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domain\DAWIT TEAM\_xffff_\file\Logistics\Aug_2024\Fiber\Status\"/>
    </mc:Choice>
  </mc:AlternateContent>
  <bookViews>
    <workbookView xWindow="480" yWindow="30" windowWidth="22995" windowHeight="10050" activeTab="5"/>
  </bookViews>
  <sheets>
    <sheet name="Fiber mini mini" sheetId="1" r:id="rId1"/>
    <sheet name="Finishing " sheetId="2" r:id="rId2"/>
    <sheet name="METAL STOKE" sheetId="3" r:id="rId3"/>
    <sheet name="Genda getema" sheetId="4" r:id="rId4"/>
    <sheet name="flower pot" sheetId="5" r:id="rId5"/>
    <sheet name="Status" sheetId="6" r:id="rId6"/>
  </sheets>
  <externalReferences>
    <externalReference r:id="rId7"/>
  </externalReferences>
  <definedNames>
    <definedName name="_xlnm._FilterDatabase" localSheetId="0" hidden="1">'Fiber mini mini'!$A$3:$PE$104</definedName>
    <definedName name="_xlnm._FilterDatabase" localSheetId="2" hidden="1">'METAL STOKE'!$B$3:$B$109</definedName>
  </definedNames>
  <calcPr calcId="152511"/>
</workbook>
</file>

<file path=xl/calcChain.xml><?xml version="1.0" encoding="utf-8"?>
<calcChain xmlns="http://schemas.openxmlformats.org/spreadsheetml/2006/main">
  <c r="RB77" i="5" l="1"/>
  <c r="RC77" i="5" s="1"/>
  <c r="QY77" i="5"/>
  <c r="QZ77" i="5" s="1"/>
  <c r="QV77" i="5"/>
  <c r="QW77" i="5" s="1"/>
  <c r="I77" i="5"/>
  <c r="N77" i="5" s="1"/>
  <c r="S77" i="5" s="1"/>
  <c r="X77" i="5" s="1"/>
  <c r="AC77" i="5" s="1"/>
  <c r="AF77" i="5" s="1"/>
  <c r="AI77" i="5" s="1"/>
  <c r="AL77" i="5" s="1"/>
  <c r="AP77" i="5" s="1"/>
  <c r="AS77" i="5" s="1"/>
  <c r="AV77" i="5" s="1"/>
  <c r="AZ77" i="5" s="1"/>
  <c r="BC77" i="5" s="1"/>
  <c r="BF77" i="5" s="1"/>
  <c r="BI77" i="5" s="1"/>
  <c r="BL77" i="5" s="1"/>
  <c r="BP77" i="5" s="1"/>
  <c r="BS77" i="5" s="1"/>
  <c r="BV77" i="5" s="1"/>
  <c r="BY77" i="5" s="1"/>
  <c r="CB77" i="5" s="1"/>
  <c r="CE77" i="5" s="1"/>
  <c r="CH77" i="5" s="1"/>
  <c r="CK77" i="5" s="1"/>
  <c r="CN77" i="5" s="1"/>
  <c r="CQ77" i="5" s="1"/>
  <c r="CT77" i="5" s="1"/>
  <c r="CW77" i="5" s="1"/>
  <c r="CZ77" i="5" s="1"/>
  <c r="DC77" i="5" s="1"/>
  <c r="DF77" i="5" s="1"/>
  <c r="DI77" i="5" s="1"/>
  <c r="DL77" i="5" s="1"/>
  <c r="DO77" i="5" s="1"/>
  <c r="DR77" i="5" s="1"/>
  <c r="DU77" i="5" s="1"/>
  <c r="DX77" i="5" s="1"/>
  <c r="EB77" i="5" s="1"/>
  <c r="EE77" i="5" s="1"/>
  <c r="EI77" i="5" s="1"/>
  <c r="EL77" i="5" s="1"/>
  <c r="EP77" i="5" s="1"/>
  <c r="ET77" i="5" s="1"/>
  <c r="EW77" i="5" s="1"/>
  <c r="EZ77" i="5" s="1"/>
  <c r="FC77" i="5" s="1"/>
  <c r="FF77" i="5" s="1"/>
  <c r="FI77" i="5" s="1"/>
  <c r="FL77" i="5" s="1"/>
  <c r="FO77" i="5" s="1"/>
  <c r="FR77" i="5" s="1"/>
  <c r="FU77" i="5" s="1"/>
  <c r="FY77" i="5" s="1"/>
  <c r="GB77" i="5" s="1"/>
  <c r="GE77" i="5" s="1"/>
  <c r="GH77" i="5" s="1"/>
  <c r="GK77" i="5" s="1"/>
  <c r="GN77" i="5" s="1"/>
  <c r="GR77" i="5" s="1"/>
  <c r="GU77" i="5" s="1"/>
  <c r="GY77" i="5" s="1"/>
  <c r="HC77" i="5" s="1"/>
  <c r="HF77" i="5" s="1"/>
  <c r="HI77" i="5" s="1"/>
  <c r="HL77" i="5" s="1"/>
  <c r="HO77" i="5" s="1"/>
  <c r="HR77" i="5" s="1"/>
  <c r="HU77" i="5" s="1"/>
  <c r="HX77" i="5" s="1"/>
  <c r="IA77" i="5" s="1"/>
  <c r="ID77" i="5" s="1"/>
  <c r="IG77" i="5" s="1"/>
  <c r="IJ77" i="5" s="1"/>
  <c r="IN77" i="5" s="1"/>
  <c r="IR77" i="5" s="1"/>
  <c r="IU77" i="5" s="1"/>
  <c r="IX77" i="5" s="1"/>
  <c r="JA77" i="5" s="1"/>
  <c r="JE77" i="5" s="1"/>
  <c r="JI77" i="5" s="1"/>
  <c r="JM77" i="5" s="1"/>
  <c r="JQ77" i="5" s="1"/>
  <c r="JT77" i="5" s="1"/>
  <c r="JW77" i="5" s="1"/>
  <c r="KA77" i="5" s="1"/>
  <c r="KE77" i="5" s="1"/>
  <c r="KH77" i="5" s="1"/>
  <c r="KK77" i="5" s="1"/>
  <c r="KN77" i="5" s="1"/>
  <c r="KQ77" i="5" s="1"/>
  <c r="KT77" i="5" s="1"/>
  <c r="KW77" i="5" s="1"/>
  <c r="KZ77" i="5" s="1"/>
  <c r="LC77" i="5" s="1"/>
  <c r="LF77" i="5" s="1"/>
  <c r="LI77" i="5" s="1"/>
  <c r="LL77" i="5" s="1"/>
  <c r="LO77" i="5" s="1"/>
  <c r="LR77" i="5" s="1"/>
  <c r="LU77" i="5" s="1"/>
  <c r="LX77" i="5" s="1"/>
  <c r="MA77" i="5" s="1"/>
  <c r="MD77" i="5" s="1"/>
  <c r="MG77" i="5" s="1"/>
  <c r="MJ77" i="5" s="1"/>
  <c r="MM77" i="5" s="1"/>
  <c r="MP77" i="5" s="1"/>
  <c r="MS77" i="5" s="1"/>
  <c r="MV77" i="5" s="1"/>
  <c r="MY77" i="5" s="1"/>
  <c r="NB77" i="5" s="1"/>
  <c r="NF77" i="5" s="1"/>
  <c r="NI77" i="5" s="1"/>
  <c r="NM77" i="5" s="1"/>
  <c r="NQ77" i="5" s="1"/>
  <c r="NT77" i="5" s="1"/>
  <c r="NW77" i="5" s="1"/>
  <c r="OA77" i="5" s="1"/>
  <c r="OE77" i="5" s="1"/>
  <c r="OI77" i="5" s="1"/>
  <c r="OM77" i="5" s="1"/>
  <c r="OQ77" i="5" s="1"/>
  <c r="OU77" i="5" s="1"/>
  <c r="OY77" i="5" s="1"/>
  <c r="PC77" i="5" s="1"/>
  <c r="PG77" i="5" s="1"/>
  <c r="PK77" i="5" s="1"/>
  <c r="PO77" i="5" s="1"/>
  <c r="PS77" i="5" s="1"/>
  <c r="PW77" i="5" s="1"/>
  <c r="QA77" i="5" s="1"/>
  <c r="QE77" i="5" s="1"/>
  <c r="QI77" i="5" s="1"/>
  <c r="QM77" i="5" s="1"/>
  <c r="QQ77" i="5" s="1"/>
  <c r="QU77" i="5" s="1"/>
  <c r="RB76" i="5"/>
  <c r="RC76" i="5" s="1"/>
  <c r="QY76" i="5"/>
  <c r="QZ76" i="5" s="1"/>
  <c r="QV76" i="5"/>
  <c r="I76" i="5"/>
  <c r="N76" i="5" s="1"/>
  <c r="S76" i="5" s="1"/>
  <c r="X76" i="5" s="1"/>
  <c r="AC76" i="5" s="1"/>
  <c r="AF76" i="5" s="1"/>
  <c r="AI76" i="5" s="1"/>
  <c r="AL76" i="5" s="1"/>
  <c r="AP76" i="5" s="1"/>
  <c r="AS76" i="5" s="1"/>
  <c r="AV76" i="5" s="1"/>
  <c r="AZ76" i="5" s="1"/>
  <c r="BC76" i="5" s="1"/>
  <c r="BF76" i="5" s="1"/>
  <c r="BI76" i="5" s="1"/>
  <c r="BL76" i="5" s="1"/>
  <c r="BP76" i="5" s="1"/>
  <c r="BS76" i="5" s="1"/>
  <c r="BV76" i="5" s="1"/>
  <c r="BY76" i="5" s="1"/>
  <c r="CB76" i="5" s="1"/>
  <c r="CE76" i="5" s="1"/>
  <c r="CH76" i="5" s="1"/>
  <c r="CK76" i="5" s="1"/>
  <c r="CN76" i="5" s="1"/>
  <c r="CQ76" i="5" s="1"/>
  <c r="CT76" i="5" s="1"/>
  <c r="CW76" i="5" s="1"/>
  <c r="CZ76" i="5" s="1"/>
  <c r="DC76" i="5" s="1"/>
  <c r="DF76" i="5" s="1"/>
  <c r="DI76" i="5" s="1"/>
  <c r="DL76" i="5" s="1"/>
  <c r="DO76" i="5" s="1"/>
  <c r="DR76" i="5" s="1"/>
  <c r="DU76" i="5" s="1"/>
  <c r="DX76" i="5" s="1"/>
  <c r="EB76" i="5" s="1"/>
  <c r="EE76" i="5" s="1"/>
  <c r="EI76" i="5" s="1"/>
  <c r="EL76" i="5" s="1"/>
  <c r="EP76" i="5" s="1"/>
  <c r="ET76" i="5" s="1"/>
  <c r="EW76" i="5" s="1"/>
  <c r="EZ76" i="5" s="1"/>
  <c r="FC76" i="5" s="1"/>
  <c r="FF76" i="5" s="1"/>
  <c r="FI76" i="5" s="1"/>
  <c r="FL76" i="5" s="1"/>
  <c r="FO76" i="5" s="1"/>
  <c r="FR76" i="5" s="1"/>
  <c r="FU76" i="5" s="1"/>
  <c r="FY76" i="5" s="1"/>
  <c r="GB76" i="5" s="1"/>
  <c r="GE76" i="5" s="1"/>
  <c r="GH76" i="5" s="1"/>
  <c r="GK76" i="5" s="1"/>
  <c r="GN76" i="5" s="1"/>
  <c r="GR76" i="5" s="1"/>
  <c r="GU76" i="5" s="1"/>
  <c r="GY76" i="5" s="1"/>
  <c r="HC76" i="5" s="1"/>
  <c r="HF76" i="5" s="1"/>
  <c r="HI76" i="5" s="1"/>
  <c r="HL76" i="5" s="1"/>
  <c r="HO76" i="5" s="1"/>
  <c r="HR76" i="5" s="1"/>
  <c r="HU76" i="5" s="1"/>
  <c r="HX76" i="5" s="1"/>
  <c r="IA76" i="5" s="1"/>
  <c r="ID76" i="5" s="1"/>
  <c r="IG76" i="5" s="1"/>
  <c r="IJ76" i="5" s="1"/>
  <c r="IN76" i="5" s="1"/>
  <c r="IR76" i="5" s="1"/>
  <c r="IU76" i="5" s="1"/>
  <c r="IX76" i="5" s="1"/>
  <c r="JA76" i="5" s="1"/>
  <c r="JE76" i="5" s="1"/>
  <c r="JI76" i="5" s="1"/>
  <c r="JM76" i="5" s="1"/>
  <c r="JQ76" i="5" s="1"/>
  <c r="JT76" i="5" s="1"/>
  <c r="JW76" i="5" s="1"/>
  <c r="KA76" i="5" s="1"/>
  <c r="KE76" i="5" s="1"/>
  <c r="KH76" i="5" s="1"/>
  <c r="KK76" i="5" s="1"/>
  <c r="KN76" i="5" s="1"/>
  <c r="KQ76" i="5" s="1"/>
  <c r="KT76" i="5" s="1"/>
  <c r="KW76" i="5" s="1"/>
  <c r="KZ76" i="5" s="1"/>
  <c r="LC76" i="5" s="1"/>
  <c r="LF76" i="5" s="1"/>
  <c r="LI76" i="5" s="1"/>
  <c r="LL76" i="5" s="1"/>
  <c r="LO76" i="5" s="1"/>
  <c r="LR76" i="5" s="1"/>
  <c r="LU76" i="5" s="1"/>
  <c r="LX76" i="5" s="1"/>
  <c r="MA76" i="5" s="1"/>
  <c r="MD76" i="5" s="1"/>
  <c r="MG76" i="5" s="1"/>
  <c r="MJ76" i="5" s="1"/>
  <c r="MM76" i="5" s="1"/>
  <c r="MP76" i="5" s="1"/>
  <c r="MS76" i="5" s="1"/>
  <c r="MV76" i="5" s="1"/>
  <c r="MY76" i="5" s="1"/>
  <c r="NB76" i="5" s="1"/>
  <c r="NF76" i="5" s="1"/>
  <c r="NI76" i="5" s="1"/>
  <c r="NM76" i="5" s="1"/>
  <c r="NQ76" i="5" s="1"/>
  <c r="NT76" i="5" s="1"/>
  <c r="NW76" i="5" s="1"/>
  <c r="OA76" i="5" s="1"/>
  <c r="OE76" i="5" s="1"/>
  <c r="OI76" i="5" s="1"/>
  <c r="OM76" i="5" s="1"/>
  <c r="OQ76" i="5" s="1"/>
  <c r="OU76" i="5" s="1"/>
  <c r="OY76" i="5" s="1"/>
  <c r="PC76" i="5" s="1"/>
  <c r="PG76" i="5" s="1"/>
  <c r="PK76" i="5" s="1"/>
  <c r="PO76" i="5" s="1"/>
  <c r="PS76" i="5" s="1"/>
  <c r="PW76" i="5" s="1"/>
  <c r="QA76" i="5" s="1"/>
  <c r="QE76" i="5" s="1"/>
  <c r="QI76" i="5" s="1"/>
  <c r="QM76" i="5" s="1"/>
  <c r="QQ76" i="5" s="1"/>
  <c r="QU76" i="5" s="1"/>
  <c r="RB75" i="5"/>
  <c r="RC75" i="5" s="1"/>
  <c r="QY75" i="5"/>
  <c r="QZ75" i="5" s="1"/>
  <c r="QV75" i="5"/>
  <c r="QW75" i="5" s="1"/>
  <c r="S75" i="5"/>
  <c r="X75" i="5" s="1"/>
  <c r="AC75" i="5" s="1"/>
  <c r="AF75" i="5" s="1"/>
  <c r="AI75" i="5" s="1"/>
  <c r="AL75" i="5" s="1"/>
  <c r="AP75" i="5" s="1"/>
  <c r="AS75" i="5" s="1"/>
  <c r="AV75" i="5" s="1"/>
  <c r="AZ75" i="5" s="1"/>
  <c r="BC75" i="5" s="1"/>
  <c r="BF75" i="5" s="1"/>
  <c r="BI75" i="5" s="1"/>
  <c r="BL75" i="5" s="1"/>
  <c r="BP75" i="5" s="1"/>
  <c r="BS75" i="5" s="1"/>
  <c r="BV75" i="5" s="1"/>
  <c r="BY75" i="5" s="1"/>
  <c r="CB75" i="5" s="1"/>
  <c r="CE75" i="5" s="1"/>
  <c r="CH75" i="5" s="1"/>
  <c r="CK75" i="5" s="1"/>
  <c r="CN75" i="5" s="1"/>
  <c r="CQ75" i="5" s="1"/>
  <c r="CT75" i="5" s="1"/>
  <c r="CW75" i="5" s="1"/>
  <c r="CZ75" i="5" s="1"/>
  <c r="DC75" i="5" s="1"/>
  <c r="DF75" i="5" s="1"/>
  <c r="DI75" i="5" s="1"/>
  <c r="DL75" i="5" s="1"/>
  <c r="DO75" i="5" s="1"/>
  <c r="DR75" i="5" s="1"/>
  <c r="DU75" i="5" s="1"/>
  <c r="DX75" i="5" s="1"/>
  <c r="EB75" i="5" s="1"/>
  <c r="EE75" i="5" s="1"/>
  <c r="EI75" i="5" s="1"/>
  <c r="EL75" i="5" s="1"/>
  <c r="EP75" i="5" s="1"/>
  <c r="ET75" i="5" s="1"/>
  <c r="EW75" i="5" s="1"/>
  <c r="EZ75" i="5" s="1"/>
  <c r="FC75" i="5" s="1"/>
  <c r="FF75" i="5" s="1"/>
  <c r="FI75" i="5" s="1"/>
  <c r="FL75" i="5" s="1"/>
  <c r="FO75" i="5" s="1"/>
  <c r="FR75" i="5" s="1"/>
  <c r="FU75" i="5" s="1"/>
  <c r="FY75" i="5" s="1"/>
  <c r="GB75" i="5" s="1"/>
  <c r="GE75" i="5" s="1"/>
  <c r="GH75" i="5" s="1"/>
  <c r="GK75" i="5" s="1"/>
  <c r="GN75" i="5" s="1"/>
  <c r="GR75" i="5" s="1"/>
  <c r="GU75" i="5" s="1"/>
  <c r="GY75" i="5" s="1"/>
  <c r="HC75" i="5" s="1"/>
  <c r="HF75" i="5" s="1"/>
  <c r="HI75" i="5" s="1"/>
  <c r="HL75" i="5" s="1"/>
  <c r="HO75" i="5" s="1"/>
  <c r="HR75" i="5" s="1"/>
  <c r="HU75" i="5" s="1"/>
  <c r="HX75" i="5" s="1"/>
  <c r="IA75" i="5" s="1"/>
  <c r="ID75" i="5" s="1"/>
  <c r="IG75" i="5" s="1"/>
  <c r="IJ75" i="5" s="1"/>
  <c r="IN75" i="5" s="1"/>
  <c r="IR75" i="5" s="1"/>
  <c r="IU75" i="5" s="1"/>
  <c r="IX75" i="5" s="1"/>
  <c r="JA75" i="5" s="1"/>
  <c r="JE75" i="5" s="1"/>
  <c r="JI75" i="5" s="1"/>
  <c r="JM75" i="5" s="1"/>
  <c r="JQ75" i="5" s="1"/>
  <c r="JT75" i="5" s="1"/>
  <c r="JW75" i="5" s="1"/>
  <c r="KA75" i="5" s="1"/>
  <c r="KE75" i="5" s="1"/>
  <c r="KH75" i="5" s="1"/>
  <c r="KK75" i="5" s="1"/>
  <c r="KN75" i="5" s="1"/>
  <c r="KQ75" i="5" s="1"/>
  <c r="KT75" i="5" s="1"/>
  <c r="KW75" i="5" s="1"/>
  <c r="KZ75" i="5" s="1"/>
  <c r="LC75" i="5" s="1"/>
  <c r="LF75" i="5" s="1"/>
  <c r="LI75" i="5" s="1"/>
  <c r="LL75" i="5" s="1"/>
  <c r="LO75" i="5" s="1"/>
  <c r="LR75" i="5" s="1"/>
  <c r="LU75" i="5" s="1"/>
  <c r="LX75" i="5" s="1"/>
  <c r="MA75" i="5" s="1"/>
  <c r="MD75" i="5" s="1"/>
  <c r="MG75" i="5" s="1"/>
  <c r="MJ75" i="5" s="1"/>
  <c r="MM75" i="5" s="1"/>
  <c r="MP75" i="5" s="1"/>
  <c r="MS75" i="5" s="1"/>
  <c r="MV75" i="5" s="1"/>
  <c r="MY75" i="5" s="1"/>
  <c r="NB75" i="5" s="1"/>
  <c r="NF75" i="5" s="1"/>
  <c r="NI75" i="5" s="1"/>
  <c r="NM75" i="5" s="1"/>
  <c r="NQ75" i="5" s="1"/>
  <c r="NT75" i="5" s="1"/>
  <c r="NW75" i="5" s="1"/>
  <c r="OA75" i="5" s="1"/>
  <c r="OE75" i="5" s="1"/>
  <c r="OI75" i="5" s="1"/>
  <c r="OM75" i="5" s="1"/>
  <c r="OQ75" i="5" s="1"/>
  <c r="OU75" i="5" s="1"/>
  <c r="OY75" i="5" s="1"/>
  <c r="PC75" i="5" s="1"/>
  <c r="PG75" i="5" s="1"/>
  <c r="PK75" i="5" s="1"/>
  <c r="PO75" i="5" s="1"/>
  <c r="PS75" i="5" s="1"/>
  <c r="PW75" i="5" s="1"/>
  <c r="QA75" i="5" s="1"/>
  <c r="QE75" i="5" s="1"/>
  <c r="QI75" i="5" s="1"/>
  <c r="QM75" i="5" s="1"/>
  <c r="QQ75" i="5" s="1"/>
  <c r="QU75" i="5" s="1"/>
  <c r="I75" i="5"/>
  <c r="N75" i="5" s="1"/>
  <c r="RB74" i="5"/>
  <c r="QY74" i="5"/>
  <c r="QZ74" i="5" s="1"/>
  <c r="QV74" i="5"/>
  <c r="QW74" i="5" s="1"/>
  <c r="I74" i="5"/>
  <c r="N74" i="5" s="1"/>
  <c r="S74" i="5" s="1"/>
  <c r="X74" i="5" s="1"/>
  <c r="AC74" i="5" s="1"/>
  <c r="AF74" i="5" s="1"/>
  <c r="AI74" i="5" s="1"/>
  <c r="AL74" i="5" s="1"/>
  <c r="AP74" i="5" s="1"/>
  <c r="AS74" i="5" s="1"/>
  <c r="AV74" i="5" s="1"/>
  <c r="AZ74" i="5" s="1"/>
  <c r="BC74" i="5" s="1"/>
  <c r="BF74" i="5" s="1"/>
  <c r="BI74" i="5" s="1"/>
  <c r="BL74" i="5" s="1"/>
  <c r="BP74" i="5" s="1"/>
  <c r="BS74" i="5" s="1"/>
  <c r="BV74" i="5" s="1"/>
  <c r="BY74" i="5" s="1"/>
  <c r="CB74" i="5" s="1"/>
  <c r="CE74" i="5" s="1"/>
  <c r="CH74" i="5" s="1"/>
  <c r="CK74" i="5" s="1"/>
  <c r="CN74" i="5" s="1"/>
  <c r="CQ74" i="5" s="1"/>
  <c r="CT74" i="5" s="1"/>
  <c r="CW74" i="5" s="1"/>
  <c r="CZ74" i="5" s="1"/>
  <c r="DC74" i="5" s="1"/>
  <c r="DF74" i="5" s="1"/>
  <c r="DI74" i="5" s="1"/>
  <c r="DL74" i="5" s="1"/>
  <c r="DO74" i="5" s="1"/>
  <c r="DR74" i="5" s="1"/>
  <c r="DU74" i="5" s="1"/>
  <c r="DX74" i="5" s="1"/>
  <c r="EB74" i="5" s="1"/>
  <c r="EE74" i="5" s="1"/>
  <c r="EI74" i="5" s="1"/>
  <c r="EL74" i="5" s="1"/>
  <c r="EP74" i="5" s="1"/>
  <c r="ET74" i="5" s="1"/>
  <c r="EW74" i="5" s="1"/>
  <c r="EZ74" i="5" s="1"/>
  <c r="FC74" i="5" s="1"/>
  <c r="FF74" i="5" s="1"/>
  <c r="FI74" i="5" s="1"/>
  <c r="FL74" i="5" s="1"/>
  <c r="FO74" i="5" s="1"/>
  <c r="FR74" i="5" s="1"/>
  <c r="FU74" i="5" s="1"/>
  <c r="FY74" i="5" s="1"/>
  <c r="GB74" i="5" s="1"/>
  <c r="GE74" i="5" s="1"/>
  <c r="GH74" i="5" s="1"/>
  <c r="GK74" i="5" s="1"/>
  <c r="GN74" i="5" s="1"/>
  <c r="GR74" i="5" s="1"/>
  <c r="GU74" i="5" s="1"/>
  <c r="GY74" i="5" s="1"/>
  <c r="HC74" i="5" s="1"/>
  <c r="HF74" i="5" s="1"/>
  <c r="HI74" i="5" s="1"/>
  <c r="HL74" i="5" s="1"/>
  <c r="HO74" i="5" s="1"/>
  <c r="HR74" i="5" s="1"/>
  <c r="HU74" i="5" s="1"/>
  <c r="HX74" i="5" s="1"/>
  <c r="IA74" i="5" s="1"/>
  <c r="ID74" i="5" s="1"/>
  <c r="IG74" i="5" s="1"/>
  <c r="IJ74" i="5" s="1"/>
  <c r="IN74" i="5" s="1"/>
  <c r="IR74" i="5" s="1"/>
  <c r="IU74" i="5" s="1"/>
  <c r="IX74" i="5" s="1"/>
  <c r="JA74" i="5" s="1"/>
  <c r="JE74" i="5" s="1"/>
  <c r="JI74" i="5" s="1"/>
  <c r="JM74" i="5" s="1"/>
  <c r="JQ74" i="5" s="1"/>
  <c r="JT74" i="5" s="1"/>
  <c r="JW74" i="5" s="1"/>
  <c r="KA74" i="5" s="1"/>
  <c r="KE74" i="5" s="1"/>
  <c r="KH74" i="5" s="1"/>
  <c r="KK74" i="5" s="1"/>
  <c r="KN74" i="5" s="1"/>
  <c r="KQ74" i="5" s="1"/>
  <c r="KT74" i="5" s="1"/>
  <c r="KW74" i="5" s="1"/>
  <c r="KZ74" i="5" s="1"/>
  <c r="LC74" i="5" s="1"/>
  <c r="LF74" i="5" s="1"/>
  <c r="LI74" i="5" s="1"/>
  <c r="LL74" i="5" s="1"/>
  <c r="LO74" i="5" s="1"/>
  <c r="LR74" i="5" s="1"/>
  <c r="LU74" i="5" s="1"/>
  <c r="LX74" i="5" s="1"/>
  <c r="MA74" i="5" s="1"/>
  <c r="MD74" i="5" s="1"/>
  <c r="MG74" i="5" s="1"/>
  <c r="MJ74" i="5" s="1"/>
  <c r="MM74" i="5" s="1"/>
  <c r="MP74" i="5" s="1"/>
  <c r="MS74" i="5" s="1"/>
  <c r="MV74" i="5" s="1"/>
  <c r="MY74" i="5" s="1"/>
  <c r="NB74" i="5" s="1"/>
  <c r="NF74" i="5" s="1"/>
  <c r="NI74" i="5" s="1"/>
  <c r="NM74" i="5" s="1"/>
  <c r="NQ74" i="5" s="1"/>
  <c r="NT74" i="5" s="1"/>
  <c r="NW74" i="5" s="1"/>
  <c r="OA74" i="5" s="1"/>
  <c r="OE74" i="5" s="1"/>
  <c r="OI74" i="5" s="1"/>
  <c r="OM74" i="5" s="1"/>
  <c r="OQ74" i="5" s="1"/>
  <c r="OU74" i="5" s="1"/>
  <c r="OY74" i="5" s="1"/>
  <c r="PC74" i="5" s="1"/>
  <c r="PG74" i="5" s="1"/>
  <c r="PK74" i="5" s="1"/>
  <c r="PO74" i="5" s="1"/>
  <c r="PS74" i="5" s="1"/>
  <c r="PW74" i="5" s="1"/>
  <c r="QA74" i="5" s="1"/>
  <c r="QE74" i="5" s="1"/>
  <c r="QI74" i="5" s="1"/>
  <c r="QM74" i="5" s="1"/>
  <c r="QQ74" i="5" s="1"/>
  <c r="QU74" i="5" s="1"/>
  <c r="RB73" i="5"/>
  <c r="RC73" i="5" s="1"/>
  <c r="QY73" i="5"/>
  <c r="QZ73" i="5" s="1"/>
  <c r="QV73" i="5"/>
  <c r="I73" i="5"/>
  <c r="N73" i="5" s="1"/>
  <c r="S73" i="5" s="1"/>
  <c r="X73" i="5" s="1"/>
  <c r="AC73" i="5" s="1"/>
  <c r="AF73" i="5" s="1"/>
  <c r="AI73" i="5" s="1"/>
  <c r="AL73" i="5" s="1"/>
  <c r="AP73" i="5" s="1"/>
  <c r="AS73" i="5" s="1"/>
  <c r="AV73" i="5" s="1"/>
  <c r="AZ73" i="5" s="1"/>
  <c r="BC73" i="5" s="1"/>
  <c r="BF73" i="5" s="1"/>
  <c r="BI73" i="5" s="1"/>
  <c r="BL73" i="5" s="1"/>
  <c r="BP73" i="5" s="1"/>
  <c r="BS73" i="5" s="1"/>
  <c r="BV73" i="5" s="1"/>
  <c r="BY73" i="5" s="1"/>
  <c r="CB73" i="5" s="1"/>
  <c r="CE73" i="5" s="1"/>
  <c r="CH73" i="5" s="1"/>
  <c r="CK73" i="5" s="1"/>
  <c r="CN73" i="5" s="1"/>
  <c r="CQ73" i="5" s="1"/>
  <c r="CT73" i="5" s="1"/>
  <c r="CW73" i="5" s="1"/>
  <c r="CZ73" i="5" s="1"/>
  <c r="DC73" i="5" s="1"/>
  <c r="DF73" i="5" s="1"/>
  <c r="DI73" i="5" s="1"/>
  <c r="DL73" i="5" s="1"/>
  <c r="DO73" i="5" s="1"/>
  <c r="DR73" i="5" s="1"/>
  <c r="DU73" i="5" s="1"/>
  <c r="DX73" i="5" s="1"/>
  <c r="EB73" i="5" s="1"/>
  <c r="EE73" i="5" s="1"/>
  <c r="EI73" i="5" s="1"/>
  <c r="EL73" i="5" s="1"/>
  <c r="EP73" i="5" s="1"/>
  <c r="ET73" i="5" s="1"/>
  <c r="EW73" i="5" s="1"/>
  <c r="EZ73" i="5" s="1"/>
  <c r="FC73" i="5" s="1"/>
  <c r="FF73" i="5" s="1"/>
  <c r="FI73" i="5" s="1"/>
  <c r="FL73" i="5" s="1"/>
  <c r="FO73" i="5" s="1"/>
  <c r="FR73" i="5" s="1"/>
  <c r="FU73" i="5" s="1"/>
  <c r="FY73" i="5" s="1"/>
  <c r="GB73" i="5" s="1"/>
  <c r="GE73" i="5" s="1"/>
  <c r="GH73" i="5" s="1"/>
  <c r="GK73" i="5" s="1"/>
  <c r="GN73" i="5" s="1"/>
  <c r="GR73" i="5" s="1"/>
  <c r="GU73" i="5" s="1"/>
  <c r="GY73" i="5" s="1"/>
  <c r="HC73" i="5" s="1"/>
  <c r="HF73" i="5" s="1"/>
  <c r="HI73" i="5" s="1"/>
  <c r="HL73" i="5" s="1"/>
  <c r="HO73" i="5" s="1"/>
  <c r="HR73" i="5" s="1"/>
  <c r="HU73" i="5" s="1"/>
  <c r="HX73" i="5" s="1"/>
  <c r="IA73" i="5" s="1"/>
  <c r="ID73" i="5" s="1"/>
  <c r="IG73" i="5" s="1"/>
  <c r="IJ73" i="5" s="1"/>
  <c r="IN73" i="5" s="1"/>
  <c r="IR73" i="5" s="1"/>
  <c r="IU73" i="5" s="1"/>
  <c r="IX73" i="5" s="1"/>
  <c r="JA73" i="5" s="1"/>
  <c r="JE73" i="5" s="1"/>
  <c r="JI73" i="5" s="1"/>
  <c r="JM73" i="5" s="1"/>
  <c r="JQ73" i="5" s="1"/>
  <c r="JT73" i="5" s="1"/>
  <c r="JW73" i="5" s="1"/>
  <c r="KA73" i="5" s="1"/>
  <c r="KE73" i="5" s="1"/>
  <c r="KH73" i="5" s="1"/>
  <c r="KK73" i="5" s="1"/>
  <c r="KN73" i="5" s="1"/>
  <c r="KQ73" i="5" s="1"/>
  <c r="KT73" i="5" s="1"/>
  <c r="KW73" i="5" s="1"/>
  <c r="KZ73" i="5" s="1"/>
  <c r="LC73" i="5" s="1"/>
  <c r="LF73" i="5" s="1"/>
  <c r="LI73" i="5" s="1"/>
  <c r="LL73" i="5" s="1"/>
  <c r="LO73" i="5" s="1"/>
  <c r="LR73" i="5" s="1"/>
  <c r="LU73" i="5" s="1"/>
  <c r="LX73" i="5" s="1"/>
  <c r="MA73" i="5" s="1"/>
  <c r="MD73" i="5" s="1"/>
  <c r="MG73" i="5" s="1"/>
  <c r="MJ73" i="5" s="1"/>
  <c r="MM73" i="5" s="1"/>
  <c r="MP73" i="5" s="1"/>
  <c r="MS73" i="5" s="1"/>
  <c r="MV73" i="5" s="1"/>
  <c r="MY73" i="5" s="1"/>
  <c r="NB73" i="5" s="1"/>
  <c r="NF73" i="5" s="1"/>
  <c r="NI73" i="5" s="1"/>
  <c r="NM73" i="5" s="1"/>
  <c r="NQ73" i="5" s="1"/>
  <c r="NT73" i="5" s="1"/>
  <c r="NW73" i="5" s="1"/>
  <c r="OA73" i="5" s="1"/>
  <c r="OE73" i="5" s="1"/>
  <c r="OI73" i="5" s="1"/>
  <c r="OM73" i="5" s="1"/>
  <c r="OQ73" i="5" s="1"/>
  <c r="OU73" i="5" s="1"/>
  <c r="OY73" i="5" s="1"/>
  <c r="PC73" i="5" s="1"/>
  <c r="PG73" i="5" s="1"/>
  <c r="PK73" i="5" s="1"/>
  <c r="PO73" i="5" s="1"/>
  <c r="PS73" i="5" s="1"/>
  <c r="PW73" i="5" s="1"/>
  <c r="QA73" i="5" s="1"/>
  <c r="QE73" i="5" s="1"/>
  <c r="QI73" i="5" s="1"/>
  <c r="QM73" i="5" s="1"/>
  <c r="QQ73" i="5" s="1"/>
  <c r="QU73" i="5" s="1"/>
  <c r="RB72" i="5"/>
  <c r="RC72" i="5" s="1"/>
  <c r="QY72" i="5"/>
  <c r="QZ72" i="5" s="1"/>
  <c r="QV72" i="5"/>
  <c r="QW72" i="5" s="1"/>
  <c r="I72" i="5"/>
  <c r="N72" i="5" s="1"/>
  <c r="S72" i="5" s="1"/>
  <c r="X72" i="5" s="1"/>
  <c r="AC72" i="5" s="1"/>
  <c r="AF72" i="5" s="1"/>
  <c r="AI72" i="5" s="1"/>
  <c r="AL72" i="5" s="1"/>
  <c r="AP72" i="5" s="1"/>
  <c r="AS72" i="5" s="1"/>
  <c r="AV72" i="5" s="1"/>
  <c r="AZ72" i="5" s="1"/>
  <c r="BC72" i="5" s="1"/>
  <c r="BF72" i="5" s="1"/>
  <c r="BI72" i="5" s="1"/>
  <c r="BL72" i="5" s="1"/>
  <c r="BP72" i="5" s="1"/>
  <c r="BS72" i="5" s="1"/>
  <c r="BV72" i="5" s="1"/>
  <c r="BY72" i="5" s="1"/>
  <c r="CB72" i="5" s="1"/>
  <c r="CE72" i="5" s="1"/>
  <c r="CH72" i="5" s="1"/>
  <c r="CK72" i="5" s="1"/>
  <c r="CN72" i="5" s="1"/>
  <c r="CQ72" i="5" s="1"/>
  <c r="CT72" i="5" s="1"/>
  <c r="CW72" i="5" s="1"/>
  <c r="CZ72" i="5" s="1"/>
  <c r="DC72" i="5" s="1"/>
  <c r="DF72" i="5" s="1"/>
  <c r="DI72" i="5" s="1"/>
  <c r="DL72" i="5" s="1"/>
  <c r="DO72" i="5" s="1"/>
  <c r="DR72" i="5" s="1"/>
  <c r="DU72" i="5" s="1"/>
  <c r="DX72" i="5" s="1"/>
  <c r="EB72" i="5" s="1"/>
  <c r="EE72" i="5" s="1"/>
  <c r="EI72" i="5" s="1"/>
  <c r="EL72" i="5" s="1"/>
  <c r="EP72" i="5" s="1"/>
  <c r="ET72" i="5" s="1"/>
  <c r="EW72" i="5" s="1"/>
  <c r="EZ72" i="5" s="1"/>
  <c r="FC72" i="5" s="1"/>
  <c r="FF72" i="5" s="1"/>
  <c r="FI72" i="5" s="1"/>
  <c r="FL72" i="5" s="1"/>
  <c r="FO72" i="5" s="1"/>
  <c r="FR72" i="5" s="1"/>
  <c r="FU72" i="5" s="1"/>
  <c r="FY72" i="5" s="1"/>
  <c r="GB72" i="5" s="1"/>
  <c r="GE72" i="5" s="1"/>
  <c r="GH72" i="5" s="1"/>
  <c r="GK72" i="5" s="1"/>
  <c r="GN72" i="5" s="1"/>
  <c r="GR72" i="5" s="1"/>
  <c r="GU72" i="5" s="1"/>
  <c r="GY72" i="5" s="1"/>
  <c r="HC72" i="5" s="1"/>
  <c r="HF72" i="5" s="1"/>
  <c r="HI72" i="5" s="1"/>
  <c r="HL72" i="5" s="1"/>
  <c r="HO72" i="5" s="1"/>
  <c r="HR72" i="5" s="1"/>
  <c r="HU72" i="5" s="1"/>
  <c r="HX72" i="5" s="1"/>
  <c r="IA72" i="5" s="1"/>
  <c r="ID72" i="5" s="1"/>
  <c r="IG72" i="5" s="1"/>
  <c r="IJ72" i="5" s="1"/>
  <c r="IN72" i="5" s="1"/>
  <c r="IR72" i="5" s="1"/>
  <c r="IU72" i="5" s="1"/>
  <c r="IX72" i="5" s="1"/>
  <c r="JA72" i="5" s="1"/>
  <c r="JE72" i="5" s="1"/>
  <c r="JI72" i="5" s="1"/>
  <c r="JM72" i="5" s="1"/>
  <c r="JQ72" i="5" s="1"/>
  <c r="JT72" i="5" s="1"/>
  <c r="JW72" i="5" s="1"/>
  <c r="KA72" i="5" s="1"/>
  <c r="KE72" i="5" s="1"/>
  <c r="KH72" i="5" s="1"/>
  <c r="KK72" i="5" s="1"/>
  <c r="KN72" i="5" s="1"/>
  <c r="KQ72" i="5" s="1"/>
  <c r="KT72" i="5" s="1"/>
  <c r="KW72" i="5" s="1"/>
  <c r="KZ72" i="5" s="1"/>
  <c r="LC72" i="5" s="1"/>
  <c r="LF72" i="5" s="1"/>
  <c r="LI72" i="5" s="1"/>
  <c r="LL72" i="5" s="1"/>
  <c r="LO72" i="5" s="1"/>
  <c r="LR72" i="5" s="1"/>
  <c r="LU72" i="5" s="1"/>
  <c r="LX72" i="5" s="1"/>
  <c r="MA72" i="5" s="1"/>
  <c r="MD72" i="5" s="1"/>
  <c r="MG72" i="5" s="1"/>
  <c r="MJ72" i="5" s="1"/>
  <c r="MM72" i="5" s="1"/>
  <c r="MP72" i="5" s="1"/>
  <c r="MS72" i="5" s="1"/>
  <c r="MV72" i="5" s="1"/>
  <c r="MY72" i="5" s="1"/>
  <c r="NB72" i="5" s="1"/>
  <c r="NF72" i="5" s="1"/>
  <c r="NI72" i="5" s="1"/>
  <c r="NM72" i="5" s="1"/>
  <c r="NQ72" i="5" s="1"/>
  <c r="NT72" i="5" s="1"/>
  <c r="NW72" i="5" s="1"/>
  <c r="OA72" i="5" s="1"/>
  <c r="OE72" i="5" s="1"/>
  <c r="OI72" i="5" s="1"/>
  <c r="OM72" i="5" s="1"/>
  <c r="OQ72" i="5" s="1"/>
  <c r="OU72" i="5" s="1"/>
  <c r="OY72" i="5" s="1"/>
  <c r="PC72" i="5" s="1"/>
  <c r="PG72" i="5" s="1"/>
  <c r="PK72" i="5" s="1"/>
  <c r="PO72" i="5" s="1"/>
  <c r="PS72" i="5" s="1"/>
  <c r="PW72" i="5" s="1"/>
  <c r="QA72" i="5" s="1"/>
  <c r="QE72" i="5" s="1"/>
  <c r="QI72" i="5" s="1"/>
  <c r="QM72" i="5" s="1"/>
  <c r="QQ72" i="5" s="1"/>
  <c r="QU72" i="5" s="1"/>
  <c r="RB71" i="5"/>
  <c r="RC71" i="5" s="1"/>
  <c r="QY71" i="5"/>
  <c r="QZ71" i="5" s="1"/>
  <c r="QV71" i="5"/>
  <c r="NF71" i="5"/>
  <c r="I71" i="5"/>
  <c r="N71" i="5" s="1"/>
  <c r="S71" i="5" s="1"/>
  <c r="X71" i="5" s="1"/>
  <c r="AC71" i="5" s="1"/>
  <c r="AF71" i="5" s="1"/>
  <c r="RB70" i="5"/>
  <c r="RC70" i="5" s="1"/>
  <c r="QY70" i="5"/>
  <c r="QZ70" i="5" s="1"/>
  <c r="QV70" i="5"/>
  <c r="QW70" i="5" s="1"/>
  <c r="NQ70" i="5"/>
  <c r="NT70" i="5" s="1"/>
  <c r="NW70" i="5" s="1"/>
  <c r="OA70" i="5" s="1"/>
  <c r="OE70" i="5" s="1"/>
  <c r="OI70" i="5" s="1"/>
  <c r="OM70" i="5" s="1"/>
  <c r="OQ70" i="5" s="1"/>
  <c r="OU70" i="5" s="1"/>
  <c r="OY70" i="5" s="1"/>
  <c r="PC70" i="5" s="1"/>
  <c r="PG70" i="5" s="1"/>
  <c r="PK70" i="5" s="1"/>
  <c r="PO70" i="5" s="1"/>
  <c r="PS70" i="5" s="1"/>
  <c r="PW70" i="5" s="1"/>
  <c r="QA70" i="5" s="1"/>
  <c r="QE70" i="5" s="1"/>
  <c r="QI70" i="5" s="1"/>
  <c r="QM70" i="5" s="1"/>
  <c r="QQ70" i="5" s="1"/>
  <c r="QU70" i="5" s="1"/>
  <c r="RB69" i="5"/>
  <c r="RC69" i="5" s="1"/>
  <c r="QY69" i="5"/>
  <c r="QZ69" i="5" s="1"/>
  <c r="QV69" i="5"/>
  <c r="NQ69" i="5"/>
  <c r="NT69" i="5" s="1"/>
  <c r="NW69" i="5" s="1"/>
  <c r="OA69" i="5" s="1"/>
  <c r="OE69" i="5" s="1"/>
  <c r="OI69" i="5" s="1"/>
  <c r="OM69" i="5" s="1"/>
  <c r="OQ69" i="5" s="1"/>
  <c r="OU69" i="5" s="1"/>
  <c r="OY69" i="5" s="1"/>
  <c r="PC69" i="5" s="1"/>
  <c r="PG69" i="5" s="1"/>
  <c r="PK69" i="5" s="1"/>
  <c r="PO69" i="5" s="1"/>
  <c r="PS69" i="5" s="1"/>
  <c r="PW69" i="5" s="1"/>
  <c r="QA69" i="5" s="1"/>
  <c r="QE69" i="5" s="1"/>
  <c r="QI69" i="5" s="1"/>
  <c r="QM69" i="5" s="1"/>
  <c r="QQ69" i="5" s="1"/>
  <c r="QU69" i="5" s="1"/>
  <c r="RB68" i="5"/>
  <c r="RC68" i="5" s="1"/>
  <c r="QY68" i="5"/>
  <c r="QZ68" i="5" s="1"/>
  <c r="QV68" i="5"/>
  <c r="QW68" i="5" s="1"/>
  <c r="NQ68" i="5"/>
  <c r="NT68" i="5" s="1"/>
  <c r="NW68" i="5" s="1"/>
  <c r="OA68" i="5" s="1"/>
  <c r="OE68" i="5" s="1"/>
  <c r="OI68" i="5" s="1"/>
  <c r="OM68" i="5" s="1"/>
  <c r="OQ68" i="5" s="1"/>
  <c r="OU68" i="5" s="1"/>
  <c r="OY68" i="5" s="1"/>
  <c r="PC68" i="5" s="1"/>
  <c r="PG68" i="5" s="1"/>
  <c r="PK68" i="5" s="1"/>
  <c r="PO68" i="5" s="1"/>
  <c r="PS68" i="5" s="1"/>
  <c r="PW68" i="5" s="1"/>
  <c r="QA68" i="5" s="1"/>
  <c r="QE68" i="5" s="1"/>
  <c r="QI68" i="5" s="1"/>
  <c r="QM68" i="5" s="1"/>
  <c r="QQ68" i="5" s="1"/>
  <c r="QU68" i="5" s="1"/>
  <c r="RB67" i="5"/>
  <c r="RC67" i="5" s="1"/>
  <c r="QY67" i="5"/>
  <c r="QZ67" i="5" s="1"/>
  <c r="QV67" i="5"/>
  <c r="S67" i="5"/>
  <c r="X67" i="5" s="1"/>
  <c r="AC67" i="5" s="1"/>
  <c r="AF67" i="5" s="1"/>
  <c r="AI67" i="5" s="1"/>
  <c r="AL67" i="5" s="1"/>
  <c r="AP67" i="5" s="1"/>
  <c r="AS67" i="5" s="1"/>
  <c r="AV67" i="5" s="1"/>
  <c r="AZ67" i="5" s="1"/>
  <c r="BC67" i="5" s="1"/>
  <c r="BF67" i="5" s="1"/>
  <c r="BI67" i="5" s="1"/>
  <c r="BL67" i="5" s="1"/>
  <c r="BP67" i="5" s="1"/>
  <c r="BS67" i="5" s="1"/>
  <c r="BV67" i="5" s="1"/>
  <c r="BY67" i="5" s="1"/>
  <c r="CB67" i="5" s="1"/>
  <c r="CE67" i="5" s="1"/>
  <c r="CH67" i="5" s="1"/>
  <c r="CK67" i="5" s="1"/>
  <c r="CN67" i="5" s="1"/>
  <c r="CQ67" i="5" s="1"/>
  <c r="CT67" i="5" s="1"/>
  <c r="CW67" i="5" s="1"/>
  <c r="CZ67" i="5" s="1"/>
  <c r="DC67" i="5" s="1"/>
  <c r="DF67" i="5" s="1"/>
  <c r="DI67" i="5" s="1"/>
  <c r="DL67" i="5" s="1"/>
  <c r="DO67" i="5" s="1"/>
  <c r="DR67" i="5" s="1"/>
  <c r="DU67" i="5" s="1"/>
  <c r="DX67" i="5" s="1"/>
  <c r="EB67" i="5" s="1"/>
  <c r="EE67" i="5" s="1"/>
  <c r="EI67" i="5" s="1"/>
  <c r="EL67" i="5" s="1"/>
  <c r="EP67" i="5" s="1"/>
  <c r="ET67" i="5" s="1"/>
  <c r="EW67" i="5" s="1"/>
  <c r="EZ67" i="5" s="1"/>
  <c r="FC67" i="5" s="1"/>
  <c r="FF67" i="5" s="1"/>
  <c r="FI67" i="5" s="1"/>
  <c r="FL67" i="5" s="1"/>
  <c r="FO67" i="5" s="1"/>
  <c r="FR67" i="5" s="1"/>
  <c r="FU67" i="5" s="1"/>
  <c r="FY67" i="5" s="1"/>
  <c r="GB67" i="5" s="1"/>
  <c r="GE67" i="5" s="1"/>
  <c r="GH67" i="5" s="1"/>
  <c r="GK67" i="5" s="1"/>
  <c r="GN67" i="5" s="1"/>
  <c r="GR67" i="5" s="1"/>
  <c r="GU67" i="5" s="1"/>
  <c r="GY67" i="5" s="1"/>
  <c r="HC67" i="5" s="1"/>
  <c r="HF67" i="5" s="1"/>
  <c r="HI67" i="5" s="1"/>
  <c r="HL67" i="5" s="1"/>
  <c r="HO67" i="5" s="1"/>
  <c r="HR67" i="5" s="1"/>
  <c r="HU67" i="5" s="1"/>
  <c r="HX67" i="5" s="1"/>
  <c r="IA67" i="5" s="1"/>
  <c r="ID67" i="5" s="1"/>
  <c r="IG67" i="5" s="1"/>
  <c r="IJ67" i="5" s="1"/>
  <c r="IN67" i="5" s="1"/>
  <c r="IR67" i="5" s="1"/>
  <c r="IU67" i="5" s="1"/>
  <c r="IX67" i="5" s="1"/>
  <c r="JA67" i="5" s="1"/>
  <c r="JE67" i="5" s="1"/>
  <c r="JI67" i="5" s="1"/>
  <c r="JM67" i="5" s="1"/>
  <c r="JQ67" i="5" s="1"/>
  <c r="JT67" i="5" s="1"/>
  <c r="JW67" i="5" s="1"/>
  <c r="KA67" i="5" s="1"/>
  <c r="KE67" i="5" s="1"/>
  <c r="KH67" i="5" s="1"/>
  <c r="KK67" i="5" s="1"/>
  <c r="KN67" i="5" s="1"/>
  <c r="KQ67" i="5" s="1"/>
  <c r="KT67" i="5" s="1"/>
  <c r="KW67" i="5" s="1"/>
  <c r="KZ67" i="5" s="1"/>
  <c r="LC67" i="5" s="1"/>
  <c r="LF67" i="5" s="1"/>
  <c r="LI67" i="5" s="1"/>
  <c r="LL67" i="5" s="1"/>
  <c r="LO67" i="5" s="1"/>
  <c r="LR67" i="5" s="1"/>
  <c r="LU67" i="5" s="1"/>
  <c r="LX67" i="5" s="1"/>
  <c r="MA67" i="5" s="1"/>
  <c r="MD67" i="5" s="1"/>
  <c r="MG67" i="5" s="1"/>
  <c r="MJ67" i="5" s="1"/>
  <c r="MM67" i="5" s="1"/>
  <c r="MP67" i="5" s="1"/>
  <c r="MS67" i="5" s="1"/>
  <c r="MV67" i="5" s="1"/>
  <c r="MY67" i="5" s="1"/>
  <c r="NB67" i="5" s="1"/>
  <c r="NF67" i="5" s="1"/>
  <c r="NI67" i="5" s="1"/>
  <c r="NM67" i="5" s="1"/>
  <c r="NQ67" i="5" s="1"/>
  <c r="NT67" i="5" s="1"/>
  <c r="NW67" i="5" s="1"/>
  <c r="OA67" i="5" s="1"/>
  <c r="OE67" i="5" s="1"/>
  <c r="OI67" i="5" s="1"/>
  <c r="OM67" i="5" s="1"/>
  <c r="OQ67" i="5" s="1"/>
  <c r="OU67" i="5" s="1"/>
  <c r="OY67" i="5" s="1"/>
  <c r="PC67" i="5" s="1"/>
  <c r="PG67" i="5" s="1"/>
  <c r="PK67" i="5" s="1"/>
  <c r="PO67" i="5" s="1"/>
  <c r="PS67" i="5" s="1"/>
  <c r="PW67" i="5" s="1"/>
  <c r="QA67" i="5" s="1"/>
  <c r="QE67" i="5" s="1"/>
  <c r="QI67" i="5" s="1"/>
  <c r="QM67" i="5" s="1"/>
  <c r="QQ67" i="5" s="1"/>
  <c r="QU67" i="5" s="1"/>
  <c r="N67" i="5"/>
  <c r="I67" i="5"/>
  <c r="RB66" i="5"/>
  <c r="RC66" i="5" s="1"/>
  <c r="QY66" i="5"/>
  <c r="QZ66" i="5" s="1"/>
  <c r="QV66" i="5"/>
  <c r="HC66" i="5"/>
  <c r="HF66" i="5" s="1"/>
  <c r="HI66" i="5" s="1"/>
  <c r="HL66" i="5" s="1"/>
  <c r="HO66" i="5" s="1"/>
  <c r="HR66" i="5" s="1"/>
  <c r="HU66" i="5" s="1"/>
  <c r="HX66" i="5" s="1"/>
  <c r="IA66" i="5" s="1"/>
  <c r="ID66" i="5" s="1"/>
  <c r="IG66" i="5" s="1"/>
  <c r="IJ66" i="5" s="1"/>
  <c r="IN66" i="5" s="1"/>
  <c r="IR66" i="5" s="1"/>
  <c r="IU66" i="5" s="1"/>
  <c r="IX66" i="5" s="1"/>
  <c r="JA66" i="5" s="1"/>
  <c r="JE66" i="5" s="1"/>
  <c r="JI66" i="5" s="1"/>
  <c r="JM66" i="5" s="1"/>
  <c r="JQ66" i="5" s="1"/>
  <c r="JT66" i="5" s="1"/>
  <c r="JW66" i="5" s="1"/>
  <c r="KA66" i="5" s="1"/>
  <c r="KE66" i="5" s="1"/>
  <c r="KH66" i="5" s="1"/>
  <c r="KK66" i="5" s="1"/>
  <c r="KN66" i="5" s="1"/>
  <c r="KQ66" i="5" s="1"/>
  <c r="KT66" i="5" s="1"/>
  <c r="KW66" i="5" s="1"/>
  <c r="KZ66" i="5" s="1"/>
  <c r="LC66" i="5" s="1"/>
  <c r="LF66" i="5" s="1"/>
  <c r="LI66" i="5" s="1"/>
  <c r="LL66" i="5" s="1"/>
  <c r="LO66" i="5" s="1"/>
  <c r="LR66" i="5" s="1"/>
  <c r="LU66" i="5" s="1"/>
  <c r="LX66" i="5" s="1"/>
  <c r="MA66" i="5" s="1"/>
  <c r="MD66" i="5" s="1"/>
  <c r="MG66" i="5" s="1"/>
  <c r="MJ66" i="5" s="1"/>
  <c r="MM66" i="5" s="1"/>
  <c r="MP66" i="5" s="1"/>
  <c r="MS66" i="5" s="1"/>
  <c r="MV66" i="5" s="1"/>
  <c r="MY66" i="5" s="1"/>
  <c r="NB66" i="5" s="1"/>
  <c r="NF66" i="5" s="1"/>
  <c r="NI66" i="5" s="1"/>
  <c r="NM66" i="5" s="1"/>
  <c r="NQ66" i="5" s="1"/>
  <c r="NT66" i="5" s="1"/>
  <c r="NW66" i="5" s="1"/>
  <c r="OA66" i="5" s="1"/>
  <c r="OE66" i="5" s="1"/>
  <c r="OI66" i="5" s="1"/>
  <c r="OM66" i="5" s="1"/>
  <c r="OQ66" i="5" s="1"/>
  <c r="OU66" i="5" s="1"/>
  <c r="OY66" i="5" s="1"/>
  <c r="PC66" i="5" s="1"/>
  <c r="PG66" i="5" s="1"/>
  <c r="PK66" i="5" s="1"/>
  <c r="PO66" i="5" s="1"/>
  <c r="PS66" i="5" s="1"/>
  <c r="PW66" i="5" s="1"/>
  <c r="QA66" i="5" s="1"/>
  <c r="QE66" i="5" s="1"/>
  <c r="QI66" i="5" s="1"/>
  <c r="QM66" i="5" s="1"/>
  <c r="QQ66" i="5" s="1"/>
  <c r="QU66" i="5" s="1"/>
  <c r="RB65" i="5"/>
  <c r="RC65" i="5" s="1"/>
  <c r="QY65" i="5"/>
  <c r="QZ65" i="5" s="1"/>
  <c r="QV65" i="5"/>
  <c r="DU65" i="5"/>
  <c r="DX65" i="5" s="1"/>
  <c r="EB65" i="5" s="1"/>
  <c r="EE65" i="5" s="1"/>
  <c r="EI65" i="5" s="1"/>
  <c r="EL65" i="5" s="1"/>
  <c r="EP65" i="5" s="1"/>
  <c r="ET65" i="5" s="1"/>
  <c r="EW65" i="5" s="1"/>
  <c r="EZ65" i="5" s="1"/>
  <c r="FC65" i="5" s="1"/>
  <c r="FF65" i="5" s="1"/>
  <c r="FI65" i="5" s="1"/>
  <c r="FL65" i="5" s="1"/>
  <c r="FO65" i="5" s="1"/>
  <c r="FR65" i="5" s="1"/>
  <c r="FU65" i="5" s="1"/>
  <c r="FY65" i="5" s="1"/>
  <c r="GB65" i="5" s="1"/>
  <c r="GE65" i="5" s="1"/>
  <c r="GH65" i="5" s="1"/>
  <c r="GK65" i="5" s="1"/>
  <c r="GN65" i="5" s="1"/>
  <c r="GR65" i="5" s="1"/>
  <c r="GU65" i="5" s="1"/>
  <c r="GY65" i="5" s="1"/>
  <c r="HC65" i="5" s="1"/>
  <c r="HF65" i="5" s="1"/>
  <c r="HI65" i="5" s="1"/>
  <c r="HL65" i="5" s="1"/>
  <c r="HO65" i="5" s="1"/>
  <c r="HR65" i="5" s="1"/>
  <c r="HU65" i="5" s="1"/>
  <c r="HX65" i="5" s="1"/>
  <c r="IA65" i="5" s="1"/>
  <c r="ID65" i="5" s="1"/>
  <c r="IG65" i="5" s="1"/>
  <c r="IJ65" i="5" s="1"/>
  <c r="IN65" i="5" s="1"/>
  <c r="IR65" i="5" s="1"/>
  <c r="IU65" i="5" s="1"/>
  <c r="IX65" i="5" s="1"/>
  <c r="JA65" i="5" s="1"/>
  <c r="JE65" i="5" s="1"/>
  <c r="JI65" i="5" s="1"/>
  <c r="JM65" i="5" s="1"/>
  <c r="JQ65" i="5" s="1"/>
  <c r="JT65" i="5" s="1"/>
  <c r="JW65" i="5" s="1"/>
  <c r="KA65" i="5" s="1"/>
  <c r="KE65" i="5" s="1"/>
  <c r="KH65" i="5" s="1"/>
  <c r="KK65" i="5" s="1"/>
  <c r="KN65" i="5" s="1"/>
  <c r="KQ65" i="5" s="1"/>
  <c r="KT65" i="5" s="1"/>
  <c r="KW65" i="5" s="1"/>
  <c r="KZ65" i="5" s="1"/>
  <c r="LC65" i="5" s="1"/>
  <c r="LF65" i="5" s="1"/>
  <c r="LI65" i="5" s="1"/>
  <c r="LL65" i="5" s="1"/>
  <c r="LO65" i="5" s="1"/>
  <c r="LR65" i="5" s="1"/>
  <c r="LU65" i="5" s="1"/>
  <c r="LX65" i="5" s="1"/>
  <c r="MA65" i="5" s="1"/>
  <c r="MD65" i="5" s="1"/>
  <c r="MG65" i="5" s="1"/>
  <c r="MJ65" i="5" s="1"/>
  <c r="MM65" i="5" s="1"/>
  <c r="MP65" i="5" s="1"/>
  <c r="MS65" i="5" s="1"/>
  <c r="MV65" i="5" s="1"/>
  <c r="MY65" i="5" s="1"/>
  <c r="NB65" i="5" s="1"/>
  <c r="NF65" i="5" s="1"/>
  <c r="NI65" i="5" s="1"/>
  <c r="NM65" i="5" s="1"/>
  <c r="NQ65" i="5" s="1"/>
  <c r="NT65" i="5" s="1"/>
  <c r="NW65" i="5" s="1"/>
  <c r="OA65" i="5" s="1"/>
  <c r="OE65" i="5" s="1"/>
  <c r="OI65" i="5" s="1"/>
  <c r="OM65" i="5" s="1"/>
  <c r="OQ65" i="5" s="1"/>
  <c r="OU65" i="5" s="1"/>
  <c r="OY65" i="5" s="1"/>
  <c r="PC65" i="5" s="1"/>
  <c r="PG65" i="5" s="1"/>
  <c r="PK65" i="5" s="1"/>
  <c r="PO65" i="5" s="1"/>
  <c r="PS65" i="5" s="1"/>
  <c r="PW65" i="5" s="1"/>
  <c r="QA65" i="5" s="1"/>
  <c r="QE65" i="5" s="1"/>
  <c r="QI65" i="5" s="1"/>
  <c r="QM65" i="5" s="1"/>
  <c r="QQ65" i="5" s="1"/>
  <c r="QU65" i="5" s="1"/>
  <c r="CZ65" i="5"/>
  <c r="DC65" i="5" s="1"/>
  <c r="DF65" i="5" s="1"/>
  <c r="DI65" i="5" s="1"/>
  <c r="DL65" i="5" s="1"/>
  <c r="DO65" i="5" s="1"/>
  <c r="DR65" i="5" s="1"/>
  <c r="RB64" i="5"/>
  <c r="RC64" i="5" s="1"/>
  <c r="QZ64" i="5"/>
  <c r="QY64" i="5"/>
  <c r="QV64" i="5"/>
  <c r="I64" i="5"/>
  <c r="N64" i="5" s="1"/>
  <c r="S64" i="5" s="1"/>
  <c r="X64" i="5" s="1"/>
  <c r="AC64" i="5" s="1"/>
  <c r="AF64" i="5" s="1"/>
  <c r="AI64" i="5" s="1"/>
  <c r="AL64" i="5" s="1"/>
  <c r="AP64" i="5" s="1"/>
  <c r="AS64" i="5" s="1"/>
  <c r="AV64" i="5" s="1"/>
  <c r="AZ64" i="5" s="1"/>
  <c r="BC64" i="5" s="1"/>
  <c r="BF64" i="5" s="1"/>
  <c r="BI64" i="5" s="1"/>
  <c r="BL64" i="5" s="1"/>
  <c r="BP64" i="5" s="1"/>
  <c r="BS64" i="5" s="1"/>
  <c r="BV64" i="5" s="1"/>
  <c r="BY64" i="5" s="1"/>
  <c r="CB64" i="5" s="1"/>
  <c r="CE64" i="5" s="1"/>
  <c r="CH64" i="5" s="1"/>
  <c r="CK64" i="5" s="1"/>
  <c r="CN64" i="5" s="1"/>
  <c r="CQ64" i="5" s="1"/>
  <c r="CT64" i="5" s="1"/>
  <c r="CW64" i="5" s="1"/>
  <c r="CZ64" i="5" s="1"/>
  <c r="DC64" i="5" s="1"/>
  <c r="DF64" i="5" s="1"/>
  <c r="DI64" i="5" s="1"/>
  <c r="DL64" i="5" s="1"/>
  <c r="DO64" i="5" s="1"/>
  <c r="DR64" i="5" s="1"/>
  <c r="DU64" i="5" s="1"/>
  <c r="DX64" i="5" s="1"/>
  <c r="EB64" i="5" s="1"/>
  <c r="EE64" i="5" s="1"/>
  <c r="EI64" i="5" s="1"/>
  <c r="EL64" i="5" s="1"/>
  <c r="EP64" i="5" s="1"/>
  <c r="ET64" i="5" s="1"/>
  <c r="EW64" i="5" s="1"/>
  <c r="EZ64" i="5" s="1"/>
  <c r="FC64" i="5" s="1"/>
  <c r="FF64" i="5" s="1"/>
  <c r="FI64" i="5" s="1"/>
  <c r="FL64" i="5" s="1"/>
  <c r="FO64" i="5" s="1"/>
  <c r="FR64" i="5" s="1"/>
  <c r="FU64" i="5" s="1"/>
  <c r="FY64" i="5" s="1"/>
  <c r="GB64" i="5" s="1"/>
  <c r="GE64" i="5" s="1"/>
  <c r="GH64" i="5" s="1"/>
  <c r="GK64" i="5" s="1"/>
  <c r="GN64" i="5" s="1"/>
  <c r="GR64" i="5" s="1"/>
  <c r="GU64" i="5" s="1"/>
  <c r="GY64" i="5" s="1"/>
  <c r="HC64" i="5" s="1"/>
  <c r="HF64" i="5" s="1"/>
  <c r="HI64" i="5" s="1"/>
  <c r="HL64" i="5" s="1"/>
  <c r="HO64" i="5" s="1"/>
  <c r="HR64" i="5" s="1"/>
  <c r="HU64" i="5" s="1"/>
  <c r="HX64" i="5" s="1"/>
  <c r="IA64" i="5" s="1"/>
  <c r="ID64" i="5" s="1"/>
  <c r="IG64" i="5" s="1"/>
  <c r="IJ64" i="5" s="1"/>
  <c r="IN64" i="5" s="1"/>
  <c r="IR64" i="5" s="1"/>
  <c r="IU64" i="5" s="1"/>
  <c r="IX64" i="5" s="1"/>
  <c r="JA64" i="5" s="1"/>
  <c r="JE64" i="5" s="1"/>
  <c r="JI64" i="5" s="1"/>
  <c r="JM64" i="5" s="1"/>
  <c r="JQ64" i="5" s="1"/>
  <c r="JT64" i="5" s="1"/>
  <c r="JW64" i="5" s="1"/>
  <c r="KA64" i="5" s="1"/>
  <c r="KE64" i="5" s="1"/>
  <c r="KH64" i="5" s="1"/>
  <c r="KK64" i="5" s="1"/>
  <c r="KN64" i="5" s="1"/>
  <c r="KQ64" i="5" s="1"/>
  <c r="KT64" i="5" s="1"/>
  <c r="KW64" i="5" s="1"/>
  <c r="KZ64" i="5" s="1"/>
  <c r="LC64" i="5" s="1"/>
  <c r="LF64" i="5" s="1"/>
  <c r="LI64" i="5" s="1"/>
  <c r="LL64" i="5" s="1"/>
  <c r="LO64" i="5" s="1"/>
  <c r="LR64" i="5" s="1"/>
  <c r="LU64" i="5" s="1"/>
  <c r="LX64" i="5" s="1"/>
  <c r="MA64" i="5" s="1"/>
  <c r="MD64" i="5" s="1"/>
  <c r="MG64" i="5" s="1"/>
  <c r="MJ64" i="5" s="1"/>
  <c r="MM64" i="5" s="1"/>
  <c r="MP64" i="5" s="1"/>
  <c r="MS64" i="5" s="1"/>
  <c r="MV64" i="5" s="1"/>
  <c r="MY64" i="5" s="1"/>
  <c r="NB64" i="5" s="1"/>
  <c r="NF64" i="5" s="1"/>
  <c r="NI64" i="5" s="1"/>
  <c r="NM64" i="5" s="1"/>
  <c r="NQ64" i="5" s="1"/>
  <c r="NT64" i="5" s="1"/>
  <c r="NW64" i="5" s="1"/>
  <c r="OA64" i="5" s="1"/>
  <c r="OE64" i="5" s="1"/>
  <c r="OI64" i="5" s="1"/>
  <c r="OM64" i="5" s="1"/>
  <c r="OQ64" i="5" s="1"/>
  <c r="OU64" i="5" s="1"/>
  <c r="OY64" i="5" s="1"/>
  <c r="PC64" i="5" s="1"/>
  <c r="PG64" i="5" s="1"/>
  <c r="PK64" i="5" s="1"/>
  <c r="PO64" i="5" s="1"/>
  <c r="PS64" i="5" s="1"/>
  <c r="PW64" i="5" s="1"/>
  <c r="QA64" i="5" s="1"/>
  <c r="QE64" i="5" s="1"/>
  <c r="QI64" i="5" s="1"/>
  <c r="QM64" i="5" s="1"/>
  <c r="QQ64" i="5" s="1"/>
  <c r="QU64" i="5" s="1"/>
  <c r="RB63" i="5"/>
  <c r="RC63" i="5" s="1"/>
  <c r="QY63" i="5"/>
  <c r="QZ63" i="5" s="1"/>
  <c r="QV63" i="5"/>
  <c r="I63" i="5"/>
  <c r="N63" i="5" s="1"/>
  <c r="S63" i="5" s="1"/>
  <c r="X63" i="5" s="1"/>
  <c r="AC63" i="5" s="1"/>
  <c r="AF63" i="5" s="1"/>
  <c r="AI63" i="5" s="1"/>
  <c r="AL63" i="5" s="1"/>
  <c r="AP63" i="5" s="1"/>
  <c r="AS63" i="5" s="1"/>
  <c r="AV63" i="5" s="1"/>
  <c r="AZ63" i="5" s="1"/>
  <c r="BC63" i="5" s="1"/>
  <c r="BF63" i="5" s="1"/>
  <c r="BI63" i="5" s="1"/>
  <c r="BL63" i="5" s="1"/>
  <c r="BP63" i="5" s="1"/>
  <c r="BS63" i="5" s="1"/>
  <c r="BV63" i="5" s="1"/>
  <c r="BY63" i="5" s="1"/>
  <c r="CB63" i="5" s="1"/>
  <c r="CE63" i="5" s="1"/>
  <c r="CH63" i="5" s="1"/>
  <c r="CK63" i="5" s="1"/>
  <c r="CN63" i="5" s="1"/>
  <c r="CQ63" i="5" s="1"/>
  <c r="CT63" i="5" s="1"/>
  <c r="CW63" i="5" s="1"/>
  <c r="CZ63" i="5" s="1"/>
  <c r="DC63" i="5" s="1"/>
  <c r="DF63" i="5" s="1"/>
  <c r="DI63" i="5" s="1"/>
  <c r="DL63" i="5" s="1"/>
  <c r="DO63" i="5" s="1"/>
  <c r="DR63" i="5" s="1"/>
  <c r="DU63" i="5" s="1"/>
  <c r="DX63" i="5" s="1"/>
  <c r="EB63" i="5" s="1"/>
  <c r="EE63" i="5" s="1"/>
  <c r="EI63" i="5" s="1"/>
  <c r="EL63" i="5" s="1"/>
  <c r="EP63" i="5" s="1"/>
  <c r="ET63" i="5" s="1"/>
  <c r="EW63" i="5" s="1"/>
  <c r="EZ63" i="5" s="1"/>
  <c r="FC63" i="5" s="1"/>
  <c r="FF63" i="5" s="1"/>
  <c r="FI63" i="5" s="1"/>
  <c r="FL63" i="5" s="1"/>
  <c r="FO63" i="5" s="1"/>
  <c r="FR63" i="5" s="1"/>
  <c r="FU63" i="5" s="1"/>
  <c r="FY63" i="5" s="1"/>
  <c r="GB63" i="5" s="1"/>
  <c r="GE63" i="5" s="1"/>
  <c r="GH63" i="5" s="1"/>
  <c r="GK63" i="5" s="1"/>
  <c r="GN63" i="5" s="1"/>
  <c r="GR63" i="5" s="1"/>
  <c r="GU63" i="5" s="1"/>
  <c r="GY63" i="5" s="1"/>
  <c r="HC63" i="5" s="1"/>
  <c r="HF63" i="5" s="1"/>
  <c r="HI63" i="5" s="1"/>
  <c r="HL63" i="5" s="1"/>
  <c r="HO63" i="5" s="1"/>
  <c r="HR63" i="5" s="1"/>
  <c r="HU63" i="5" s="1"/>
  <c r="HX63" i="5" s="1"/>
  <c r="IA63" i="5" s="1"/>
  <c r="ID63" i="5" s="1"/>
  <c r="IG63" i="5" s="1"/>
  <c r="IJ63" i="5" s="1"/>
  <c r="IN63" i="5" s="1"/>
  <c r="IR63" i="5" s="1"/>
  <c r="IU63" i="5" s="1"/>
  <c r="IX63" i="5" s="1"/>
  <c r="JA63" i="5" s="1"/>
  <c r="JE63" i="5" s="1"/>
  <c r="JI63" i="5" s="1"/>
  <c r="JM63" i="5" s="1"/>
  <c r="JQ63" i="5" s="1"/>
  <c r="JT63" i="5" s="1"/>
  <c r="JW63" i="5" s="1"/>
  <c r="KA63" i="5" s="1"/>
  <c r="KE63" i="5" s="1"/>
  <c r="KH63" i="5" s="1"/>
  <c r="KK63" i="5" s="1"/>
  <c r="KN63" i="5" s="1"/>
  <c r="KQ63" i="5" s="1"/>
  <c r="KT63" i="5" s="1"/>
  <c r="KW63" i="5" s="1"/>
  <c r="KZ63" i="5" s="1"/>
  <c r="LC63" i="5" s="1"/>
  <c r="LF63" i="5" s="1"/>
  <c r="LI63" i="5" s="1"/>
  <c r="LL63" i="5" s="1"/>
  <c r="LO63" i="5" s="1"/>
  <c r="LR63" i="5" s="1"/>
  <c r="LU63" i="5" s="1"/>
  <c r="LX63" i="5" s="1"/>
  <c r="MA63" i="5" s="1"/>
  <c r="MD63" i="5" s="1"/>
  <c r="MG63" i="5" s="1"/>
  <c r="MJ63" i="5" s="1"/>
  <c r="MM63" i="5" s="1"/>
  <c r="MP63" i="5" s="1"/>
  <c r="MS63" i="5" s="1"/>
  <c r="MV63" i="5" s="1"/>
  <c r="MY63" i="5" s="1"/>
  <c r="NB63" i="5" s="1"/>
  <c r="NF63" i="5" s="1"/>
  <c r="NI63" i="5" s="1"/>
  <c r="NM63" i="5" s="1"/>
  <c r="NQ63" i="5" s="1"/>
  <c r="NT63" i="5" s="1"/>
  <c r="NW63" i="5" s="1"/>
  <c r="OA63" i="5" s="1"/>
  <c r="OE63" i="5" s="1"/>
  <c r="OI63" i="5" s="1"/>
  <c r="OM63" i="5" s="1"/>
  <c r="OQ63" i="5" s="1"/>
  <c r="OU63" i="5" s="1"/>
  <c r="OY63" i="5" s="1"/>
  <c r="PC63" i="5" s="1"/>
  <c r="PG63" i="5" s="1"/>
  <c r="PK63" i="5" s="1"/>
  <c r="PO63" i="5" s="1"/>
  <c r="PS63" i="5" s="1"/>
  <c r="PW63" i="5" s="1"/>
  <c r="QA63" i="5" s="1"/>
  <c r="QE63" i="5" s="1"/>
  <c r="QI63" i="5" s="1"/>
  <c r="QM63" i="5" s="1"/>
  <c r="QQ63" i="5" s="1"/>
  <c r="QU63" i="5" s="1"/>
  <c r="RB62" i="5"/>
  <c r="RC62" i="5" s="1"/>
  <c r="QY62" i="5"/>
  <c r="QZ62" i="5" s="1"/>
  <c r="QV62" i="5"/>
  <c r="AC62" i="5"/>
  <c r="AF62" i="5" s="1"/>
  <c r="AI62" i="5" s="1"/>
  <c r="AL62" i="5" s="1"/>
  <c r="AP62" i="5" s="1"/>
  <c r="AS62" i="5" s="1"/>
  <c r="AV62" i="5" s="1"/>
  <c r="AZ62" i="5" s="1"/>
  <c r="BC62" i="5" s="1"/>
  <c r="BF62" i="5" s="1"/>
  <c r="BI62" i="5" s="1"/>
  <c r="BL62" i="5" s="1"/>
  <c r="BP62" i="5" s="1"/>
  <c r="BS62" i="5" s="1"/>
  <c r="BV62" i="5" s="1"/>
  <c r="BY62" i="5" s="1"/>
  <c r="CB62" i="5" s="1"/>
  <c r="CE62" i="5" s="1"/>
  <c r="CH62" i="5" s="1"/>
  <c r="CK62" i="5" s="1"/>
  <c r="CN62" i="5" s="1"/>
  <c r="CQ62" i="5" s="1"/>
  <c r="CT62" i="5" s="1"/>
  <c r="CW62" i="5" s="1"/>
  <c r="CZ62" i="5" s="1"/>
  <c r="DC62" i="5" s="1"/>
  <c r="DF62" i="5" s="1"/>
  <c r="DI62" i="5" s="1"/>
  <c r="DL62" i="5" s="1"/>
  <c r="DO62" i="5" s="1"/>
  <c r="DR62" i="5" s="1"/>
  <c r="DU62" i="5" s="1"/>
  <c r="DX62" i="5" s="1"/>
  <c r="EB62" i="5" s="1"/>
  <c r="EE62" i="5" s="1"/>
  <c r="EI62" i="5" s="1"/>
  <c r="EL62" i="5" s="1"/>
  <c r="EP62" i="5" s="1"/>
  <c r="ET62" i="5" s="1"/>
  <c r="EW62" i="5" s="1"/>
  <c r="EZ62" i="5" s="1"/>
  <c r="FC62" i="5" s="1"/>
  <c r="FF62" i="5" s="1"/>
  <c r="FI62" i="5" s="1"/>
  <c r="FL62" i="5" s="1"/>
  <c r="FO62" i="5" s="1"/>
  <c r="FR62" i="5" s="1"/>
  <c r="FU62" i="5" s="1"/>
  <c r="FY62" i="5" s="1"/>
  <c r="GB62" i="5" s="1"/>
  <c r="GE62" i="5" s="1"/>
  <c r="GH62" i="5" s="1"/>
  <c r="GK62" i="5" s="1"/>
  <c r="GN62" i="5" s="1"/>
  <c r="GR62" i="5" s="1"/>
  <c r="GU62" i="5" s="1"/>
  <c r="GY62" i="5" s="1"/>
  <c r="HC62" i="5" s="1"/>
  <c r="HF62" i="5" s="1"/>
  <c r="HI62" i="5" s="1"/>
  <c r="HL62" i="5" s="1"/>
  <c r="HO62" i="5" s="1"/>
  <c r="HR62" i="5" s="1"/>
  <c r="HU62" i="5" s="1"/>
  <c r="HX62" i="5" s="1"/>
  <c r="IA62" i="5" s="1"/>
  <c r="ID62" i="5" s="1"/>
  <c r="IG62" i="5" s="1"/>
  <c r="IJ62" i="5" s="1"/>
  <c r="IN62" i="5" s="1"/>
  <c r="IR62" i="5" s="1"/>
  <c r="IU62" i="5" s="1"/>
  <c r="IX62" i="5" s="1"/>
  <c r="JA62" i="5" s="1"/>
  <c r="JE62" i="5" s="1"/>
  <c r="JI62" i="5" s="1"/>
  <c r="JM62" i="5" s="1"/>
  <c r="JQ62" i="5" s="1"/>
  <c r="JT62" i="5" s="1"/>
  <c r="JW62" i="5" s="1"/>
  <c r="KA62" i="5" s="1"/>
  <c r="KE62" i="5" s="1"/>
  <c r="KH62" i="5" s="1"/>
  <c r="KK62" i="5" s="1"/>
  <c r="KN62" i="5" s="1"/>
  <c r="KQ62" i="5" s="1"/>
  <c r="KT62" i="5" s="1"/>
  <c r="KW62" i="5" s="1"/>
  <c r="KZ62" i="5" s="1"/>
  <c r="LC62" i="5" s="1"/>
  <c r="LF62" i="5" s="1"/>
  <c r="LI62" i="5" s="1"/>
  <c r="LL62" i="5" s="1"/>
  <c r="LO62" i="5" s="1"/>
  <c r="LR62" i="5" s="1"/>
  <c r="LU62" i="5" s="1"/>
  <c r="LX62" i="5" s="1"/>
  <c r="MA62" i="5" s="1"/>
  <c r="MD62" i="5" s="1"/>
  <c r="MG62" i="5" s="1"/>
  <c r="MJ62" i="5" s="1"/>
  <c r="MM62" i="5" s="1"/>
  <c r="MP62" i="5" s="1"/>
  <c r="MS62" i="5" s="1"/>
  <c r="MV62" i="5" s="1"/>
  <c r="MY62" i="5" s="1"/>
  <c r="NB62" i="5" s="1"/>
  <c r="NF62" i="5" s="1"/>
  <c r="NI62" i="5" s="1"/>
  <c r="NM62" i="5" s="1"/>
  <c r="NQ62" i="5" s="1"/>
  <c r="NT62" i="5" s="1"/>
  <c r="NW62" i="5" s="1"/>
  <c r="OA62" i="5" s="1"/>
  <c r="OE62" i="5" s="1"/>
  <c r="OI62" i="5" s="1"/>
  <c r="OM62" i="5" s="1"/>
  <c r="OQ62" i="5" s="1"/>
  <c r="OU62" i="5" s="1"/>
  <c r="OY62" i="5" s="1"/>
  <c r="PC62" i="5" s="1"/>
  <c r="PG62" i="5" s="1"/>
  <c r="PK62" i="5" s="1"/>
  <c r="PO62" i="5" s="1"/>
  <c r="PS62" i="5" s="1"/>
  <c r="PW62" i="5" s="1"/>
  <c r="QA62" i="5" s="1"/>
  <c r="QE62" i="5" s="1"/>
  <c r="QI62" i="5" s="1"/>
  <c r="QM62" i="5" s="1"/>
  <c r="QQ62" i="5" s="1"/>
  <c r="QU62" i="5" s="1"/>
  <c r="I62" i="5"/>
  <c r="N62" i="5" s="1"/>
  <c r="S62" i="5" s="1"/>
  <c r="X62" i="5" s="1"/>
  <c r="RB61" i="5"/>
  <c r="RC61" i="5" s="1"/>
  <c r="QY61" i="5"/>
  <c r="QZ61" i="5" s="1"/>
  <c r="QV61" i="5"/>
  <c r="QD61" i="5"/>
  <c r="FS61" i="5"/>
  <c r="R61" i="5"/>
  <c r="I61" i="5"/>
  <c r="N61" i="5" s="1"/>
  <c r="RB60" i="5"/>
  <c r="RC60" i="5" s="1"/>
  <c r="QZ60" i="5"/>
  <c r="QY60" i="5"/>
  <c r="QV60" i="5"/>
  <c r="I60" i="5"/>
  <c r="N60" i="5" s="1"/>
  <c r="S60" i="5" s="1"/>
  <c r="X60" i="5" s="1"/>
  <c r="AC60" i="5" s="1"/>
  <c r="AF60" i="5" s="1"/>
  <c r="AI60" i="5" s="1"/>
  <c r="AL60" i="5" s="1"/>
  <c r="AP60" i="5" s="1"/>
  <c r="AS60" i="5" s="1"/>
  <c r="AV60" i="5" s="1"/>
  <c r="AZ60" i="5" s="1"/>
  <c r="BC60" i="5" s="1"/>
  <c r="BF60" i="5" s="1"/>
  <c r="BI60" i="5" s="1"/>
  <c r="BL60" i="5" s="1"/>
  <c r="BP60" i="5" s="1"/>
  <c r="BS60" i="5" s="1"/>
  <c r="BV60" i="5" s="1"/>
  <c r="BY60" i="5" s="1"/>
  <c r="CB60" i="5" s="1"/>
  <c r="CE60" i="5" s="1"/>
  <c r="CH60" i="5" s="1"/>
  <c r="CK60" i="5" s="1"/>
  <c r="CN60" i="5" s="1"/>
  <c r="CQ60" i="5" s="1"/>
  <c r="CT60" i="5" s="1"/>
  <c r="CW60" i="5" s="1"/>
  <c r="CZ60" i="5" s="1"/>
  <c r="DC60" i="5" s="1"/>
  <c r="DF60" i="5" s="1"/>
  <c r="DI60" i="5" s="1"/>
  <c r="DL60" i="5" s="1"/>
  <c r="DO60" i="5" s="1"/>
  <c r="DR60" i="5" s="1"/>
  <c r="DU60" i="5" s="1"/>
  <c r="DX60" i="5" s="1"/>
  <c r="EB60" i="5" s="1"/>
  <c r="EE60" i="5" s="1"/>
  <c r="EI60" i="5" s="1"/>
  <c r="EL60" i="5" s="1"/>
  <c r="EP60" i="5" s="1"/>
  <c r="ET60" i="5" s="1"/>
  <c r="EW60" i="5" s="1"/>
  <c r="EZ60" i="5" s="1"/>
  <c r="FC60" i="5" s="1"/>
  <c r="FF60" i="5" s="1"/>
  <c r="FI60" i="5" s="1"/>
  <c r="FL60" i="5" s="1"/>
  <c r="FO60" i="5" s="1"/>
  <c r="FR60" i="5" s="1"/>
  <c r="FU60" i="5" s="1"/>
  <c r="FY60" i="5" s="1"/>
  <c r="GB60" i="5" s="1"/>
  <c r="GE60" i="5" s="1"/>
  <c r="GH60" i="5" s="1"/>
  <c r="GK60" i="5" s="1"/>
  <c r="GN60" i="5" s="1"/>
  <c r="GR60" i="5" s="1"/>
  <c r="GU60" i="5" s="1"/>
  <c r="GY60" i="5" s="1"/>
  <c r="HC60" i="5" s="1"/>
  <c r="HF60" i="5" s="1"/>
  <c r="HI60" i="5" s="1"/>
  <c r="HL60" i="5" s="1"/>
  <c r="HO60" i="5" s="1"/>
  <c r="HR60" i="5" s="1"/>
  <c r="HU60" i="5" s="1"/>
  <c r="HX60" i="5" s="1"/>
  <c r="IA60" i="5" s="1"/>
  <c r="ID60" i="5" s="1"/>
  <c r="IG60" i="5" s="1"/>
  <c r="IJ60" i="5" s="1"/>
  <c r="IN60" i="5" s="1"/>
  <c r="IR60" i="5" s="1"/>
  <c r="IU60" i="5" s="1"/>
  <c r="IX60" i="5" s="1"/>
  <c r="JA60" i="5" s="1"/>
  <c r="JE60" i="5" s="1"/>
  <c r="JI60" i="5" s="1"/>
  <c r="JM60" i="5" s="1"/>
  <c r="JQ60" i="5" s="1"/>
  <c r="JT60" i="5" s="1"/>
  <c r="JW60" i="5" s="1"/>
  <c r="KA60" i="5" s="1"/>
  <c r="KE60" i="5" s="1"/>
  <c r="KH60" i="5" s="1"/>
  <c r="KK60" i="5" s="1"/>
  <c r="KN60" i="5" s="1"/>
  <c r="KQ60" i="5" s="1"/>
  <c r="KT60" i="5" s="1"/>
  <c r="KW60" i="5" s="1"/>
  <c r="KZ60" i="5" s="1"/>
  <c r="LC60" i="5" s="1"/>
  <c r="LF60" i="5" s="1"/>
  <c r="LI60" i="5" s="1"/>
  <c r="LL60" i="5" s="1"/>
  <c r="LO60" i="5" s="1"/>
  <c r="LR60" i="5" s="1"/>
  <c r="LU60" i="5" s="1"/>
  <c r="LX60" i="5" s="1"/>
  <c r="MA60" i="5" s="1"/>
  <c r="MD60" i="5" s="1"/>
  <c r="MG60" i="5" s="1"/>
  <c r="MJ60" i="5" s="1"/>
  <c r="MM60" i="5" s="1"/>
  <c r="MP60" i="5" s="1"/>
  <c r="MS60" i="5" s="1"/>
  <c r="MV60" i="5" s="1"/>
  <c r="MY60" i="5" s="1"/>
  <c r="NB60" i="5" s="1"/>
  <c r="NF60" i="5" s="1"/>
  <c r="NI60" i="5" s="1"/>
  <c r="NM60" i="5" s="1"/>
  <c r="NQ60" i="5" s="1"/>
  <c r="NT60" i="5" s="1"/>
  <c r="NW60" i="5" s="1"/>
  <c r="OA60" i="5" s="1"/>
  <c r="OE60" i="5" s="1"/>
  <c r="OI60" i="5" s="1"/>
  <c r="OM60" i="5" s="1"/>
  <c r="OQ60" i="5" s="1"/>
  <c r="OU60" i="5" s="1"/>
  <c r="OY60" i="5" s="1"/>
  <c r="PC60" i="5" s="1"/>
  <c r="PG60" i="5" s="1"/>
  <c r="PK60" i="5" s="1"/>
  <c r="PO60" i="5" s="1"/>
  <c r="PS60" i="5" s="1"/>
  <c r="PW60" i="5" s="1"/>
  <c r="QA60" i="5" s="1"/>
  <c r="QE60" i="5" s="1"/>
  <c r="QI60" i="5" s="1"/>
  <c r="QM60" i="5" s="1"/>
  <c r="QQ60" i="5" s="1"/>
  <c r="QU60" i="5" s="1"/>
  <c r="RB59" i="5"/>
  <c r="RC59" i="5" s="1"/>
  <c r="QY59" i="5"/>
  <c r="QZ59" i="5" s="1"/>
  <c r="QV59" i="5"/>
  <c r="QW59" i="5" s="1"/>
  <c r="S59" i="5"/>
  <c r="X59" i="5" s="1"/>
  <c r="AC59" i="5" s="1"/>
  <c r="AF59" i="5" s="1"/>
  <c r="AI59" i="5" s="1"/>
  <c r="AL59" i="5" s="1"/>
  <c r="AP59" i="5" s="1"/>
  <c r="AS59" i="5" s="1"/>
  <c r="AV59" i="5" s="1"/>
  <c r="AZ59" i="5" s="1"/>
  <c r="BC59" i="5" s="1"/>
  <c r="BF59" i="5" s="1"/>
  <c r="BI59" i="5" s="1"/>
  <c r="BL59" i="5" s="1"/>
  <c r="BP59" i="5" s="1"/>
  <c r="BS59" i="5" s="1"/>
  <c r="BV59" i="5" s="1"/>
  <c r="BY59" i="5" s="1"/>
  <c r="CB59" i="5" s="1"/>
  <c r="CE59" i="5" s="1"/>
  <c r="CH59" i="5" s="1"/>
  <c r="CK59" i="5" s="1"/>
  <c r="CN59" i="5" s="1"/>
  <c r="CQ59" i="5" s="1"/>
  <c r="CT59" i="5" s="1"/>
  <c r="CW59" i="5" s="1"/>
  <c r="CZ59" i="5" s="1"/>
  <c r="DC59" i="5" s="1"/>
  <c r="DF59" i="5" s="1"/>
  <c r="DI59" i="5" s="1"/>
  <c r="DL59" i="5" s="1"/>
  <c r="DO59" i="5" s="1"/>
  <c r="DR59" i="5" s="1"/>
  <c r="DU59" i="5" s="1"/>
  <c r="DX59" i="5" s="1"/>
  <c r="EB59" i="5" s="1"/>
  <c r="EE59" i="5" s="1"/>
  <c r="EI59" i="5" s="1"/>
  <c r="EL59" i="5" s="1"/>
  <c r="EP59" i="5" s="1"/>
  <c r="ET59" i="5" s="1"/>
  <c r="EW59" i="5" s="1"/>
  <c r="EZ59" i="5" s="1"/>
  <c r="FC59" i="5" s="1"/>
  <c r="FF59" i="5" s="1"/>
  <c r="FI59" i="5" s="1"/>
  <c r="FL59" i="5" s="1"/>
  <c r="FO59" i="5" s="1"/>
  <c r="FR59" i="5" s="1"/>
  <c r="FU59" i="5" s="1"/>
  <c r="FY59" i="5" s="1"/>
  <c r="GB59" i="5" s="1"/>
  <c r="GE59" i="5" s="1"/>
  <c r="GH59" i="5" s="1"/>
  <c r="GK59" i="5" s="1"/>
  <c r="GN59" i="5" s="1"/>
  <c r="GR59" i="5" s="1"/>
  <c r="GU59" i="5" s="1"/>
  <c r="GY59" i="5" s="1"/>
  <c r="HC59" i="5" s="1"/>
  <c r="HF59" i="5" s="1"/>
  <c r="HI59" i="5" s="1"/>
  <c r="HL59" i="5" s="1"/>
  <c r="HO59" i="5" s="1"/>
  <c r="HR59" i="5" s="1"/>
  <c r="HU59" i="5" s="1"/>
  <c r="HX59" i="5" s="1"/>
  <c r="IA59" i="5" s="1"/>
  <c r="ID59" i="5" s="1"/>
  <c r="IG59" i="5" s="1"/>
  <c r="IJ59" i="5" s="1"/>
  <c r="IN59" i="5" s="1"/>
  <c r="IR59" i="5" s="1"/>
  <c r="IU59" i="5" s="1"/>
  <c r="IX59" i="5" s="1"/>
  <c r="JA59" i="5" s="1"/>
  <c r="JE59" i="5" s="1"/>
  <c r="JI59" i="5" s="1"/>
  <c r="JM59" i="5" s="1"/>
  <c r="JQ59" i="5" s="1"/>
  <c r="JT59" i="5" s="1"/>
  <c r="JW59" i="5" s="1"/>
  <c r="KA59" i="5" s="1"/>
  <c r="KE59" i="5" s="1"/>
  <c r="KH59" i="5" s="1"/>
  <c r="KK59" i="5" s="1"/>
  <c r="KN59" i="5" s="1"/>
  <c r="KQ59" i="5" s="1"/>
  <c r="KT59" i="5" s="1"/>
  <c r="KW59" i="5" s="1"/>
  <c r="KZ59" i="5" s="1"/>
  <c r="LC59" i="5" s="1"/>
  <c r="LF59" i="5" s="1"/>
  <c r="LI59" i="5" s="1"/>
  <c r="LL59" i="5" s="1"/>
  <c r="LO59" i="5" s="1"/>
  <c r="LR59" i="5" s="1"/>
  <c r="LU59" i="5" s="1"/>
  <c r="LX59" i="5" s="1"/>
  <c r="MA59" i="5" s="1"/>
  <c r="MD59" i="5" s="1"/>
  <c r="MG59" i="5" s="1"/>
  <c r="MJ59" i="5" s="1"/>
  <c r="MM59" i="5" s="1"/>
  <c r="MP59" i="5" s="1"/>
  <c r="MS59" i="5" s="1"/>
  <c r="MV59" i="5" s="1"/>
  <c r="MY59" i="5" s="1"/>
  <c r="NB59" i="5" s="1"/>
  <c r="NF59" i="5" s="1"/>
  <c r="NI59" i="5" s="1"/>
  <c r="NM59" i="5" s="1"/>
  <c r="NQ59" i="5" s="1"/>
  <c r="NT59" i="5" s="1"/>
  <c r="NW59" i="5" s="1"/>
  <c r="OA59" i="5" s="1"/>
  <c r="OE59" i="5" s="1"/>
  <c r="OI59" i="5" s="1"/>
  <c r="OM59" i="5" s="1"/>
  <c r="OQ59" i="5" s="1"/>
  <c r="OU59" i="5" s="1"/>
  <c r="OY59" i="5" s="1"/>
  <c r="PC59" i="5" s="1"/>
  <c r="PG59" i="5" s="1"/>
  <c r="PK59" i="5" s="1"/>
  <c r="PO59" i="5" s="1"/>
  <c r="PS59" i="5" s="1"/>
  <c r="PW59" i="5" s="1"/>
  <c r="QA59" i="5" s="1"/>
  <c r="QE59" i="5" s="1"/>
  <c r="QI59" i="5" s="1"/>
  <c r="QM59" i="5" s="1"/>
  <c r="QQ59" i="5" s="1"/>
  <c r="QU59" i="5" s="1"/>
  <c r="I59" i="5"/>
  <c r="N59" i="5" s="1"/>
  <c r="RB58" i="5"/>
  <c r="RC58" i="5" s="1"/>
  <c r="QY58" i="5"/>
  <c r="QZ58" i="5" s="1"/>
  <c r="QW58" i="5"/>
  <c r="QV58" i="5"/>
  <c r="RE58" i="5" s="1"/>
  <c r="RF58" i="5" s="1"/>
  <c r="I58" i="5"/>
  <c r="N58" i="5" s="1"/>
  <c r="S58" i="5" s="1"/>
  <c r="X58" i="5" s="1"/>
  <c r="AC58" i="5" s="1"/>
  <c r="AF58" i="5" s="1"/>
  <c r="AI58" i="5" s="1"/>
  <c r="AL58" i="5" s="1"/>
  <c r="AP58" i="5" s="1"/>
  <c r="AS58" i="5" s="1"/>
  <c r="AV58" i="5" s="1"/>
  <c r="AZ58" i="5" s="1"/>
  <c r="BC58" i="5" s="1"/>
  <c r="BF58" i="5" s="1"/>
  <c r="BI58" i="5" s="1"/>
  <c r="BL58" i="5" s="1"/>
  <c r="BP58" i="5" s="1"/>
  <c r="BS58" i="5" s="1"/>
  <c r="BV58" i="5" s="1"/>
  <c r="BY58" i="5" s="1"/>
  <c r="CB58" i="5" s="1"/>
  <c r="CE58" i="5" s="1"/>
  <c r="CH58" i="5" s="1"/>
  <c r="CK58" i="5" s="1"/>
  <c r="CN58" i="5" s="1"/>
  <c r="CQ58" i="5" s="1"/>
  <c r="CT58" i="5" s="1"/>
  <c r="CW58" i="5" s="1"/>
  <c r="CZ58" i="5" s="1"/>
  <c r="DC58" i="5" s="1"/>
  <c r="DF58" i="5" s="1"/>
  <c r="DI58" i="5" s="1"/>
  <c r="DL58" i="5" s="1"/>
  <c r="DO58" i="5" s="1"/>
  <c r="DR58" i="5" s="1"/>
  <c r="DU58" i="5" s="1"/>
  <c r="DX58" i="5" s="1"/>
  <c r="EB58" i="5" s="1"/>
  <c r="EE58" i="5" s="1"/>
  <c r="EI58" i="5" s="1"/>
  <c r="EL58" i="5" s="1"/>
  <c r="EP58" i="5" s="1"/>
  <c r="ET58" i="5" s="1"/>
  <c r="EW58" i="5" s="1"/>
  <c r="EZ58" i="5" s="1"/>
  <c r="FC58" i="5" s="1"/>
  <c r="FF58" i="5" s="1"/>
  <c r="FI58" i="5" s="1"/>
  <c r="FL58" i="5" s="1"/>
  <c r="FO58" i="5" s="1"/>
  <c r="FR58" i="5" s="1"/>
  <c r="FU58" i="5" s="1"/>
  <c r="FY58" i="5" s="1"/>
  <c r="GB58" i="5" s="1"/>
  <c r="GE58" i="5" s="1"/>
  <c r="GH58" i="5" s="1"/>
  <c r="GK58" i="5" s="1"/>
  <c r="GN58" i="5" s="1"/>
  <c r="GR58" i="5" s="1"/>
  <c r="GU58" i="5" s="1"/>
  <c r="GY58" i="5" s="1"/>
  <c r="HC58" i="5" s="1"/>
  <c r="HF58" i="5" s="1"/>
  <c r="HI58" i="5" s="1"/>
  <c r="HL58" i="5" s="1"/>
  <c r="HO58" i="5" s="1"/>
  <c r="HR58" i="5" s="1"/>
  <c r="HU58" i="5" s="1"/>
  <c r="HX58" i="5" s="1"/>
  <c r="IA58" i="5" s="1"/>
  <c r="ID58" i="5" s="1"/>
  <c r="IG58" i="5" s="1"/>
  <c r="IJ58" i="5" s="1"/>
  <c r="IN58" i="5" s="1"/>
  <c r="IR58" i="5" s="1"/>
  <c r="IU58" i="5" s="1"/>
  <c r="IX58" i="5" s="1"/>
  <c r="JA58" i="5" s="1"/>
  <c r="JE58" i="5" s="1"/>
  <c r="JI58" i="5" s="1"/>
  <c r="JM58" i="5" s="1"/>
  <c r="JQ58" i="5" s="1"/>
  <c r="JT58" i="5" s="1"/>
  <c r="JW58" i="5" s="1"/>
  <c r="KA58" i="5" s="1"/>
  <c r="KE58" i="5" s="1"/>
  <c r="KH58" i="5" s="1"/>
  <c r="KK58" i="5" s="1"/>
  <c r="KN58" i="5" s="1"/>
  <c r="KQ58" i="5" s="1"/>
  <c r="KT58" i="5" s="1"/>
  <c r="KW58" i="5" s="1"/>
  <c r="KZ58" i="5" s="1"/>
  <c r="LC58" i="5" s="1"/>
  <c r="LF58" i="5" s="1"/>
  <c r="LI58" i="5" s="1"/>
  <c r="LL58" i="5" s="1"/>
  <c r="LO58" i="5" s="1"/>
  <c r="LR58" i="5" s="1"/>
  <c r="LU58" i="5" s="1"/>
  <c r="LX58" i="5" s="1"/>
  <c r="MA58" i="5" s="1"/>
  <c r="MD58" i="5" s="1"/>
  <c r="MG58" i="5" s="1"/>
  <c r="MJ58" i="5" s="1"/>
  <c r="MM58" i="5" s="1"/>
  <c r="MP58" i="5" s="1"/>
  <c r="MS58" i="5" s="1"/>
  <c r="MV58" i="5" s="1"/>
  <c r="MY58" i="5" s="1"/>
  <c r="NB58" i="5" s="1"/>
  <c r="NF58" i="5" s="1"/>
  <c r="NI58" i="5" s="1"/>
  <c r="NM58" i="5" s="1"/>
  <c r="NQ58" i="5" s="1"/>
  <c r="NT58" i="5" s="1"/>
  <c r="NW58" i="5" s="1"/>
  <c r="OA58" i="5" s="1"/>
  <c r="OE58" i="5" s="1"/>
  <c r="OI58" i="5" s="1"/>
  <c r="OM58" i="5" s="1"/>
  <c r="OQ58" i="5" s="1"/>
  <c r="OU58" i="5" s="1"/>
  <c r="OY58" i="5" s="1"/>
  <c r="PC58" i="5" s="1"/>
  <c r="PG58" i="5" s="1"/>
  <c r="PK58" i="5" s="1"/>
  <c r="PO58" i="5" s="1"/>
  <c r="PS58" i="5" s="1"/>
  <c r="PW58" i="5" s="1"/>
  <c r="QA58" i="5" s="1"/>
  <c r="QE58" i="5" s="1"/>
  <c r="QI58" i="5" s="1"/>
  <c r="QM58" i="5" s="1"/>
  <c r="QQ58" i="5" s="1"/>
  <c r="QU58" i="5" s="1"/>
  <c r="RB57" i="5"/>
  <c r="RC57" i="5" s="1"/>
  <c r="QZ57" i="5"/>
  <c r="QY57" i="5"/>
  <c r="QV57" i="5"/>
  <c r="I57" i="5"/>
  <c r="N57" i="5" s="1"/>
  <c r="S57" i="5" s="1"/>
  <c r="X57" i="5" s="1"/>
  <c r="AC57" i="5" s="1"/>
  <c r="AF57" i="5" s="1"/>
  <c r="AI57" i="5" s="1"/>
  <c r="AL57" i="5" s="1"/>
  <c r="AP57" i="5" s="1"/>
  <c r="AS57" i="5" s="1"/>
  <c r="AV57" i="5" s="1"/>
  <c r="AZ57" i="5" s="1"/>
  <c r="BC57" i="5" s="1"/>
  <c r="BF57" i="5" s="1"/>
  <c r="BI57" i="5" s="1"/>
  <c r="BL57" i="5" s="1"/>
  <c r="BP57" i="5" s="1"/>
  <c r="BS57" i="5" s="1"/>
  <c r="BV57" i="5" s="1"/>
  <c r="BY57" i="5" s="1"/>
  <c r="CB57" i="5" s="1"/>
  <c r="CE57" i="5" s="1"/>
  <c r="CH57" i="5" s="1"/>
  <c r="CK57" i="5" s="1"/>
  <c r="CN57" i="5" s="1"/>
  <c r="CQ57" i="5" s="1"/>
  <c r="CT57" i="5" s="1"/>
  <c r="CW57" i="5" s="1"/>
  <c r="CZ57" i="5" s="1"/>
  <c r="DC57" i="5" s="1"/>
  <c r="DF57" i="5" s="1"/>
  <c r="DI57" i="5" s="1"/>
  <c r="DL57" i="5" s="1"/>
  <c r="DO57" i="5" s="1"/>
  <c r="DR57" i="5" s="1"/>
  <c r="DU57" i="5" s="1"/>
  <c r="DX57" i="5" s="1"/>
  <c r="EB57" i="5" s="1"/>
  <c r="EE57" i="5" s="1"/>
  <c r="EI57" i="5" s="1"/>
  <c r="EL57" i="5" s="1"/>
  <c r="EP57" i="5" s="1"/>
  <c r="ET57" i="5" s="1"/>
  <c r="EW57" i="5" s="1"/>
  <c r="EZ57" i="5" s="1"/>
  <c r="FC57" i="5" s="1"/>
  <c r="FF57" i="5" s="1"/>
  <c r="FI57" i="5" s="1"/>
  <c r="FL57" i="5" s="1"/>
  <c r="FO57" i="5" s="1"/>
  <c r="FR57" i="5" s="1"/>
  <c r="FU57" i="5" s="1"/>
  <c r="FY57" i="5" s="1"/>
  <c r="GB57" i="5" s="1"/>
  <c r="GE57" i="5" s="1"/>
  <c r="GH57" i="5" s="1"/>
  <c r="GK57" i="5" s="1"/>
  <c r="GN57" i="5" s="1"/>
  <c r="GR57" i="5" s="1"/>
  <c r="GU57" i="5" s="1"/>
  <c r="GY57" i="5" s="1"/>
  <c r="HC57" i="5" s="1"/>
  <c r="HF57" i="5" s="1"/>
  <c r="HI57" i="5" s="1"/>
  <c r="HL57" i="5" s="1"/>
  <c r="HO57" i="5" s="1"/>
  <c r="HR57" i="5" s="1"/>
  <c r="HU57" i="5" s="1"/>
  <c r="HX57" i="5" s="1"/>
  <c r="IA57" i="5" s="1"/>
  <c r="ID57" i="5" s="1"/>
  <c r="IG57" i="5" s="1"/>
  <c r="IJ57" i="5" s="1"/>
  <c r="IN57" i="5" s="1"/>
  <c r="IR57" i="5" s="1"/>
  <c r="IU57" i="5" s="1"/>
  <c r="IX57" i="5" s="1"/>
  <c r="JA57" i="5" s="1"/>
  <c r="JE57" i="5" s="1"/>
  <c r="JI57" i="5" s="1"/>
  <c r="JM57" i="5" s="1"/>
  <c r="JQ57" i="5" s="1"/>
  <c r="JT57" i="5" s="1"/>
  <c r="JW57" i="5" s="1"/>
  <c r="KA57" i="5" s="1"/>
  <c r="KE57" i="5" s="1"/>
  <c r="KH57" i="5" s="1"/>
  <c r="KK57" i="5" s="1"/>
  <c r="KN57" i="5" s="1"/>
  <c r="KQ57" i="5" s="1"/>
  <c r="KT57" i="5" s="1"/>
  <c r="KW57" i="5" s="1"/>
  <c r="KZ57" i="5" s="1"/>
  <c r="LC57" i="5" s="1"/>
  <c r="LF57" i="5" s="1"/>
  <c r="LI57" i="5" s="1"/>
  <c r="LL57" i="5" s="1"/>
  <c r="LO57" i="5" s="1"/>
  <c r="LR57" i="5" s="1"/>
  <c r="LU57" i="5" s="1"/>
  <c r="LX57" i="5" s="1"/>
  <c r="MA57" i="5" s="1"/>
  <c r="MD57" i="5" s="1"/>
  <c r="MG57" i="5" s="1"/>
  <c r="MJ57" i="5" s="1"/>
  <c r="MM57" i="5" s="1"/>
  <c r="MP57" i="5" s="1"/>
  <c r="MS57" i="5" s="1"/>
  <c r="MV57" i="5" s="1"/>
  <c r="MY57" i="5" s="1"/>
  <c r="NB57" i="5" s="1"/>
  <c r="NF57" i="5" s="1"/>
  <c r="NI57" i="5" s="1"/>
  <c r="NM57" i="5" s="1"/>
  <c r="NQ57" i="5" s="1"/>
  <c r="NT57" i="5" s="1"/>
  <c r="NW57" i="5" s="1"/>
  <c r="OA57" i="5" s="1"/>
  <c r="OE57" i="5" s="1"/>
  <c r="OI57" i="5" s="1"/>
  <c r="OM57" i="5" s="1"/>
  <c r="OQ57" i="5" s="1"/>
  <c r="OU57" i="5" s="1"/>
  <c r="OY57" i="5" s="1"/>
  <c r="PC57" i="5" s="1"/>
  <c r="PG57" i="5" s="1"/>
  <c r="PK57" i="5" s="1"/>
  <c r="PO57" i="5" s="1"/>
  <c r="PS57" i="5" s="1"/>
  <c r="PW57" i="5" s="1"/>
  <c r="QA57" i="5" s="1"/>
  <c r="QE57" i="5" s="1"/>
  <c r="QI57" i="5" s="1"/>
  <c r="QM57" i="5" s="1"/>
  <c r="QQ57" i="5" s="1"/>
  <c r="QU57" i="5" s="1"/>
  <c r="RB56" i="5"/>
  <c r="RC56" i="5" s="1"/>
  <c r="QY56" i="5"/>
  <c r="QZ56" i="5" s="1"/>
  <c r="QV56" i="5"/>
  <c r="RE56" i="5" s="1"/>
  <c r="RF56" i="5" s="1"/>
  <c r="I56" i="5"/>
  <c r="N56" i="5" s="1"/>
  <c r="S56" i="5" s="1"/>
  <c r="X56" i="5" s="1"/>
  <c r="AC56" i="5" s="1"/>
  <c r="AF56" i="5" s="1"/>
  <c r="AI56" i="5" s="1"/>
  <c r="AL56" i="5" s="1"/>
  <c r="AP56" i="5" s="1"/>
  <c r="AS56" i="5" s="1"/>
  <c r="AV56" i="5" s="1"/>
  <c r="AZ56" i="5" s="1"/>
  <c r="BC56" i="5" s="1"/>
  <c r="BF56" i="5" s="1"/>
  <c r="BI56" i="5" s="1"/>
  <c r="BL56" i="5" s="1"/>
  <c r="BP56" i="5" s="1"/>
  <c r="BS56" i="5" s="1"/>
  <c r="BV56" i="5" s="1"/>
  <c r="BY56" i="5" s="1"/>
  <c r="CB56" i="5" s="1"/>
  <c r="CE56" i="5" s="1"/>
  <c r="CH56" i="5" s="1"/>
  <c r="CK56" i="5" s="1"/>
  <c r="CN56" i="5" s="1"/>
  <c r="CQ56" i="5" s="1"/>
  <c r="CT56" i="5" s="1"/>
  <c r="CW56" i="5" s="1"/>
  <c r="CZ56" i="5" s="1"/>
  <c r="DC56" i="5" s="1"/>
  <c r="DF56" i="5" s="1"/>
  <c r="DI56" i="5" s="1"/>
  <c r="DL56" i="5" s="1"/>
  <c r="DO56" i="5" s="1"/>
  <c r="DR56" i="5" s="1"/>
  <c r="DU56" i="5" s="1"/>
  <c r="DX56" i="5" s="1"/>
  <c r="EB56" i="5" s="1"/>
  <c r="EE56" i="5" s="1"/>
  <c r="EI56" i="5" s="1"/>
  <c r="EL56" i="5" s="1"/>
  <c r="EP56" i="5" s="1"/>
  <c r="ET56" i="5" s="1"/>
  <c r="EW56" i="5" s="1"/>
  <c r="EZ56" i="5" s="1"/>
  <c r="FC56" i="5" s="1"/>
  <c r="FF56" i="5" s="1"/>
  <c r="FI56" i="5" s="1"/>
  <c r="FL56" i="5" s="1"/>
  <c r="FO56" i="5" s="1"/>
  <c r="FR56" i="5" s="1"/>
  <c r="FU56" i="5" s="1"/>
  <c r="FY56" i="5" s="1"/>
  <c r="GB56" i="5" s="1"/>
  <c r="GE56" i="5" s="1"/>
  <c r="GH56" i="5" s="1"/>
  <c r="GK56" i="5" s="1"/>
  <c r="GN56" i="5" s="1"/>
  <c r="GR56" i="5" s="1"/>
  <c r="GU56" i="5" s="1"/>
  <c r="GY56" i="5" s="1"/>
  <c r="HC56" i="5" s="1"/>
  <c r="HF56" i="5" s="1"/>
  <c r="HI56" i="5" s="1"/>
  <c r="HL56" i="5" s="1"/>
  <c r="HO56" i="5" s="1"/>
  <c r="HR56" i="5" s="1"/>
  <c r="HU56" i="5" s="1"/>
  <c r="HX56" i="5" s="1"/>
  <c r="IA56" i="5" s="1"/>
  <c r="ID56" i="5" s="1"/>
  <c r="IG56" i="5" s="1"/>
  <c r="IJ56" i="5" s="1"/>
  <c r="IN56" i="5" s="1"/>
  <c r="IR56" i="5" s="1"/>
  <c r="IU56" i="5" s="1"/>
  <c r="IX56" i="5" s="1"/>
  <c r="JA56" i="5" s="1"/>
  <c r="JE56" i="5" s="1"/>
  <c r="JI56" i="5" s="1"/>
  <c r="JM56" i="5" s="1"/>
  <c r="JQ56" i="5" s="1"/>
  <c r="JT56" i="5" s="1"/>
  <c r="JW56" i="5" s="1"/>
  <c r="KA56" i="5" s="1"/>
  <c r="KE56" i="5" s="1"/>
  <c r="KH56" i="5" s="1"/>
  <c r="KK56" i="5" s="1"/>
  <c r="KN56" i="5" s="1"/>
  <c r="KQ56" i="5" s="1"/>
  <c r="KT56" i="5" s="1"/>
  <c r="KW56" i="5" s="1"/>
  <c r="KZ56" i="5" s="1"/>
  <c r="LC56" i="5" s="1"/>
  <c r="LF56" i="5" s="1"/>
  <c r="LI56" i="5" s="1"/>
  <c r="LL56" i="5" s="1"/>
  <c r="LO56" i="5" s="1"/>
  <c r="LR56" i="5" s="1"/>
  <c r="LU56" i="5" s="1"/>
  <c r="LX56" i="5" s="1"/>
  <c r="MA56" i="5" s="1"/>
  <c r="MD56" i="5" s="1"/>
  <c r="MG56" i="5" s="1"/>
  <c r="MJ56" i="5" s="1"/>
  <c r="MM56" i="5" s="1"/>
  <c r="MP56" i="5" s="1"/>
  <c r="MS56" i="5" s="1"/>
  <c r="MV56" i="5" s="1"/>
  <c r="MY56" i="5" s="1"/>
  <c r="NB56" i="5" s="1"/>
  <c r="NF56" i="5" s="1"/>
  <c r="NI56" i="5" s="1"/>
  <c r="NM56" i="5" s="1"/>
  <c r="NQ56" i="5" s="1"/>
  <c r="NT56" i="5" s="1"/>
  <c r="NW56" i="5" s="1"/>
  <c r="OA56" i="5" s="1"/>
  <c r="OE56" i="5" s="1"/>
  <c r="OI56" i="5" s="1"/>
  <c r="OM56" i="5" s="1"/>
  <c r="OQ56" i="5" s="1"/>
  <c r="OU56" i="5" s="1"/>
  <c r="OY56" i="5" s="1"/>
  <c r="PC56" i="5" s="1"/>
  <c r="PG56" i="5" s="1"/>
  <c r="PK56" i="5" s="1"/>
  <c r="PO56" i="5" s="1"/>
  <c r="PS56" i="5" s="1"/>
  <c r="PW56" i="5" s="1"/>
  <c r="QA56" i="5" s="1"/>
  <c r="QE56" i="5" s="1"/>
  <c r="QI56" i="5" s="1"/>
  <c r="QM56" i="5" s="1"/>
  <c r="QQ56" i="5" s="1"/>
  <c r="QU56" i="5" s="1"/>
  <c r="RB55" i="5"/>
  <c r="RC55" i="5" s="1"/>
  <c r="QY55" i="5"/>
  <c r="QZ55" i="5" s="1"/>
  <c r="QV55" i="5"/>
  <c r="N55" i="5"/>
  <c r="S55" i="5" s="1"/>
  <c r="X55" i="5" s="1"/>
  <c r="AC55" i="5" s="1"/>
  <c r="AF55" i="5" s="1"/>
  <c r="AI55" i="5" s="1"/>
  <c r="AL55" i="5" s="1"/>
  <c r="AP55" i="5" s="1"/>
  <c r="AS55" i="5" s="1"/>
  <c r="AV55" i="5" s="1"/>
  <c r="AZ55" i="5" s="1"/>
  <c r="BC55" i="5" s="1"/>
  <c r="BF55" i="5" s="1"/>
  <c r="BI55" i="5" s="1"/>
  <c r="BL55" i="5" s="1"/>
  <c r="BP55" i="5" s="1"/>
  <c r="BS55" i="5" s="1"/>
  <c r="BV55" i="5" s="1"/>
  <c r="BY55" i="5" s="1"/>
  <c r="CB55" i="5" s="1"/>
  <c r="CE55" i="5" s="1"/>
  <c r="CH55" i="5" s="1"/>
  <c r="CK55" i="5" s="1"/>
  <c r="CN55" i="5" s="1"/>
  <c r="CQ55" i="5" s="1"/>
  <c r="CT55" i="5" s="1"/>
  <c r="CW55" i="5" s="1"/>
  <c r="CZ55" i="5" s="1"/>
  <c r="DC55" i="5" s="1"/>
  <c r="DF55" i="5" s="1"/>
  <c r="DI55" i="5" s="1"/>
  <c r="DL55" i="5" s="1"/>
  <c r="DO55" i="5" s="1"/>
  <c r="DR55" i="5" s="1"/>
  <c r="DU55" i="5" s="1"/>
  <c r="DX55" i="5" s="1"/>
  <c r="EB55" i="5" s="1"/>
  <c r="EE55" i="5" s="1"/>
  <c r="EI55" i="5" s="1"/>
  <c r="EL55" i="5" s="1"/>
  <c r="EP55" i="5" s="1"/>
  <c r="ET55" i="5" s="1"/>
  <c r="EW55" i="5" s="1"/>
  <c r="EZ55" i="5" s="1"/>
  <c r="FC55" i="5" s="1"/>
  <c r="FF55" i="5" s="1"/>
  <c r="FI55" i="5" s="1"/>
  <c r="FL55" i="5" s="1"/>
  <c r="FO55" i="5" s="1"/>
  <c r="FR55" i="5" s="1"/>
  <c r="FU55" i="5" s="1"/>
  <c r="FY55" i="5" s="1"/>
  <c r="GB55" i="5" s="1"/>
  <c r="GE55" i="5" s="1"/>
  <c r="GH55" i="5" s="1"/>
  <c r="GK55" i="5" s="1"/>
  <c r="GN55" i="5" s="1"/>
  <c r="GR55" i="5" s="1"/>
  <c r="GU55" i="5" s="1"/>
  <c r="GY55" i="5" s="1"/>
  <c r="HC55" i="5" s="1"/>
  <c r="HF55" i="5" s="1"/>
  <c r="HI55" i="5" s="1"/>
  <c r="HL55" i="5" s="1"/>
  <c r="HO55" i="5" s="1"/>
  <c r="HR55" i="5" s="1"/>
  <c r="HU55" i="5" s="1"/>
  <c r="HX55" i="5" s="1"/>
  <c r="IA55" i="5" s="1"/>
  <c r="ID55" i="5" s="1"/>
  <c r="IG55" i="5" s="1"/>
  <c r="IJ55" i="5" s="1"/>
  <c r="IN55" i="5" s="1"/>
  <c r="IR55" i="5" s="1"/>
  <c r="IU55" i="5" s="1"/>
  <c r="IX55" i="5" s="1"/>
  <c r="JA55" i="5" s="1"/>
  <c r="JE55" i="5" s="1"/>
  <c r="JI55" i="5" s="1"/>
  <c r="JM55" i="5" s="1"/>
  <c r="JQ55" i="5" s="1"/>
  <c r="JT55" i="5" s="1"/>
  <c r="JW55" i="5" s="1"/>
  <c r="KA55" i="5" s="1"/>
  <c r="KE55" i="5" s="1"/>
  <c r="KH55" i="5" s="1"/>
  <c r="KK55" i="5" s="1"/>
  <c r="KN55" i="5" s="1"/>
  <c r="KQ55" i="5" s="1"/>
  <c r="KT55" i="5" s="1"/>
  <c r="KW55" i="5" s="1"/>
  <c r="KZ55" i="5" s="1"/>
  <c r="LC55" i="5" s="1"/>
  <c r="LF55" i="5" s="1"/>
  <c r="LI55" i="5" s="1"/>
  <c r="LL55" i="5" s="1"/>
  <c r="LO55" i="5" s="1"/>
  <c r="LR55" i="5" s="1"/>
  <c r="LU55" i="5" s="1"/>
  <c r="LX55" i="5" s="1"/>
  <c r="MA55" i="5" s="1"/>
  <c r="MD55" i="5" s="1"/>
  <c r="MG55" i="5" s="1"/>
  <c r="MJ55" i="5" s="1"/>
  <c r="MM55" i="5" s="1"/>
  <c r="MP55" i="5" s="1"/>
  <c r="MS55" i="5" s="1"/>
  <c r="MV55" i="5" s="1"/>
  <c r="MY55" i="5" s="1"/>
  <c r="NB55" i="5" s="1"/>
  <c r="NF55" i="5" s="1"/>
  <c r="NI55" i="5" s="1"/>
  <c r="NM55" i="5" s="1"/>
  <c r="NQ55" i="5" s="1"/>
  <c r="NT55" i="5" s="1"/>
  <c r="NW55" i="5" s="1"/>
  <c r="OA55" i="5" s="1"/>
  <c r="OE55" i="5" s="1"/>
  <c r="OI55" i="5" s="1"/>
  <c r="OM55" i="5" s="1"/>
  <c r="OQ55" i="5" s="1"/>
  <c r="OU55" i="5" s="1"/>
  <c r="OY55" i="5" s="1"/>
  <c r="PC55" i="5" s="1"/>
  <c r="PG55" i="5" s="1"/>
  <c r="PK55" i="5" s="1"/>
  <c r="PO55" i="5" s="1"/>
  <c r="PS55" i="5" s="1"/>
  <c r="PW55" i="5" s="1"/>
  <c r="QA55" i="5" s="1"/>
  <c r="QE55" i="5" s="1"/>
  <c r="QI55" i="5" s="1"/>
  <c r="QM55" i="5" s="1"/>
  <c r="QQ55" i="5" s="1"/>
  <c r="QU55" i="5" s="1"/>
  <c r="I55" i="5"/>
  <c r="RC54" i="5"/>
  <c r="RB54" i="5"/>
  <c r="QY54" i="5"/>
  <c r="QZ54" i="5" s="1"/>
  <c r="QV54" i="5"/>
  <c r="RE54" i="5" s="1"/>
  <c r="RF54" i="5" s="1"/>
  <c r="I54" i="5"/>
  <c r="N54" i="5" s="1"/>
  <c r="S54" i="5" s="1"/>
  <c r="X54" i="5" s="1"/>
  <c r="AC54" i="5" s="1"/>
  <c r="AF54" i="5" s="1"/>
  <c r="AI54" i="5" s="1"/>
  <c r="AL54" i="5" s="1"/>
  <c r="AP54" i="5" s="1"/>
  <c r="AS54" i="5" s="1"/>
  <c r="AV54" i="5" s="1"/>
  <c r="AZ54" i="5" s="1"/>
  <c r="BC54" i="5" s="1"/>
  <c r="BF54" i="5" s="1"/>
  <c r="BI54" i="5" s="1"/>
  <c r="BL54" i="5" s="1"/>
  <c r="BP54" i="5" s="1"/>
  <c r="BS54" i="5" s="1"/>
  <c r="BV54" i="5" s="1"/>
  <c r="BY54" i="5" s="1"/>
  <c r="CB54" i="5" s="1"/>
  <c r="CE54" i="5" s="1"/>
  <c r="CH54" i="5" s="1"/>
  <c r="CK54" i="5" s="1"/>
  <c r="CN54" i="5" s="1"/>
  <c r="CQ54" i="5" s="1"/>
  <c r="CT54" i="5" s="1"/>
  <c r="CW54" i="5" s="1"/>
  <c r="CZ54" i="5" s="1"/>
  <c r="DC54" i="5" s="1"/>
  <c r="DF54" i="5" s="1"/>
  <c r="DI54" i="5" s="1"/>
  <c r="DL54" i="5" s="1"/>
  <c r="DO54" i="5" s="1"/>
  <c r="DR54" i="5" s="1"/>
  <c r="DU54" i="5" s="1"/>
  <c r="DX54" i="5" s="1"/>
  <c r="EB54" i="5" s="1"/>
  <c r="EE54" i="5" s="1"/>
  <c r="EI54" i="5" s="1"/>
  <c r="EL54" i="5" s="1"/>
  <c r="EP54" i="5" s="1"/>
  <c r="ET54" i="5" s="1"/>
  <c r="EW54" i="5" s="1"/>
  <c r="EZ54" i="5" s="1"/>
  <c r="FC54" i="5" s="1"/>
  <c r="FF54" i="5" s="1"/>
  <c r="FI54" i="5" s="1"/>
  <c r="FL54" i="5" s="1"/>
  <c r="FO54" i="5" s="1"/>
  <c r="FR54" i="5" s="1"/>
  <c r="FU54" i="5" s="1"/>
  <c r="FY54" i="5" s="1"/>
  <c r="GB54" i="5" s="1"/>
  <c r="GE54" i="5" s="1"/>
  <c r="GH54" i="5" s="1"/>
  <c r="GK54" i="5" s="1"/>
  <c r="GN54" i="5" s="1"/>
  <c r="GR54" i="5" s="1"/>
  <c r="GU54" i="5" s="1"/>
  <c r="GY54" i="5" s="1"/>
  <c r="HC54" i="5" s="1"/>
  <c r="HF54" i="5" s="1"/>
  <c r="HI54" i="5" s="1"/>
  <c r="HL54" i="5" s="1"/>
  <c r="HO54" i="5" s="1"/>
  <c r="HR54" i="5" s="1"/>
  <c r="HU54" i="5" s="1"/>
  <c r="HX54" i="5" s="1"/>
  <c r="IA54" i="5" s="1"/>
  <c r="ID54" i="5" s="1"/>
  <c r="IG54" i="5" s="1"/>
  <c r="IJ54" i="5" s="1"/>
  <c r="IN54" i="5" s="1"/>
  <c r="IR54" i="5" s="1"/>
  <c r="IU54" i="5" s="1"/>
  <c r="IX54" i="5" s="1"/>
  <c r="JA54" i="5" s="1"/>
  <c r="JE54" i="5" s="1"/>
  <c r="JI54" i="5" s="1"/>
  <c r="JM54" i="5" s="1"/>
  <c r="JQ54" i="5" s="1"/>
  <c r="JT54" i="5" s="1"/>
  <c r="JW54" i="5" s="1"/>
  <c r="KA54" i="5" s="1"/>
  <c r="KE54" i="5" s="1"/>
  <c r="KH54" i="5" s="1"/>
  <c r="KK54" i="5" s="1"/>
  <c r="KN54" i="5" s="1"/>
  <c r="KQ54" i="5" s="1"/>
  <c r="KT54" i="5" s="1"/>
  <c r="KW54" i="5" s="1"/>
  <c r="KZ54" i="5" s="1"/>
  <c r="LC54" i="5" s="1"/>
  <c r="LF54" i="5" s="1"/>
  <c r="LI54" i="5" s="1"/>
  <c r="LL54" i="5" s="1"/>
  <c r="LO54" i="5" s="1"/>
  <c r="LR54" i="5" s="1"/>
  <c r="LU54" i="5" s="1"/>
  <c r="LX54" i="5" s="1"/>
  <c r="MA54" i="5" s="1"/>
  <c r="MD54" i="5" s="1"/>
  <c r="MG54" i="5" s="1"/>
  <c r="MJ54" i="5" s="1"/>
  <c r="MM54" i="5" s="1"/>
  <c r="MP54" i="5" s="1"/>
  <c r="MS54" i="5" s="1"/>
  <c r="MV54" i="5" s="1"/>
  <c r="MY54" i="5" s="1"/>
  <c r="NB54" i="5" s="1"/>
  <c r="NF54" i="5" s="1"/>
  <c r="NI54" i="5" s="1"/>
  <c r="NM54" i="5" s="1"/>
  <c r="NQ54" i="5" s="1"/>
  <c r="NT54" i="5" s="1"/>
  <c r="NW54" i="5" s="1"/>
  <c r="OA54" i="5" s="1"/>
  <c r="OE54" i="5" s="1"/>
  <c r="OI54" i="5" s="1"/>
  <c r="OM54" i="5" s="1"/>
  <c r="OQ54" i="5" s="1"/>
  <c r="OU54" i="5" s="1"/>
  <c r="OY54" i="5" s="1"/>
  <c r="PC54" i="5" s="1"/>
  <c r="PG54" i="5" s="1"/>
  <c r="PK54" i="5" s="1"/>
  <c r="PO54" i="5" s="1"/>
  <c r="PS54" i="5" s="1"/>
  <c r="PW54" i="5" s="1"/>
  <c r="QA54" i="5" s="1"/>
  <c r="QE54" i="5" s="1"/>
  <c r="QI54" i="5" s="1"/>
  <c r="QM54" i="5" s="1"/>
  <c r="QQ54" i="5" s="1"/>
  <c r="QU54" i="5" s="1"/>
  <c r="RC53" i="5"/>
  <c r="RB53" i="5"/>
  <c r="QY53" i="5"/>
  <c r="QZ53" i="5" s="1"/>
  <c r="QV53" i="5"/>
  <c r="I53" i="5"/>
  <c r="N53" i="5" s="1"/>
  <c r="S53" i="5" s="1"/>
  <c r="X53" i="5" s="1"/>
  <c r="AC53" i="5" s="1"/>
  <c r="AF53" i="5" s="1"/>
  <c r="AI53" i="5" s="1"/>
  <c r="AL53" i="5" s="1"/>
  <c r="AP53" i="5" s="1"/>
  <c r="AS53" i="5" s="1"/>
  <c r="AV53" i="5" s="1"/>
  <c r="AZ53" i="5" s="1"/>
  <c r="BC53" i="5" s="1"/>
  <c r="BF53" i="5" s="1"/>
  <c r="BI53" i="5" s="1"/>
  <c r="BL53" i="5" s="1"/>
  <c r="BP53" i="5" s="1"/>
  <c r="BS53" i="5" s="1"/>
  <c r="BV53" i="5" s="1"/>
  <c r="BY53" i="5" s="1"/>
  <c r="CB53" i="5" s="1"/>
  <c r="CE53" i="5" s="1"/>
  <c r="CH53" i="5" s="1"/>
  <c r="CK53" i="5" s="1"/>
  <c r="CN53" i="5" s="1"/>
  <c r="CQ53" i="5" s="1"/>
  <c r="CT53" i="5" s="1"/>
  <c r="CW53" i="5" s="1"/>
  <c r="CZ53" i="5" s="1"/>
  <c r="DC53" i="5" s="1"/>
  <c r="DF53" i="5" s="1"/>
  <c r="DI53" i="5" s="1"/>
  <c r="DL53" i="5" s="1"/>
  <c r="DO53" i="5" s="1"/>
  <c r="DR53" i="5" s="1"/>
  <c r="DU53" i="5" s="1"/>
  <c r="DX53" i="5" s="1"/>
  <c r="EB53" i="5" s="1"/>
  <c r="EE53" i="5" s="1"/>
  <c r="EI53" i="5" s="1"/>
  <c r="EL53" i="5" s="1"/>
  <c r="EP53" i="5" s="1"/>
  <c r="ET53" i="5" s="1"/>
  <c r="EW53" i="5" s="1"/>
  <c r="EZ53" i="5" s="1"/>
  <c r="FC53" i="5" s="1"/>
  <c r="FF53" i="5" s="1"/>
  <c r="FI53" i="5" s="1"/>
  <c r="FL53" i="5" s="1"/>
  <c r="FO53" i="5" s="1"/>
  <c r="FR53" i="5" s="1"/>
  <c r="FU53" i="5" s="1"/>
  <c r="FY53" i="5" s="1"/>
  <c r="GB53" i="5" s="1"/>
  <c r="GE53" i="5" s="1"/>
  <c r="GH53" i="5" s="1"/>
  <c r="GK53" i="5" s="1"/>
  <c r="GN53" i="5" s="1"/>
  <c r="GR53" i="5" s="1"/>
  <c r="GU53" i="5" s="1"/>
  <c r="GY53" i="5" s="1"/>
  <c r="HC53" i="5" s="1"/>
  <c r="HF53" i="5" s="1"/>
  <c r="HI53" i="5" s="1"/>
  <c r="HL53" i="5" s="1"/>
  <c r="HO53" i="5" s="1"/>
  <c r="HR53" i="5" s="1"/>
  <c r="HU53" i="5" s="1"/>
  <c r="HX53" i="5" s="1"/>
  <c r="IA53" i="5" s="1"/>
  <c r="ID53" i="5" s="1"/>
  <c r="IG53" i="5" s="1"/>
  <c r="IJ53" i="5" s="1"/>
  <c r="IN53" i="5" s="1"/>
  <c r="IR53" i="5" s="1"/>
  <c r="IU53" i="5" s="1"/>
  <c r="IX53" i="5" s="1"/>
  <c r="JA53" i="5" s="1"/>
  <c r="JE53" i="5" s="1"/>
  <c r="JI53" i="5" s="1"/>
  <c r="JM53" i="5" s="1"/>
  <c r="JQ53" i="5" s="1"/>
  <c r="JT53" i="5" s="1"/>
  <c r="JW53" i="5" s="1"/>
  <c r="KA53" i="5" s="1"/>
  <c r="KE53" i="5" s="1"/>
  <c r="KH53" i="5" s="1"/>
  <c r="KK53" i="5" s="1"/>
  <c r="KN53" i="5" s="1"/>
  <c r="KQ53" i="5" s="1"/>
  <c r="KT53" i="5" s="1"/>
  <c r="KW53" i="5" s="1"/>
  <c r="KZ53" i="5" s="1"/>
  <c r="LC53" i="5" s="1"/>
  <c r="LF53" i="5" s="1"/>
  <c r="LI53" i="5" s="1"/>
  <c r="LL53" i="5" s="1"/>
  <c r="LO53" i="5" s="1"/>
  <c r="LR53" i="5" s="1"/>
  <c r="LU53" i="5" s="1"/>
  <c r="LX53" i="5" s="1"/>
  <c r="MA53" i="5" s="1"/>
  <c r="MD53" i="5" s="1"/>
  <c r="MG53" i="5" s="1"/>
  <c r="MJ53" i="5" s="1"/>
  <c r="MM53" i="5" s="1"/>
  <c r="MP53" i="5" s="1"/>
  <c r="MS53" i="5" s="1"/>
  <c r="MV53" i="5" s="1"/>
  <c r="MY53" i="5" s="1"/>
  <c r="NB53" i="5" s="1"/>
  <c r="NF53" i="5" s="1"/>
  <c r="NI53" i="5" s="1"/>
  <c r="NM53" i="5" s="1"/>
  <c r="NQ53" i="5" s="1"/>
  <c r="NT53" i="5" s="1"/>
  <c r="NW53" i="5" s="1"/>
  <c r="OA53" i="5" s="1"/>
  <c r="OE53" i="5" s="1"/>
  <c r="OI53" i="5" s="1"/>
  <c r="OM53" i="5" s="1"/>
  <c r="OQ53" i="5" s="1"/>
  <c r="OU53" i="5" s="1"/>
  <c r="OY53" i="5" s="1"/>
  <c r="PC53" i="5" s="1"/>
  <c r="PG53" i="5" s="1"/>
  <c r="PK53" i="5" s="1"/>
  <c r="PO53" i="5" s="1"/>
  <c r="PS53" i="5" s="1"/>
  <c r="PW53" i="5" s="1"/>
  <c r="QA53" i="5" s="1"/>
  <c r="QE53" i="5" s="1"/>
  <c r="QI53" i="5" s="1"/>
  <c r="QM53" i="5" s="1"/>
  <c r="QQ53" i="5" s="1"/>
  <c r="QU53" i="5" s="1"/>
  <c r="RB52" i="5"/>
  <c r="RC52" i="5" s="1"/>
  <c r="QY52" i="5"/>
  <c r="QZ52" i="5" s="1"/>
  <c r="QV52" i="5"/>
  <c r="QW52" i="5" s="1"/>
  <c r="I52" i="5"/>
  <c r="N52" i="5" s="1"/>
  <c r="S52" i="5" s="1"/>
  <c r="X52" i="5" s="1"/>
  <c r="AC52" i="5" s="1"/>
  <c r="AF52" i="5" s="1"/>
  <c r="AI52" i="5" s="1"/>
  <c r="AL52" i="5" s="1"/>
  <c r="AP52" i="5" s="1"/>
  <c r="AS52" i="5" s="1"/>
  <c r="AV52" i="5" s="1"/>
  <c r="AZ52" i="5" s="1"/>
  <c r="BC52" i="5" s="1"/>
  <c r="BF52" i="5" s="1"/>
  <c r="BI52" i="5" s="1"/>
  <c r="BL52" i="5" s="1"/>
  <c r="BP52" i="5" s="1"/>
  <c r="BS52" i="5" s="1"/>
  <c r="BV52" i="5" s="1"/>
  <c r="BY52" i="5" s="1"/>
  <c r="CB52" i="5" s="1"/>
  <c r="CE52" i="5" s="1"/>
  <c r="CH52" i="5" s="1"/>
  <c r="CK52" i="5" s="1"/>
  <c r="CN52" i="5" s="1"/>
  <c r="CQ52" i="5" s="1"/>
  <c r="CT52" i="5" s="1"/>
  <c r="CW52" i="5" s="1"/>
  <c r="CZ52" i="5" s="1"/>
  <c r="DC52" i="5" s="1"/>
  <c r="DF52" i="5" s="1"/>
  <c r="DI52" i="5" s="1"/>
  <c r="DL52" i="5" s="1"/>
  <c r="DO52" i="5" s="1"/>
  <c r="DR52" i="5" s="1"/>
  <c r="DU52" i="5" s="1"/>
  <c r="DX52" i="5" s="1"/>
  <c r="EB52" i="5" s="1"/>
  <c r="EE52" i="5" s="1"/>
  <c r="EI52" i="5" s="1"/>
  <c r="EL52" i="5" s="1"/>
  <c r="EP52" i="5" s="1"/>
  <c r="ET52" i="5" s="1"/>
  <c r="EW52" i="5" s="1"/>
  <c r="EZ52" i="5" s="1"/>
  <c r="FC52" i="5" s="1"/>
  <c r="FF52" i="5" s="1"/>
  <c r="FI52" i="5" s="1"/>
  <c r="FL52" i="5" s="1"/>
  <c r="FO52" i="5" s="1"/>
  <c r="FR52" i="5" s="1"/>
  <c r="FU52" i="5" s="1"/>
  <c r="FY52" i="5" s="1"/>
  <c r="GB52" i="5" s="1"/>
  <c r="GE52" i="5" s="1"/>
  <c r="GH52" i="5" s="1"/>
  <c r="GK52" i="5" s="1"/>
  <c r="GN52" i="5" s="1"/>
  <c r="GR52" i="5" s="1"/>
  <c r="GU52" i="5" s="1"/>
  <c r="GY52" i="5" s="1"/>
  <c r="HC52" i="5" s="1"/>
  <c r="HF52" i="5" s="1"/>
  <c r="HI52" i="5" s="1"/>
  <c r="HL52" i="5" s="1"/>
  <c r="HO52" i="5" s="1"/>
  <c r="HR52" i="5" s="1"/>
  <c r="HU52" i="5" s="1"/>
  <c r="HX52" i="5" s="1"/>
  <c r="IA52" i="5" s="1"/>
  <c r="ID52" i="5" s="1"/>
  <c r="IG52" i="5" s="1"/>
  <c r="IJ52" i="5" s="1"/>
  <c r="IN52" i="5" s="1"/>
  <c r="IR52" i="5" s="1"/>
  <c r="IU52" i="5" s="1"/>
  <c r="IX52" i="5" s="1"/>
  <c r="JA52" i="5" s="1"/>
  <c r="JE52" i="5" s="1"/>
  <c r="JI52" i="5" s="1"/>
  <c r="JM52" i="5" s="1"/>
  <c r="JQ52" i="5" s="1"/>
  <c r="JT52" i="5" s="1"/>
  <c r="JW52" i="5" s="1"/>
  <c r="KA52" i="5" s="1"/>
  <c r="KE52" i="5" s="1"/>
  <c r="KH52" i="5" s="1"/>
  <c r="KK52" i="5" s="1"/>
  <c r="KN52" i="5" s="1"/>
  <c r="KQ52" i="5" s="1"/>
  <c r="KT52" i="5" s="1"/>
  <c r="KW52" i="5" s="1"/>
  <c r="KZ52" i="5" s="1"/>
  <c r="LC52" i="5" s="1"/>
  <c r="LF52" i="5" s="1"/>
  <c r="LI52" i="5" s="1"/>
  <c r="LL52" i="5" s="1"/>
  <c r="LO52" i="5" s="1"/>
  <c r="LR52" i="5" s="1"/>
  <c r="LU52" i="5" s="1"/>
  <c r="LX52" i="5" s="1"/>
  <c r="MA52" i="5" s="1"/>
  <c r="MD52" i="5" s="1"/>
  <c r="MG52" i="5" s="1"/>
  <c r="MJ52" i="5" s="1"/>
  <c r="MM52" i="5" s="1"/>
  <c r="MP52" i="5" s="1"/>
  <c r="MS52" i="5" s="1"/>
  <c r="MV52" i="5" s="1"/>
  <c r="MY52" i="5" s="1"/>
  <c r="NB52" i="5" s="1"/>
  <c r="NF52" i="5" s="1"/>
  <c r="NI52" i="5" s="1"/>
  <c r="NM52" i="5" s="1"/>
  <c r="NQ52" i="5" s="1"/>
  <c r="NT52" i="5" s="1"/>
  <c r="NW52" i="5" s="1"/>
  <c r="OA52" i="5" s="1"/>
  <c r="OE52" i="5" s="1"/>
  <c r="OI52" i="5" s="1"/>
  <c r="OM52" i="5" s="1"/>
  <c r="OQ52" i="5" s="1"/>
  <c r="OU52" i="5" s="1"/>
  <c r="OY52" i="5" s="1"/>
  <c r="PC52" i="5" s="1"/>
  <c r="PG52" i="5" s="1"/>
  <c r="PK52" i="5" s="1"/>
  <c r="PO52" i="5" s="1"/>
  <c r="PS52" i="5" s="1"/>
  <c r="PW52" i="5" s="1"/>
  <c r="QA52" i="5" s="1"/>
  <c r="QE52" i="5" s="1"/>
  <c r="QI52" i="5" s="1"/>
  <c r="QM52" i="5" s="1"/>
  <c r="QQ52" i="5" s="1"/>
  <c r="QU52" i="5" s="1"/>
  <c r="RC51" i="5"/>
  <c r="RB51" i="5"/>
  <c r="QY51" i="5"/>
  <c r="QZ51" i="5" s="1"/>
  <c r="QV51" i="5"/>
  <c r="I51" i="5"/>
  <c r="N51" i="5" s="1"/>
  <c r="S51" i="5" s="1"/>
  <c r="X51" i="5" s="1"/>
  <c r="AC51" i="5" s="1"/>
  <c r="AF51" i="5" s="1"/>
  <c r="AI51" i="5" s="1"/>
  <c r="AL51" i="5" s="1"/>
  <c r="AP51" i="5" s="1"/>
  <c r="AS51" i="5" s="1"/>
  <c r="AV51" i="5" s="1"/>
  <c r="AZ51" i="5" s="1"/>
  <c r="BC51" i="5" s="1"/>
  <c r="BF51" i="5" s="1"/>
  <c r="BI51" i="5" s="1"/>
  <c r="BL51" i="5" s="1"/>
  <c r="BP51" i="5" s="1"/>
  <c r="BS51" i="5" s="1"/>
  <c r="BV51" i="5" s="1"/>
  <c r="BY51" i="5" s="1"/>
  <c r="CB51" i="5" s="1"/>
  <c r="CE51" i="5" s="1"/>
  <c r="CH51" i="5" s="1"/>
  <c r="CK51" i="5" s="1"/>
  <c r="CN51" i="5" s="1"/>
  <c r="CQ51" i="5" s="1"/>
  <c r="CT51" i="5" s="1"/>
  <c r="CW51" i="5" s="1"/>
  <c r="CZ51" i="5" s="1"/>
  <c r="DC51" i="5" s="1"/>
  <c r="DF51" i="5" s="1"/>
  <c r="DI51" i="5" s="1"/>
  <c r="DL51" i="5" s="1"/>
  <c r="DO51" i="5" s="1"/>
  <c r="DR51" i="5" s="1"/>
  <c r="DU51" i="5" s="1"/>
  <c r="DX51" i="5" s="1"/>
  <c r="EB51" i="5" s="1"/>
  <c r="EE51" i="5" s="1"/>
  <c r="EI51" i="5" s="1"/>
  <c r="EL51" i="5" s="1"/>
  <c r="EP51" i="5" s="1"/>
  <c r="ET51" i="5" s="1"/>
  <c r="EW51" i="5" s="1"/>
  <c r="EZ51" i="5" s="1"/>
  <c r="FC51" i="5" s="1"/>
  <c r="FF51" i="5" s="1"/>
  <c r="FI51" i="5" s="1"/>
  <c r="FL51" i="5" s="1"/>
  <c r="FO51" i="5" s="1"/>
  <c r="FR51" i="5" s="1"/>
  <c r="FU51" i="5" s="1"/>
  <c r="FY51" i="5" s="1"/>
  <c r="GB51" i="5" s="1"/>
  <c r="GE51" i="5" s="1"/>
  <c r="GH51" i="5" s="1"/>
  <c r="GK51" i="5" s="1"/>
  <c r="GN51" i="5" s="1"/>
  <c r="GR51" i="5" s="1"/>
  <c r="GU51" i="5" s="1"/>
  <c r="GY51" i="5" s="1"/>
  <c r="HC51" i="5" s="1"/>
  <c r="HF51" i="5" s="1"/>
  <c r="HI51" i="5" s="1"/>
  <c r="HL51" i="5" s="1"/>
  <c r="HO51" i="5" s="1"/>
  <c r="HR51" i="5" s="1"/>
  <c r="HU51" i="5" s="1"/>
  <c r="HX51" i="5" s="1"/>
  <c r="IA51" i="5" s="1"/>
  <c r="ID51" i="5" s="1"/>
  <c r="IG51" i="5" s="1"/>
  <c r="IJ51" i="5" s="1"/>
  <c r="IN51" i="5" s="1"/>
  <c r="IR51" i="5" s="1"/>
  <c r="IU51" i="5" s="1"/>
  <c r="IX51" i="5" s="1"/>
  <c r="JA51" i="5" s="1"/>
  <c r="JE51" i="5" s="1"/>
  <c r="JI51" i="5" s="1"/>
  <c r="JM51" i="5" s="1"/>
  <c r="JQ51" i="5" s="1"/>
  <c r="JT51" i="5" s="1"/>
  <c r="JW51" i="5" s="1"/>
  <c r="KA51" i="5" s="1"/>
  <c r="KE51" i="5" s="1"/>
  <c r="KH51" i="5" s="1"/>
  <c r="KK51" i="5" s="1"/>
  <c r="KN51" i="5" s="1"/>
  <c r="KQ51" i="5" s="1"/>
  <c r="KT51" i="5" s="1"/>
  <c r="KW51" i="5" s="1"/>
  <c r="KZ51" i="5" s="1"/>
  <c r="LC51" i="5" s="1"/>
  <c r="LF51" i="5" s="1"/>
  <c r="LI51" i="5" s="1"/>
  <c r="LL51" i="5" s="1"/>
  <c r="LO51" i="5" s="1"/>
  <c r="LR51" i="5" s="1"/>
  <c r="LU51" i="5" s="1"/>
  <c r="LX51" i="5" s="1"/>
  <c r="MA51" i="5" s="1"/>
  <c r="MD51" i="5" s="1"/>
  <c r="MG51" i="5" s="1"/>
  <c r="MJ51" i="5" s="1"/>
  <c r="MM51" i="5" s="1"/>
  <c r="MP51" i="5" s="1"/>
  <c r="MS51" i="5" s="1"/>
  <c r="MV51" i="5" s="1"/>
  <c r="MY51" i="5" s="1"/>
  <c r="NB51" i="5" s="1"/>
  <c r="NF51" i="5" s="1"/>
  <c r="NI51" i="5" s="1"/>
  <c r="NM51" i="5" s="1"/>
  <c r="NQ51" i="5" s="1"/>
  <c r="NT51" i="5" s="1"/>
  <c r="NW51" i="5" s="1"/>
  <c r="OA51" i="5" s="1"/>
  <c r="OE51" i="5" s="1"/>
  <c r="OI51" i="5" s="1"/>
  <c r="OM51" i="5" s="1"/>
  <c r="OQ51" i="5" s="1"/>
  <c r="OU51" i="5" s="1"/>
  <c r="OY51" i="5" s="1"/>
  <c r="PC51" i="5" s="1"/>
  <c r="PG51" i="5" s="1"/>
  <c r="PK51" i="5" s="1"/>
  <c r="PO51" i="5" s="1"/>
  <c r="PS51" i="5" s="1"/>
  <c r="PW51" i="5" s="1"/>
  <c r="QA51" i="5" s="1"/>
  <c r="QE51" i="5" s="1"/>
  <c r="QI51" i="5" s="1"/>
  <c r="QM51" i="5" s="1"/>
  <c r="QQ51" i="5" s="1"/>
  <c r="QU51" i="5" s="1"/>
  <c r="RC50" i="5"/>
  <c r="RB50" i="5"/>
  <c r="QZ50" i="5"/>
  <c r="QY50" i="5"/>
  <c r="QV50" i="5"/>
  <c r="RE50" i="5" s="1"/>
  <c r="RF50" i="5" s="1"/>
  <c r="I50" i="5"/>
  <c r="N50" i="5" s="1"/>
  <c r="S50" i="5" s="1"/>
  <c r="X50" i="5" s="1"/>
  <c r="AC50" i="5" s="1"/>
  <c r="AF50" i="5" s="1"/>
  <c r="AI50" i="5" s="1"/>
  <c r="AL50" i="5" s="1"/>
  <c r="AP50" i="5" s="1"/>
  <c r="AS50" i="5" s="1"/>
  <c r="AV50" i="5" s="1"/>
  <c r="AZ50" i="5" s="1"/>
  <c r="BC50" i="5" s="1"/>
  <c r="BF50" i="5" s="1"/>
  <c r="BI50" i="5" s="1"/>
  <c r="BL50" i="5" s="1"/>
  <c r="BP50" i="5" s="1"/>
  <c r="BS50" i="5" s="1"/>
  <c r="BV50" i="5" s="1"/>
  <c r="BY50" i="5" s="1"/>
  <c r="CB50" i="5" s="1"/>
  <c r="CE50" i="5" s="1"/>
  <c r="CH50" i="5" s="1"/>
  <c r="CK50" i="5" s="1"/>
  <c r="CN50" i="5" s="1"/>
  <c r="CQ50" i="5" s="1"/>
  <c r="CT50" i="5" s="1"/>
  <c r="CW50" i="5" s="1"/>
  <c r="CZ50" i="5" s="1"/>
  <c r="DC50" i="5" s="1"/>
  <c r="DF50" i="5" s="1"/>
  <c r="DI50" i="5" s="1"/>
  <c r="DL50" i="5" s="1"/>
  <c r="DO50" i="5" s="1"/>
  <c r="DR50" i="5" s="1"/>
  <c r="DU50" i="5" s="1"/>
  <c r="DX50" i="5" s="1"/>
  <c r="EB50" i="5" s="1"/>
  <c r="EE50" i="5" s="1"/>
  <c r="EI50" i="5" s="1"/>
  <c r="EL50" i="5" s="1"/>
  <c r="EP50" i="5" s="1"/>
  <c r="ET50" i="5" s="1"/>
  <c r="EW50" i="5" s="1"/>
  <c r="EZ50" i="5" s="1"/>
  <c r="FC50" i="5" s="1"/>
  <c r="FF50" i="5" s="1"/>
  <c r="FI50" i="5" s="1"/>
  <c r="FL50" i="5" s="1"/>
  <c r="FO50" i="5" s="1"/>
  <c r="FR50" i="5" s="1"/>
  <c r="FU50" i="5" s="1"/>
  <c r="FY50" i="5" s="1"/>
  <c r="GB50" i="5" s="1"/>
  <c r="GE50" i="5" s="1"/>
  <c r="GH50" i="5" s="1"/>
  <c r="GK50" i="5" s="1"/>
  <c r="GN50" i="5" s="1"/>
  <c r="GR50" i="5" s="1"/>
  <c r="GU50" i="5" s="1"/>
  <c r="GY50" i="5" s="1"/>
  <c r="HC50" i="5" s="1"/>
  <c r="HF50" i="5" s="1"/>
  <c r="HI50" i="5" s="1"/>
  <c r="HL50" i="5" s="1"/>
  <c r="HO50" i="5" s="1"/>
  <c r="HR50" i="5" s="1"/>
  <c r="HU50" i="5" s="1"/>
  <c r="HX50" i="5" s="1"/>
  <c r="IA50" i="5" s="1"/>
  <c r="ID50" i="5" s="1"/>
  <c r="IG50" i="5" s="1"/>
  <c r="IJ50" i="5" s="1"/>
  <c r="IN50" i="5" s="1"/>
  <c r="IR50" i="5" s="1"/>
  <c r="IU50" i="5" s="1"/>
  <c r="IX50" i="5" s="1"/>
  <c r="JA50" i="5" s="1"/>
  <c r="JE50" i="5" s="1"/>
  <c r="JI50" i="5" s="1"/>
  <c r="JM50" i="5" s="1"/>
  <c r="JQ50" i="5" s="1"/>
  <c r="JT50" i="5" s="1"/>
  <c r="JW50" i="5" s="1"/>
  <c r="KA50" i="5" s="1"/>
  <c r="KE50" i="5" s="1"/>
  <c r="KH50" i="5" s="1"/>
  <c r="KK50" i="5" s="1"/>
  <c r="KN50" i="5" s="1"/>
  <c r="KQ50" i="5" s="1"/>
  <c r="KT50" i="5" s="1"/>
  <c r="KW50" i="5" s="1"/>
  <c r="KZ50" i="5" s="1"/>
  <c r="LC50" i="5" s="1"/>
  <c r="LF50" i="5" s="1"/>
  <c r="LI50" i="5" s="1"/>
  <c r="LL50" i="5" s="1"/>
  <c r="LO50" i="5" s="1"/>
  <c r="LR50" i="5" s="1"/>
  <c r="LU50" i="5" s="1"/>
  <c r="LX50" i="5" s="1"/>
  <c r="MA50" i="5" s="1"/>
  <c r="MD50" i="5" s="1"/>
  <c r="MG50" i="5" s="1"/>
  <c r="MJ50" i="5" s="1"/>
  <c r="MM50" i="5" s="1"/>
  <c r="MP50" i="5" s="1"/>
  <c r="MS50" i="5" s="1"/>
  <c r="MV50" i="5" s="1"/>
  <c r="MY50" i="5" s="1"/>
  <c r="NB50" i="5" s="1"/>
  <c r="NF50" i="5" s="1"/>
  <c r="NI50" i="5" s="1"/>
  <c r="NM50" i="5" s="1"/>
  <c r="NQ50" i="5" s="1"/>
  <c r="NT50" i="5" s="1"/>
  <c r="NW50" i="5" s="1"/>
  <c r="OA50" i="5" s="1"/>
  <c r="OE50" i="5" s="1"/>
  <c r="OI50" i="5" s="1"/>
  <c r="OM50" i="5" s="1"/>
  <c r="OQ50" i="5" s="1"/>
  <c r="OU50" i="5" s="1"/>
  <c r="OY50" i="5" s="1"/>
  <c r="PC50" i="5" s="1"/>
  <c r="PG50" i="5" s="1"/>
  <c r="PK50" i="5" s="1"/>
  <c r="PO50" i="5" s="1"/>
  <c r="PS50" i="5" s="1"/>
  <c r="PW50" i="5" s="1"/>
  <c r="QA50" i="5" s="1"/>
  <c r="QE50" i="5" s="1"/>
  <c r="QI50" i="5" s="1"/>
  <c r="QM50" i="5" s="1"/>
  <c r="QQ50" i="5" s="1"/>
  <c r="QU50" i="5" s="1"/>
  <c r="RB49" i="5"/>
  <c r="RC49" i="5" s="1"/>
  <c r="QZ49" i="5"/>
  <c r="QY49" i="5"/>
  <c r="QV49" i="5"/>
  <c r="QW49" i="5" s="1"/>
  <c r="I49" i="5"/>
  <c r="N49" i="5" s="1"/>
  <c r="S49" i="5" s="1"/>
  <c r="X49" i="5" s="1"/>
  <c r="AC49" i="5" s="1"/>
  <c r="AF49" i="5" s="1"/>
  <c r="AI49" i="5" s="1"/>
  <c r="AL49" i="5" s="1"/>
  <c r="AP49" i="5" s="1"/>
  <c r="AS49" i="5" s="1"/>
  <c r="AV49" i="5" s="1"/>
  <c r="AZ49" i="5" s="1"/>
  <c r="BC49" i="5" s="1"/>
  <c r="BF49" i="5" s="1"/>
  <c r="BI49" i="5" s="1"/>
  <c r="BL49" i="5" s="1"/>
  <c r="BP49" i="5" s="1"/>
  <c r="BS49" i="5" s="1"/>
  <c r="BV49" i="5" s="1"/>
  <c r="BY49" i="5" s="1"/>
  <c r="CB49" i="5" s="1"/>
  <c r="CE49" i="5" s="1"/>
  <c r="CH49" i="5" s="1"/>
  <c r="CK49" i="5" s="1"/>
  <c r="CN49" i="5" s="1"/>
  <c r="CQ49" i="5" s="1"/>
  <c r="CT49" i="5" s="1"/>
  <c r="CW49" i="5" s="1"/>
  <c r="CZ49" i="5" s="1"/>
  <c r="DC49" i="5" s="1"/>
  <c r="DF49" i="5" s="1"/>
  <c r="DI49" i="5" s="1"/>
  <c r="DL49" i="5" s="1"/>
  <c r="DO49" i="5" s="1"/>
  <c r="DR49" i="5" s="1"/>
  <c r="DU49" i="5" s="1"/>
  <c r="DX49" i="5" s="1"/>
  <c r="EB49" i="5" s="1"/>
  <c r="EE49" i="5" s="1"/>
  <c r="EI49" i="5" s="1"/>
  <c r="EL49" i="5" s="1"/>
  <c r="EP49" i="5" s="1"/>
  <c r="ET49" i="5" s="1"/>
  <c r="EW49" i="5" s="1"/>
  <c r="EZ49" i="5" s="1"/>
  <c r="FC49" i="5" s="1"/>
  <c r="FF49" i="5" s="1"/>
  <c r="FI49" i="5" s="1"/>
  <c r="FL49" i="5" s="1"/>
  <c r="FO49" i="5" s="1"/>
  <c r="FR49" i="5" s="1"/>
  <c r="FU49" i="5" s="1"/>
  <c r="FY49" i="5" s="1"/>
  <c r="GB49" i="5" s="1"/>
  <c r="GE49" i="5" s="1"/>
  <c r="GH49" i="5" s="1"/>
  <c r="GK49" i="5" s="1"/>
  <c r="GN49" i="5" s="1"/>
  <c r="GR49" i="5" s="1"/>
  <c r="GU49" i="5" s="1"/>
  <c r="GY49" i="5" s="1"/>
  <c r="HC49" i="5" s="1"/>
  <c r="HF49" i="5" s="1"/>
  <c r="HI49" i="5" s="1"/>
  <c r="HL49" i="5" s="1"/>
  <c r="HO49" i="5" s="1"/>
  <c r="HR49" i="5" s="1"/>
  <c r="HU49" i="5" s="1"/>
  <c r="HX49" i="5" s="1"/>
  <c r="IA49" i="5" s="1"/>
  <c r="ID49" i="5" s="1"/>
  <c r="IG49" i="5" s="1"/>
  <c r="IJ49" i="5" s="1"/>
  <c r="IN49" i="5" s="1"/>
  <c r="IR49" i="5" s="1"/>
  <c r="IU49" i="5" s="1"/>
  <c r="IX49" i="5" s="1"/>
  <c r="JA49" i="5" s="1"/>
  <c r="JE49" i="5" s="1"/>
  <c r="JI49" i="5" s="1"/>
  <c r="JM49" i="5" s="1"/>
  <c r="JQ49" i="5" s="1"/>
  <c r="JT49" i="5" s="1"/>
  <c r="JW49" i="5" s="1"/>
  <c r="KA49" i="5" s="1"/>
  <c r="KE49" i="5" s="1"/>
  <c r="KH49" i="5" s="1"/>
  <c r="KK49" i="5" s="1"/>
  <c r="KN49" i="5" s="1"/>
  <c r="KQ49" i="5" s="1"/>
  <c r="KT49" i="5" s="1"/>
  <c r="KW49" i="5" s="1"/>
  <c r="KZ49" i="5" s="1"/>
  <c r="LC49" i="5" s="1"/>
  <c r="LF49" i="5" s="1"/>
  <c r="LI49" i="5" s="1"/>
  <c r="LL49" i="5" s="1"/>
  <c r="LO49" i="5" s="1"/>
  <c r="LR49" i="5" s="1"/>
  <c r="LU49" i="5" s="1"/>
  <c r="LX49" i="5" s="1"/>
  <c r="MA49" i="5" s="1"/>
  <c r="MD49" i="5" s="1"/>
  <c r="MG49" i="5" s="1"/>
  <c r="MJ49" i="5" s="1"/>
  <c r="MM49" i="5" s="1"/>
  <c r="MP49" i="5" s="1"/>
  <c r="MS49" i="5" s="1"/>
  <c r="MV49" i="5" s="1"/>
  <c r="MY49" i="5" s="1"/>
  <c r="NB49" i="5" s="1"/>
  <c r="NF49" i="5" s="1"/>
  <c r="NI49" i="5" s="1"/>
  <c r="NM49" i="5" s="1"/>
  <c r="NQ49" i="5" s="1"/>
  <c r="NT49" i="5" s="1"/>
  <c r="NW49" i="5" s="1"/>
  <c r="OA49" i="5" s="1"/>
  <c r="OE49" i="5" s="1"/>
  <c r="OI49" i="5" s="1"/>
  <c r="OM49" i="5" s="1"/>
  <c r="OQ49" i="5" s="1"/>
  <c r="OU49" i="5" s="1"/>
  <c r="OY49" i="5" s="1"/>
  <c r="PC49" i="5" s="1"/>
  <c r="PG49" i="5" s="1"/>
  <c r="PK49" i="5" s="1"/>
  <c r="PO49" i="5" s="1"/>
  <c r="PS49" i="5" s="1"/>
  <c r="PW49" i="5" s="1"/>
  <c r="QA49" i="5" s="1"/>
  <c r="QE49" i="5" s="1"/>
  <c r="QI49" i="5" s="1"/>
  <c r="QM49" i="5" s="1"/>
  <c r="QQ49" i="5" s="1"/>
  <c r="QU49" i="5" s="1"/>
  <c r="RB48" i="5"/>
  <c r="RC48" i="5" s="1"/>
  <c r="QZ48" i="5"/>
  <c r="QY48" i="5"/>
  <c r="QV48" i="5"/>
  <c r="I48" i="5"/>
  <c r="N48" i="5" s="1"/>
  <c r="S48" i="5" s="1"/>
  <c r="X48" i="5" s="1"/>
  <c r="AC48" i="5" s="1"/>
  <c r="AF48" i="5" s="1"/>
  <c r="AI48" i="5" s="1"/>
  <c r="AL48" i="5" s="1"/>
  <c r="AP48" i="5" s="1"/>
  <c r="AS48" i="5" s="1"/>
  <c r="AV48" i="5" s="1"/>
  <c r="AZ48" i="5" s="1"/>
  <c r="BC48" i="5" s="1"/>
  <c r="BF48" i="5" s="1"/>
  <c r="BI48" i="5" s="1"/>
  <c r="BL48" i="5" s="1"/>
  <c r="BP48" i="5" s="1"/>
  <c r="BS48" i="5" s="1"/>
  <c r="BV48" i="5" s="1"/>
  <c r="BY48" i="5" s="1"/>
  <c r="CB48" i="5" s="1"/>
  <c r="CE48" i="5" s="1"/>
  <c r="CH48" i="5" s="1"/>
  <c r="CK48" i="5" s="1"/>
  <c r="CN48" i="5" s="1"/>
  <c r="CQ48" i="5" s="1"/>
  <c r="CT48" i="5" s="1"/>
  <c r="CW48" i="5" s="1"/>
  <c r="CZ48" i="5" s="1"/>
  <c r="DC48" i="5" s="1"/>
  <c r="DF48" i="5" s="1"/>
  <c r="DI48" i="5" s="1"/>
  <c r="DL48" i="5" s="1"/>
  <c r="DO48" i="5" s="1"/>
  <c r="DR48" i="5" s="1"/>
  <c r="DU48" i="5" s="1"/>
  <c r="DX48" i="5" s="1"/>
  <c r="EB48" i="5" s="1"/>
  <c r="EE48" i="5" s="1"/>
  <c r="EI48" i="5" s="1"/>
  <c r="EL48" i="5" s="1"/>
  <c r="EP48" i="5" s="1"/>
  <c r="ET48" i="5" s="1"/>
  <c r="EW48" i="5" s="1"/>
  <c r="EZ48" i="5" s="1"/>
  <c r="FC48" i="5" s="1"/>
  <c r="FF48" i="5" s="1"/>
  <c r="FI48" i="5" s="1"/>
  <c r="FL48" i="5" s="1"/>
  <c r="FO48" i="5" s="1"/>
  <c r="FR48" i="5" s="1"/>
  <c r="FU48" i="5" s="1"/>
  <c r="FY48" i="5" s="1"/>
  <c r="GB48" i="5" s="1"/>
  <c r="GE48" i="5" s="1"/>
  <c r="GH48" i="5" s="1"/>
  <c r="GK48" i="5" s="1"/>
  <c r="GN48" i="5" s="1"/>
  <c r="GR48" i="5" s="1"/>
  <c r="GU48" i="5" s="1"/>
  <c r="GY48" i="5" s="1"/>
  <c r="HC48" i="5" s="1"/>
  <c r="HF48" i="5" s="1"/>
  <c r="HI48" i="5" s="1"/>
  <c r="HL48" i="5" s="1"/>
  <c r="HO48" i="5" s="1"/>
  <c r="HR48" i="5" s="1"/>
  <c r="HU48" i="5" s="1"/>
  <c r="HX48" i="5" s="1"/>
  <c r="IA48" i="5" s="1"/>
  <c r="ID48" i="5" s="1"/>
  <c r="IG48" i="5" s="1"/>
  <c r="IJ48" i="5" s="1"/>
  <c r="IN48" i="5" s="1"/>
  <c r="IR48" i="5" s="1"/>
  <c r="IU48" i="5" s="1"/>
  <c r="IX48" i="5" s="1"/>
  <c r="JA48" i="5" s="1"/>
  <c r="JE48" i="5" s="1"/>
  <c r="JI48" i="5" s="1"/>
  <c r="JM48" i="5" s="1"/>
  <c r="JQ48" i="5" s="1"/>
  <c r="JT48" i="5" s="1"/>
  <c r="JW48" i="5" s="1"/>
  <c r="KA48" i="5" s="1"/>
  <c r="KE48" i="5" s="1"/>
  <c r="KH48" i="5" s="1"/>
  <c r="KK48" i="5" s="1"/>
  <c r="KN48" i="5" s="1"/>
  <c r="KQ48" i="5" s="1"/>
  <c r="KT48" i="5" s="1"/>
  <c r="KW48" i="5" s="1"/>
  <c r="KZ48" i="5" s="1"/>
  <c r="LC48" i="5" s="1"/>
  <c r="LF48" i="5" s="1"/>
  <c r="LI48" i="5" s="1"/>
  <c r="LL48" i="5" s="1"/>
  <c r="LO48" i="5" s="1"/>
  <c r="LR48" i="5" s="1"/>
  <c r="LU48" i="5" s="1"/>
  <c r="LX48" i="5" s="1"/>
  <c r="MA48" i="5" s="1"/>
  <c r="MD48" i="5" s="1"/>
  <c r="MG48" i="5" s="1"/>
  <c r="MJ48" i="5" s="1"/>
  <c r="MM48" i="5" s="1"/>
  <c r="MP48" i="5" s="1"/>
  <c r="MS48" i="5" s="1"/>
  <c r="MV48" i="5" s="1"/>
  <c r="MY48" i="5" s="1"/>
  <c r="NB48" i="5" s="1"/>
  <c r="NF48" i="5" s="1"/>
  <c r="NI48" i="5" s="1"/>
  <c r="NM48" i="5" s="1"/>
  <c r="NQ48" i="5" s="1"/>
  <c r="NT48" i="5" s="1"/>
  <c r="NW48" i="5" s="1"/>
  <c r="OA48" i="5" s="1"/>
  <c r="OE48" i="5" s="1"/>
  <c r="OI48" i="5" s="1"/>
  <c r="OM48" i="5" s="1"/>
  <c r="OQ48" i="5" s="1"/>
  <c r="OU48" i="5" s="1"/>
  <c r="OY48" i="5" s="1"/>
  <c r="PC48" i="5" s="1"/>
  <c r="PG48" i="5" s="1"/>
  <c r="PK48" i="5" s="1"/>
  <c r="PO48" i="5" s="1"/>
  <c r="PS48" i="5" s="1"/>
  <c r="PW48" i="5" s="1"/>
  <c r="QA48" i="5" s="1"/>
  <c r="QE48" i="5" s="1"/>
  <c r="QI48" i="5" s="1"/>
  <c r="QM48" i="5" s="1"/>
  <c r="QQ48" i="5" s="1"/>
  <c r="QU48" i="5" s="1"/>
  <c r="RB47" i="5"/>
  <c r="RC47" i="5" s="1"/>
  <c r="QY47" i="5"/>
  <c r="QZ47" i="5" s="1"/>
  <c r="QV47" i="5"/>
  <c r="I47" i="5"/>
  <c r="N47" i="5" s="1"/>
  <c r="S47" i="5" s="1"/>
  <c r="X47" i="5" s="1"/>
  <c r="AC47" i="5" s="1"/>
  <c r="AF47" i="5" s="1"/>
  <c r="AI47" i="5" s="1"/>
  <c r="AL47" i="5" s="1"/>
  <c r="AP47" i="5" s="1"/>
  <c r="AS47" i="5" s="1"/>
  <c r="AV47" i="5" s="1"/>
  <c r="AZ47" i="5" s="1"/>
  <c r="BC47" i="5" s="1"/>
  <c r="BF47" i="5" s="1"/>
  <c r="BI47" i="5" s="1"/>
  <c r="BL47" i="5" s="1"/>
  <c r="BP47" i="5" s="1"/>
  <c r="BS47" i="5" s="1"/>
  <c r="BV47" i="5" s="1"/>
  <c r="BY47" i="5" s="1"/>
  <c r="CB47" i="5" s="1"/>
  <c r="CE47" i="5" s="1"/>
  <c r="CH47" i="5" s="1"/>
  <c r="CK47" i="5" s="1"/>
  <c r="CN47" i="5" s="1"/>
  <c r="CQ47" i="5" s="1"/>
  <c r="CT47" i="5" s="1"/>
  <c r="CW47" i="5" s="1"/>
  <c r="CZ47" i="5" s="1"/>
  <c r="DC47" i="5" s="1"/>
  <c r="DF47" i="5" s="1"/>
  <c r="DI47" i="5" s="1"/>
  <c r="DL47" i="5" s="1"/>
  <c r="DO47" i="5" s="1"/>
  <c r="DR47" i="5" s="1"/>
  <c r="DU47" i="5" s="1"/>
  <c r="DX47" i="5" s="1"/>
  <c r="EB47" i="5" s="1"/>
  <c r="EE47" i="5" s="1"/>
  <c r="EI47" i="5" s="1"/>
  <c r="EL47" i="5" s="1"/>
  <c r="EP47" i="5" s="1"/>
  <c r="ET47" i="5" s="1"/>
  <c r="EW47" i="5" s="1"/>
  <c r="EZ47" i="5" s="1"/>
  <c r="FC47" i="5" s="1"/>
  <c r="FF47" i="5" s="1"/>
  <c r="FI47" i="5" s="1"/>
  <c r="FL47" i="5" s="1"/>
  <c r="FO47" i="5" s="1"/>
  <c r="FR47" i="5" s="1"/>
  <c r="FU47" i="5" s="1"/>
  <c r="FY47" i="5" s="1"/>
  <c r="GB47" i="5" s="1"/>
  <c r="GE47" i="5" s="1"/>
  <c r="GH47" i="5" s="1"/>
  <c r="GK47" i="5" s="1"/>
  <c r="GN47" i="5" s="1"/>
  <c r="GR47" i="5" s="1"/>
  <c r="GU47" i="5" s="1"/>
  <c r="GY47" i="5" s="1"/>
  <c r="HC47" i="5" s="1"/>
  <c r="HF47" i="5" s="1"/>
  <c r="HI47" i="5" s="1"/>
  <c r="HL47" i="5" s="1"/>
  <c r="HO47" i="5" s="1"/>
  <c r="HR47" i="5" s="1"/>
  <c r="HU47" i="5" s="1"/>
  <c r="HX47" i="5" s="1"/>
  <c r="IA47" i="5" s="1"/>
  <c r="ID47" i="5" s="1"/>
  <c r="IG47" i="5" s="1"/>
  <c r="IJ47" i="5" s="1"/>
  <c r="IN47" i="5" s="1"/>
  <c r="IR47" i="5" s="1"/>
  <c r="IU47" i="5" s="1"/>
  <c r="IX47" i="5" s="1"/>
  <c r="JA47" i="5" s="1"/>
  <c r="JE47" i="5" s="1"/>
  <c r="JI47" i="5" s="1"/>
  <c r="JM47" i="5" s="1"/>
  <c r="JQ47" i="5" s="1"/>
  <c r="JT47" i="5" s="1"/>
  <c r="JW47" i="5" s="1"/>
  <c r="KA47" i="5" s="1"/>
  <c r="KE47" i="5" s="1"/>
  <c r="KH47" i="5" s="1"/>
  <c r="KK47" i="5" s="1"/>
  <c r="KN47" i="5" s="1"/>
  <c r="KQ47" i="5" s="1"/>
  <c r="KT47" i="5" s="1"/>
  <c r="KW47" i="5" s="1"/>
  <c r="KZ47" i="5" s="1"/>
  <c r="LC47" i="5" s="1"/>
  <c r="LF47" i="5" s="1"/>
  <c r="LI47" i="5" s="1"/>
  <c r="LL47" i="5" s="1"/>
  <c r="LO47" i="5" s="1"/>
  <c r="LR47" i="5" s="1"/>
  <c r="LU47" i="5" s="1"/>
  <c r="LX47" i="5" s="1"/>
  <c r="MA47" i="5" s="1"/>
  <c r="MD47" i="5" s="1"/>
  <c r="MG47" i="5" s="1"/>
  <c r="MJ47" i="5" s="1"/>
  <c r="MM47" i="5" s="1"/>
  <c r="MP47" i="5" s="1"/>
  <c r="MS47" i="5" s="1"/>
  <c r="MV47" i="5" s="1"/>
  <c r="MY47" i="5" s="1"/>
  <c r="NB47" i="5" s="1"/>
  <c r="NF47" i="5" s="1"/>
  <c r="NI47" i="5" s="1"/>
  <c r="NM47" i="5" s="1"/>
  <c r="NQ47" i="5" s="1"/>
  <c r="NT47" i="5" s="1"/>
  <c r="NW47" i="5" s="1"/>
  <c r="OA47" i="5" s="1"/>
  <c r="OE47" i="5" s="1"/>
  <c r="OI47" i="5" s="1"/>
  <c r="OM47" i="5" s="1"/>
  <c r="OQ47" i="5" s="1"/>
  <c r="OU47" i="5" s="1"/>
  <c r="OY47" i="5" s="1"/>
  <c r="PC47" i="5" s="1"/>
  <c r="PG47" i="5" s="1"/>
  <c r="PK47" i="5" s="1"/>
  <c r="PO47" i="5" s="1"/>
  <c r="PS47" i="5" s="1"/>
  <c r="PW47" i="5" s="1"/>
  <c r="QA47" i="5" s="1"/>
  <c r="QE47" i="5" s="1"/>
  <c r="QI47" i="5" s="1"/>
  <c r="QM47" i="5" s="1"/>
  <c r="QQ47" i="5" s="1"/>
  <c r="QU47" i="5" s="1"/>
  <c r="RC46" i="5"/>
  <c r="RB46" i="5"/>
  <c r="QY46" i="5"/>
  <c r="QZ46" i="5" s="1"/>
  <c r="QW46" i="5"/>
  <c r="QV46" i="5"/>
  <c r="I46" i="5"/>
  <c r="N46" i="5" s="1"/>
  <c r="S46" i="5" s="1"/>
  <c r="X46" i="5" s="1"/>
  <c r="AC46" i="5" s="1"/>
  <c r="AF46" i="5" s="1"/>
  <c r="AI46" i="5" s="1"/>
  <c r="AL46" i="5" s="1"/>
  <c r="AP46" i="5" s="1"/>
  <c r="AS46" i="5" s="1"/>
  <c r="AV46" i="5" s="1"/>
  <c r="AZ46" i="5" s="1"/>
  <c r="BC46" i="5" s="1"/>
  <c r="BF46" i="5" s="1"/>
  <c r="BI46" i="5" s="1"/>
  <c r="BL46" i="5" s="1"/>
  <c r="BP46" i="5" s="1"/>
  <c r="BS46" i="5" s="1"/>
  <c r="BV46" i="5" s="1"/>
  <c r="BY46" i="5" s="1"/>
  <c r="CB46" i="5" s="1"/>
  <c r="CE46" i="5" s="1"/>
  <c r="CH46" i="5" s="1"/>
  <c r="CK46" i="5" s="1"/>
  <c r="CN46" i="5" s="1"/>
  <c r="CQ46" i="5" s="1"/>
  <c r="CT46" i="5" s="1"/>
  <c r="CW46" i="5" s="1"/>
  <c r="CZ46" i="5" s="1"/>
  <c r="DC46" i="5" s="1"/>
  <c r="DF46" i="5" s="1"/>
  <c r="DI46" i="5" s="1"/>
  <c r="DL46" i="5" s="1"/>
  <c r="DO46" i="5" s="1"/>
  <c r="DR46" i="5" s="1"/>
  <c r="DU46" i="5" s="1"/>
  <c r="DX46" i="5" s="1"/>
  <c r="EB46" i="5" s="1"/>
  <c r="EE46" i="5" s="1"/>
  <c r="EI46" i="5" s="1"/>
  <c r="EL46" i="5" s="1"/>
  <c r="EP46" i="5" s="1"/>
  <c r="ET46" i="5" s="1"/>
  <c r="EW46" i="5" s="1"/>
  <c r="EZ46" i="5" s="1"/>
  <c r="FC46" i="5" s="1"/>
  <c r="FF46" i="5" s="1"/>
  <c r="FI46" i="5" s="1"/>
  <c r="FL46" i="5" s="1"/>
  <c r="FO46" i="5" s="1"/>
  <c r="FR46" i="5" s="1"/>
  <c r="FU46" i="5" s="1"/>
  <c r="FY46" i="5" s="1"/>
  <c r="GB46" i="5" s="1"/>
  <c r="GE46" i="5" s="1"/>
  <c r="GH46" i="5" s="1"/>
  <c r="GK46" i="5" s="1"/>
  <c r="GN46" i="5" s="1"/>
  <c r="GR46" i="5" s="1"/>
  <c r="GU46" i="5" s="1"/>
  <c r="GY46" i="5" s="1"/>
  <c r="HC46" i="5" s="1"/>
  <c r="HF46" i="5" s="1"/>
  <c r="HI46" i="5" s="1"/>
  <c r="HL46" i="5" s="1"/>
  <c r="HO46" i="5" s="1"/>
  <c r="HR46" i="5" s="1"/>
  <c r="HU46" i="5" s="1"/>
  <c r="HX46" i="5" s="1"/>
  <c r="IA46" i="5" s="1"/>
  <c r="ID46" i="5" s="1"/>
  <c r="IG46" i="5" s="1"/>
  <c r="IJ46" i="5" s="1"/>
  <c r="IN46" i="5" s="1"/>
  <c r="IR46" i="5" s="1"/>
  <c r="IU46" i="5" s="1"/>
  <c r="IX46" i="5" s="1"/>
  <c r="JA46" i="5" s="1"/>
  <c r="JE46" i="5" s="1"/>
  <c r="JI46" i="5" s="1"/>
  <c r="JM46" i="5" s="1"/>
  <c r="JQ46" i="5" s="1"/>
  <c r="JT46" i="5" s="1"/>
  <c r="JW46" i="5" s="1"/>
  <c r="KA46" i="5" s="1"/>
  <c r="KE46" i="5" s="1"/>
  <c r="KH46" i="5" s="1"/>
  <c r="KK46" i="5" s="1"/>
  <c r="KN46" i="5" s="1"/>
  <c r="KQ46" i="5" s="1"/>
  <c r="KT46" i="5" s="1"/>
  <c r="KW46" i="5" s="1"/>
  <c r="KZ46" i="5" s="1"/>
  <c r="LC46" i="5" s="1"/>
  <c r="LF46" i="5" s="1"/>
  <c r="LI46" i="5" s="1"/>
  <c r="LL46" i="5" s="1"/>
  <c r="LO46" i="5" s="1"/>
  <c r="LR46" i="5" s="1"/>
  <c r="LU46" i="5" s="1"/>
  <c r="LX46" i="5" s="1"/>
  <c r="MA46" i="5" s="1"/>
  <c r="MD46" i="5" s="1"/>
  <c r="MG46" i="5" s="1"/>
  <c r="MJ46" i="5" s="1"/>
  <c r="MM46" i="5" s="1"/>
  <c r="MP46" i="5" s="1"/>
  <c r="MS46" i="5" s="1"/>
  <c r="MV46" i="5" s="1"/>
  <c r="MY46" i="5" s="1"/>
  <c r="NB46" i="5" s="1"/>
  <c r="NF46" i="5" s="1"/>
  <c r="NI46" i="5" s="1"/>
  <c r="NM46" i="5" s="1"/>
  <c r="NQ46" i="5" s="1"/>
  <c r="NT46" i="5" s="1"/>
  <c r="NW46" i="5" s="1"/>
  <c r="OA46" i="5" s="1"/>
  <c r="OE46" i="5" s="1"/>
  <c r="OI46" i="5" s="1"/>
  <c r="OM46" i="5" s="1"/>
  <c r="OQ46" i="5" s="1"/>
  <c r="OU46" i="5" s="1"/>
  <c r="OY46" i="5" s="1"/>
  <c r="PC46" i="5" s="1"/>
  <c r="PG46" i="5" s="1"/>
  <c r="PK46" i="5" s="1"/>
  <c r="PO46" i="5" s="1"/>
  <c r="PS46" i="5" s="1"/>
  <c r="PW46" i="5" s="1"/>
  <c r="QA46" i="5" s="1"/>
  <c r="QE46" i="5" s="1"/>
  <c r="QI46" i="5" s="1"/>
  <c r="QM46" i="5" s="1"/>
  <c r="QQ46" i="5" s="1"/>
  <c r="QU46" i="5" s="1"/>
  <c r="RC45" i="5"/>
  <c r="RB45" i="5"/>
  <c r="QY45" i="5"/>
  <c r="QZ45" i="5" s="1"/>
  <c r="QV45" i="5"/>
  <c r="LU45" i="5"/>
  <c r="LX45" i="5" s="1"/>
  <c r="MA45" i="5" s="1"/>
  <c r="MD45" i="5" s="1"/>
  <c r="MG45" i="5" s="1"/>
  <c r="MJ45" i="5" s="1"/>
  <c r="MM45" i="5" s="1"/>
  <c r="MP45" i="5" s="1"/>
  <c r="MS45" i="5" s="1"/>
  <c r="MV45" i="5" s="1"/>
  <c r="MY45" i="5" s="1"/>
  <c r="NB45" i="5" s="1"/>
  <c r="NF45" i="5" s="1"/>
  <c r="NI45" i="5" s="1"/>
  <c r="NM45" i="5" s="1"/>
  <c r="NQ45" i="5" s="1"/>
  <c r="NT45" i="5" s="1"/>
  <c r="NW45" i="5" s="1"/>
  <c r="OA45" i="5" s="1"/>
  <c r="OE45" i="5" s="1"/>
  <c r="OI45" i="5" s="1"/>
  <c r="OM45" i="5" s="1"/>
  <c r="OQ45" i="5" s="1"/>
  <c r="OU45" i="5" s="1"/>
  <c r="OY45" i="5" s="1"/>
  <c r="PC45" i="5" s="1"/>
  <c r="PG45" i="5" s="1"/>
  <c r="PK45" i="5" s="1"/>
  <c r="PO45" i="5" s="1"/>
  <c r="PS45" i="5" s="1"/>
  <c r="PW45" i="5" s="1"/>
  <c r="QA45" i="5" s="1"/>
  <c r="QE45" i="5" s="1"/>
  <c r="QI45" i="5" s="1"/>
  <c r="QM45" i="5" s="1"/>
  <c r="QQ45" i="5" s="1"/>
  <c r="QU45" i="5" s="1"/>
  <c r="R45" i="5"/>
  <c r="I45" i="5"/>
  <c r="N45" i="5" s="1"/>
  <c r="S45" i="5" s="1"/>
  <c r="X45" i="5" s="1"/>
  <c r="AC45" i="5" s="1"/>
  <c r="AF45" i="5" s="1"/>
  <c r="AI45" i="5" s="1"/>
  <c r="AL45" i="5" s="1"/>
  <c r="AP45" i="5" s="1"/>
  <c r="AS45" i="5" s="1"/>
  <c r="AV45" i="5" s="1"/>
  <c r="AZ45" i="5" s="1"/>
  <c r="BC45" i="5" s="1"/>
  <c r="BF45" i="5" s="1"/>
  <c r="BI45" i="5" s="1"/>
  <c r="BL45" i="5" s="1"/>
  <c r="BP45" i="5" s="1"/>
  <c r="BS45" i="5" s="1"/>
  <c r="BV45" i="5" s="1"/>
  <c r="BY45" i="5" s="1"/>
  <c r="CB45" i="5" s="1"/>
  <c r="CE45" i="5" s="1"/>
  <c r="CH45" i="5" s="1"/>
  <c r="CK45" i="5" s="1"/>
  <c r="CN45" i="5" s="1"/>
  <c r="CQ45" i="5" s="1"/>
  <c r="CT45" i="5" s="1"/>
  <c r="CW45" i="5" s="1"/>
  <c r="CZ45" i="5" s="1"/>
  <c r="DC45" i="5" s="1"/>
  <c r="DF45" i="5" s="1"/>
  <c r="DI45" i="5" s="1"/>
  <c r="DL45" i="5" s="1"/>
  <c r="DO45" i="5" s="1"/>
  <c r="DR45" i="5" s="1"/>
  <c r="DU45" i="5" s="1"/>
  <c r="DX45" i="5" s="1"/>
  <c r="EB45" i="5" s="1"/>
  <c r="EE45" i="5" s="1"/>
  <c r="EI45" i="5" s="1"/>
  <c r="EL45" i="5" s="1"/>
  <c r="EP45" i="5" s="1"/>
  <c r="ET45" i="5" s="1"/>
  <c r="EW45" i="5" s="1"/>
  <c r="EZ45" i="5" s="1"/>
  <c r="FC45" i="5" s="1"/>
  <c r="FF45" i="5" s="1"/>
  <c r="FI45" i="5" s="1"/>
  <c r="FL45" i="5" s="1"/>
  <c r="FO45" i="5" s="1"/>
  <c r="FR45" i="5" s="1"/>
  <c r="FU45" i="5" s="1"/>
  <c r="FY45" i="5" s="1"/>
  <c r="GB45" i="5" s="1"/>
  <c r="GE45" i="5" s="1"/>
  <c r="GH45" i="5" s="1"/>
  <c r="GK45" i="5" s="1"/>
  <c r="GN45" i="5" s="1"/>
  <c r="GR45" i="5" s="1"/>
  <c r="GU45" i="5" s="1"/>
  <c r="GY45" i="5" s="1"/>
  <c r="HC45" i="5" s="1"/>
  <c r="HF45" i="5" s="1"/>
  <c r="HI45" i="5" s="1"/>
  <c r="HL45" i="5" s="1"/>
  <c r="HO45" i="5" s="1"/>
  <c r="HR45" i="5" s="1"/>
  <c r="HU45" i="5" s="1"/>
  <c r="HX45" i="5" s="1"/>
  <c r="IA45" i="5" s="1"/>
  <c r="ID45" i="5" s="1"/>
  <c r="IG45" i="5" s="1"/>
  <c r="IJ45" i="5" s="1"/>
  <c r="IN45" i="5" s="1"/>
  <c r="IR45" i="5" s="1"/>
  <c r="IU45" i="5" s="1"/>
  <c r="IX45" i="5" s="1"/>
  <c r="JA45" i="5" s="1"/>
  <c r="JE45" i="5" s="1"/>
  <c r="JI45" i="5" s="1"/>
  <c r="JM45" i="5" s="1"/>
  <c r="JQ45" i="5" s="1"/>
  <c r="JT45" i="5" s="1"/>
  <c r="JW45" i="5" s="1"/>
  <c r="KA45" i="5" s="1"/>
  <c r="KE45" i="5" s="1"/>
  <c r="KH45" i="5" s="1"/>
  <c r="KK45" i="5" s="1"/>
  <c r="KN45" i="5" s="1"/>
  <c r="KQ45" i="5" s="1"/>
  <c r="KT45" i="5" s="1"/>
  <c r="KW45" i="5" s="1"/>
  <c r="KZ45" i="5" s="1"/>
  <c r="LC45" i="5" s="1"/>
  <c r="LF45" i="5" s="1"/>
  <c r="RB44" i="5"/>
  <c r="RC44" i="5" s="1"/>
  <c r="QY44" i="5"/>
  <c r="QZ44" i="5" s="1"/>
  <c r="QV44" i="5"/>
  <c r="I44" i="5"/>
  <c r="N44" i="5" s="1"/>
  <c r="S44" i="5" s="1"/>
  <c r="X44" i="5" s="1"/>
  <c r="AC44" i="5" s="1"/>
  <c r="AF44" i="5" s="1"/>
  <c r="AI44" i="5" s="1"/>
  <c r="AL44" i="5" s="1"/>
  <c r="AP44" i="5" s="1"/>
  <c r="AS44" i="5" s="1"/>
  <c r="AV44" i="5" s="1"/>
  <c r="AZ44" i="5" s="1"/>
  <c r="BC44" i="5" s="1"/>
  <c r="BF44" i="5" s="1"/>
  <c r="BI44" i="5" s="1"/>
  <c r="BL44" i="5" s="1"/>
  <c r="BP44" i="5" s="1"/>
  <c r="BS44" i="5" s="1"/>
  <c r="BV44" i="5" s="1"/>
  <c r="BY44" i="5" s="1"/>
  <c r="CB44" i="5" s="1"/>
  <c r="CE44" i="5" s="1"/>
  <c r="CH44" i="5" s="1"/>
  <c r="CK44" i="5" s="1"/>
  <c r="CN44" i="5" s="1"/>
  <c r="CQ44" i="5" s="1"/>
  <c r="CT44" i="5" s="1"/>
  <c r="CW44" i="5" s="1"/>
  <c r="CZ44" i="5" s="1"/>
  <c r="DC44" i="5" s="1"/>
  <c r="DF44" i="5" s="1"/>
  <c r="DI44" i="5" s="1"/>
  <c r="DL44" i="5" s="1"/>
  <c r="DO44" i="5" s="1"/>
  <c r="DR44" i="5" s="1"/>
  <c r="DU44" i="5" s="1"/>
  <c r="DX44" i="5" s="1"/>
  <c r="EB44" i="5" s="1"/>
  <c r="EE44" i="5" s="1"/>
  <c r="EI44" i="5" s="1"/>
  <c r="EL44" i="5" s="1"/>
  <c r="EP44" i="5" s="1"/>
  <c r="ET44" i="5" s="1"/>
  <c r="EW44" i="5" s="1"/>
  <c r="EZ44" i="5" s="1"/>
  <c r="FC44" i="5" s="1"/>
  <c r="FF44" i="5" s="1"/>
  <c r="FI44" i="5" s="1"/>
  <c r="FL44" i="5" s="1"/>
  <c r="FO44" i="5" s="1"/>
  <c r="FR44" i="5" s="1"/>
  <c r="FU44" i="5" s="1"/>
  <c r="FY44" i="5" s="1"/>
  <c r="GB44" i="5" s="1"/>
  <c r="GE44" i="5" s="1"/>
  <c r="GH44" i="5" s="1"/>
  <c r="GK44" i="5" s="1"/>
  <c r="GN44" i="5" s="1"/>
  <c r="GR44" i="5" s="1"/>
  <c r="GU44" i="5" s="1"/>
  <c r="GY44" i="5" s="1"/>
  <c r="HC44" i="5" s="1"/>
  <c r="HF44" i="5" s="1"/>
  <c r="HI44" i="5" s="1"/>
  <c r="HL44" i="5" s="1"/>
  <c r="HO44" i="5" s="1"/>
  <c r="HR44" i="5" s="1"/>
  <c r="HU44" i="5" s="1"/>
  <c r="HX44" i="5" s="1"/>
  <c r="IA44" i="5" s="1"/>
  <c r="ID44" i="5" s="1"/>
  <c r="IG44" i="5" s="1"/>
  <c r="IJ44" i="5" s="1"/>
  <c r="IN44" i="5" s="1"/>
  <c r="IR44" i="5" s="1"/>
  <c r="IU44" i="5" s="1"/>
  <c r="IX44" i="5" s="1"/>
  <c r="JA44" i="5" s="1"/>
  <c r="JE44" i="5" s="1"/>
  <c r="JI44" i="5" s="1"/>
  <c r="JM44" i="5" s="1"/>
  <c r="JQ44" i="5" s="1"/>
  <c r="JT44" i="5" s="1"/>
  <c r="JW44" i="5" s="1"/>
  <c r="KA44" i="5" s="1"/>
  <c r="KE44" i="5" s="1"/>
  <c r="KH44" i="5" s="1"/>
  <c r="KK44" i="5" s="1"/>
  <c r="KN44" i="5" s="1"/>
  <c r="KQ44" i="5" s="1"/>
  <c r="KT44" i="5" s="1"/>
  <c r="KW44" i="5" s="1"/>
  <c r="KZ44" i="5" s="1"/>
  <c r="LC44" i="5" s="1"/>
  <c r="LF44" i="5" s="1"/>
  <c r="LI44" i="5" s="1"/>
  <c r="LL44" i="5" s="1"/>
  <c r="LO44" i="5" s="1"/>
  <c r="LR44" i="5" s="1"/>
  <c r="LU44" i="5" s="1"/>
  <c r="LX44" i="5" s="1"/>
  <c r="MA44" i="5" s="1"/>
  <c r="MD44" i="5" s="1"/>
  <c r="MG44" i="5" s="1"/>
  <c r="MJ44" i="5" s="1"/>
  <c r="MM44" i="5" s="1"/>
  <c r="MP44" i="5" s="1"/>
  <c r="MS44" i="5" s="1"/>
  <c r="MV44" i="5" s="1"/>
  <c r="MY44" i="5" s="1"/>
  <c r="NB44" i="5" s="1"/>
  <c r="NF44" i="5" s="1"/>
  <c r="NI44" i="5" s="1"/>
  <c r="NM44" i="5" s="1"/>
  <c r="NQ44" i="5" s="1"/>
  <c r="NT44" i="5" s="1"/>
  <c r="NW44" i="5" s="1"/>
  <c r="OA44" i="5" s="1"/>
  <c r="OE44" i="5" s="1"/>
  <c r="OI44" i="5" s="1"/>
  <c r="OM44" i="5" s="1"/>
  <c r="OQ44" i="5" s="1"/>
  <c r="OU44" i="5" s="1"/>
  <c r="OY44" i="5" s="1"/>
  <c r="PC44" i="5" s="1"/>
  <c r="PG44" i="5" s="1"/>
  <c r="PK44" i="5" s="1"/>
  <c r="PO44" i="5" s="1"/>
  <c r="PS44" i="5" s="1"/>
  <c r="PW44" i="5" s="1"/>
  <c r="QA44" i="5" s="1"/>
  <c r="QE44" i="5" s="1"/>
  <c r="QI44" i="5" s="1"/>
  <c r="QM44" i="5" s="1"/>
  <c r="QQ44" i="5" s="1"/>
  <c r="QU44" i="5" s="1"/>
  <c r="RB43" i="5"/>
  <c r="RC43" i="5" s="1"/>
  <c r="QZ43" i="5"/>
  <c r="QY43" i="5"/>
  <c r="QV43" i="5"/>
  <c r="I43" i="5"/>
  <c r="N43" i="5" s="1"/>
  <c r="S43" i="5" s="1"/>
  <c r="X43" i="5" s="1"/>
  <c r="AC43" i="5" s="1"/>
  <c r="AF43" i="5" s="1"/>
  <c r="AI43" i="5" s="1"/>
  <c r="AL43" i="5" s="1"/>
  <c r="AP43" i="5" s="1"/>
  <c r="AS43" i="5" s="1"/>
  <c r="AV43" i="5" s="1"/>
  <c r="AZ43" i="5" s="1"/>
  <c r="BC43" i="5" s="1"/>
  <c r="BF43" i="5" s="1"/>
  <c r="BI43" i="5" s="1"/>
  <c r="BL43" i="5" s="1"/>
  <c r="BP43" i="5" s="1"/>
  <c r="BS43" i="5" s="1"/>
  <c r="BV43" i="5" s="1"/>
  <c r="BY43" i="5" s="1"/>
  <c r="CB43" i="5" s="1"/>
  <c r="CE43" i="5" s="1"/>
  <c r="CH43" i="5" s="1"/>
  <c r="CK43" i="5" s="1"/>
  <c r="CN43" i="5" s="1"/>
  <c r="CQ43" i="5" s="1"/>
  <c r="CT43" i="5" s="1"/>
  <c r="CW43" i="5" s="1"/>
  <c r="CZ43" i="5" s="1"/>
  <c r="DC43" i="5" s="1"/>
  <c r="DF43" i="5" s="1"/>
  <c r="DI43" i="5" s="1"/>
  <c r="DL43" i="5" s="1"/>
  <c r="DO43" i="5" s="1"/>
  <c r="DR43" i="5" s="1"/>
  <c r="DU43" i="5" s="1"/>
  <c r="DX43" i="5" s="1"/>
  <c r="EB43" i="5" s="1"/>
  <c r="EE43" i="5" s="1"/>
  <c r="EI43" i="5" s="1"/>
  <c r="EL43" i="5" s="1"/>
  <c r="EP43" i="5" s="1"/>
  <c r="ET43" i="5" s="1"/>
  <c r="EW43" i="5" s="1"/>
  <c r="EZ43" i="5" s="1"/>
  <c r="FC43" i="5" s="1"/>
  <c r="FF43" i="5" s="1"/>
  <c r="FI43" i="5" s="1"/>
  <c r="FL43" i="5" s="1"/>
  <c r="FO43" i="5" s="1"/>
  <c r="FR43" i="5" s="1"/>
  <c r="FU43" i="5" s="1"/>
  <c r="FY43" i="5" s="1"/>
  <c r="GB43" i="5" s="1"/>
  <c r="GE43" i="5" s="1"/>
  <c r="GH43" i="5" s="1"/>
  <c r="GK43" i="5" s="1"/>
  <c r="GN43" i="5" s="1"/>
  <c r="GR43" i="5" s="1"/>
  <c r="GU43" i="5" s="1"/>
  <c r="GY43" i="5" s="1"/>
  <c r="HC43" i="5" s="1"/>
  <c r="HF43" i="5" s="1"/>
  <c r="HI43" i="5" s="1"/>
  <c r="HL43" i="5" s="1"/>
  <c r="HO43" i="5" s="1"/>
  <c r="HR43" i="5" s="1"/>
  <c r="HU43" i="5" s="1"/>
  <c r="HX43" i="5" s="1"/>
  <c r="IA43" i="5" s="1"/>
  <c r="ID43" i="5" s="1"/>
  <c r="IG43" i="5" s="1"/>
  <c r="IJ43" i="5" s="1"/>
  <c r="IN43" i="5" s="1"/>
  <c r="IR43" i="5" s="1"/>
  <c r="IU43" i="5" s="1"/>
  <c r="IX43" i="5" s="1"/>
  <c r="JA43" i="5" s="1"/>
  <c r="JE43" i="5" s="1"/>
  <c r="JI43" i="5" s="1"/>
  <c r="JM43" i="5" s="1"/>
  <c r="JQ43" i="5" s="1"/>
  <c r="JT43" i="5" s="1"/>
  <c r="JW43" i="5" s="1"/>
  <c r="KA43" i="5" s="1"/>
  <c r="KE43" i="5" s="1"/>
  <c r="KH43" i="5" s="1"/>
  <c r="KK43" i="5" s="1"/>
  <c r="KN43" i="5" s="1"/>
  <c r="KQ43" i="5" s="1"/>
  <c r="KT43" i="5" s="1"/>
  <c r="KW43" i="5" s="1"/>
  <c r="KZ43" i="5" s="1"/>
  <c r="LC43" i="5" s="1"/>
  <c r="LF43" i="5" s="1"/>
  <c r="LI43" i="5" s="1"/>
  <c r="LL43" i="5" s="1"/>
  <c r="LO43" i="5" s="1"/>
  <c r="LR43" i="5" s="1"/>
  <c r="LU43" i="5" s="1"/>
  <c r="LX43" i="5" s="1"/>
  <c r="MA43" i="5" s="1"/>
  <c r="MD43" i="5" s="1"/>
  <c r="MG43" i="5" s="1"/>
  <c r="MJ43" i="5" s="1"/>
  <c r="MM43" i="5" s="1"/>
  <c r="MP43" i="5" s="1"/>
  <c r="MS43" i="5" s="1"/>
  <c r="MV43" i="5" s="1"/>
  <c r="MY43" i="5" s="1"/>
  <c r="NB43" i="5" s="1"/>
  <c r="NF43" i="5" s="1"/>
  <c r="NI43" i="5" s="1"/>
  <c r="NM43" i="5" s="1"/>
  <c r="NQ43" i="5" s="1"/>
  <c r="NT43" i="5" s="1"/>
  <c r="NW43" i="5" s="1"/>
  <c r="OA43" i="5" s="1"/>
  <c r="OE43" i="5" s="1"/>
  <c r="OI43" i="5" s="1"/>
  <c r="OM43" i="5" s="1"/>
  <c r="OQ43" i="5" s="1"/>
  <c r="OU43" i="5" s="1"/>
  <c r="OY43" i="5" s="1"/>
  <c r="PC43" i="5" s="1"/>
  <c r="PG43" i="5" s="1"/>
  <c r="PK43" i="5" s="1"/>
  <c r="PO43" i="5" s="1"/>
  <c r="PS43" i="5" s="1"/>
  <c r="PW43" i="5" s="1"/>
  <c r="QA43" i="5" s="1"/>
  <c r="QE43" i="5" s="1"/>
  <c r="QI43" i="5" s="1"/>
  <c r="QM43" i="5" s="1"/>
  <c r="QQ43" i="5" s="1"/>
  <c r="QU43" i="5" s="1"/>
  <c r="RB42" i="5"/>
  <c r="RC42" i="5" s="1"/>
  <c r="QY42" i="5"/>
  <c r="QZ42" i="5" s="1"/>
  <c r="QV42" i="5"/>
  <c r="N42" i="5"/>
  <c r="S42" i="5" s="1"/>
  <c r="X42" i="5" s="1"/>
  <c r="AC42" i="5" s="1"/>
  <c r="AF42" i="5" s="1"/>
  <c r="AI42" i="5" s="1"/>
  <c r="AL42" i="5" s="1"/>
  <c r="AP42" i="5" s="1"/>
  <c r="AS42" i="5" s="1"/>
  <c r="AV42" i="5" s="1"/>
  <c r="AZ42" i="5" s="1"/>
  <c r="BC42" i="5" s="1"/>
  <c r="BF42" i="5" s="1"/>
  <c r="BI42" i="5" s="1"/>
  <c r="BL42" i="5" s="1"/>
  <c r="BP42" i="5" s="1"/>
  <c r="BS42" i="5" s="1"/>
  <c r="BV42" i="5" s="1"/>
  <c r="BY42" i="5" s="1"/>
  <c r="CB42" i="5" s="1"/>
  <c r="CE42" i="5" s="1"/>
  <c r="CH42" i="5" s="1"/>
  <c r="CK42" i="5" s="1"/>
  <c r="CN42" i="5" s="1"/>
  <c r="CQ42" i="5" s="1"/>
  <c r="CT42" i="5" s="1"/>
  <c r="CW42" i="5" s="1"/>
  <c r="CZ42" i="5" s="1"/>
  <c r="DC42" i="5" s="1"/>
  <c r="DF42" i="5" s="1"/>
  <c r="DI42" i="5" s="1"/>
  <c r="DL42" i="5" s="1"/>
  <c r="DO42" i="5" s="1"/>
  <c r="DR42" i="5" s="1"/>
  <c r="DU42" i="5" s="1"/>
  <c r="DX42" i="5" s="1"/>
  <c r="EB42" i="5" s="1"/>
  <c r="EE42" i="5" s="1"/>
  <c r="EI42" i="5" s="1"/>
  <c r="EL42" i="5" s="1"/>
  <c r="EP42" i="5" s="1"/>
  <c r="ET42" i="5" s="1"/>
  <c r="EW42" i="5" s="1"/>
  <c r="EZ42" i="5" s="1"/>
  <c r="FC42" i="5" s="1"/>
  <c r="FF42" i="5" s="1"/>
  <c r="FI42" i="5" s="1"/>
  <c r="FL42" i="5" s="1"/>
  <c r="FO42" i="5" s="1"/>
  <c r="FR42" i="5" s="1"/>
  <c r="FU42" i="5" s="1"/>
  <c r="FY42" i="5" s="1"/>
  <c r="GB42" i="5" s="1"/>
  <c r="GE42" i="5" s="1"/>
  <c r="GH42" i="5" s="1"/>
  <c r="GK42" i="5" s="1"/>
  <c r="GN42" i="5" s="1"/>
  <c r="GR42" i="5" s="1"/>
  <c r="GU42" i="5" s="1"/>
  <c r="GY42" i="5" s="1"/>
  <c r="HC42" i="5" s="1"/>
  <c r="HF42" i="5" s="1"/>
  <c r="HI42" i="5" s="1"/>
  <c r="HL42" i="5" s="1"/>
  <c r="HO42" i="5" s="1"/>
  <c r="HR42" i="5" s="1"/>
  <c r="HU42" i="5" s="1"/>
  <c r="HX42" i="5" s="1"/>
  <c r="IA42" i="5" s="1"/>
  <c r="ID42" i="5" s="1"/>
  <c r="IG42" i="5" s="1"/>
  <c r="IJ42" i="5" s="1"/>
  <c r="IN42" i="5" s="1"/>
  <c r="IR42" i="5" s="1"/>
  <c r="IU42" i="5" s="1"/>
  <c r="IX42" i="5" s="1"/>
  <c r="JA42" i="5" s="1"/>
  <c r="JE42" i="5" s="1"/>
  <c r="JI42" i="5" s="1"/>
  <c r="JM42" i="5" s="1"/>
  <c r="JQ42" i="5" s="1"/>
  <c r="JT42" i="5" s="1"/>
  <c r="JW42" i="5" s="1"/>
  <c r="KA42" i="5" s="1"/>
  <c r="KE42" i="5" s="1"/>
  <c r="KH42" i="5" s="1"/>
  <c r="KK42" i="5" s="1"/>
  <c r="KN42" i="5" s="1"/>
  <c r="KQ42" i="5" s="1"/>
  <c r="KT42" i="5" s="1"/>
  <c r="KW42" i="5" s="1"/>
  <c r="KZ42" i="5" s="1"/>
  <c r="LC42" i="5" s="1"/>
  <c r="LF42" i="5" s="1"/>
  <c r="LI42" i="5" s="1"/>
  <c r="LL42" i="5" s="1"/>
  <c r="LO42" i="5" s="1"/>
  <c r="LR42" i="5" s="1"/>
  <c r="LU42" i="5" s="1"/>
  <c r="LX42" i="5" s="1"/>
  <c r="MA42" i="5" s="1"/>
  <c r="MD42" i="5" s="1"/>
  <c r="MG42" i="5" s="1"/>
  <c r="MJ42" i="5" s="1"/>
  <c r="MM42" i="5" s="1"/>
  <c r="MP42" i="5" s="1"/>
  <c r="MS42" i="5" s="1"/>
  <c r="MV42" i="5" s="1"/>
  <c r="MY42" i="5" s="1"/>
  <c r="NB42" i="5" s="1"/>
  <c r="NF42" i="5" s="1"/>
  <c r="NI42" i="5" s="1"/>
  <c r="NM42" i="5" s="1"/>
  <c r="NQ42" i="5" s="1"/>
  <c r="NT42" i="5" s="1"/>
  <c r="NW42" i="5" s="1"/>
  <c r="OA42" i="5" s="1"/>
  <c r="OE42" i="5" s="1"/>
  <c r="OI42" i="5" s="1"/>
  <c r="OM42" i="5" s="1"/>
  <c r="OQ42" i="5" s="1"/>
  <c r="OU42" i="5" s="1"/>
  <c r="OY42" i="5" s="1"/>
  <c r="PC42" i="5" s="1"/>
  <c r="PG42" i="5" s="1"/>
  <c r="PK42" i="5" s="1"/>
  <c r="PO42" i="5" s="1"/>
  <c r="PS42" i="5" s="1"/>
  <c r="PW42" i="5" s="1"/>
  <c r="QA42" i="5" s="1"/>
  <c r="QE42" i="5" s="1"/>
  <c r="QI42" i="5" s="1"/>
  <c r="QM42" i="5" s="1"/>
  <c r="QQ42" i="5" s="1"/>
  <c r="QU42" i="5" s="1"/>
  <c r="I42" i="5"/>
  <c r="RB41" i="5"/>
  <c r="RC41" i="5" s="1"/>
  <c r="QY41" i="5"/>
  <c r="QZ41" i="5" s="1"/>
  <c r="QW41" i="5"/>
  <c r="QV41" i="5"/>
  <c r="AB41" i="5"/>
  <c r="I41" i="5"/>
  <c r="N41" i="5" s="1"/>
  <c r="S41" i="5" s="1"/>
  <c r="X41" i="5" s="1"/>
  <c r="AC41" i="5" s="1"/>
  <c r="AF41" i="5" s="1"/>
  <c r="AI41" i="5" s="1"/>
  <c r="AL41" i="5" s="1"/>
  <c r="AP41" i="5" s="1"/>
  <c r="AS41" i="5" s="1"/>
  <c r="AV41" i="5" s="1"/>
  <c r="AZ41" i="5" s="1"/>
  <c r="BC41" i="5" s="1"/>
  <c r="BF41" i="5" s="1"/>
  <c r="BI41" i="5" s="1"/>
  <c r="BL41" i="5" s="1"/>
  <c r="BP41" i="5" s="1"/>
  <c r="BS41" i="5" s="1"/>
  <c r="BV41" i="5" s="1"/>
  <c r="BY41" i="5" s="1"/>
  <c r="CB41" i="5" s="1"/>
  <c r="CE41" i="5" s="1"/>
  <c r="CH41" i="5" s="1"/>
  <c r="CK41" i="5" s="1"/>
  <c r="CN41" i="5" s="1"/>
  <c r="CQ41" i="5" s="1"/>
  <c r="CT41" i="5" s="1"/>
  <c r="CW41" i="5" s="1"/>
  <c r="CZ41" i="5" s="1"/>
  <c r="DC41" i="5" s="1"/>
  <c r="DF41" i="5" s="1"/>
  <c r="DI41" i="5" s="1"/>
  <c r="DL41" i="5" s="1"/>
  <c r="DO41" i="5" s="1"/>
  <c r="DR41" i="5" s="1"/>
  <c r="DU41" i="5" s="1"/>
  <c r="DX41" i="5" s="1"/>
  <c r="EB41" i="5" s="1"/>
  <c r="EE41" i="5" s="1"/>
  <c r="EI41" i="5" s="1"/>
  <c r="EL41" i="5" s="1"/>
  <c r="EP41" i="5" s="1"/>
  <c r="ET41" i="5" s="1"/>
  <c r="EW41" i="5" s="1"/>
  <c r="EZ41" i="5" s="1"/>
  <c r="FC41" i="5" s="1"/>
  <c r="FF41" i="5" s="1"/>
  <c r="FI41" i="5" s="1"/>
  <c r="FL41" i="5" s="1"/>
  <c r="FO41" i="5" s="1"/>
  <c r="FR41" i="5" s="1"/>
  <c r="FU41" i="5" s="1"/>
  <c r="FY41" i="5" s="1"/>
  <c r="GB41" i="5" s="1"/>
  <c r="GE41" i="5" s="1"/>
  <c r="GH41" i="5" s="1"/>
  <c r="GK41" i="5" s="1"/>
  <c r="GN41" i="5" s="1"/>
  <c r="GR41" i="5" s="1"/>
  <c r="GU41" i="5" s="1"/>
  <c r="GY41" i="5" s="1"/>
  <c r="HC41" i="5" s="1"/>
  <c r="HF41" i="5" s="1"/>
  <c r="HI41" i="5" s="1"/>
  <c r="HL41" i="5" s="1"/>
  <c r="HO41" i="5" s="1"/>
  <c r="HR41" i="5" s="1"/>
  <c r="HU41" i="5" s="1"/>
  <c r="HX41" i="5" s="1"/>
  <c r="IA41" i="5" s="1"/>
  <c r="ID41" i="5" s="1"/>
  <c r="IG41" i="5" s="1"/>
  <c r="IJ41" i="5" s="1"/>
  <c r="IN41" i="5" s="1"/>
  <c r="IR41" i="5" s="1"/>
  <c r="IU41" i="5" s="1"/>
  <c r="IX41" i="5" s="1"/>
  <c r="JA41" i="5" s="1"/>
  <c r="JE41" i="5" s="1"/>
  <c r="JI41" i="5" s="1"/>
  <c r="JM41" i="5" s="1"/>
  <c r="JQ41" i="5" s="1"/>
  <c r="JT41" i="5" s="1"/>
  <c r="JW41" i="5" s="1"/>
  <c r="KA41" i="5" s="1"/>
  <c r="KE41" i="5" s="1"/>
  <c r="KH41" i="5" s="1"/>
  <c r="KK41" i="5" s="1"/>
  <c r="KN41" i="5" s="1"/>
  <c r="KQ41" i="5" s="1"/>
  <c r="KT41" i="5" s="1"/>
  <c r="KW41" i="5" s="1"/>
  <c r="KZ41" i="5" s="1"/>
  <c r="LC41" i="5" s="1"/>
  <c r="LF41" i="5" s="1"/>
  <c r="LI41" i="5" s="1"/>
  <c r="LL41" i="5" s="1"/>
  <c r="LO41" i="5" s="1"/>
  <c r="LR41" i="5" s="1"/>
  <c r="LU41" i="5" s="1"/>
  <c r="LX41" i="5" s="1"/>
  <c r="MA41" i="5" s="1"/>
  <c r="MD41" i="5" s="1"/>
  <c r="MG41" i="5" s="1"/>
  <c r="MJ41" i="5" s="1"/>
  <c r="MM41" i="5" s="1"/>
  <c r="MP41" i="5" s="1"/>
  <c r="MS41" i="5" s="1"/>
  <c r="MV41" i="5" s="1"/>
  <c r="MY41" i="5" s="1"/>
  <c r="NB41" i="5" s="1"/>
  <c r="NF41" i="5" s="1"/>
  <c r="NI41" i="5" s="1"/>
  <c r="NM41" i="5" s="1"/>
  <c r="NQ41" i="5" s="1"/>
  <c r="NT41" i="5" s="1"/>
  <c r="NW41" i="5" s="1"/>
  <c r="OA41" i="5" s="1"/>
  <c r="OE41" i="5" s="1"/>
  <c r="OI41" i="5" s="1"/>
  <c r="OM41" i="5" s="1"/>
  <c r="OQ41" i="5" s="1"/>
  <c r="OU41" i="5" s="1"/>
  <c r="OY41" i="5" s="1"/>
  <c r="PC41" i="5" s="1"/>
  <c r="PG41" i="5" s="1"/>
  <c r="PK41" i="5" s="1"/>
  <c r="PO41" i="5" s="1"/>
  <c r="PS41" i="5" s="1"/>
  <c r="PW41" i="5" s="1"/>
  <c r="QA41" i="5" s="1"/>
  <c r="QE41" i="5" s="1"/>
  <c r="QI41" i="5" s="1"/>
  <c r="QM41" i="5" s="1"/>
  <c r="QQ41" i="5" s="1"/>
  <c r="QU41" i="5" s="1"/>
  <c r="PB40" i="5"/>
  <c r="OD40" i="5"/>
  <c r="MO40" i="5"/>
  <c r="LN40" i="5"/>
  <c r="RB40" i="5" s="1"/>
  <c r="RC40" i="5" s="1"/>
  <c r="HN40" i="5"/>
  <c r="HH40" i="5"/>
  <c r="QY40" i="5" s="1"/>
  <c r="QZ40" i="5" s="1"/>
  <c r="DT40" i="5"/>
  <c r="QV40" i="5" s="1"/>
  <c r="QW40" i="5" s="1"/>
  <c r="AB40" i="5"/>
  <c r="I40" i="5"/>
  <c r="N40" i="5" s="1"/>
  <c r="S40" i="5" s="1"/>
  <c r="X40" i="5" s="1"/>
  <c r="RB39" i="5"/>
  <c r="RC39" i="5" s="1"/>
  <c r="QY39" i="5"/>
  <c r="QZ39" i="5" s="1"/>
  <c r="QV39" i="5"/>
  <c r="QW39" i="5" s="1"/>
  <c r="I39" i="5"/>
  <c r="N39" i="5" s="1"/>
  <c r="S39" i="5" s="1"/>
  <c r="X39" i="5" s="1"/>
  <c r="AC39" i="5" s="1"/>
  <c r="AF39" i="5" s="1"/>
  <c r="AI39" i="5" s="1"/>
  <c r="AL39" i="5" s="1"/>
  <c r="AP39" i="5" s="1"/>
  <c r="AS39" i="5" s="1"/>
  <c r="AV39" i="5" s="1"/>
  <c r="AZ39" i="5" s="1"/>
  <c r="BC39" i="5" s="1"/>
  <c r="BF39" i="5" s="1"/>
  <c r="BI39" i="5" s="1"/>
  <c r="BL39" i="5" s="1"/>
  <c r="BP39" i="5" s="1"/>
  <c r="BS39" i="5" s="1"/>
  <c r="BV39" i="5" s="1"/>
  <c r="BY39" i="5" s="1"/>
  <c r="CB39" i="5" s="1"/>
  <c r="CE39" i="5" s="1"/>
  <c r="CH39" i="5" s="1"/>
  <c r="CK39" i="5" s="1"/>
  <c r="CN39" i="5" s="1"/>
  <c r="CQ39" i="5" s="1"/>
  <c r="CT39" i="5" s="1"/>
  <c r="CW39" i="5" s="1"/>
  <c r="CZ39" i="5" s="1"/>
  <c r="DC39" i="5" s="1"/>
  <c r="DF39" i="5" s="1"/>
  <c r="DI39" i="5" s="1"/>
  <c r="DL39" i="5" s="1"/>
  <c r="DO39" i="5" s="1"/>
  <c r="DR39" i="5" s="1"/>
  <c r="DU39" i="5" s="1"/>
  <c r="DX39" i="5" s="1"/>
  <c r="EB39" i="5" s="1"/>
  <c r="EE39" i="5" s="1"/>
  <c r="EI39" i="5" s="1"/>
  <c r="EL39" i="5" s="1"/>
  <c r="EP39" i="5" s="1"/>
  <c r="ET39" i="5" s="1"/>
  <c r="EW39" i="5" s="1"/>
  <c r="EZ39" i="5" s="1"/>
  <c r="FC39" i="5" s="1"/>
  <c r="FF39" i="5" s="1"/>
  <c r="FI39" i="5" s="1"/>
  <c r="FL39" i="5" s="1"/>
  <c r="FO39" i="5" s="1"/>
  <c r="FR39" i="5" s="1"/>
  <c r="FU39" i="5" s="1"/>
  <c r="FY39" i="5" s="1"/>
  <c r="GB39" i="5" s="1"/>
  <c r="GE39" i="5" s="1"/>
  <c r="GH39" i="5" s="1"/>
  <c r="GK39" i="5" s="1"/>
  <c r="GN39" i="5" s="1"/>
  <c r="GR39" i="5" s="1"/>
  <c r="GU39" i="5" s="1"/>
  <c r="GY39" i="5" s="1"/>
  <c r="HC39" i="5" s="1"/>
  <c r="HF39" i="5" s="1"/>
  <c r="HI39" i="5" s="1"/>
  <c r="HL39" i="5" s="1"/>
  <c r="HO39" i="5" s="1"/>
  <c r="HR39" i="5" s="1"/>
  <c r="HU39" i="5" s="1"/>
  <c r="HX39" i="5" s="1"/>
  <c r="IA39" i="5" s="1"/>
  <c r="ID39" i="5" s="1"/>
  <c r="IG39" i="5" s="1"/>
  <c r="IJ39" i="5" s="1"/>
  <c r="IN39" i="5" s="1"/>
  <c r="IR39" i="5" s="1"/>
  <c r="IU39" i="5" s="1"/>
  <c r="IX39" i="5" s="1"/>
  <c r="JA39" i="5" s="1"/>
  <c r="JE39" i="5" s="1"/>
  <c r="JI39" i="5" s="1"/>
  <c r="JM39" i="5" s="1"/>
  <c r="JQ39" i="5" s="1"/>
  <c r="JT39" i="5" s="1"/>
  <c r="JW39" i="5" s="1"/>
  <c r="KA39" i="5" s="1"/>
  <c r="KE39" i="5" s="1"/>
  <c r="KH39" i="5" s="1"/>
  <c r="KK39" i="5" s="1"/>
  <c r="KN39" i="5" s="1"/>
  <c r="KQ39" i="5" s="1"/>
  <c r="KT39" i="5" s="1"/>
  <c r="KW39" i="5" s="1"/>
  <c r="KZ39" i="5" s="1"/>
  <c r="LC39" i="5" s="1"/>
  <c r="LF39" i="5" s="1"/>
  <c r="LI39" i="5" s="1"/>
  <c r="LL39" i="5" s="1"/>
  <c r="LO39" i="5" s="1"/>
  <c r="LR39" i="5" s="1"/>
  <c r="LU39" i="5" s="1"/>
  <c r="LX39" i="5" s="1"/>
  <c r="MA39" i="5" s="1"/>
  <c r="MD39" i="5" s="1"/>
  <c r="MG39" i="5" s="1"/>
  <c r="MJ39" i="5" s="1"/>
  <c r="MM39" i="5" s="1"/>
  <c r="MP39" i="5" s="1"/>
  <c r="MS39" i="5" s="1"/>
  <c r="MV39" i="5" s="1"/>
  <c r="MY39" i="5" s="1"/>
  <c r="NB39" i="5" s="1"/>
  <c r="NF39" i="5" s="1"/>
  <c r="NI39" i="5" s="1"/>
  <c r="NM39" i="5" s="1"/>
  <c r="NQ39" i="5" s="1"/>
  <c r="NT39" i="5" s="1"/>
  <c r="NW39" i="5" s="1"/>
  <c r="OA39" i="5" s="1"/>
  <c r="OE39" i="5" s="1"/>
  <c r="OI39" i="5" s="1"/>
  <c r="OM39" i="5" s="1"/>
  <c r="OQ39" i="5" s="1"/>
  <c r="OU39" i="5" s="1"/>
  <c r="OY39" i="5" s="1"/>
  <c r="PC39" i="5" s="1"/>
  <c r="PG39" i="5" s="1"/>
  <c r="PK39" i="5" s="1"/>
  <c r="PO39" i="5" s="1"/>
  <c r="PS39" i="5" s="1"/>
  <c r="PW39" i="5" s="1"/>
  <c r="QA39" i="5" s="1"/>
  <c r="QE39" i="5" s="1"/>
  <c r="QI39" i="5" s="1"/>
  <c r="QM39" i="5" s="1"/>
  <c r="QQ39" i="5" s="1"/>
  <c r="QU39" i="5" s="1"/>
  <c r="RB38" i="5"/>
  <c r="RC38" i="5" s="1"/>
  <c r="QY38" i="5"/>
  <c r="QV38" i="5"/>
  <c r="QW38" i="5" s="1"/>
  <c r="I38" i="5"/>
  <c r="N38" i="5" s="1"/>
  <c r="S38" i="5" s="1"/>
  <c r="X38" i="5" s="1"/>
  <c r="AC38" i="5" s="1"/>
  <c r="AF38" i="5" s="1"/>
  <c r="AI38" i="5" s="1"/>
  <c r="AL38" i="5" s="1"/>
  <c r="AP38" i="5" s="1"/>
  <c r="AS38" i="5" s="1"/>
  <c r="AV38" i="5" s="1"/>
  <c r="AZ38" i="5" s="1"/>
  <c r="BC38" i="5" s="1"/>
  <c r="BF38" i="5" s="1"/>
  <c r="BI38" i="5" s="1"/>
  <c r="BL38" i="5" s="1"/>
  <c r="BP38" i="5" s="1"/>
  <c r="BS38" i="5" s="1"/>
  <c r="BV38" i="5" s="1"/>
  <c r="BY38" i="5" s="1"/>
  <c r="CB38" i="5" s="1"/>
  <c r="CE38" i="5" s="1"/>
  <c r="CH38" i="5" s="1"/>
  <c r="CK38" i="5" s="1"/>
  <c r="CN38" i="5" s="1"/>
  <c r="CQ38" i="5" s="1"/>
  <c r="CT38" i="5" s="1"/>
  <c r="CW38" i="5" s="1"/>
  <c r="CZ38" i="5" s="1"/>
  <c r="DC38" i="5" s="1"/>
  <c r="DF38" i="5" s="1"/>
  <c r="DI38" i="5" s="1"/>
  <c r="DL38" i="5" s="1"/>
  <c r="DO38" i="5" s="1"/>
  <c r="DR38" i="5" s="1"/>
  <c r="DU38" i="5" s="1"/>
  <c r="DX38" i="5" s="1"/>
  <c r="EB38" i="5" s="1"/>
  <c r="EE38" i="5" s="1"/>
  <c r="EI38" i="5" s="1"/>
  <c r="EL38" i="5" s="1"/>
  <c r="EP38" i="5" s="1"/>
  <c r="ET38" i="5" s="1"/>
  <c r="EW38" i="5" s="1"/>
  <c r="EZ38" i="5" s="1"/>
  <c r="FC38" i="5" s="1"/>
  <c r="FF38" i="5" s="1"/>
  <c r="FI38" i="5" s="1"/>
  <c r="FL38" i="5" s="1"/>
  <c r="FO38" i="5" s="1"/>
  <c r="FR38" i="5" s="1"/>
  <c r="FU38" i="5" s="1"/>
  <c r="FY38" i="5" s="1"/>
  <c r="GB38" i="5" s="1"/>
  <c r="GE38" i="5" s="1"/>
  <c r="GH38" i="5" s="1"/>
  <c r="GK38" i="5" s="1"/>
  <c r="GN38" i="5" s="1"/>
  <c r="GR38" i="5" s="1"/>
  <c r="GU38" i="5" s="1"/>
  <c r="GY38" i="5" s="1"/>
  <c r="HC38" i="5" s="1"/>
  <c r="HF38" i="5" s="1"/>
  <c r="HI38" i="5" s="1"/>
  <c r="HL38" i="5" s="1"/>
  <c r="HO38" i="5" s="1"/>
  <c r="HR38" i="5" s="1"/>
  <c r="HU38" i="5" s="1"/>
  <c r="HX38" i="5" s="1"/>
  <c r="IA38" i="5" s="1"/>
  <c r="ID38" i="5" s="1"/>
  <c r="IG38" i="5" s="1"/>
  <c r="IJ38" i="5" s="1"/>
  <c r="IN38" i="5" s="1"/>
  <c r="IR38" i="5" s="1"/>
  <c r="IU38" i="5" s="1"/>
  <c r="IX38" i="5" s="1"/>
  <c r="JA38" i="5" s="1"/>
  <c r="JE38" i="5" s="1"/>
  <c r="JI38" i="5" s="1"/>
  <c r="JM38" i="5" s="1"/>
  <c r="JQ38" i="5" s="1"/>
  <c r="JT38" i="5" s="1"/>
  <c r="JW38" i="5" s="1"/>
  <c r="KA38" i="5" s="1"/>
  <c r="KE38" i="5" s="1"/>
  <c r="KH38" i="5" s="1"/>
  <c r="KK38" i="5" s="1"/>
  <c r="KN38" i="5" s="1"/>
  <c r="KQ38" i="5" s="1"/>
  <c r="KT38" i="5" s="1"/>
  <c r="KW38" i="5" s="1"/>
  <c r="KZ38" i="5" s="1"/>
  <c r="LC38" i="5" s="1"/>
  <c r="LF38" i="5" s="1"/>
  <c r="LI38" i="5" s="1"/>
  <c r="LL38" i="5" s="1"/>
  <c r="LO38" i="5" s="1"/>
  <c r="LR38" i="5" s="1"/>
  <c r="LU38" i="5" s="1"/>
  <c r="LX38" i="5" s="1"/>
  <c r="MA38" i="5" s="1"/>
  <c r="MD38" i="5" s="1"/>
  <c r="MG38" i="5" s="1"/>
  <c r="MJ38" i="5" s="1"/>
  <c r="MM38" i="5" s="1"/>
  <c r="MP38" i="5" s="1"/>
  <c r="MS38" i="5" s="1"/>
  <c r="MV38" i="5" s="1"/>
  <c r="MY38" i="5" s="1"/>
  <c r="NB38" i="5" s="1"/>
  <c r="NF38" i="5" s="1"/>
  <c r="NI38" i="5" s="1"/>
  <c r="NM38" i="5" s="1"/>
  <c r="NQ38" i="5" s="1"/>
  <c r="NT38" i="5" s="1"/>
  <c r="NW38" i="5" s="1"/>
  <c r="OA38" i="5" s="1"/>
  <c r="OE38" i="5" s="1"/>
  <c r="OI38" i="5" s="1"/>
  <c r="OM38" i="5" s="1"/>
  <c r="OQ38" i="5" s="1"/>
  <c r="OU38" i="5" s="1"/>
  <c r="OY38" i="5" s="1"/>
  <c r="PC38" i="5" s="1"/>
  <c r="PG38" i="5" s="1"/>
  <c r="PK38" i="5" s="1"/>
  <c r="PO38" i="5" s="1"/>
  <c r="PS38" i="5" s="1"/>
  <c r="PW38" i="5" s="1"/>
  <c r="QA38" i="5" s="1"/>
  <c r="QE38" i="5" s="1"/>
  <c r="QI38" i="5" s="1"/>
  <c r="QM38" i="5" s="1"/>
  <c r="QQ38" i="5" s="1"/>
  <c r="QU38" i="5" s="1"/>
  <c r="RC37" i="5"/>
  <c r="RB37" i="5"/>
  <c r="QY37" i="5"/>
  <c r="QZ37" i="5" s="1"/>
  <c r="QV37" i="5"/>
  <c r="QW37" i="5" s="1"/>
  <c r="I37" i="5"/>
  <c r="N37" i="5" s="1"/>
  <c r="S37" i="5" s="1"/>
  <c r="X37" i="5" s="1"/>
  <c r="AC37" i="5" s="1"/>
  <c r="AF37" i="5" s="1"/>
  <c r="AI37" i="5" s="1"/>
  <c r="AL37" i="5" s="1"/>
  <c r="AP37" i="5" s="1"/>
  <c r="AS37" i="5" s="1"/>
  <c r="AV37" i="5" s="1"/>
  <c r="AZ37" i="5" s="1"/>
  <c r="BC37" i="5" s="1"/>
  <c r="BF37" i="5" s="1"/>
  <c r="BI37" i="5" s="1"/>
  <c r="BL37" i="5" s="1"/>
  <c r="BP37" i="5" s="1"/>
  <c r="BS37" i="5" s="1"/>
  <c r="BV37" i="5" s="1"/>
  <c r="BY37" i="5" s="1"/>
  <c r="CB37" i="5" s="1"/>
  <c r="CE37" i="5" s="1"/>
  <c r="CH37" i="5" s="1"/>
  <c r="CK37" i="5" s="1"/>
  <c r="CN37" i="5" s="1"/>
  <c r="CQ37" i="5" s="1"/>
  <c r="CT37" i="5" s="1"/>
  <c r="CW37" i="5" s="1"/>
  <c r="CZ37" i="5" s="1"/>
  <c r="DC37" i="5" s="1"/>
  <c r="DF37" i="5" s="1"/>
  <c r="DI37" i="5" s="1"/>
  <c r="DL37" i="5" s="1"/>
  <c r="DO37" i="5" s="1"/>
  <c r="DR37" i="5" s="1"/>
  <c r="DU37" i="5" s="1"/>
  <c r="DX37" i="5" s="1"/>
  <c r="EB37" i="5" s="1"/>
  <c r="EE37" i="5" s="1"/>
  <c r="EI37" i="5" s="1"/>
  <c r="EL37" i="5" s="1"/>
  <c r="EP37" i="5" s="1"/>
  <c r="ET37" i="5" s="1"/>
  <c r="EW37" i="5" s="1"/>
  <c r="EZ37" i="5" s="1"/>
  <c r="FC37" i="5" s="1"/>
  <c r="FF37" i="5" s="1"/>
  <c r="FI37" i="5" s="1"/>
  <c r="FL37" i="5" s="1"/>
  <c r="FO37" i="5" s="1"/>
  <c r="FR37" i="5" s="1"/>
  <c r="FU37" i="5" s="1"/>
  <c r="FY37" i="5" s="1"/>
  <c r="GB37" i="5" s="1"/>
  <c r="GE37" i="5" s="1"/>
  <c r="GH37" i="5" s="1"/>
  <c r="GK37" i="5" s="1"/>
  <c r="GN37" i="5" s="1"/>
  <c r="GR37" i="5" s="1"/>
  <c r="GU37" i="5" s="1"/>
  <c r="GY37" i="5" s="1"/>
  <c r="HC37" i="5" s="1"/>
  <c r="HF37" i="5" s="1"/>
  <c r="HI37" i="5" s="1"/>
  <c r="HL37" i="5" s="1"/>
  <c r="HO37" i="5" s="1"/>
  <c r="HR37" i="5" s="1"/>
  <c r="HU37" i="5" s="1"/>
  <c r="HX37" i="5" s="1"/>
  <c r="IA37" i="5" s="1"/>
  <c r="ID37" i="5" s="1"/>
  <c r="IG37" i="5" s="1"/>
  <c r="IJ37" i="5" s="1"/>
  <c r="IN37" i="5" s="1"/>
  <c r="IR37" i="5" s="1"/>
  <c r="IU37" i="5" s="1"/>
  <c r="IX37" i="5" s="1"/>
  <c r="JA37" i="5" s="1"/>
  <c r="JE37" i="5" s="1"/>
  <c r="JI37" i="5" s="1"/>
  <c r="JM37" i="5" s="1"/>
  <c r="JQ37" i="5" s="1"/>
  <c r="JT37" i="5" s="1"/>
  <c r="JW37" i="5" s="1"/>
  <c r="KA37" i="5" s="1"/>
  <c r="KE37" i="5" s="1"/>
  <c r="KH37" i="5" s="1"/>
  <c r="KK37" i="5" s="1"/>
  <c r="KN37" i="5" s="1"/>
  <c r="KQ37" i="5" s="1"/>
  <c r="KT37" i="5" s="1"/>
  <c r="KW37" i="5" s="1"/>
  <c r="KZ37" i="5" s="1"/>
  <c r="LC37" i="5" s="1"/>
  <c r="LF37" i="5" s="1"/>
  <c r="LI37" i="5" s="1"/>
  <c r="LL37" i="5" s="1"/>
  <c r="LO37" i="5" s="1"/>
  <c r="LR37" i="5" s="1"/>
  <c r="LU37" i="5" s="1"/>
  <c r="LX37" i="5" s="1"/>
  <c r="MA37" i="5" s="1"/>
  <c r="MD37" i="5" s="1"/>
  <c r="MG37" i="5" s="1"/>
  <c r="MJ37" i="5" s="1"/>
  <c r="MM37" i="5" s="1"/>
  <c r="MP37" i="5" s="1"/>
  <c r="MS37" i="5" s="1"/>
  <c r="MV37" i="5" s="1"/>
  <c r="MY37" i="5" s="1"/>
  <c r="NB37" i="5" s="1"/>
  <c r="NF37" i="5" s="1"/>
  <c r="NI37" i="5" s="1"/>
  <c r="NM37" i="5" s="1"/>
  <c r="NQ37" i="5" s="1"/>
  <c r="NT37" i="5" s="1"/>
  <c r="NW37" i="5" s="1"/>
  <c r="OA37" i="5" s="1"/>
  <c r="OE37" i="5" s="1"/>
  <c r="OI37" i="5" s="1"/>
  <c r="OM37" i="5" s="1"/>
  <c r="OQ37" i="5" s="1"/>
  <c r="OU37" i="5" s="1"/>
  <c r="OY37" i="5" s="1"/>
  <c r="PC37" i="5" s="1"/>
  <c r="PG37" i="5" s="1"/>
  <c r="PK37" i="5" s="1"/>
  <c r="PO37" i="5" s="1"/>
  <c r="PS37" i="5" s="1"/>
  <c r="PW37" i="5" s="1"/>
  <c r="QA37" i="5" s="1"/>
  <c r="QE37" i="5" s="1"/>
  <c r="QI37" i="5" s="1"/>
  <c r="QM37" i="5" s="1"/>
  <c r="QQ37" i="5" s="1"/>
  <c r="QU37" i="5" s="1"/>
  <c r="RB36" i="5"/>
  <c r="RC36" i="5" s="1"/>
  <c r="QY36" i="5"/>
  <c r="QV36" i="5"/>
  <c r="QW36" i="5" s="1"/>
  <c r="I36" i="5"/>
  <c r="N36" i="5" s="1"/>
  <c r="S36" i="5" s="1"/>
  <c r="X36" i="5" s="1"/>
  <c r="AC36" i="5" s="1"/>
  <c r="AF36" i="5" s="1"/>
  <c r="AI36" i="5" s="1"/>
  <c r="AL36" i="5" s="1"/>
  <c r="AP36" i="5" s="1"/>
  <c r="AS36" i="5" s="1"/>
  <c r="AV36" i="5" s="1"/>
  <c r="AZ36" i="5" s="1"/>
  <c r="BC36" i="5" s="1"/>
  <c r="BF36" i="5" s="1"/>
  <c r="BI36" i="5" s="1"/>
  <c r="BL36" i="5" s="1"/>
  <c r="BP36" i="5" s="1"/>
  <c r="BS36" i="5" s="1"/>
  <c r="BV36" i="5" s="1"/>
  <c r="BY36" i="5" s="1"/>
  <c r="CB36" i="5" s="1"/>
  <c r="CE36" i="5" s="1"/>
  <c r="CH36" i="5" s="1"/>
  <c r="CK36" i="5" s="1"/>
  <c r="CN36" i="5" s="1"/>
  <c r="CQ36" i="5" s="1"/>
  <c r="CT36" i="5" s="1"/>
  <c r="CW36" i="5" s="1"/>
  <c r="CZ36" i="5" s="1"/>
  <c r="DC36" i="5" s="1"/>
  <c r="DF36" i="5" s="1"/>
  <c r="DI36" i="5" s="1"/>
  <c r="DL36" i="5" s="1"/>
  <c r="DO36" i="5" s="1"/>
  <c r="DR36" i="5" s="1"/>
  <c r="DU36" i="5" s="1"/>
  <c r="DX36" i="5" s="1"/>
  <c r="EB36" i="5" s="1"/>
  <c r="EE36" i="5" s="1"/>
  <c r="EI36" i="5" s="1"/>
  <c r="EL36" i="5" s="1"/>
  <c r="EP36" i="5" s="1"/>
  <c r="ET36" i="5" s="1"/>
  <c r="EW36" i="5" s="1"/>
  <c r="EZ36" i="5" s="1"/>
  <c r="FC36" i="5" s="1"/>
  <c r="FF36" i="5" s="1"/>
  <c r="FI36" i="5" s="1"/>
  <c r="FL36" i="5" s="1"/>
  <c r="FO36" i="5" s="1"/>
  <c r="FR36" i="5" s="1"/>
  <c r="FU36" i="5" s="1"/>
  <c r="FY36" i="5" s="1"/>
  <c r="GB36" i="5" s="1"/>
  <c r="GE36" i="5" s="1"/>
  <c r="GH36" i="5" s="1"/>
  <c r="GK36" i="5" s="1"/>
  <c r="GN36" i="5" s="1"/>
  <c r="GR36" i="5" s="1"/>
  <c r="GU36" i="5" s="1"/>
  <c r="GY36" i="5" s="1"/>
  <c r="HC36" i="5" s="1"/>
  <c r="HF36" i="5" s="1"/>
  <c r="HI36" i="5" s="1"/>
  <c r="HL36" i="5" s="1"/>
  <c r="HO36" i="5" s="1"/>
  <c r="HR36" i="5" s="1"/>
  <c r="HU36" i="5" s="1"/>
  <c r="HX36" i="5" s="1"/>
  <c r="IA36" i="5" s="1"/>
  <c r="ID36" i="5" s="1"/>
  <c r="IG36" i="5" s="1"/>
  <c r="IJ36" i="5" s="1"/>
  <c r="IN36" i="5" s="1"/>
  <c r="IR36" i="5" s="1"/>
  <c r="IU36" i="5" s="1"/>
  <c r="IX36" i="5" s="1"/>
  <c r="JA36" i="5" s="1"/>
  <c r="JE36" i="5" s="1"/>
  <c r="JI36" i="5" s="1"/>
  <c r="JM36" i="5" s="1"/>
  <c r="JQ36" i="5" s="1"/>
  <c r="JT36" i="5" s="1"/>
  <c r="JW36" i="5" s="1"/>
  <c r="KA36" i="5" s="1"/>
  <c r="KE36" i="5" s="1"/>
  <c r="KH36" i="5" s="1"/>
  <c r="KK36" i="5" s="1"/>
  <c r="KN36" i="5" s="1"/>
  <c r="KQ36" i="5" s="1"/>
  <c r="KT36" i="5" s="1"/>
  <c r="KW36" i="5" s="1"/>
  <c r="KZ36" i="5" s="1"/>
  <c r="LC36" i="5" s="1"/>
  <c r="LF36" i="5" s="1"/>
  <c r="LI36" i="5" s="1"/>
  <c r="LL36" i="5" s="1"/>
  <c r="LO36" i="5" s="1"/>
  <c r="LR36" i="5" s="1"/>
  <c r="LU36" i="5" s="1"/>
  <c r="LX36" i="5" s="1"/>
  <c r="MA36" i="5" s="1"/>
  <c r="MD36" i="5" s="1"/>
  <c r="MG36" i="5" s="1"/>
  <c r="MJ36" i="5" s="1"/>
  <c r="MM36" i="5" s="1"/>
  <c r="MP36" i="5" s="1"/>
  <c r="MS36" i="5" s="1"/>
  <c r="MV36" i="5" s="1"/>
  <c r="MY36" i="5" s="1"/>
  <c r="NB36" i="5" s="1"/>
  <c r="NF36" i="5" s="1"/>
  <c r="NI36" i="5" s="1"/>
  <c r="NM36" i="5" s="1"/>
  <c r="NQ36" i="5" s="1"/>
  <c r="NT36" i="5" s="1"/>
  <c r="NW36" i="5" s="1"/>
  <c r="OA36" i="5" s="1"/>
  <c r="OE36" i="5" s="1"/>
  <c r="OI36" i="5" s="1"/>
  <c r="OM36" i="5" s="1"/>
  <c r="OQ36" i="5" s="1"/>
  <c r="OU36" i="5" s="1"/>
  <c r="OY36" i="5" s="1"/>
  <c r="PC36" i="5" s="1"/>
  <c r="PG36" i="5" s="1"/>
  <c r="PK36" i="5" s="1"/>
  <c r="PO36" i="5" s="1"/>
  <c r="PS36" i="5" s="1"/>
  <c r="PW36" i="5" s="1"/>
  <c r="QA36" i="5" s="1"/>
  <c r="QE36" i="5" s="1"/>
  <c r="QI36" i="5" s="1"/>
  <c r="QM36" i="5" s="1"/>
  <c r="QQ36" i="5" s="1"/>
  <c r="QU36" i="5" s="1"/>
  <c r="RB35" i="5"/>
  <c r="RC35" i="5" s="1"/>
  <c r="QY35" i="5"/>
  <c r="QZ35" i="5" s="1"/>
  <c r="QV35" i="5"/>
  <c r="I35" i="5"/>
  <c r="N35" i="5" s="1"/>
  <c r="S35" i="5" s="1"/>
  <c r="X35" i="5" s="1"/>
  <c r="AC35" i="5" s="1"/>
  <c r="AF35" i="5" s="1"/>
  <c r="AI35" i="5" s="1"/>
  <c r="AL35" i="5" s="1"/>
  <c r="AP35" i="5" s="1"/>
  <c r="AS35" i="5" s="1"/>
  <c r="AV35" i="5" s="1"/>
  <c r="AZ35" i="5" s="1"/>
  <c r="BC35" i="5" s="1"/>
  <c r="BF35" i="5" s="1"/>
  <c r="BI35" i="5" s="1"/>
  <c r="BL35" i="5" s="1"/>
  <c r="BP35" i="5" s="1"/>
  <c r="BS35" i="5" s="1"/>
  <c r="BV35" i="5" s="1"/>
  <c r="BY35" i="5" s="1"/>
  <c r="CB35" i="5" s="1"/>
  <c r="CE35" i="5" s="1"/>
  <c r="CH35" i="5" s="1"/>
  <c r="CK35" i="5" s="1"/>
  <c r="CN35" i="5" s="1"/>
  <c r="CQ35" i="5" s="1"/>
  <c r="CT35" i="5" s="1"/>
  <c r="CW35" i="5" s="1"/>
  <c r="CZ35" i="5" s="1"/>
  <c r="DC35" i="5" s="1"/>
  <c r="DF35" i="5" s="1"/>
  <c r="DI35" i="5" s="1"/>
  <c r="DL35" i="5" s="1"/>
  <c r="DO35" i="5" s="1"/>
  <c r="DR35" i="5" s="1"/>
  <c r="DU35" i="5" s="1"/>
  <c r="DX35" i="5" s="1"/>
  <c r="EB35" i="5" s="1"/>
  <c r="EE35" i="5" s="1"/>
  <c r="EI35" i="5" s="1"/>
  <c r="EL35" i="5" s="1"/>
  <c r="EP35" i="5" s="1"/>
  <c r="ET35" i="5" s="1"/>
  <c r="EW35" i="5" s="1"/>
  <c r="EZ35" i="5" s="1"/>
  <c r="FC35" i="5" s="1"/>
  <c r="FF35" i="5" s="1"/>
  <c r="FI35" i="5" s="1"/>
  <c r="FL35" i="5" s="1"/>
  <c r="FO35" i="5" s="1"/>
  <c r="FR35" i="5" s="1"/>
  <c r="FU35" i="5" s="1"/>
  <c r="FY35" i="5" s="1"/>
  <c r="GB35" i="5" s="1"/>
  <c r="GE35" i="5" s="1"/>
  <c r="GH35" i="5" s="1"/>
  <c r="GK35" i="5" s="1"/>
  <c r="GN35" i="5" s="1"/>
  <c r="GR35" i="5" s="1"/>
  <c r="GU35" i="5" s="1"/>
  <c r="GY35" i="5" s="1"/>
  <c r="HC35" i="5" s="1"/>
  <c r="HF35" i="5" s="1"/>
  <c r="HI35" i="5" s="1"/>
  <c r="HL35" i="5" s="1"/>
  <c r="HO35" i="5" s="1"/>
  <c r="HR35" i="5" s="1"/>
  <c r="HU35" i="5" s="1"/>
  <c r="HX35" i="5" s="1"/>
  <c r="IA35" i="5" s="1"/>
  <c r="ID35" i="5" s="1"/>
  <c r="IG35" i="5" s="1"/>
  <c r="IJ35" i="5" s="1"/>
  <c r="IN35" i="5" s="1"/>
  <c r="IR35" i="5" s="1"/>
  <c r="IU35" i="5" s="1"/>
  <c r="IX35" i="5" s="1"/>
  <c r="JA35" i="5" s="1"/>
  <c r="JE35" i="5" s="1"/>
  <c r="JI35" i="5" s="1"/>
  <c r="JM35" i="5" s="1"/>
  <c r="JQ35" i="5" s="1"/>
  <c r="JT35" i="5" s="1"/>
  <c r="JW35" i="5" s="1"/>
  <c r="KA35" i="5" s="1"/>
  <c r="KE35" i="5" s="1"/>
  <c r="KH35" i="5" s="1"/>
  <c r="KK35" i="5" s="1"/>
  <c r="KN35" i="5" s="1"/>
  <c r="KQ35" i="5" s="1"/>
  <c r="KT35" i="5" s="1"/>
  <c r="KW35" i="5" s="1"/>
  <c r="KZ35" i="5" s="1"/>
  <c r="LC35" i="5" s="1"/>
  <c r="LF35" i="5" s="1"/>
  <c r="LI35" i="5" s="1"/>
  <c r="LL35" i="5" s="1"/>
  <c r="LO35" i="5" s="1"/>
  <c r="LR35" i="5" s="1"/>
  <c r="LU35" i="5" s="1"/>
  <c r="LX35" i="5" s="1"/>
  <c r="MA35" i="5" s="1"/>
  <c r="MD35" i="5" s="1"/>
  <c r="MG35" i="5" s="1"/>
  <c r="MJ35" i="5" s="1"/>
  <c r="MM35" i="5" s="1"/>
  <c r="MP35" i="5" s="1"/>
  <c r="MS35" i="5" s="1"/>
  <c r="MV35" i="5" s="1"/>
  <c r="MY35" i="5" s="1"/>
  <c r="NB35" i="5" s="1"/>
  <c r="NF35" i="5" s="1"/>
  <c r="NI35" i="5" s="1"/>
  <c r="NM35" i="5" s="1"/>
  <c r="NQ35" i="5" s="1"/>
  <c r="NT35" i="5" s="1"/>
  <c r="NW35" i="5" s="1"/>
  <c r="OA35" i="5" s="1"/>
  <c r="OE35" i="5" s="1"/>
  <c r="OI35" i="5" s="1"/>
  <c r="OM35" i="5" s="1"/>
  <c r="OQ35" i="5" s="1"/>
  <c r="OU35" i="5" s="1"/>
  <c r="OY35" i="5" s="1"/>
  <c r="PC35" i="5" s="1"/>
  <c r="PG35" i="5" s="1"/>
  <c r="PK35" i="5" s="1"/>
  <c r="PO35" i="5" s="1"/>
  <c r="PS35" i="5" s="1"/>
  <c r="PW35" i="5" s="1"/>
  <c r="QA35" i="5" s="1"/>
  <c r="QE35" i="5" s="1"/>
  <c r="QI35" i="5" s="1"/>
  <c r="QM35" i="5" s="1"/>
  <c r="QQ35" i="5" s="1"/>
  <c r="QU35" i="5" s="1"/>
  <c r="RC34" i="5"/>
  <c r="RB34" i="5"/>
  <c r="QY34" i="5"/>
  <c r="QZ34" i="5" s="1"/>
  <c r="QV34" i="5"/>
  <c r="AP34" i="5"/>
  <c r="AS34" i="5" s="1"/>
  <c r="AV34" i="5" s="1"/>
  <c r="AZ34" i="5" s="1"/>
  <c r="BC34" i="5" s="1"/>
  <c r="BF34" i="5" s="1"/>
  <c r="BI34" i="5" s="1"/>
  <c r="BL34" i="5" s="1"/>
  <c r="BP34" i="5" s="1"/>
  <c r="BS34" i="5" s="1"/>
  <c r="BV34" i="5" s="1"/>
  <c r="BY34" i="5" s="1"/>
  <c r="CB34" i="5" s="1"/>
  <c r="CE34" i="5" s="1"/>
  <c r="CH34" i="5" s="1"/>
  <c r="CK34" i="5" s="1"/>
  <c r="CN34" i="5" s="1"/>
  <c r="CQ34" i="5" s="1"/>
  <c r="CT34" i="5" s="1"/>
  <c r="CW34" i="5" s="1"/>
  <c r="CZ34" i="5" s="1"/>
  <c r="DC34" i="5" s="1"/>
  <c r="DF34" i="5" s="1"/>
  <c r="DI34" i="5" s="1"/>
  <c r="DL34" i="5" s="1"/>
  <c r="DO34" i="5" s="1"/>
  <c r="DR34" i="5" s="1"/>
  <c r="DU34" i="5" s="1"/>
  <c r="DX34" i="5" s="1"/>
  <c r="EB34" i="5" s="1"/>
  <c r="EE34" i="5" s="1"/>
  <c r="EI34" i="5" s="1"/>
  <c r="EL34" i="5" s="1"/>
  <c r="EP34" i="5" s="1"/>
  <c r="ET34" i="5" s="1"/>
  <c r="EW34" i="5" s="1"/>
  <c r="EZ34" i="5" s="1"/>
  <c r="FC34" i="5" s="1"/>
  <c r="FF34" i="5" s="1"/>
  <c r="FI34" i="5" s="1"/>
  <c r="FL34" i="5" s="1"/>
  <c r="FO34" i="5" s="1"/>
  <c r="FR34" i="5" s="1"/>
  <c r="FU34" i="5" s="1"/>
  <c r="FY34" i="5" s="1"/>
  <c r="GB34" i="5" s="1"/>
  <c r="GE34" i="5" s="1"/>
  <c r="GH34" i="5" s="1"/>
  <c r="GK34" i="5" s="1"/>
  <c r="GN34" i="5" s="1"/>
  <c r="GR34" i="5" s="1"/>
  <c r="GU34" i="5" s="1"/>
  <c r="GY34" i="5" s="1"/>
  <c r="HC34" i="5" s="1"/>
  <c r="HF34" i="5" s="1"/>
  <c r="HI34" i="5" s="1"/>
  <c r="HL34" i="5" s="1"/>
  <c r="HO34" i="5" s="1"/>
  <c r="HR34" i="5" s="1"/>
  <c r="HU34" i="5" s="1"/>
  <c r="HX34" i="5" s="1"/>
  <c r="IA34" i="5" s="1"/>
  <c r="ID34" i="5" s="1"/>
  <c r="IG34" i="5" s="1"/>
  <c r="IJ34" i="5" s="1"/>
  <c r="IN34" i="5" s="1"/>
  <c r="IR34" i="5" s="1"/>
  <c r="IU34" i="5" s="1"/>
  <c r="IX34" i="5" s="1"/>
  <c r="JA34" i="5" s="1"/>
  <c r="JE34" i="5" s="1"/>
  <c r="JI34" i="5" s="1"/>
  <c r="JM34" i="5" s="1"/>
  <c r="JQ34" i="5" s="1"/>
  <c r="JT34" i="5" s="1"/>
  <c r="JW34" i="5" s="1"/>
  <c r="KA34" i="5" s="1"/>
  <c r="KE34" i="5" s="1"/>
  <c r="KH34" i="5" s="1"/>
  <c r="KK34" i="5" s="1"/>
  <c r="KN34" i="5" s="1"/>
  <c r="KQ34" i="5" s="1"/>
  <c r="KT34" i="5" s="1"/>
  <c r="KW34" i="5" s="1"/>
  <c r="KZ34" i="5" s="1"/>
  <c r="LC34" i="5" s="1"/>
  <c r="LF34" i="5" s="1"/>
  <c r="LI34" i="5" s="1"/>
  <c r="LL34" i="5" s="1"/>
  <c r="LO34" i="5" s="1"/>
  <c r="LR34" i="5" s="1"/>
  <c r="LU34" i="5" s="1"/>
  <c r="LX34" i="5" s="1"/>
  <c r="MA34" i="5" s="1"/>
  <c r="MD34" i="5" s="1"/>
  <c r="MG34" i="5" s="1"/>
  <c r="MJ34" i="5" s="1"/>
  <c r="MM34" i="5" s="1"/>
  <c r="MP34" i="5" s="1"/>
  <c r="MS34" i="5" s="1"/>
  <c r="MV34" i="5" s="1"/>
  <c r="MY34" i="5" s="1"/>
  <c r="NB34" i="5" s="1"/>
  <c r="NF34" i="5" s="1"/>
  <c r="NI34" i="5" s="1"/>
  <c r="NM34" i="5" s="1"/>
  <c r="NQ34" i="5" s="1"/>
  <c r="NT34" i="5" s="1"/>
  <c r="NW34" i="5" s="1"/>
  <c r="OA34" i="5" s="1"/>
  <c r="OE34" i="5" s="1"/>
  <c r="OI34" i="5" s="1"/>
  <c r="OM34" i="5" s="1"/>
  <c r="OQ34" i="5" s="1"/>
  <c r="OU34" i="5" s="1"/>
  <c r="OY34" i="5" s="1"/>
  <c r="PC34" i="5" s="1"/>
  <c r="PG34" i="5" s="1"/>
  <c r="PK34" i="5" s="1"/>
  <c r="PO34" i="5" s="1"/>
  <c r="PS34" i="5" s="1"/>
  <c r="PW34" i="5" s="1"/>
  <c r="QA34" i="5" s="1"/>
  <c r="QE34" i="5" s="1"/>
  <c r="QI34" i="5" s="1"/>
  <c r="QM34" i="5" s="1"/>
  <c r="QQ34" i="5" s="1"/>
  <c r="QU34" i="5" s="1"/>
  <c r="I34" i="5"/>
  <c r="N34" i="5" s="1"/>
  <c r="S34" i="5" s="1"/>
  <c r="X34" i="5" s="1"/>
  <c r="AC34" i="5" s="1"/>
  <c r="AF34" i="5" s="1"/>
  <c r="AI34" i="5" s="1"/>
  <c r="AL34" i="5" s="1"/>
  <c r="RB33" i="5"/>
  <c r="RC33" i="5" s="1"/>
  <c r="QY33" i="5"/>
  <c r="QZ33" i="5" s="1"/>
  <c r="QV33" i="5"/>
  <c r="QW33" i="5" s="1"/>
  <c r="KZ33" i="5"/>
  <c r="LC33" i="5" s="1"/>
  <c r="LF33" i="5" s="1"/>
  <c r="LI33" i="5" s="1"/>
  <c r="LL33" i="5" s="1"/>
  <c r="LO33" i="5" s="1"/>
  <c r="LR33" i="5" s="1"/>
  <c r="LU33" i="5" s="1"/>
  <c r="LX33" i="5" s="1"/>
  <c r="MA33" i="5" s="1"/>
  <c r="MD33" i="5" s="1"/>
  <c r="MG33" i="5" s="1"/>
  <c r="MJ33" i="5" s="1"/>
  <c r="MM33" i="5" s="1"/>
  <c r="MP33" i="5" s="1"/>
  <c r="MS33" i="5" s="1"/>
  <c r="MV33" i="5" s="1"/>
  <c r="MY33" i="5" s="1"/>
  <c r="NB33" i="5" s="1"/>
  <c r="NF33" i="5" s="1"/>
  <c r="NI33" i="5" s="1"/>
  <c r="NM33" i="5" s="1"/>
  <c r="NQ33" i="5" s="1"/>
  <c r="NT33" i="5" s="1"/>
  <c r="NW33" i="5" s="1"/>
  <c r="OA33" i="5" s="1"/>
  <c r="OE33" i="5" s="1"/>
  <c r="OI33" i="5" s="1"/>
  <c r="OM33" i="5" s="1"/>
  <c r="OQ33" i="5" s="1"/>
  <c r="OU33" i="5" s="1"/>
  <c r="OY33" i="5" s="1"/>
  <c r="PC33" i="5" s="1"/>
  <c r="PG33" i="5" s="1"/>
  <c r="PK33" i="5" s="1"/>
  <c r="PO33" i="5" s="1"/>
  <c r="PS33" i="5" s="1"/>
  <c r="PW33" i="5" s="1"/>
  <c r="QA33" i="5" s="1"/>
  <c r="QE33" i="5" s="1"/>
  <c r="QI33" i="5" s="1"/>
  <c r="QM33" i="5" s="1"/>
  <c r="QQ33" i="5" s="1"/>
  <c r="QU33" i="5" s="1"/>
  <c r="RB32" i="5"/>
  <c r="RC32" i="5" s="1"/>
  <c r="QY32" i="5"/>
  <c r="QZ32" i="5" s="1"/>
  <c r="QW32" i="5"/>
  <c r="QV32" i="5"/>
  <c r="R32" i="5"/>
  <c r="I32" i="5"/>
  <c r="N32" i="5" s="1"/>
  <c r="RC31" i="5"/>
  <c r="RB31" i="5"/>
  <c r="QY31" i="5"/>
  <c r="QZ31" i="5" s="1"/>
  <c r="QV31" i="5"/>
  <c r="RE31" i="5" s="1"/>
  <c r="RF31" i="5" s="1"/>
  <c r="N31" i="5"/>
  <c r="S31" i="5" s="1"/>
  <c r="X31" i="5" s="1"/>
  <c r="AC31" i="5" s="1"/>
  <c r="AF31" i="5" s="1"/>
  <c r="AI31" i="5" s="1"/>
  <c r="AL31" i="5" s="1"/>
  <c r="AP31" i="5" s="1"/>
  <c r="AS31" i="5" s="1"/>
  <c r="AV31" i="5" s="1"/>
  <c r="AZ31" i="5" s="1"/>
  <c r="BC31" i="5" s="1"/>
  <c r="BF31" i="5" s="1"/>
  <c r="BI31" i="5" s="1"/>
  <c r="BL31" i="5" s="1"/>
  <c r="BP31" i="5" s="1"/>
  <c r="BS31" i="5" s="1"/>
  <c r="BV31" i="5" s="1"/>
  <c r="BY31" i="5" s="1"/>
  <c r="CB31" i="5" s="1"/>
  <c r="CE31" i="5" s="1"/>
  <c r="CH31" i="5" s="1"/>
  <c r="CK31" i="5" s="1"/>
  <c r="CN31" i="5" s="1"/>
  <c r="CQ31" i="5" s="1"/>
  <c r="CT31" i="5" s="1"/>
  <c r="CW31" i="5" s="1"/>
  <c r="CZ31" i="5" s="1"/>
  <c r="DC31" i="5" s="1"/>
  <c r="DF31" i="5" s="1"/>
  <c r="DI31" i="5" s="1"/>
  <c r="DL31" i="5" s="1"/>
  <c r="DO31" i="5" s="1"/>
  <c r="DR31" i="5" s="1"/>
  <c r="DU31" i="5" s="1"/>
  <c r="DX31" i="5" s="1"/>
  <c r="EB31" i="5" s="1"/>
  <c r="EE31" i="5" s="1"/>
  <c r="EI31" i="5" s="1"/>
  <c r="EL31" i="5" s="1"/>
  <c r="EP31" i="5" s="1"/>
  <c r="ET31" i="5" s="1"/>
  <c r="EW31" i="5" s="1"/>
  <c r="EZ31" i="5" s="1"/>
  <c r="FC31" i="5" s="1"/>
  <c r="FF31" i="5" s="1"/>
  <c r="FI31" i="5" s="1"/>
  <c r="FL31" i="5" s="1"/>
  <c r="FO31" i="5" s="1"/>
  <c r="FR31" i="5" s="1"/>
  <c r="FU31" i="5" s="1"/>
  <c r="FY31" i="5" s="1"/>
  <c r="GB31" i="5" s="1"/>
  <c r="GE31" i="5" s="1"/>
  <c r="GH31" i="5" s="1"/>
  <c r="GK31" i="5" s="1"/>
  <c r="GN31" i="5" s="1"/>
  <c r="GR31" i="5" s="1"/>
  <c r="GU31" i="5" s="1"/>
  <c r="GY31" i="5" s="1"/>
  <c r="HC31" i="5" s="1"/>
  <c r="HF31" i="5" s="1"/>
  <c r="HI31" i="5" s="1"/>
  <c r="HL31" i="5" s="1"/>
  <c r="HO31" i="5" s="1"/>
  <c r="HR31" i="5" s="1"/>
  <c r="HU31" i="5" s="1"/>
  <c r="HX31" i="5" s="1"/>
  <c r="IA31" i="5" s="1"/>
  <c r="ID31" i="5" s="1"/>
  <c r="IG31" i="5" s="1"/>
  <c r="IJ31" i="5" s="1"/>
  <c r="IN31" i="5" s="1"/>
  <c r="IR31" i="5" s="1"/>
  <c r="IU31" i="5" s="1"/>
  <c r="IX31" i="5" s="1"/>
  <c r="JA31" i="5" s="1"/>
  <c r="JE31" i="5" s="1"/>
  <c r="JI31" i="5" s="1"/>
  <c r="JM31" i="5" s="1"/>
  <c r="JQ31" i="5" s="1"/>
  <c r="JT31" i="5" s="1"/>
  <c r="JW31" i="5" s="1"/>
  <c r="KA31" i="5" s="1"/>
  <c r="KE31" i="5" s="1"/>
  <c r="KH31" i="5" s="1"/>
  <c r="KK31" i="5" s="1"/>
  <c r="KN31" i="5" s="1"/>
  <c r="KQ31" i="5" s="1"/>
  <c r="KT31" i="5" s="1"/>
  <c r="KW31" i="5" s="1"/>
  <c r="KZ31" i="5" s="1"/>
  <c r="LC31" i="5" s="1"/>
  <c r="LF31" i="5" s="1"/>
  <c r="LI31" i="5" s="1"/>
  <c r="LL31" i="5" s="1"/>
  <c r="LO31" i="5" s="1"/>
  <c r="LR31" i="5" s="1"/>
  <c r="LU31" i="5" s="1"/>
  <c r="LX31" i="5" s="1"/>
  <c r="MA31" i="5" s="1"/>
  <c r="MD31" i="5" s="1"/>
  <c r="MG31" i="5" s="1"/>
  <c r="MJ31" i="5" s="1"/>
  <c r="MM31" i="5" s="1"/>
  <c r="MP31" i="5" s="1"/>
  <c r="MS31" i="5" s="1"/>
  <c r="MV31" i="5" s="1"/>
  <c r="MY31" i="5" s="1"/>
  <c r="NB31" i="5" s="1"/>
  <c r="NF31" i="5" s="1"/>
  <c r="NI31" i="5" s="1"/>
  <c r="NM31" i="5" s="1"/>
  <c r="NQ31" i="5" s="1"/>
  <c r="NT31" i="5" s="1"/>
  <c r="NW31" i="5" s="1"/>
  <c r="OA31" i="5" s="1"/>
  <c r="OE31" i="5" s="1"/>
  <c r="OI31" i="5" s="1"/>
  <c r="OM31" i="5" s="1"/>
  <c r="OQ31" i="5" s="1"/>
  <c r="OU31" i="5" s="1"/>
  <c r="OY31" i="5" s="1"/>
  <c r="PC31" i="5" s="1"/>
  <c r="PG31" i="5" s="1"/>
  <c r="PK31" i="5" s="1"/>
  <c r="PO31" i="5" s="1"/>
  <c r="PS31" i="5" s="1"/>
  <c r="PW31" i="5" s="1"/>
  <c r="QA31" i="5" s="1"/>
  <c r="QE31" i="5" s="1"/>
  <c r="QI31" i="5" s="1"/>
  <c r="QM31" i="5" s="1"/>
  <c r="QQ31" i="5" s="1"/>
  <c r="QU31" i="5" s="1"/>
  <c r="I31" i="5"/>
  <c r="RB30" i="5"/>
  <c r="RC30" i="5" s="1"/>
  <c r="QY30" i="5"/>
  <c r="QZ30" i="5" s="1"/>
  <c r="QV30" i="5"/>
  <c r="I30" i="5"/>
  <c r="N30" i="5" s="1"/>
  <c r="S30" i="5" s="1"/>
  <c r="X30" i="5" s="1"/>
  <c r="AC30" i="5" s="1"/>
  <c r="AF30" i="5" s="1"/>
  <c r="AI30" i="5" s="1"/>
  <c r="AL30" i="5" s="1"/>
  <c r="AP30" i="5" s="1"/>
  <c r="AS30" i="5" s="1"/>
  <c r="AV30" i="5" s="1"/>
  <c r="AZ30" i="5" s="1"/>
  <c r="BC30" i="5" s="1"/>
  <c r="BF30" i="5" s="1"/>
  <c r="BI30" i="5" s="1"/>
  <c r="BL30" i="5" s="1"/>
  <c r="BP30" i="5" s="1"/>
  <c r="BS30" i="5" s="1"/>
  <c r="BV30" i="5" s="1"/>
  <c r="BY30" i="5" s="1"/>
  <c r="CB30" i="5" s="1"/>
  <c r="CE30" i="5" s="1"/>
  <c r="CH30" i="5" s="1"/>
  <c r="CK30" i="5" s="1"/>
  <c r="CN30" i="5" s="1"/>
  <c r="CQ30" i="5" s="1"/>
  <c r="CT30" i="5" s="1"/>
  <c r="CW30" i="5" s="1"/>
  <c r="CZ30" i="5" s="1"/>
  <c r="DC30" i="5" s="1"/>
  <c r="DF30" i="5" s="1"/>
  <c r="DI30" i="5" s="1"/>
  <c r="DL30" i="5" s="1"/>
  <c r="DO30" i="5" s="1"/>
  <c r="DR30" i="5" s="1"/>
  <c r="DU30" i="5" s="1"/>
  <c r="DX30" i="5" s="1"/>
  <c r="EB30" i="5" s="1"/>
  <c r="EE30" i="5" s="1"/>
  <c r="EI30" i="5" s="1"/>
  <c r="EL30" i="5" s="1"/>
  <c r="EP30" i="5" s="1"/>
  <c r="ET30" i="5" s="1"/>
  <c r="EW30" i="5" s="1"/>
  <c r="EZ30" i="5" s="1"/>
  <c r="FC30" i="5" s="1"/>
  <c r="FF30" i="5" s="1"/>
  <c r="FI30" i="5" s="1"/>
  <c r="FL30" i="5" s="1"/>
  <c r="FO30" i="5" s="1"/>
  <c r="FR30" i="5" s="1"/>
  <c r="FU30" i="5" s="1"/>
  <c r="FY30" i="5" s="1"/>
  <c r="GB30" i="5" s="1"/>
  <c r="GE30" i="5" s="1"/>
  <c r="GH30" i="5" s="1"/>
  <c r="GK30" i="5" s="1"/>
  <c r="GN30" i="5" s="1"/>
  <c r="GR30" i="5" s="1"/>
  <c r="GU30" i="5" s="1"/>
  <c r="GY30" i="5" s="1"/>
  <c r="HC30" i="5" s="1"/>
  <c r="HF30" i="5" s="1"/>
  <c r="HI30" i="5" s="1"/>
  <c r="HL30" i="5" s="1"/>
  <c r="HO30" i="5" s="1"/>
  <c r="HR30" i="5" s="1"/>
  <c r="HU30" i="5" s="1"/>
  <c r="HX30" i="5" s="1"/>
  <c r="IA30" i="5" s="1"/>
  <c r="ID30" i="5" s="1"/>
  <c r="IG30" i="5" s="1"/>
  <c r="IJ30" i="5" s="1"/>
  <c r="IN30" i="5" s="1"/>
  <c r="IR30" i="5" s="1"/>
  <c r="IU30" i="5" s="1"/>
  <c r="IX30" i="5" s="1"/>
  <c r="JA30" i="5" s="1"/>
  <c r="JE30" i="5" s="1"/>
  <c r="JI30" i="5" s="1"/>
  <c r="JM30" i="5" s="1"/>
  <c r="JQ30" i="5" s="1"/>
  <c r="JT30" i="5" s="1"/>
  <c r="JW30" i="5" s="1"/>
  <c r="KA30" i="5" s="1"/>
  <c r="KE30" i="5" s="1"/>
  <c r="KH30" i="5" s="1"/>
  <c r="KK30" i="5" s="1"/>
  <c r="KN30" i="5" s="1"/>
  <c r="KQ30" i="5" s="1"/>
  <c r="KT30" i="5" s="1"/>
  <c r="KW30" i="5" s="1"/>
  <c r="KZ30" i="5" s="1"/>
  <c r="LC30" i="5" s="1"/>
  <c r="LF30" i="5" s="1"/>
  <c r="LI30" i="5" s="1"/>
  <c r="LL30" i="5" s="1"/>
  <c r="LO30" i="5" s="1"/>
  <c r="LR30" i="5" s="1"/>
  <c r="LU30" i="5" s="1"/>
  <c r="LX30" i="5" s="1"/>
  <c r="MA30" i="5" s="1"/>
  <c r="MD30" i="5" s="1"/>
  <c r="MG30" i="5" s="1"/>
  <c r="MJ30" i="5" s="1"/>
  <c r="MM30" i="5" s="1"/>
  <c r="MP30" i="5" s="1"/>
  <c r="MS30" i="5" s="1"/>
  <c r="MV30" i="5" s="1"/>
  <c r="MY30" i="5" s="1"/>
  <c r="NB30" i="5" s="1"/>
  <c r="NF30" i="5" s="1"/>
  <c r="NI30" i="5" s="1"/>
  <c r="NM30" i="5" s="1"/>
  <c r="NQ30" i="5" s="1"/>
  <c r="NT30" i="5" s="1"/>
  <c r="NW30" i="5" s="1"/>
  <c r="OA30" i="5" s="1"/>
  <c r="OE30" i="5" s="1"/>
  <c r="OI30" i="5" s="1"/>
  <c r="OM30" i="5" s="1"/>
  <c r="OQ30" i="5" s="1"/>
  <c r="OU30" i="5" s="1"/>
  <c r="OY30" i="5" s="1"/>
  <c r="PC30" i="5" s="1"/>
  <c r="PG30" i="5" s="1"/>
  <c r="PK30" i="5" s="1"/>
  <c r="PO30" i="5" s="1"/>
  <c r="PS30" i="5" s="1"/>
  <c r="PW30" i="5" s="1"/>
  <c r="QA30" i="5" s="1"/>
  <c r="QE30" i="5" s="1"/>
  <c r="QI30" i="5" s="1"/>
  <c r="QM30" i="5" s="1"/>
  <c r="QQ30" i="5" s="1"/>
  <c r="QU30" i="5" s="1"/>
  <c r="RB29" i="5"/>
  <c r="RC29" i="5" s="1"/>
  <c r="QY29" i="5"/>
  <c r="QZ29" i="5" s="1"/>
  <c r="QV29" i="5"/>
  <c r="QW29" i="5" s="1"/>
  <c r="I29" i="5"/>
  <c r="N29" i="5" s="1"/>
  <c r="S29" i="5" s="1"/>
  <c r="X29" i="5" s="1"/>
  <c r="AC29" i="5" s="1"/>
  <c r="AF29" i="5" s="1"/>
  <c r="AI29" i="5" s="1"/>
  <c r="AL29" i="5" s="1"/>
  <c r="AP29" i="5" s="1"/>
  <c r="AS29" i="5" s="1"/>
  <c r="AV29" i="5" s="1"/>
  <c r="AZ29" i="5" s="1"/>
  <c r="BC29" i="5" s="1"/>
  <c r="BF29" i="5" s="1"/>
  <c r="BI29" i="5" s="1"/>
  <c r="BL29" i="5" s="1"/>
  <c r="BP29" i="5" s="1"/>
  <c r="BS29" i="5" s="1"/>
  <c r="BV29" i="5" s="1"/>
  <c r="BY29" i="5" s="1"/>
  <c r="CB29" i="5" s="1"/>
  <c r="CE29" i="5" s="1"/>
  <c r="CH29" i="5" s="1"/>
  <c r="CK29" i="5" s="1"/>
  <c r="CN29" i="5" s="1"/>
  <c r="CQ29" i="5" s="1"/>
  <c r="CT29" i="5" s="1"/>
  <c r="CW29" i="5" s="1"/>
  <c r="CZ29" i="5" s="1"/>
  <c r="DC29" i="5" s="1"/>
  <c r="DF29" i="5" s="1"/>
  <c r="DI29" i="5" s="1"/>
  <c r="DL29" i="5" s="1"/>
  <c r="DO29" i="5" s="1"/>
  <c r="DR29" i="5" s="1"/>
  <c r="DU29" i="5" s="1"/>
  <c r="DX29" i="5" s="1"/>
  <c r="EB29" i="5" s="1"/>
  <c r="EE29" i="5" s="1"/>
  <c r="EI29" i="5" s="1"/>
  <c r="EL29" i="5" s="1"/>
  <c r="EP29" i="5" s="1"/>
  <c r="ET29" i="5" s="1"/>
  <c r="EW29" i="5" s="1"/>
  <c r="EZ29" i="5" s="1"/>
  <c r="FC29" i="5" s="1"/>
  <c r="FF29" i="5" s="1"/>
  <c r="FI29" i="5" s="1"/>
  <c r="FL29" i="5" s="1"/>
  <c r="FO29" i="5" s="1"/>
  <c r="FR29" i="5" s="1"/>
  <c r="FU29" i="5" s="1"/>
  <c r="FY29" i="5" s="1"/>
  <c r="GB29" i="5" s="1"/>
  <c r="GE29" i="5" s="1"/>
  <c r="GH29" i="5" s="1"/>
  <c r="GK29" i="5" s="1"/>
  <c r="GN29" i="5" s="1"/>
  <c r="GR29" i="5" s="1"/>
  <c r="GU29" i="5" s="1"/>
  <c r="GY29" i="5" s="1"/>
  <c r="HC29" i="5" s="1"/>
  <c r="HF29" i="5" s="1"/>
  <c r="HI29" i="5" s="1"/>
  <c r="HL29" i="5" s="1"/>
  <c r="HO29" i="5" s="1"/>
  <c r="HR29" i="5" s="1"/>
  <c r="HU29" i="5" s="1"/>
  <c r="HX29" i="5" s="1"/>
  <c r="IA29" i="5" s="1"/>
  <c r="ID29" i="5" s="1"/>
  <c r="IG29" i="5" s="1"/>
  <c r="IJ29" i="5" s="1"/>
  <c r="IN29" i="5" s="1"/>
  <c r="IR29" i="5" s="1"/>
  <c r="IU29" i="5" s="1"/>
  <c r="IX29" i="5" s="1"/>
  <c r="JA29" i="5" s="1"/>
  <c r="JE29" i="5" s="1"/>
  <c r="JI29" i="5" s="1"/>
  <c r="JM29" i="5" s="1"/>
  <c r="JQ29" i="5" s="1"/>
  <c r="JT29" i="5" s="1"/>
  <c r="JW29" i="5" s="1"/>
  <c r="KA29" i="5" s="1"/>
  <c r="KE29" i="5" s="1"/>
  <c r="KH29" i="5" s="1"/>
  <c r="KK29" i="5" s="1"/>
  <c r="KN29" i="5" s="1"/>
  <c r="KQ29" i="5" s="1"/>
  <c r="KT29" i="5" s="1"/>
  <c r="KW29" i="5" s="1"/>
  <c r="KZ29" i="5" s="1"/>
  <c r="LC29" i="5" s="1"/>
  <c r="LF29" i="5" s="1"/>
  <c r="LI29" i="5" s="1"/>
  <c r="LL29" i="5" s="1"/>
  <c r="LO29" i="5" s="1"/>
  <c r="LR29" i="5" s="1"/>
  <c r="LU29" i="5" s="1"/>
  <c r="LX29" i="5" s="1"/>
  <c r="MA29" i="5" s="1"/>
  <c r="MD29" i="5" s="1"/>
  <c r="MG29" i="5" s="1"/>
  <c r="MJ29" i="5" s="1"/>
  <c r="MM29" i="5" s="1"/>
  <c r="MP29" i="5" s="1"/>
  <c r="MS29" i="5" s="1"/>
  <c r="MV29" i="5" s="1"/>
  <c r="MY29" i="5" s="1"/>
  <c r="NB29" i="5" s="1"/>
  <c r="NF29" i="5" s="1"/>
  <c r="NI29" i="5" s="1"/>
  <c r="NM29" i="5" s="1"/>
  <c r="NQ29" i="5" s="1"/>
  <c r="NT29" i="5" s="1"/>
  <c r="NW29" i="5" s="1"/>
  <c r="OA29" i="5" s="1"/>
  <c r="OE29" i="5" s="1"/>
  <c r="OI29" i="5" s="1"/>
  <c r="OM29" i="5" s="1"/>
  <c r="OQ29" i="5" s="1"/>
  <c r="OU29" i="5" s="1"/>
  <c r="OY29" i="5" s="1"/>
  <c r="PC29" i="5" s="1"/>
  <c r="PG29" i="5" s="1"/>
  <c r="PK29" i="5" s="1"/>
  <c r="PO29" i="5" s="1"/>
  <c r="PS29" i="5" s="1"/>
  <c r="PW29" i="5" s="1"/>
  <c r="QA29" i="5" s="1"/>
  <c r="QE29" i="5" s="1"/>
  <c r="QI29" i="5" s="1"/>
  <c r="QM29" i="5" s="1"/>
  <c r="QQ29" i="5" s="1"/>
  <c r="QU29" i="5" s="1"/>
  <c r="RB28" i="5"/>
  <c r="RC28" i="5" s="1"/>
  <c r="QY28" i="5"/>
  <c r="QZ28" i="5" s="1"/>
  <c r="QW28" i="5"/>
  <c r="QV28" i="5"/>
  <c r="I28" i="5"/>
  <c r="N28" i="5" s="1"/>
  <c r="S28" i="5" s="1"/>
  <c r="X28" i="5" s="1"/>
  <c r="AC28" i="5" s="1"/>
  <c r="AF28" i="5" s="1"/>
  <c r="AI28" i="5" s="1"/>
  <c r="AL28" i="5" s="1"/>
  <c r="AP28" i="5" s="1"/>
  <c r="AS28" i="5" s="1"/>
  <c r="AV28" i="5" s="1"/>
  <c r="AZ28" i="5" s="1"/>
  <c r="BC28" i="5" s="1"/>
  <c r="BF28" i="5" s="1"/>
  <c r="BI28" i="5" s="1"/>
  <c r="BL28" i="5" s="1"/>
  <c r="BP28" i="5" s="1"/>
  <c r="BS28" i="5" s="1"/>
  <c r="BV28" i="5" s="1"/>
  <c r="BY28" i="5" s="1"/>
  <c r="CB28" i="5" s="1"/>
  <c r="CE28" i="5" s="1"/>
  <c r="CH28" i="5" s="1"/>
  <c r="CK28" i="5" s="1"/>
  <c r="CN28" i="5" s="1"/>
  <c r="CQ28" i="5" s="1"/>
  <c r="CT28" i="5" s="1"/>
  <c r="CW28" i="5" s="1"/>
  <c r="CZ28" i="5" s="1"/>
  <c r="DC28" i="5" s="1"/>
  <c r="DF28" i="5" s="1"/>
  <c r="DI28" i="5" s="1"/>
  <c r="DL28" i="5" s="1"/>
  <c r="DO28" i="5" s="1"/>
  <c r="DR28" i="5" s="1"/>
  <c r="DU28" i="5" s="1"/>
  <c r="DX28" i="5" s="1"/>
  <c r="EB28" i="5" s="1"/>
  <c r="EE28" i="5" s="1"/>
  <c r="EI28" i="5" s="1"/>
  <c r="EL28" i="5" s="1"/>
  <c r="EP28" i="5" s="1"/>
  <c r="ET28" i="5" s="1"/>
  <c r="EW28" i="5" s="1"/>
  <c r="EZ28" i="5" s="1"/>
  <c r="FC28" i="5" s="1"/>
  <c r="FF28" i="5" s="1"/>
  <c r="FI28" i="5" s="1"/>
  <c r="FL28" i="5" s="1"/>
  <c r="FO28" i="5" s="1"/>
  <c r="FR28" i="5" s="1"/>
  <c r="FU28" i="5" s="1"/>
  <c r="FY28" i="5" s="1"/>
  <c r="GB28" i="5" s="1"/>
  <c r="GE28" i="5" s="1"/>
  <c r="GH28" i="5" s="1"/>
  <c r="GK28" i="5" s="1"/>
  <c r="GN28" i="5" s="1"/>
  <c r="GR28" i="5" s="1"/>
  <c r="GU28" i="5" s="1"/>
  <c r="GY28" i="5" s="1"/>
  <c r="HC28" i="5" s="1"/>
  <c r="HF28" i="5" s="1"/>
  <c r="HI28" i="5" s="1"/>
  <c r="HL28" i="5" s="1"/>
  <c r="HO28" i="5" s="1"/>
  <c r="HR28" i="5" s="1"/>
  <c r="HU28" i="5" s="1"/>
  <c r="HX28" i="5" s="1"/>
  <c r="IA28" i="5" s="1"/>
  <c r="ID28" i="5" s="1"/>
  <c r="IG28" i="5" s="1"/>
  <c r="IJ28" i="5" s="1"/>
  <c r="IN28" i="5" s="1"/>
  <c r="IR28" i="5" s="1"/>
  <c r="IU28" i="5" s="1"/>
  <c r="IX28" i="5" s="1"/>
  <c r="JA28" i="5" s="1"/>
  <c r="JE28" i="5" s="1"/>
  <c r="JI28" i="5" s="1"/>
  <c r="JM28" i="5" s="1"/>
  <c r="JQ28" i="5" s="1"/>
  <c r="JT28" i="5" s="1"/>
  <c r="JW28" i="5" s="1"/>
  <c r="KA28" i="5" s="1"/>
  <c r="KE28" i="5" s="1"/>
  <c r="KH28" i="5" s="1"/>
  <c r="KK28" i="5" s="1"/>
  <c r="KN28" i="5" s="1"/>
  <c r="KQ28" i="5" s="1"/>
  <c r="KT28" i="5" s="1"/>
  <c r="KW28" i="5" s="1"/>
  <c r="KZ28" i="5" s="1"/>
  <c r="LC28" i="5" s="1"/>
  <c r="LF28" i="5" s="1"/>
  <c r="LI28" i="5" s="1"/>
  <c r="LL28" i="5" s="1"/>
  <c r="LO28" i="5" s="1"/>
  <c r="LR28" i="5" s="1"/>
  <c r="LU28" i="5" s="1"/>
  <c r="LX28" i="5" s="1"/>
  <c r="MA28" i="5" s="1"/>
  <c r="MD28" i="5" s="1"/>
  <c r="MG28" i="5" s="1"/>
  <c r="MJ28" i="5" s="1"/>
  <c r="MM28" i="5" s="1"/>
  <c r="MP28" i="5" s="1"/>
  <c r="MS28" i="5" s="1"/>
  <c r="MV28" i="5" s="1"/>
  <c r="MY28" i="5" s="1"/>
  <c r="NB28" i="5" s="1"/>
  <c r="NF28" i="5" s="1"/>
  <c r="NI28" i="5" s="1"/>
  <c r="NM28" i="5" s="1"/>
  <c r="NQ28" i="5" s="1"/>
  <c r="NT28" i="5" s="1"/>
  <c r="NW28" i="5" s="1"/>
  <c r="OA28" i="5" s="1"/>
  <c r="OE28" i="5" s="1"/>
  <c r="OI28" i="5" s="1"/>
  <c r="OM28" i="5" s="1"/>
  <c r="OQ28" i="5" s="1"/>
  <c r="OU28" i="5" s="1"/>
  <c r="OY28" i="5" s="1"/>
  <c r="PC28" i="5" s="1"/>
  <c r="PG28" i="5" s="1"/>
  <c r="PK28" i="5" s="1"/>
  <c r="PO28" i="5" s="1"/>
  <c r="PS28" i="5" s="1"/>
  <c r="PW28" i="5" s="1"/>
  <c r="QA28" i="5" s="1"/>
  <c r="QE28" i="5" s="1"/>
  <c r="QI28" i="5" s="1"/>
  <c r="QM28" i="5" s="1"/>
  <c r="QQ28" i="5" s="1"/>
  <c r="QU28" i="5" s="1"/>
  <c r="RB27" i="5"/>
  <c r="RC27" i="5" s="1"/>
  <c r="QY27" i="5"/>
  <c r="QZ27" i="5" s="1"/>
  <c r="QV27" i="5"/>
  <c r="RE27" i="5" s="1"/>
  <c r="RF27" i="5" s="1"/>
  <c r="I27" i="5"/>
  <c r="N27" i="5" s="1"/>
  <c r="S27" i="5" s="1"/>
  <c r="X27" i="5" s="1"/>
  <c r="AC27" i="5" s="1"/>
  <c r="AF27" i="5" s="1"/>
  <c r="AI27" i="5" s="1"/>
  <c r="AL27" i="5" s="1"/>
  <c r="AP27" i="5" s="1"/>
  <c r="AS27" i="5" s="1"/>
  <c r="AV27" i="5" s="1"/>
  <c r="AZ27" i="5" s="1"/>
  <c r="BC27" i="5" s="1"/>
  <c r="BF27" i="5" s="1"/>
  <c r="BI27" i="5" s="1"/>
  <c r="BL27" i="5" s="1"/>
  <c r="BP27" i="5" s="1"/>
  <c r="BS27" i="5" s="1"/>
  <c r="BV27" i="5" s="1"/>
  <c r="BY27" i="5" s="1"/>
  <c r="CB27" i="5" s="1"/>
  <c r="CE27" i="5" s="1"/>
  <c r="CH27" i="5" s="1"/>
  <c r="CK27" i="5" s="1"/>
  <c r="CN27" i="5" s="1"/>
  <c r="CQ27" i="5" s="1"/>
  <c r="CT27" i="5" s="1"/>
  <c r="CW27" i="5" s="1"/>
  <c r="CZ27" i="5" s="1"/>
  <c r="DC27" i="5" s="1"/>
  <c r="DF27" i="5" s="1"/>
  <c r="DI27" i="5" s="1"/>
  <c r="DL27" i="5" s="1"/>
  <c r="DO27" i="5" s="1"/>
  <c r="DR27" i="5" s="1"/>
  <c r="DU27" i="5" s="1"/>
  <c r="DX27" i="5" s="1"/>
  <c r="EB27" i="5" s="1"/>
  <c r="EE27" i="5" s="1"/>
  <c r="EI27" i="5" s="1"/>
  <c r="EL27" i="5" s="1"/>
  <c r="EP27" i="5" s="1"/>
  <c r="ET27" i="5" s="1"/>
  <c r="EW27" i="5" s="1"/>
  <c r="EZ27" i="5" s="1"/>
  <c r="FC27" i="5" s="1"/>
  <c r="FF27" i="5" s="1"/>
  <c r="FI27" i="5" s="1"/>
  <c r="FL27" i="5" s="1"/>
  <c r="FO27" i="5" s="1"/>
  <c r="FR27" i="5" s="1"/>
  <c r="FU27" i="5" s="1"/>
  <c r="FY27" i="5" s="1"/>
  <c r="GB27" i="5" s="1"/>
  <c r="GE27" i="5" s="1"/>
  <c r="GH27" i="5" s="1"/>
  <c r="GK27" i="5" s="1"/>
  <c r="GN27" i="5" s="1"/>
  <c r="GR27" i="5" s="1"/>
  <c r="GU27" i="5" s="1"/>
  <c r="GY27" i="5" s="1"/>
  <c r="HC27" i="5" s="1"/>
  <c r="HF27" i="5" s="1"/>
  <c r="HI27" i="5" s="1"/>
  <c r="HL27" i="5" s="1"/>
  <c r="HO27" i="5" s="1"/>
  <c r="HR27" i="5" s="1"/>
  <c r="HU27" i="5" s="1"/>
  <c r="HX27" i="5" s="1"/>
  <c r="IA27" i="5" s="1"/>
  <c r="ID27" i="5" s="1"/>
  <c r="IG27" i="5" s="1"/>
  <c r="IJ27" i="5" s="1"/>
  <c r="IN27" i="5" s="1"/>
  <c r="IR27" i="5" s="1"/>
  <c r="IU27" i="5" s="1"/>
  <c r="IX27" i="5" s="1"/>
  <c r="JA27" i="5" s="1"/>
  <c r="JE27" i="5" s="1"/>
  <c r="JI27" i="5" s="1"/>
  <c r="JM27" i="5" s="1"/>
  <c r="JQ27" i="5" s="1"/>
  <c r="JT27" i="5" s="1"/>
  <c r="JW27" i="5" s="1"/>
  <c r="KA27" i="5" s="1"/>
  <c r="KE27" i="5" s="1"/>
  <c r="KH27" i="5" s="1"/>
  <c r="KK27" i="5" s="1"/>
  <c r="KN27" i="5" s="1"/>
  <c r="KQ27" i="5" s="1"/>
  <c r="KT27" i="5" s="1"/>
  <c r="KW27" i="5" s="1"/>
  <c r="KZ27" i="5" s="1"/>
  <c r="LC27" i="5" s="1"/>
  <c r="LF27" i="5" s="1"/>
  <c r="LI27" i="5" s="1"/>
  <c r="LL27" i="5" s="1"/>
  <c r="LO27" i="5" s="1"/>
  <c r="LR27" i="5" s="1"/>
  <c r="LU27" i="5" s="1"/>
  <c r="LX27" i="5" s="1"/>
  <c r="MA27" i="5" s="1"/>
  <c r="MD27" i="5" s="1"/>
  <c r="MG27" i="5" s="1"/>
  <c r="MJ27" i="5" s="1"/>
  <c r="MM27" i="5" s="1"/>
  <c r="MP27" i="5" s="1"/>
  <c r="MS27" i="5" s="1"/>
  <c r="MV27" i="5" s="1"/>
  <c r="MY27" i="5" s="1"/>
  <c r="NB27" i="5" s="1"/>
  <c r="NF27" i="5" s="1"/>
  <c r="NI27" i="5" s="1"/>
  <c r="NM27" i="5" s="1"/>
  <c r="NQ27" i="5" s="1"/>
  <c r="NT27" i="5" s="1"/>
  <c r="NW27" i="5" s="1"/>
  <c r="OA27" i="5" s="1"/>
  <c r="OE27" i="5" s="1"/>
  <c r="OI27" i="5" s="1"/>
  <c r="OM27" i="5" s="1"/>
  <c r="OQ27" i="5" s="1"/>
  <c r="OU27" i="5" s="1"/>
  <c r="OY27" i="5" s="1"/>
  <c r="PC27" i="5" s="1"/>
  <c r="PG27" i="5" s="1"/>
  <c r="PK27" i="5" s="1"/>
  <c r="PO27" i="5" s="1"/>
  <c r="PS27" i="5" s="1"/>
  <c r="PW27" i="5" s="1"/>
  <c r="QA27" i="5" s="1"/>
  <c r="QE27" i="5" s="1"/>
  <c r="QI27" i="5" s="1"/>
  <c r="QM27" i="5" s="1"/>
  <c r="QQ27" i="5" s="1"/>
  <c r="QU27" i="5" s="1"/>
  <c r="RB26" i="5"/>
  <c r="RC26" i="5" s="1"/>
  <c r="QY26" i="5"/>
  <c r="QZ26" i="5" s="1"/>
  <c r="QV26" i="5"/>
  <c r="QW26" i="5" s="1"/>
  <c r="I26" i="5"/>
  <c r="N26" i="5" s="1"/>
  <c r="S26" i="5" s="1"/>
  <c r="X26" i="5" s="1"/>
  <c r="AC26" i="5" s="1"/>
  <c r="AF26" i="5" s="1"/>
  <c r="AI26" i="5" s="1"/>
  <c r="AL26" i="5" s="1"/>
  <c r="AP26" i="5" s="1"/>
  <c r="AS26" i="5" s="1"/>
  <c r="AV26" i="5" s="1"/>
  <c r="AZ26" i="5" s="1"/>
  <c r="BC26" i="5" s="1"/>
  <c r="BF26" i="5" s="1"/>
  <c r="BI26" i="5" s="1"/>
  <c r="BL26" i="5" s="1"/>
  <c r="BP26" i="5" s="1"/>
  <c r="BS26" i="5" s="1"/>
  <c r="BV26" i="5" s="1"/>
  <c r="BY26" i="5" s="1"/>
  <c r="CB26" i="5" s="1"/>
  <c r="CE26" i="5" s="1"/>
  <c r="CH26" i="5" s="1"/>
  <c r="CK26" i="5" s="1"/>
  <c r="CN26" i="5" s="1"/>
  <c r="CQ26" i="5" s="1"/>
  <c r="CT26" i="5" s="1"/>
  <c r="CW26" i="5" s="1"/>
  <c r="CZ26" i="5" s="1"/>
  <c r="DC26" i="5" s="1"/>
  <c r="DF26" i="5" s="1"/>
  <c r="DI26" i="5" s="1"/>
  <c r="DL26" i="5" s="1"/>
  <c r="DO26" i="5" s="1"/>
  <c r="DR26" i="5" s="1"/>
  <c r="DU26" i="5" s="1"/>
  <c r="DX26" i="5" s="1"/>
  <c r="EB26" i="5" s="1"/>
  <c r="EE26" i="5" s="1"/>
  <c r="EI26" i="5" s="1"/>
  <c r="EL26" i="5" s="1"/>
  <c r="EP26" i="5" s="1"/>
  <c r="ET26" i="5" s="1"/>
  <c r="EW26" i="5" s="1"/>
  <c r="EZ26" i="5" s="1"/>
  <c r="FC26" i="5" s="1"/>
  <c r="FF26" i="5" s="1"/>
  <c r="FI26" i="5" s="1"/>
  <c r="FL26" i="5" s="1"/>
  <c r="FO26" i="5" s="1"/>
  <c r="FR26" i="5" s="1"/>
  <c r="FU26" i="5" s="1"/>
  <c r="FY26" i="5" s="1"/>
  <c r="GB26" i="5" s="1"/>
  <c r="GE26" i="5" s="1"/>
  <c r="GH26" i="5" s="1"/>
  <c r="GK26" i="5" s="1"/>
  <c r="GN26" i="5" s="1"/>
  <c r="GR26" i="5" s="1"/>
  <c r="GU26" i="5" s="1"/>
  <c r="GY26" i="5" s="1"/>
  <c r="HC26" i="5" s="1"/>
  <c r="HF26" i="5" s="1"/>
  <c r="HI26" i="5" s="1"/>
  <c r="HL26" i="5" s="1"/>
  <c r="HO26" i="5" s="1"/>
  <c r="HR26" i="5" s="1"/>
  <c r="HU26" i="5" s="1"/>
  <c r="HX26" i="5" s="1"/>
  <c r="IA26" i="5" s="1"/>
  <c r="ID26" i="5" s="1"/>
  <c r="IG26" i="5" s="1"/>
  <c r="IJ26" i="5" s="1"/>
  <c r="IN26" i="5" s="1"/>
  <c r="IR26" i="5" s="1"/>
  <c r="IU26" i="5" s="1"/>
  <c r="IX26" i="5" s="1"/>
  <c r="JA26" i="5" s="1"/>
  <c r="JE26" i="5" s="1"/>
  <c r="JI26" i="5" s="1"/>
  <c r="JM26" i="5" s="1"/>
  <c r="JQ26" i="5" s="1"/>
  <c r="JT26" i="5" s="1"/>
  <c r="JW26" i="5" s="1"/>
  <c r="KA26" i="5" s="1"/>
  <c r="KE26" i="5" s="1"/>
  <c r="KH26" i="5" s="1"/>
  <c r="KK26" i="5" s="1"/>
  <c r="KN26" i="5" s="1"/>
  <c r="KQ26" i="5" s="1"/>
  <c r="KT26" i="5" s="1"/>
  <c r="KW26" i="5" s="1"/>
  <c r="KZ26" i="5" s="1"/>
  <c r="LC26" i="5" s="1"/>
  <c r="LF26" i="5" s="1"/>
  <c r="LI26" i="5" s="1"/>
  <c r="LL26" i="5" s="1"/>
  <c r="LO26" i="5" s="1"/>
  <c r="LR26" i="5" s="1"/>
  <c r="LU26" i="5" s="1"/>
  <c r="LX26" i="5" s="1"/>
  <c r="MA26" i="5" s="1"/>
  <c r="MD26" i="5" s="1"/>
  <c r="MG26" i="5" s="1"/>
  <c r="MJ26" i="5" s="1"/>
  <c r="MM26" i="5" s="1"/>
  <c r="MP26" i="5" s="1"/>
  <c r="MS26" i="5" s="1"/>
  <c r="MV26" i="5" s="1"/>
  <c r="MY26" i="5" s="1"/>
  <c r="NB26" i="5" s="1"/>
  <c r="NF26" i="5" s="1"/>
  <c r="NI26" i="5" s="1"/>
  <c r="NM26" i="5" s="1"/>
  <c r="NQ26" i="5" s="1"/>
  <c r="NT26" i="5" s="1"/>
  <c r="NW26" i="5" s="1"/>
  <c r="OA26" i="5" s="1"/>
  <c r="OE26" i="5" s="1"/>
  <c r="OI26" i="5" s="1"/>
  <c r="OM26" i="5" s="1"/>
  <c r="OQ26" i="5" s="1"/>
  <c r="OU26" i="5" s="1"/>
  <c r="OY26" i="5" s="1"/>
  <c r="PC26" i="5" s="1"/>
  <c r="PG26" i="5" s="1"/>
  <c r="PK26" i="5" s="1"/>
  <c r="PO26" i="5" s="1"/>
  <c r="PS26" i="5" s="1"/>
  <c r="PW26" i="5" s="1"/>
  <c r="QA26" i="5" s="1"/>
  <c r="QE26" i="5" s="1"/>
  <c r="QI26" i="5" s="1"/>
  <c r="QM26" i="5" s="1"/>
  <c r="QQ26" i="5" s="1"/>
  <c r="QU26" i="5" s="1"/>
  <c r="RB25" i="5"/>
  <c r="RC25" i="5" s="1"/>
  <c r="QY25" i="5"/>
  <c r="QZ25" i="5" s="1"/>
  <c r="QV25" i="5"/>
  <c r="I25" i="5"/>
  <c r="N25" i="5" s="1"/>
  <c r="S25" i="5" s="1"/>
  <c r="X25" i="5" s="1"/>
  <c r="AC25" i="5" s="1"/>
  <c r="AF25" i="5" s="1"/>
  <c r="AI25" i="5" s="1"/>
  <c r="AL25" i="5" s="1"/>
  <c r="AP25" i="5" s="1"/>
  <c r="AS25" i="5" s="1"/>
  <c r="AV25" i="5" s="1"/>
  <c r="AZ25" i="5" s="1"/>
  <c r="BC25" i="5" s="1"/>
  <c r="BF25" i="5" s="1"/>
  <c r="BI25" i="5" s="1"/>
  <c r="BL25" i="5" s="1"/>
  <c r="BP25" i="5" s="1"/>
  <c r="BS25" i="5" s="1"/>
  <c r="BV25" i="5" s="1"/>
  <c r="BY25" i="5" s="1"/>
  <c r="CB25" i="5" s="1"/>
  <c r="CE25" i="5" s="1"/>
  <c r="CH25" i="5" s="1"/>
  <c r="CK25" i="5" s="1"/>
  <c r="CN25" i="5" s="1"/>
  <c r="CQ25" i="5" s="1"/>
  <c r="CT25" i="5" s="1"/>
  <c r="CW25" i="5" s="1"/>
  <c r="CZ25" i="5" s="1"/>
  <c r="DC25" i="5" s="1"/>
  <c r="DF25" i="5" s="1"/>
  <c r="DI25" i="5" s="1"/>
  <c r="DL25" i="5" s="1"/>
  <c r="DO25" i="5" s="1"/>
  <c r="DR25" i="5" s="1"/>
  <c r="DU25" i="5" s="1"/>
  <c r="DX25" i="5" s="1"/>
  <c r="EB25" i="5" s="1"/>
  <c r="EE25" i="5" s="1"/>
  <c r="EI25" i="5" s="1"/>
  <c r="EL25" i="5" s="1"/>
  <c r="EP25" i="5" s="1"/>
  <c r="ET25" i="5" s="1"/>
  <c r="EW25" i="5" s="1"/>
  <c r="EZ25" i="5" s="1"/>
  <c r="FC25" i="5" s="1"/>
  <c r="FF25" i="5" s="1"/>
  <c r="FI25" i="5" s="1"/>
  <c r="FL25" i="5" s="1"/>
  <c r="FO25" i="5" s="1"/>
  <c r="FR25" i="5" s="1"/>
  <c r="FU25" i="5" s="1"/>
  <c r="FY25" i="5" s="1"/>
  <c r="GB25" i="5" s="1"/>
  <c r="GE25" i="5" s="1"/>
  <c r="GH25" i="5" s="1"/>
  <c r="GK25" i="5" s="1"/>
  <c r="GN25" i="5" s="1"/>
  <c r="GR25" i="5" s="1"/>
  <c r="GU25" i="5" s="1"/>
  <c r="GY25" i="5" s="1"/>
  <c r="HC25" i="5" s="1"/>
  <c r="HF25" i="5" s="1"/>
  <c r="HI25" i="5" s="1"/>
  <c r="HL25" i="5" s="1"/>
  <c r="HO25" i="5" s="1"/>
  <c r="HR25" i="5" s="1"/>
  <c r="HU25" i="5" s="1"/>
  <c r="HX25" i="5" s="1"/>
  <c r="IA25" i="5" s="1"/>
  <c r="ID25" i="5" s="1"/>
  <c r="IG25" i="5" s="1"/>
  <c r="IJ25" i="5" s="1"/>
  <c r="IN25" i="5" s="1"/>
  <c r="IR25" i="5" s="1"/>
  <c r="IU25" i="5" s="1"/>
  <c r="IX25" i="5" s="1"/>
  <c r="JA25" i="5" s="1"/>
  <c r="JE25" i="5" s="1"/>
  <c r="JI25" i="5" s="1"/>
  <c r="JM25" i="5" s="1"/>
  <c r="JQ25" i="5" s="1"/>
  <c r="JT25" i="5" s="1"/>
  <c r="JW25" i="5" s="1"/>
  <c r="KA25" i="5" s="1"/>
  <c r="KE25" i="5" s="1"/>
  <c r="KH25" i="5" s="1"/>
  <c r="KK25" i="5" s="1"/>
  <c r="KN25" i="5" s="1"/>
  <c r="KQ25" i="5" s="1"/>
  <c r="KT25" i="5" s="1"/>
  <c r="KW25" i="5" s="1"/>
  <c r="KZ25" i="5" s="1"/>
  <c r="LC25" i="5" s="1"/>
  <c r="LF25" i="5" s="1"/>
  <c r="LI25" i="5" s="1"/>
  <c r="LL25" i="5" s="1"/>
  <c r="LO25" i="5" s="1"/>
  <c r="LR25" i="5" s="1"/>
  <c r="LU25" i="5" s="1"/>
  <c r="LX25" i="5" s="1"/>
  <c r="MA25" i="5" s="1"/>
  <c r="MD25" i="5" s="1"/>
  <c r="MG25" i="5" s="1"/>
  <c r="MJ25" i="5" s="1"/>
  <c r="MM25" i="5" s="1"/>
  <c r="MP25" i="5" s="1"/>
  <c r="MS25" i="5" s="1"/>
  <c r="MV25" i="5" s="1"/>
  <c r="MY25" i="5" s="1"/>
  <c r="NB25" i="5" s="1"/>
  <c r="NF25" i="5" s="1"/>
  <c r="NI25" i="5" s="1"/>
  <c r="NM25" i="5" s="1"/>
  <c r="NQ25" i="5" s="1"/>
  <c r="NT25" i="5" s="1"/>
  <c r="NW25" i="5" s="1"/>
  <c r="OA25" i="5" s="1"/>
  <c r="OE25" i="5" s="1"/>
  <c r="OI25" i="5" s="1"/>
  <c r="OM25" i="5" s="1"/>
  <c r="OQ25" i="5" s="1"/>
  <c r="OU25" i="5" s="1"/>
  <c r="OY25" i="5" s="1"/>
  <c r="PC25" i="5" s="1"/>
  <c r="PG25" i="5" s="1"/>
  <c r="PK25" i="5" s="1"/>
  <c r="PO25" i="5" s="1"/>
  <c r="PS25" i="5" s="1"/>
  <c r="PW25" i="5" s="1"/>
  <c r="QA25" i="5" s="1"/>
  <c r="QE25" i="5" s="1"/>
  <c r="QI25" i="5" s="1"/>
  <c r="QM25" i="5" s="1"/>
  <c r="QQ25" i="5" s="1"/>
  <c r="QU25" i="5" s="1"/>
  <c r="RB24" i="5"/>
  <c r="RC24" i="5" s="1"/>
  <c r="QY24" i="5"/>
  <c r="QZ24" i="5" s="1"/>
  <c r="QV24" i="5"/>
  <c r="QW24" i="5" s="1"/>
  <c r="AS24" i="5"/>
  <c r="AV24" i="5" s="1"/>
  <c r="AZ24" i="5" s="1"/>
  <c r="BC24" i="5" s="1"/>
  <c r="BF24" i="5" s="1"/>
  <c r="BI24" i="5" s="1"/>
  <c r="BL24" i="5" s="1"/>
  <c r="BP24" i="5" s="1"/>
  <c r="BS24" i="5" s="1"/>
  <c r="BV24" i="5" s="1"/>
  <c r="BY24" i="5" s="1"/>
  <c r="CB24" i="5" s="1"/>
  <c r="CE24" i="5" s="1"/>
  <c r="CH24" i="5" s="1"/>
  <c r="CK24" i="5" s="1"/>
  <c r="CN24" i="5" s="1"/>
  <c r="CQ24" i="5" s="1"/>
  <c r="CT24" i="5" s="1"/>
  <c r="CW24" i="5" s="1"/>
  <c r="CZ24" i="5" s="1"/>
  <c r="DC24" i="5" s="1"/>
  <c r="DF24" i="5" s="1"/>
  <c r="DI24" i="5" s="1"/>
  <c r="DL24" i="5" s="1"/>
  <c r="DO24" i="5" s="1"/>
  <c r="DR24" i="5" s="1"/>
  <c r="DU24" i="5" s="1"/>
  <c r="DX24" i="5" s="1"/>
  <c r="EB24" i="5" s="1"/>
  <c r="EE24" i="5" s="1"/>
  <c r="EI24" i="5" s="1"/>
  <c r="EL24" i="5" s="1"/>
  <c r="EP24" i="5" s="1"/>
  <c r="ET24" i="5" s="1"/>
  <c r="EW24" i="5" s="1"/>
  <c r="EZ24" i="5" s="1"/>
  <c r="FC24" i="5" s="1"/>
  <c r="FF24" i="5" s="1"/>
  <c r="FI24" i="5" s="1"/>
  <c r="FL24" i="5" s="1"/>
  <c r="FO24" i="5" s="1"/>
  <c r="FR24" i="5" s="1"/>
  <c r="FU24" i="5" s="1"/>
  <c r="FY24" i="5" s="1"/>
  <c r="GB24" i="5" s="1"/>
  <c r="GE24" i="5" s="1"/>
  <c r="GH24" i="5" s="1"/>
  <c r="GK24" i="5" s="1"/>
  <c r="GN24" i="5" s="1"/>
  <c r="GR24" i="5" s="1"/>
  <c r="GU24" i="5" s="1"/>
  <c r="GY24" i="5" s="1"/>
  <c r="HC24" i="5" s="1"/>
  <c r="HF24" i="5" s="1"/>
  <c r="HI24" i="5" s="1"/>
  <c r="HL24" i="5" s="1"/>
  <c r="HO24" i="5" s="1"/>
  <c r="HR24" i="5" s="1"/>
  <c r="HU24" i="5" s="1"/>
  <c r="HX24" i="5" s="1"/>
  <c r="IA24" i="5" s="1"/>
  <c r="ID24" i="5" s="1"/>
  <c r="IG24" i="5" s="1"/>
  <c r="IJ24" i="5" s="1"/>
  <c r="IN24" i="5" s="1"/>
  <c r="IR24" i="5" s="1"/>
  <c r="IU24" i="5" s="1"/>
  <c r="IX24" i="5" s="1"/>
  <c r="JA24" i="5" s="1"/>
  <c r="JE24" i="5" s="1"/>
  <c r="JI24" i="5" s="1"/>
  <c r="JM24" i="5" s="1"/>
  <c r="JQ24" i="5" s="1"/>
  <c r="JT24" i="5" s="1"/>
  <c r="JW24" i="5" s="1"/>
  <c r="KA24" i="5" s="1"/>
  <c r="KE24" i="5" s="1"/>
  <c r="KH24" i="5" s="1"/>
  <c r="KK24" i="5" s="1"/>
  <c r="KN24" i="5" s="1"/>
  <c r="KQ24" i="5" s="1"/>
  <c r="KT24" i="5" s="1"/>
  <c r="KW24" i="5" s="1"/>
  <c r="KZ24" i="5" s="1"/>
  <c r="LC24" i="5" s="1"/>
  <c r="LF24" i="5" s="1"/>
  <c r="LI24" i="5" s="1"/>
  <c r="LL24" i="5" s="1"/>
  <c r="LO24" i="5" s="1"/>
  <c r="LR24" i="5" s="1"/>
  <c r="LU24" i="5" s="1"/>
  <c r="LX24" i="5" s="1"/>
  <c r="MA24" i="5" s="1"/>
  <c r="MD24" i="5" s="1"/>
  <c r="MG24" i="5" s="1"/>
  <c r="MJ24" i="5" s="1"/>
  <c r="MM24" i="5" s="1"/>
  <c r="MP24" i="5" s="1"/>
  <c r="MS24" i="5" s="1"/>
  <c r="MV24" i="5" s="1"/>
  <c r="MY24" i="5" s="1"/>
  <c r="NB24" i="5" s="1"/>
  <c r="NF24" i="5" s="1"/>
  <c r="NI24" i="5" s="1"/>
  <c r="NM24" i="5" s="1"/>
  <c r="NQ24" i="5" s="1"/>
  <c r="NT24" i="5" s="1"/>
  <c r="NW24" i="5" s="1"/>
  <c r="OA24" i="5" s="1"/>
  <c r="OE24" i="5" s="1"/>
  <c r="OI24" i="5" s="1"/>
  <c r="OM24" i="5" s="1"/>
  <c r="OQ24" i="5" s="1"/>
  <c r="OU24" i="5" s="1"/>
  <c r="OY24" i="5" s="1"/>
  <c r="PC24" i="5" s="1"/>
  <c r="PG24" i="5" s="1"/>
  <c r="PK24" i="5" s="1"/>
  <c r="PO24" i="5" s="1"/>
  <c r="PS24" i="5" s="1"/>
  <c r="PW24" i="5" s="1"/>
  <c r="QA24" i="5" s="1"/>
  <c r="QE24" i="5" s="1"/>
  <c r="QI24" i="5" s="1"/>
  <c r="QM24" i="5" s="1"/>
  <c r="QQ24" i="5" s="1"/>
  <c r="QU24" i="5" s="1"/>
  <c r="I24" i="5"/>
  <c r="N24" i="5" s="1"/>
  <c r="S24" i="5" s="1"/>
  <c r="X24" i="5" s="1"/>
  <c r="AC24" i="5" s="1"/>
  <c r="AF24" i="5" s="1"/>
  <c r="AI24" i="5" s="1"/>
  <c r="AL24" i="5" s="1"/>
  <c r="AP24" i="5" s="1"/>
  <c r="RB23" i="5"/>
  <c r="RC23" i="5" s="1"/>
  <c r="QY23" i="5"/>
  <c r="QZ23" i="5" s="1"/>
  <c r="QV23" i="5"/>
  <c r="QW23" i="5" s="1"/>
  <c r="N23" i="5"/>
  <c r="S23" i="5" s="1"/>
  <c r="X23" i="5" s="1"/>
  <c r="AC23" i="5" s="1"/>
  <c r="AF23" i="5" s="1"/>
  <c r="AI23" i="5" s="1"/>
  <c r="AL23" i="5" s="1"/>
  <c r="AP23" i="5" s="1"/>
  <c r="AS23" i="5" s="1"/>
  <c r="AV23" i="5" s="1"/>
  <c r="AZ23" i="5" s="1"/>
  <c r="BC23" i="5" s="1"/>
  <c r="BF23" i="5" s="1"/>
  <c r="BI23" i="5" s="1"/>
  <c r="BL23" i="5" s="1"/>
  <c r="BP23" i="5" s="1"/>
  <c r="BS23" i="5" s="1"/>
  <c r="BV23" i="5" s="1"/>
  <c r="BY23" i="5" s="1"/>
  <c r="CB23" i="5" s="1"/>
  <c r="CE23" i="5" s="1"/>
  <c r="CH23" i="5" s="1"/>
  <c r="CK23" i="5" s="1"/>
  <c r="CN23" i="5" s="1"/>
  <c r="CQ23" i="5" s="1"/>
  <c r="CT23" i="5" s="1"/>
  <c r="CW23" i="5" s="1"/>
  <c r="CZ23" i="5" s="1"/>
  <c r="DC23" i="5" s="1"/>
  <c r="DF23" i="5" s="1"/>
  <c r="DI23" i="5" s="1"/>
  <c r="DL23" i="5" s="1"/>
  <c r="DO23" i="5" s="1"/>
  <c r="DR23" i="5" s="1"/>
  <c r="DU23" i="5" s="1"/>
  <c r="DX23" i="5" s="1"/>
  <c r="EB23" i="5" s="1"/>
  <c r="EE23" i="5" s="1"/>
  <c r="EI23" i="5" s="1"/>
  <c r="EL23" i="5" s="1"/>
  <c r="EP23" i="5" s="1"/>
  <c r="ET23" i="5" s="1"/>
  <c r="EW23" i="5" s="1"/>
  <c r="EZ23" i="5" s="1"/>
  <c r="FC23" i="5" s="1"/>
  <c r="FF23" i="5" s="1"/>
  <c r="FI23" i="5" s="1"/>
  <c r="FL23" i="5" s="1"/>
  <c r="FO23" i="5" s="1"/>
  <c r="FR23" i="5" s="1"/>
  <c r="FU23" i="5" s="1"/>
  <c r="FY23" i="5" s="1"/>
  <c r="GB23" i="5" s="1"/>
  <c r="GE23" i="5" s="1"/>
  <c r="GH23" i="5" s="1"/>
  <c r="GK23" i="5" s="1"/>
  <c r="GN23" i="5" s="1"/>
  <c r="GR23" i="5" s="1"/>
  <c r="GU23" i="5" s="1"/>
  <c r="GY23" i="5" s="1"/>
  <c r="HC23" i="5" s="1"/>
  <c r="HF23" i="5" s="1"/>
  <c r="HI23" i="5" s="1"/>
  <c r="HL23" i="5" s="1"/>
  <c r="HO23" i="5" s="1"/>
  <c r="HR23" i="5" s="1"/>
  <c r="HU23" i="5" s="1"/>
  <c r="HX23" i="5" s="1"/>
  <c r="IA23" i="5" s="1"/>
  <c r="ID23" i="5" s="1"/>
  <c r="IG23" i="5" s="1"/>
  <c r="IJ23" i="5" s="1"/>
  <c r="IN23" i="5" s="1"/>
  <c r="IR23" i="5" s="1"/>
  <c r="IU23" i="5" s="1"/>
  <c r="IX23" i="5" s="1"/>
  <c r="JA23" i="5" s="1"/>
  <c r="JE23" i="5" s="1"/>
  <c r="JI23" i="5" s="1"/>
  <c r="JM23" i="5" s="1"/>
  <c r="JQ23" i="5" s="1"/>
  <c r="JT23" i="5" s="1"/>
  <c r="JW23" i="5" s="1"/>
  <c r="KA23" i="5" s="1"/>
  <c r="KE23" i="5" s="1"/>
  <c r="KH23" i="5" s="1"/>
  <c r="KK23" i="5" s="1"/>
  <c r="KN23" i="5" s="1"/>
  <c r="KQ23" i="5" s="1"/>
  <c r="KT23" i="5" s="1"/>
  <c r="KW23" i="5" s="1"/>
  <c r="KZ23" i="5" s="1"/>
  <c r="LC23" i="5" s="1"/>
  <c r="LF23" i="5" s="1"/>
  <c r="LI23" i="5" s="1"/>
  <c r="LL23" i="5" s="1"/>
  <c r="LO23" i="5" s="1"/>
  <c r="LR23" i="5" s="1"/>
  <c r="LU23" i="5" s="1"/>
  <c r="LX23" i="5" s="1"/>
  <c r="MA23" i="5" s="1"/>
  <c r="MD23" i="5" s="1"/>
  <c r="MG23" i="5" s="1"/>
  <c r="MJ23" i="5" s="1"/>
  <c r="MM23" i="5" s="1"/>
  <c r="MP23" i="5" s="1"/>
  <c r="MS23" i="5" s="1"/>
  <c r="MV23" i="5" s="1"/>
  <c r="MY23" i="5" s="1"/>
  <c r="NB23" i="5" s="1"/>
  <c r="NF23" i="5" s="1"/>
  <c r="NI23" i="5" s="1"/>
  <c r="NM23" i="5" s="1"/>
  <c r="NQ23" i="5" s="1"/>
  <c r="NT23" i="5" s="1"/>
  <c r="NW23" i="5" s="1"/>
  <c r="OA23" i="5" s="1"/>
  <c r="OE23" i="5" s="1"/>
  <c r="OI23" i="5" s="1"/>
  <c r="OM23" i="5" s="1"/>
  <c r="OQ23" i="5" s="1"/>
  <c r="OU23" i="5" s="1"/>
  <c r="OY23" i="5" s="1"/>
  <c r="PC23" i="5" s="1"/>
  <c r="PG23" i="5" s="1"/>
  <c r="PK23" i="5" s="1"/>
  <c r="PO23" i="5" s="1"/>
  <c r="PS23" i="5" s="1"/>
  <c r="PW23" i="5" s="1"/>
  <c r="QA23" i="5" s="1"/>
  <c r="QE23" i="5" s="1"/>
  <c r="QI23" i="5" s="1"/>
  <c r="QM23" i="5" s="1"/>
  <c r="QQ23" i="5" s="1"/>
  <c r="QU23" i="5" s="1"/>
  <c r="I23" i="5"/>
  <c r="RB22" i="5"/>
  <c r="RC22" i="5" s="1"/>
  <c r="QY22" i="5"/>
  <c r="QZ22" i="5" s="1"/>
  <c r="QW22" i="5"/>
  <c r="QV22" i="5"/>
  <c r="I22" i="5"/>
  <c r="N22" i="5" s="1"/>
  <c r="S22" i="5" s="1"/>
  <c r="X22" i="5" s="1"/>
  <c r="AC22" i="5" s="1"/>
  <c r="AF22" i="5" s="1"/>
  <c r="AI22" i="5" s="1"/>
  <c r="AL22" i="5" s="1"/>
  <c r="AP22" i="5" s="1"/>
  <c r="AS22" i="5" s="1"/>
  <c r="AV22" i="5" s="1"/>
  <c r="AZ22" i="5" s="1"/>
  <c r="BC22" i="5" s="1"/>
  <c r="BF22" i="5" s="1"/>
  <c r="BI22" i="5" s="1"/>
  <c r="BL22" i="5" s="1"/>
  <c r="BP22" i="5" s="1"/>
  <c r="BS22" i="5" s="1"/>
  <c r="BV22" i="5" s="1"/>
  <c r="BY22" i="5" s="1"/>
  <c r="CB22" i="5" s="1"/>
  <c r="CE22" i="5" s="1"/>
  <c r="CH22" i="5" s="1"/>
  <c r="CK22" i="5" s="1"/>
  <c r="CN22" i="5" s="1"/>
  <c r="CQ22" i="5" s="1"/>
  <c r="CT22" i="5" s="1"/>
  <c r="CW22" i="5" s="1"/>
  <c r="CZ22" i="5" s="1"/>
  <c r="DC22" i="5" s="1"/>
  <c r="DF22" i="5" s="1"/>
  <c r="DI22" i="5" s="1"/>
  <c r="DL22" i="5" s="1"/>
  <c r="DO22" i="5" s="1"/>
  <c r="DR22" i="5" s="1"/>
  <c r="DU22" i="5" s="1"/>
  <c r="DX22" i="5" s="1"/>
  <c r="EB22" i="5" s="1"/>
  <c r="EE22" i="5" s="1"/>
  <c r="EI22" i="5" s="1"/>
  <c r="EL22" i="5" s="1"/>
  <c r="EP22" i="5" s="1"/>
  <c r="ET22" i="5" s="1"/>
  <c r="EW22" i="5" s="1"/>
  <c r="EZ22" i="5" s="1"/>
  <c r="FC22" i="5" s="1"/>
  <c r="FF22" i="5" s="1"/>
  <c r="FI22" i="5" s="1"/>
  <c r="FL22" i="5" s="1"/>
  <c r="FO22" i="5" s="1"/>
  <c r="FR22" i="5" s="1"/>
  <c r="FU22" i="5" s="1"/>
  <c r="FY22" i="5" s="1"/>
  <c r="GB22" i="5" s="1"/>
  <c r="GE22" i="5" s="1"/>
  <c r="GH22" i="5" s="1"/>
  <c r="GK22" i="5" s="1"/>
  <c r="GN22" i="5" s="1"/>
  <c r="GR22" i="5" s="1"/>
  <c r="GU22" i="5" s="1"/>
  <c r="GY22" i="5" s="1"/>
  <c r="HC22" i="5" s="1"/>
  <c r="HF22" i="5" s="1"/>
  <c r="HI22" i="5" s="1"/>
  <c r="HL22" i="5" s="1"/>
  <c r="HO22" i="5" s="1"/>
  <c r="HR22" i="5" s="1"/>
  <c r="HU22" i="5" s="1"/>
  <c r="HX22" i="5" s="1"/>
  <c r="IA22" i="5" s="1"/>
  <c r="ID22" i="5" s="1"/>
  <c r="IG22" i="5" s="1"/>
  <c r="IJ22" i="5" s="1"/>
  <c r="IN22" i="5" s="1"/>
  <c r="IR22" i="5" s="1"/>
  <c r="IU22" i="5" s="1"/>
  <c r="IX22" i="5" s="1"/>
  <c r="JA22" i="5" s="1"/>
  <c r="JE22" i="5" s="1"/>
  <c r="JI22" i="5" s="1"/>
  <c r="JM22" i="5" s="1"/>
  <c r="JQ22" i="5" s="1"/>
  <c r="JT22" i="5" s="1"/>
  <c r="JW22" i="5" s="1"/>
  <c r="KA22" i="5" s="1"/>
  <c r="KE22" i="5" s="1"/>
  <c r="KH22" i="5" s="1"/>
  <c r="KK22" i="5" s="1"/>
  <c r="KN22" i="5" s="1"/>
  <c r="KQ22" i="5" s="1"/>
  <c r="KT22" i="5" s="1"/>
  <c r="KW22" i="5" s="1"/>
  <c r="KZ22" i="5" s="1"/>
  <c r="LC22" i="5" s="1"/>
  <c r="LF22" i="5" s="1"/>
  <c r="LI22" i="5" s="1"/>
  <c r="LL22" i="5" s="1"/>
  <c r="LO22" i="5" s="1"/>
  <c r="LR22" i="5" s="1"/>
  <c r="LU22" i="5" s="1"/>
  <c r="LX22" i="5" s="1"/>
  <c r="MA22" i="5" s="1"/>
  <c r="MD22" i="5" s="1"/>
  <c r="MG22" i="5" s="1"/>
  <c r="MJ22" i="5" s="1"/>
  <c r="MM22" i="5" s="1"/>
  <c r="MP22" i="5" s="1"/>
  <c r="MS22" i="5" s="1"/>
  <c r="MV22" i="5" s="1"/>
  <c r="MY22" i="5" s="1"/>
  <c r="NB22" i="5" s="1"/>
  <c r="NF22" i="5" s="1"/>
  <c r="NI22" i="5" s="1"/>
  <c r="NM22" i="5" s="1"/>
  <c r="NQ22" i="5" s="1"/>
  <c r="NT22" i="5" s="1"/>
  <c r="NW22" i="5" s="1"/>
  <c r="OA22" i="5" s="1"/>
  <c r="OE22" i="5" s="1"/>
  <c r="OI22" i="5" s="1"/>
  <c r="OM22" i="5" s="1"/>
  <c r="OQ22" i="5" s="1"/>
  <c r="OU22" i="5" s="1"/>
  <c r="OY22" i="5" s="1"/>
  <c r="PC22" i="5" s="1"/>
  <c r="PG22" i="5" s="1"/>
  <c r="PK22" i="5" s="1"/>
  <c r="PO22" i="5" s="1"/>
  <c r="PS22" i="5" s="1"/>
  <c r="PW22" i="5" s="1"/>
  <c r="QA22" i="5" s="1"/>
  <c r="QE22" i="5" s="1"/>
  <c r="QI22" i="5" s="1"/>
  <c r="QM22" i="5" s="1"/>
  <c r="QQ22" i="5" s="1"/>
  <c r="QU22" i="5" s="1"/>
  <c r="RB21" i="5"/>
  <c r="RC21" i="5" s="1"/>
  <c r="QY21" i="5"/>
  <c r="QZ21" i="5" s="1"/>
  <c r="QV21" i="5"/>
  <c r="I21" i="5"/>
  <c r="N21" i="5" s="1"/>
  <c r="S21" i="5" s="1"/>
  <c r="X21" i="5" s="1"/>
  <c r="AC21" i="5" s="1"/>
  <c r="AF21" i="5" s="1"/>
  <c r="AI21" i="5" s="1"/>
  <c r="AL21" i="5" s="1"/>
  <c r="AP21" i="5" s="1"/>
  <c r="AS21" i="5" s="1"/>
  <c r="AV21" i="5" s="1"/>
  <c r="AZ21" i="5" s="1"/>
  <c r="BC21" i="5" s="1"/>
  <c r="BF21" i="5" s="1"/>
  <c r="BI21" i="5" s="1"/>
  <c r="BL21" i="5" s="1"/>
  <c r="BP21" i="5" s="1"/>
  <c r="BS21" i="5" s="1"/>
  <c r="BV21" i="5" s="1"/>
  <c r="BY21" i="5" s="1"/>
  <c r="CB21" i="5" s="1"/>
  <c r="CE21" i="5" s="1"/>
  <c r="CH21" i="5" s="1"/>
  <c r="CK21" i="5" s="1"/>
  <c r="CN21" i="5" s="1"/>
  <c r="CQ21" i="5" s="1"/>
  <c r="CT21" i="5" s="1"/>
  <c r="CW21" i="5" s="1"/>
  <c r="CZ21" i="5" s="1"/>
  <c r="DC21" i="5" s="1"/>
  <c r="DF21" i="5" s="1"/>
  <c r="DI21" i="5" s="1"/>
  <c r="DL21" i="5" s="1"/>
  <c r="DO21" i="5" s="1"/>
  <c r="DR21" i="5" s="1"/>
  <c r="DU21" i="5" s="1"/>
  <c r="DX21" i="5" s="1"/>
  <c r="EB21" i="5" s="1"/>
  <c r="EE21" i="5" s="1"/>
  <c r="EI21" i="5" s="1"/>
  <c r="EL21" i="5" s="1"/>
  <c r="EP21" i="5" s="1"/>
  <c r="ET21" i="5" s="1"/>
  <c r="EW21" i="5" s="1"/>
  <c r="EZ21" i="5" s="1"/>
  <c r="FC21" i="5" s="1"/>
  <c r="FF21" i="5" s="1"/>
  <c r="FI21" i="5" s="1"/>
  <c r="FL21" i="5" s="1"/>
  <c r="FO21" i="5" s="1"/>
  <c r="FR21" i="5" s="1"/>
  <c r="FU21" i="5" s="1"/>
  <c r="FY21" i="5" s="1"/>
  <c r="GB21" i="5" s="1"/>
  <c r="GE21" i="5" s="1"/>
  <c r="GH21" i="5" s="1"/>
  <c r="GK21" i="5" s="1"/>
  <c r="GN21" i="5" s="1"/>
  <c r="GR21" i="5" s="1"/>
  <c r="GU21" i="5" s="1"/>
  <c r="GY21" i="5" s="1"/>
  <c r="HC21" i="5" s="1"/>
  <c r="HF21" i="5" s="1"/>
  <c r="HI21" i="5" s="1"/>
  <c r="HL21" i="5" s="1"/>
  <c r="HO21" i="5" s="1"/>
  <c r="HR21" i="5" s="1"/>
  <c r="HU21" i="5" s="1"/>
  <c r="HX21" i="5" s="1"/>
  <c r="IA21" i="5" s="1"/>
  <c r="ID21" i="5" s="1"/>
  <c r="IG21" i="5" s="1"/>
  <c r="IJ21" i="5" s="1"/>
  <c r="IN21" i="5" s="1"/>
  <c r="IR21" i="5" s="1"/>
  <c r="IU21" i="5" s="1"/>
  <c r="IX21" i="5" s="1"/>
  <c r="JA21" i="5" s="1"/>
  <c r="JE21" i="5" s="1"/>
  <c r="JI21" i="5" s="1"/>
  <c r="JM21" i="5" s="1"/>
  <c r="JQ21" i="5" s="1"/>
  <c r="JT21" i="5" s="1"/>
  <c r="JW21" i="5" s="1"/>
  <c r="KA21" i="5" s="1"/>
  <c r="KE21" i="5" s="1"/>
  <c r="KH21" i="5" s="1"/>
  <c r="KK21" i="5" s="1"/>
  <c r="KN21" i="5" s="1"/>
  <c r="KQ21" i="5" s="1"/>
  <c r="KT21" i="5" s="1"/>
  <c r="KW21" i="5" s="1"/>
  <c r="KZ21" i="5" s="1"/>
  <c r="LC21" i="5" s="1"/>
  <c r="LF21" i="5" s="1"/>
  <c r="LI21" i="5" s="1"/>
  <c r="LL21" i="5" s="1"/>
  <c r="LO21" i="5" s="1"/>
  <c r="LR21" i="5" s="1"/>
  <c r="LU21" i="5" s="1"/>
  <c r="LX21" i="5" s="1"/>
  <c r="MA21" i="5" s="1"/>
  <c r="MD21" i="5" s="1"/>
  <c r="MG21" i="5" s="1"/>
  <c r="MJ21" i="5" s="1"/>
  <c r="MM21" i="5" s="1"/>
  <c r="MP21" i="5" s="1"/>
  <c r="MS21" i="5" s="1"/>
  <c r="MV21" i="5" s="1"/>
  <c r="MY21" i="5" s="1"/>
  <c r="NB21" i="5" s="1"/>
  <c r="NF21" i="5" s="1"/>
  <c r="NI21" i="5" s="1"/>
  <c r="NM21" i="5" s="1"/>
  <c r="NQ21" i="5" s="1"/>
  <c r="NT21" i="5" s="1"/>
  <c r="NW21" i="5" s="1"/>
  <c r="OA21" i="5" s="1"/>
  <c r="OE21" i="5" s="1"/>
  <c r="OI21" i="5" s="1"/>
  <c r="OM21" i="5" s="1"/>
  <c r="OQ21" i="5" s="1"/>
  <c r="OU21" i="5" s="1"/>
  <c r="OY21" i="5" s="1"/>
  <c r="PC21" i="5" s="1"/>
  <c r="PG21" i="5" s="1"/>
  <c r="PK21" i="5" s="1"/>
  <c r="PO21" i="5" s="1"/>
  <c r="PS21" i="5" s="1"/>
  <c r="PW21" i="5" s="1"/>
  <c r="QA21" i="5" s="1"/>
  <c r="QE21" i="5" s="1"/>
  <c r="QI21" i="5" s="1"/>
  <c r="QM21" i="5" s="1"/>
  <c r="QQ21" i="5" s="1"/>
  <c r="QU21" i="5" s="1"/>
  <c r="RB20" i="5"/>
  <c r="RC20" i="5" s="1"/>
  <c r="QY20" i="5"/>
  <c r="QZ20" i="5" s="1"/>
  <c r="QV20" i="5"/>
  <c r="AB20" i="5"/>
  <c r="R20" i="5"/>
  <c r="N20" i="5"/>
  <c r="S20" i="5" s="1"/>
  <c r="X20" i="5" s="1"/>
  <c r="AC20" i="5" s="1"/>
  <c r="AF20" i="5" s="1"/>
  <c r="AI20" i="5" s="1"/>
  <c r="AL20" i="5" s="1"/>
  <c r="AP20" i="5" s="1"/>
  <c r="AS20" i="5" s="1"/>
  <c r="AV20" i="5" s="1"/>
  <c r="AZ20" i="5" s="1"/>
  <c r="BC20" i="5" s="1"/>
  <c r="BF20" i="5" s="1"/>
  <c r="BI20" i="5" s="1"/>
  <c r="BL20" i="5" s="1"/>
  <c r="BP20" i="5" s="1"/>
  <c r="BS20" i="5" s="1"/>
  <c r="BV20" i="5" s="1"/>
  <c r="BY20" i="5" s="1"/>
  <c r="CB20" i="5" s="1"/>
  <c r="CE20" i="5" s="1"/>
  <c r="CH20" i="5" s="1"/>
  <c r="CK20" i="5" s="1"/>
  <c r="CN20" i="5" s="1"/>
  <c r="CQ20" i="5" s="1"/>
  <c r="CT20" i="5" s="1"/>
  <c r="CW20" i="5" s="1"/>
  <c r="CZ20" i="5" s="1"/>
  <c r="DC20" i="5" s="1"/>
  <c r="DF20" i="5" s="1"/>
  <c r="DI20" i="5" s="1"/>
  <c r="DL20" i="5" s="1"/>
  <c r="DO20" i="5" s="1"/>
  <c r="DR20" i="5" s="1"/>
  <c r="DU20" i="5" s="1"/>
  <c r="DX20" i="5" s="1"/>
  <c r="EB20" i="5" s="1"/>
  <c r="EE20" i="5" s="1"/>
  <c r="EI20" i="5" s="1"/>
  <c r="EL20" i="5" s="1"/>
  <c r="EP20" i="5" s="1"/>
  <c r="ET20" i="5" s="1"/>
  <c r="EW20" i="5" s="1"/>
  <c r="EZ20" i="5" s="1"/>
  <c r="FC20" i="5" s="1"/>
  <c r="FF20" i="5" s="1"/>
  <c r="FI20" i="5" s="1"/>
  <c r="FL20" i="5" s="1"/>
  <c r="FO20" i="5" s="1"/>
  <c r="FR20" i="5" s="1"/>
  <c r="FU20" i="5" s="1"/>
  <c r="FY20" i="5" s="1"/>
  <c r="GB20" i="5" s="1"/>
  <c r="GE20" i="5" s="1"/>
  <c r="GH20" i="5" s="1"/>
  <c r="GK20" i="5" s="1"/>
  <c r="GN20" i="5" s="1"/>
  <c r="GR20" i="5" s="1"/>
  <c r="GU20" i="5" s="1"/>
  <c r="GY20" i="5" s="1"/>
  <c r="HC20" i="5" s="1"/>
  <c r="HF20" i="5" s="1"/>
  <c r="HI20" i="5" s="1"/>
  <c r="HL20" i="5" s="1"/>
  <c r="HO20" i="5" s="1"/>
  <c r="HR20" i="5" s="1"/>
  <c r="HU20" i="5" s="1"/>
  <c r="HX20" i="5" s="1"/>
  <c r="IA20" i="5" s="1"/>
  <c r="ID20" i="5" s="1"/>
  <c r="IG20" i="5" s="1"/>
  <c r="IJ20" i="5" s="1"/>
  <c r="IN20" i="5" s="1"/>
  <c r="IR20" i="5" s="1"/>
  <c r="IU20" i="5" s="1"/>
  <c r="IX20" i="5" s="1"/>
  <c r="JA20" i="5" s="1"/>
  <c r="JE20" i="5" s="1"/>
  <c r="JI20" i="5" s="1"/>
  <c r="JM20" i="5" s="1"/>
  <c r="JQ20" i="5" s="1"/>
  <c r="JT20" i="5" s="1"/>
  <c r="JW20" i="5" s="1"/>
  <c r="KA20" i="5" s="1"/>
  <c r="KE20" i="5" s="1"/>
  <c r="KH20" i="5" s="1"/>
  <c r="KK20" i="5" s="1"/>
  <c r="KN20" i="5" s="1"/>
  <c r="KQ20" i="5" s="1"/>
  <c r="KT20" i="5" s="1"/>
  <c r="KW20" i="5" s="1"/>
  <c r="KZ20" i="5" s="1"/>
  <c r="LC20" i="5" s="1"/>
  <c r="LF20" i="5" s="1"/>
  <c r="LI20" i="5" s="1"/>
  <c r="LL20" i="5" s="1"/>
  <c r="LO20" i="5" s="1"/>
  <c r="LR20" i="5" s="1"/>
  <c r="LU20" i="5" s="1"/>
  <c r="LX20" i="5" s="1"/>
  <c r="MA20" i="5" s="1"/>
  <c r="MD20" i="5" s="1"/>
  <c r="MG20" i="5" s="1"/>
  <c r="MJ20" i="5" s="1"/>
  <c r="MM20" i="5" s="1"/>
  <c r="MP20" i="5" s="1"/>
  <c r="MS20" i="5" s="1"/>
  <c r="MV20" i="5" s="1"/>
  <c r="MY20" i="5" s="1"/>
  <c r="NB20" i="5" s="1"/>
  <c r="NF20" i="5" s="1"/>
  <c r="NI20" i="5" s="1"/>
  <c r="NM20" i="5" s="1"/>
  <c r="NQ20" i="5" s="1"/>
  <c r="NT20" i="5" s="1"/>
  <c r="NW20" i="5" s="1"/>
  <c r="OA20" i="5" s="1"/>
  <c r="OE20" i="5" s="1"/>
  <c r="OI20" i="5" s="1"/>
  <c r="OM20" i="5" s="1"/>
  <c r="OQ20" i="5" s="1"/>
  <c r="OU20" i="5" s="1"/>
  <c r="OY20" i="5" s="1"/>
  <c r="PC20" i="5" s="1"/>
  <c r="PG20" i="5" s="1"/>
  <c r="PK20" i="5" s="1"/>
  <c r="PO20" i="5" s="1"/>
  <c r="PS20" i="5" s="1"/>
  <c r="PW20" i="5" s="1"/>
  <c r="QA20" i="5" s="1"/>
  <c r="QE20" i="5" s="1"/>
  <c r="QI20" i="5" s="1"/>
  <c r="QM20" i="5" s="1"/>
  <c r="QQ20" i="5" s="1"/>
  <c r="QU20" i="5" s="1"/>
  <c r="I20" i="5"/>
  <c r="RB19" i="5"/>
  <c r="RC19" i="5" s="1"/>
  <c r="QZ19" i="5"/>
  <c r="QY19" i="5"/>
  <c r="QV19" i="5"/>
  <c r="I19" i="5"/>
  <c r="N19" i="5" s="1"/>
  <c r="S19" i="5" s="1"/>
  <c r="X19" i="5" s="1"/>
  <c r="AC19" i="5" s="1"/>
  <c r="AF19" i="5" s="1"/>
  <c r="AI19" i="5" s="1"/>
  <c r="AL19" i="5" s="1"/>
  <c r="AP19" i="5" s="1"/>
  <c r="AS19" i="5" s="1"/>
  <c r="AV19" i="5" s="1"/>
  <c r="AZ19" i="5" s="1"/>
  <c r="BC19" i="5" s="1"/>
  <c r="BF19" i="5" s="1"/>
  <c r="BI19" i="5" s="1"/>
  <c r="BL19" i="5" s="1"/>
  <c r="BP19" i="5" s="1"/>
  <c r="BS19" i="5" s="1"/>
  <c r="BV19" i="5" s="1"/>
  <c r="BY19" i="5" s="1"/>
  <c r="CB19" i="5" s="1"/>
  <c r="CE19" i="5" s="1"/>
  <c r="CH19" i="5" s="1"/>
  <c r="CK19" i="5" s="1"/>
  <c r="CN19" i="5" s="1"/>
  <c r="CQ19" i="5" s="1"/>
  <c r="CT19" i="5" s="1"/>
  <c r="CW19" i="5" s="1"/>
  <c r="CZ19" i="5" s="1"/>
  <c r="DC19" i="5" s="1"/>
  <c r="DF19" i="5" s="1"/>
  <c r="DI19" i="5" s="1"/>
  <c r="DL19" i="5" s="1"/>
  <c r="DO19" i="5" s="1"/>
  <c r="DR19" i="5" s="1"/>
  <c r="DU19" i="5" s="1"/>
  <c r="DX19" i="5" s="1"/>
  <c r="EB19" i="5" s="1"/>
  <c r="EE19" i="5" s="1"/>
  <c r="EI19" i="5" s="1"/>
  <c r="EL19" i="5" s="1"/>
  <c r="EP19" i="5" s="1"/>
  <c r="ET19" i="5" s="1"/>
  <c r="EW19" i="5" s="1"/>
  <c r="EZ19" i="5" s="1"/>
  <c r="FC19" i="5" s="1"/>
  <c r="FF19" i="5" s="1"/>
  <c r="FI19" i="5" s="1"/>
  <c r="FL19" i="5" s="1"/>
  <c r="FO19" i="5" s="1"/>
  <c r="FR19" i="5" s="1"/>
  <c r="FU19" i="5" s="1"/>
  <c r="FY19" i="5" s="1"/>
  <c r="GB19" i="5" s="1"/>
  <c r="GE19" i="5" s="1"/>
  <c r="GH19" i="5" s="1"/>
  <c r="GK19" i="5" s="1"/>
  <c r="GN19" i="5" s="1"/>
  <c r="GR19" i="5" s="1"/>
  <c r="GU19" i="5" s="1"/>
  <c r="GY19" i="5" s="1"/>
  <c r="HC19" i="5" s="1"/>
  <c r="HF19" i="5" s="1"/>
  <c r="HI19" i="5" s="1"/>
  <c r="HL19" i="5" s="1"/>
  <c r="HO19" i="5" s="1"/>
  <c r="HR19" i="5" s="1"/>
  <c r="HU19" i="5" s="1"/>
  <c r="HX19" i="5" s="1"/>
  <c r="IA19" i="5" s="1"/>
  <c r="ID19" i="5" s="1"/>
  <c r="IG19" i="5" s="1"/>
  <c r="IJ19" i="5" s="1"/>
  <c r="IN19" i="5" s="1"/>
  <c r="IR19" i="5" s="1"/>
  <c r="IU19" i="5" s="1"/>
  <c r="IX19" i="5" s="1"/>
  <c r="JA19" i="5" s="1"/>
  <c r="JE19" i="5" s="1"/>
  <c r="JI19" i="5" s="1"/>
  <c r="JM19" i="5" s="1"/>
  <c r="JQ19" i="5" s="1"/>
  <c r="JT19" i="5" s="1"/>
  <c r="JW19" i="5" s="1"/>
  <c r="KA19" i="5" s="1"/>
  <c r="KE19" i="5" s="1"/>
  <c r="KH19" i="5" s="1"/>
  <c r="KK19" i="5" s="1"/>
  <c r="KN19" i="5" s="1"/>
  <c r="KQ19" i="5" s="1"/>
  <c r="KT19" i="5" s="1"/>
  <c r="KW19" i="5" s="1"/>
  <c r="KZ19" i="5" s="1"/>
  <c r="LC19" i="5" s="1"/>
  <c r="LF19" i="5" s="1"/>
  <c r="LI19" i="5" s="1"/>
  <c r="LL19" i="5" s="1"/>
  <c r="LO19" i="5" s="1"/>
  <c r="LR19" i="5" s="1"/>
  <c r="LU19" i="5" s="1"/>
  <c r="LX19" i="5" s="1"/>
  <c r="MA19" i="5" s="1"/>
  <c r="MD19" i="5" s="1"/>
  <c r="MG19" i="5" s="1"/>
  <c r="MJ19" i="5" s="1"/>
  <c r="MM19" i="5" s="1"/>
  <c r="MP19" i="5" s="1"/>
  <c r="MS19" i="5" s="1"/>
  <c r="MV19" i="5" s="1"/>
  <c r="MY19" i="5" s="1"/>
  <c r="NB19" i="5" s="1"/>
  <c r="NF19" i="5" s="1"/>
  <c r="NI19" i="5" s="1"/>
  <c r="NM19" i="5" s="1"/>
  <c r="NQ19" i="5" s="1"/>
  <c r="NT19" i="5" s="1"/>
  <c r="NW19" i="5" s="1"/>
  <c r="OA19" i="5" s="1"/>
  <c r="OE19" i="5" s="1"/>
  <c r="OI19" i="5" s="1"/>
  <c r="OM19" i="5" s="1"/>
  <c r="OQ19" i="5" s="1"/>
  <c r="OU19" i="5" s="1"/>
  <c r="OY19" i="5" s="1"/>
  <c r="PC19" i="5" s="1"/>
  <c r="PG19" i="5" s="1"/>
  <c r="PK19" i="5" s="1"/>
  <c r="PO19" i="5" s="1"/>
  <c r="PS19" i="5" s="1"/>
  <c r="PW19" i="5" s="1"/>
  <c r="QA19" i="5" s="1"/>
  <c r="QE19" i="5" s="1"/>
  <c r="QI19" i="5" s="1"/>
  <c r="QM19" i="5" s="1"/>
  <c r="QQ19" i="5" s="1"/>
  <c r="QU19" i="5" s="1"/>
  <c r="RB18" i="5"/>
  <c r="RC18" i="5" s="1"/>
  <c r="QY18" i="5"/>
  <c r="QV18" i="5"/>
  <c r="QW18" i="5" s="1"/>
  <c r="I18" i="5"/>
  <c r="N18" i="5" s="1"/>
  <c r="S18" i="5" s="1"/>
  <c r="X18" i="5" s="1"/>
  <c r="AC18" i="5" s="1"/>
  <c r="AF18" i="5" s="1"/>
  <c r="AI18" i="5" s="1"/>
  <c r="AL18" i="5" s="1"/>
  <c r="AP18" i="5" s="1"/>
  <c r="AS18" i="5" s="1"/>
  <c r="AV18" i="5" s="1"/>
  <c r="AZ18" i="5" s="1"/>
  <c r="BC18" i="5" s="1"/>
  <c r="BF18" i="5" s="1"/>
  <c r="BI18" i="5" s="1"/>
  <c r="BL18" i="5" s="1"/>
  <c r="BP18" i="5" s="1"/>
  <c r="BS18" i="5" s="1"/>
  <c r="BV18" i="5" s="1"/>
  <c r="BY18" i="5" s="1"/>
  <c r="CB18" i="5" s="1"/>
  <c r="CE18" i="5" s="1"/>
  <c r="CH18" i="5" s="1"/>
  <c r="CK18" i="5" s="1"/>
  <c r="CN18" i="5" s="1"/>
  <c r="CQ18" i="5" s="1"/>
  <c r="CT18" i="5" s="1"/>
  <c r="CW18" i="5" s="1"/>
  <c r="CZ18" i="5" s="1"/>
  <c r="DC18" i="5" s="1"/>
  <c r="DF18" i="5" s="1"/>
  <c r="DI18" i="5" s="1"/>
  <c r="DL18" i="5" s="1"/>
  <c r="DO18" i="5" s="1"/>
  <c r="DR18" i="5" s="1"/>
  <c r="DU18" i="5" s="1"/>
  <c r="DX18" i="5" s="1"/>
  <c r="EB18" i="5" s="1"/>
  <c r="EE18" i="5" s="1"/>
  <c r="EI18" i="5" s="1"/>
  <c r="EL18" i="5" s="1"/>
  <c r="EP18" i="5" s="1"/>
  <c r="ET18" i="5" s="1"/>
  <c r="EW18" i="5" s="1"/>
  <c r="EZ18" i="5" s="1"/>
  <c r="FC18" i="5" s="1"/>
  <c r="FF18" i="5" s="1"/>
  <c r="FI18" i="5" s="1"/>
  <c r="FL18" i="5" s="1"/>
  <c r="FO18" i="5" s="1"/>
  <c r="FR18" i="5" s="1"/>
  <c r="FU18" i="5" s="1"/>
  <c r="FY18" i="5" s="1"/>
  <c r="GB18" i="5" s="1"/>
  <c r="GE18" i="5" s="1"/>
  <c r="GH18" i="5" s="1"/>
  <c r="GK18" i="5" s="1"/>
  <c r="GN18" i="5" s="1"/>
  <c r="GR18" i="5" s="1"/>
  <c r="GU18" i="5" s="1"/>
  <c r="GY18" i="5" s="1"/>
  <c r="HC18" i="5" s="1"/>
  <c r="HF18" i="5" s="1"/>
  <c r="HI18" i="5" s="1"/>
  <c r="HL18" i="5" s="1"/>
  <c r="HO18" i="5" s="1"/>
  <c r="HR18" i="5" s="1"/>
  <c r="HU18" i="5" s="1"/>
  <c r="HX18" i="5" s="1"/>
  <c r="IA18" i="5" s="1"/>
  <c r="ID18" i="5" s="1"/>
  <c r="IG18" i="5" s="1"/>
  <c r="IJ18" i="5" s="1"/>
  <c r="IN18" i="5" s="1"/>
  <c r="IR18" i="5" s="1"/>
  <c r="IU18" i="5" s="1"/>
  <c r="IX18" i="5" s="1"/>
  <c r="JA18" i="5" s="1"/>
  <c r="JE18" i="5" s="1"/>
  <c r="JI18" i="5" s="1"/>
  <c r="JM18" i="5" s="1"/>
  <c r="JQ18" i="5" s="1"/>
  <c r="JT18" i="5" s="1"/>
  <c r="JW18" i="5" s="1"/>
  <c r="KA18" i="5" s="1"/>
  <c r="KE18" i="5" s="1"/>
  <c r="KH18" i="5" s="1"/>
  <c r="KK18" i="5" s="1"/>
  <c r="KN18" i="5" s="1"/>
  <c r="KQ18" i="5" s="1"/>
  <c r="KT18" i="5" s="1"/>
  <c r="KW18" i="5" s="1"/>
  <c r="KZ18" i="5" s="1"/>
  <c r="LC18" i="5" s="1"/>
  <c r="LF18" i="5" s="1"/>
  <c r="LI18" i="5" s="1"/>
  <c r="LL18" i="5" s="1"/>
  <c r="LO18" i="5" s="1"/>
  <c r="LR18" i="5" s="1"/>
  <c r="LU18" i="5" s="1"/>
  <c r="LX18" i="5" s="1"/>
  <c r="MA18" i="5" s="1"/>
  <c r="MD18" i="5" s="1"/>
  <c r="MG18" i="5" s="1"/>
  <c r="MJ18" i="5" s="1"/>
  <c r="MM18" i="5" s="1"/>
  <c r="MP18" i="5" s="1"/>
  <c r="MS18" i="5" s="1"/>
  <c r="MV18" i="5" s="1"/>
  <c r="MY18" i="5" s="1"/>
  <c r="NB18" i="5" s="1"/>
  <c r="NF18" i="5" s="1"/>
  <c r="NI18" i="5" s="1"/>
  <c r="NM18" i="5" s="1"/>
  <c r="NQ18" i="5" s="1"/>
  <c r="NT18" i="5" s="1"/>
  <c r="NW18" i="5" s="1"/>
  <c r="OA18" i="5" s="1"/>
  <c r="OE18" i="5" s="1"/>
  <c r="OI18" i="5" s="1"/>
  <c r="OM18" i="5" s="1"/>
  <c r="OQ18" i="5" s="1"/>
  <c r="OU18" i="5" s="1"/>
  <c r="OY18" i="5" s="1"/>
  <c r="PC18" i="5" s="1"/>
  <c r="PG18" i="5" s="1"/>
  <c r="PK18" i="5" s="1"/>
  <c r="PO18" i="5" s="1"/>
  <c r="PS18" i="5" s="1"/>
  <c r="PW18" i="5" s="1"/>
  <c r="QA18" i="5" s="1"/>
  <c r="QE18" i="5" s="1"/>
  <c r="QI18" i="5" s="1"/>
  <c r="QM18" i="5" s="1"/>
  <c r="QQ18" i="5" s="1"/>
  <c r="QU18" i="5" s="1"/>
  <c r="RB17" i="5"/>
  <c r="RC17" i="5" s="1"/>
  <c r="QY17" i="5"/>
  <c r="QZ17" i="5" s="1"/>
  <c r="QV17" i="5"/>
  <c r="I17" i="5"/>
  <c r="N17" i="5" s="1"/>
  <c r="S17" i="5" s="1"/>
  <c r="X17" i="5" s="1"/>
  <c r="AC17" i="5" s="1"/>
  <c r="AF17" i="5" s="1"/>
  <c r="AI17" i="5" s="1"/>
  <c r="AL17" i="5" s="1"/>
  <c r="AP17" i="5" s="1"/>
  <c r="AS17" i="5" s="1"/>
  <c r="AV17" i="5" s="1"/>
  <c r="AZ17" i="5" s="1"/>
  <c r="BC17" i="5" s="1"/>
  <c r="BF17" i="5" s="1"/>
  <c r="BI17" i="5" s="1"/>
  <c r="BL17" i="5" s="1"/>
  <c r="BP17" i="5" s="1"/>
  <c r="BS17" i="5" s="1"/>
  <c r="BV17" i="5" s="1"/>
  <c r="BY17" i="5" s="1"/>
  <c r="CB17" i="5" s="1"/>
  <c r="CE17" i="5" s="1"/>
  <c r="CH17" i="5" s="1"/>
  <c r="CK17" i="5" s="1"/>
  <c r="CN17" i="5" s="1"/>
  <c r="CQ17" i="5" s="1"/>
  <c r="CT17" i="5" s="1"/>
  <c r="CW17" i="5" s="1"/>
  <c r="CZ17" i="5" s="1"/>
  <c r="DC17" i="5" s="1"/>
  <c r="DF17" i="5" s="1"/>
  <c r="DI17" i="5" s="1"/>
  <c r="DL17" i="5" s="1"/>
  <c r="DO17" i="5" s="1"/>
  <c r="DR17" i="5" s="1"/>
  <c r="DU17" i="5" s="1"/>
  <c r="DX17" i="5" s="1"/>
  <c r="EB17" i="5" s="1"/>
  <c r="EE17" i="5" s="1"/>
  <c r="EI17" i="5" s="1"/>
  <c r="EL17" i="5" s="1"/>
  <c r="EP17" i="5" s="1"/>
  <c r="ET17" i="5" s="1"/>
  <c r="EW17" i="5" s="1"/>
  <c r="EZ17" i="5" s="1"/>
  <c r="FC17" i="5" s="1"/>
  <c r="FF17" i="5" s="1"/>
  <c r="FI17" i="5" s="1"/>
  <c r="FL17" i="5" s="1"/>
  <c r="FO17" i="5" s="1"/>
  <c r="FR17" i="5" s="1"/>
  <c r="FU17" i="5" s="1"/>
  <c r="FY17" i="5" s="1"/>
  <c r="GB17" i="5" s="1"/>
  <c r="GE17" i="5" s="1"/>
  <c r="GH17" i="5" s="1"/>
  <c r="GK17" i="5" s="1"/>
  <c r="GN17" i="5" s="1"/>
  <c r="GR17" i="5" s="1"/>
  <c r="GU17" i="5" s="1"/>
  <c r="GY17" i="5" s="1"/>
  <c r="HC17" i="5" s="1"/>
  <c r="HF17" i="5" s="1"/>
  <c r="HI17" i="5" s="1"/>
  <c r="HL17" i="5" s="1"/>
  <c r="HO17" i="5" s="1"/>
  <c r="HR17" i="5" s="1"/>
  <c r="HU17" i="5" s="1"/>
  <c r="HX17" i="5" s="1"/>
  <c r="IA17" i="5" s="1"/>
  <c r="ID17" i="5" s="1"/>
  <c r="IG17" i="5" s="1"/>
  <c r="IJ17" i="5" s="1"/>
  <c r="IN17" i="5" s="1"/>
  <c r="IR17" i="5" s="1"/>
  <c r="IU17" i="5" s="1"/>
  <c r="IX17" i="5" s="1"/>
  <c r="JA17" i="5" s="1"/>
  <c r="JE17" i="5" s="1"/>
  <c r="JI17" i="5" s="1"/>
  <c r="JM17" i="5" s="1"/>
  <c r="JQ17" i="5" s="1"/>
  <c r="JT17" i="5" s="1"/>
  <c r="JW17" i="5" s="1"/>
  <c r="KA17" i="5" s="1"/>
  <c r="KE17" i="5" s="1"/>
  <c r="KH17" i="5" s="1"/>
  <c r="KK17" i="5" s="1"/>
  <c r="KN17" i="5" s="1"/>
  <c r="KQ17" i="5" s="1"/>
  <c r="KT17" i="5" s="1"/>
  <c r="KW17" i="5" s="1"/>
  <c r="KZ17" i="5" s="1"/>
  <c r="LC17" i="5" s="1"/>
  <c r="LF17" i="5" s="1"/>
  <c r="LI17" i="5" s="1"/>
  <c r="LL17" i="5" s="1"/>
  <c r="LO17" i="5" s="1"/>
  <c r="LR17" i="5" s="1"/>
  <c r="LU17" i="5" s="1"/>
  <c r="LX17" i="5" s="1"/>
  <c r="MA17" i="5" s="1"/>
  <c r="MD17" i="5" s="1"/>
  <c r="MG17" i="5" s="1"/>
  <c r="MJ17" i="5" s="1"/>
  <c r="MM17" i="5" s="1"/>
  <c r="MP17" i="5" s="1"/>
  <c r="MS17" i="5" s="1"/>
  <c r="MV17" i="5" s="1"/>
  <c r="MY17" i="5" s="1"/>
  <c r="NB17" i="5" s="1"/>
  <c r="NF17" i="5" s="1"/>
  <c r="NI17" i="5" s="1"/>
  <c r="NM17" i="5" s="1"/>
  <c r="NQ17" i="5" s="1"/>
  <c r="NT17" i="5" s="1"/>
  <c r="NW17" i="5" s="1"/>
  <c r="OA17" i="5" s="1"/>
  <c r="OE17" i="5" s="1"/>
  <c r="OI17" i="5" s="1"/>
  <c r="OM17" i="5" s="1"/>
  <c r="OQ17" i="5" s="1"/>
  <c r="OU17" i="5" s="1"/>
  <c r="OY17" i="5" s="1"/>
  <c r="PC17" i="5" s="1"/>
  <c r="PG17" i="5" s="1"/>
  <c r="PK17" i="5" s="1"/>
  <c r="PO17" i="5" s="1"/>
  <c r="PS17" i="5" s="1"/>
  <c r="PW17" i="5" s="1"/>
  <c r="QA17" i="5" s="1"/>
  <c r="QE17" i="5" s="1"/>
  <c r="QI17" i="5" s="1"/>
  <c r="QM17" i="5" s="1"/>
  <c r="QQ17" i="5" s="1"/>
  <c r="QU17" i="5" s="1"/>
  <c r="RB16" i="5"/>
  <c r="RC16" i="5" s="1"/>
  <c r="QY16" i="5"/>
  <c r="QZ16" i="5" s="1"/>
  <c r="QV16" i="5"/>
  <c r="I16" i="5"/>
  <c r="N16" i="5" s="1"/>
  <c r="S16" i="5" s="1"/>
  <c r="X16" i="5" s="1"/>
  <c r="AC16" i="5" s="1"/>
  <c r="AF16" i="5" s="1"/>
  <c r="AI16" i="5" s="1"/>
  <c r="AL16" i="5" s="1"/>
  <c r="AP16" i="5" s="1"/>
  <c r="AS16" i="5" s="1"/>
  <c r="AV16" i="5" s="1"/>
  <c r="AZ16" i="5" s="1"/>
  <c r="BC16" i="5" s="1"/>
  <c r="BF16" i="5" s="1"/>
  <c r="BI16" i="5" s="1"/>
  <c r="BL16" i="5" s="1"/>
  <c r="BP16" i="5" s="1"/>
  <c r="BS16" i="5" s="1"/>
  <c r="BV16" i="5" s="1"/>
  <c r="BY16" i="5" s="1"/>
  <c r="CB16" i="5" s="1"/>
  <c r="CE16" i="5" s="1"/>
  <c r="CH16" i="5" s="1"/>
  <c r="CK16" i="5" s="1"/>
  <c r="CN16" i="5" s="1"/>
  <c r="CQ16" i="5" s="1"/>
  <c r="CT16" i="5" s="1"/>
  <c r="CW16" i="5" s="1"/>
  <c r="CZ16" i="5" s="1"/>
  <c r="DC16" i="5" s="1"/>
  <c r="DF16" i="5" s="1"/>
  <c r="DI16" i="5" s="1"/>
  <c r="DL16" i="5" s="1"/>
  <c r="DO16" i="5" s="1"/>
  <c r="DR16" i="5" s="1"/>
  <c r="DU16" i="5" s="1"/>
  <c r="DX16" i="5" s="1"/>
  <c r="EB16" i="5" s="1"/>
  <c r="EE16" i="5" s="1"/>
  <c r="EI16" i="5" s="1"/>
  <c r="EL16" i="5" s="1"/>
  <c r="EP16" i="5" s="1"/>
  <c r="ET16" i="5" s="1"/>
  <c r="EW16" i="5" s="1"/>
  <c r="EZ16" i="5" s="1"/>
  <c r="FC16" i="5" s="1"/>
  <c r="FF16" i="5" s="1"/>
  <c r="FI16" i="5" s="1"/>
  <c r="FL16" i="5" s="1"/>
  <c r="FO16" i="5" s="1"/>
  <c r="FR16" i="5" s="1"/>
  <c r="FU16" i="5" s="1"/>
  <c r="FY16" i="5" s="1"/>
  <c r="GB16" i="5" s="1"/>
  <c r="GE16" i="5" s="1"/>
  <c r="GH16" i="5" s="1"/>
  <c r="GK16" i="5" s="1"/>
  <c r="GN16" i="5" s="1"/>
  <c r="GR16" i="5" s="1"/>
  <c r="GU16" i="5" s="1"/>
  <c r="GY16" i="5" s="1"/>
  <c r="HC16" i="5" s="1"/>
  <c r="HF16" i="5" s="1"/>
  <c r="HI16" i="5" s="1"/>
  <c r="HL16" i="5" s="1"/>
  <c r="HO16" i="5" s="1"/>
  <c r="HR16" i="5" s="1"/>
  <c r="HU16" i="5" s="1"/>
  <c r="HX16" i="5" s="1"/>
  <c r="IA16" i="5" s="1"/>
  <c r="ID16" i="5" s="1"/>
  <c r="IG16" i="5" s="1"/>
  <c r="IJ16" i="5" s="1"/>
  <c r="IN16" i="5" s="1"/>
  <c r="IR16" i="5" s="1"/>
  <c r="IU16" i="5" s="1"/>
  <c r="IX16" i="5" s="1"/>
  <c r="JA16" i="5" s="1"/>
  <c r="JE16" i="5" s="1"/>
  <c r="JI16" i="5" s="1"/>
  <c r="JM16" i="5" s="1"/>
  <c r="JQ16" i="5" s="1"/>
  <c r="JT16" i="5" s="1"/>
  <c r="JW16" i="5" s="1"/>
  <c r="KA16" i="5" s="1"/>
  <c r="KE16" i="5" s="1"/>
  <c r="KH16" i="5" s="1"/>
  <c r="KK16" i="5" s="1"/>
  <c r="KN16" i="5" s="1"/>
  <c r="KQ16" i="5" s="1"/>
  <c r="KT16" i="5" s="1"/>
  <c r="KW16" i="5" s="1"/>
  <c r="KZ16" i="5" s="1"/>
  <c r="LC16" i="5" s="1"/>
  <c r="LF16" i="5" s="1"/>
  <c r="LI16" i="5" s="1"/>
  <c r="LL16" i="5" s="1"/>
  <c r="LO16" i="5" s="1"/>
  <c r="LR16" i="5" s="1"/>
  <c r="LU16" i="5" s="1"/>
  <c r="LX16" i="5" s="1"/>
  <c r="MA16" i="5" s="1"/>
  <c r="MD16" i="5" s="1"/>
  <c r="MG16" i="5" s="1"/>
  <c r="MJ16" i="5" s="1"/>
  <c r="MM16" i="5" s="1"/>
  <c r="MP16" i="5" s="1"/>
  <c r="MS16" i="5" s="1"/>
  <c r="MV16" i="5" s="1"/>
  <c r="MY16" i="5" s="1"/>
  <c r="NB16" i="5" s="1"/>
  <c r="NF16" i="5" s="1"/>
  <c r="NI16" i="5" s="1"/>
  <c r="NM16" i="5" s="1"/>
  <c r="NQ16" i="5" s="1"/>
  <c r="NT16" i="5" s="1"/>
  <c r="NW16" i="5" s="1"/>
  <c r="OA16" i="5" s="1"/>
  <c r="OE16" i="5" s="1"/>
  <c r="OI16" i="5" s="1"/>
  <c r="OM16" i="5" s="1"/>
  <c r="OQ16" i="5" s="1"/>
  <c r="OU16" i="5" s="1"/>
  <c r="OY16" i="5" s="1"/>
  <c r="PC16" i="5" s="1"/>
  <c r="PG16" i="5" s="1"/>
  <c r="PK16" i="5" s="1"/>
  <c r="PO16" i="5" s="1"/>
  <c r="PS16" i="5" s="1"/>
  <c r="PW16" i="5" s="1"/>
  <c r="QA16" i="5" s="1"/>
  <c r="QE16" i="5" s="1"/>
  <c r="QI16" i="5" s="1"/>
  <c r="QM16" i="5" s="1"/>
  <c r="QQ16" i="5" s="1"/>
  <c r="QU16" i="5" s="1"/>
  <c r="RB15" i="5"/>
  <c r="RC15" i="5" s="1"/>
  <c r="QY15" i="5"/>
  <c r="QZ15" i="5" s="1"/>
  <c r="QV15" i="5"/>
  <c r="I15" i="5"/>
  <c r="N15" i="5" s="1"/>
  <c r="S15" i="5" s="1"/>
  <c r="X15" i="5" s="1"/>
  <c r="AC15" i="5" s="1"/>
  <c r="AF15" i="5" s="1"/>
  <c r="AI15" i="5" s="1"/>
  <c r="AL15" i="5" s="1"/>
  <c r="AP15" i="5" s="1"/>
  <c r="AS15" i="5" s="1"/>
  <c r="AV15" i="5" s="1"/>
  <c r="AZ15" i="5" s="1"/>
  <c r="BC15" i="5" s="1"/>
  <c r="BF15" i="5" s="1"/>
  <c r="BI15" i="5" s="1"/>
  <c r="BL15" i="5" s="1"/>
  <c r="BP15" i="5" s="1"/>
  <c r="BS15" i="5" s="1"/>
  <c r="BV15" i="5" s="1"/>
  <c r="BY15" i="5" s="1"/>
  <c r="CB15" i="5" s="1"/>
  <c r="CE15" i="5" s="1"/>
  <c r="CH15" i="5" s="1"/>
  <c r="CK15" i="5" s="1"/>
  <c r="CN15" i="5" s="1"/>
  <c r="CQ15" i="5" s="1"/>
  <c r="CT15" i="5" s="1"/>
  <c r="CW15" i="5" s="1"/>
  <c r="CZ15" i="5" s="1"/>
  <c r="DC15" i="5" s="1"/>
  <c r="DF15" i="5" s="1"/>
  <c r="DI15" i="5" s="1"/>
  <c r="DL15" i="5" s="1"/>
  <c r="DO15" i="5" s="1"/>
  <c r="DR15" i="5" s="1"/>
  <c r="DU15" i="5" s="1"/>
  <c r="DX15" i="5" s="1"/>
  <c r="EB15" i="5" s="1"/>
  <c r="EE15" i="5" s="1"/>
  <c r="EI15" i="5" s="1"/>
  <c r="EL15" i="5" s="1"/>
  <c r="EP15" i="5" s="1"/>
  <c r="ET15" i="5" s="1"/>
  <c r="EW15" i="5" s="1"/>
  <c r="EZ15" i="5" s="1"/>
  <c r="FC15" i="5" s="1"/>
  <c r="FF15" i="5" s="1"/>
  <c r="FI15" i="5" s="1"/>
  <c r="FL15" i="5" s="1"/>
  <c r="FO15" i="5" s="1"/>
  <c r="FR15" i="5" s="1"/>
  <c r="FU15" i="5" s="1"/>
  <c r="FY15" i="5" s="1"/>
  <c r="GB15" i="5" s="1"/>
  <c r="GE15" i="5" s="1"/>
  <c r="GH15" i="5" s="1"/>
  <c r="GK15" i="5" s="1"/>
  <c r="GN15" i="5" s="1"/>
  <c r="GR15" i="5" s="1"/>
  <c r="GU15" i="5" s="1"/>
  <c r="GY15" i="5" s="1"/>
  <c r="HC15" i="5" s="1"/>
  <c r="HF15" i="5" s="1"/>
  <c r="HI15" i="5" s="1"/>
  <c r="HL15" i="5" s="1"/>
  <c r="HO15" i="5" s="1"/>
  <c r="HR15" i="5" s="1"/>
  <c r="HU15" i="5" s="1"/>
  <c r="HX15" i="5" s="1"/>
  <c r="IA15" i="5" s="1"/>
  <c r="ID15" i="5" s="1"/>
  <c r="IG15" i="5" s="1"/>
  <c r="IJ15" i="5" s="1"/>
  <c r="IN15" i="5" s="1"/>
  <c r="IR15" i="5" s="1"/>
  <c r="IU15" i="5" s="1"/>
  <c r="IX15" i="5" s="1"/>
  <c r="JA15" i="5" s="1"/>
  <c r="JE15" i="5" s="1"/>
  <c r="JI15" i="5" s="1"/>
  <c r="JM15" i="5" s="1"/>
  <c r="JQ15" i="5" s="1"/>
  <c r="JT15" i="5" s="1"/>
  <c r="JW15" i="5" s="1"/>
  <c r="KA15" i="5" s="1"/>
  <c r="KE15" i="5" s="1"/>
  <c r="KH15" i="5" s="1"/>
  <c r="KK15" i="5" s="1"/>
  <c r="KN15" i="5" s="1"/>
  <c r="KQ15" i="5" s="1"/>
  <c r="KT15" i="5" s="1"/>
  <c r="KW15" i="5" s="1"/>
  <c r="KZ15" i="5" s="1"/>
  <c r="LC15" i="5" s="1"/>
  <c r="LF15" i="5" s="1"/>
  <c r="LI15" i="5" s="1"/>
  <c r="LL15" i="5" s="1"/>
  <c r="LO15" i="5" s="1"/>
  <c r="LR15" i="5" s="1"/>
  <c r="LU15" i="5" s="1"/>
  <c r="LX15" i="5" s="1"/>
  <c r="MA15" i="5" s="1"/>
  <c r="MD15" i="5" s="1"/>
  <c r="MG15" i="5" s="1"/>
  <c r="MJ15" i="5" s="1"/>
  <c r="MM15" i="5" s="1"/>
  <c r="MP15" i="5" s="1"/>
  <c r="MS15" i="5" s="1"/>
  <c r="MV15" i="5" s="1"/>
  <c r="MY15" i="5" s="1"/>
  <c r="NB15" i="5" s="1"/>
  <c r="NF15" i="5" s="1"/>
  <c r="NI15" i="5" s="1"/>
  <c r="NM15" i="5" s="1"/>
  <c r="NQ15" i="5" s="1"/>
  <c r="NT15" i="5" s="1"/>
  <c r="NW15" i="5" s="1"/>
  <c r="OA15" i="5" s="1"/>
  <c r="OE15" i="5" s="1"/>
  <c r="OI15" i="5" s="1"/>
  <c r="OM15" i="5" s="1"/>
  <c r="OQ15" i="5" s="1"/>
  <c r="OU15" i="5" s="1"/>
  <c r="OY15" i="5" s="1"/>
  <c r="PC15" i="5" s="1"/>
  <c r="PG15" i="5" s="1"/>
  <c r="PK15" i="5" s="1"/>
  <c r="PO15" i="5" s="1"/>
  <c r="PS15" i="5" s="1"/>
  <c r="PW15" i="5" s="1"/>
  <c r="QA15" i="5" s="1"/>
  <c r="QE15" i="5" s="1"/>
  <c r="QI15" i="5" s="1"/>
  <c r="QM15" i="5" s="1"/>
  <c r="QQ15" i="5" s="1"/>
  <c r="QU15" i="5" s="1"/>
  <c r="RB14" i="5"/>
  <c r="RC14" i="5" s="1"/>
  <c r="QY14" i="5"/>
  <c r="QZ14" i="5" s="1"/>
  <c r="QV14" i="5"/>
  <c r="I14" i="5"/>
  <c r="N14" i="5" s="1"/>
  <c r="S14" i="5" s="1"/>
  <c r="X14" i="5" s="1"/>
  <c r="AC14" i="5" s="1"/>
  <c r="AF14" i="5" s="1"/>
  <c r="AI14" i="5" s="1"/>
  <c r="AL14" i="5" s="1"/>
  <c r="AP14" i="5" s="1"/>
  <c r="AS14" i="5" s="1"/>
  <c r="AV14" i="5" s="1"/>
  <c r="AZ14" i="5" s="1"/>
  <c r="BC14" i="5" s="1"/>
  <c r="BF14" i="5" s="1"/>
  <c r="BI14" i="5" s="1"/>
  <c r="BL14" i="5" s="1"/>
  <c r="BP14" i="5" s="1"/>
  <c r="BS14" i="5" s="1"/>
  <c r="BV14" i="5" s="1"/>
  <c r="BY14" i="5" s="1"/>
  <c r="CB14" i="5" s="1"/>
  <c r="CE14" i="5" s="1"/>
  <c r="CH14" i="5" s="1"/>
  <c r="CK14" i="5" s="1"/>
  <c r="CN14" i="5" s="1"/>
  <c r="CQ14" i="5" s="1"/>
  <c r="CT14" i="5" s="1"/>
  <c r="CW14" i="5" s="1"/>
  <c r="CZ14" i="5" s="1"/>
  <c r="DC14" i="5" s="1"/>
  <c r="DF14" i="5" s="1"/>
  <c r="DI14" i="5" s="1"/>
  <c r="DL14" i="5" s="1"/>
  <c r="DO14" i="5" s="1"/>
  <c r="DR14" i="5" s="1"/>
  <c r="DU14" i="5" s="1"/>
  <c r="DX14" i="5" s="1"/>
  <c r="EB14" i="5" s="1"/>
  <c r="EE14" i="5" s="1"/>
  <c r="EI14" i="5" s="1"/>
  <c r="EL14" i="5" s="1"/>
  <c r="EP14" i="5" s="1"/>
  <c r="ET14" i="5" s="1"/>
  <c r="EW14" i="5" s="1"/>
  <c r="EZ14" i="5" s="1"/>
  <c r="FC14" i="5" s="1"/>
  <c r="FF14" i="5" s="1"/>
  <c r="FI14" i="5" s="1"/>
  <c r="FL14" i="5" s="1"/>
  <c r="FO14" i="5" s="1"/>
  <c r="FR14" i="5" s="1"/>
  <c r="FU14" i="5" s="1"/>
  <c r="FY14" i="5" s="1"/>
  <c r="GB14" i="5" s="1"/>
  <c r="GE14" i="5" s="1"/>
  <c r="GH14" i="5" s="1"/>
  <c r="GK14" i="5" s="1"/>
  <c r="GN14" i="5" s="1"/>
  <c r="GR14" i="5" s="1"/>
  <c r="GU14" i="5" s="1"/>
  <c r="GY14" i="5" s="1"/>
  <c r="HC14" i="5" s="1"/>
  <c r="HF14" i="5" s="1"/>
  <c r="HI14" i="5" s="1"/>
  <c r="HL14" i="5" s="1"/>
  <c r="HO14" i="5" s="1"/>
  <c r="HR14" i="5" s="1"/>
  <c r="HU14" i="5" s="1"/>
  <c r="HX14" i="5" s="1"/>
  <c r="IA14" i="5" s="1"/>
  <c r="ID14" i="5" s="1"/>
  <c r="IG14" i="5" s="1"/>
  <c r="IJ14" i="5" s="1"/>
  <c r="IN14" i="5" s="1"/>
  <c r="IR14" i="5" s="1"/>
  <c r="IU14" i="5" s="1"/>
  <c r="IX14" i="5" s="1"/>
  <c r="JA14" i="5" s="1"/>
  <c r="JE14" i="5" s="1"/>
  <c r="JI14" i="5" s="1"/>
  <c r="JM14" i="5" s="1"/>
  <c r="JQ14" i="5" s="1"/>
  <c r="JT14" i="5" s="1"/>
  <c r="JW14" i="5" s="1"/>
  <c r="KA14" i="5" s="1"/>
  <c r="KE14" i="5" s="1"/>
  <c r="KH14" i="5" s="1"/>
  <c r="KK14" i="5" s="1"/>
  <c r="KN14" i="5" s="1"/>
  <c r="KQ14" i="5" s="1"/>
  <c r="KT14" i="5" s="1"/>
  <c r="KW14" i="5" s="1"/>
  <c r="KZ14" i="5" s="1"/>
  <c r="LC14" i="5" s="1"/>
  <c r="LF14" i="5" s="1"/>
  <c r="LI14" i="5" s="1"/>
  <c r="LL14" i="5" s="1"/>
  <c r="LO14" i="5" s="1"/>
  <c r="LR14" i="5" s="1"/>
  <c r="LU14" i="5" s="1"/>
  <c r="LX14" i="5" s="1"/>
  <c r="MA14" i="5" s="1"/>
  <c r="MD14" i="5" s="1"/>
  <c r="MG14" i="5" s="1"/>
  <c r="MJ14" i="5" s="1"/>
  <c r="MM14" i="5" s="1"/>
  <c r="MP14" i="5" s="1"/>
  <c r="MS14" i="5" s="1"/>
  <c r="MV14" i="5" s="1"/>
  <c r="MY14" i="5" s="1"/>
  <c r="NB14" i="5" s="1"/>
  <c r="NF14" i="5" s="1"/>
  <c r="NI14" i="5" s="1"/>
  <c r="NM14" i="5" s="1"/>
  <c r="NQ14" i="5" s="1"/>
  <c r="NT14" i="5" s="1"/>
  <c r="NW14" i="5" s="1"/>
  <c r="OA14" i="5" s="1"/>
  <c r="OE14" i="5" s="1"/>
  <c r="OI14" i="5" s="1"/>
  <c r="OM14" i="5" s="1"/>
  <c r="OQ14" i="5" s="1"/>
  <c r="OU14" i="5" s="1"/>
  <c r="OY14" i="5" s="1"/>
  <c r="PC14" i="5" s="1"/>
  <c r="PG14" i="5" s="1"/>
  <c r="PK14" i="5" s="1"/>
  <c r="PO14" i="5" s="1"/>
  <c r="PS14" i="5" s="1"/>
  <c r="PW14" i="5" s="1"/>
  <c r="QA14" i="5" s="1"/>
  <c r="QE14" i="5" s="1"/>
  <c r="QI14" i="5" s="1"/>
  <c r="QM14" i="5" s="1"/>
  <c r="QQ14" i="5" s="1"/>
  <c r="QU14" i="5" s="1"/>
  <c r="RB13" i="5"/>
  <c r="RC13" i="5" s="1"/>
  <c r="QY13" i="5"/>
  <c r="QZ13" i="5" s="1"/>
  <c r="QV13" i="5"/>
  <c r="I13" i="5"/>
  <c r="N13" i="5" s="1"/>
  <c r="S13" i="5" s="1"/>
  <c r="X13" i="5" s="1"/>
  <c r="AC13" i="5" s="1"/>
  <c r="AF13" i="5" s="1"/>
  <c r="AI13" i="5" s="1"/>
  <c r="AL13" i="5" s="1"/>
  <c r="AP13" i="5" s="1"/>
  <c r="AS13" i="5" s="1"/>
  <c r="AV13" i="5" s="1"/>
  <c r="AZ13" i="5" s="1"/>
  <c r="BC13" i="5" s="1"/>
  <c r="BF13" i="5" s="1"/>
  <c r="BI13" i="5" s="1"/>
  <c r="BL13" i="5" s="1"/>
  <c r="BP13" i="5" s="1"/>
  <c r="BS13" i="5" s="1"/>
  <c r="BV13" i="5" s="1"/>
  <c r="BY13" i="5" s="1"/>
  <c r="CB13" i="5" s="1"/>
  <c r="CE13" i="5" s="1"/>
  <c r="CH13" i="5" s="1"/>
  <c r="CK13" i="5" s="1"/>
  <c r="CN13" i="5" s="1"/>
  <c r="CQ13" i="5" s="1"/>
  <c r="CT13" i="5" s="1"/>
  <c r="CW13" i="5" s="1"/>
  <c r="CZ13" i="5" s="1"/>
  <c r="DC13" i="5" s="1"/>
  <c r="DF13" i="5" s="1"/>
  <c r="DI13" i="5" s="1"/>
  <c r="DL13" i="5" s="1"/>
  <c r="DO13" i="5" s="1"/>
  <c r="DR13" i="5" s="1"/>
  <c r="DU13" i="5" s="1"/>
  <c r="DX13" i="5" s="1"/>
  <c r="EB13" i="5" s="1"/>
  <c r="EE13" i="5" s="1"/>
  <c r="EI13" i="5" s="1"/>
  <c r="EL13" i="5" s="1"/>
  <c r="EP13" i="5" s="1"/>
  <c r="ET13" i="5" s="1"/>
  <c r="EW13" i="5" s="1"/>
  <c r="EZ13" i="5" s="1"/>
  <c r="FC13" i="5" s="1"/>
  <c r="FF13" i="5" s="1"/>
  <c r="FI13" i="5" s="1"/>
  <c r="FL13" i="5" s="1"/>
  <c r="FO13" i="5" s="1"/>
  <c r="FR13" i="5" s="1"/>
  <c r="FU13" i="5" s="1"/>
  <c r="FY13" i="5" s="1"/>
  <c r="GB13" i="5" s="1"/>
  <c r="GE13" i="5" s="1"/>
  <c r="GH13" i="5" s="1"/>
  <c r="GK13" i="5" s="1"/>
  <c r="GN13" i="5" s="1"/>
  <c r="GR13" i="5" s="1"/>
  <c r="GU13" i="5" s="1"/>
  <c r="GY13" i="5" s="1"/>
  <c r="HC13" i="5" s="1"/>
  <c r="HF13" i="5" s="1"/>
  <c r="HI13" i="5" s="1"/>
  <c r="HL13" i="5" s="1"/>
  <c r="HO13" i="5" s="1"/>
  <c r="HR13" i="5" s="1"/>
  <c r="HU13" i="5" s="1"/>
  <c r="HX13" i="5" s="1"/>
  <c r="IA13" i="5" s="1"/>
  <c r="ID13" i="5" s="1"/>
  <c r="IG13" i="5" s="1"/>
  <c r="IJ13" i="5" s="1"/>
  <c r="IN13" i="5" s="1"/>
  <c r="IR13" i="5" s="1"/>
  <c r="IU13" i="5" s="1"/>
  <c r="IX13" i="5" s="1"/>
  <c r="JA13" i="5" s="1"/>
  <c r="JE13" i="5" s="1"/>
  <c r="JI13" i="5" s="1"/>
  <c r="JM13" i="5" s="1"/>
  <c r="JQ13" i="5" s="1"/>
  <c r="JT13" i="5" s="1"/>
  <c r="JW13" i="5" s="1"/>
  <c r="KA13" i="5" s="1"/>
  <c r="KE13" i="5" s="1"/>
  <c r="KH13" i="5" s="1"/>
  <c r="KK13" i="5" s="1"/>
  <c r="KN13" i="5" s="1"/>
  <c r="KQ13" i="5" s="1"/>
  <c r="KT13" i="5" s="1"/>
  <c r="KW13" i="5" s="1"/>
  <c r="KZ13" i="5" s="1"/>
  <c r="LC13" i="5" s="1"/>
  <c r="LF13" i="5" s="1"/>
  <c r="LI13" i="5" s="1"/>
  <c r="LL13" i="5" s="1"/>
  <c r="LO13" i="5" s="1"/>
  <c r="LR13" i="5" s="1"/>
  <c r="LU13" i="5" s="1"/>
  <c r="LX13" i="5" s="1"/>
  <c r="MA13" i="5" s="1"/>
  <c r="MD13" i="5" s="1"/>
  <c r="MG13" i="5" s="1"/>
  <c r="MJ13" i="5" s="1"/>
  <c r="MM13" i="5" s="1"/>
  <c r="MP13" i="5" s="1"/>
  <c r="MS13" i="5" s="1"/>
  <c r="MV13" i="5" s="1"/>
  <c r="MY13" i="5" s="1"/>
  <c r="NB13" i="5" s="1"/>
  <c r="NF13" i="5" s="1"/>
  <c r="NI13" i="5" s="1"/>
  <c r="NM13" i="5" s="1"/>
  <c r="NQ13" i="5" s="1"/>
  <c r="NT13" i="5" s="1"/>
  <c r="NW13" i="5" s="1"/>
  <c r="OA13" i="5" s="1"/>
  <c r="OE13" i="5" s="1"/>
  <c r="OI13" i="5" s="1"/>
  <c r="OM13" i="5" s="1"/>
  <c r="OQ13" i="5" s="1"/>
  <c r="OU13" i="5" s="1"/>
  <c r="OY13" i="5" s="1"/>
  <c r="PC13" i="5" s="1"/>
  <c r="PG13" i="5" s="1"/>
  <c r="PK13" i="5" s="1"/>
  <c r="PO13" i="5" s="1"/>
  <c r="PS13" i="5" s="1"/>
  <c r="PW13" i="5" s="1"/>
  <c r="QA13" i="5" s="1"/>
  <c r="QE13" i="5" s="1"/>
  <c r="QI13" i="5" s="1"/>
  <c r="QM13" i="5" s="1"/>
  <c r="QQ13" i="5" s="1"/>
  <c r="QU13" i="5" s="1"/>
  <c r="RB12" i="5"/>
  <c r="RC12" i="5" s="1"/>
  <c r="QY12" i="5"/>
  <c r="QZ12" i="5" s="1"/>
  <c r="QV12" i="5"/>
  <c r="I12" i="5"/>
  <c r="N12" i="5" s="1"/>
  <c r="S12" i="5" s="1"/>
  <c r="X12" i="5" s="1"/>
  <c r="AC12" i="5" s="1"/>
  <c r="AF12" i="5" s="1"/>
  <c r="AI12" i="5" s="1"/>
  <c r="AL12" i="5" s="1"/>
  <c r="AP12" i="5" s="1"/>
  <c r="AS12" i="5" s="1"/>
  <c r="AV12" i="5" s="1"/>
  <c r="AZ12" i="5" s="1"/>
  <c r="BC12" i="5" s="1"/>
  <c r="BF12" i="5" s="1"/>
  <c r="BI12" i="5" s="1"/>
  <c r="BL12" i="5" s="1"/>
  <c r="BP12" i="5" s="1"/>
  <c r="BS12" i="5" s="1"/>
  <c r="BV12" i="5" s="1"/>
  <c r="BY12" i="5" s="1"/>
  <c r="CB12" i="5" s="1"/>
  <c r="CE12" i="5" s="1"/>
  <c r="CH12" i="5" s="1"/>
  <c r="CK12" i="5" s="1"/>
  <c r="CN12" i="5" s="1"/>
  <c r="CQ12" i="5" s="1"/>
  <c r="CT12" i="5" s="1"/>
  <c r="CW12" i="5" s="1"/>
  <c r="CZ12" i="5" s="1"/>
  <c r="DC12" i="5" s="1"/>
  <c r="DF12" i="5" s="1"/>
  <c r="DI12" i="5" s="1"/>
  <c r="DL12" i="5" s="1"/>
  <c r="DO12" i="5" s="1"/>
  <c r="DR12" i="5" s="1"/>
  <c r="DU12" i="5" s="1"/>
  <c r="DX12" i="5" s="1"/>
  <c r="EB12" i="5" s="1"/>
  <c r="EE12" i="5" s="1"/>
  <c r="EI12" i="5" s="1"/>
  <c r="EL12" i="5" s="1"/>
  <c r="EP12" i="5" s="1"/>
  <c r="ET12" i="5" s="1"/>
  <c r="EW12" i="5" s="1"/>
  <c r="EZ12" i="5" s="1"/>
  <c r="FC12" i="5" s="1"/>
  <c r="FF12" i="5" s="1"/>
  <c r="FI12" i="5" s="1"/>
  <c r="FL12" i="5" s="1"/>
  <c r="FO12" i="5" s="1"/>
  <c r="FR12" i="5" s="1"/>
  <c r="FU12" i="5" s="1"/>
  <c r="FY12" i="5" s="1"/>
  <c r="GB12" i="5" s="1"/>
  <c r="GE12" i="5" s="1"/>
  <c r="GH12" i="5" s="1"/>
  <c r="GK12" i="5" s="1"/>
  <c r="GN12" i="5" s="1"/>
  <c r="GR12" i="5" s="1"/>
  <c r="GU12" i="5" s="1"/>
  <c r="GY12" i="5" s="1"/>
  <c r="HC12" i="5" s="1"/>
  <c r="HF12" i="5" s="1"/>
  <c r="HI12" i="5" s="1"/>
  <c r="HL12" i="5" s="1"/>
  <c r="HO12" i="5" s="1"/>
  <c r="HR12" i="5" s="1"/>
  <c r="HU12" i="5" s="1"/>
  <c r="HX12" i="5" s="1"/>
  <c r="IA12" i="5" s="1"/>
  <c r="ID12" i="5" s="1"/>
  <c r="IG12" i="5" s="1"/>
  <c r="IJ12" i="5" s="1"/>
  <c r="IN12" i="5" s="1"/>
  <c r="IR12" i="5" s="1"/>
  <c r="IU12" i="5" s="1"/>
  <c r="IX12" i="5" s="1"/>
  <c r="JA12" i="5" s="1"/>
  <c r="JE12" i="5" s="1"/>
  <c r="JI12" i="5" s="1"/>
  <c r="JM12" i="5" s="1"/>
  <c r="JQ12" i="5" s="1"/>
  <c r="JT12" i="5" s="1"/>
  <c r="JW12" i="5" s="1"/>
  <c r="KA12" i="5" s="1"/>
  <c r="KE12" i="5" s="1"/>
  <c r="KH12" i="5" s="1"/>
  <c r="KK12" i="5" s="1"/>
  <c r="KN12" i="5" s="1"/>
  <c r="KQ12" i="5" s="1"/>
  <c r="KT12" i="5" s="1"/>
  <c r="KW12" i="5" s="1"/>
  <c r="KZ12" i="5" s="1"/>
  <c r="LC12" i="5" s="1"/>
  <c r="LF12" i="5" s="1"/>
  <c r="LI12" i="5" s="1"/>
  <c r="LL12" i="5" s="1"/>
  <c r="LO12" i="5" s="1"/>
  <c r="LR12" i="5" s="1"/>
  <c r="LU12" i="5" s="1"/>
  <c r="LX12" i="5" s="1"/>
  <c r="MA12" i="5" s="1"/>
  <c r="MD12" i="5" s="1"/>
  <c r="MG12" i="5" s="1"/>
  <c r="MJ12" i="5" s="1"/>
  <c r="MM12" i="5" s="1"/>
  <c r="MP12" i="5" s="1"/>
  <c r="MS12" i="5" s="1"/>
  <c r="MV12" i="5" s="1"/>
  <c r="MY12" i="5" s="1"/>
  <c r="NB12" i="5" s="1"/>
  <c r="NF12" i="5" s="1"/>
  <c r="NI12" i="5" s="1"/>
  <c r="NM12" i="5" s="1"/>
  <c r="NQ12" i="5" s="1"/>
  <c r="NT12" i="5" s="1"/>
  <c r="NW12" i="5" s="1"/>
  <c r="OA12" i="5" s="1"/>
  <c r="OE12" i="5" s="1"/>
  <c r="OI12" i="5" s="1"/>
  <c r="OM12" i="5" s="1"/>
  <c r="OQ12" i="5" s="1"/>
  <c r="OU12" i="5" s="1"/>
  <c r="OY12" i="5" s="1"/>
  <c r="PC12" i="5" s="1"/>
  <c r="PG12" i="5" s="1"/>
  <c r="PK12" i="5" s="1"/>
  <c r="PO12" i="5" s="1"/>
  <c r="PS12" i="5" s="1"/>
  <c r="PW12" i="5" s="1"/>
  <c r="QA12" i="5" s="1"/>
  <c r="QE12" i="5" s="1"/>
  <c r="QI12" i="5" s="1"/>
  <c r="QM12" i="5" s="1"/>
  <c r="QQ12" i="5" s="1"/>
  <c r="QU12" i="5" s="1"/>
  <c r="RB11" i="5"/>
  <c r="RC11" i="5" s="1"/>
  <c r="QY11" i="5"/>
  <c r="QZ11" i="5" s="1"/>
  <c r="QV11" i="5"/>
  <c r="I11" i="5"/>
  <c r="N11" i="5" s="1"/>
  <c r="S11" i="5" s="1"/>
  <c r="X11" i="5" s="1"/>
  <c r="AC11" i="5" s="1"/>
  <c r="AF11" i="5" s="1"/>
  <c r="AI11" i="5" s="1"/>
  <c r="AL11" i="5" s="1"/>
  <c r="AP11" i="5" s="1"/>
  <c r="AS11" i="5" s="1"/>
  <c r="AV11" i="5" s="1"/>
  <c r="AZ11" i="5" s="1"/>
  <c r="BC11" i="5" s="1"/>
  <c r="BF11" i="5" s="1"/>
  <c r="BI11" i="5" s="1"/>
  <c r="BL11" i="5" s="1"/>
  <c r="BP11" i="5" s="1"/>
  <c r="BS11" i="5" s="1"/>
  <c r="BV11" i="5" s="1"/>
  <c r="BY11" i="5" s="1"/>
  <c r="CB11" i="5" s="1"/>
  <c r="CE11" i="5" s="1"/>
  <c r="CH11" i="5" s="1"/>
  <c r="CK11" i="5" s="1"/>
  <c r="CN11" i="5" s="1"/>
  <c r="CQ11" i="5" s="1"/>
  <c r="CT11" i="5" s="1"/>
  <c r="CW11" i="5" s="1"/>
  <c r="CZ11" i="5" s="1"/>
  <c r="DC11" i="5" s="1"/>
  <c r="DF11" i="5" s="1"/>
  <c r="DI11" i="5" s="1"/>
  <c r="DL11" i="5" s="1"/>
  <c r="DO11" i="5" s="1"/>
  <c r="DR11" i="5" s="1"/>
  <c r="DU11" i="5" s="1"/>
  <c r="DX11" i="5" s="1"/>
  <c r="EB11" i="5" s="1"/>
  <c r="EE11" i="5" s="1"/>
  <c r="EI11" i="5" s="1"/>
  <c r="EL11" i="5" s="1"/>
  <c r="EP11" i="5" s="1"/>
  <c r="ET11" i="5" s="1"/>
  <c r="EW11" i="5" s="1"/>
  <c r="EZ11" i="5" s="1"/>
  <c r="FC11" i="5" s="1"/>
  <c r="FF11" i="5" s="1"/>
  <c r="FI11" i="5" s="1"/>
  <c r="FL11" i="5" s="1"/>
  <c r="FO11" i="5" s="1"/>
  <c r="FR11" i="5" s="1"/>
  <c r="FU11" i="5" s="1"/>
  <c r="FY11" i="5" s="1"/>
  <c r="GB11" i="5" s="1"/>
  <c r="GE11" i="5" s="1"/>
  <c r="GH11" i="5" s="1"/>
  <c r="GK11" i="5" s="1"/>
  <c r="GN11" i="5" s="1"/>
  <c r="GR11" i="5" s="1"/>
  <c r="GU11" i="5" s="1"/>
  <c r="GY11" i="5" s="1"/>
  <c r="HC11" i="5" s="1"/>
  <c r="HF11" i="5" s="1"/>
  <c r="HI11" i="5" s="1"/>
  <c r="HL11" i="5" s="1"/>
  <c r="HO11" i="5" s="1"/>
  <c r="HR11" i="5" s="1"/>
  <c r="HU11" i="5" s="1"/>
  <c r="HX11" i="5" s="1"/>
  <c r="IA11" i="5" s="1"/>
  <c r="ID11" i="5" s="1"/>
  <c r="IG11" i="5" s="1"/>
  <c r="IJ11" i="5" s="1"/>
  <c r="IN11" i="5" s="1"/>
  <c r="IR11" i="5" s="1"/>
  <c r="IU11" i="5" s="1"/>
  <c r="IX11" i="5" s="1"/>
  <c r="JA11" i="5" s="1"/>
  <c r="JE11" i="5" s="1"/>
  <c r="JI11" i="5" s="1"/>
  <c r="JM11" i="5" s="1"/>
  <c r="JQ11" i="5" s="1"/>
  <c r="JT11" i="5" s="1"/>
  <c r="JW11" i="5" s="1"/>
  <c r="KA11" i="5" s="1"/>
  <c r="KE11" i="5" s="1"/>
  <c r="KH11" i="5" s="1"/>
  <c r="KK11" i="5" s="1"/>
  <c r="KN11" i="5" s="1"/>
  <c r="KQ11" i="5" s="1"/>
  <c r="KT11" i="5" s="1"/>
  <c r="KW11" i="5" s="1"/>
  <c r="KZ11" i="5" s="1"/>
  <c r="LC11" i="5" s="1"/>
  <c r="LF11" i="5" s="1"/>
  <c r="LI11" i="5" s="1"/>
  <c r="LL11" i="5" s="1"/>
  <c r="LO11" i="5" s="1"/>
  <c r="LR11" i="5" s="1"/>
  <c r="LU11" i="5" s="1"/>
  <c r="LX11" i="5" s="1"/>
  <c r="MA11" i="5" s="1"/>
  <c r="MD11" i="5" s="1"/>
  <c r="MG11" i="5" s="1"/>
  <c r="MJ11" i="5" s="1"/>
  <c r="MM11" i="5" s="1"/>
  <c r="MP11" i="5" s="1"/>
  <c r="MS11" i="5" s="1"/>
  <c r="MV11" i="5" s="1"/>
  <c r="MY11" i="5" s="1"/>
  <c r="NB11" i="5" s="1"/>
  <c r="NF11" i="5" s="1"/>
  <c r="NI11" i="5" s="1"/>
  <c r="NM11" i="5" s="1"/>
  <c r="NQ11" i="5" s="1"/>
  <c r="NT11" i="5" s="1"/>
  <c r="NW11" i="5" s="1"/>
  <c r="OA11" i="5" s="1"/>
  <c r="OE11" i="5" s="1"/>
  <c r="OI11" i="5" s="1"/>
  <c r="OM11" i="5" s="1"/>
  <c r="OQ11" i="5" s="1"/>
  <c r="OU11" i="5" s="1"/>
  <c r="OY11" i="5" s="1"/>
  <c r="PC11" i="5" s="1"/>
  <c r="PG11" i="5" s="1"/>
  <c r="PK11" i="5" s="1"/>
  <c r="PO11" i="5" s="1"/>
  <c r="PS11" i="5" s="1"/>
  <c r="PW11" i="5" s="1"/>
  <c r="QA11" i="5" s="1"/>
  <c r="QE11" i="5" s="1"/>
  <c r="QI11" i="5" s="1"/>
  <c r="QM11" i="5" s="1"/>
  <c r="QQ11" i="5" s="1"/>
  <c r="QU11" i="5" s="1"/>
  <c r="RB10" i="5"/>
  <c r="RC10" i="5" s="1"/>
  <c r="QY10" i="5"/>
  <c r="QZ10" i="5" s="1"/>
  <c r="QV10" i="5"/>
  <c r="MD10" i="5"/>
  <c r="MG10" i="5" s="1"/>
  <c r="MJ10" i="5" s="1"/>
  <c r="MM10" i="5" s="1"/>
  <c r="MP10" i="5" s="1"/>
  <c r="MS10" i="5" s="1"/>
  <c r="MV10" i="5" s="1"/>
  <c r="MY10" i="5" s="1"/>
  <c r="NB10" i="5" s="1"/>
  <c r="NF10" i="5" s="1"/>
  <c r="NI10" i="5" s="1"/>
  <c r="NM10" i="5" s="1"/>
  <c r="NQ10" i="5" s="1"/>
  <c r="NT10" i="5" s="1"/>
  <c r="NW10" i="5" s="1"/>
  <c r="OA10" i="5" s="1"/>
  <c r="OE10" i="5" s="1"/>
  <c r="OI10" i="5" s="1"/>
  <c r="OM10" i="5" s="1"/>
  <c r="OQ10" i="5" s="1"/>
  <c r="OU10" i="5" s="1"/>
  <c r="OY10" i="5" s="1"/>
  <c r="PC10" i="5" s="1"/>
  <c r="PG10" i="5" s="1"/>
  <c r="PK10" i="5" s="1"/>
  <c r="PO10" i="5" s="1"/>
  <c r="PS10" i="5" s="1"/>
  <c r="PW10" i="5" s="1"/>
  <c r="QA10" i="5" s="1"/>
  <c r="QE10" i="5" s="1"/>
  <c r="QI10" i="5" s="1"/>
  <c r="QM10" i="5" s="1"/>
  <c r="QQ10" i="5" s="1"/>
  <c r="QU10" i="5" s="1"/>
  <c r="FS10" i="5"/>
  <c r="I10" i="5"/>
  <c r="N10" i="5" s="1"/>
  <c r="S10" i="5" s="1"/>
  <c r="X10" i="5" s="1"/>
  <c r="AC10" i="5" s="1"/>
  <c r="AF10" i="5" s="1"/>
  <c r="AI10" i="5" s="1"/>
  <c r="AL10" i="5" s="1"/>
  <c r="AP10" i="5" s="1"/>
  <c r="AS10" i="5" s="1"/>
  <c r="AV10" i="5" s="1"/>
  <c r="AZ10" i="5" s="1"/>
  <c r="BC10" i="5" s="1"/>
  <c r="BF10" i="5" s="1"/>
  <c r="BI10" i="5" s="1"/>
  <c r="BL10" i="5" s="1"/>
  <c r="BP10" i="5" s="1"/>
  <c r="BS10" i="5" s="1"/>
  <c r="BV10" i="5" s="1"/>
  <c r="BY10" i="5" s="1"/>
  <c r="CB10" i="5" s="1"/>
  <c r="CE10" i="5" s="1"/>
  <c r="CH10" i="5" s="1"/>
  <c r="CK10" i="5" s="1"/>
  <c r="CN10" i="5" s="1"/>
  <c r="CQ10" i="5" s="1"/>
  <c r="CT10" i="5" s="1"/>
  <c r="CW10" i="5" s="1"/>
  <c r="CZ10" i="5" s="1"/>
  <c r="DC10" i="5" s="1"/>
  <c r="DF10" i="5" s="1"/>
  <c r="DI10" i="5" s="1"/>
  <c r="DL10" i="5" s="1"/>
  <c r="DO10" i="5" s="1"/>
  <c r="DR10" i="5" s="1"/>
  <c r="DU10" i="5" s="1"/>
  <c r="DX10" i="5" s="1"/>
  <c r="EB10" i="5" s="1"/>
  <c r="EE10" i="5" s="1"/>
  <c r="EI10" i="5" s="1"/>
  <c r="EL10" i="5" s="1"/>
  <c r="EP10" i="5" s="1"/>
  <c r="ET10" i="5" s="1"/>
  <c r="EW10" i="5" s="1"/>
  <c r="EZ10" i="5" s="1"/>
  <c r="FC10" i="5" s="1"/>
  <c r="FF10" i="5" s="1"/>
  <c r="FI10" i="5" s="1"/>
  <c r="FL10" i="5" s="1"/>
  <c r="FO10" i="5" s="1"/>
  <c r="FR10" i="5" s="1"/>
  <c r="FU10" i="5" s="1"/>
  <c r="FY10" i="5" s="1"/>
  <c r="GB10" i="5" s="1"/>
  <c r="GE10" i="5" s="1"/>
  <c r="GH10" i="5" s="1"/>
  <c r="GK10" i="5" s="1"/>
  <c r="GN10" i="5" s="1"/>
  <c r="GR10" i="5" s="1"/>
  <c r="GU10" i="5" s="1"/>
  <c r="GY10" i="5" s="1"/>
  <c r="HC10" i="5" s="1"/>
  <c r="HF10" i="5" s="1"/>
  <c r="HI10" i="5" s="1"/>
  <c r="HL10" i="5" s="1"/>
  <c r="HO10" i="5" s="1"/>
  <c r="HR10" i="5" s="1"/>
  <c r="HU10" i="5" s="1"/>
  <c r="HX10" i="5" s="1"/>
  <c r="IA10" i="5" s="1"/>
  <c r="ID10" i="5" s="1"/>
  <c r="IG10" i="5" s="1"/>
  <c r="IJ10" i="5" s="1"/>
  <c r="IN10" i="5" s="1"/>
  <c r="IR10" i="5" s="1"/>
  <c r="IU10" i="5" s="1"/>
  <c r="IX10" i="5" s="1"/>
  <c r="JA10" i="5" s="1"/>
  <c r="JE10" i="5" s="1"/>
  <c r="JI10" i="5" s="1"/>
  <c r="JM10" i="5" s="1"/>
  <c r="JQ10" i="5" s="1"/>
  <c r="JT10" i="5" s="1"/>
  <c r="JW10" i="5" s="1"/>
  <c r="KA10" i="5" s="1"/>
  <c r="KE10" i="5" s="1"/>
  <c r="KH10" i="5" s="1"/>
  <c r="KK10" i="5" s="1"/>
  <c r="KN10" i="5" s="1"/>
  <c r="KQ10" i="5" s="1"/>
  <c r="KT10" i="5" s="1"/>
  <c r="KW10" i="5" s="1"/>
  <c r="KZ10" i="5" s="1"/>
  <c r="LC10" i="5" s="1"/>
  <c r="LF10" i="5" s="1"/>
  <c r="LI10" i="5" s="1"/>
  <c r="LL10" i="5" s="1"/>
  <c r="LO10" i="5" s="1"/>
  <c r="LR10" i="5" s="1"/>
  <c r="RB9" i="5"/>
  <c r="RC9" i="5" s="1"/>
  <c r="QY9" i="5"/>
  <c r="QZ9" i="5" s="1"/>
  <c r="QV9" i="5"/>
  <c r="QW9" i="5" s="1"/>
  <c r="I9" i="5"/>
  <c r="N9" i="5" s="1"/>
  <c r="S9" i="5" s="1"/>
  <c r="X9" i="5" s="1"/>
  <c r="AC9" i="5" s="1"/>
  <c r="AF9" i="5" s="1"/>
  <c r="AI9" i="5" s="1"/>
  <c r="AL9" i="5" s="1"/>
  <c r="AP9" i="5" s="1"/>
  <c r="AS9" i="5" s="1"/>
  <c r="AV9" i="5" s="1"/>
  <c r="AZ9" i="5" s="1"/>
  <c r="BC9" i="5" s="1"/>
  <c r="BF9" i="5" s="1"/>
  <c r="BI9" i="5" s="1"/>
  <c r="BL9" i="5" s="1"/>
  <c r="BP9" i="5" s="1"/>
  <c r="BS9" i="5" s="1"/>
  <c r="BV9" i="5" s="1"/>
  <c r="BY9" i="5" s="1"/>
  <c r="CB9" i="5" s="1"/>
  <c r="CE9" i="5" s="1"/>
  <c r="CH9" i="5" s="1"/>
  <c r="CK9" i="5" s="1"/>
  <c r="CN9" i="5" s="1"/>
  <c r="CQ9" i="5" s="1"/>
  <c r="CT9" i="5" s="1"/>
  <c r="CW9" i="5" s="1"/>
  <c r="CZ9" i="5" s="1"/>
  <c r="DC9" i="5" s="1"/>
  <c r="DF9" i="5" s="1"/>
  <c r="DI9" i="5" s="1"/>
  <c r="DL9" i="5" s="1"/>
  <c r="DO9" i="5" s="1"/>
  <c r="DR9" i="5" s="1"/>
  <c r="DU9" i="5" s="1"/>
  <c r="DX9" i="5" s="1"/>
  <c r="EB9" i="5" s="1"/>
  <c r="EE9" i="5" s="1"/>
  <c r="EI9" i="5" s="1"/>
  <c r="EL9" i="5" s="1"/>
  <c r="EP9" i="5" s="1"/>
  <c r="ET9" i="5" s="1"/>
  <c r="EW9" i="5" s="1"/>
  <c r="EZ9" i="5" s="1"/>
  <c r="FC9" i="5" s="1"/>
  <c r="FF9" i="5" s="1"/>
  <c r="FI9" i="5" s="1"/>
  <c r="FL9" i="5" s="1"/>
  <c r="FO9" i="5" s="1"/>
  <c r="FR9" i="5" s="1"/>
  <c r="FU9" i="5" s="1"/>
  <c r="FY9" i="5" s="1"/>
  <c r="GB9" i="5" s="1"/>
  <c r="GE9" i="5" s="1"/>
  <c r="GH9" i="5" s="1"/>
  <c r="GK9" i="5" s="1"/>
  <c r="GN9" i="5" s="1"/>
  <c r="GR9" i="5" s="1"/>
  <c r="GU9" i="5" s="1"/>
  <c r="GY9" i="5" s="1"/>
  <c r="HC9" i="5" s="1"/>
  <c r="HF9" i="5" s="1"/>
  <c r="HI9" i="5" s="1"/>
  <c r="HL9" i="5" s="1"/>
  <c r="HO9" i="5" s="1"/>
  <c r="HR9" i="5" s="1"/>
  <c r="HU9" i="5" s="1"/>
  <c r="HX9" i="5" s="1"/>
  <c r="IA9" i="5" s="1"/>
  <c r="ID9" i="5" s="1"/>
  <c r="IG9" i="5" s="1"/>
  <c r="IJ9" i="5" s="1"/>
  <c r="IN9" i="5" s="1"/>
  <c r="IR9" i="5" s="1"/>
  <c r="IU9" i="5" s="1"/>
  <c r="IX9" i="5" s="1"/>
  <c r="JA9" i="5" s="1"/>
  <c r="JE9" i="5" s="1"/>
  <c r="JI9" i="5" s="1"/>
  <c r="JM9" i="5" s="1"/>
  <c r="JQ9" i="5" s="1"/>
  <c r="JT9" i="5" s="1"/>
  <c r="JW9" i="5" s="1"/>
  <c r="KA9" i="5" s="1"/>
  <c r="KE9" i="5" s="1"/>
  <c r="KH9" i="5" s="1"/>
  <c r="KK9" i="5" s="1"/>
  <c r="KN9" i="5" s="1"/>
  <c r="KQ9" i="5" s="1"/>
  <c r="KT9" i="5" s="1"/>
  <c r="KW9" i="5" s="1"/>
  <c r="KZ9" i="5" s="1"/>
  <c r="LC9" i="5" s="1"/>
  <c r="LF9" i="5" s="1"/>
  <c r="LI9" i="5" s="1"/>
  <c r="LL9" i="5" s="1"/>
  <c r="LO9" i="5" s="1"/>
  <c r="LR9" i="5" s="1"/>
  <c r="LU9" i="5" s="1"/>
  <c r="LX9" i="5" s="1"/>
  <c r="MA9" i="5" s="1"/>
  <c r="MD9" i="5" s="1"/>
  <c r="MG9" i="5" s="1"/>
  <c r="MJ9" i="5" s="1"/>
  <c r="MM9" i="5" s="1"/>
  <c r="MP9" i="5" s="1"/>
  <c r="MS9" i="5" s="1"/>
  <c r="MV9" i="5" s="1"/>
  <c r="MY9" i="5" s="1"/>
  <c r="NB9" i="5" s="1"/>
  <c r="NF9" i="5" s="1"/>
  <c r="NI9" i="5" s="1"/>
  <c r="NM9" i="5" s="1"/>
  <c r="NQ9" i="5" s="1"/>
  <c r="NT9" i="5" s="1"/>
  <c r="NW9" i="5" s="1"/>
  <c r="OA9" i="5" s="1"/>
  <c r="OE9" i="5" s="1"/>
  <c r="OI9" i="5" s="1"/>
  <c r="OM9" i="5" s="1"/>
  <c r="OQ9" i="5" s="1"/>
  <c r="OU9" i="5" s="1"/>
  <c r="OY9" i="5" s="1"/>
  <c r="PC9" i="5" s="1"/>
  <c r="PG9" i="5" s="1"/>
  <c r="PK9" i="5" s="1"/>
  <c r="PO9" i="5" s="1"/>
  <c r="PS9" i="5" s="1"/>
  <c r="PW9" i="5" s="1"/>
  <c r="QA9" i="5" s="1"/>
  <c r="QE9" i="5" s="1"/>
  <c r="QI9" i="5" s="1"/>
  <c r="QM9" i="5" s="1"/>
  <c r="QQ9" i="5" s="1"/>
  <c r="QU9" i="5" s="1"/>
  <c r="RB8" i="5"/>
  <c r="RC8" i="5" s="1"/>
  <c r="QY8" i="5"/>
  <c r="QV8" i="5"/>
  <c r="QW8" i="5" s="1"/>
  <c r="I8" i="5"/>
  <c r="N8" i="5" s="1"/>
  <c r="S8" i="5" s="1"/>
  <c r="X8" i="5" s="1"/>
  <c r="AC8" i="5" s="1"/>
  <c r="AF8" i="5" s="1"/>
  <c r="AI8" i="5" s="1"/>
  <c r="AL8" i="5" s="1"/>
  <c r="AP8" i="5" s="1"/>
  <c r="AS8" i="5" s="1"/>
  <c r="AV8" i="5" s="1"/>
  <c r="AZ8" i="5" s="1"/>
  <c r="BC8" i="5" s="1"/>
  <c r="BF8" i="5" s="1"/>
  <c r="BI8" i="5" s="1"/>
  <c r="BL8" i="5" s="1"/>
  <c r="BP8" i="5" s="1"/>
  <c r="BS8" i="5" s="1"/>
  <c r="BV8" i="5" s="1"/>
  <c r="BY8" i="5" s="1"/>
  <c r="CB8" i="5" s="1"/>
  <c r="CE8" i="5" s="1"/>
  <c r="CH8" i="5" s="1"/>
  <c r="CK8" i="5" s="1"/>
  <c r="CN8" i="5" s="1"/>
  <c r="CQ8" i="5" s="1"/>
  <c r="CT8" i="5" s="1"/>
  <c r="CW8" i="5" s="1"/>
  <c r="CZ8" i="5" s="1"/>
  <c r="DC8" i="5" s="1"/>
  <c r="DF8" i="5" s="1"/>
  <c r="DI8" i="5" s="1"/>
  <c r="DL8" i="5" s="1"/>
  <c r="DO8" i="5" s="1"/>
  <c r="DR8" i="5" s="1"/>
  <c r="DU8" i="5" s="1"/>
  <c r="DX8" i="5" s="1"/>
  <c r="EB8" i="5" s="1"/>
  <c r="EE8" i="5" s="1"/>
  <c r="EI8" i="5" s="1"/>
  <c r="EL8" i="5" s="1"/>
  <c r="EP8" i="5" s="1"/>
  <c r="ET8" i="5" s="1"/>
  <c r="EW8" i="5" s="1"/>
  <c r="EZ8" i="5" s="1"/>
  <c r="FC8" i="5" s="1"/>
  <c r="FF8" i="5" s="1"/>
  <c r="FI8" i="5" s="1"/>
  <c r="FL8" i="5" s="1"/>
  <c r="FO8" i="5" s="1"/>
  <c r="FR8" i="5" s="1"/>
  <c r="FU8" i="5" s="1"/>
  <c r="FY8" i="5" s="1"/>
  <c r="GB8" i="5" s="1"/>
  <c r="GE8" i="5" s="1"/>
  <c r="GH8" i="5" s="1"/>
  <c r="GK8" i="5" s="1"/>
  <c r="GN8" i="5" s="1"/>
  <c r="GR8" i="5" s="1"/>
  <c r="GU8" i="5" s="1"/>
  <c r="GY8" i="5" s="1"/>
  <c r="HC8" i="5" s="1"/>
  <c r="HF8" i="5" s="1"/>
  <c r="HI8" i="5" s="1"/>
  <c r="HL8" i="5" s="1"/>
  <c r="HO8" i="5" s="1"/>
  <c r="HR8" i="5" s="1"/>
  <c r="HU8" i="5" s="1"/>
  <c r="HX8" i="5" s="1"/>
  <c r="IA8" i="5" s="1"/>
  <c r="ID8" i="5" s="1"/>
  <c r="IG8" i="5" s="1"/>
  <c r="IJ8" i="5" s="1"/>
  <c r="IN8" i="5" s="1"/>
  <c r="IR8" i="5" s="1"/>
  <c r="IU8" i="5" s="1"/>
  <c r="IX8" i="5" s="1"/>
  <c r="JA8" i="5" s="1"/>
  <c r="JE8" i="5" s="1"/>
  <c r="JI8" i="5" s="1"/>
  <c r="JM8" i="5" s="1"/>
  <c r="JQ8" i="5" s="1"/>
  <c r="JT8" i="5" s="1"/>
  <c r="JW8" i="5" s="1"/>
  <c r="KA8" i="5" s="1"/>
  <c r="KE8" i="5" s="1"/>
  <c r="KH8" i="5" s="1"/>
  <c r="KK8" i="5" s="1"/>
  <c r="KN8" i="5" s="1"/>
  <c r="KQ8" i="5" s="1"/>
  <c r="KT8" i="5" s="1"/>
  <c r="KW8" i="5" s="1"/>
  <c r="KZ8" i="5" s="1"/>
  <c r="LC8" i="5" s="1"/>
  <c r="LF8" i="5" s="1"/>
  <c r="LI8" i="5" s="1"/>
  <c r="LL8" i="5" s="1"/>
  <c r="LO8" i="5" s="1"/>
  <c r="LR8" i="5" s="1"/>
  <c r="LU8" i="5" s="1"/>
  <c r="LX8" i="5" s="1"/>
  <c r="MA8" i="5" s="1"/>
  <c r="MD8" i="5" s="1"/>
  <c r="MG8" i="5" s="1"/>
  <c r="MJ8" i="5" s="1"/>
  <c r="MM8" i="5" s="1"/>
  <c r="MP8" i="5" s="1"/>
  <c r="MS8" i="5" s="1"/>
  <c r="MV8" i="5" s="1"/>
  <c r="MY8" i="5" s="1"/>
  <c r="NB8" i="5" s="1"/>
  <c r="NF8" i="5" s="1"/>
  <c r="NI8" i="5" s="1"/>
  <c r="NM8" i="5" s="1"/>
  <c r="NQ8" i="5" s="1"/>
  <c r="NT8" i="5" s="1"/>
  <c r="NW8" i="5" s="1"/>
  <c r="OA8" i="5" s="1"/>
  <c r="OE8" i="5" s="1"/>
  <c r="OI8" i="5" s="1"/>
  <c r="OM8" i="5" s="1"/>
  <c r="OQ8" i="5" s="1"/>
  <c r="OU8" i="5" s="1"/>
  <c r="OY8" i="5" s="1"/>
  <c r="PC8" i="5" s="1"/>
  <c r="PG8" i="5" s="1"/>
  <c r="PK8" i="5" s="1"/>
  <c r="PO8" i="5" s="1"/>
  <c r="PS8" i="5" s="1"/>
  <c r="PW8" i="5" s="1"/>
  <c r="QA8" i="5" s="1"/>
  <c r="QE8" i="5" s="1"/>
  <c r="QI8" i="5" s="1"/>
  <c r="QM8" i="5" s="1"/>
  <c r="QQ8" i="5" s="1"/>
  <c r="QU8" i="5" s="1"/>
  <c r="RB7" i="5"/>
  <c r="RC7" i="5" s="1"/>
  <c r="QZ7" i="5"/>
  <c r="QY7" i="5"/>
  <c r="QV7" i="5"/>
  <c r="QW7" i="5" s="1"/>
  <c r="N7" i="5"/>
  <c r="S7" i="5" s="1"/>
  <c r="X7" i="5" s="1"/>
  <c r="AC7" i="5" s="1"/>
  <c r="AF7" i="5" s="1"/>
  <c r="AI7" i="5" s="1"/>
  <c r="AL7" i="5" s="1"/>
  <c r="AP7" i="5" s="1"/>
  <c r="AS7" i="5" s="1"/>
  <c r="AV7" i="5" s="1"/>
  <c r="AZ7" i="5" s="1"/>
  <c r="BC7" i="5" s="1"/>
  <c r="BF7" i="5" s="1"/>
  <c r="BI7" i="5" s="1"/>
  <c r="BL7" i="5" s="1"/>
  <c r="BP7" i="5" s="1"/>
  <c r="BS7" i="5" s="1"/>
  <c r="BV7" i="5" s="1"/>
  <c r="BY7" i="5" s="1"/>
  <c r="CB7" i="5" s="1"/>
  <c r="CE7" i="5" s="1"/>
  <c r="CH7" i="5" s="1"/>
  <c r="CK7" i="5" s="1"/>
  <c r="CN7" i="5" s="1"/>
  <c r="CQ7" i="5" s="1"/>
  <c r="CT7" i="5" s="1"/>
  <c r="CW7" i="5" s="1"/>
  <c r="CZ7" i="5" s="1"/>
  <c r="DC7" i="5" s="1"/>
  <c r="DF7" i="5" s="1"/>
  <c r="DI7" i="5" s="1"/>
  <c r="DL7" i="5" s="1"/>
  <c r="DO7" i="5" s="1"/>
  <c r="DR7" i="5" s="1"/>
  <c r="DU7" i="5" s="1"/>
  <c r="DX7" i="5" s="1"/>
  <c r="EB7" i="5" s="1"/>
  <c r="EE7" i="5" s="1"/>
  <c r="EI7" i="5" s="1"/>
  <c r="EL7" i="5" s="1"/>
  <c r="EP7" i="5" s="1"/>
  <c r="ET7" i="5" s="1"/>
  <c r="EW7" i="5" s="1"/>
  <c r="EZ7" i="5" s="1"/>
  <c r="FC7" i="5" s="1"/>
  <c r="FF7" i="5" s="1"/>
  <c r="FI7" i="5" s="1"/>
  <c r="FL7" i="5" s="1"/>
  <c r="FO7" i="5" s="1"/>
  <c r="FR7" i="5" s="1"/>
  <c r="FU7" i="5" s="1"/>
  <c r="FY7" i="5" s="1"/>
  <c r="GB7" i="5" s="1"/>
  <c r="GE7" i="5" s="1"/>
  <c r="GH7" i="5" s="1"/>
  <c r="GK7" i="5" s="1"/>
  <c r="GN7" i="5" s="1"/>
  <c r="GR7" i="5" s="1"/>
  <c r="GU7" i="5" s="1"/>
  <c r="GY7" i="5" s="1"/>
  <c r="HC7" i="5" s="1"/>
  <c r="HF7" i="5" s="1"/>
  <c r="HI7" i="5" s="1"/>
  <c r="HL7" i="5" s="1"/>
  <c r="HO7" i="5" s="1"/>
  <c r="HR7" i="5" s="1"/>
  <c r="HU7" i="5" s="1"/>
  <c r="HX7" i="5" s="1"/>
  <c r="IA7" i="5" s="1"/>
  <c r="ID7" i="5" s="1"/>
  <c r="IG7" i="5" s="1"/>
  <c r="IJ7" i="5" s="1"/>
  <c r="IN7" i="5" s="1"/>
  <c r="IR7" i="5" s="1"/>
  <c r="IU7" i="5" s="1"/>
  <c r="IX7" i="5" s="1"/>
  <c r="JA7" i="5" s="1"/>
  <c r="JE7" i="5" s="1"/>
  <c r="JI7" i="5" s="1"/>
  <c r="JM7" i="5" s="1"/>
  <c r="JQ7" i="5" s="1"/>
  <c r="JT7" i="5" s="1"/>
  <c r="JW7" i="5" s="1"/>
  <c r="KA7" i="5" s="1"/>
  <c r="KE7" i="5" s="1"/>
  <c r="KH7" i="5" s="1"/>
  <c r="KK7" i="5" s="1"/>
  <c r="KN7" i="5" s="1"/>
  <c r="KQ7" i="5" s="1"/>
  <c r="KT7" i="5" s="1"/>
  <c r="KW7" i="5" s="1"/>
  <c r="KZ7" i="5" s="1"/>
  <c r="LC7" i="5" s="1"/>
  <c r="LF7" i="5" s="1"/>
  <c r="LI7" i="5" s="1"/>
  <c r="LL7" i="5" s="1"/>
  <c r="LO7" i="5" s="1"/>
  <c r="LR7" i="5" s="1"/>
  <c r="LU7" i="5" s="1"/>
  <c r="LX7" i="5" s="1"/>
  <c r="MA7" i="5" s="1"/>
  <c r="MD7" i="5" s="1"/>
  <c r="MG7" i="5" s="1"/>
  <c r="MJ7" i="5" s="1"/>
  <c r="MM7" i="5" s="1"/>
  <c r="MP7" i="5" s="1"/>
  <c r="MS7" i="5" s="1"/>
  <c r="MV7" i="5" s="1"/>
  <c r="MY7" i="5" s="1"/>
  <c r="NB7" i="5" s="1"/>
  <c r="NF7" i="5" s="1"/>
  <c r="NI7" i="5" s="1"/>
  <c r="NM7" i="5" s="1"/>
  <c r="NQ7" i="5" s="1"/>
  <c r="NT7" i="5" s="1"/>
  <c r="NW7" i="5" s="1"/>
  <c r="OA7" i="5" s="1"/>
  <c r="OE7" i="5" s="1"/>
  <c r="OI7" i="5" s="1"/>
  <c r="OM7" i="5" s="1"/>
  <c r="OQ7" i="5" s="1"/>
  <c r="OU7" i="5" s="1"/>
  <c r="OY7" i="5" s="1"/>
  <c r="PC7" i="5" s="1"/>
  <c r="PG7" i="5" s="1"/>
  <c r="PK7" i="5" s="1"/>
  <c r="PO7" i="5" s="1"/>
  <c r="PS7" i="5" s="1"/>
  <c r="PW7" i="5" s="1"/>
  <c r="QA7" i="5" s="1"/>
  <c r="QE7" i="5" s="1"/>
  <c r="QI7" i="5" s="1"/>
  <c r="QM7" i="5" s="1"/>
  <c r="QQ7" i="5" s="1"/>
  <c r="QU7" i="5" s="1"/>
  <c r="I7" i="5"/>
  <c r="QV6" i="5"/>
  <c r="QW6" i="5" s="1"/>
  <c r="PN6" i="5"/>
  <c r="LU6" i="5"/>
  <c r="LX6" i="5" s="1"/>
  <c r="MA6" i="5" s="1"/>
  <c r="MD6" i="5" s="1"/>
  <c r="MG6" i="5" s="1"/>
  <c r="MJ6" i="5" s="1"/>
  <c r="MM6" i="5" s="1"/>
  <c r="MP6" i="5" s="1"/>
  <c r="MS6" i="5" s="1"/>
  <c r="MV6" i="5" s="1"/>
  <c r="MY6" i="5" s="1"/>
  <c r="NB6" i="5" s="1"/>
  <c r="NF6" i="5" s="1"/>
  <c r="NI6" i="5" s="1"/>
  <c r="NM6" i="5" s="1"/>
  <c r="NQ6" i="5" s="1"/>
  <c r="NT6" i="5" s="1"/>
  <c r="NW6" i="5" s="1"/>
  <c r="OA6" i="5" s="1"/>
  <c r="OE6" i="5" s="1"/>
  <c r="OI6" i="5" s="1"/>
  <c r="OM6" i="5" s="1"/>
  <c r="OQ6" i="5" s="1"/>
  <c r="OU6" i="5" s="1"/>
  <c r="OY6" i="5" s="1"/>
  <c r="PC6" i="5" s="1"/>
  <c r="PG6" i="5" s="1"/>
  <c r="PK6" i="5" s="1"/>
  <c r="LQ6" i="5"/>
  <c r="RB6" i="5" s="1"/>
  <c r="RC6" i="5" s="1"/>
  <c r="IQ6" i="5"/>
  <c r="QY6" i="5" s="1"/>
  <c r="HU6" i="5"/>
  <c r="HX6" i="5" s="1"/>
  <c r="IA6" i="5" s="1"/>
  <c r="ID6" i="5" s="1"/>
  <c r="IG6" i="5" s="1"/>
  <c r="IJ6" i="5" s="1"/>
  <c r="IN6" i="5" s="1"/>
  <c r="IR6" i="5" s="1"/>
  <c r="IU6" i="5" s="1"/>
  <c r="IX6" i="5" s="1"/>
  <c r="JA6" i="5" s="1"/>
  <c r="JE6" i="5" s="1"/>
  <c r="JI6" i="5" s="1"/>
  <c r="JM6" i="5" s="1"/>
  <c r="JQ6" i="5" s="1"/>
  <c r="JT6" i="5" s="1"/>
  <c r="JW6" i="5" s="1"/>
  <c r="KA6" i="5" s="1"/>
  <c r="KE6" i="5" s="1"/>
  <c r="KH6" i="5" s="1"/>
  <c r="KK6" i="5" s="1"/>
  <c r="KN6" i="5" s="1"/>
  <c r="KQ6" i="5" s="1"/>
  <c r="KT6" i="5" s="1"/>
  <c r="KW6" i="5" s="1"/>
  <c r="KZ6" i="5" s="1"/>
  <c r="LC6" i="5" s="1"/>
  <c r="LF6" i="5" s="1"/>
  <c r="LI6" i="5" s="1"/>
  <c r="LL6" i="5" s="1"/>
  <c r="LO6" i="5" s="1"/>
  <c r="I6" i="5"/>
  <c r="N6" i="5" s="1"/>
  <c r="S6" i="5" s="1"/>
  <c r="X6" i="5" s="1"/>
  <c r="AC6" i="5" s="1"/>
  <c r="AF6" i="5" s="1"/>
  <c r="AI6" i="5" s="1"/>
  <c r="AL6" i="5" s="1"/>
  <c r="AP6" i="5" s="1"/>
  <c r="AS6" i="5" s="1"/>
  <c r="AV6" i="5" s="1"/>
  <c r="AZ6" i="5" s="1"/>
  <c r="BC6" i="5" s="1"/>
  <c r="BF6" i="5" s="1"/>
  <c r="BI6" i="5" s="1"/>
  <c r="BL6" i="5" s="1"/>
  <c r="BP6" i="5" s="1"/>
  <c r="BS6" i="5" s="1"/>
  <c r="BV6" i="5" s="1"/>
  <c r="BY6" i="5" s="1"/>
  <c r="CB6" i="5" s="1"/>
  <c r="CE6" i="5" s="1"/>
  <c r="CH6" i="5" s="1"/>
  <c r="CK6" i="5" s="1"/>
  <c r="CN6" i="5" s="1"/>
  <c r="CQ6" i="5" s="1"/>
  <c r="CT6" i="5" s="1"/>
  <c r="CW6" i="5" s="1"/>
  <c r="CZ6" i="5" s="1"/>
  <c r="DC6" i="5" s="1"/>
  <c r="DF6" i="5" s="1"/>
  <c r="DI6" i="5" s="1"/>
  <c r="DL6" i="5" s="1"/>
  <c r="DO6" i="5" s="1"/>
  <c r="DR6" i="5" s="1"/>
  <c r="DU6" i="5" s="1"/>
  <c r="DX6" i="5" s="1"/>
  <c r="EB6" i="5" s="1"/>
  <c r="EE6" i="5" s="1"/>
  <c r="EI6" i="5" s="1"/>
  <c r="EL6" i="5" s="1"/>
  <c r="EP6" i="5" s="1"/>
  <c r="ET6" i="5" s="1"/>
  <c r="EW6" i="5" s="1"/>
  <c r="EZ6" i="5" s="1"/>
  <c r="FC6" i="5" s="1"/>
  <c r="FF6" i="5" s="1"/>
  <c r="FI6" i="5" s="1"/>
  <c r="FL6" i="5" s="1"/>
  <c r="FO6" i="5" s="1"/>
  <c r="FR6" i="5" s="1"/>
  <c r="FU6" i="5" s="1"/>
  <c r="FY6" i="5" s="1"/>
  <c r="GB6" i="5" s="1"/>
  <c r="GE6" i="5" s="1"/>
  <c r="GH6" i="5" s="1"/>
  <c r="GK6" i="5" s="1"/>
  <c r="GN6" i="5" s="1"/>
  <c r="GR6" i="5" s="1"/>
  <c r="GU6" i="5" s="1"/>
  <c r="GY6" i="5" s="1"/>
  <c r="HC6" i="5" s="1"/>
  <c r="HF6" i="5" s="1"/>
  <c r="HI6" i="5" s="1"/>
  <c r="HL6" i="5" s="1"/>
  <c r="HO6" i="5" s="1"/>
  <c r="RB5" i="5"/>
  <c r="RC5" i="5" s="1"/>
  <c r="QY5" i="5"/>
  <c r="QZ5" i="5" s="1"/>
  <c r="FN5" i="5"/>
  <c r="QV5" i="5" s="1"/>
  <c r="DE5" i="5"/>
  <c r="R5" i="5"/>
  <c r="I5" i="5"/>
  <c r="N5" i="5" s="1"/>
  <c r="S5" i="5" s="1"/>
  <c r="X5" i="5" s="1"/>
  <c r="AC5" i="5" s="1"/>
  <c r="AF5" i="5" s="1"/>
  <c r="AI5" i="5" s="1"/>
  <c r="AL5" i="5" s="1"/>
  <c r="AP5" i="5" s="1"/>
  <c r="AS5" i="5" s="1"/>
  <c r="AV5" i="5" s="1"/>
  <c r="AZ5" i="5" s="1"/>
  <c r="BC5" i="5" s="1"/>
  <c r="BF5" i="5" s="1"/>
  <c r="BI5" i="5" s="1"/>
  <c r="BL5" i="5" s="1"/>
  <c r="BP5" i="5" s="1"/>
  <c r="BS5" i="5" s="1"/>
  <c r="BV5" i="5" s="1"/>
  <c r="BY5" i="5" s="1"/>
  <c r="CB5" i="5" s="1"/>
  <c r="CE5" i="5" s="1"/>
  <c r="CH5" i="5" s="1"/>
  <c r="CK5" i="5" s="1"/>
  <c r="CN5" i="5" s="1"/>
  <c r="CQ5" i="5" s="1"/>
  <c r="CT5" i="5" s="1"/>
  <c r="CW5" i="5" s="1"/>
  <c r="CZ5" i="5" s="1"/>
  <c r="DC5" i="5" s="1"/>
  <c r="DF5" i="5" s="1"/>
  <c r="DI5" i="5" s="1"/>
  <c r="DL5" i="5" s="1"/>
  <c r="DO5" i="5" s="1"/>
  <c r="DR5" i="5" s="1"/>
  <c r="DU5" i="5" s="1"/>
  <c r="DX5" i="5" s="1"/>
  <c r="EB5" i="5" s="1"/>
  <c r="EE5" i="5" s="1"/>
  <c r="EI5" i="5" s="1"/>
  <c r="EL5" i="5" s="1"/>
  <c r="EP5" i="5" s="1"/>
  <c r="ET5" i="5" s="1"/>
  <c r="EW5" i="5" s="1"/>
  <c r="EZ5" i="5" s="1"/>
  <c r="FC5" i="5" s="1"/>
  <c r="FF5" i="5" s="1"/>
  <c r="FI5" i="5" s="1"/>
  <c r="FL5" i="5" s="1"/>
  <c r="FO5" i="5" s="1"/>
  <c r="FR5" i="5" s="1"/>
  <c r="FU5" i="5" s="1"/>
  <c r="FY5" i="5" s="1"/>
  <c r="GB5" i="5" s="1"/>
  <c r="GE5" i="5" s="1"/>
  <c r="GH5" i="5" s="1"/>
  <c r="GK5" i="5" s="1"/>
  <c r="GN5" i="5" s="1"/>
  <c r="GR5" i="5" s="1"/>
  <c r="GU5" i="5" s="1"/>
  <c r="GY5" i="5" s="1"/>
  <c r="HC5" i="5" s="1"/>
  <c r="HF5" i="5" s="1"/>
  <c r="HI5" i="5" s="1"/>
  <c r="HL5" i="5" s="1"/>
  <c r="HO5" i="5" s="1"/>
  <c r="HR5" i="5" s="1"/>
  <c r="HU5" i="5" s="1"/>
  <c r="HX5" i="5" s="1"/>
  <c r="IA5" i="5" s="1"/>
  <c r="ID5" i="5" s="1"/>
  <c r="IG5" i="5" s="1"/>
  <c r="IJ5" i="5" s="1"/>
  <c r="IN5" i="5" s="1"/>
  <c r="IR5" i="5" s="1"/>
  <c r="IU5" i="5" s="1"/>
  <c r="IX5" i="5" s="1"/>
  <c r="JA5" i="5" s="1"/>
  <c r="JE5" i="5" s="1"/>
  <c r="JI5" i="5" s="1"/>
  <c r="JM5" i="5" s="1"/>
  <c r="JQ5" i="5" s="1"/>
  <c r="JT5" i="5" s="1"/>
  <c r="JW5" i="5" s="1"/>
  <c r="KA5" i="5" s="1"/>
  <c r="KE5" i="5" s="1"/>
  <c r="KH5" i="5" s="1"/>
  <c r="KK5" i="5" s="1"/>
  <c r="KN5" i="5" s="1"/>
  <c r="KQ5" i="5" s="1"/>
  <c r="KT5" i="5" s="1"/>
  <c r="KW5" i="5" s="1"/>
  <c r="KZ5" i="5" s="1"/>
  <c r="LC5" i="5" s="1"/>
  <c r="LF5" i="5" s="1"/>
  <c r="LI5" i="5" s="1"/>
  <c r="LL5" i="5" s="1"/>
  <c r="LO5" i="5" s="1"/>
  <c r="LR5" i="5" s="1"/>
  <c r="LU5" i="5" s="1"/>
  <c r="LX5" i="5" s="1"/>
  <c r="MA5" i="5" s="1"/>
  <c r="MD5" i="5" s="1"/>
  <c r="MG5" i="5" s="1"/>
  <c r="MJ5" i="5" s="1"/>
  <c r="MM5" i="5" s="1"/>
  <c r="MP5" i="5" s="1"/>
  <c r="MS5" i="5" s="1"/>
  <c r="MV5" i="5" s="1"/>
  <c r="MY5" i="5" s="1"/>
  <c r="NB5" i="5" s="1"/>
  <c r="NF5" i="5" s="1"/>
  <c r="NI5" i="5" s="1"/>
  <c r="NM5" i="5" s="1"/>
  <c r="NQ5" i="5" s="1"/>
  <c r="NT5" i="5" s="1"/>
  <c r="NW5" i="5" s="1"/>
  <c r="OA5" i="5" s="1"/>
  <c r="OE5" i="5" s="1"/>
  <c r="OI5" i="5" s="1"/>
  <c r="OM5" i="5" s="1"/>
  <c r="OQ5" i="5" s="1"/>
  <c r="OU5" i="5" s="1"/>
  <c r="OY5" i="5" s="1"/>
  <c r="PC5" i="5" s="1"/>
  <c r="PG5" i="5" s="1"/>
  <c r="PK5" i="5" s="1"/>
  <c r="PO5" i="5" s="1"/>
  <c r="PS5" i="5" s="1"/>
  <c r="PW5" i="5" s="1"/>
  <c r="QA5" i="5" s="1"/>
  <c r="QE5" i="5" s="1"/>
  <c r="QI5" i="5" s="1"/>
  <c r="QM5" i="5" s="1"/>
  <c r="QQ5" i="5" s="1"/>
  <c r="QU5" i="5" s="1"/>
  <c r="D4" i="5"/>
  <c r="I4" i="5" s="1"/>
  <c r="N4" i="5" s="1"/>
  <c r="S4" i="5" s="1"/>
  <c r="X4" i="5" s="1"/>
  <c r="AC4" i="5" s="1"/>
  <c r="RE47" i="5" l="1"/>
  <c r="RF47" i="5" s="1"/>
  <c r="RE67" i="5"/>
  <c r="RF67" i="5" s="1"/>
  <c r="RE30" i="5"/>
  <c r="RF30" i="5" s="1"/>
  <c r="RE41" i="5"/>
  <c r="RF41" i="5" s="1"/>
  <c r="QW47" i="5"/>
  <c r="S61" i="5"/>
  <c r="X61" i="5" s="1"/>
  <c r="AC61" i="5" s="1"/>
  <c r="AF61" i="5" s="1"/>
  <c r="AI61" i="5" s="1"/>
  <c r="AL61" i="5" s="1"/>
  <c r="AP61" i="5" s="1"/>
  <c r="AS61" i="5" s="1"/>
  <c r="AV61" i="5" s="1"/>
  <c r="AZ61" i="5" s="1"/>
  <c r="BC61" i="5" s="1"/>
  <c r="BF61" i="5" s="1"/>
  <c r="BI61" i="5" s="1"/>
  <c r="BL61" i="5" s="1"/>
  <c r="BP61" i="5" s="1"/>
  <c r="BS61" i="5" s="1"/>
  <c r="BV61" i="5" s="1"/>
  <c r="BY61" i="5" s="1"/>
  <c r="CB61" i="5" s="1"/>
  <c r="CE61" i="5" s="1"/>
  <c r="CH61" i="5" s="1"/>
  <c r="CK61" i="5" s="1"/>
  <c r="CN61" i="5" s="1"/>
  <c r="CQ61" i="5" s="1"/>
  <c r="CT61" i="5" s="1"/>
  <c r="CW61" i="5" s="1"/>
  <c r="CZ61" i="5" s="1"/>
  <c r="DC61" i="5" s="1"/>
  <c r="DF61" i="5" s="1"/>
  <c r="DI61" i="5" s="1"/>
  <c r="DL61" i="5" s="1"/>
  <c r="DO61" i="5" s="1"/>
  <c r="DR61" i="5" s="1"/>
  <c r="DU61" i="5" s="1"/>
  <c r="DX61" i="5" s="1"/>
  <c r="EB61" i="5" s="1"/>
  <c r="EE61" i="5" s="1"/>
  <c r="EI61" i="5" s="1"/>
  <c r="EL61" i="5" s="1"/>
  <c r="EP61" i="5" s="1"/>
  <c r="ET61" i="5" s="1"/>
  <c r="EW61" i="5" s="1"/>
  <c r="EZ61" i="5" s="1"/>
  <c r="FC61" i="5" s="1"/>
  <c r="FF61" i="5" s="1"/>
  <c r="FI61" i="5" s="1"/>
  <c r="FL61" i="5" s="1"/>
  <c r="FO61" i="5" s="1"/>
  <c r="FR61" i="5" s="1"/>
  <c r="FU61" i="5" s="1"/>
  <c r="FY61" i="5" s="1"/>
  <c r="GB61" i="5" s="1"/>
  <c r="GE61" i="5" s="1"/>
  <c r="GH61" i="5" s="1"/>
  <c r="GK61" i="5" s="1"/>
  <c r="GN61" i="5" s="1"/>
  <c r="GR61" i="5" s="1"/>
  <c r="GU61" i="5" s="1"/>
  <c r="GY61" i="5" s="1"/>
  <c r="HC61" i="5" s="1"/>
  <c r="HF61" i="5" s="1"/>
  <c r="HI61" i="5" s="1"/>
  <c r="HL61" i="5" s="1"/>
  <c r="HO61" i="5" s="1"/>
  <c r="HR61" i="5" s="1"/>
  <c r="HU61" i="5" s="1"/>
  <c r="HX61" i="5" s="1"/>
  <c r="IA61" i="5" s="1"/>
  <c r="ID61" i="5" s="1"/>
  <c r="IG61" i="5" s="1"/>
  <c r="IJ61" i="5" s="1"/>
  <c r="IN61" i="5" s="1"/>
  <c r="IR61" i="5" s="1"/>
  <c r="IU61" i="5" s="1"/>
  <c r="IX61" i="5" s="1"/>
  <c r="JA61" i="5" s="1"/>
  <c r="JE61" i="5" s="1"/>
  <c r="JI61" i="5" s="1"/>
  <c r="JM61" i="5" s="1"/>
  <c r="JQ61" i="5" s="1"/>
  <c r="JT61" i="5" s="1"/>
  <c r="JW61" i="5" s="1"/>
  <c r="KA61" i="5" s="1"/>
  <c r="KE61" i="5" s="1"/>
  <c r="KH61" i="5" s="1"/>
  <c r="KK61" i="5" s="1"/>
  <c r="KN61" i="5" s="1"/>
  <c r="KQ61" i="5" s="1"/>
  <c r="KT61" i="5" s="1"/>
  <c r="KW61" i="5" s="1"/>
  <c r="KZ61" i="5" s="1"/>
  <c r="LC61" i="5" s="1"/>
  <c r="LF61" i="5" s="1"/>
  <c r="LI61" i="5" s="1"/>
  <c r="LL61" i="5" s="1"/>
  <c r="LO61" i="5" s="1"/>
  <c r="LR61" i="5" s="1"/>
  <c r="LU61" i="5" s="1"/>
  <c r="LX61" i="5" s="1"/>
  <c r="MA61" i="5" s="1"/>
  <c r="MD61" i="5" s="1"/>
  <c r="MG61" i="5" s="1"/>
  <c r="MJ61" i="5" s="1"/>
  <c r="MM61" i="5" s="1"/>
  <c r="MP61" i="5" s="1"/>
  <c r="MS61" i="5" s="1"/>
  <c r="MV61" i="5" s="1"/>
  <c r="MY61" i="5" s="1"/>
  <c r="NB61" i="5" s="1"/>
  <c r="NF61" i="5" s="1"/>
  <c r="NI61" i="5" s="1"/>
  <c r="NM61" i="5" s="1"/>
  <c r="NQ61" i="5" s="1"/>
  <c r="NT61" i="5" s="1"/>
  <c r="NW61" i="5" s="1"/>
  <c r="OA61" i="5" s="1"/>
  <c r="OE61" i="5" s="1"/>
  <c r="OI61" i="5" s="1"/>
  <c r="OM61" i="5" s="1"/>
  <c r="OQ61" i="5" s="1"/>
  <c r="OU61" i="5" s="1"/>
  <c r="OY61" i="5" s="1"/>
  <c r="PC61" i="5" s="1"/>
  <c r="PG61" i="5" s="1"/>
  <c r="PK61" i="5" s="1"/>
  <c r="PO61" i="5" s="1"/>
  <c r="PS61" i="5" s="1"/>
  <c r="PW61" i="5" s="1"/>
  <c r="QA61" i="5" s="1"/>
  <c r="QE61" i="5" s="1"/>
  <c r="QI61" i="5" s="1"/>
  <c r="QM61" i="5" s="1"/>
  <c r="QQ61" i="5" s="1"/>
  <c r="QU61" i="5" s="1"/>
  <c r="QW54" i="5"/>
  <c r="RE55" i="5"/>
  <c r="RF55" i="5" s="1"/>
  <c r="RE35" i="5"/>
  <c r="RF35" i="5" s="1"/>
  <c r="RE48" i="5"/>
  <c r="RF48" i="5" s="1"/>
  <c r="RE8" i="5"/>
  <c r="RF8" i="5" s="1"/>
  <c r="RE5" i="5"/>
  <c r="RF5" i="5" s="1"/>
  <c r="PO6" i="5"/>
  <c r="PS6" i="5" s="1"/>
  <c r="PW6" i="5" s="1"/>
  <c r="QA6" i="5" s="1"/>
  <c r="QE6" i="5" s="1"/>
  <c r="QI6" i="5" s="1"/>
  <c r="QM6" i="5" s="1"/>
  <c r="QQ6" i="5" s="1"/>
  <c r="QU6" i="5" s="1"/>
  <c r="QW35" i="5"/>
  <c r="AC40" i="5"/>
  <c r="AF40" i="5" s="1"/>
  <c r="AI40" i="5" s="1"/>
  <c r="AL40" i="5" s="1"/>
  <c r="AP40" i="5" s="1"/>
  <c r="AS40" i="5" s="1"/>
  <c r="AV40" i="5" s="1"/>
  <c r="AZ40" i="5" s="1"/>
  <c r="BC40" i="5" s="1"/>
  <c r="BF40" i="5" s="1"/>
  <c r="BI40" i="5" s="1"/>
  <c r="BL40" i="5" s="1"/>
  <c r="BP40" i="5" s="1"/>
  <c r="BS40" i="5" s="1"/>
  <c r="BV40" i="5" s="1"/>
  <c r="BY40" i="5" s="1"/>
  <c r="CB40" i="5" s="1"/>
  <c r="CE40" i="5" s="1"/>
  <c r="CH40" i="5" s="1"/>
  <c r="CK40" i="5" s="1"/>
  <c r="CN40" i="5" s="1"/>
  <c r="CQ40" i="5" s="1"/>
  <c r="CT40" i="5" s="1"/>
  <c r="CW40" i="5" s="1"/>
  <c r="CZ40" i="5" s="1"/>
  <c r="DC40" i="5" s="1"/>
  <c r="DF40" i="5" s="1"/>
  <c r="DI40" i="5" s="1"/>
  <c r="DL40" i="5" s="1"/>
  <c r="DO40" i="5" s="1"/>
  <c r="DR40" i="5" s="1"/>
  <c r="DU40" i="5" s="1"/>
  <c r="DX40" i="5" s="1"/>
  <c r="EB40" i="5" s="1"/>
  <c r="EE40" i="5" s="1"/>
  <c r="EI40" i="5" s="1"/>
  <c r="EL40" i="5" s="1"/>
  <c r="EP40" i="5" s="1"/>
  <c r="ET40" i="5" s="1"/>
  <c r="EW40" i="5" s="1"/>
  <c r="EZ40" i="5" s="1"/>
  <c r="FC40" i="5" s="1"/>
  <c r="FF40" i="5" s="1"/>
  <c r="FI40" i="5" s="1"/>
  <c r="FL40" i="5" s="1"/>
  <c r="FO40" i="5" s="1"/>
  <c r="FR40" i="5" s="1"/>
  <c r="FU40" i="5" s="1"/>
  <c r="FY40" i="5" s="1"/>
  <c r="GB40" i="5" s="1"/>
  <c r="GE40" i="5" s="1"/>
  <c r="GH40" i="5" s="1"/>
  <c r="GK40" i="5" s="1"/>
  <c r="GN40" i="5" s="1"/>
  <c r="GR40" i="5" s="1"/>
  <c r="GU40" i="5" s="1"/>
  <c r="GY40" i="5" s="1"/>
  <c r="HC40" i="5" s="1"/>
  <c r="HF40" i="5" s="1"/>
  <c r="HI40" i="5" s="1"/>
  <c r="HL40" i="5" s="1"/>
  <c r="HO40" i="5" s="1"/>
  <c r="HR40" i="5" s="1"/>
  <c r="HU40" i="5" s="1"/>
  <c r="HX40" i="5" s="1"/>
  <c r="IA40" i="5" s="1"/>
  <c r="ID40" i="5" s="1"/>
  <c r="IG40" i="5" s="1"/>
  <c r="IJ40" i="5" s="1"/>
  <c r="IN40" i="5" s="1"/>
  <c r="IR40" i="5" s="1"/>
  <c r="IU40" i="5" s="1"/>
  <c r="IX40" i="5" s="1"/>
  <c r="JA40" i="5" s="1"/>
  <c r="JE40" i="5" s="1"/>
  <c r="JI40" i="5" s="1"/>
  <c r="JM40" i="5" s="1"/>
  <c r="JQ40" i="5" s="1"/>
  <c r="JT40" i="5" s="1"/>
  <c r="JW40" i="5" s="1"/>
  <c r="KA40" i="5" s="1"/>
  <c r="KE40" i="5" s="1"/>
  <c r="KH40" i="5" s="1"/>
  <c r="KK40" i="5" s="1"/>
  <c r="KN40" i="5" s="1"/>
  <c r="KQ40" i="5" s="1"/>
  <c r="KT40" i="5" s="1"/>
  <c r="KW40" i="5" s="1"/>
  <c r="KZ40" i="5" s="1"/>
  <c r="LC40" i="5" s="1"/>
  <c r="LF40" i="5" s="1"/>
  <c r="LI40" i="5" s="1"/>
  <c r="LL40" i="5" s="1"/>
  <c r="LO40" i="5" s="1"/>
  <c r="LR40" i="5" s="1"/>
  <c r="LU40" i="5" s="1"/>
  <c r="LX40" i="5" s="1"/>
  <c r="MA40" i="5" s="1"/>
  <c r="MD40" i="5" s="1"/>
  <c r="MG40" i="5" s="1"/>
  <c r="MJ40" i="5" s="1"/>
  <c r="MM40" i="5" s="1"/>
  <c r="MP40" i="5" s="1"/>
  <c r="MS40" i="5" s="1"/>
  <c r="MV40" i="5" s="1"/>
  <c r="MY40" i="5" s="1"/>
  <c r="NB40" i="5" s="1"/>
  <c r="NF40" i="5" s="1"/>
  <c r="NI40" i="5" s="1"/>
  <c r="NM40" i="5" s="1"/>
  <c r="NQ40" i="5" s="1"/>
  <c r="NT40" i="5" s="1"/>
  <c r="NW40" i="5" s="1"/>
  <c r="OA40" i="5" s="1"/>
  <c r="OE40" i="5" s="1"/>
  <c r="OI40" i="5" s="1"/>
  <c r="OM40" i="5" s="1"/>
  <c r="OQ40" i="5" s="1"/>
  <c r="OU40" i="5" s="1"/>
  <c r="OY40" i="5" s="1"/>
  <c r="PC40" i="5" s="1"/>
  <c r="PG40" i="5" s="1"/>
  <c r="PK40" i="5" s="1"/>
  <c r="PO40" i="5" s="1"/>
  <c r="PS40" i="5" s="1"/>
  <c r="PW40" i="5" s="1"/>
  <c r="QA40" i="5" s="1"/>
  <c r="QE40" i="5" s="1"/>
  <c r="QI40" i="5" s="1"/>
  <c r="QM40" i="5" s="1"/>
  <c r="QQ40" i="5" s="1"/>
  <c r="QU40" i="5" s="1"/>
  <c r="RE46" i="5"/>
  <c r="RF46" i="5" s="1"/>
  <c r="QW48" i="5"/>
  <c r="RE61" i="5"/>
  <c r="RF61" i="5" s="1"/>
  <c r="RE25" i="5"/>
  <c r="RF25" i="5" s="1"/>
  <c r="RE28" i="5"/>
  <c r="RF28" i="5" s="1"/>
  <c r="RE77" i="5"/>
  <c r="RF77" i="5" s="1"/>
  <c r="QW67" i="5"/>
  <c r="QW55" i="5"/>
  <c r="QW56" i="5"/>
  <c r="RE59" i="5"/>
  <c r="RF59" i="5" s="1"/>
  <c r="QW61" i="5"/>
  <c r="RE57" i="5"/>
  <c r="RF57" i="5" s="1"/>
  <c r="QW57" i="5"/>
  <c r="QW50" i="5"/>
  <c r="RE51" i="5"/>
  <c r="RF51" i="5" s="1"/>
  <c r="RE53" i="5"/>
  <c r="RF53" i="5" s="1"/>
  <c r="RE49" i="5"/>
  <c r="RF49" i="5" s="1"/>
  <c r="QW51" i="5"/>
  <c r="QW53" i="5"/>
  <c r="QW30" i="5"/>
  <c r="QW31" i="5"/>
  <c r="RE37" i="5"/>
  <c r="RF37" i="5" s="1"/>
  <c r="RE43" i="5"/>
  <c r="RF43" i="5" s="1"/>
  <c r="RE34" i="5"/>
  <c r="RF34" i="5" s="1"/>
  <c r="RE24" i="5"/>
  <c r="RF24" i="5" s="1"/>
  <c r="RE22" i="5"/>
  <c r="RF22" i="5" s="1"/>
  <c r="RE20" i="5"/>
  <c r="RF20" i="5" s="1"/>
  <c r="RE26" i="5"/>
  <c r="RF26" i="5" s="1"/>
  <c r="QW5" i="5"/>
  <c r="RE6" i="5"/>
  <c r="RF6" i="5" s="1"/>
  <c r="QZ6" i="5"/>
  <c r="RE7" i="5"/>
  <c r="RF7" i="5" s="1"/>
  <c r="D20" i="6" s="1"/>
  <c r="QW10" i="5"/>
  <c r="RE10" i="5"/>
  <c r="RF10" i="5" s="1"/>
  <c r="QZ18" i="5"/>
  <c r="RE18" i="5"/>
  <c r="RF18" i="5" s="1"/>
  <c r="QZ8" i="5"/>
  <c r="RE9" i="5"/>
  <c r="RF9" i="5" s="1"/>
  <c r="QW12" i="5"/>
  <c r="RE12" i="5"/>
  <c r="RF12" i="5" s="1"/>
  <c r="QW13" i="5"/>
  <c r="RE13" i="5"/>
  <c r="RF13" i="5" s="1"/>
  <c r="QW14" i="5"/>
  <c r="RE14" i="5"/>
  <c r="RF14" i="5" s="1"/>
  <c r="QW15" i="5"/>
  <c r="RE15" i="5"/>
  <c r="RF15" i="5" s="1"/>
  <c r="QW16" i="5"/>
  <c r="RE16" i="5"/>
  <c r="RF16" i="5" s="1"/>
  <c r="QW17" i="5"/>
  <c r="RE17" i="5"/>
  <c r="RF17" i="5" s="1"/>
  <c r="RE19" i="5"/>
  <c r="RF19" i="5" s="1"/>
  <c r="QW21" i="5"/>
  <c r="RE21" i="5"/>
  <c r="RF21" i="5" s="1"/>
  <c r="QW11" i="5"/>
  <c r="RE11" i="5"/>
  <c r="RF11" i="5" s="1"/>
  <c r="QW20" i="5"/>
  <c r="QW19" i="5"/>
  <c r="RE29" i="5"/>
  <c r="RF29" i="5" s="1"/>
  <c r="QW27" i="5"/>
  <c r="RE23" i="5"/>
  <c r="RF23" i="5" s="1"/>
  <c r="QZ38" i="5"/>
  <c r="RE38" i="5"/>
  <c r="RF38" i="5" s="1"/>
  <c r="QW25" i="5"/>
  <c r="S32" i="5"/>
  <c r="X32" i="5" s="1"/>
  <c r="AC32" i="5" s="1"/>
  <c r="AF32" i="5" s="1"/>
  <c r="AI32" i="5" s="1"/>
  <c r="AL32" i="5" s="1"/>
  <c r="AP32" i="5" s="1"/>
  <c r="AS32" i="5" s="1"/>
  <c r="AV32" i="5" s="1"/>
  <c r="AZ32" i="5" s="1"/>
  <c r="BC32" i="5" s="1"/>
  <c r="BF32" i="5" s="1"/>
  <c r="BI32" i="5" s="1"/>
  <c r="BL32" i="5" s="1"/>
  <c r="BP32" i="5" s="1"/>
  <c r="BS32" i="5" s="1"/>
  <c r="BV32" i="5" s="1"/>
  <c r="BY32" i="5" s="1"/>
  <c r="CB32" i="5" s="1"/>
  <c r="CE32" i="5" s="1"/>
  <c r="CH32" i="5" s="1"/>
  <c r="CK32" i="5" s="1"/>
  <c r="CN32" i="5" s="1"/>
  <c r="CQ32" i="5" s="1"/>
  <c r="CT32" i="5" s="1"/>
  <c r="CW32" i="5" s="1"/>
  <c r="CZ32" i="5" s="1"/>
  <c r="DC32" i="5" s="1"/>
  <c r="DF32" i="5" s="1"/>
  <c r="DI32" i="5" s="1"/>
  <c r="DL32" i="5" s="1"/>
  <c r="DO32" i="5" s="1"/>
  <c r="DR32" i="5" s="1"/>
  <c r="DU32" i="5" s="1"/>
  <c r="DX32" i="5" s="1"/>
  <c r="EB32" i="5" s="1"/>
  <c r="EE32" i="5" s="1"/>
  <c r="EI32" i="5" s="1"/>
  <c r="EL32" i="5" s="1"/>
  <c r="EP32" i="5" s="1"/>
  <c r="ET32" i="5" s="1"/>
  <c r="EW32" i="5" s="1"/>
  <c r="EZ32" i="5" s="1"/>
  <c r="FC32" i="5" s="1"/>
  <c r="FF32" i="5" s="1"/>
  <c r="FI32" i="5" s="1"/>
  <c r="FL32" i="5" s="1"/>
  <c r="FO32" i="5" s="1"/>
  <c r="FR32" i="5" s="1"/>
  <c r="FU32" i="5" s="1"/>
  <c r="FY32" i="5" s="1"/>
  <c r="GB32" i="5" s="1"/>
  <c r="GE32" i="5" s="1"/>
  <c r="GH32" i="5" s="1"/>
  <c r="GK32" i="5" s="1"/>
  <c r="GN32" i="5" s="1"/>
  <c r="GR32" i="5" s="1"/>
  <c r="GU32" i="5" s="1"/>
  <c r="GY32" i="5" s="1"/>
  <c r="HC32" i="5" s="1"/>
  <c r="HF32" i="5" s="1"/>
  <c r="HI32" i="5" s="1"/>
  <c r="HL32" i="5" s="1"/>
  <c r="HO32" i="5" s="1"/>
  <c r="HR32" i="5" s="1"/>
  <c r="HU32" i="5" s="1"/>
  <c r="HX32" i="5" s="1"/>
  <c r="IA32" i="5" s="1"/>
  <c r="ID32" i="5" s="1"/>
  <c r="IG32" i="5" s="1"/>
  <c r="IJ32" i="5" s="1"/>
  <c r="IN32" i="5" s="1"/>
  <c r="IR32" i="5" s="1"/>
  <c r="IU32" i="5" s="1"/>
  <c r="IX32" i="5" s="1"/>
  <c r="JA32" i="5" s="1"/>
  <c r="JE32" i="5" s="1"/>
  <c r="JI32" i="5" s="1"/>
  <c r="JM32" i="5" s="1"/>
  <c r="JQ32" i="5" s="1"/>
  <c r="JT32" i="5" s="1"/>
  <c r="JW32" i="5" s="1"/>
  <c r="KA32" i="5" s="1"/>
  <c r="KE32" i="5" s="1"/>
  <c r="KH32" i="5" s="1"/>
  <c r="KK32" i="5" s="1"/>
  <c r="KN32" i="5" s="1"/>
  <c r="KQ32" i="5" s="1"/>
  <c r="KT32" i="5" s="1"/>
  <c r="KW32" i="5" s="1"/>
  <c r="KZ32" i="5" s="1"/>
  <c r="LC32" i="5" s="1"/>
  <c r="LF32" i="5" s="1"/>
  <c r="LI32" i="5" s="1"/>
  <c r="LL32" i="5" s="1"/>
  <c r="LO32" i="5" s="1"/>
  <c r="LR32" i="5" s="1"/>
  <c r="LU32" i="5" s="1"/>
  <c r="LX32" i="5" s="1"/>
  <c r="MA32" i="5" s="1"/>
  <c r="MD32" i="5" s="1"/>
  <c r="MG32" i="5" s="1"/>
  <c r="MJ32" i="5" s="1"/>
  <c r="MM32" i="5" s="1"/>
  <c r="MP32" i="5" s="1"/>
  <c r="MS32" i="5" s="1"/>
  <c r="MV32" i="5" s="1"/>
  <c r="MY32" i="5" s="1"/>
  <c r="NB32" i="5" s="1"/>
  <c r="NF32" i="5" s="1"/>
  <c r="NI32" i="5" s="1"/>
  <c r="NM32" i="5" s="1"/>
  <c r="NQ32" i="5" s="1"/>
  <c r="NT32" i="5" s="1"/>
  <c r="NW32" i="5" s="1"/>
  <c r="OA32" i="5" s="1"/>
  <c r="OE32" i="5" s="1"/>
  <c r="OI32" i="5" s="1"/>
  <c r="OM32" i="5" s="1"/>
  <c r="OQ32" i="5" s="1"/>
  <c r="OU32" i="5" s="1"/>
  <c r="OY32" i="5" s="1"/>
  <c r="PC32" i="5" s="1"/>
  <c r="PG32" i="5" s="1"/>
  <c r="PK32" i="5" s="1"/>
  <c r="PO32" i="5" s="1"/>
  <c r="PS32" i="5" s="1"/>
  <c r="PW32" i="5" s="1"/>
  <c r="QA32" i="5" s="1"/>
  <c r="QE32" i="5" s="1"/>
  <c r="QI32" i="5" s="1"/>
  <c r="QM32" i="5" s="1"/>
  <c r="QQ32" i="5" s="1"/>
  <c r="QU32" i="5" s="1"/>
  <c r="RE33" i="5"/>
  <c r="RF33" i="5" s="1"/>
  <c r="QZ36" i="5"/>
  <c r="RE36" i="5"/>
  <c r="RF36" i="5" s="1"/>
  <c r="QW34" i="5"/>
  <c r="RE40" i="5"/>
  <c r="RF40" i="5" s="1"/>
  <c r="RE32" i="5"/>
  <c r="RF32" i="5" s="1"/>
  <c r="RE39" i="5"/>
  <c r="RF39" i="5" s="1"/>
  <c r="RE42" i="5"/>
  <c r="RF42" i="5" s="1"/>
  <c r="QW42" i="5"/>
  <c r="QW43" i="5"/>
  <c r="RE44" i="5"/>
  <c r="RF44" i="5" s="1"/>
  <c r="QW44" i="5"/>
  <c r="QW45" i="5"/>
  <c r="RE45" i="5"/>
  <c r="RF45" i="5" s="1"/>
  <c r="QW73" i="5"/>
  <c r="RE73" i="5"/>
  <c r="RF73" i="5" s="1"/>
  <c r="QW66" i="5"/>
  <c r="RE66" i="5"/>
  <c r="RF66" i="5" s="1"/>
  <c r="RE52" i="5"/>
  <c r="RF52" i="5" s="1"/>
  <c r="RE62" i="5"/>
  <c r="RF62" i="5" s="1"/>
  <c r="QW62" i="5"/>
  <c r="RE75" i="5"/>
  <c r="RF75" i="5" s="1"/>
  <c r="QW60" i="5"/>
  <c r="RE60" i="5"/>
  <c r="RF60" i="5" s="1"/>
  <c r="RE63" i="5"/>
  <c r="RF63" i="5" s="1"/>
  <c r="QW63" i="5"/>
  <c r="RC74" i="5"/>
  <c r="RE74" i="5"/>
  <c r="RF74" i="5" s="1"/>
  <c r="RE69" i="5"/>
  <c r="RF69" i="5" s="1"/>
  <c r="QW69" i="5"/>
  <c r="RE71" i="5"/>
  <c r="RF71" i="5" s="1"/>
  <c r="QW71" i="5"/>
  <c r="RE64" i="5"/>
  <c r="RF64" i="5" s="1"/>
  <c r="QW64" i="5"/>
  <c r="RE65" i="5"/>
  <c r="RF65" i="5" s="1"/>
  <c r="QW65" i="5"/>
  <c r="RE68" i="5"/>
  <c r="RF68" i="5" s="1"/>
  <c r="QW76" i="5"/>
  <c r="RE76" i="5"/>
  <c r="RF76" i="5" s="1"/>
  <c r="RE70" i="5"/>
  <c r="RF70" i="5" s="1"/>
  <c r="RE72" i="5"/>
  <c r="RF72" i="5" s="1"/>
  <c r="OE60" i="4" l="1"/>
  <c r="OF60" i="4" s="1"/>
  <c r="OB60" i="4"/>
  <c r="NY60" i="4"/>
  <c r="NZ60" i="4" s="1"/>
  <c r="LX60" i="4"/>
  <c r="MA60" i="4" s="1"/>
  <c r="MD60" i="4" s="1"/>
  <c r="MG60" i="4" s="1"/>
  <c r="MJ60" i="4" s="1"/>
  <c r="MM60" i="4" s="1"/>
  <c r="MP60" i="4" s="1"/>
  <c r="MS60" i="4" s="1"/>
  <c r="MV60" i="4" s="1"/>
  <c r="MY60" i="4" s="1"/>
  <c r="NB60" i="4" s="1"/>
  <c r="NE60" i="4" s="1"/>
  <c r="NH60" i="4" s="1"/>
  <c r="NK60" i="4" s="1"/>
  <c r="NO60" i="4" s="1"/>
  <c r="NR60" i="4" s="1"/>
  <c r="NU60" i="4" s="1"/>
  <c r="NX60" i="4" s="1"/>
  <c r="BZ60" i="4"/>
  <c r="OE59" i="4"/>
  <c r="OF59" i="4" s="1"/>
  <c r="OB59" i="4"/>
  <c r="OC59" i="4" s="1"/>
  <c r="NY59" i="4"/>
  <c r="IL59" i="4"/>
  <c r="IO59" i="4" s="1"/>
  <c r="IR59" i="4" s="1"/>
  <c r="IU59" i="4" s="1"/>
  <c r="IX59" i="4" s="1"/>
  <c r="JA59" i="4" s="1"/>
  <c r="JD59" i="4" s="1"/>
  <c r="JG59" i="4" s="1"/>
  <c r="JJ59" i="4" s="1"/>
  <c r="JM59" i="4" s="1"/>
  <c r="JP59" i="4" s="1"/>
  <c r="JS59" i="4" s="1"/>
  <c r="JV59" i="4" s="1"/>
  <c r="JY59" i="4" s="1"/>
  <c r="KB59" i="4" s="1"/>
  <c r="KE59" i="4" s="1"/>
  <c r="KH59" i="4" s="1"/>
  <c r="KK59" i="4" s="1"/>
  <c r="KN59" i="4" s="1"/>
  <c r="KQ59" i="4" s="1"/>
  <c r="KT59" i="4" s="1"/>
  <c r="KW59" i="4" s="1"/>
  <c r="KZ59" i="4" s="1"/>
  <c r="LC59" i="4" s="1"/>
  <c r="LF59" i="4" s="1"/>
  <c r="LI59" i="4" s="1"/>
  <c r="LL59" i="4" s="1"/>
  <c r="LO59" i="4" s="1"/>
  <c r="LR59" i="4" s="1"/>
  <c r="LU59" i="4" s="1"/>
  <c r="LX59" i="4" s="1"/>
  <c r="MA59" i="4" s="1"/>
  <c r="MD59" i="4" s="1"/>
  <c r="MG59" i="4" s="1"/>
  <c r="MJ59" i="4" s="1"/>
  <c r="MM59" i="4" s="1"/>
  <c r="MP59" i="4" s="1"/>
  <c r="MS59" i="4" s="1"/>
  <c r="MV59" i="4" s="1"/>
  <c r="MY59" i="4" s="1"/>
  <c r="NB59" i="4" s="1"/>
  <c r="NE59" i="4" s="1"/>
  <c r="NH59" i="4" s="1"/>
  <c r="NK59" i="4" s="1"/>
  <c r="NO59" i="4" s="1"/>
  <c r="NR59" i="4" s="1"/>
  <c r="NU59" i="4" s="1"/>
  <c r="NX59" i="4" s="1"/>
  <c r="HH59" i="4"/>
  <c r="HK59" i="4" s="1"/>
  <c r="HN59" i="4" s="1"/>
  <c r="HQ59" i="4" s="1"/>
  <c r="HT59" i="4" s="1"/>
  <c r="HW59" i="4" s="1"/>
  <c r="HZ59" i="4" s="1"/>
  <c r="IC59" i="4" s="1"/>
  <c r="IF59" i="4" s="1"/>
  <c r="II59" i="4" s="1"/>
  <c r="FC59" i="4"/>
  <c r="FF59" i="4" s="1"/>
  <c r="FI59" i="4" s="1"/>
  <c r="FL59" i="4" s="1"/>
  <c r="FO59" i="4" s="1"/>
  <c r="FR59" i="4" s="1"/>
  <c r="FU59" i="4" s="1"/>
  <c r="FX59" i="4" s="1"/>
  <c r="GA59" i="4" s="1"/>
  <c r="GD59" i="4" s="1"/>
  <c r="GG59" i="4" s="1"/>
  <c r="GJ59" i="4" s="1"/>
  <c r="GM59" i="4" s="1"/>
  <c r="GP59" i="4" s="1"/>
  <c r="GS59" i="4" s="1"/>
  <c r="GV59" i="4" s="1"/>
  <c r="GY59" i="4" s="1"/>
  <c r="HB59" i="4" s="1"/>
  <c r="DD59" i="4"/>
  <c r="BZ59" i="4"/>
  <c r="BQ59" i="4"/>
  <c r="BK59" i="4"/>
  <c r="AJ59" i="4"/>
  <c r="OE58" i="4"/>
  <c r="OF58" i="4" s="1"/>
  <c r="OB58" i="4"/>
  <c r="OC58" i="4" s="1"/>
  <c r="NY58" i="4"/>
  <c r="KZ58" i="4"/>
  <c r="LC58" i="4" s="1"/>
  <c r="LF58" i="4" s="1"/>
  <c r="LI58" i="4" s="1"/>
  <c r="LL58" i="4" s="1"/>
  <c r="LO58" i="4" s="1"/>
  <c r="LR58" i="4" s="1"/>
  <c r="LU58" i="4" s="1"/>
  <c r="LX58" i="4" s="1"/>
  <c r="MA58" i="4" s="1"/>
  <c r="MD58" i="4" s="1"/>
  <c r="MG58" i="4" s="1"/>
  <c r="MJ58" i="4" s="1"/>
  <c r="MM58" i="4" s="1"/>
  <c r="MP58" i="4" s="1"/>
  <c r="MS58" i="4" s="1"/>
  <c r="MV58" i="4" s="1"/>
  <c r="MY58" i="4" s="1"/>
  <c r="NB58" i="4" s="1"/>
  <c r="NE58" i="4" s="1"/>
  <c r="NH58" i="4" s="1"/>
  <c r="NK58" i="4" s="1"/>
  <c r="NO58" i="4" s="1"/>
  <c r="NR58" i="4" s="1"/>
  <c r="NU58" i="4" s="1"/>
  <c r="NX58" i="4" s="1"/>
  <c r="KQ58" i="4"/>
  <c r="KT58" i="4" s="1"/>
  <c r="KW58" i="4" s="1"/>
  <c r="OE57" i="4"/>
  <c r="OF57" i="4" s="1"/>
  <c r="OB57" i="4"/>
  <c r="OC57" i="4" s="1"/>
  <c r="NY57" i="4"/>
  <c r="HH57" i="4"/>
  <c r="HK57" i="4" s="1"/>
  <c r="HN57" i="4" s="1"/>
  <c r="HQ57" i="4" s="1"/>
  <c r="HT57" i="4" s="1"/>
  <c r="HW57" i="4" s="1"/>
  <c r="HZ57" i="4" s="1"/>
  <c r="IC57" i="4" s="1"/>
  <c r="IF57" i="4" s="1"/>
  <c r="II57" i="4" s="1"/>
  <c r="IL57" i="4" s="1"/>
  <c r="IO57" i="4" s="1"/>
  <c r="IR57" i="4" s="1"/>
  <c r="IU57" i="4" s="1"/>
  <c r="IX57" i="4" s="1"/>
  <c r="JA57" i="4" s="1"/>
  <c r="JD57" i="4" s="1"/>
  <c r="JG57" i="4" s="1"/>
  <c r="JJ57" i="4" s="1"/>
  <c r="JM57" i="4" s="1"/>
  <c r="JP57" i="4" s="1"/>
  <c r="JS57" i="4" s="1"/>
  <c r="JV57" i="4" s="1"/>
  <c r="JY57" i="4" s="1"/>
  <c r="KB57" i="4" s="1"/>
  <c r="KE57" i="4" s="1"/>
  <c r="KH57" i="4" s="1"/>
  <c r="KK57" i="4" s="1"/>
  <c r="KN57" i="4" s="1"/>
  <c r="KQ57" i="4" s="1"/>
  <c r="KT57" i="4" s="1"/>
  <c r="KW57" i="4" s="1"/>
  <c r="KZ57" i="4" s="1"/>
  <c r="LC57" i="4" s="1"/>
  <c r="LF57" i="4" s="1"/>
  <c r="LI57" i="4" s="1"/>
  <c r="LL57" i="4" s="1"/>
  <c r="LO57" i="4" s="1"/>
  <c r="LR57" i="4" s="1"/>
  <c r="LU57" i="4" s="1"/>
  <c r="LX57" i="4" s="1"/>
  <c r="MA57" i="4" s="1"/>
  <c r="MD57" i="4" s="1"/>
  <c r="MG57" i="4" s="1"/>
  <c r="MJ57" i="4" s="1"/>
  <c r="MM57" i="4" s="1"/>
  <c r="MP57" i="4" s="1"/>
  <c r="MS57" i="4" s="1"/>
  <c r="MV57" i="4" s="1"/>
  <c r="MY57" i="4" s="1"/>
  <c r="NB57" i="4" s="1"/>
  <c r="NE57" i="4" s="1"/>
  <c r="NH57" i="4" s="1"/>
  <c r="NK57" i="4" s="1"/>
  <c r="NO57" i="4" s="1"/>
  <c r="NR57" i="4" s="1"/>
  <c r="NU57" i="4" s="1"/>
  <c r="NX57" i="4" s="1"/>
  <c r="FC57" i="4"/>
  <c r="FF57" i="4" s="1"/>
  <c r="FI57" i="4" s="1"/>
  <c r="FL57" i="4" s="1"/>
  <c r="FO57" i="4" s="1"/>
  <c r="FR57" i="4" s="1"/>
  <c r="FU57" i="4" s="1"/>
  <c r="FX57" i="4" s="1"/>
  <c r="GA57" i="4" s="1"/>
  <c r="GD57" i="4" s="1"/>
  <c r="GG57" i="4" s="1"/>
  <c r="GJ57" i="4" s="1"/>
  <c r="GM57" i="4" s="1"/>
  <c r="GP57" i="4" s="1"/>
  <c r="GS57" i="4" s="1"/>
  <c r="GV57" i="4" s="1"/>
  <c r="GY57" i="4" s="1"/>
  <c r="HB57" i="4" s="1"/>
  <c r="DD57" i="4"/>
  <c r="BZ57" i="4"/>
  <c r="BQ57" i="4"/>
  <c r="BK57" i="4"/>
  <c r="AJ57" i="4"/>
  <c r="H57" i="4"/>
  <c r="K57" i="4" s="1"/>
  <c r="N57" i="4" s="1"/>
  <c r="R57" i="4" s="1"/>
  <c r="OE56" i="4"/>
  <c r="OF56" i="4" s="1"/>
  <c r="OB56" i="4"/>
  <c r="OC56" i="4" s="1"/>
  <c r="NZ56" i="4"/>
  <c r="NY56" i="4"/>
  <c r="HH56" i="4"/>
  <c r="HK56" i="4" s="1"/>
  <c r="HN56" i="4" s="1"/>
  <c r="HQ56" i="4" s="1"/>
  <c r="HT56" i="4" s="1"/>
  <c r="HW56" i="4" s="1"/>
  <c r="HZ56" i="4" s="1"/>
  <c r="IC56" i="4" s="1"/>
  <c r="IF56" i="4" s="1"/>
  <c r="II56" i="4" s="1"/>
  <c r="IL56" i="4" s="1"/>
  <c r="IO56" i="4" s="1"/>
  <c r="IR56" i="4" s="1"/>
  <c r="IU56" i="4" s="1"/>
  <c r="IX56" i="4" s="1"/>
  <c r="JA56" i="4" s="1"/>
  <c r="JD56" i="4" s="1"/>
  <c r="JG56" i="4" s="1"/>
  <c r="JJ56" i="4" s="1"/>
  <c r="JM56" i="4" s="1"/>
  <c r="JP56" i="4" s="1"/>
  <c r="JS56" i="4" s="1"/>
  <c r="JV56" i="4" s="1"/>
  <c r="JY56" i="4" s="1"/>
  <c r="KB56" i="4" s="1"/>
  <c r="KE56" i="4" s="1"/>
  <c r="KH56" i="4" s="1"/>
  <c r="KK56" i="4" s="1"/>
  <c r="KN56" i="4" s="1"/>
  <c r="KQ56" i="4" s="1"/>
  <c r="KT56" i="4" s="1"/>
  <c r="KW56" i="4" s="1"/>
  <c r="KZ56" i="4" s="1"/>
  <c r="LC56" i="4" s="1"/>
  <c r="LF56" i="4" s="1"/>
  <c r="LI56" i="4" s="1"/>
  <c r="LL56" i="4" s="1"/>
  <c r="LO56" i="4" s="1"/>
  <c r="LR56" i="4" s="1"/>
  <c r="LU56" i="4" s="1"/>
  <c r="LX56" i="4" s="1"/>
  <c r="MA56" i="4" s="1"/>
  <c r="MD56" i="4" s="1"/>
  <c r="MG56" i="4" s="1"/>
  <c r="MJ56" i="4" s="1"/>
  <c r="MM56" i="4" s="1"/>
  <c r="MP56" i="4" s="1"/>
  <c r="MS56" i="4" s="1"/>
  <c r="MV56" i="4" s="1"/>
  <c r="MY56" i="4" s="1"/>
  <c r="NB56" i="4" s="1"/>
  <c r="NE56" i="4" s="1"/>
  <c r="NH56" i="4" s="1"/>
  <c r="NK56" i="4" s="1"/>
  <c r="NO56" i="4" s="1"/>
  <c r="NR56" i="4" s="1"/>
  <c r="NU56" i="4" s="1"/>
  <c r="NX56" i="4" s="1"/>
  <c r="FC56" i="4"/>
  <c r="FF56" i="4" s="1"/>
  <c r="FI56" i="4" s="1"/>
  <c r="FL56" i="4" s="1"/>
  <c r="FO56" i="4" s="1"/>
  <c r="FR56" i="4" s="1"/>
  <c r="FU56" i="4" s="1"/>
  <c r="FX56" i="4" s="1"/>
  <c r="GA56" i="4" s="1"/>
  <c r="GD56" i="4" s="1"/>
  <c r="GG56" i="4" s="1"/>
  <c r="GJ56" i="4" s="1"/>
  <c r="GM56" i="4" s="1"/>
  <c r="GP56" i="4" s="1"/>
  <c r="GS56" i="4" s="1"/>
  <c r="GV56" i="4" s="1"/>
  <c r="GY56" i="4" s="1"/>
  <c r="HB56" i="4" s="1"/>
  <c r="DD56" i="4"/>
  <c r="BZ56" i="4"/>
  <c r="BQ56" i="4"/>
  <c r="BK56" i="4"/>
  <c r="AJ56" i="4"/>
  <c r="H56" i="4"/>
  <c r="K56" i="4" s="1"/>
  <c r="N56" i="4" s="1"/>
  <c r="R56" i="4" s="1"/>
  <c r="OE55" i="4"/>
  <c r="OB55" i="4"/>
  <c r="OC55" i="4" s="1"/>
  <c r="NY55" i="4"/>
  <c r="NZ55" i="4" s="1"/>
  <c r="HH55" i="4"/>
  <c r="HK55" i="4" s="1"/>
  <c r="HN55" i="4" s="1"/>
  <c r="HQ55" i="4" s="1"/>
  <c r="HT55" i="4" s="1"/>
  <c r="HW55" i="4" s="1"/>
  <c r="HZ55" i="4" s="1"/>
  <c r="IC55" i="4" s="1"/>
  <c r="IF55" i="4" s="1"/>
  <c r="II55" i="4" s="1"/>
  <c r="IL55" i="4" s="1"/>
  <c r="IO55" i="4" s="1"/>
  <c r="IR55" i="4" s="1"/>
  <c r="IU55" i="4" s="1"/>
  <c r="IX55" i="4" s="1"/>
  <c r="JA55" i="4" s="1"/>
  <c r="JD55" i="4" s="1"/>
  <c r="JG55" i="4" s="1"/>
  <c r="JJ55" i="4" s="1"/>
  <c r="JM55" i="4" s="1"/>
  <c r="JP55" i="4" s="1"/>
  <c r="JS55" i="4" s="1"/>
  <c r="JV55" i="4" s="1"/>
  <c r="JY55" i="4" s="1"/>
  <c r="KB55" i="4" s="1"/>
  <c r="KE55" i="4" s="1"/>
  <c r="KH55" i="4" s="1"/>
  <c r="KK55" i="4" s="1"/>
  <c r="KN55" i="4" s="1"/>
  <c r="KQ55" i="4" s="1"/>
  <c r="KT55" i="4" s="1"/>
  <c r="KW55" i="4" s="1"/>
  <c r="KZ55" i="4" s="1"/>
  <c r="LC55" i="4" s="1"/>
  <c r="LF55" i="4" s="1"/>
  <c r="LI55" i="4" s="1"/>
  <c r="LL55" i="4" s="1"/>
  <c r="LO55" i="4" s="1"/>
  <c r="LR55" i="4" s="1"/>
  <c r="LU55" i="4" s="1"/>
  <c r="LX55" i="4" s="1"/>
  <c r="MA55" i="4" s="1"/>
  <c r="MD55" i="4" s="1"/>
  <c r="MG55" i="4" s="1"/>
  <c r="MJ55" i="4" s="1"/>
  <c r="MM55" i="4" s="1"/>
  <c r="MP55" i="4" s="1"/>
  <c r="MS55" i="4" s="1"/>
  <c r="MV55" i="4" s="1"/>
  <c r="MY55" i="4" s="1"/>
  <c r="NB55" i="4" s="1"/>
  <c r="NE55" i="4" s="1"/>
  <c r="NH55" i="4" s="1"/>
  <c r="NK55" i="4" s="1"/>
  <c r="NO55" i="4" s="1"/>
  <c r="NR55" i="4" s="1"/>
  <c r="NU55" i="4" s="1"/>
  <c r="NX55" i="4" s="1"/>
  <c r="FC55" i="4"/>
  <c r="FF55" i="4" s="1"/>
  <c r="FI55" i="4" s="1"/>
  <c r="FL55" i="4" s="1"/>
  <c r="FO55" i="4" s="1"/>
  <c r="FR55" i="4" s="1"/>
  <c r="FU55" i="4" s="1"/>
  <c r="FX55" i="4" s="1"/>
  <c r="GA55" i="4" s="1"/>
  <c r="GD55" i="4" s="1"/>
  <c r="GG55" i="4" s="1"/>
  <c r="GJ55" i="4" s="1"/>
  <c r="GM55" i="4" s="1"/>
  <c r="GP55" i="4" s="1"/>
  <c r="GS55" i="4" s="1"/>
  <c r="GV55" i="4" s="1"/>
  <c r="GY55" i="4" s="1"/>
  <c r="HB55" i="4" s="1"/>
  <c r="DD55" i="4"/>
  <c r="BZ55" i="4"/>
  <c r="BQ55" i="4"/>
  <c r="BK55" i="4"/>
  <c r="AJ55" i="4"/>
  <c r="H55" i="4"/>
  <c r="K55" i="4" s="1"/>
  <c r="N55" i="4" s="1"/>
  <c r="R55" i="4" s="1"/>
  <c r="OE54" i="4"/>
  <c r="OF54" i="4" s="1"/>
  <c r="OB54" i="4"/>
  <c r="NY54" i="4"/>
  <c r="NZ54" i="4" s="1"/>
  <c r="OE53" i="4"/>
  <c r="OF53" i="4" s="1"/>
  <c r="OB53" i="4"/>
  <c r="OC53" i="4" s="1"/>
  <c r="NY53" i="4"/>
  <c r="NZ53" i="4" s="1"/>
  <c r="HH53" i="4"/>
  <c r="HK53" i="4" s="1"/>
  <c r="HN53" i="4" s="1"/>
  <c r="HQ53" i="4" s="1"/>
  <c r="HT53" i="4" s="1"/>
  <c r="HW53" i="4" s="1"/>
  <c r="HZ53" i="4" s="1"/>
  <c r="IC53" i="4" s="1"/>
  <c r="IF53" i="4" s="1"/>
  <c r="II53" i="4" s="1"/>
  <c r="IL53" i="4" s="1"/>
  <c r="IO53" i="4" s="1"/>
  <c r="IR53" i="4" s="1"/>
  <c r="IU53" i="4" s="1"/>
  <c r="IX53" i="4" s="1"/>
  <c r="JA53" i="4" s="1"/>
  <c r="JD53" i="4" s="1"/>
  <c r="JG53" i="4" s="1"/>
  <c r="JJ53" i="4" s="1"/>
  <c r="JM53" i="4" s="1"/>
  <c r="JP53" i="4" s="1"/>
  <c r="JS53" i="4" s="1"/>
  <c r="JV53" i="4" s="1"/>
  <c r="JY53" i="4" s="1"/>
  <c r="KB53" i="4" s="1"/>
  <c r="KE53" i="4" s="1"/>
  <c r="KH53" i="4" s="1"/>
  <c r="KK53" i="4" s="1"/>
  <c r="KN53" i="4" s="1"/>
  <c r="KQ53" i="4" s="1"/>
  <c r="KT53" i="4" s="1"/>
  <c r="KW53" i="4" s="1"/>
  <c r="KZ53" i="4" s="1"/>
  <c r="LC53" i="4" s="1"/>
  <c r="LF53" i="4" s="1"/>
  <c r="LI53" i="4" s="1"/>
  <c r="LL53" i="4" s="1"/>
  <c r="LO53" i="4" s="1"/>
  <c r="LR53" i="4" s="1"/>
  <c r="LU53" i="4" s="1"/>
  <c r="LX53" i="4" s="1"/>
  <c r="MA53" i="4" s="1"/>
  <c r="MD53" i="4" s="1"/>
  <c r="MG53" i="4" s="1"/>
  <c r="MJ53" i="4" s="1"/>
  <c r="MM53" i="4" s="1"/>
  <c r="MP53" i="4" s="1"/>
  <c r="MS53" i="4" s="1"/>
  <c r="MV53" i="4" s="1"/>
  <c r="MY53" i="4" s="1"/>
  <c r="NB53" i="4" s="1"/>
  <c r="NE53" i="4" s="1"/>
  <c r="NH53" i="4" s="1"/>
  <c r="NK53" i="4" s="1"/>
  <c r="NO53" i="4" s="1"/>
  <c r="NR53" i="4" s="1"/>
  <c r="NU53" i="4" s="1"/>
  <c r="NX53" i="4" s="1"/>
  <c r="FI53" i="4"/>
  <c r="FL53" i="4" s="1"/>
  <c r="FO53" i="4" s="1"/>
  <c r="FR53" i="4" s="1"/>
  <c r="FU53" i="4" s="1"/>
  <c r="FX53" i="4" s="1"/>
  <c r="GA53" i="4" s="1"/>
  <c r="GD53" i="4" s="1"/>
  <c r="GG53" i="4" s="1"/>
  <c r="GJ53" i="4" s="1"/>
  <c r="GM53" i="4" s="1"/>
  <c r="GP53" i="4" s="1"/>
  <c r="GS53" i="4" s="1"/>
  <c r="GV53" i="4" s="1"/>
  <c r="GY53" i="4" s="1"/>
  <c r="HB53" i="4" s="1"/>
  <c r="FF53" i="4"/>
  <c r="FC53" i="4"/>
  <c r="DD53" i="4"/>
  <c r="BZ53" i="4"/>
  <c r="BQ53" i="4"/>
  <c r="BK53" i="4"/>
  <c r="AJ53" i="4"/>
  <c r="R53" i="4"/>
  <c r="H53" i="4"/>
  <c r="K53" i="4" s="1"/>
  <c r="N53" i="4" s="1"/>
  <c r="OE52" i="4"/>
  <c r="OF52" i="4" s="1"/>
  <c r="OB52" i="4"/>
  <c r="OC52" i="4" s="1"/>
  <c r="NY52" i="4"/>
  <c r="NZ52" i="4" s="1"/>
  <c r="HH52" i="4"/>
  <c r="HK52" i="4" s="1"/>
  <c r="HN52" i="4" s="1"/>
  <c r="HQ52" i="4" s="1"/>
  <c r="HT52" i="4" s="1"/>
  <c r="HW52" i="4" s="1"/>
  <c r="HZ52" i="4" s="1"/>
  <c r="IC52" i="4" s="1"/>
  <c r="IF52" i="4" s="1"/>
  <c r="II52" i="4" s="1"/>
  <c r="IL52" i="4" s="1"/>
  <c r="IO52" i="4" s="1"/>
  <c r="IR52" i="4" s="1"/>
  <c r="IU52" i="4" s="1"/>
  <c r="IX52" i="4" s="1"/>
  <c r="JA52" i="4" s="1"/>
  <c r="JD52" i="4" s="1"/>
  <c r="JG52" i="4" s="1"/>
  <c r="JJ52" i="4" s="1"/>
  <c r="JM52" i="4" s="1"/>
  <c r="JP52" i="4" s="1"/>
  <c r="JS52" i="4" s="1"/>
  <c r="JV52" i="4" s="1"/>
  <c r="JY52" i="4" s="1"/>
  <c r="KB52" i="4" s="1"/>
  <c r="KE52" i="4" s="1"/>
  <c r="KH52" i="4" s="1"/>
  <c r="KK52" i="4" s="1"/>
  <c r="KN52" i="4" s="1"/>
  <c r="KQ52" i="4" s="1"/>
  <c r="KT52" i="4" s="1"/>
  <c r="KW52" i="4" s="1"/>
  <c r="KZ52" i="4" s="1"/>
  <c r="LC52" i="4" s="1"/>
  <c r="LF52" i="4" s="1"/>
  <c r="LI52" i="4" s="1"/>
  <c r="LL52" i="4" s="1"/>
  <c r="LO52" i="4" s="1"/>
  <c r="LR52" i="4" s="1"/>
  <c r="LU52" i="4" s="1"/>
  <c r="LX52" i="4" s="1"/>
  <c r="MA52" i="4" s="1"/>
  <c r="MD52" i="4" s="1"/>
  <c r="MG52" i="4" s="1"/>
  <c r="MJ52" i="4" s="1"/>
  <c r="MM52" i="4" s="1"/>
  <c r="MP52" i="4" s="1"/>
  <c r="MS52" i="4" s="1"/>
  <c r="MV52" i="4" s="1"/>
  <c r="MY52" i="4" s="1"/>
  <c r="NB52" i="4" s="1"/>
  <c r="NE52" i="4" s="1"/>
  <c r="NH52" i="4" s="1"/>
  <c r="NK52" i="4" s="1"/>
  <c r="NO52" i="4" s="1"/>
  <c r="NR52" i="4" s="1"/>
  <c r="NU52" i="4" s="1"/>
  <c r="NX52" i="4" s="1"/>
  <c r="FC52" i="4"/>
  <c r="FF52" i="4" s="1"/>
  <c r="FI52" i="4" s="1"/>
  <c r="FL52" i="4" s="1"/>
  <c r="FO52" i="4" s="1"/>
  <c r="FR52" i="4" s="1"/>
  <c r="FU52" i="4" s="1"/>
  <c r="FX52" i="4" s="1"/>
  <c r="GA52" i="4" s="1"/>
  <c r="GD52" i="4" s="1"/>
  <c r="GG52" i="4" s="1"/>
  <c r="GJ52" i="4" s="1"/>
  <c r="GM52" i="4" s="1"/>
  <c r="GP52" i="4" s="1"/>
  <c r="GS52" i="4" s="1"/>
  <c r="GV52" i="4" s="1"/>
  <c r="GY52" i="4" s="1"/>
  <c r="HB52" i="4" s="1"/>
  <c r="DD52" i="4"/>
  <c r="BZ52" i="4"/>
  <c r="BQ52" i="4"/>
  <c r="BK52" i="4"/>
  <c r="AJ52" i="4"/>
  <c r="H52" i="4"/>
  <c r="K52" i="4" s="1"/>
  <c r="N52" i="4" s="1"/>
  <c r="R52" i="4" s="1"/>
  <c r="OE51" i="4"/>
  <c r="OB51" i="4"/>
  <c r="OC51" i="4" s="1"/>
  <c r="NZ51" i="4"/>
  <c r="NY51" i="4"/>
  <c r="HH51" i="4"/>
  <c r="HK51" i="4" s="1"/>
  <c r="HN51" i="4" s="1"/>
  <c r="HQ51" i="4" s="1"/>
  <c r="HT51" i="4" s="1"/>
  <c r="HW51" i="4" s="1"/>
  <c r="HZ51" i="4" s="1"/>
  <c r="IC51" i="4" s="1"/>
  <c r="IF51" i="4" s="1"/>
  <c r="II51" i="4" s="1"/>
  <c r="IL51" i="4" s="1"/>
  <c r="IO51" i="4" s="1"/>
  <c r="IR51" i="4" s="1"/>
  <c r="IU51" i="4" s="1"/>
  <c r="IX51" i="4" s="1"/>
  <c r="JA51" i="4" s="1"/>
  <c r="JD51" i="4" s="1"/>
  <c r="JG51" i="4" s="1"/>
  <c r="JJ51" i="4" s="1"/>
  <c r="JM51" i="4" s="1"/>
  <c r="JP51" i="4" s="1"/>
  <c r="JS51" i="4" s="1"/>
  <c r="JV51" i="4" s="1"/>
  <c r="JY51" i="4" s="1"/>
  <c r="KB51" i="4" s="1"/>
  <c r="KE51" i="4" s="1"/>
  <c r="KH51" i="4" s="1"/>
  <c r="KK51" i="4" s="1"/>
  <c r="KN51" i="4" s="1"/>
  <c r="KQ51" i="4" s="1"/>
  <c r="KT51" i="4" s="1"/>
  <c r="KW51" i="4" s="1"/>
  <c r="KZ51" i="4" s="1"/>
  <c r="LC51" i="4" s="1"/>
  <c r="LF51" i="4" s="1"/>
  <c r="LI51" i="4" s="1"/>
  <c r="LL51" i="4" s="1"/>
  <c r="LO51" i="4" s="1"/>
  <c r="LR51" i="4" s="1"/>
  <c r="LU51" i="4" s="1"/>
  <c r="LX51" i="4" s="1"/>
  <c r="MA51" i="4" s="1"/>
  <c r="MD51" i="4" s="1"/>
  <c r="MG51" i="4" s="1"/>
  <c r="MJ51" i="4" s="1"/>
  <c r="MM51" i="4" s="1"/>
  <c r="MP51" i="4" s="1"/>
  <c r="MS51" i="4" s="1"/>
  <c r="MV51" i="4" s="1"/>
  <c r="MY51" i="4" s="1"/>
  <c r="NB51" i="4" s="1"/>
  <c r="NE51" i="4" s="1"/>
  <c r="NH51" i="4" s="1"/>
  <c r="NK51" i="4" s="1"/>
  <c r="NO51" i="4" s="1"/>
  <c r="NR51" i="4" s="1"/>
  <c r="NU51" i="4" s="1"/>
  <c r="NX51" i="4" s="1"/>
  <c r="FF51" i="4"/>
  <c r="FI51" i="4" s="1"/>
  <c r="FL51" i="4" s="1"/>
  <c r="FO51" i="4" s="1"/>
  <c r="FR51" i="4" s="1"/>
  <c r="FU51" i="4" s="1"/>
  <c r="FX51" i="4" s="1"/>
  <c r="GA51" i="4" s="1"/>
  <c r="GD51" i="4" s="1"/>
  <c r="GG51" i="4" s="1"/>
  <c r="GJ51" i="4" s="1"/>
  <c r="GM51" i="4" s="1"/>
  <c r="GP51" i="4" s="1"/>
  <c r="GS51" i="4" s="1"/>
  <c r="GV51" i="4" s="1"/>
  <c r="GY51" i="4" s="1"/>
  <c r="HB51" i="4" s="1"/>
  <c r="FC51" i="4"/>
  <c r="DD51" i="4"/>
  <c r="BZ51" i="4"/>
  <c r="BQ51" i="4"/>
  <c r="BK51" i="4"/>
  <c r="AJ51" i="4"/>
  <c r="H51" i="4"/>
  <c r="K51" i="4" s="1"/>
  <c r="N51" i="4" s="1"/>
  <c r="R51" i="4" s="1"/>
  <c r="OE50" i="4"/>
  <c r="OF50" i="4" s="1"/>
  <c r="OB50" i="4"/>
  <c r="NY50" i="4"/>
  <c r="NZ50" i="4" s="1"/>
  <c r="OE49" i="4"/>
  <c r="OF49" i="4" s="1"/>
  <c r="OB49" i="4"/>
  <c r="OC49" i="4" s="1"/>
  <c r="NY49" i="4"/>
  <c r="NZ49" i="4" s="1"/>
  <c r="K49" i="4"/>
  <c r="N49" i="4" s="1"/>
  <c r="R49" i="4" s="1"/>
  <c r="U49" i="4" s="1"/>
  <c r="X49" i="4" s="1"/>
  <c r="AA49" i="4" s="1"/>
  <c r="AD49" i="4" s="1"/>
  <c r="AG49" i="4" s="1"/>
  <c r="AJ49" i="4" s="1"/>
  <c r="AM49" i="4" s="1"/>
  <c r="AP49" i="4" s="1"/>
  <c r="AS49" i="4" s="1"/>
  <c r="AV49" i="4" s="1"/>
  <c r="AY49" i="4" s="1"/>
  <c r="BB49" i="4" s="1"/>
  <c r="BE49" i="4" s="1"/>
  <c r="BH49" i="4" s="1"/>
  <c r="BK49" i="4" s="1"/>
  <c r="BN49" i="4" s="1"/>
  <c r="BQ49" i="4" s="1"/>
  <c r="BT49" i="4" s="1"/>
  <c r="BW49" i="4" s="1"/>
  <c r="BZ49" i="4" s="1"/>
  <c r="CC49" i="4" s="1"/>
  <c r="CF49" i="4" s="1"/>
  <c r="CI49" i="4" s="1"/>
  <c r="CL49" i="4" s="1"/>
  <c r="CO49" i="4" s="1"/>
  <c r="CR49" i="4" s="1"/>
  <c r="CU49" i="4" s="1"/>
  <c r="CX49" i="4" s="1"/>
  <c r="DA49" i="4" s="1"/>
  <c r="DD49" i="4" s="1"/>
  <c r="DG49" i="4" s="1"/>
  <c r="DJ49" i="4" s="1"/>
  <c r="DM49" i="4" s="1"/>
  <c r="DP49" i="4" s="1"/>
  <c r="DS49" i="4" s="1"/>
  <c r="DV49" i="4" s="1"/>
  <c r="DY49" i="4" s="1"/>
  <c r="EB49" i="4" s="1"/>
  <c r="EE49" i="4" s="1"/>
  <c r="EH49" i="4" s="1"/>
  <c r="EK49" i="4" s="1"/>
  <c r="EN49" i="4" s="1"/>
  <c r="EQ49" i="4" s="1"/>
  <c r="ET49" i="4" s="1"/>
  <c r="EW49" i="4" s="1"/>
  <c r="EZ49" i="4" s="1"/>
  <c r="FC49" i="4" s="1"/>
  <c r="FF49" i="4" s="1"/>
  <c r="FI49" i="4" s="1"/>
  <c r="FL49" i="4" s="1"/>
  <c r="FO49" i="4" s="1"/>
  <c r="FR49" i="4" s="1"/>
  <c r="FU49" i="4" s="1"/>
  <c r="FX49" i="4" s="1"/>
  <c r="GA49" i="4" s="1"/>
  <c r="GD49" i="4" s="1"/>
  <c r="GG49" i="4" s="1"/>
  <c r="GJ49" i="4" s="1"/>
  <c r="GM49" i="4" s="1"/>
  <c r="GP49" i="4" s="1"/>
  <c r="GS49" i="4" s="1"/>
  <c r="GV49" i="4" s="1"/>
  <c r="GY49" i="4" s="1"/>
  <c r="HB49" i="4" s="1"/>
  <c r="HE49" i="4" s="1"/>
  <c r="HH49" i="4" s="1"/>
  <c r="HK49" i="4" s="1"/>
  <c r="HN49" i="4" s="1"/>
  <c r="HQ49" i="4" s="1"/>
  <c r="HT49" i="4" s="1"/>
  <c r="HW49" i="4" s="1"/>
  <c r="HZ49" i="4" s="1"/>
  <c r="IC49" i="4" s="1"/>
  <c r="IF49" i="4" s="1"/>
  <c r="II49" i="4" s="1"/>
  <c r="IL49" i="4" s="1"/>
  <c r="IO49" i="4" s="1"/>
  <c r="IR49" i="4" s="1"/>
  <c r="IU49" i="4" s="1"/>
  <c r="IX49" i="4" s="1"/>
  <c r="JA49" i="4" s="1"/>
  <c r="JD49" i="4" s="1"/>
  <c r="JG49" i="4" s="1"/>
  <c r="JJ49" i="4" s="1"/>
  <c r="JM49" i="4" s="1"/>
  <c r="JP49" i="4" s="1"/>
  <c r="JS49" i="4" s="1"/>
  <c r="JV49" i="4" s="1"/>
  <c r="JY49" i="4" s="1"/>
  <c r="KB49" i="4" s="1"/>
  <c r="KE49" i="4" s="1"/>
  <c r="KH49" i="4" s="1"/>
  <c r="KK49" i="4" s="1"/>
  <c r="KN49" i="4" s="1"/>
  <c r="KQ49" i="4" s="1"/>
  <c r="KT49" i="4" s="1"/>
  <c r="KW49" i="4" s="1"/>
  <c r="KZ49" i="4" s="1"/>
  <c r="LC49" i="4" s="1"/>
  <c r="LF49" i="4" s="1"/>
  <c r="LI49" i="4" s="1"/>
  <c r="LL49" i="4" s="1"/>
  <c r="LO49" i="4" s="1"/>
  <c r="LR49" i="4" s="1"/>
  <c r="LU49" i="4" s="1"/>
  <c r="LX49" i="4" s="1"/>
  <c r="MA49" i="4" s="1"/>
  <c r="MD49" i="4" s="1"/>
  <c r="MG49" i="4" s="1"/>
  <c r="MJ49" i="4" s="1"/>
  <c r="MM49" i="4" s="1"/>
  <c r="MP49" i="4" s="1"/>
  <c r="MS49" i="4" s="1"/>
  <c r="MV49" i="4" s="1"/>
  <c r="MY49" i="4" s="1"/>
  <c r="NB49" i="4" s="1"/>
  <c r="NE49" i="4" s="1"/>
  <c r="NH49" i="4" s="1"/>
  <c r="NK49" i="4" s="1"/>
  <c r="NO49" i="4" s="1"/>
  <c r="NR49" i="4" s="1"/>
  <c r="NU49" i="4" s="1"/>
  <c r="NX49" i="4" s="1"/>
  <c r="H49" i="4"/>
  <c r="OE48" i="4"/>
  <c r="OF48" i="4" s="1"/>
  <c r="OB48" i="4"/>
  <c r="OC48" i="4" s="1"/>
  <c r="NY48" i="4"/>
  <c r="AG48" i="4"/>
  <c r="AJ48" i="4" s="1"/>
  <c r="AM48" i="4" s="1"/>
  <c r="AP48" i="4" s="1"/>
  <c r="AS48" i="4" s="1"/>
  <c r="AV48" i="4" s="1"/>
  <c r="AY48" i="4" s="1"/>
  <c r="BB48" i="4" s="1"/>
  <c r="BE48" i="4" s="1"/>
  <c r="BH48" i="4" s="1"/>
  <c r="BK48" i="4" s="1"/>
  <c r="BN48" i="4" s="1"/>
  <c r="BQ48" i="4" s="1"/>
  <c r="BT48" i="4" s="1"/>
  <c r="BW48" i="4" s="1"/>
  <c r="BZ48" i="4" s="1"/>
  <c r="CC48" i="4" s="1"/>
  <c r="CF48" i="4" s="1"/>
  <c r="CI48" i="4" s="1"/>
  <c r="CL48" i="4" s="1"/>
  <c r="CO48" i="4" s="1"/>
  <c r="CR48" i="4" s="1"/>
  <c r="CU48" i="4" s="1"/>
  <c r="CX48" i="4" s="1"/>
  <c r="DA48" i="4" s="1"/>
  <c r="DD48" i="4" s="1"/>
  <c r="DG48" i="4" s="1"/>
  <c r="DJ48" i="4" s="1"/>
  <c r="DM48" i="4" s="1"/>
  <c r="DP48" i="4" s="1"/>
  <c r="DS48" i="4" s="1"/>
  <c r="DV48" i="4" s="1"/>
  <c r="DY48" i="4" s="1"/>
  <c r="EB48" i="4" s="1"/>
  <c r="EE48" i="4" s="1"/>
  <c r="EH48" i="4" s="1"/>
  <c r="EK48" i="4" s="1"/>
  <c r="EN48" i="4" s="1"/>
  <c r="EQ48" i="4" s="1"/>
  <c r="ET48" i="4" s="1"/>
  <c r="EW48" i="4" s="1"/>
  <c r="EZ48" i="4" s="1"/>
  <c r="FC48" i="4" s="1"/>
  <c r="FF48" i="4" s="1"/>
  <c r="FI48" i="4" s="1"/>
  <c r="FL48" i="4" s="1"/>
  <c r="FO48" i="4" s="1"/>
  <c r="FR48" i="4" s="1"/>
  <c r="FU48" i="4" s="1"/>
  <c r="FX48" i="4" s="1"/>
  <c r="GA48" i="4" s="1"/>
  <c r="GD48" i="4" s="1"/>
  <c r="GG48" i="4" s="1"/>
  <c r="GJ48" i="4" s="1"/>
  <c r="GM48" i="4" s="1"/>
  <c r="GP48" i="4" s="1"/>
  <c r="GS48" i="4" s="1"/>
  <c r="GV48" i="4" s="1"/>
  <c r="GY48" i="4" s="1"/>
  <c r="HB48" i="4" s="1"/>
  <c r="HE48" i="4" s="1"/>
  <c r="HH48" i="4" s="1"/>
  <c r="HK48" i="4" s="1"/>
  <c r="HN48" i="4" s="1"/>
  <c r="HQ48" i="4" s="1"/>
  <c r="HT48" i="4" s="1"/>
  <c r="HW48" i="4" s="1"/>
  <c r="HZ48" i="4" s="1"/>
  <c r="IC48" i="4" s="1"/>
  <c r="IF48" i="4" s="1"/>
  <c r="II48" i="4" s="1"/>
  <c r="IL48" i="4" s="1"/>
  <c r="IO48" i="4" s="1"/>
  <c r="IR48" i="4" s="1"/>
  <c r="IU48" i="4" s="1"/>
  <c r="IX48" i="4" s="1"/>
  <c r="JA48" i="4" s="1"/>
  <c r="JD48" i="4" s="1"/>
  <c r="JG48" i="4" s="1"/>
  <c r="JJ48" i="4" s="1"/>
  <c r="JM48" i="4" s="1"/>
  <c r="JP48" i="4" s="1"/>
  <c r="JS48" i="4" s="1"/>
  <c r="JV48" i="4" s="1"/>
  <c r="JY48" i="4" s="1"/>
  <c r="KB48" i="4" s="1"/>
  <c r="KE48" i="4" s="1"/>
  <c r="KH48" i="4" s="1"/>
  <c r="KK48" i="4" s="1"/>
  <c r="KN48" i="4" s="1"/>
  <c r="KQ48" i="4" s="1"/>
  <c r="KT48" i="4" s="1"/>
  <c r="KW48" i="4" s="1"/>
  <c r="KZ48" i="4" s="1"/>
  <c r="LC48" i="4" s="1"/>
  <c r="LF48" i="4" s="1"/>
  <c r="LI48" i="4" s="1"/>
  <c r="LL48" i="4" s="1"/>
  <c r="LO48" i="4" s="1"/>
  <c r="LR48" i="4" s="1"/>
  <c r="LU48" i="4" s="1"/>
  <c r="LX48" i="4" s="1"/>
  <c r="MA48" i="4" s="1"/>
  <c r="MD48" i="4" s="1"/>
  <c r="MG48" i="4" s="1"/>
  <c r="MJ48" i="4" s="1"/>
  <c r="MM48" i="4" s="1"/>
  <c r="MP48" i="4" s="1"/>
  <c r="MS48" i="4" s="1"/>
  <c r="MV48" i="4" s="1"/>
  <c r="MY48" i="4" s="1"/>
  <c r="NB48" i="4" s="1"/>
  <c r="NE48" i="4" s="1"/>
  <c r="NH48" i="4" s="1"/>
  <c r="NK48" i="4" s="1"/>
  <c r="NO48" i="4" s="1"/>
  <c r="NR48" i="4" s="1"/>
  <c r="NU48" i="4" s="1"/>
  <c r="NX48" i="4" s="1"/>
  <c r="H48" i="4"/>
  <c r="K48" i="4" s="1"/>
  <c r="N48" i="4" s="1"/>
  <c r="R48" i="4" s="1"/>
  <c r="U48" i="4" s="1"/>
  <c r="X48" i="4" s="1"/>
  <c r="AA48" i="4" s="1"/>
  <c r="AD48" i="4" s="1"/>
  <c r="OE47" i="4"/>
  <c r="OF47" i="4" s="1"/>
  <c r="OB47" i="4"/>
  <c r="OC47" i="4" s="1"/>
  <c r="NY47" i="4"/>
  <c r="H47" i="4"/>
  <c r="K47" i="4" s="1"/>
  <c r="N47" i="4" s="1"/>
  <c r="R47" i="4" s="1"/>
  <c r="U47" i="4" s="1"/>
  <c r="X47" i="4" s="1"/>
  <c r="AA47" i="4" s="1"/>
  <c r="AD47" i="4" s="1"/>
  <c r="AG47" i="4" s="1"/>
  <c r="AJ47" i="4" s="1"/>
  <c r="AM47" i="4" s="1"/>
  <c r="AP47" i="4" s="1"/>
  <c r="AS47" i="4" s="1"/>
  <c r="AV47" i="4" s="1"/>
  <c r="AY47" i="4" s="1"/>
  <c r="BB47" i="4" s="1"/>
  <c r="BE47" i="4" s="1"/>
  <c r="BH47" i="4" s="1"/>
  <c r="BK47" i="4" s="1"/>
  <c r="BN47" i="4" s="1"/>
  <c r="BQ47" i="4" s="1"/>
  <c r="BT47" i="4" s="1"/>
  <c r="BW47" i="4" s="1"/>
  <c r="BZ47" i="4" s="1"/>
  <c r="CC47" i="4" s="1"/>
  <c r="CF47" i="4" s="1"/>
  <c r="CI47" i="4" s="1"/>
  <c r="CL47" i="4" s="1"/>
  <c r="CO47" i="4" s="1"/>
  <c r="CR47" i="4" s="1"/>
  <c r="CU47" i="4" s="1"/>
  <c r="CX47" i="4" s="1"/>
  <c r="DA47" i="4" s="1"/>
  <c r="DD47" i="4" s="1"/>
  <c r="DG47" i="4" s="1"/>
  <c r="DJ47" i="4" s="1"/>
  <c r="DM47" i="4" s="1"/>
  <c r="DP47" i="4" s="1"/>
  <c r="DS47" i="4" s="1"/>
  <c r="DV47" i="4" s="1"/>
  <c r="DY47" i="4" s="1"/>
  <c r="EB47" i="4" s="1"/>
  <c r="EE47" i="4" s="1"/>
  <c r="EH47" i="4" s="1"/>
  <c r="EK47" i="4" s="1"/>
  <c r="EN47" i="4" s="1"/>
  <c r="EQ47" i="4" s="1"/>
  <c r="ET47" i="4" s="1"/>
  <c r="EW47" i="4" s="1"/>
  <c r="EZ47" i="4" s="1"/>
  <c r="FC47" i="4" s="1"/>
  <c r="FF47" i="4" s="1"/>
  <c r="FI47" i="4" s="1"/>
  <c r="FL47" i="4" s="1"/>
  <c r="FO47" i="4" s="1"/>
  <c r="FR47" i="4" s="1"/>
  <c r="FU47" i="4" s="1"/>
  <c r="FX47" i="4" s="1"/>
  <c r="GA47" i="4" s="1"/>
  <c r="GD47" i="4" s="1"/>
  <c r="GG47" i="4" s="1"/>
  <c r="GJ47" i="4" s="1"/>
  <c r="GM47" i="4" s="1"/>
  <c r="GP47" i="4" s="1"/>
  <c r="GS47" i="4" s="1"/>
  <c r="GV47" i="4" s="1"/>
  <c r="GY47" i="4" s="1"/>
  <c r="HB47" i="4" s="1"/>
  <c r="HE47" i="4" s="1"/>
  <c r="HH47" i="4" s="1"/>
  <c r="HK47" i="4" s="1"/>
  <c r="HN47" i="4" s="1"/>
  <c r="HQ47" i="4" s="1"/>
  <c r="HT47" i="4" s="1"/>
  <c r="HW47" i="4" s="1"/>
  <c r="HZ47" i="4" s="1"/>
  <c r="IC47" i="4" s="1"/>
  <c r="IF47" i="4" s="1"/>
  <c r="II47" i="4" s="1"/>
  <c r="IL47" i="4" s="1"/>
  <c r="IO47" i="4" s="1"/>
  <c r="IR47" i="4" s="1"/>
  <c r="IU47" i="4" s="1"/>
  <c r="IX47" i="4" s="1"/>
  <c r="JA47" i="4" s="1"/>
  <c r="JD47" i="4" s="1"/>
  <c r="JG47" i="4" s="1"/>
  <c r="JJ47" i="4" s="1"/>
  <c r="JM47" i="4" s="1"/>
  <c r="JP47" i="4" s="1"/>
  <c r="JS47" i="4" s="1"/>
  <c r="JV47" i="4" s="1"/>
  <c r="JY47" i="4" s="1"/>
  <c r="KB47" i="4" s="1"/>
  <c r="KE47" i="4" s="1"/>
  <c r="KH47" i="4" s="1"/>
  <c r="KK47" i="4" s="1"/>
  <c r="KN47" i="4" s="1"/>
  <c r="KQ47" i="4" s="1"/>
  <c r="KT47" i="4" s="1"/>
  <c r="KW47" i="4" s="1"/>
  <c r="KZ47" i="4" s="1"/>
  <c r="LC47" i="4" s="1"/>
  <c r="LF47" i="4" s="1"/>
  <c r="LI47" i="4" s="1"/>
  <c r="LL47" i="4" s="1"/>
  <c r="LO47" i="4" s="1"/>
  <c r="LR47" i="4" s="1"/>
  <c r="LU47" i="4" s="1"/>
  <c r="LX47" i="4" s="1"/>
  <c r="MA47" i="4" s="1"/>
  <c r="MD47" i="4" s="1"/>
  <c r="MG47" i="4" s="1"/>
  <c r="MJ47" i="4" s="1"/>
  <c r="MM47" i="4" s="1"/>
  <c r="MP47" i="4" s="1"/>
  <c r="MS47" i="4" s="1"/>
  <c r="MV47" i="4" s="1"/>
  <c r="MY47" i="4" s="1"/>
  <c r="NB47" i="4" s="1"/>
  <c r="NE47" i="4" s="1"/>
  <c r="NH47" i="4" s="1"/>
  <c r="NK47" i="4" s="1"/>
  <c r="NO47" i="4" s="1"/>
  <c r="NR47" i="4" s="1"/>
  <c r="NU47" i="4" s="1"/>
  <c r="NX47" i="4" s="1"/>
  <c r="OE46" i="4"/>
  <c r="OF46" i="4" s="1"/>
  <c r="OB46" i="4"/>
  <c r="OC46" i="4" s="1"/>
  <c r="NY46" i="4"/>
  <c r="NZ46" i="4" s="1"/>
  <c r="H46" i="4"/>
  <c r="K46" i="4" s="1"/>
  <c r="N46" i="4" s="1"/>
  <c r="R46" i="4" s="1"/>
  <c r="U46" i="4" s="1"/>
  <c r="X46" i="4" s="1"/>
  <c r="AA46" i="4" s="1"/>
  <c r="AD46" i="4" s="1"/>
  <c r="AG46" i="4" s="1"/>
  <c r="AJ46" i="4" s="1"/>
  <c r="AM46" i="4" s="1"/>
  <c r="AP46" i="4" s="1"/>
  <c r="AS46" i="4" s="1"/>
  <c r="AV46" i="4" s="1"/>
  <c r="AY46" i="4" s="1"/>
  <c r="BB46" i="4" s="1"/>
  <c r="BE46" i="4" s="1"/>
  <c r="BH46" i="4" s="1"/>
  <c r="BK46" i="4" s="1"/>
  <c r="BN46" i="4" s="1"/>
  <c r="BQ46" i="4" s="1"/>
  <c r="BT46" i="4" s="1"/>
  <c r="BW46" i="4" s="1"/>
  <c r="BZ46" i="4" s="1"/>
  <c r="CC46" i="4" s="1"/>
  <c r="CF46" i="4" s="1"/>
  <c r="CI46" i="4" s="1"/>
  <c r="CL46" i="4" s="1"/>
  <c r="CO46" i="4" s="1"/>
  <c r="CR46" i="4" s="1"/>
  <c r="CU46" i="4" s="1"/>
  <c r="CX46" i="4" s="1"/>
  <c r="DA46" i="4" s="1"/>
  <c r="DD46" i="4" s="1"/>
  <c r="DG46" i="4" s="1"/>
  <c r="DJ46" i="4" s="1"/>
  <c r="DM46" i="4" s="1"/>
  <c r="DP46" i="4" s="1"/>
  <c r="DS46" i="4" s="1"/>
  <c r="DV46" i="4" s="1"/>
  <c r="DY46" i="4" s="1"/>
  <c r="EB46" i="4" s="1"/>
  <c r="EE46" i="4" s="1"/>
  <c r="EH46" i="4" s="1"/>
  <c r="EK46" i="4" s="1"/>
  <c r="EN46" i="4" s="1"/>
  <c r="EQ46" i="4" s="1"/>
  <c r="ET46" i="4" s="1"/>
  <c r="EW46" i="4" s="1"/>
  <c r="EZ46" i="4" s="1"/>
  <c r="FC46" i="4" s="1"/>
  <c r="FF46" i="4" s="1"/>
  <c r="FI46" i="4" s="1"/>
  <c r="FL46" i="4" s="1"/>
  <c r="FO46" i="4" s="1"/>
  <c r="FR46" i="4" s="1"/>
  <c r="FU46" i="4" s="1"/>
  <c r="FX46" i="4" s="1"/>
  <c r="GA46" i="4" s="1"/>
  <c r="GD46" i="4" s="1"/>
  <c r="GG46" i="4" s="1"/>
  <c r="GJ46" i="4" s="1"/>
  <c r="GM46" i="4" s="1"/>
  <c r="GP46" i="4" s="1"/>
  <c r="GS46" i="4" s="1"/>
  <c r="GV46" i="4" s="1"/>
  <c r="GY46" i="4" s="1"/>
  <c r="HB46" i="4" s="1"/>
  <c r="HE46" i="4" s="1"/>
  <c r="HH46" i="4" s="1"/>
  <c r="HK46" i="4" s="1"/>
  <c r="HN46" i="4" s="1"/>
  <c r="HQ46" i="4" s="1"/>
  <c r="HT46" i="4" s="1"/>
  <c r="HW46" i="4" s="1"/>
  <c r="HZ46" i="4" s="1"/>
  <c r="IC46" i="4" s="1"/>
  <c r="IF46" i="4" s="1"/>
  <c r="II46" i="4" s="1"/>
  <c r="IL46" i="4" s="1"/>
  <c r="IO46" i="4" s="1"/>
  <c r="IR46" i="4" s="1"/>
  <c r="IU46" i="4" s="1"/>
  <c r="IX46" i="4" s="1"/>
  <c r="JA46" i="4" s="1"/>
  <c r="JD46" i="4" s="1"/>
  <c r="JG46" i="4" s="1"/>
  <c r="JJ46" i="4" s="1"/>
  <c r="JM46" i="4" s="1"/>
  <c r="JP46" i="4" s="1"/>
  <c r="JS46" i="4" s="1"/>
  <c r="JV46" i="4" s="1"/>
  <c r="JY46" i="4" s="1"/>
  <c r="KB46" i="4" s="1"/>
  <c r="KE46" i="4" s="1"/>
  <c r="KH46" i="4" s="1"/>
  <c r="KK46" i="4" s="1"/>
  <c r="KN46" i="4" s="1"/>
  <c r="KQ46" i="4" s="1"/>
  <c r="KT46" i="4" s="1"/>
  <c r="KW46" i="4" s="1"/>
  <c r="KZ46" i="4" s="1"/>
  <c r="LC46" i="4" s="1"/>
  <c r="LF46" i="4" s="1"/>
  <c r="LI46" i="4" s="1"/>
  <c r="LL46" i="4" s="1"/>
  <c r="LO46" i="4" s="1"/>
  <c r="LR46" i="4" s="1"/>
  <c r="LU46" i="4" s="1"/>
  <c r="LX46" i="4" s="1"/>
  <c r="MA46" i="4" s="1"/>
  <c r="MD46" i="4" s="1"/>
  <c r="MG46" i="4" s="1"/>
  <c r="MJ46" i="4" s="1"/>
  <c r="MM46" i="4" s="1"/>
  <c r="MP46" i="4" s="1"/>
  <c r="MS46" i="4" s="1"/>
  <c r="MV46" i="4" s="1"/>
  <c r="MY46" i="4" s="1"/>
  <c r="NB46" i="4" s="1"/>
  <c r="NE46" i="4" s="1"/>
  <c r="NH46" i="4" s="1"/>
  <c r="NK46" i="4" s="1"/>
  <c r="NO46" i="4" s="1"/>
  <c r="NR46" i="4" s="1"/>
  <c r="NU46" i="4" s="1"/>
  <c r="NX46" i="4" s="1"/>
  <c r="OE45" i="4"/>
  <c r="OF45" i="4" s="1"/>
  <c r="OB45" i="4"/>
  <c r="NY45" i="4"/>
  <c r="NZ45" i="4" s="1"/>
  <c r="H45" i="4"/>
  <c r="K45" i="4" s="1"/>
  <c r="N45" i="4" s="1"/>
  <c r="R45" i="4" s="1"/>
  <c r="U45" i="4" s="1"/>
  <c r="X45" i="4" s="1"/>
  <c r="AA45" i="4" s="1"/>
  <c r="AD45" i="4" s="1"/>
  <c r="AG45" i="4" s="1"/>
  <c r="AJ45" i="4" s="1"/>
  <c r="AM45" i="4" s="1"/>
  <c r="AP45" i="4" s="1"/>
  <c r="AS45" i="4" s="1"/>
  <c r="AV45" i="4" s="1"/>
  <c r="AY45" i="4" s="1"/>
  <c r="BB45" i="4" s="1"/>
  <c r="BE45" i="4" s="1"/>
  <c r="BH45" i="4" s="1"/>
  <c r="BK45" i="4" s="1"/>
  <c r="BN45" i="4" s="1"/>
  <c r="BQ45" i="4" s="1"/>
  <c r="BT45" i="4" s="1"/>
  <c r="BW45" i="4" s="1"/>
  <c r="BZ45" i="4" s="1"/>
  <c r="CC45" i="4" s="1"/>
  <c r="CF45" i="4" s="1"/>
  <c r="CI45" i="4" s="1"/>
  <c r="CL45" i="4" s="1"/>
  <c r="CO45" i="4" s="1"/>
  <c r="CR45" i="4" s="1"/>
  <c r="CU45" i="4" s="1"/>
  <c r="CX45" i="4" s="1"/>
  <c r="DA45" i="4" s="1"/>
  <c r="DD45" i="4" s="1"/>
  <c r="DG45" i="4" s="1"/>
  <c r="DJ45" i="4" s="1"/>
  <c r="DM45" i="4" s="1"/>
  <c r="DP45" i="4" s="1"/>
  <c r="DS45" i="4" s="1"/>
  <c r="DV45" i="4" s="1"/>
  <c r="DY45" i="4" s="1"/>
  <c r="EB45" i="4" s="1"/>
  <c r="EE45" i="4" s="1"/>
  <c r="EH45" i="4" s="1"/>
  <c r="EK45" i="4" s="1"/>
  <c r="EN45" i="4" s="1"/>
  <c r="EQ45" i="4" s="1"/>
  <c r="ET45" i="4" s="1"/>
  <c r="EW45" i="4" s="1"/>
  <c r="EZ45" i="4" s="1"/>
  <c r="FC45" i="4" s="1"/>
  <c r="FF45" i="4" s="1"/>
  <c r="FI45" i="4" s="1"/>
  <c r="FL45" i="4" s="1"/>
  <c r="FO45" i="4" s="1"/>
  <c r="FR45" i="4" s="1"/>
  <c r="FU45" i="4" s="1"/>
  <c r="FX45" i="4" s="1"/>
  <c r="GA45" i="4" s="1"/>
  <c r="GD45" i="4" s="1"/>
  <c r="GG45" i="4" s="1"/>
  <c r="GJ45" i="4" s="1"/>
  <c r="GM45" i="4" s="1"/>
  <c r="GP45" i="4" s="1"/>
  <c r="GS45" i="4" s="1"/>
  <c r="GV45" i="4" s="1"/>
  <c r="GY45" i="4" s="1"/>
  <c r="HB45" i="4" s="1"/>
  <c r="HE45" i="4" s="1"/>
  <c r="HH45" i="4" s="1"/>
  <c r="HK45" i="4" s="1"/>
  <c r="HN45" i="4" s="1"/>
  <c r="HQ45" i="4" s="1"/>
  <c r="HT45" i="4" s="1"/>
  <c r="HW45" i="4" s="1"/>
  <c r="HZ45" i="4" s="1"/>
  <c r="IC45" i="4" s="1"/>
  <c r="IF45" i="4" s="1"/>
  <c r="II45" i="4" s="1"/>
  <c r="IL45" i="4" s="1"/>
  <c r="IO45" i="4" s="1"/>
  <c r="IR45" i="4" s="1"/>
  <c r="IU45" i="4" s="1"/>
  <c r="IX45" i="4" s="1"/>
  <c r="JA45" i="4" s="1"/>
  <c r="JD45" i="4" s="1"/>
  <c r="JG45" i="4" s="1"/>
  <c r="JJ45" i="4" s="1"/>
  <c r="JM45" i="4" s="1"/>
  <c r="JP45" i="4" s="1"/>
  <c r="JS45" i="4" s="1"/>
  <c r="JV45" i="4" s="1"/>
  <c r="JY45" i="4" s="1"/>
  <c r="KB45" i="4" s="1"/>
  <c r="KE45" i="4" s="1"/>
  <c r="KH45" i="4" s="1"/>
  <c r="KK45" i="4" s="1"/>
  <c r="KN45" i="4" s="1"/>
  <c r="KQ45" i="4" s="1"/>
  <c r="KT45" i="4" s="1"/>
  <c r="KW45" i="4" s="1"/>
  <c r="KZ45" i="4" s="1"/>
  <c r="LC45" i="4" s="1"/>
  <c r="LF45" i="4" s="1"/>
  <c r="LI45" i="4" s="1"/>
  <c r="LL45" i="4" s="1"/>
  <c r="LO45" i="4" s="1"/>
  <c r="LR45" i="4" s="1"/>
  <c r="LU45" i="4" s="1"/>
  <c r="LX45" i="4" s="1"/>
  <c r="MA45" i="4" s="1"/>
  <c r="MD45" i="4" s="1"/>
  <c r="MG45" i="4" s="1"/>
  <c r="MJ45" i="4" s="1"/>
  <c r="MM45" i="4" s="1"/>
  <c r="MP45" i="4" s="1"/>
  <c r="MS45" i="4" s="1"/>
  <c r="MV45" i="4" s="1"/>
  <c r="MY45" i="4" s="1"/>
  <c r="NB45" i="4" s="1"/>
  <c r="NE45" i="4" s="1"/>
  <c r="NH45" i="4" s="1"/>
  <c r="NK45" i="4" s="1"/>
  <c r="NO45" i="4" s="1"/>
  <c r="NR45" i="4" s="1"/>
  <c r="NU45" i="4" s="1"/>
  <c r="NX45" i="4" s="1"/>
  <c r="OF44" i="4"/>
  <c r="OE44" i="4"/>
  <c r="OB44" i="4"/>
  <c r="OC44" i="4" s="1"/>
  <c r="NY44" i="4"/>
  <c r="H44" i="4"/>
  <c r="K44" i="4" s="1"/>
  <c r="N44" i="4" s="1"/>
  <c r="R44" i="4" s="1"/>
  <c r="U44" i="4" s="1"/>
  <c r="X44" i="4" s="1"/>
  <c r="AA44" i="4" s="1"/>
  <c r="AD44" i="4" s="1"/>
  <c r="AG44" i="4" s="1"/>
  <c r="AJ44" i="4" s="1"/>
  <c r="AM44" i="4" s="1"/>
  <c r="AP44" i="4" s="1"/>
  <c r="AS44" i="4" s="1"/>
  <c r="AV44" i="4" s="1"/>
  <c r="AY44" i="4" s="1"/>
  <c r="BB44" i="4" s="1"/>
  <c r="BE44" i="4" s="1"/>
  <c r="BH44" i="4" s="1"/>
  <c r="BK44" i="4" s="1"/>
  <c r="BN44" i="4" s="1"/>
  <c r="BQ44" i="4" s="1"/>
  <c r="BT44" i="4" s="1"/>
  <c r="BW44" i="4" s="1"/>
  <c r="BZ44" i="4" s="1"/>
  <c r="CC44" i="4" s="1"/>
  <c r="CF44" i="4" s="1"/>
  <c r="CI44" i="4" s="1"/>
  <c r="CL44" i="4" s="1"/>
  <c r="CO44" i="4" s="1"/>
  <c r="CR44" i="4" s="1"/>
  <c r="CU44" i="4" s="1"/>
  <c r="CX44" i="4" s="1"/>
  <c r="DA44" i="4" s="1"/>
  <c r="DD44" i="4" s="1"/>
  <c r="DG44" i="4" s="1"/>
  <c r="DJ44" i="4" s="1"/>
  <c r="DM44" i="4" s="1"/>
  <c r="DP44" i="4" s="1"/>
  <c r="DS44" i="4" s="1"/>
  <c r="DV44" i="4" s="1"/>
  <c r="DY44" i="4" s="1"/>
  <c r="EB44" i="4" s="1"/>
  <c r="EE44" i="4" s="1"/>
  <c r="EH44" i="4" s="1"/>
  <c r="EK44" i="4" s="1"/>
  <c r="EN44" i="4" s="1"/>
  <c r="EQ44" i="4" s="1"/>
  <c r="ET44" i="4" s="1"/>
  <c r="EW44" i="4" s="1"/>
  <c r="EZ44" i="4" s="1"/>
  <c r="FC44" i="4" s="1"/>
  <c r="FF44" i="4" s="1"/>
  <c r="FI44" i="4" s="1"/>
  <c r="FL44" i="4" s="1"/>
  <c r="FO44" i="4" s="1"/>
  <c r="FR44" i="4" s="1"/>
  <c r="FU44" i="4" s="1"/>
  <c r="FX44" i="4" s="1"/>
  <c r="GA44" i="4" s="1"/>
  <c r="GD44" i="4" s="1"/>
  <c r="GG44" i="4" s="1"/>
  <c r="GJ44" i="4" s="1"/>
  <c r="GM44" i="4" s="1"/>
  <c r="GP44" i="4" s="1"/>
  <c r="GS44" i="4" s="1"/>
  <c r="GV44" i="4" s="1"/>
  <c r="GY44" i="4" s="1"/>
  <c r="HB44" i="4" s="1"/>
  <c r="HE44" i="4" s="1"/>
  <c r="HH44" i="4" s="1"/>
  <c r="HK44" i="4" s="1"/>
  <c r="HN44" i="4" s="1"/>
  <c r="HQ44" i="4" s="1"/>
  <c r="HT44" i="4" s="1"/>
  <c r="HW44" i="4" s="1"/>
  <c r="HZ44" i="4" s="1"/>
  <c r="IC44" i="4" s="1"/>
  <c r="IF44" i="4" s="1"/>
  <c r="II44" i="4" s="1"/>
  <c r="IL44" i="4" s="1"/>
  <c r="IO44" i="4" s="1"/>
  <c r="IR44" i="4" s="1"/>
  <c r="IU44" i="4" s="1"/>
  <c r="IX44" i="4" s="1"/>
  <c r="JA44" i="4" s="1"/>
  <c r="JD44" i="4" s="1"/>
  <c r="JG44" i="4" s="1"/>
  <c r="JJ44" i="4" s="1"/>
  <c r="JM44" i="4" s="1"/>
  <c r="JP44" i="4" s="1"/>
  <c r="JS44" i="4" s="1"/>
  <c r="JV44" i="4" s="1"/>
  <c r="JY44" i="4" s="1"/>
  <c r="KB44" i="4" s="1"/>
  <c r="KE44" i="4" s="1"/>
  <c r="KH44" i="4" s="1"/>
  <c r="KK44" i="4" s="1"/>
  <c r="KN44" i="4" s="1"/>
  <c r="KQ44" i="4" s="1"/>
  <c r="KT44" i="4" s="1"/>
  <c r="KW44" i="4" s="1"/>
  <c r="KZ44" i="4" s="1"/>
  <c r="LC44" i="4" s="1"/>
  <c r="LF44" i="4" s="1"/>
  <c r="LI44" i="4" s="1"/>
  <c r="LL44" i="4" s="1"/>
  <c r="LO44" i="4" s="1"/>
  <c r="LR44" i="4" s="1"/>
  <c r="LU44" i="4" s="1"/>
  <c r="LX44" i="4" s="1"/>
  <c r="MA44" i="4" s="1"/>
  <c r="MD44" i="4" s="1"/>
  <c r="MG44" i="4" s="1"/>
  <c r="MJ44" i="4" s="1"/>
  <c r="MM44" i="4" s="1"/>
  <c r="MP44" i="4" s="1"/>
  <c r="MS44" i="4" s="1"/>
  <c r="MV44" i="4" s="1"/>
  <c r="MY44" i="4" s="1"/>
  <c r="NB44" i="4" s="1"/>
  <c r="NE44" i="4" s="1"/>
  <c r="NH44" i="4" s="1"/>
  <c r="NK44" i="4" s="1"/>
  <c r="NO44" i="4" s="1"/>
  <c r="NR44" i="4" s="1"/>
  <c r="NU44" i="4" s="1"/>
  <c r="NX44" i="4" s="1"/>
  <c r="OE43" i="4"/>
  <c r="OF43" i="4" s="1"/>
  <c r="OB43" i="4"/>
  <c r="OC43" i="4" s="1"/>
  <c r="NY43" i="4"/>
  <c r="N43" i="4"/>
  <c r="R43" i="4" s="1"/>
  <c r="U43" i="4" s="1"/>
  <c r="X43" i="4" s="1"/>
  <c r="AA43" i="4" s="1"/>
  <c r="AD43" i="4" s="1"/>
  <c r="AG43" i="4" s="1"/>
  <c r="AJ43" i="4" s="1"/>
  <c r="AM43" i="4" s="1"/>
  <c r="AP43" i="4" s="1"/>
  <c r="AS43" i="4" s="1"/>
  <c r="AV43" i="4" s="1"/>
  <c r="AY43" i="4" s="1"/>
  <c r="BB43" i="4" s="1"/>
  <c r="BE43" i="4" s="1"/>
  <c r="BH43" i="4" s="1"/>
  <c r="BK43" i="4" s="1"/>
  <c r="BN43" i="4" s="1"/>
  <c r="BQ43" i="4" s="1"/>
  <c r="BT43" i="4" s="1"/>
  <c r="BW43" i="4" s="1"/>
  <c r="BZ43" i="4" s="1"/>
  <c r="CC43" i="4" s="1"/>
  <c r="CF43" i="4" s="1"/>
  <c r="CI43" i="4" s="1"/>
  <c r="CL43" i="4" s="1"/>
  <c r="CO43" i="4" s="1"/>
  <c r="CR43" i="4" s="1"/>
  <c r="CU43" i="4" s="1"/>
  <c r="CX43" i="4" s="1"/>
  <c r="DA43" i="4" s="1"/>
  <c r="DD43" i="4" s="1"/>
  <c r="DG43" i="4" s="1"/>
  <c r="DJ43" i="4" s="1"/>
  <c r="DM43" i="4" s="1"/>
  <c r="DP43" i="4" s="1"/>
  <c r="DS43" i="4" s="1"/>
  <c r="DV43" i="4" s="1"/>
  <c r="DY43" i="4" s="1"/>
  <c r="EB43" i="4" s="1"/>
  <c r="EE43" i="4" s="1"/>
  <c r="EH43" i="4" s="1"/>
  <c r="EK43" i="4" s="1"/>
  <c r="EN43" i="4" s="1"/>
  <c r="EQ43" i="4" s="1"/>
  <c r="ET43" i="4" s="1"/>
  <c r="EW43" i="4" s="1"/>
  <c r="EZ43" i="4" s="1"/>
  <c r="FC43" i="4" s="1"/>
  <c r="FF43" i="4" s="1"/>
  <c r="FI43" i="4" s="1"/>
  <c r="FL43" i="4" s="1"/>
  <c r="FO43" i="4" s="1"/>
  <c r="FR43" i="4" s="1"/>
  <c r="FU43" i="4" s="1"/>
  <c r="FX43" i="4" s="1"/>
  <c r="GA43" i="4" s="1"/>
  <c r="GD43" i="4" s="1"/>
  <c r="GG43" i="4" s="1"/>
  <c r="GJ43" i="4" s="1"/>
  <c r="GM43" i="4" s="1"/>
  <c r="GP43" i="4" s="1"/>
  <c r="GS43" i="4" s="1"/>
  <c r="GV43" i="4" s="1"/>
  <c r="GY43" i="4" s="1"/>
  <c r="HB43" i="4" s="1"/>
  <c r="HE43" i="4" s="1"/>
  <c r="HH43" i="4" s="1"/>
  <c r="HK43" i="4" s="1"/>
  <c r="HN43" i="4" s="1"/>
  <c r="HQ43" i="4" s="1"/>
  <c r="HT43" i="4" s="1"/>
  <c r="HW43" i="4" s="1"/>
  <c r="HZ43" i="4" s="1"/>
  <c r="IC43" i="4" s="1"/>
  <c r="IF43" i="4" s="1"/>
  <c r="II43" i="4" s="1"/>
  <c r="IL43" i="4" s="1"/>
  <c r="IO43" i="4" s="1"/>
  <c r="IR43" i="4" s="1"/>
  <c r="IU43" i="4" s="1"/>
  <c r="IX43" i="4" s="1"/>
  <c r="JA43" i="4" s="1"/>
  <c r="JD43" i="4" s="1"/>
  <c r="JG43" i="4" s="1"/>
  <c r="JJ43" i="4" s="1"/>
  <c r="JM43" i="4" s="1"/>
  <c r="JP43" i="4" s="1"/>
  <c r="JS43" i="4" s="1"/>
  <c r="JV43" i="4" s="1"/>
  <c r="JY43" i="4" s="1"/>
  <c r="KB43" i="4" s="1"/>
  <c r="KE43" i="4" s="1"/>
  <c r="KH43" i="4" s="1"/>
  <c r="KK43" i="4" s="1"/>
  <c r="KN43" i="4" s="1"/>
  <c r="KQ43" i="4" s="1"/>
  <c r="KT43" i="4" s="1"/>
  <c r="KW43" i="4" s="1"/>
  <c r="KZ43" i="4" s="1"/>
  <c r="LC43" i="4" s="1"/>
  <c r="LF43" i="4" s="1"/>
  <c r="LI43" i="4" s="1"/>
  <c r="LL43" i="4" s="1"/>
  <c r="LO43" i="4" s="1"/>
  <c r="LR43" i="4" s="1"/>
  <c r="LU43" i="4" s="1"/>
  <c r="LX43" i="4" s="1"/>
  <c r="MA43" i="4" s="1"/>
  <c r="MD43" i="4" s="1"/>
  <c r="MG43" i="4" s="1"/>
  <c r="MJ43" i="4" s="1"/>
  <c r="MM43" i="4" s="1"/>
  <c r="MP43" i="4" s="1"/>
  <c r="MS43" i="4" s="1"/>
  <c r="MV43" i="4" s="1"/>
  <c r="MY43" i="4" s="1"/>
  <c r="NB43" i="4" s="1"/>
  <c r="NE43" i="4" s="1"/>
  <c r="NH43" i="4" s="1"/>
  <c r="NK43" i="4" s="1"/>
  <c r="NO43" i="4" s="1"/>
  <c r="NR43" i="4" s="1"/>
  <c r="NU43" i="4" s="1"/>
  <c r="NX43" i="4" s="1"/>
  <c r="H43" i="4"/>
  <c r="K43" i="4" s="1"/>
  <c r="OE42" i="4"/>
  <c r="OF42" i="4" s="1"/>
  <c r="OB42" i="4"/>
  <c r="OC42" i="4" s="1"/>
  <c r="NY42" i="4"/>
  <c r="NZ42" i="4" s="1"/>
  <c r="H42" i="4"/>
  <c r="K42" i="4" s="1"/>
  <c r="N42" i="4" s="1"/>
  <c r="R42" i="4" s="1"/>
  <c r="U42" i="4" s="1"/>
  <c r="X42" i="4" s="1"/>
  <c r="AA42" i="4" s="1"/>
  <c r="AD42" i="4" s="1"/>
  <c r="AG42" i="4" s="1"/>
  <c r="AJ42" i="4" s="1"/>
  <c r="AM42" i="4" s="1"/>
  <c r="AP42" i="4" s="1"/>
  <c r="AS42" i="4" s="1"/>
  <c r="AV42" i="4" s="1"/>
  <c r="AY42" i="4" s="1"/>
  <c r="BB42" i="4" s="1"/>
  <c r="BE42" i="4" s="1"/>
  <c r="BH42" i="4" s="1"/>
  <c r="BK42" i="4" s="1"/>
  <c r="BN42" i="4" s="1"/>
  <c r="BQ42" i="4" s="1"/>
  <c r="BT42" i="4" s="1"/>
  <c r="BW42" i="4" s="1"/>
  <c r="BZ42" i="4" s="1"/>
  <c r="CC42" i="4" s="1"/>
  <c r="CF42" i="4" s="1"/>
  <c r="CI42" i="4" s="1"/>
  <c r="CL42" i="4" s="1"/>
  <c r="CO42" i="4" s="1"/>
  <c r="CR42" i="4" s="1"/>
  <c r="CU42" i="4" s="1"/>
  <c r="CX42" i="4" s="1"/>
  <c r="DA42" i="4" s="1"/>
  <c r="DD42" i="4" s="1"/>
  <c r="DG42" i="4" s="1"/>
  <c r="DJ42" i="4" s="1"/>
  <c r="DM42" i="4" s="1"/>
  <c r="DP42" i="4" s="1"/>
  <c r="DS42" i="4" s="1"/>
  <c r="DV42" i="4" s="1"/>
  <c r="DY42" i="4" s="1"/>
  <c r="EB42" i="4" s="1"/>
  <c r="EE42" i="4" s="1"/>
  <c r="EH42" i="4" s="1"/>
  <c r="EK42" i="4" s="1"/>
  <c r="EN42" i="4" s="1"/>
  <c r="EQ42" i="4" s="1"/>
  <c r="ET42" i="4" s="1"/>
  <c r="EW42" i="4" s="1"/>
  <c r="EZ42" i="4" s="1"/>
  <c r="FC42" i="4" s="1"/>
  <c r="FF42" i="4" s="1"/>
  <c r="FI42" i="4" s="1"/>
  <c r="FL42" i="4" s="1"/>
  <c r="FO42" i="4" s="1"/>
  <c r="FR42" i="4" s="1"/>
  <c r="FU42" i="4" s="1"/>
  <c r="FX42" i="4" s="1"/>
  <c r="GA42" i="4" s="1"/>
  <c r="GD42" i="4" s="1"/>
  <c r="GG42" i="4" s="1"/>
  <c r="GJ42" i="4" s="1"/>
  <c r="GM42" i="4" s="1"/>
  <c r="GP42" i="4" s="1"/>
  <c r="GS42" i="4" s="1"/>
  <c r="GV42" i="4" s="1"/>
  <c r="GY42" i="4" s="1"/>
  <c r="HB42" i="4" s="1"/>
  <c r="HE42" i="4" s="1"/>
  <c r="HH42" i="4" s="1"/>
  <c r="HK42" i="4" s="1"/>
  <c r="HN42" i="4" s="1"/>
  <c r="HQ42" i="4" s="1"/>
  <c r="HT42" i="4" s="1"/>
  <c r="HW42" i="4" s="1"/>
  <c r="HZ42" i="4" s="1"/>
  <c r="IC42" i="4" s="1"/>
  <c r="IF42" i="4" s="1"/>
  <c r="II42" i="4" s="1"/>
  <c r="IL42" i="4" s="1"/>
  <c r="IO42" i="4" s="1"/>
  <c r="IR42" i="4" s="1"/>
  <c r="IU42" i="4" s="1"/>
  <c r="IX42" i="4" s="1"/>
  <c r="JA42" i="4" s="1"/>
  <c r="JD42" i="4" s="1"/>
  <c r="JG42" i="4" s="1"/>
  <c r="JJ42" i="4" s="1"/>
  <c r="JM42" i="4" s="1"/>
  <c r="JP42" i="4" s="1"/>
  <c r="JS42" i="4" s="1"/>
  <c r="JV42" i="4" s="1"/>
  <c r="JY42" i="4" s="1"/>
  <c r="KB42" i="4" s="1"/>
  <c r="KE42" i="4" s="1"/>
  <c r="KH42" i="4" s="1"/>
  <c r="KK42" i="4" s="1"/>
  <c r="KN42" i="4" s="1"/>
  <c r="KQ42" i="4" s="1"/>
  <c r="KT42" i="4" s="1"/>
  <c r="KW42" i="4" s="1"/>
  <c r="KZ42" i="4" s="1"/>
  <c r="LC42" i="4" s="1"/>
  <c r="LF42" i="4" s="1"/>
  <c r="LI42" i="4" s="1"/>
  <c r="LL42" i="4" s="1"/>
  <c r="LO42" i="4" s="1"/>
  <c r="LR42" i="4" s="1"/>
  <c r="LU42" i="4" s="1"/>
  <c r="LX42" i="4" s="1"/>
  <c r="MA42" i="4" s="1"/>
  <c r="MD42" i="4" s="1"/>
  <c r="MG42" i="4" s="1"/>
  <c r="MJ42" i="4" s="1"/>
  <c r="MM42" i="4" s="1"/>
  <c r="MP42" i="4" s="1"/>
  <c r="MS42" i="4" s="1"/>
  <c r="MV42" i="4" s="1"/>
  <c r="MY42" i="4" s="1"/>
  <c r="NB42" i="4" s="1"/>
  <c r="NE42" i="4" s="1"/>
  <c r="NH42" i="4" s="1"/>
  <c r="NK42" i="4" s="1"/>
  <c r="NO42" i="4" s="1"/>
  <c r="NR42" i="4" s="1"/>
  <c r="NU42" i="4" s="1"/>
  <c r="NX42" i="4" s="1"/>
  <c r="OE41" i="4"/>
  <c r="OF41" i="4" s="1"/>
  <c r="OB41" i="4"/>
  <c r="OC41" i="4" s="1"/>
  <c r="NY41" i="4"/>
  <c r="H41" i="4"/>
  <c r="K41" i="4" s="1"/>
  <c r="N41" i="4" s="1"/>
  <c r="R41" i="4" s="1"/>
  <c r="U41" i="4" s="1"/>
  <c r="X41" i="4" s="1"/>
  <c r="AA41" i="4" s="1"/>
  <c r="AD41" i="4" s="1"/>
  <c r="AG41" i="4" s="1"/>
  <c r="AJ41" i="4" s="1"/>
  <c r="AM41" i="4" s="1"/>
  <c r="AP41" i="4" s="1"/>
  <c r="AS41" i="4" s="1"/>
  <c r="AV41" i="4" s="1"/>
  <c r="AY41" i="4" s="1"/>
  <c r="BB41" i="4" s="1"/>
  <c r="BE41" i="4" s="1"/>
  <c r="BH41" i="4" s="1"/>
  <c r="BK41" i="4" s="1"/>
  <c r="BN41" i="4" s="1"/>
  <c r="BQ41" i="4" s="1"/>
  <c r="BT41" i="4" s="1"/>
  <c r="BW41" i="4" s="1"/>
  <c r="BZ41" i="4" s="1"/>
  <c r="CC41" i="4" s="1"/>
  <c r="CF41" i="4" s="1"/>
  <c r="CI41" i="4" s="1"/>
  <c r="CL41" i="4" s="1"/>
  <c r="CO41" i="4" s="1"/>
  <c r="CR41" i="4" s="1"/>
  <c r="CU41" i="4" s="1"/>
  <c r="CX41" i="4" s="1"/>
  <c r="DA41" i="4" s="1"/>
  <c r="DD41" i="4" s="1"/>
  <c r="DG41" i="4" s="1"/>
  <c r="DJ41" i="4" s="1"/>
  <c r="DM41" i="4" s="1"/>
  <c r="DP41" i="4" s="1"/>
  <c r="DS41" i="4" s="1"/>
  <c r="DV41" i="4" s="1"/>
  <c r="DY41" i="4" s="1"/>
  <c r="EB41" i="4" s="1"/>
  <c r="EE41" i="4" s="1"/>
  <c r="EH41" i="4" s="1"/>
  <c r="EK41" i="4" s="1"/>
  <c r="EN41" i="4" s="1"/>
  <c r="EQ41" i="4" s="1"/>
  <c r="ET41" i="4" s="1"/>
  <c r="EW41" i="4" s="1"/>
  <c r="EZ41" i="4" s="1"/>
  <c r="FC41" i="4" s="1"/>
  <c r="FF41" i="4" s="1"/>
  <c r="FI41" i="4" s="1"/>
  <c r="FL41" i="4" s="1"/>
  <c r="FO41" i="4" s="1"/>
  <c r="FR41" i="4" s="1"/>
  <c r="FU41" i="4" s="1"/>
  <c r="FX41" i="4" s="1"/>
  <c r="GA41" i="4" s="1"/>
  <c r="GD41" i="4" s="1"/>
  <c r="GG41" i="4" s="1"/>
  <c r="GJ41" i="4" s="1"/>
  <c r="GM41" i="4" s="1"/>
  <c r="GP41" i="4" s="1"/>
  <c r="GS41" i="4" s="1"/>
  <c r="GV41" i="4" s="1"/>
  <c r="GY41" i="4" s="1"/>
  <c r="HB41" i="4" s="1"/>
  <c r="HE41" i="4" s="1"/>
  <c r="HH41" i="4" s="1"/>
  <c r="HK41" i="4" s="1"/>
  <c r="HN41" i="4" s="1"/>
  <c r="HQ41" i="4" s="1"/>
  <c r="HT41" i="4" s="1"/>
  <c r="HW41" i="4" s="1"/>
  <c r="HZ41" i="4" s="1"/>
  <c r="IC41" i="4" s="1"/>
  <c r="IF41" i="4" s="1"/>
  <c r="II41" i="4" s="1"/>
  <c r="IL41" i="4" s="1"/>
  <c r="IO41" i="4" s="1"/>
  <c r="IR41" i="4" s="1"/>
  <c r="IU41" i="4" s="1"/>
  <c r="IX41" i="4" s="1"/>
  <c r="JA41" i="4" s="1"/>
  <c r="JD41" i="4" s="1"/>
  <c r="JG41" i="4" s="1"/>
  <c r="JJ41" i="4" s="1"/>
  <c r="JM41" i="4" s="1"/>
  <c r="JP41" i="4" s="1"/>
  <c r="JS41" i="4" s="1"/>
  <c r="JV41" i="4" s="1"/>
  <c r="JY41" i="4" s="1"/>
  <c r="KB41" i="4" s="1"/>
  <c r="KE41" i="4" s="1"/>
  <c r="KH41" i="4" s="1"/>
  <c r="KK41" i="4" s="1"/>
  <c r="KN41" i="4" s="1"/>
  <c r="KQ41" i="4" s="1"/>
  <c r="KT41" i="4" s="1"/>
  <c r="KW41" i="4" s="1"/>
  <c r="KZ41" i="4" s="1"/>
  <c r="LC41" i="4" s="1"/>
  <c r="LF41" i="4" s="1"/>
  <c r="LI41" i="4" s="1"/>
  <c r="LL41" i="4" s="1"/>
  <c r="LO41" i="4" s="1"/>
  <c r="LR41" i="4" s="1"/>
  <c r="LU41" i="4" s="1"/>
  <c r="LX41" i="4" s="1"/>
  <c r="MA41" i="4" s="1"/>
  <c r="MD41" i="4" s="1"/>
  <c r="MG41" i="4" s="1"/>
  <c r="MJ41" i="4" s="1"/>
  <c r="MM41" i="4" s="1"/>
  <c r="MP41" i="4" s="1"/>
  <c r="MS41" i="4" s="1"/>
  <c r="MV41" i="4" s="1"/>
  <c r="MY41" i="4" s="1"/>
  <c r="NB41" i="4" s="1"/>
  <c r="NE41" i="4" s="1"/>
  <c r="NH41" i="4" s="1"/>
  <c r="NK41" i="4" s="1"/>
  <c r="NO41" i="4" s="1"/>
  <c r="NR41" i="4" s="1"/>
  <c r="NU41" i="4" s="1"/>
  <c r="NX41" i="4" s="1"/>
  <c r="OE40" i="4"/>
  <c r="OF40" i="4" s="1"/>
  <c r="OB40" i="4"/>
  <c r="OC40" i="4" s="1"/>
  <c r="NY40" i="4"/>
  <c r="H40" i="4"/>
  <c r="K40" i="4" s="1"/>
  <c r="N40" i="4" s="1"/>
  <c r="R40" i="4" s="1"/>
  <c r="U40" i="4" s="1"/>
  <c r="X40" i="4" s="1"/>
  <c r="AA40" i="4" s="1"/>
  <c r="AD40" i="4" s="1"/>
  <c r="AG40" i="4" s="1"/>
  <c r="AJ40" i="4" s="1"/>
  <c r="AM40" i="4" s="1"/>
  <c r="AP40" i="4" s="1"/>
  <c r="AS40" i="4" s="1"/>
  <c r="AV40" i="4" s="1"/>
  <c r="AY40" i="4" s="1"/>
  <c r="BB40" i="4" s="1"/>
  <c r="BE40" i="4" s="1"/>
  <c r="BH40" i="4" s="1"/>
  <c r="BK40" i="4" s="1"/>
  <c r="BN40" i="4" s="1"/>
  <c r="BQ40" i="4" s="1"/>
  <c r="BT40" i="4" s="1"/>
  <c r="BW40" i="4" s="1"/>
  <c r="BZ40" i="4" s="1"/>
  <c r="CC40" i="4" s="1"/>
  <c r="CF40" i="4" s="1"/>
  <c r="CI40" i="4" s="1"/>
  <c r="CL40" i="4" s="1"/>
  <c r="CO40" i="4" s="1"/>
  <c r="CR40" i="4" s="1"/>
  <c r="CU40" i="4" s="1"/>
  <c r="CX40" i="4" s="1"/>
  <c r="DA40" i="4" s="1"/>
  <c r="DD40" i="4" s="1"/>
  <c r="DG40" i="4" s="1"/>
  <c r="DJ40" i="4" s="1"/>
  <c r="DM40" i="4" s="1"/>
  <c r="DP40" i="4" s="1"/>
  <c r="DS40" i="4" s="1"/>
  <c r="DV40" i="4" s="1"/>
  <c r="DY40" i="4" s="1"/>
  <c r="EB40" i="4" s="1"/>
  <c r="EE40" i="4" s="1"/>
  <c r="EH40" i="4" s="1"/>
  <c r="EK40" i="4" s="1"/>
  <c r="EN40" i="4" s="1"/>
  <c r="EQ40" i="4" s="1"/>
  <c r="ET40" i="4" s="1"/>
  <c r="EW40" i="4" s="1"/>
  <c r="EZ40" i="4" s="1"/>
  <c r="FC40" i="4" s="1"/>
  <c r="FF40" i="4" s="1"/>
  <c r="FI40" i="4" s="1"/>
  <c r="FL40" i="4" s="1"/>
  <c r="FO40" i="4" s="1"/>
  <c r="FR40" i="4" s="1"/>
  <c r="FU40" i="4" s="1"/>
  <c r="FX40" i="4" s="1"/>
  <c r="GA40" i="4" s="1"/>
  <c r="GD40" i="4" s="1"/>
  <c r="GG40" i="4" s="1"/>
  <c r="GJ40" i="4" s="1"/>
  <c r="GM40" i="4" s="1"/>
  <c r="GP40" i="4" s="1"/>
  <c r="GS40" i="4" s="1"/>
  <c r="GV40" i="4" s="1"/>
  <c r="GY40" i="4" s="1"/>
  <c r="HB40" i="4" s="1"/>
  <c r="HE40" i="4" s="1"/>
  <c r="HH40" i="4" s="1"/>
  <c r="HK40" i="4" s="1"/>
  <c r="HN40" i="4" s="1"/>
  <c r="HQ40" i="4" s="1"/>
  <c r="HT40" i="4" s="1"/>
  <c r="HW40" i="4" s="1"/>
  <c r="HZ40" i="4" s="1"/>
  <c r="IC40" i="4" s="1"/>
  <c r="IF40" i="4" s="1"/>
  <c r="II40" i="4" s="1"/>
  <c r="IL40" i="4" s="1"/>
  <c r="IO40" i="4" s="1"/>
  <c r="IR40" i="4" s="1"/>
  <c r="IU40" i="4" s="1"/>
  <c r="IX40" i="4" s="1"/>
  <c r="JA40" i="4" s="1"/>
  <c r="JD40" i="4" s="1"/>
  <c r="JG40" i="4" s="1"/>
  <c r="JJ40" i="4" s="1"/>
  <c r="JM40" i="4" s="1"/>
  <c r="JP40" i="4" s="1"/>
  <c r="JS40" i="4" s="1"/>
  <c r="JV40" i="4" s="1"/>
  <c r="JY40" i="4" s="1"/>
  <c r="KB40" i="4" s="1"/>
  <c r="KE40" i="4" s="1"/>
  <c r="KH40" i="4" s="1"/>
  <c r="KK40" i="4" s="1"/>
  <c r="KN40" i="4" s="1"/>
  <c r="KQ40" i="4" s="1"/>
  <c r="KT40" i="4" s="1"/>
  <c r="KW40" i="4" s="1"/>
  <c r="KZ40" i="4" s="1"/>
  <c r="LC40" i="4" s="1"/>
  <c r="LF40" i="4" s="1"/>
  <c r="LI40" i="4" s="1"/>
  <c r="LL40" i="4" s="1"/>
  <c r="LO40" i="4" s="1"/>
  <c r="LR40" i="4" s="1"/>
  <c r="LU40" i="4" s="1"/>
  <c r="LX40" i="4" s="1"/>
  <c r="MA40" i="4" s="1"/>
  <c r="MD40" i="4" s="1"/>
  <c r="MG40" i="4" s="1"/>
  <c r="MJ40" i="4" s="1"/>
  <c r="MM40" i="4" s="1"/>
  <c r="MP40" i="4" s="1"/>
  <c r="MS40" i="4" s="1"/>
  <c r="MV40" i="4" s="1"/>
  <c r="MY40" i="4" s="1"/>
  <c r="NB40" i="4" s="1"/>
  <c r="NE40" i="4" s="1"/>
  <c r="NH40" i="4" s="1"/>
  <c r="NK40" i="4" s="1"/>
  <c r="NO40" i="4" s="1"/>
  <c r="NR40" i="4" s="1"/>
  <c r="NU40" i="4" s="1"/>
  <c r="NX40" i="4" s="1"/>
  <c r="OE39" i="4"/>
  <c r="OF39" i="4" s="1"/>
  <c r="OB39" i="4"/>
  <c r="OC39" i="4" s="1"/>
  <c r="NZ39" i="4"/>
  <c r="NY39" i="4"/>
  <c r="H39" i="4"/>
  <c r="K39" i="4" s="1"/>
  <c r="N39" i="4" s="1"/>
  <c r="R39" i="4" s="1"/>
  <c r="U39" i="4" s="1"/>
  <c r="X39" i="4" s="1"/>
  <c r="AA39" i="4" s="1"/>
  <c r="AD39" i="4" s="1"/>
  <c r="AG39" i="4" s="1"/>
  <c r="AJ39" i="4" s="1"/>
  <c r="AM39" i="4" s="1"/>
  <c r="AP39" i="4" s="1"/>
  <c r="AS39" i="4" s="1"/>
  <c r="AV39" i="4" s="1"/>
  <c r="AY39" i="4" s="1"/>
  <c r="BB39" i="4" s="1"/>
  <c r="BE39" i="4" s="1"/>
  <c r="BH39" i="4" s="1"/>
  <c r="BK39" i="4" s="1"/>
  <c r="BN39" i="4" s="1"/>
  <c r="BQ39" i="4" s="1"/>
  <c r="BT39" i="4" s="1"/>
  <c r="BW39" i="4" s="1"/>
  <c r="BZ39" i="4" s="1"/>
  <c r="CC39" i="4" s="1"/>
  <c r="CF39" i="4" s="1"/>
  <c r="CI39" i="4" s="1"/>
  <c r="CL39" i="4" s="1"/>
  <c r="CO39" i="4" s="1"/>
  <c r="CR39" i="4" s="1"/>
  <c r="CU39" i="4" s="1"/>
  <c r="CX39" i="4" s="1"/>
  <c r="DA39" i="4" s="1"/>
  <c r="DD39" i="4" s="1"/>
  <c r="DG39" i="4" s="1"/>
  <c r="DJ39" i="4" s="1"/>
  <c r="DM39" i="4" s="1"/>
  <c r="DP39" i="4" s="1"/>
  <c r="DS39" i="4" s="1"/>
  <c r="DV39" i="4" s="1"/>
  <c r="DY39" i="4" s="1"/>
  <c r="EB39" i="4" s="1"/>
  <c r="EE39" i="4" s="1"/>
  <c r="EH39" i="4" s="1"/>
  <c r="EK39" i="4" s="1"/>
  <c r="EN39" i="4" s="1"/>
  <c r="EQ39" i="4" s="1"/>
  <c r="ET39" i="4" s="1"/>
  <c r="EW39" i="4" s="1"/>
  <c r="EZ39" i="4" s="1"/>
  <c r="FC39" i="4" s="1"/>
  <c r="FF39" i="4" s="1"/>
  <c r="FI39" i="4" s="1"/>
  <c r="FL39" i="4" s="1"/>
  <c r="FO39" i="4" s="1"/>
  <c r="FR39" i="4" s="1"/>
  <c r="FU39" i="4" s="1"/>
  <c r="FX39" i="4" s="1"/>
  <c r="GA39" i="4" s="1"/>
  <c r="GD39" i="4" s="1"/>
  <c r="GG39" i="4" s="1"/>
  <c r="GJ39" i="4" s="1"/>
  <c r="GM39" i="4" s="1"/>
  <c r="GP39" i="4" s="1"/>
  <c r="GS39" i="4" s="1"/>
  <c r="GV39" i="4" s="1"/>
  <c r="GY39" i="4" s="1"/>
  <c r="HB39" i="4" s="1"/>
  <c r="HE39" i="4" s="1"/>
  <c r="HH39" i="4" s="1"/>
  <c r="HK39" i="4" s="1"/>
  <c r="HN39" i="4" s="1"/>
  <c r="HQ39" i="4" s="1"/>
  <c r="HT39" i="4" s="1"/>
  <c r="HW39" i="4" s="1"/>
  <c r="HZ39" i="4" s="1"/>
  <c r="IC39" i="4" s="1"/>
  <c r="IF39" i="4" s="1"/>
  <c r="II39" i="4" s="1"/>
  <c r="IL39" i="4" s="1"/>
  <c r="IO39" i="4" s="1"/>
  <c r="IR39" i="4" s="1"/>
  <c r="IU39" i="4" s="1"/>
  <c r="IX39" i="4" s="1"/>
  <c r="JA39" i="4" s="1"/>
  <c r="JD39" i="4" s="1"/>
  <c r="JG39" i="4" s="1"/>
  <c r="JJ39" i="4" s="1"/>
  <c r="JM39" i="4" s="1"/>
  <c r="JP39" i="4" s="1"/>
  <c r="JS39" i="4" s="1"/>
  <c r="JV39" i="4" s="1"/>
  <c r="JY39" i="4" s="1"/>
  <c r="KB39" i="4" s="1"/>
  <c r="KE39" i="4" s="1"/>
  <c r="KH39" i="4" s="1"/>
  <c r="KK39" i="4" s="1"/>
  <c r="KN39" i="4" s="1"/>
  <c r="KQ39" i="4" s="1"/>
  <c r="KT39" i="4" s="1"/>
  <c r="KW39" i="4" s="1"/>
  <c r="KZ39" i="4" s="1"/>
  <c r="LC39" i="4" s="1"/>
  <c r="LF39" i="4" s="1"/>
  <c r="LI39" i="4" s="1"/>
  <c r="LL39" i="4" s="1"/>
  <c r="LO39" i="4" s="1"/>
  <c r="LR39" i="4" s="1"/>
  <c r="LU39" i="4" s="1"/>
  <c r="LX39" i="4" s="1"/>
  <c r="MA39" i="4" s="1"/>
  <c r="MD39" i="4" s="1"/>
  <c r="MG39" i="4" s="1"/>
  <c r="MJ39" i="4" s="1"/>
  <c r="MM39" i="4" s="1"/>
  <c r="MP39" i="4" s="1"/>
  <c r="MS39" i="4" s="1"/>
  <c r="MV39" i="4" s="1"/>
  <c r="MY39" i="4" s="1"/>
  <c r="NB39" i="4" s="1"/>
  <c r="NE39" i="4" s="1"/>
  <c r="NH39" i="4" s="1"/>
  <c r="NK39" i="4" s="1"/>
  <c r="NO39" i="4" s="1"/>
  <c r="NR39" i="4" s="1"/>
  <c r="NU39" i="4" s="1"/>
  <c r="NX39" i="4" s="1"/>
  <c r="OE38" i="4"/>
  <c r="OF38" i="4" s="1"/>
  <c r="OB38" i="4"/>
  <c r="OC38" i="4" s="1"/>
  <c r="NY38" i="4"/>
  <c r="NZ38" i="4" s="1"/>
  <c r="BH38" i="4"/>
  <c r="BK38" i="4" s="1"/>
  <c r="BN38" i="4" s="1"/>
  <c r="BQ38" i="4" s="1"/>
  <c r="BT38" i="4" s="1"/>
  <c r="BW38" i="4" s="1"/>
  <c r="BZ38" i="4" s="1"/>
  <c r="CC38" i="4" s="1"/>
  <c r="CF38" i="4" s="1"/>
  <c r="CI38" i="4" s="1"/>
  <c r="CL38" i="4" s="1"/>
  <c r="CO38" i="4" s="1"/>
  <c r="CR38" i="4" s="1"/>
  <c r="CU38" i="4" s="1"/>
  <c r="CX38" i="4" s="1"/>
  <c r="DA38" i="4" s="1"/>
  <c r="DD38" i="4" s="1"/>
  <c r="DG38" i="4" s="1"/>
  <c r="DJ38" i="4" s="1"/>
  <c r="DM38" i="4" s="1"/>
  <c r="DP38" i="4" s="1"/>
  <c r="DS38" i="4" s="1"/>
  <c r="DV38" i="4" s="1"/>
  <c r="DY38" i="4" s="1"/>
  <c r="EB38" i="4" s="1"/>
  <c r="EE38" i="4" s="1"/>
  <c r="EH38" i="4" s="1"/>
  <c r="EK38" i="4" s="1"/>
  <c r="EN38" i="4" s="1"/>
  <c r="EQ38" i="4" s="1"/>
  <c r="ET38" i="4" s="1"/>
  <c r="EW38" i="4" s="1"/>
  <c r="EZ38" i="4" s="1"/>
  <c r="FC38" i="4" s="1"/>
  <c r="FF38" i="4" s="1"/>
  <c r="FI38" i="4" s="1"/>
  <c r="FL38" i="4" s="1"/>
  <c r="FO38" i="4" s="1"/>
  <c r="FR38" i="4" s="1"/>
  <c r="FU38" i="4" s="1"/>
  <c r="FX38" i="4" s="1"/>
  <c r="GA38" i="4" s="1"/>
  <c r="GD38" i="4" s="1"/>
  <c r="GG38" i="4" s="1"/>
  <c r="GJ38" i="4" s="1"/>
  <c r="GM38" i="4" s="1"/>
  <c r="GP38" i="4" s="1"/>
  <c r="GS38" i="4" s="1"/>
  <c r="GV38" i="4" s="1"/>
  <c r="GY38" i="4" s="1"/>
  <c r="HB38" i="4" s="1"/>
  <c r="HE38" i="4" s="1"/>
  <c r="HH38" i="4" s="1"/>
  <c r="HK38" i="4" s="1"/>
  <c r="HN38" i="4" s="1"/>
  <c r="HQ38" i="4" s="1"/>
  <c r="HT38" i="4" s="1"/>
  <c r="HW38" i="4" s="1"/>
  <c r="HZ38" i="4" s="1"/>
  <c r="IC38" i="4" s="1"/>
  <c r="IF38" i="4" s="1"/>
  <c r="II38" i="4" s="1"/>
  <c r="IL38" i="4" s="1"/>
  <c r="IO38" i="4" s="1"/>
  <c r="IR38" i="4" s="1"/>
  <c r="IU38" i="4" s="1"/>
  <c r="IX38" i="4" s="1"/>
  <c r="JA38" i="4" s="1"/>
  <c r="JD38" i="4" s="1"/>
  <c r="JG38" i="4" s="1"/>
  <c r="JJ38" i="4" s="1"/>
  <c r="JM38" i="4" s="1"/>
  <c r="JP38" i="4" s="1"/>
  <c r="JS38" i="4" s="1"/>
  <c r="JV38" i="4" s="1"/>
  <c r="JY38" i="4" s="1"/>
  <c r="KB38" i="4" s="1"/>
  <c r="KE38" i="4" s="1"/>
  <c r="KH38" i="4" s="1"/>
  <c r="KK38" i="4" s="1"/>
  <c r="KN38" i="4" s="1"/>
  <c r="KQ38" i="4" s="1"/>
  <c r="KT38" i="4" s="1"/>
  <c r="KW38" i="4" s="1"/>
  <c r="KZ38" i="4" s="1"/>
  <c r="LC38" i="4" s="1"/>
  <c r="LF38" i="4" s="1"/>
  <c r="LI38" i="4" s="1"/>
  <c r="LL38" i="4" s="1"/>
  <c r="LO38" i="4" s="1"/>
  <c r="LR38" i="4" s="1"/>
  <c r="LU38" i="4" s="1"/>
  <c r="LX38" i="4" s="1"/>
  <c r="MA38" i="4" s="1"/>
  <c r="MD38" i="4" s="1"/>
  <c r="MG38" i="4" s="1"/>
  <c r="MJ38" i="4" s="1"/>
  <c r="MM38" i="4" s="1"/>
  <c r="MP38" i="4" s="1"/>
  <c r="MS38" i="4" s="1"/>
  <c r="MV38" i="4" s="1"/>
  <c r="MY38" i="4" s="1"/>
  <c r="NB38" i="4" s="1"/>
  <c r="NE38" i="4" s="1"/>
  <c r="NH38" i="4" s="1"/>
  <c r="NK38" i="4" s="1"/>
  <c r="NO38" i="4" s="1"/>
  <c r="NR38" i="4" s="1"/>
  <c r="NU38" i="4" s="1"/>
  <c r="NX38" i="4" s="1"/>
  <c r="K38" i="4"/>
  <c r="N38" i="4" s="1"/>
  <c r="R38" i="4" s="1"/>
  <c r="U38" i="4" s="1"/>
  <c r="X38" i="4" s="1"/>
  <c r="AA38" i="4" s="1"/>
  <c r="AD38" i="4" s="1"/>
  <c r="AG38" i="4" s="1"/>
  <c r="AJ38" i="4" s="1"/>
  <c r="AM38" i="4" s="1"/>
  <c r="AP38" i="4" s="1"/>
  <c r="AS38" i="4" s="1"/>
  <c r="AV38" i="4" s="1"/>
  <c r="AY38" i="4" s="1"/>
  <c r="BB38" i="4" s="1"/>
  <c r="BE38" i="4" s="1"/>
  <c r="H38" i="4"/>
  <c r="OE37" i="4"/>
  <c r="OF37" i="4" s="1"/>
  <c r="OB37" i="4"/>
  <c r="OC37" i="4" s="1"/>
  <c r="NY37" i="4"/>
  <c r="H37" i="4"/>
  <c r="K37" i="4" s="1"/>
  <c r="N37" i="4" s="1"/>
  <c r="R37" i="4" s="1"/>
  <c r="U37" i="4" s="1"/>
  <c r="X37" i="4" s="1"/>
  <c r="AA37" i="4" s="1"/>
  <c r="AD37" i="4" s="1"/>
  <c r="AG37" i="4" s="1"/>
  <c r="AJ37" i="4" s="1"/>
  <c r="AM37" i="4" s="1"/>
  <c r="AP37" i="4" s="1"/>
  <c r="AS37" i="4" s="1"/>
  <c r="AV37" i="4" s="1"/>
  <c r="AY37" i="4" s="1"/>
  <c r="BB37" i="4" s="1"/>
  <c r="BE37" i="4" s="1"/>
  <c r="BH37" i="4" s="1"/>
  <c r="BK37" i="4" s="1"/>
  <c r="BN37" i="4" s="1"/>
  <c r="BQ37" i="4" s="1"/>
  <c r="BT37" i="4" s="1"/>
  <c r="BW37" i="4" s="1"/>
  <c r="BZ37" i="4" s="1"/>
  <c r="CC37" i="4" s="1"/>
  <c r="CF37" i="4" s="1"/>
  <c r="CI37" i="4" s="1"/>
  <c r="CL37" i="4" s="1"/>
  <c r="CO37" i="4" s="1"/>
  <c r="CR37" i="4" s="1"/>
  <c r="CU37" i="4" s="1"/>
  <c r="CX37" i="4" s="1"/>
  <c r="DA37" i="4" s="1"/>
  <c r="DD37" i="4" s="1"/>
  <c r="DG37" i="4" s="1"/>
  <c r="DJ37" i="4" s="1"/>
  <c r="DM37" i="4" s="1"/>
  <c r="DP37" i="4" s="1"/>
  <c r="DS37" i="4" s="1"/>
  <c r="DV37" i="4" s="1"/>
  <c r="DY37" i="4" s="1"/>
  <c r="EB37" i="4" s="1"/>
  <c r="EE37" i="4" s="1"/>
  <c r="EH37" i="4" s="1"/>
  <c r="EK37" i="4" s="1"/>
  <c r="EN37" i="4" s="1"/>
  <c r="EQ37" i="4" s="1"/>
  <c r="ET37" i="4" s="1"/>
  <c r="EW37" i="4" s="1"/>
  <c r="EZ37" i="4" s="1"/>
  <c r="FC37" i="4" s="1"/>
  <c r="FF37" i="4" s="1"/>
  <c r="FI37" i="4" s="1"/>
  <c r="FL37" i="4" s="1"/>
  <c r="FO37" i="4" s="1"/>
  <c r="FR37" i="4" s="1"/>
  <c r="FU37" i="4" s="1"/>
  <c r="FX37" i="4" s="1"/>
  <c r="GA37" i="4" s="1"/>
  <c r="GD37" i="4" s="1"/>
  <c r="GG37" i="4" s="1"/>
  <c r="GJ37" i="4" s="1"/>
  <c r="GM37" i="4" s="1"/>
  <c r="GP37" i="4" s="1"/>
  <c r="GS37" i="4" s="1"/>
  <c r="GV37" i="4" s="1"/>
  <c r="GY37" i="4" s="1"/>
  <c r="HB37" i="4" s="1"/>
  <c r="HE37" i="4" s="1"/>
  <c r="HH37" i="4" s="1"/>
  <c r="HK37" i="4" s="1"/>
  <c r="HN37" i="4" s="1"/>
  <c r="HQ37" i="4" s="1"/>
  <c r="HT37" i="4" s="1"/>
  <c r="HW37" i="4" s="1"/>
  <c r="HZ37" i="4" s="1"/>
  <c r="IC37" i="4" s="1"/>
  <c r="IF37" i="4" s="1"/>
  <c r="II37" i="4" s="1"/>
  <c r="IL37" i="4" s="1"/>
  <c r="IO37" i="4" s="1"/>
  <c r="IR37" i="4" s="1"/>
  <c r="IU37" i="4" s="1"/>
  <c r="IX37" i="4" s="1"/>
  <c r="JA37" i="4" s="1"/>
  <c r="JD37" i="4" s="1"/>
  <c r="JG37" i="4" s="1"/>
  <c r="JJ37" i="4" s="1"/>
  <c r="JM37" i="4" s="1"/>
  <c r="JP37" i="4" s="1"/>
  <c r="JS37" i="4" s="1"/>
  <c r="JV37" i="4" s="1"/>
  <c r="JY37" i="4" s="1"/>
  <c r="KB37" i="4" s="1"/>
  <c r="KE37" i="4" s="1"/>
  <c r="KH37" i="4" s="1"/>
  <c r="KK37" i="4" s="1"/>
  <c r="KN37" i="4" s="1"/>
  <c r="KQ37" i="4" s="1"/>
  <c r="KT37" i="4" s="1"/>
  <c r="KW37" i="4" s="1"/>
  <c r="KZ37" i="4" s="1"/>
  <c r="LC37" i="4" s="1"/>
  <c r="LF37" i="4" s="1"/>
  <c r="LI37" i="4" s="1"/>
  <c r="LL37" i="4" s="1"/>
  <c r="LO37" i="4" s="1"/>
  <c r="LR37" i="4" s="1"/>
  <c r="LU37" i="4" s="1"/>
  <c r="LX37" i="4" s="1"/>
  <c r="MA37" i="4" s="1"/>
  <c r="MD37" i="4" s="1"/>
  <c r="MG37" i="4" s="1"/>
  <c r="MJ37" i="4" s="1"/>
  <c r="MM37" i="4" s="1"/>
  <c r="MP37" i="4" s="1"/>
  <c r="MS37" i="4" s="1"/>
  <c r="MV37" i="4" s="1"/>
  <c r="MY37" i="4" s="1"/>
  <c r="NB37" i="4" s="1"/>
  <c r="NE37" i="4" s="1"/>
  <c r="NH37" i="4" s="1"/>
  <c r="NK37" i="4" s="1"/>
  <c r="NO37" i="4" s="1"/>
  <c r="NR37" i="4" s="1"/>
  <c r="NU37" i="4" s="1"/>
  <c r="NX37" i="4" s="1"/>
  <c r="OE36" i="4"/>
  <c r="OF36" i="4" s="1"/>
  <c r="OB36" i="4"/>
  <c r="OC36" i="4" s="1"/>
  <c r="NY36" i="4"/>
  <c r="H36" i="4"/>
  <c r="K36" i="4" s="1"/>
  <c r="N36" i="4" s="1"/>
  <c r="R36" i="4" s="1"/>
  <c r="U36" i="4" s="1"/>
  <c r="X36" i="4" s="1"/>
  <c r="AA36" i="4" s="1"/>
  <c r="AD36" i="4" s="1"/>
  <c r="AG36" i="4" s="1"/>
  <c r="AJ36" i="4" s="1"/>
  <c r="AM36" i="4" s="1"/>
  <c r="AP36" i="4" s="1"/>
  <c r="AS36" i="4" s="1"/>
  <c r="AV36" i="4" s="1"/>
  <c r="AY36" i="4" s="1"/>
  <c r="BB36" i="4" s="1"/>
  <c r="BE36" i="4" s="1"/>
  <c r="BH36" i="4" s="1"/>
  <c r="BK36" i="4" s="1"/>
  <c r="BN36" i="4" s="1"/>
  <c r="BQ36" i="4" s="1"/>
  <c r="BT36" i="4" s="1"/>
  <c r="BW36" i="4" s="1"/>
  <c r="BZ36" i="4" s="1"/>
  <c r="CC36" i="4" s="1"/>
  <c r="CF36" i="4" s="1"/>
  <c r="CI36" i="4" s="1"/>
  <c r="CL36" i="4" s="1"/>
  <c r="CO36" i="4" s="1"/>
  <c r="CR36" i="4" s="1"/>
  <c r="CU36" i="4" s="1"/>
  <c r="CX36" i="4" s="1"/>
  <c r="DA36" i="4" s="1"/>
  <c r="DD36" i="4" s="1"/>
  <c r="DG36" i="4" s="1"/>
  <c r="DJ36" i="4" s="1"/>
  <c r="DM36" i="4" s="1"/>
  <c r="DP36" i="4" s="1"/>
  <c r="DS36" i="4" s="1"/>
  <c r="DV36" i="4" s="1"/>
  <c r="DY36" i="4" s="1"/>
  <c r="EB36" i="4" s="1"/>
  <c r="EE36" i="4" s="1"/>
  <c r="EH36" i="4" s="1"/>
  <c r="EK36" i="4" s="1"/>
  <c r="EN36" i="4" s="1"/>
  <c r="EQ36" i="4" s="1"/>
  <c r="ET36" i="4" s="1"/>
  <c r="EW36" i="4" s="1"/>
  <c r="EZ36" i="4" s="1"/>
  <c r="FC36" i="4" s="1"/>
  <c r="FF36" i="4" s="1"/>
  <c r="FI36" i="4" s="1"/>
  <c r="FL36" i="4" s="1"/>
  <c r="FO36" i="4" s="1"/>
  <c r="FR36" i="4" s="1"/>
  <c r="FU36" i="4" s="1"/>
  <c r="FX36" i="4" s="1"/>
  <c r="GA36" i="4" s="1"/>
  <c r="GD36" i="4" s="1"/>
  <c r="GG36" i="4" s="1"/>
  <c r="GJ36" i="4" s="1"/>
  <c r="GM36" i="4" s="1"/>
  <c r="GP36" i="4" s="1"/>
  <c r="GS36" i="4" s="1"/>
  <c r="GV36" i="4" s="1"/>
  <c r="GY36" i="4" s="1"/>
  <c r="HB36" i="4" s="1"/>
  <c r="HE36" i="4" s="1"/>
  <c r="HH36" i="4" s="1"/>
  <c r="HK36" i="4" s="1"/>
  <c r="HN36" i="4" s="1"/>
  <c r="HQ36" i="4" s="1"/>
  <c r="HT36" i="4" s="1"/>
  <c r="HW36" i="4" s="1"/>
  <c r="HZ36" i="4" s="1"/>
  <c r="IC36" i="4" s="1"/>
  <c r="IF36" i="4" s="1"/>
  <c r="II36" i="4" s="1"/>
  <c r="IL36" i="4" s="1"/>
  <c r="IO36" i="4" s="1"/>
  <c r="IR36" i="4" s="1"/>
  <c r="IU36" i="4" s="1"/>
  <c r="IX36" i="4" s="1"/>
  <c r="JA36" i="4" s="1"/>
  <c r="JD36" i="4" s="1"/>
  <c r="JG36" i="4" s="1"/>
  <c r="JJ36" i="4" s="1"/>
  <c r="JM36" i="4" s="1"/>
  <c r="JP36" i="4" s="1"/>
  <c r="JS36" i="4" s="1"/>
  <c r="JV36" i="4" s="1"/>
  <c r="JY36" i="4" s="1"/>
  <c r="KB36" i="4" s="1"/>
  <c r="KE36" i="4" s="1"/>
  <c r="KH36" i="4" s="1"/>
  <c r="KK36" i="4" s="1"/>
  <c r="KN36" i="4" s="1"/>
  <c r="KQ36" i="4" s="1"/>
  <c r="KT36" i="4" s="1"/>
  <c r="KW36" i="4" s="1"/>
  <c r="KZ36" i="4" s="1"/>
  <c r="LC36" i="4" s="1"/>
  <c r="LF36" i="4" s="1"/>
  <c r="LI36" i="4" s="1"/>
  <c r="LL36" i="4" s="1"/>
  <c r="LO36" i="4" s="1"/>
  <c r="LR36" i="4" s="1"/>
  <c r="LU36" i="4" s="1"/>
  <c r="LX36" i="4" s="1"/>
  <c r="MA36" i="4" s="1"/>
  <c r="MD36" i="4" s="1"/>
  <c r="MG36" i="4" s="1"/>
  <c r="MJ36" i="4" s="1"/>
  <c r="MM36" i="4" s="1"/>
  <c r="MP36" i="4" s="1"/>
  <c r="MS36" i="4" s="1"/>
  <c r="MV36" i="4" s="1"/>
  <c r="MY36" i="4" s="1"/>
  <c r="NB36" i="4" s="1"/>
  <c r="NE36" i="4" s="1"/>
  <c r="NH36" i="4" s="1"/>
  <c r="NK36" i="4" s="1"/>
  <c r="NO36" i="4" s="1"/>
  <c r="NR36" i="4" s="1"/>
  <c r="NU36" i="4" s="1"/>
  <c r="NX36" i="4" s="1"/>
  <c r="OE35" i="4"/>
  <c r="OF35" i="4" s="1"/>
  <c r="OB35" i="4"/>
  <c r="OC35" i="4" s="1"/>
  <c r="NY35" i="4"/>
  <c r="H35" i="4"/>
  <c r="K35" i="4" s="1"/>
  <c r="N35" i="4" s="1"/>
  <c r="R35" i="4" s="1"/>
  <c r="U35" i="4" s="1"/>
  <c r="X35" i="4" s="1"/>
  <c r="AA35" i="4" s="1"/>
  <c r="AD35" i="4" s="1"/>
  <c r="AG35" i="4" s="1"/>
  <c r="AJ35" i="4" s="1"/>
  <c r="AM35" i="4" s="1"/>
  <c r="AP35" i="4" s="1"/>
  <c r="AS35" i="4" s="1"/>
  <c r="AV35" i="4" s="1"/>
  <c r="AY35" i="4" s="1"/>
  <c r="BB35" i="4" s="1"/>
  <c r="BE35" i="4" s="1"/>
  <c r="BH35" i="4" s="1"/>
  <c r="BK35" i="4" s="1"/>
  <c r="BN35" i="4" s="1"/>
  <c r="BQ35" i="4" s="1"/>
  <c r="BT35" i="4" s="1"/>
  <c r="BW35" i="4" s="1"/>
  <c r="BZ35" i="4" s="1"/>
  <c r="CC35" i="4" s="1"/>
  <c r="CF35" i="4" s="1"/>
  <c r="CI35" i="4" s="1"/>
  <c r="CL35" i="4" s="1"/>
  <c r="CO35" i="4" s="1"/>
  <c r="CR35" i="4" s="1"/>
  <c r="CU35" i="4" s="1"/>
  <c r="CX35" i="4" s="1"/>
  <c r="DA35" i="4" s="1"/>
  <c r="DD35" i="4" s="1"/>
  <c r="DG35" i="4" s="1"/>
  <c r="DJ35" i="4" s="1"/>
  <c r="DM35" i="4" s="1"/>
  <c r="DP35" i="4" s="1"/>
  <c r="DS35" i="4" s="1"/>
  <c r="DV35" i="4" s="1"/>
  <c r="DY35" i="4" s="1"/>
  <c r="EB35" i="4" s="1"/>
  <c r="EE35" i="4" s="1"/>
  <c r="EH35" i="4" s="1"/>
  <c r="EK35" i="4" s="1"/>
  <c r="EN35" i="4" s="1"/>
  <c r="EQ35" i="4" s="1"/>
  <c r="ET35" i="4" s="1"/>
  <c r="EW35" i="4" s="1"/>
  <c r="EZ35" i="4" s="1"/>
  <c r="FC35" i="4" s="1"/>
  <c r="FF35" i="4" s="1"/>
  <c r="FI35" i="4" s="1"/>
  <c r="FL35" i="4" s="1"/>
  <c r="FO35" i="4" s="1"/>
  <c r="FR35" i="4" s="1"/>
  <c r="FU35" i="4" s="1"/>
  <c r="FX35" i="4" s="1"/>
  <c r="GA35" i="4" s="1"/>
  <c r="GD35" i="4" s="1"/>
  <c r="GG35" i="4" s="1"/>
  <c r="GJ35" i="4" s="1"/>
  <c r="GM35" i="4" s="1"/>
  <c r="GP35" i="4" s="1"/>
  <c r="GS35" i="4" s="1"/>
  <c r="GV35" i="4" s="1"/>
  <c r="GY35" i="4" s="1"/>
  <c r="HB35" i="4" s="1"/>
  <c r="HE35" i="4" s="1"/>
  <c r="HH35" i="4" s="1"/>
  <c r="HK35" i="4" s="1"/>
  <c r="HN35" i="4" s="1"/>
  <c r="HQ35" i="4" s="1"/>
  <c r="HT35" i="4" s="1"/>
  <c r="HW35" i="4" s="1"/>
  <c r="HZ35" i="4" s="1"/>
  <c r="IC35" i="4" s="1"/>
  <c r="IF35" i="4" s="1"/>
  <c r="II35" i="4" s="1"/>
  <c r="IL35" i="4" s="1"/>
  <c r="IO35" i="4" s="1"/>
  <c r="IR35" i="4" s="1"/>
  <c r="IU35" i="4" s="1"/>
  <c r="IX35" i="4" s="1"/>
  <c r="JA35" i="4" s="1"/>
  <c r="JD35" i="4" s="1"/>
  <c r="JG35" i="4" s="1"/>
  <c r="JJ35" i="4" s="1"/>
  <c r="JM35" i="4" s="1"/>
  <c r="JP35" i="4" s="1"/>
  <c r="JS35" i="4" s="1"/>
  <c r="JV35" i="4" s="1"/>
  <c r="JY35" i="4" s="1"/>
  <c r="KB35" i="4" s="1"/>
  <c r="KE35" i="4" s="1"/>
  <c r="KH35" i="4" s="1"/>
  <c r="KK35" i="4" s="1"/>
  <c r="KN35" i="4" s="1"/>
  <c r="KQ35" i="4" s="1"/>
  <c r="KT35" i="4" s="1"/>
  <c r="KW35" i="4" s="1"/>
  <c r="KZ35" i="4" s="1"/>
  <c r="LC35" i="4" s="1"/>
  <c r="LF35" i="4" s="1"/>
  <c r="LI35" i="4" s="1"/>
  <c r="LL35" i="4" s="1"/>
  <c r="LO35" i="4" s="1"/>
  <c r="LR35" i="4" s="1"/>
  <c r="LU35" i="4" s="1"/>
  <c r="LX35" i="4" s="1"/>
  <c r="MA35" i="4" s="1"/>
  <c r="MD35" i="4" s="1"/>
  <c r="MG35" i="4" s="1"/>
  <c r="MJ35" i="4" s="1"/>
  <c r="MM35" i="4" s="1"/>
  <c r="MP35" i="4" s="1"/>
  <c r="MS35" i="4" s="1"/>
  <c r="MV35" i="4" s="1"/>
  <c r="MY35" i="4" s="1"/>
  <c r="NB35" i="4" s="1"/>
  <c r="NE35" i="4" s="1"/>
  <c r="NH35" i="4" s="1"/>
  <c r="NK35" i="4" s="1"/>
  <c r="NO35" i="4" s="1"/>
  <c r="NR35" i="4" s="1"/>
  <c r="NU35" i="4" s="1"/>
  <c r="NX35" i="4" s="1"/>
  <c r="OE34" i="4"/>
  <c r="OF34" i="4" s="1"/>
  <c r="OB34" i="4"/>
  <c r="NY34" i="4"/>
  <c r="NZ34" i="4" s="1"/>
  <c r="H34" i="4"/>
  <c r="K34" i="4" s="1"/>
  <c r="N34" i="4" s="1"/>
  <c r="R34" i="4" s="1"/>
  <c r="U34" i="4" s="1"/>
  <c r="X34" i="4" s="1"/>
  <c r="AA34" i="4" s="1"/>
  <c r="AD34" i="4" s="1"/>
  <c r="AG34" i="4" s="1"/>
  <c r="AJ34" i="4" s="1"/>
  <c r="AM34" i="4" s="1"/>
  <c r="AP34" i="4" s="1"/>
  <c r="AS34" i="4" s="1"/>
  <c r="AV34" i="4" s="1"/>
  <c r="AY34" i="4" s="1"/>
  <c r="BB34" i="4" s="1"/>
  <c r="BE34" i="4" s="1"/>
  <c r="BH34" i="4" s="1"/>
  <c r="BK34" i="4" s="1"/>
  <c r="BN34" i="4" s="1"/>
  <c r="BQ34" i="4" s="1"/>
  <c r="BT34" i="4" s="1"/>
  <c r="BW34" i="4" s="1"/>
  <c r="BZ34" i="4" s="1"/>
  <c r="CC34" i="4" s="1"/>
  <c r="CF34" i="4" s="1"/>
  <c r="CI34" i="4" s="1"/>
  <c r="CL34" i="4" s="1"/>
  <c r="CO34" i="4" s="1"/>
  <c r="CR34" i="4" s="1"/>
  <c r="CU34" i="4" s="1"/>
  <c r="CX34" i="4" s="1"/>
  <c r="DA34" i="4" s="1"/>
  <c r="DD34" i="4" s="1"/>
  <c r="DG34" i="4" s="1"/>
  <c r="DJ34" i="4" s="1"/>
  <c r="DM34" i="4" s="1"/>
  <c r="DP34" i="4" s="1"/>
  <c r="DS34" i="4" s="1"/>
  <c r="DV34" i="4" s="1"/>
  <c r="DY34" i="4" s="1"/>
  <c r="EB34" i="4" s="1"/>
  <c r="EE34" i="4" s="1"/>
  <c r="EH34" i="4" s="1"/>
  <c r="EK34" i="4" s="1"/>
  <c r="EN34" i="4" s="1"/>
  <c r="EQ34" i="4" s="1"/>
  <c r="ET34" i="4" s="1"/>
  <c r="EW34" i="4" s="1"/>
  <c r="EZ34" i="4" s="1"/>
  <c r="FC34" i="4" s="1"/>
  <c r="FF34" i="4" s="1"/>
  <c r="FI34" i="4" s="1"/>
  <c r="FL34" i="4" s="1"/>
  <c r="FO34" i="4" s="1"/>
  <c r="FR34" i="4" s="1"/>
  <c r="FU34" i="4" s="1"/>
  <c r="FX34" i="4" s="1"/>
  <c r="GA34" i="4" s="1"/>
  <c r="GD34" i="4" s="1"/>
  <c r="GG34" i="4" s="1"/>
  <c r="GJ34" i="4" s="1"/>
  <c r="GM34" i="4" s="1"/>
  <c r="GP34" i="4" s="1"/>
  <c r="GS34" i="4" s="1"/>
  <c r="GV34" i="4" s="1"/>
  <c r="GY34" i="4" s="1"/>
  <c r="HB34" i="4" s="1"/>
  <c r="HE34" i="4" s="1"/>
  <c r="HH34" i="4" s="1"/>
  <c r="HK34" i="4" s="1"/>
  <c r="HN34" i="4" s="1"/>
  <c r="HQ34" i="4" s="1"/>
  <c r="HT34" i="4" s="1"/>
  <c r="HW34" i="4" s="1"/>
  <c r="HZ34" i="4" s="1"/>
  <c r="IC34" i="4" s="1"/>
  <c r="IF34" i="4" s="1"/>
  <c r="II34" i="4" s="1"/>
  <c r="IL34" i="4" s="1"/>
  <c r="IO34" i="4" s="1"/>
  <c r="IR34" i="4" s="1"/>
  <c r="IU34" i="4" s="1"/>
  <c r="IX34" i="4" s="1"/>
  <c r="JA34" i="4" s="1"/>
  <c r="JD34" i="4" s="1"/>
  <c r="JG34" i="4" s="1"/>
  <c r="JJ34" i="4" s="1"/>
  <c r="JM34" i="4" s="1"/>
  <c r="JP34" i="4" s="1"/>
  <c r="JS34" i="4" s="1"/>
  <c r="JV34" i="4" s="1"/>
  <c r="JY34" i="4" s="1"/>
  <c r="KB34" i="4" s="1"/>
  <c r="KE34" i="4" s="1"/>
  <c r="KH34" i="4" s="1"/>
  <c r="KK34" i="4" s="1"/>
  <c r="KN34" i="4" s="1"/>
  <c r="KQ34" i="4" s="1"/>
  <c r="KT34" i="4" s="1"/>
  <c r="KW34" i="4" s="1"/>
  <c r="KZ34" i="4" s="1"/>
  <c r="LC34" i="4" s="1"/>
  <c r="LF34" i="4" s="1"/>
  <c r="LI34" i="4" s="1"/>
  <c r="LL34" i="4" s="1"/>
  <c r="LO34" i="4" s="1"/>
  <c r="LR34" i="4" s="1"/>
  <c r="LU34" i="4" s="1"/>
  <c r="LX34" i="4" s="1"/>
  <c r="MA34" i="4" s="1"/>
  <c r="MD34" i="4" s="1"/>
  <c r="MG34" i="4" s="1"/>
  <c r="MJ34" i="4" s="1"/>
  <c r="MM34" i="4" s="1"/>
  <c r="MP34" i="4" s="1"/>
  <c r="MS34" i="4" s="1"/>
  <c r="MV34" i="4" s="1"/>
  <c r="MY34" i="4" s="1"/>
  <c r="NB34" i="4" s="1"/>
  <c r="NE34" i="4" s="1"/>
  <c r="NH34" i="4" s="1"/>
  <c r="NK34" i="4" s="1"/>
  <c r="NO34" i="4" s="1"/>
  <c r="NR34" i="4" s="1"/>
  <c r="NU34" i="4" s="1"/>
  <c r="NX34" i="4" s="1"/>
  <c r="OE33" i="4"/>
  <c r="OB33" i="4"/>
  <c r="OC33" i="4" s="1"/>
  <c r="NZ33" i="4"/>
  <c r="NY33" i="4"/>
  <c r="H33" i="4"/>
  <c r="K33" i="4" s="1"/>
  <c r="N33" i="4" s="1"/>
  <c r="R33" i="4" s="1"/>
  <c r="U33" i="4" s="1"/>
  <c r="X33" i="4" s="1"/>
  <c r="AA33" i="4" s="1"/>
  <c r="AD33" i="4" s="1"/>
  <c r="AG33" i="4" s="1"/>
  <c r="AJ33" i="4" s="1"/>
  <c r="AM33" i="4" s="1"/>
  <c r="AP33" i="4" s="1"/>
  <c r="AS33" i="4" s="1"/>
  <c r="AV33" i="4" s="1"/>
  <c r="AY33" i="4" s="1"/>
  <c r="BB33" i="4" s="1"/>
  <c r="BE33" i="4" s="1"/>
  <c r="BH33" i="4" s="1"/>
  <c r="BK33" i="4" s="1"/>
  <c r="BN33" i="4" s="1"/>
  <c r="BQ33" i="4" s="1"/>
  <c r="BT33" i="4" s="1"/>
  <c r="BW33" i="4" s="1"/>
  <c r="BZ33" i="4" s="1"/>
  <c r="CC33" i="4" s="1"/>
  <c r="CF33" i="4" s="1"/>
  <c r="CI33" i="4" s="1"/>
  <c r="CL33" i="4" s="1"/>
  <c r="CO33" i="4" s="1"/>
  <c r="CR33" i="4" s="1"/>
  <c r="CU33" i="4" s="1"/>
  <c r="CX33" i="4" s="1"/>
  <c r="DA33" i="4" s="1"/>
  <c r="DD33" i="4" s="1"/>
  <c r="DG33" i="4" s="1"/>
  <c r="DJ33" i="4" s="1"/>
  <c r="DM33" i="4" s="1"/>
  <c r="DP33" i="4" s="1"/>
  <c r="DS33" i="4" s="1"/>
  <c r="DV33" i="4" s="1"/>
  <c r="DY33" i="4" s="1"/>
  <c r="EB33" i="4" s="1"/>
  <c r="EE33" i="4" s="1"/>
  <c r="EH33" i="4" s="1"/>
  <c r="EK33" i="4" s="1"/>
  <c r="EN33" i="4" s="1"/>
  <c r="EQ33" i="4" s="1"/>
  <c r="ET33" i="4" s="1"/>
  <c r="EW33" i="4" s="1"/>
  <c r="EZ33" i="4" s="1"/>
  <c r="FC33" i="4" s="1"/>
  <c r="FF33" i="4" s="1"/>
  <c r="FI33" i="4" s="1"/>
  <c r="FL33" i="4" s="1"/>
  <c r="FO33" i="4" s="1"/>
  <c r="FR33" i="4" s="1"/>
  <c r="FU33" i="4" s="1"/>
  <c r="FX33" i="4" s="1"/>
  <c r="GA33" i="4" s="1"/>
  <c r="GD33" i="4" s="1"/>
  <c r="GG33" i="4" s="1"/>
  <c r="GJ33" i="4" s="1"/>
  <c r="GM33" i="4" s="1"/>
  <c r="GP33" i="4" s="1"/>
  <c r="GS33" i="4" s="1"/>
  <c r="GV33" i="4" s="1"/>
  <c r="GY33" i="4" s="1"/>
  <c r="HB33" i="4" s="1"/>
  <c r="HE33" i="4" s="1"/>
  <c r="HH33" i="4" s="1"/>
  <c r="HK33" i="4" s="1"/>
  <c r="HN33" i="4" s="1"/>
  <c r="HQ33" i="4" s="1"/>
  <c r="HT33" i="4" s="1"/>
  <c r="HW33" i="4" s="1"/>
  <c r="HZ33" i="4" s="1"/>
  <c r="IC33" i="4" s="1"/>
  <c r="IF33" i="4" s="1"/>
  <c r="II33" i="4" s="1"/>
  <c r="IL33" i="4" s="1"/>
  <c r="IO33" i="4" s="1"/>
  <c r="IR33" i="4" s="1"/>
  <c r="IU33" i="4" s="1"/>
  <c r="IX33" i="4" s="1"/>
  <c r="JA33" i="4" s="1"/>
  <c r="JD33" i="4" s="1"/>
  <c r="JG33" i="4" s="1"/>
  <c r="JJ33" i="4" s="1"/>
  <c r="JM33" i="4" s="1"/>
  <c r="JP33" i="4" s="1"/>
  <c r="JS33" i="4" s="1"/>
  <c r="JV33" i="4" s="1"/>
  <c r="JY33" i="4" s="1"/>
  <c r="KB33" i="4" s="1"/>
  <c r="KE33" i="4" s="1"/>
  <c r="KH33" i="4" s="1"/>
  <c r="KK33" i="4" s="1"/>
  <c r="KN33" i="4" s="1"/>
  <c r="KQ33" i="4" s="1"/>
  <c r="KT33" i="4" s="1"/>
  <c r="KW33" i="4" s="1"/>
  <c r="KZ33" i="4" s="1"/>
  <c r="LC33" i="4" s="1"/>
  <c r="LF33" i="4" s="1"/>
  <c r="LI33" i="4" s="1"/>
  <c r="LL33" i="4" s="1"/>
  <c r="LO33" i="4" s="1"/>
  <c r="LR33" i="4" s="1"/>
  <c r="LU33" i="4" s="1"/>
  <c r="LX33" i="4" s="1"/>
  <c r="MA33" i="4" s="1"/>
  <c r="MD33" i="4" s="1"/>
  <c r="MG33" i="4" s="1"/>
  <c r="MJ33" i="4" s="1"/>
  <c r="MM33" i="4" s="1"/>
  <c r="MP33" i="4" s="1"/>
  <c r="MS33" i="4" s="1"/>
  <c r="MV33" i="4" s="1"/>
  <c r="MY33" i="4" s="1"/>
  <c r="NB33" i="4" s="1"/>
  <c r="NE33" i="4" s="1"/>
  <c r="NH33" i="4" s="1"/>
  <c r="NK33" i="4" s="1"/>
  <c r="NO33" i="4" s="1"/>
  <c r="NR33" i="4" s="1"/>
  <c r="NU33" i="4" s="1"/>
  <c r="NX33" i="4" s="1"/>
  <c r="OE32" i="4"/>
  <c r="OF32" i="4" s="1"/>
  <c r="OB32" i="4"/>
  <c r="OC32" i="4" s="1"/>
  <c r="NY32" i="4"/>
  <c r="NZ32" i="4" s="1"/>
  <c r="H32" i="4"/>
  <c r="K32" i="4" s="1"/>
  <c r="N32" i="4" s="1"/>
  <c r="R32" i="4" s="1"/>
  <c r="U32" i="4" s="1"/>
  <c r="X32" i="4" s="1"/>
  <c r="AA32" i="4" s="1"/>
  <c r="AD32" i="4" s="1"/>
  <c r="AG32" i="4" s="1"/>
  <c r="AJ32" i="4" s="1"/>
  <c r="AM32" i="4" s="1"/>
  <c r="AP32" i="4" s="1"/>
  <c r="AS32" i="4" s="1"/>
  <c r="AV32" i="4" s="1"/>
  <c r="AY32" i="4" s="1"/>
  <c r="BB32" i="4" s="1"/>
  <c r="BE32" i="4" s="1"/>
  <c r="BH32" i="4" s="1"/>
  <c r="BK32" i="4" s="1"/>
  <c r="BN32" i="4" s="1"/>
  <c r="BQ32" i="4" s="1"/>
  <c r="BT32" i="4" s="1"/>
  <c r="BW32" i="4" s="1"/>
  <c r="BZ32" i="4" s="1"/>
  <c r="CC32" i="4" s="1"/>
  <c r="CF32" i="4" s="1"/>
  <c r="CI32" i="4" s="1"/>
  <c r="CL32" i="4" s="1"/>
  <c r="CO32" i="4" s="1"/>
  <c r="CR32" i="4" s="1"/>
  <c r="CU32" i="4" s="1"/>
  <c r="CX32" i="4" s="1"/>
  <c r="DA32" i="4" s="1"/>
  <c r="DD32" i="4" s="1"/>
  <c r="DG32" i="4" s="1"/>
  <c r="DJ32" i="4" s="1"/>
  <c r="DM32" i="4" s="1"/>
  <c r="DP32" i="4" s="1"/>
  <c r="DS32" i="4" s="1"/>
  <c r="DV32" i="4" s="1"/>
  <c r="DY32" i="4" s="1"/>
  <c r="EB32" i="4" s="1"/>
  <c r="EE32" i="4" s="1"/>
  <c r="EH32" i="4" s="1"/>
  <c r="EK32" i="4" s="1"/>
  <c r="EN32" i="4" s="1"/>
  <c r="EQ32" i="4" s="1"/>
  <c r="ET32" i="4" s="1"/>
  <c r="EW32" i="4" s="1"/>
  <c r="EZ32" i="4" s="1"/>
  <c r="FC32" i="4" s="1"/>
  <c r="FF32" i="4" s="1"/>
  <c r="FI32" i="4" s="1"/>
  <c r="FL32" i="4" s="1"/>
  <c r="FO32" i="4" s="1"/>
  <c r="FR32" i="4" s="1"/>
  <c r="FU32" i="4" s="1"/>
  <c r="FX32" i="4" s="1"/>
  <c r="GA32" i="4" s="1"/>
  <c r="GD32" i="4" s="1"/>
  <c r="GG32" i="4" s="1"/>
  <c r="GJ32" i="4" s="1"/>
  <c r="GM32" i="4" s="1"/>
  <c r="GP32" i="4" s="1"/>
  <c r="GS32" i="4" s="1"/>
  <c r="GV32" i="4" s="1"/>
  <c r="GY32" i="4" s="1"/>
  <c r="HB32" i="4" s="1"/>
  <c r="HE32" i="4" s="1"/>
  <c r="HH32" i="4" s="1"/>
  <c r="HK32" i="4" s="1"/>
  <c r="HN32" i="4" s="1"/>
  <c r="HQ32" i="4" s="1"/>
  <c r="HT32" i="4" s="1"/>
  <c r="HW32" i="4" s="1"/>
  <c r="HZ32" i="4" s="1"/>
  <c r="IC32" i="4" s="1"/>
  <c r="IF32" i="4" s="1"/>
  <c r="II32" i="4" s="1"/>
  <c r="IL32" i="4" s="1"/>
  <c r="IO32" i="4" s="1"/>
  <c r="IR32" i="4" s="1"/>
  <c r="IU32" i="4" s="1"/>
  <c r="IX32" i="4" s="1"/>
  <c r="JA32" i="4" s="1"/>
  <c r="JD32" i="4" s="1"/>
  <c r="JG32" i="4" s="1"/>
  <c r="JJ32" i="4" s="1"/>
  <c r="JM32" i="4" s="1"/>
  <c r="JP32" i="4" s="1"/>
  <c r="JS32" i="4" s="1"/>
  <c r="JV32" i="4" s="1"/>
  <c r="JY32" i="4" s="1"/>
  <c r="KB32" i="4" s="1"/>
  <c r="KE32" i="4" s="1"/>
  <c r="KH32" i="4" s="1"/>
  <c r="KK32" i="4" s="1"/>
  <c r="KN32" i="4" s="1"/>
  <c r="KQ32" i="4" s="1"/>
  <c r="KT32" i="4" s="1"/>
  <c r="KW32" i="4" s="1"/>
  <c r="KZ32" i="4" s="1"/>
  <c r="LC32" i="4" s="1"/>
  <c r="LF32" i="4" s="1"/>
  <c r="LI32" i="4" s="1"/>
  <c r="LL32" i="4" s="1"/>
  <c r="LO32" i="4" s="1"/>
  <c r="LR32" i="4" s="1"/>
  <c r="LU32" i="4" s="1"/>
  <c r="LX32" i="4" s="1"/>
  <c r="MA32" i="4" s="1"/>
  <c r="MD32" i="4" s="1"/>
  <c r="MG32" i="4" s="1"/>
  <c r="MJ32" i="4" s="1"/>
  <c r="MM32" i="4" s="1"/>
  <c r="MP32" i="4" s="1"/>
  <c r="MS32" i="4" s="1"/>
  <c r="MV32" i="4" s="1"/>
  <c r="MY32" i="4" s="1"/>
  <c r="NB32" i="4" s="1"/>
  <c r="NE32" i="4" s="1"/>
  <c r="NH32" i="4" s="1"/>
  <c r="NK32" i="4" s="1"/>
  <c r="NO32" i="4" s="1"/>
  <c r="NR32" i="4" s="1"/>
  <c r="NU32" i="4" s="1"/>
  <c r="NX32" i="4" s="1"/>
  <c r="OE31" i="4"/>
  <c r="OF31" i="4" s="1"/>
  <c r="OB31" i="4"/>
  <c r="OC31" i="4" s="1"/>
  <c r="NY31" i="4"/>
  <c r="N31" i="4"/>
  <c r="R31" i="4" s="1"/>
  <c r="U31" i="4" s="1"/>
  <c r="X31" i="4" s="1"/>
  <c r="AA31" i="4" s="1"/>
  <c r="AD31" i="4" s="1"/>
  <c r="AG31" i="4" s="1"/>
  <c r="AJ31" i="4" s="1"/>
  <c r="AM31" i="4" s="1"/>
  <c r="AP31" i="4" s="1"/>
  <c r="AS31" i="4" s="1"/>
  <c r="AV31" i="4" s="1"/>
  <c r="AY31" i="4" s="1"/>
  <c r="BB31" i="4" s="1"/>
  <c r="BE31" i="4" s="1"/>
  <c r="BH31" i="4" s="1"/>
  <c r="BK31" i="4" s="1"/>
  <c r="BN31" i="4" s="1"/>
  <c r="BQ31" i="4" s="1"/>
  <c r="BT31" i="4" s="1"/>
  <c r="BW31" i="4" s="1"/>
  <c r="BZ31" i="4" s="1"/>
  <c r="CC31" i="4" s="1"/>
  <c r="CF31" i="4" s="1"/>
  <c r="CI31" i="4" s="1"/>
  <c r="CL31" i="4" s="1"/>
  <c r="CO31" i="4" s="1"/>
  <c r="CR31" i="4" s="1"/>
  <c r="CU31" i="4" s="1"/>
  <c r="CX31" i="4" s="1"/>
  <c r="DA31" i="4" s="1"/>
  <c r="DD31" i="4" s="1"/>
  <c r="DG31" i="4" s="1"/>
  <c r="DJ31" i="4" s="1"/>
  <c r="DM31" i="4" s="1"/>
  <c r="DP31" i="4" s="1"/>
  <c r="DS31" i="4" s="1"/>
  <c r="DV31" i="4" s="1"/>
  <c r="DY31" i="4" s="1"/>
  <c r="EB31" i="4" s="1"/>
  <c r="EE31" i="4" s="1"/>
  <c r="EH31" i="4" s="1"/>
  <c r="EK31" i="4" s="1"/>
  <c r="EN31" i="4" s="1"/>
  <c r="EQ31" i="4" s="1"/>
  <c r="ET31" i="4" s="1"/>
  <c r="EW31" i="4" s="1"/>
  <c r="EZ31" i="4" s="1"/>
  <c r="FC31" i="4" s="1"/>
  <c r="FF31" i="4" s="1"/>
  <c r="FI31" i="4" s="1"/>
  <c r="FL31" i="4" s="1"/>
  <c r="FO31" i="4" s="1"/>
  <c r="FR31" i="4" s="1"/>
  <c r="FU31" i="4" s="1"/>
  <c r="FX31" i="4" s="1"/>
  <c r="GA31" i="4" s="1"/>
  <c r="GD31" i="4" s="1"/>
  <c r="GG31" i="4" s="1"/>
  <c r="GJ31" i="4" s="1"/>
  <c r="GM31" i="4" s="1"/>
  <c r="GP31" i="4" s="1"/>
  <c r="GS31" i="4" s="1"/>
  <c r="GV31" i="4" s="1"/>
  <c r="GY31" i="4" s="1"/>
  <c r="HB31" i="4" s="1"/>
  <c r="HE31" i="4" s="1"/>
  <c r="HH31" i="4" s="1"/>
  <c r="HK31" i="4" s="1"/>
  <c r="HN31" i="4" s="1"/>
  <c r="HQ31" i="4" s="1"/>
  <c r="HT31" i="4" s="1"/>
  <c r="HW31" i="4" s="1"/>
  <c r="HZ31" i="4" s="1"/>
  <c r="IC31" i="4" s="1"/>
  <c r="IF31" i="4" s="1"/>
  <c r="II31" i="4" s="1"/>
  <c r="IL31" i="4" s="1"/>
  <c r="IO31" i="4" s="1"/>
  <c r="IR31" i="4" s="1"/>
  <c r="IU31" i="4" s="1"/>
  <c r="IX31" i="4" s="1"/>
  <c r="JA31" i="4" s="1"/>
  <c r="JD31" i="4" s="1"/>
  <c r="JG31" i="4" s="1"/>
  <c r="JJ31" i="4" s="1"/>
  <c r="JM31" i="4" s="1"/>
  <c r="JP31" i="4" s="1"/>
  <c r="JS31" i="4" s="1"/>
  <c r="JV31" i="4" s="1"/>
  <c r="JY31" i="4" s="1"/>
  <c r="KB31" i="4" s="1"/>
  <c r="KE31" i="4" s="1"/>
  <c r="KH31" i="4" s="1"/>
  <c r="KK31" i="4" s="1"/>
  <c r="KN31" i="4" s="1"/>
  <c r="KQ31" i="4" s="1"/>
  <c r="KT31" i="4" s="1"/>
  <c r="KW31" i="4" s="1"/>
  <c r="KZ31" i="4" s="1"/>
  <c r="LC31" i="4" s="1"/>
  <c r="LF31" i="4" s="1"/>
  <c r="LI31" i="4" s="1"/>
  <c r="LL31" i="4" s="1"/>
  <c r="LO31" i="4" s="1"/>
  <c r="LR31" i="4" s="1"/>
  <c r="LU31" i="4" s="1"/>
  <c r="LX31" i="4" s="1"/>
  <c r="MA31" i="4" s="1"/>
  <c r="MD31" i="4" s="1"/>
  <c r="MG31" i="4" s="1"/>
  <c r="MJ31" i="4" s="1"/>
  <c r="MM31" i="4" s="1"/>
  <c r="MP31" i="4" s="1"/>
  <c r="MS31" i="4" s="1"/>
  <c r="MV31" i="4" s="1"/>
  <c r="MY31" i="4" s="1"/>
  <c r="NB31" i="4" s="1"/>
  <c r="NE31" i="4" s="1"/>
  <c r="NH31" i="4" s="1"/>
  <c r="NK31" i="4" s="1"/>
  <c r="NO31" i="4" s="1"/>
  <c r="NR31" i="4" s="1"/>
  <c r="NU31" i="4" s="1"/>
  <c r="NX31" i="4" s="1"/>
  <c r="H31" i="4"/>
  <c r="K31" i="4" s="1"/>
  <c r="OE30" i="4"/>
  <c r="OF30" i="4" s="1"/>
  <c r="OB30" i="4"/>
  <c r="OC30" i="4" s="1"/>
  <c r="NY30" i="4"/>
  <c r="H30" i="4"/>
  <c r="K30" i="4" s="1"/>
  <c r="N30" i="4" s="1"/>
  <c r="R30" i="4" s="1"/>
  <c r="U30" i="4" s="1"/>
  <c r="X30" i="4" s="1"/>
  <c r="AA30" i="4" s="1"/>
  <c r="AD30" i="4" s="1"/>
  <c r="AG30" i="4" s="1"/>
  <c r="AJ30" i="4" s="1"/>
  <c r="AM30" i="4" s="1"/>
  <c r="AP30" i="4" s="1"/>
  <c r="AS30" i="4" s="1"/>
  <c r="AV30" i="4" s="1"/>
  <c r="AY30" i="4" s="1"/>
  <c r="BB30" i="4" s="1"/>
  <c r="BE30" i="4" s="1"/>
  <c r="BH30" i="4" s="1"/>
  <c r="BK30" i="4" s="1"/>
  <c r="BN30" i="4" s="1"/>
  <c r="BQ30" i="4" s="1"/>
  <c r="BT30" i="4" s="1"/>
  <c r="BW30" i="4" s="1"/>
  <c r="BZ30" i="4" s="1"/>
  <c r="CC30" i="4" s="1"/>
  <c r="CF30" i="4" s="1"/>
  <c r="CI30" i="4" s="1"/>
  <c r="CL30" i="4" s="1"/>
  <c r="CO30" i="4" s="1"/>
  <c r="CR30" i="4" s="1"/>
  <c r="CU30" i="4" s="1"/>
  <c r="CX30" i="4" s="1"/>
  <c r="DA30" i="4" s="1"/>
  <c r="DD30" i="4" s="1"/>
  <c r="DG30" i="4" s="1"/>
  <c r="DJ30" i="4" s="1"/>
  <c r="DM30" i="4" s="1"/>
  <c r="DP30" i="4" s="1"/>
  <c r="DS30" i="4" s="1"/>
  <c r="DV30" i="4" s="1"/>
  <c r="DY30" i="4" s="1"/>
  <c r="EB30" i="4" s="1"/>
  <c r="EE30" i="4" s="1"/>
  <c r="EH30" i="4" s="1"/>
  <c r="EK30" i="4" s="1"/>
  <c r="EN30" i="4" s="1"/>
  <c r="EQ30" i="4" s="1"/>
  <c r="ET30" i="4" s="1"/>
  <c r="EW30" i="4" s="1"/>
  <c r="EZ30" i="4" s="1"/>
  <c r="FC30" i="4" s="1"/>
  <c r="FF30" i="4" s="1"/>
  <c r="FI30" i="4" s="1"/>
  <c r="FL30" i="4" s="1"/>
  <c r="FO30" i="4" s="1"/>
  <c r="FR30" i="4" s="1"/>
  <c r="FU30" i="4" s="1"/>
  <c r="FX30" i="4" s="1"/>
  <c r="GA30" i="4" s="1"/>
  <c r="GD30" i="4" s="1"/>
  <c r="GG30" i="4" s="1"/>
  <c r="GJ30" i="4" s="1"/>
  <c r="GM30" i="4" s="1"/>
  <c r="GP30" i="4" s="1"/>
  <c r="GS30" i="4" s="1"/>
  <c r="GV30" i="4" s="1"/>
  <c r="GY30" i="4" s="1"/>
  <c r="HB30" i="4" s="1"/>
  <c r="HE30" i="4" s="1"/>
  <c r="HH30" i="4" s="1"/>
  <c r="HK30" i="4" s="1"/>
  <c r="HN30" i="4" s="1"/>
  <c r="HQ30" i="4" s="1"/>
  <c r="HT30" i="4" s="1"/>
  <c r="HW30" i="4" s="1"/>
  <c r="HZ30" i="4" s="1"/>
  <c r="IC30" i="4" s="1"/>
  <c r="IF30" i="4" s="1"/>
  <c r="II30" i="4" s="1"/>
  <c r="IL30" i="4" s="1"/>
  <c r="IO30" i="4" s="1"/>
  <c r="IR30" i="4" s="1"/>
  <c r="IU30" i="4" s="1"/>
  <c r="IX30" i="4" s="1"/>
  <c r="JA30" i="4" s="1"/>
  <c r="JD30" i="4" s="1"/>
  <c r="JG30" i="4" s="1"/>
  <c r="JJ30" i="4" s="1"/>
  <c r="JM30" i="4" s="1"/>
  <c r="JP30" i="4" s="1"/>
  <c r="JS30" i="4" s="1"/>
  <c r="JV30" i="4" s="1"/>
  <c r="JY30" i="4" s="1"/>
  <c r="KB30" i="4" s="1"/>
  <c r="KE30" i="4" s="1"/>
  <c r="KH30" i="4" s="1"/>
  <c r="KK30" i="4" s="1"/>
  <c r="KN30" i="4" s="1"/>
  <c r="KQ30" i="4" s="1"/>
  <c r="KT30" i="4" s="1"/>
  <c r="KW30" i="4" s="1"/>
  <c r="KZ30" i="4" s="1"/>
  <c r="LC30" i="4" s="1"/>
  <c r="LF30" i="4" s="1"/>
  <c r="LI30" i="4" s="1"/>
  <c r="LL30" i="4" s="1"/>
  <c r="LO30" i="4" s="1"/>
  <c r="LR30" i="4" s="1"/>
  <c r="LU30" i="4" s="1"/>
  <c r="LX30" i="4" s="1"/>
  <c r="MA30" i="4" s="1"/>
  <c r="MD30" i="4" s="1"/>
  <c r="MG30" i="4" s="1"/>
  <c r="MJ30" i="4" s="1"/>
  <c r="MM30" i="4" s="1"/>
  <c r="MP30" i="4" s="1"/>
  <c r="MS30" i="4" s="1"/>
  <c r="MV30" i="4" s="1"/>
  <c r="MY30" i="4" s="1"/>
  <c r="NB30" i="4" s="1"/>
  <c r="NE30" i="4" s="1"/>
  <c r="NH30" i="4" s="1"/>
  <c r="NK30" i="4" s="1"/>
  <c r="NO30" i="4" s="1"/>
  <c r="NR30" i="4" s="1"/>
  <c r="NU30" i="4" s="1"/>
  <c r="NX30" i="4" s="1"/>
  <c r="OF29" i="4"/>
  <c r="OE29" i="4"/>
  <c r="OB29" i="4"/>
  <c r="OC29" i="4" s="1"/>
  <c r="NZ29" i="4"/>
  <c r="NY29" i="4"/>
  <c r="H29" i="4"/>
  <c r="K29" i="4" s="1"/>
  <c r="N29" i="4" s="1"/>
  <c r="R29" i="4" s="1"/>
  <c r="U29" i="4" s="1"/>
  <c r="X29" i="4" s="1"/>
  <c r="AA29" i="4" s="1"/>
  <c r="AD29" i="4" s="1"/>
  <c r="AG29" i="4" s="1"/>
  <c r="AJ29" i="4" s="1"/>
  <c r="AM29" i="4" s="1"/>
  <c r="AP29" i="4" s="1"/>
  <c r="AS29" i="4" s="1"/>
  <c r="AV29" i="4" s="1"/>
  <c r="AY29" i="4" s="1"/>
  <c r="BB29" i="4" s="1"/>
  <c r="BE29" i="4" s="1"/>
  <c r="BH29" i="4" s="1"/>
  <c r="BK29" i="4" s="1"/>
  <c r="BN29" i="4" s="1"/>
  <c r="BQ29" i="4" s="1"/>
  <c r="BT29" i="4" s="1"/>
  <c r="BW29" i="4" s="1"/>
  <c r="BZ29" i="4" s="1"/>
  <c r="CC29" i="4" s="1"/>
  <c r="CF29" i="4" s="1"/>
  <c r="CI29" i="4" s="1"/>
  <c r="CL29" i="4" s="1"/>
  <c r="CO29" i="4" s="1"/>
  <c r="CR29" i="4" s="1"/>
  <c r="CU29" i="4" s="1"/>
  <c r="CX29" i="4" s="1"/>
  <c r="DA29" i="4" s="1"/>
  <c r="DD29" i="4" s="1"/>
  <c r="DG29" i="4" s="1"/>
  <c r="DJ29" i="4" s="1"/>
  <c r="DM29" i="4" s="1"/>
  <c r="DP29" i="4" s="1"/>
  <c r="DS29" i="4" s="1"/>
  <c r="DV29" i="4" s="1"/>
  <c r="DY29" i="4" s="1"/>
  <c r="EB29" i="4" s="1"/>
  <c r="EE29" i="4" s="1"/>
  <c r="EH29" i="4" s="1"/>
  <c r="EK29" i="4" s="1"/>
  <c r="EN29" i="4" s="1"/>
  <c r="EQ29" i="4" s="1"/>
  <c r="ET29" i="4" s="1"/>
  <c r="EW29" i="4" s="1"/>
  <c r="EZ29" i="4" s="1"/>
  <c r="FC29" i="4" s="1"/>
  <c r="FF29" i="4" s="1"/>
  <c r="FI29" i="4" s="1"/>
  <c r="FL29" i="4" s="1"/>
  <c r="FO29" i="4" s="1"/>
  <c r="FR29" i="4" s="1"/>
  <c r="FU29" i="4" s="1"/>
  <c r="FX29" i="4" s="1"/>
  <c r="GA29" i="4" s="1"/>
  <c r="GD29" i="4" s="1"/>
  <c r="GG29" i="4" s="1"/>
  <c r="GJ29" i="4" s="1"/>
  <c r="GM29" i="4" s="1"/>
  <c r="GP29" i="4" s="1"/>
  <c r="GS29" i="4" s="1"/>
  <c r="GV29" i="4" s="1"/>
  <c r="GY29" i="4" s="1"/>
  <c r="HB29" i="4" s="1"/>
  <c r="HE29" i="4" s="1"/>
  <c r="HH29" i="4" s="1"/>
  <c r="HK29" i="4" s="1"/>
  <c r="HN29" i="4" s="1"/>
  <c r="HQ29" i="4" s="1"/>
  <c r="HT29" i="4" s="1"/>
  <c r="HW29" i="4" s="1"/>
  <c r="HZ29" i="4" s="1"/>
  <c r="IC29" i="4" s="1"/>
  <c r="IF29" i="4" s="1"/>
  <c r="II29" i="4" s="1"/>
  <c r="IL29" i="4" s="1"/>
  <c r="IO29" i="4" s="1"/>
  <c r="IR29" i="4" s="1"/>
  <c r="IU29" i="4" s="1"/>
  <c r="IX29" i="4" s="1"/>
  <c r="JA29" i="4" s="1"/>
  <c r="JD29" i="4" s="1"/>
  <c r="JG29" i="4" s="1"/>
  <c r="JJ29" i="4" s="1"/>
  <c r="JM29" i="4" s="1"/>
  <c r="JP29" i="4" s="1"/>
  <c r="JS29" i="4" s="1"/>
  <c r="JV29" i="4" s="1"/>
  <c r="JY29" i="4" s="1"/>
  <c r="KB29" i="4" s="1"/>
  <c r="KE29" i="4" s="1"/>
  <c r="KH29" i="4" s="1"/>
  <c r="KK29" i="4" s="1"/>
  <c r="KN29" i="4" s="1"/>
  <c r="KQ29" i="4" s="1"/>
  <c r="KT29" i="4" s="1"/>
  <c r="KW29" i="4" s="1"/>
  <c r="KZ29" i="4" s="1"/>
  <c r="LC29" i="4" s="1"/>
  <c r="LF29" i="4" s="1"/>
  <c r="LI29" i="4" s="1"/>
  <c r="LL29" i="4" s="1"/>
  <c r="LO29" i="4" s="1"/>
  <c r="LR29" i="4" s="1"/>
  <c r="LU29" i="4" s="1"/>
  <c r="LX29" i="4" s="1"/>
  <c r="MA29" i="4" s="1"/>
  <c r="MD29" i="4" s="1"/>
  <c r="MG29" i="4" s="1"/>
  <c r="MJ29" i="4" s="1"/>
  <c r="MM29" i="4" s="1"/>
  <c r="MP29" i="4" s="1"/>
  <c r="MS29" i="4" s="1"/>
  <c r="MV29" i="4" s="1"/>
  <c r="MY29" i="4" s="1"/>
  <c r="NB29" i="4" s="1"/>
  <c r="NE29" i="4" s="1"/>
  <c r="NH29" i="4" s="1"/>
  <c r="NK29" i="4" s="1"/>
  <c r="NO29" i="4" s="1"/>
  <c r="NR29" i="4" s="1"/>
  <c r="NU29" i="4" s="1"/>
  <c r="NX29" i="4" s="1"/>
  <c r="OE28" i="4"/>
  <c r="OF28" i="4" s="1"/>
  <c r="OB28" i="4"/>
  <c r="OC28" i="4" s="1"/>
  <c r="NY28" i="4"/>
  <c r="H28" i="4"/>
  <c r="K28" i="4" s="1"/>
  <c r="N28" i="4" s="1"/>
  <c r="R28" i="4" s="1"/>
  <c r="U28" i="4" s="1"/>
  <c r="X28" i="4" s="1"/>
  <c r="AA28" i="4" s="1"/>
  <c r="AD28" i="4" s="1"/>
  <c r="AG28" i="4" s="1"/>
  <c r="AJ28" i="4" s="1"/>
  <c r="AM28" i="4" s="1"/>
  <c r="AP28" i="4" s="1"/>
  <c r="AS28" i="4" s="1"/>
  <c r="AV28" i="4" s="1"/>
  <c r="AY28" i="4" s="1"/>
  <c r="BB28" i="4" s="1"/>
  <c r="BE28" i="4" s="1"/>
  <c r="BH28" i="4" s="1"/>
  <c r="BK28" i="4" s="1"/>
  <c r="BN28" i="4" s="1"/>
  <c r="BQ28" i="4" s="1"/>
  <c r="BT28" i="4" s="1"/>
  <c r="BW28" i="4" s="1"/>
  <c r="BZ28" i="4" s="1"/>
  <c r="CC28" i="4" s="1"/>
  <c r="CF28" i="4" s="1"/>
  <c r="CI28" i="4" s="1"/>
  <c r="CL28" i="4" s="1"/>
  <c r="CO28" i="4" s="1"/>
  <c r="CR28" i="4" s="1"/>
  <c r="CU28" i="4" s="1"/>
  <c r="CX28" i="4" s="1"/>
  <c r="DA28" i="4" s="1"/>
  <c r="DD28" i="4" s="1"/>
  <c r="DG28" i="4" s="1"/>
  <c r="DJ28" i="4" s="1"/>
  <c r="DM28" i="4" s="1"/>
  <c r="DP28" i="4" s="1"/>
  <c r="DS28" i="4" s="1"/>
  <c r="DV28" i="4" s="1"/>
  <c r="DY28" i="4" s="1"/>
  <c r="EB28" i="4" s="1"/>
  <c r="EE28" i="4" s="1"/>
  <c r="EH28" i="4" s="1"/>
  <c r="EK28" i="4" s="1"/>
  <c r="EN28" i="4" s="1"/>
  <c r="EQ28" i="4" s="1"/>
  <c r="ET28" i="4" s="1"/>
  <c r="EW28" i="4" s="1"/>
  <c r="EZ28" i="4" s="1"/>
  <c r="FC28" i="4" s="1"/>
  <c r="FF28" i="4" s="1"/>
  <c r="FI28" i="4" s="1"/>
  <c r="FL28" i="4" s="1"/>
  <c r="FO28" i="4" s="1"/>
  <c r="FR28" i="4" s="1"/>
  <c r="FU28" i="4" s="1"/>
  <c r="FX28" i="4" s="1"/>
  <c r="GA28" i="4" s="1"/>
  <c r="GD28" i="4" s="1"/>
  <c r="GG28" i="4" s="1"/>
  <c r="GJ28" i="4" s="1"/>
  <c r="GM28" i="4" s="1"/>
  <c r="GP28" i="4" s="1"/>
  <c r="GS28" i="4" s="1"/>
  <c r="GV28" i="4" s="1"/>
  <c r="GY28" i="4" s="1"/>
  <c r="HB28" i="4" s="1"/>
  <c r="HE28" i="4" s="1"/>
  <c r="HH28" i="4" s="1"/>
  <c r="HK28" i="4" s="1"/>
  <c r="HN28" i="4" s="1"/>
  <c r="HQ28" i="4" s="1"/>
  <c r="HT28" i="4" s="1"/>
  <c r="HW28" i="4" s="1"/>
  <c r="HZ28" i="4" s="1"/>
  <c r="IC28" i="4" s="1"/>
  <c r="IF28" i="4" s="1"/>
  <c r="II28" i="4" s="1"/>
  <c r="IL28" i="4" s="1"/>
  <c r="IO28" i="4" s="1"/>
  <c r="IR28" i="4" s="1"/>
  <c r="IU28" i="4" s="1"/>
  <c r="IX28" i="4" s="1"/>
  <c r="JA28" i="4" s="1"/>
  <c r="JD28" i="4" s="1"/>
  <c r="JG28" i="4" s="1"/>
  <c r="JJ28" i="4" s="1"/>
  <c r="JM28" i="4" s="1"/>
  <c r="JP28" i="4" s="1"/>
  <c r="JS28" i="4" s="1"/>
  <c r="JV28" i="4" s="1"/>
  <c r="JY28" i="4" s="1"/>
  <c r="KB28" i="4" s="1"/>
  <c r="KE28" i="4" s="1"/>
  <c r="KH28" i="4" s="1"/>
  <c r="KK28" i="4" s="1"/>
  <c r="KN28" i="4" s="1"/>
  <c r="KQ28" i="4" s="1"/>
  <c r="KT28" i="4" s="1"/>
  <c r="KW28" i="4" s="1"/>
  <c r="KZ28" i="4" s="1"/>
  <c r="LC28" i="4" s="1"/>
  <c r="LF28" i="4" s="1"/>
  <c r="LI28" i="4" s="1"/>
  <c r="LL28" i="4" s="1"/>
  <c r="LO28" i="4" s="1"/>
  <c r="LR28" i="4" s="1"/>
  <c r="LU28" i="4" s="1"/>
  <c r="LX28" i="4" s="1"/>
  <c r="MA28" i="4" s="1"/>
  <c r="MD28" i="4" s="1"/>
  <c r="MG28" i="4" s="1"/>
  <c r="MJ28" i="4" s="1"/>
  <c r="MM28" i="4" s="1"/>
  <c r="MP28" i="4" s="1"/>
  <c r="MS28" i="4" s="1"/>
  <c r="MV28" i="4" s="1"/>
  <c r="MY28" i="4" s="1"/>
  <c r="NB28" i="4" s="1"/>
  <c r="NE28" i="4" s="1"/>
  <c r="NH28" i="4" s="1"/>
  <c r="NK28" i="4" s="1"/>
  <c r="NO28" i="4" s="1"/>
  <c r="NR28" i="4" s="1"/>
  <c r="NU28" i="4" s="1"/>
  <c r="NX28" i="4" s="1"/>
  <c r="OE27" i="4"/>
  <c r="OF27" i="4" s="1"/>
  <c r="OB27" i="4"/>
  <c r="OC27" i="4" s="1"/>
  <c r="NY27" i="4"/>
  <c r="OH27" i="4" s="1"/>
  <c r="OI27" i="4" s="1"/>
  <c r="H27" i="4"/>
  <c r="K27" i="4" s="1"/>
  <c r="N27" i="4" s="1"/>
  <c r="R27" i="4" s="1"/>
  <c r="U27" i="4" s="1"/>
  <c r="X27" i="4" s="1"/>
  <c r="AA27" i="4" s="1"/>
  <c r="AD27" i="4" s="1"/>
  <c r="AG27" i="4" s="1"/>
  <c r="AJ27" i="4" s="1"/>
  <c r="AM27" i="4" s="1"/>
  <c r="AP27" i="4" s="1"/>
  <c r="AS27" i="4" s="1"/>
  <c r="AV27" i="4" s="1"/>
  <c r="AY27" i="4" s="1"/>
  <c r="BB27" i="4" s="1"/>
  <c r="BE27" i="4" s="1"/>
  <c r="BH27" i="4" s="1"/>
  <c r="BK27" i="4" s="1"/>
  <c r="BN27" i="4" s="1"/>
  <c r="BQ27" i="4" s="1"/>
  <c r="BT27" i="4" s="1"/>
  <c r="BW27" i="4" s="1"/>
  <c r="BZ27" i="4" s="1"/>
  <c r="CC27" i="4" s="1"/>
  <c r="CF27" i="4" s="1"/>
  <c r="CI27" i="4" s="1"/>
  <c r="CL27" i="4" s="1"/>
  <c r="CO27" i="4" s="1"/>
  <c r="CR27" i="4" s="1"/>
  <c r="CU27" i="4" s="1"/>
  <c r="CX27" i="4" s="1"/>
  <c r="DA27" i="4" s="1"/>
  <c r="DD27" i="4" s="1"/>
  <c r="DG27" i="4" s="1"/>
  <c r="DJ27" i="4" s="1"/>
  <c r="DM27" i="4" s="1"/>
  <c r="DP27" i="4" s="1"/>
  <c r="DS27" i="4" s="1"/>
  <c r="DV27" i="4" s="1"/>
  <c r="DY27" i="4" s="1"/>
  <c r="EB27" i="4" s="1"/>
  <c r="EE27" i="4" s="1"/>
  <c r="EH27" i="4" s="1"/>
  <c r="EK27" i="4" s="1"/>
  <c r="EN27" i="4" s="1"/>
  <c r="EQ27" i="4" s="1"/>
  <c r="ET27" i="4" s="1"/>
  <c r="EW27" i="4" s="1"/>
  <c r="EZ27" i="4" s="1"/>
  <c r="FC27" i="4" s="1"/>
  <c r="FF27" i="4" s="1"/>
  <c r="FI27" i="4" s="1"/>
  <c r="FL27" i="4" s="1"/>
  <c r="FO27" i="4" s="1"/>
  <c r="FR27" i="4" s="1"/>
  <c r="FU27" i="4" s="1"/>
  <c r="FX27" i="4" s="1"/>
  <c r="GA27" i="4" s="1"/>
  <c r="GD27" i="4" s="1"/>
  <c r="GG27" i="4" s="1"/>
  <c r="GJ27" i="4" s="1"/>
  <c r="GM27" i="4" s="1"/>
  <c r="GP27" i="4" s="1"/>
  <c r="GS27" i="4" s="1"/>
  <c r="GV27" i="4" s="1"/>
  <c r="GY27" i="4" s="1"/>
  <c r="HB27" i="4" s="1"/>
  <c r="HE27" i="4" s="1"/>
  <c r="HH27" i="4" s="1"/>
  <c r="HK27" i="4" s="1"/>
  <c r="HN27" i="4" s="1"/>
  <c r="HQ27" i="4" s="1"/>
  <c r="HT27" i="4" s="1"/>
  <c r="HW27" i="4" s="1"/>
  <c r="HZ27" i="4" s="1"/>
  <c r="IC27" i="4" s="1"/>
  <c r="IF27" i="4" s="1"/>
  <c r="II27" i="4" s="1"/>
  <c r="IL27" i="4" s="1"/>
  <c r="IO27" i="4" s="1"/>
  <c r="IR27" i="4" s="1"/>
  <c r="IU27" i="4" s="1"/>
  <c r="IX27" i="4" s="1"/>
  <c r="JA27" i="4" s="1"/>
  <c r="JD27" i="4" s="1"/>
  <c r="JG27" i="4" s="1"/>
  <c r="JJ27" i="4" s="1"/>
  <c r="JM27" i="4" s="1"/>
  <c r="JP27" i="4" s="1"/>
  <c r="JS27" i="4" s="1"/>
  <c r="JV27" i="4" s="1"/>
  <c r="JY27" i="4" s="1"/>
  <c r="KB27" i="4" s="1"/>
  <c r="KE27" i="4" s="1"/>
  <c r="KH27" i="4" s="1"/>
  <c r="KK27" i="4" s="1"/>
  <c r="KN27" i="4" s="1"/>
  <c r="KQ27" i="4" s="1"/>
  <c r="KT27" i="4" s="1"/>
  <c r="KW27" i="4" s="1"/>
  <c r="KZ27" i="4" s="1"/>
  <c r="LC27" i="4" s="1"/>
  <c r="LF27" i="4" s="1"/>
  <c r="LI27" i="4" s="1"/>
  <c r="LL27" i="4" s="1"/>
  <c r="LO27" i="4" s="1"/>
  <c r="LR27" i="4" s="1"/>
  <c r="LU27" i="4" s="1"/>
  <c r="LX27" i="4" s="1"/>
  <c r="MA27" i="4" s="1"/>
  <c r="MD27" i="4" s="1"/>
  <c r="MG27" i="4" s="1"/>
  <c r="MJ27" i="4" s="1"/>
  <c r="MM27" i="4" s="1"/>
  <c r="MP27" i="4" s="1"/>
  <c r="MS27" i="4" s="1"/>
  <c r="MV27" i="4" s="1"/>
  <c r="MY27" i="4" s="1"/>
  <c r="NB27" i="4" s="1"/>
  <c r="NE27" i="4" s="1"/>
  <c r="NH27" i="4" s="1"/>
  <c r="NK27" i="4" s="1"/>
  <c r="NO27" i="4" s="1"/>
  <c r="NR27" i="4" s="1"/>
  <c r="NU27" i="4" s="1"/>
  <c r="NX27" i="4" s="1"/>
  <c r="OE26" i="4"/>
  <c r="OF26" i="4" s="1"/>
  <c r="OB26" i="4"/>
  <c r="NY26" i="4"/>
  <c r="NZ26" i="4" s="1"/>
  <c r="H26" i="4"/>
  <c r="K26" i="4" s="1"/>
  <c r="N26" i="4" s="1"/>
  <c r="R26" i="4" s="1"/>
  <c r="U26" i="4" s="1"/>
  <c r="X26" i="4" s="1"/>
  <c r="AA26" i="4" s="1"/>
  <c r="AD26" i="4" s="1"/>
  <c r="AG26" i="4" s="1"/>
  <c r="AJ26" i="4" s="1"/>
  <c r="AM26" i="4" s="1"/>
  <c r="AP26" i="4" s="1"/>
  <c r="AS26" i="4" s="1"/>
  <c r="AV26" i="4" s="1"/>
  <c r="AY26" i="4" s="1"/>
  <c r="BB26" i="4" s="1"/>
  <c r="BE26" i="4" s="1"/>
  <c r="BH26" i="4" s="1"/>
  <c r="BK26" i="4" s="1"/>
  <c r="BN26" i="4" s="1"/>
  <c r="BQ26" i="4" s="1"/>
  <c r="BT26" i="4" s="1"/>
  <c r="BW26" i="4" s="1"/>
  <c r="BZ26" i="4" s="1"/>
  <c r="CC26" i="4" s="1"/>
  <c r="CF26" i="4" s="1"/>
  <c r="CI26" i="4" s="1"/>
  <c r="CL26" i="4" s="1"/>
  <c r="CO26" i="4" s="1"/>
  <c r="CR26" i="4" s="1"/>
  <c r="CU26" i="4" s="1"/>
  <c r="CX26" i="4" s="1"/>
  <c r="DA26" i="4" s="1"/>
  <c r="DD26" i="4" s="1"/>
  <c r="DG26" i="4" s="1"/>
  <c r="DJ26" i="4" s="1"/>
  <c r="DM26" i="4" s="1"/>
  <c r="DP26" i="4" s="1"/>
  <c r="DS26" i="4" s="1"/>
  <c r="DV26" i="4" s="1"/>
  <c r="DY26" i="4" s="1"/>
  <c r="EB26" i="4" s="1"/>
  <c r="EE26" i="4" s="1"/>
  <c r="EH26" i="4" s="1"/>
  <c r="EK26" i="4" s="1"/>
  <c r="EN26" i="4" s="1"/>
  <c r="EQ26" i="4" s="1"/>
  <c r="ET26" i="4" s="1"/>
  <c r="EW26" i="4" s="1"/>
  <c r="EZ26" i="4" s="1"/>
  <c r="FC26" i="4" s="1"/>
  <c r="FF26" i="4" s="1"/>
  <c r="FI26" i="4" s="1"/>
  <c r="FL26" i="4" s="1"/>
  <c r="FO26" i="4" s="1"/>
  <c r="FR26" i="4" s="1"/>
  <c r="FU26" i="4" s="1"/>
  <c r="FX26" i="4" s="1"/>
  <c r="GA26" i="4" s="1"/>
  <c r="GD26" i="4" s="1"/>
  <c r="GG26" i="4" s="1"/>
  <c r="GJ26" i="4" s="1"/>
  <c r="GM26" i="4" s="1"/>
  <c r="GP26" i="4" s="1"/>
  <c r="GS26" i="4" s="1"/>
  <c r="GV26" i="4" s="1"/>
  <c r="GY26" i="4" s="1"/>
  <c r="HB26" i="4" s="1"/>
  <c r="HE26" i="4" s="1"/>
  <c r="HH26" i="4" s="1"/>
  <c r="HK26" i="4" s="1"/>
  <c r="HN26" i="4" s="1"/>
  <c r="HQ26" i="4" s="1"/>
  <c r="HT26" i="4" s="1"/>
  <c r="HW26" i="4" s="1"/>
  <c r="HZ26" i="4" s="1"/>
  <c r="IC26" i="4" s="1"/>
  <c r="IF26" i="4" s="1"/>
  <c r="II26" i="4" s="1"/>
  <c r="IL26" i="4" s="1"/>
  <c r="IO26" i="4" s="1"/>
  <c r="IR26" i="4" s="1"/>
  <c r="IU26" i="4" s="1"/>
  <c r="IX26" i="4" s="1"/>
  <c r="JA26" i="4" s="1"/>
  <c r="JD26" i="4" s="1"/>
  <c r="JG26" i="4" s="1"/>
  <c r="JJ26" i="4" s="1"/>
  <c r="JM26" i="4" s="1"/>
  <c r="JP26" i="4" s="1"/>
  <c r="JS26" i="4" s="1"/>
  <c r="JV26" i="4" s="1"/>
  <c r="JY26" i="4" s="1"/>
  <c r="KB26" i="4" s="1"/>
  <c r="KE26" i="4" s="1"/>
  <c r="KH26" i="4" s="1"/>
  <c r="KK26" i="4" s="1"/>
  <c r="KN26" i="4" s="1"/>
  <c r="KQ26" i="4" s="1"/>
  <c r="KT26" i="4" s="1"/>
  <c r="KW26" i="4" s="1"/>
  <c r="KZ26" i="4" s="1"/>
  <c r="LC26" i="4" s="1"/>
  <c r="LF26" i="4" s="1"/>
  <c r="LI26" i="4" s="1"/>
  <c r="LL26" i="4" s="1"/>
  <c r="LO26" i="4" s="1"/>
  <c r="LR26" i="4" s="1"/>
  <c r="LU26" i="4" s="1"/>
  <c r="LX26" i="4" s="1"/>
  <c r="MA26" i="4" s="1"/>
  <c r="MD26" i="4" s="1"/>
  <c r="MG26" i="4" s="1"/>
  <c r="MJ26" i="4" s="1"/>
  <c r="MM26" i="4" s="1"/>
  <c r="MP26" i="4" s="1"/>
  <c r="MS26" i="4" s="1"/>
  <c r="MV26" i="4" s="1"/>
  <c r="MY26" i="4" s="1"/>
  <c r="NB26" i="4" s="1"/>
  <c r="NE26" i="4" s="1"/>
  <c r="NH26" i="4" s="1"/>
  <c r="NK26" i="4" s="1"/>
  <c r="NO26" i="4" s="1"/>
  <c r="NR26" i="4" s="1"/>
  <c r="NU26" i="4" s="1"/>
  <c r="NX26" i="4" s="1"/>
  <c r="OE25" i="4"/>
  <c r="OF25" i="4" s="1"/>
  <c r="OB25" i="4"/>
  <c r="NY25" i="4"/>
  <c r="NZ25" i="4" s="1"/>
  <c r="H25" i="4"/>
  <c r="K25" i="4" s="1"/>
  <c r="N25" i="4" s="1"/>
  <c r="R25" i="4" s="1"/>
  <c r="U25" i="4" s="1"/>
  <c r="X25" i="4" s="1"/>
  <c r="AA25" i="4" s="1"/>
  <c r="AD25" i="4" s="1"/>
  <c r="AG25" i="4" s="1"/>
  <c r="AJ25" i="4" s="1"/>
  <c r="AM25" i="4" s="1"/>
  <c r="AP25" i="4" s="1"/>
  <c r="AS25" i="4" s="1"/>
  <c r="AV25" i="4" s="1"/>
  <c r="AY25" i="4" s="1"/>
  <c r="BB25" i="4" s="1"/>
  <c r="BE25" i="4" s="1"/>
  <c r="BH25" i="4" s="1"/>
  <c r="BK25" i="4" s="1"/>
  <c r="BN25" i="4" s="1"/>
  <c r="BQ25" i="4" s="1"/>
  <c r="BT25" i="4" s="1"/>
  <c r="BW25" i="4" s="1"/>
  <c r="BZ25" i="4" s="1"/>
  <c r="CC25" i="4" s="1"/>
  <c r="CF25" i="4" s="1"/>
  <c r="CI25" i="4" s="1"/>
  <c r="CL25" i="4" s="1"/>
  <c r="CO25" i="4" s="1"/>
  <c r="CR25" i="4" s="1"/>
  <c r="CU25" i="4" s="1"/>
  <c r="CX25" i="4" s="1"/>
  <c r="DA25" i="4" s="1"/>
  <c r="DD25" i="4" s="1"/>
  <c r="DG25" i="4" s="1"/>
  <c r="DJ25" i="4" s="1"/>
  <c r="DM25" i="4" s="1"/>
  <c r="DP25" i="4" s="1"/>
  <c r="DS25" i="4" s="1"/>
  <c r="DV25" i="4" s="1"/>
  <c r="DY25" i="4" s="1"/>
  <c r="EB25" i="4" s="1"/>
  <c r="EE25" i="4" s="1"/>
  <c r="EH25" i="4" s="1"/>
  <c r="EK25" i="4" s="1"/>
  <c r="EN25" i="4" s="1"/>
  <c r="EQ25" i="4" s="1"/>
  <c r="ET25" i="4" s="1"/>
  <c r="EW25" i="4" s="1"/>
  <c r="EZ25" i="4" s="1"/>
  <c r="FC25" i="4" s="1"/>
  <c r="FF25" i="4" s="1"/>
  <c r="FI25" i="4" s="1"/>
  <c r="FL25" i="4" s="1"/>
  <c r="FO25" i="4" s="1"/>
  <c r="FR25" i="4" s="1"/>
  <c r="FU25" i="4" s="1"/>
  <c r="FX25" i="4" s="1"/>
  <c r="GA25" i="4" s="1"/>
  <c r="GD25" i="4" s="1"/>
  <c r="GG25" i="4" s="1"/>
  <c r="GJ25" i="4" s="1"/>
  <c r="GM25" i="4" s="1"/>
  <c r="GP25" i="4" s="1"/>
  <c r="GS25" i="4" s="1"/>
  <c r="GV25" i="4" s="1"/>
  <c r="GY25" i="4" s="1"/>
  <c r="HB25" i="4" s="1"/>
  <c r="HE25" i="4" s="1"/>
  <c r="HH25" i="4" s="1"/>
  <c r="HK25" i="4" s="1"/>
  <c r="HN25" i="4" s="1"/>
  <c r="HQ25" i="4" s="1"/>
  <c r="HT25" i="4" s="1"/>
  <c r="HW25" i="4" s="1"/>
  <c r="HZ25" i="4" s="1"/>
  <c r="IC25" i="4" s="1"/>
  <c r="IF25" i="4" s="1"/>
  <c r="II25" i="4" s="1"/>
  <c r="IL25" i="4" s="1"/>
  <c r="IO25" i="4" s="1"/>
  <c r="IR25" i="4" s="1"/>
  <c r="IU25" i="4" s="1"/>
  <c r="IX25" i="4" s="1"/>
  <c r="JA25" i="4" s="1"/>
  <c r="JD25" i="4" s="1"/>
  <c r="JG25" i="4" s="1"/>
  <c r="JJ25" i="4" s="1"/>
  <c r="JM25" i="4" s="1"/>
  <c r="JP25" i="4" s="1"/>
  <c r="JS25" i="4" s="1"/>
  <c r="JV25" i="4" s="1"/>
  <c r="JY25" i="4" s="1"/>
  <c r="KB25" i="4" s="1"/>
  <c r="KE25" i="4" s="1"/>
  <c r="KH25" i="4" s="1"/>
  <c r="KK25" i="4" s="1"/>
  <c r="KN25" i="4" s="1"/>
  <c r="KQ25" i="4" s="1"/>
  <c r="KT25" i="4" s="1"/>
  <c r="KW25" i="4" s="1"/>
  <c r="KZ25" i="4" s="1"/>
  <c r="LC25" i="4" s="1"/>
  <c r="LF25" i="4" s="1"/>
  <c r="LI25" i="4" s="1"/>
  <c r="LL25" i="4" s="1"/>
  <c r="LO25" i="4" s="1"/>
  <c r="LR25" i="4" s="1"/>
  <c r="LU25" i="4" s="1"/>
  <c r="LX25" i="4" s="1"/>
  <c r="MA25" i="4" s="1"/>
  <c r="MD25" i="4" s="1"/>
  <c r="MG25" i="4" s="1"/>
  <c r="MJ25" i="4" s="1"/>
  <c r="MM25" i="4" s="1"/>
  <c r="MP25" i="4" s="1"/>
  <c r="MS25" i="4" s="1"/>
  <c r="MV25" i="4" s="1"/>
  <c r="MY25" i="4" s="1"/>
  <c r="NB25" i="4" s="1"/>
  <c r="NE25" i="4" s="1"/>
  <c r="NH25" i="4" s="1"/>
  <c r="NK25" i="4" s="1"/>
  <c r="NO25" i="4" s="1"/>
  <c r="NR25" i="4" s="1"/>
  <c r="NU25" i="4" s="1"/>
  <c r="NX25" i="4" s="1"/>
  <c r="OE24" i="4"/>
  <c r="OF24" i="4" s="1"/>
  <c r="OB24" i="4"/>
  <c r="OC24" i="4" s="1"/>
  <c r="NY24" i="4"/>
  <c r="NZ24" i="4" s="1"/>
  <c r="H24" i="4"/>
  <c r="K24" i="4" s="1"/>
  <c r="N24" i="4" s="1"/>
  <c r="R24" i="4" s="1"/>
  <c r="U24" i="4" s="1"/>
  <c r="X24" i="4" s="1"/>
  <c r="AA24" i="4" s="1"/>
  <c r="AD24" i="4" s="1"/>
  <c r="AG24" i="4" s="1"/>
  <c r="AJ24" i="4" s="1"/>
  <c r="AM24" i="4" s="1"/>
  <c r="AP24" i="4" s="1"/>
  <c r="AS24" i="4" s="1"/>
  <c r="AV24" i="4" s="1"/>
  <c r="AY24" i="4" s="1"/>
  <c r="BB24" i="4" s="1"/>
  <c r="BE24" i="4" s="1"/>
  <c r="BH24" i="4" s="1"/>
  <c r="BK24" i="4" s="1"/>
  <c r="BN24" i="4" s="1"/>
  <c r="BQ24" i="4" s="1"/>
  <c r="BT24" i="4" s="1"/>
  <c r="BW24" i="4" s="1"/>
  <c r="BZ24" i="4" s="1"/>
  <c r="CC24" i="4" s="1"/>
  <c r="CF24" i="4" s="1"/>
  <c r="CI24" i="4" s="1"/>
  <c r="CL24" i="4" s="1"/>
  <c r="CO24" i="4" s="1"/>
  <c r="CR24" i="4" s="1"/>
  <c r="CU24" i="4" s="1"/>
  <c r="CX24" i="4" s="1"/>
  <c r="DA24" i="4" s="1"/>
  <c r="DD24" i="4" s="1"/>
  <c r="DG24" i="4" s="1"/>
  <c r="DJ24" i="4" s="1"/>
  <c r="DM24" i="4" s="1"/>
  <c r="DP24" i="4" s="1"/>
  <c r="DS24" i="4" s="1"/>
  <c r="DV24" i="4" s="1"/>
  <c r="DY24" i="4" s="1"/>
  <c r="EB24" i="4" s="1"/>
  <c r="EE24" i="4" s="1"/>
  <c r="EH24" i="4" s="1"/>
  <c r="EK24" i="4" s="1"/>
  <c r="EN24" i="4" s="1"/>
  <c r="EQ24" i="4" s="1"/>
  <c r="ET24" i="4" s="1"/>
  <c r="EW24" i="4" s="1"/>
  <c r="EZ24" i="4" s="1"/>
  <c r="FC24" i="4" s="1"/>
  <c r="FF24" i="4" s="1"/>
  <c r="FI24" i="4" s="1"/>
  <c r="FL24" i="4" s="1"/>
  <c r="FO24" i="4" s="1"/>
  <c r="FR24" i="4" s="1"/>
  <c r="FU24" i="4" s="1"/>
  <c r="FX24" i="4" s="1"/>
  <c r="GA24" i="4" s="1"/>
  <c r="GD24" i="4" s="1"/>
  <c r="GG24" i="4" s="1"/>
  <c r="GJ24" i="4" s="1"/>
  <c r="GM24" i="4" s="1"/>
  <c r="GP24" i="4" s="1"/>
  <c r="GS24" i="4" s="1"/>
  <c r="GV24" i="4" s="1"/>
  <c r="GY24" i="4" s="1"/>
  <c r="HB24" i="4" s="1"/>
  <c r="HE24" i="4" s="1"/>
  <c r="HH24" i="4" s="1"/>
  <c r="HK24" i="4" s="1"/>
  <c r="HN24" i="4" s="1"/>
  <c r="HQ24" i="4" s="1"/>
  <c r="HT24" i="4" s="1"/>
  <c r="HW24" i="4" s="1"/>
  <c r="HZ24" i="4" s="1"/>
  <c r="IC24" i="4" s="1"/>
  <c r="IF24" i="4" s="1"/>
  <c r="II24" i="4" s="1"/>
  <c r="IL24" i="4" s="1"/>
  <c r="IO24" i="4" s="1"/>
  <c r="IR24" i="4" s="1"/>
  <c r="IU24" i="4" s="1"/>
  <c r="IX24" i="4" s="1"/>
  <c r="JA24" i="4" s="1"/>
  <c r="JD24" i="4" s="1"/>
  <c r="JG24" i="4" s="1"/>
  <c r="JJ24" i="4" s="1"/>
  <c r="JM24" i="4" s="1"/>
  <c r="JP24" i="4" s="1"/>
  <c r="JS24" i="4" s="1"/>
  <c r="JV24" i="4" s="1"/>
  <c r="JY24" i="4" s="1"/>
  <c r="KB24" i="4" s="1"/>
  <c r="KE24" i="4" s="1"/>
  <c r="KH24" i="4" s="1"/>
  <c r="KK24" i="4" s="1"/>
  <c r="KN24" i="4" s="1"/>
  <c r="KQ24" i="4" s="1"/>
  <c r="KT24" i="4" s="1"/>
  <c r="KW24" i="4" s="1"/>
  <c r="KZ24" i="4" s="1"/>
  <c r="LC24" i="4" s="1"/>
  <c r="LF24" i="4" s="1"/>
  <c r="LI24" i="4" s="1"/>
  <c r="LL24" i="4" s="1"/>
  <c r="LO24" i="4" s="1"/>
  <c r="LR24" i="4" s="1"/>
  <c r="LU24" i="4" s="1"/>
  <c r="LX24" i="4" s="1"/>
  <c r="MA24" i="4" s="1"/>
  <c r="MD24" i="4" s="1"/>
  <c r="MG24" i="4" s="1"/>
  <c r="MJ24" i="4" s="1"/>
  <c r="MM24" i="4" s="1"/>
  <c r="MP24" i="4" s="1"/>
  <c r="MS24" i="4" s="1"/>
  <c r="MV24" i="4" s="1"/>
  <c r="MY24" i="4" s="1"/>
  <c r="NB24" i="4" s="1"/>
  <c r="NE24" i="4" s="1"/>
  <c r="NH24" i="4" s="1"/>
  <c r="NK24" i="4" s="1"/>
  <c r="NO24" i="4" s="1"/>
  <c r="NR24" i="4" s="1"/>
  <c r="NU24" i="4" s="1"/>
  <c r="NX24" i="4" s="1"/>
  <c r="OE23" i="4"/>
  <c r="OF23" i="4" s="1"/>
  <c r="OB23" i="4"/>
  <c r="OC23" i="4" s="1"/>
  <c r="NY23" i="4"/>
  <c r="OH23" i="4" s="1"/>
  <c r="OI23" i="4" s="1"/>
  <c r="DD23" i="4"/>
  <c r="DG23" i="4" s="1"/>
  <c r="DJ23" i="4" s="1"/>
  <c r="DM23" i="4" s="1"/>
  <c r="DP23" i="4" s="1"/>
  <c r="DS23" i="4" s="1"/>
  <c r="DV23" i="4" s="1"/>
  <c r="DY23" i="4" s="1"/>
  <c r="EB23" i="4" s="1"/>
  <c r="EE23" i="4" s="1"/>
  <c r="EH23" i="4" s="1"/>
  <c r="EK23" i="4" s="1"/>
  <c r="EN23" i="4" s="1"/>
  <c r="EQ23" i="4" s="1"/>
  <c r="ET23" i="4" s="1"/>
  <c r="EW23" i="4" s="1"/>
  <c r="EZ23" i="4" s="1"/>
  <c r="FC23" i="4" s="1"/>
  <c r="FF23" i="4" s="1"/>
  <c r="FI23" i="4" s="1"/>
  <c r="FL23" i="4" s="1"/>
  <c r="FO23" i="4" s="1"/>
  <c r="FR23" i="4" s="1"/>
  <c r="FU23" i="4" s="1"/>
  <c r="FX23" i="4" s="1"/>
  <c r="GA23" i="4" s="1"/>
  <c r="GD23" i="4" s="1"/>
  <c r="GG23" i="4" s="1"/>
  <c r="GJ23" i="4" s="1"/>
  <c r="GM23" i="4" s="1"/>
  <c r="GP23" i="4" s="1"/>
  <c r="GS23" i="4" s="1"/>
  <c r="GV23" i="4" s="1"/>
  <c r="GY23" i="4" s="1"/>
  <c r="HB23" i="4" s="1"/>
  <c r="HE23" i="4" s="1"/>
  <c r="HH23" i="4" s="1"/>
  <c r="HK23" i="4" s="1"/>
  <c r="HN23" i="4" s="1"/>
  <c r="HQ23" i="4" s="1"/>
  <c r="HT23" i="4" s="1"/>
  <c r="HW23" i="4" s="1"/>
  <c r="HZ23" i="4" s="1"/>
  <c r="IC23" i="4" s="1"/>
  <c r="IF23" i="4" s="1"/>
  <c r="II23" i="4" s="1"/>
  <c r="IL23" i="4" s="1"/>
  <c r="IO23" i="4" s="1"/>
  <c r="IR23" i="4" s="1"/>
  <c r="IU23" i="4" s="1"/>
  <c r="IX23" i="4" s="1"/>
  <c r="JA23" i="4" s="1"/>
  <c r="JD23" i="4" s="1"/>
  <c r="JG23" i="4" s="1"/>
  <c r="JJ23" i="4" s="1"/>
  <c r="JM23" i="4" s="1"/>
  <c r="JP23" i="4" s="1"/>
  <c r="JS23" i="4" s="1"/>
  <c r="JV23" i="4" s="1"/>
  <c r="JY23" i="4" s="1"/>
  <c r="KB23" i="4" s="1"/>
  <c r="KE23" i="4" s="1"/>
  <c r="KH23" i="4" s="1"/>
  <c r="KK23" i="4" s="1"/>
  <c r="KN23" i="4" s="1"/>
  <c r="KQ23" i="4" s="1"/>
  <c r="KT23" i="4" s="1"/>
  <c r="KW23" i="4" s="1"/>
  <c r="KZ23" i="4" s="1"/>
  <c r="LC23" i="4" s="1"/>
  <c r="LF23" i="4" s="1"/>
  <c r="LI23" i="4" s="1"/>
  <c r="LL23" i="4" s="1"/>
  <c r="LO23" i="4" s="1"/>
  <c r="LR23" i="4" s="1"/>
  <c r="LU23" i="4" s="1"/>
  <c r="LX23" i="4" s="1"/>
  <c r="MA23" i="4" s="1"/>
  <c r="MD23" i="4" s="1"/>
  <c r="MG23" i="4" s="1"/>
  <c r="MJ23" i="4" s="1"/>
  <c r="MM23" i="4" s="1"/>
  <c r="MP23" i="4" s="1"/>
  <c r="MS23" i="4" s="1"/>
  <c r="MV23" i="4" s="1"/>
  <c r="MY23" i="4" s="1"/>
  <c r="NB23" i="4" s="1"/>
  <c r="NE23" i="4" s="1"/>
  <c r="NH23" i="4" s="1"/>
  <c r="NK23" i="4" s="1"/>
  <c r="NO23" i="4" s="1"/>
  <c r="NR23" i="4" s="1"/>
  <c r="NU23" i="4" s="1"/>
  <c r="NX23" i="4" s="1"/>
  <c r="H23" i="4"/>
  <c r="K23" i="4" s="1"/>
  <c r="N23" i="4" s="1"/>
  <c r="R23" i="4" s="1"/>
  <c r="U23" i="4" s="1"/>
  <c r="X23" i="4" s="1"/>
  <c r="AA23" i="4" s="1"/>
  <c r="AD23" i="4" s="1"/>
  <c r="AG23" i="4" s="1"/>
  <c r="AJ23" i="4" s="1"/>
  <c r="AM23" i="4" s="1"/>
  <c r="AP23" i="4" s="1"/>
  <c r="AS23" i="4" s="1"/>
  <c r="AV23" i="4" s="1"/>
  <c r="AY23" i="4" s="1"/>
  <c r="BB23" i="4" s="1"/>
  <c r="BE23" i="4" s="1"/>
  <c r="BH23" i="4" s="1"/>
  <c r="BK23" i="4" s="1"/>
  <c r="BN23" i="4" s="1"/>
  <c r="BQ23" i="4" s="1"/>
  <c r="BT23" i="4" s="1"/>
  <c r="BW23" i="4" s="1"/>
  <c r="BZ23" i="4" s="1"/>
  <c r="CC23" i="4" s="1"/>
  <c r="CF23" i="4" s="1"/>
  <c r="CI23" i="4" s="1"/>
  <c r="CL23" i="4" s="1"/>
  <c r="CO23" i="4" s="1"/>
  <c r="CR23" i="4" s="1"/>
  <c r="CU23" i="4" s="1"/>
  <c r="CX23" i="4" s="1"/>
  <c r="OE22" i="4"/>
  <c r="OF22" i="4" s="1"/>
  <c r="OB22" i="4"/>
  <c r="OC22" i="4" s="1"/>
  <c r="NY22" i="4"/>
  <c r="H22" i="4"/>
  <c r="K22" i="4" s="1"/>
  <c r="N22" i="4" s="1"/>
  <c r="R22" i="4" s="1"/>
  <c r="U22" i="4" s="1"/>
  <c r="X22" i="4" s="1"/>
  <c r="AA22" i="4" s="1"/>
  <c r="AD22" i="4" s="1"/>
  <c r="AG22" i="4" s="1"/>
  <c r="AJ22" i="4" s="1"/>
  <c r="AM22" i="4" s="1"/>
  <c r="AP22" i="4" s="1"/>
  <c r="AS22" i="4" s="1"/>
  <c r="AV22" i="4" s="1"/>
  <c r="AY22" i="4" s="1"/>
  <c r="BB22" i="4" s="1"/>
  <c r="BE22" i="4" s="1"/>
  <c r="BH22" i="4" s="1"/>
  <c r="BK22" i="4" s="1"/>
  <c r="BN22" i="4" s="1"/>
  <c r="BQ22" i="4" s="1"/>
  <c r="BT22" i="4" s="1"/>
  <c r="BW22" i="4" s="1"/>
  <c r="BZ22" i="4" s="1"/>
  <c r="CC22" i="4" s="1"/>
  <c r="CF22" i="4" s="1"/>
  <c r="CI22" i="4" s="1"/>
  <c r="CL22" i="4" s="1"/>
  <c r="CO22" i="4" s="1"/>
  <c r="CR22" i="4" s="1"/>
  <c r="CU22" i="4" s="1"/>
  <c r="CX22" i="4" s="1"/>
  <c r="DA22" i="4" s="1"/>
  <c r="DD22" i="4" s="1"/>
  <c r="DG22" i="4" s="1"/>
  <c r="DJ22" i="4" s="1"/>
  <c r="DM22" i="4" s="1"/>
  <c r="DP22" i="4" s="1"/>
  <c r="DS22" i="4" s="1"/>
  <c r="DV22" i="4" s="1"/>
  <c r="DY22" i="4" s="1"/>
  <c r="EB22" i="4" s="1"/>
  <c r="EE22" i="4" s="1"/>
  <c r="EH22" i="4" s="1"/>
  <c r="EK22" i="4" s="1"/>
  <c r="EN22" i="4" s="1"/>
  <c r="EQ22" i="4" s="1"/>
  <c r="ET22" i="4" s="1"/>
  <c r="EW22" i="4" s="1"/>
  <c r="EZ22" i="4" s="1"/>
  <c r="FC22" i="4" s="1"/>
  <c r="FF22" i="4" s="1"/>
  <c r="FI22" i="4" s="1"/>
  <c r="FL22" i="4" s="1"/>
  <c r="FO22" i="4" s="1"/>
  <c r="FR22" i="4" s="1"/>
  <c r="FU22" i="4" s="1"/>
  <c r="FX22" i="4" s="1"/>
  <c r="GA22" i="4" s="1"/>
  <c r="GD22" i="4" s="1"/>
  <c r="GG22" i="4" s="1"/>
  <c r="GJ22" i="4" s="1"/>
  <c r="GM22" i="4" s="1"/>
  <c r="GP22" i="4" s="1"/>
  <c r="GS22" i="4" s="1"/>
  <c r="GV22" i="4" s="1"/>
  <c r="GY22" i="4" s="1"/>
  <c r="HB22" i="4" s="1"/>
  <c r="HE22" i="4" s="1"/>
  <c r="HH22" i="4" s="1"/>
  <c r="HK22" i="4" s="1"/>
  <c r="HN22" i="4" s="1"/>
  <c r="HQ22" i="4" s="1"/>
  <c r="HT22" i="4" s="1"/>
  <c r="HW22" i="4" s="1"/>
  <c r="HZ22" i="4" s="1"/>
  <c r="IC22" i="4" s="1"/>
  <c r="IF22" i="4" s="1"/>
  <c r="II22" i="4" s="1"/>
  <c r="IL22" i="4" s="1"/>
  <c r="IO22" i="4" s="1"/>
  <c r="IR22" i="4" s="1"/>
  <c r="IU22" i="4" s="1"/>
  <c r="IX22" i="4" s="1"/>
  <c r="JA22" i="4" s="1"/>
  <c r="JD22" i="4" s="1"/>
  <c r="JG22" i="4" s="1"/>
  <c r="JJ22" i="4" s="1"/>
  <c r="JM22" i="4" s="1"/>
  <c r="JP22" i="4" s="1"/>
  <c r="JS22" i="4" s="1"/>
  <c r="JV22" i="4" s="1"/>
  <c r="JY22" i="4" s="1"/>
  <c r="KB22" i="4" s="1"/>
  <c r="KE22" i="4" s="1"/>
  <c r="KH22" i="4" s="1"/>
  <c r="KK22" i="4" s="1"/>
  <c r="KN22" i="4" s="1"/>
  <c r="KQ22" i="4" s="1"/>
  <c r="KT22" i="4" s="1"/>
  <c r="KW22" i="4" s="1"/>
  <c r="KZ22" i="4" s="1"/>
  <c r="LC22" i="4" s="1"/>
  <c r="LF22" i="4" s="1"/>
  <c r="LI22" i="4" s="1"/>
  <c r="LL22" i="4" s="1"/>
  <c r="LO22" i="4" s="1"/>
  <c r="LR22" i="4" s="1"/>
  <c r="LU22" i="4" s="1"/>
  <c r="LX22" i="4" s="1"/>
  <c r="MA22" i="4" s="1"/>
  <c r="MD22" i="4" s="1"/>
  <c r="MG22" i="4" s="1"/>
  <c r="MJ22" i="4" s="1"/>
  <c r="MM22" i="4" s="1"/>
  <c r="MP22" i="4" s="1"/>
  <c r="MS22" i="4" s="1"/>
  <c r="MV22" i="4" s="1"/>
  <c r="MY22" i="4" s="1"/>
  <c r="NB22" i="4" s="1"/>
  <c r="NE22" i="4" s="1"/>
  <c r="NH22" i="4" s="1"/>
  <c r="NK22" i="4" s="1"/>
  <c r="NO22" i="4" s="1"/>
  <c r="NR22" i="4" s="1"/>
  <c r="NU22" i="4" s="1"/>
  <c r="NX22" i="4" s="1"/>
  <c r="OE21" i="4"/>
  <c r="OF21" i="4" s="1"/>
  <c r="OB21" i="4"/>
  <c r="OC21" i="4" s="1"/>
  <c r="NZ21" i="4"/>
  <c r="NY21" i="4"/>
  <c r="H21" i="4"/>
  <c r="K21" i="4" s="1"/>
  <c r="N21" i="4" s="1"/>
  <c r="R21" i="4" s="1"/>
  <c r="U21" i="4" s="1"/>
  <c r="X21" i="4" s="1"/>
  <c r="AA21" i="4" s="1"/>
  <c r="AD21" i="4" s="1"/>
  <c r="AG21" i="4" s="1"/>
  <c r="AJ21" i="4" s="1"/>
  <c r="AM21" i="4" s="1"/>
  <c r="AP21" i="4" s="1"/>
  <c r="AS21" i="4" s="1"/>
  <c r="AV21" i="4" s="1"/>
  <c r="AY21" i="4" s="1"/>
  <c r="BB21" i="4" s="1"/>
  <c r="BE21" i="4" s="1"/>
  <c r="BH21" i="4" s="1"/>
  <c r="BK21" i="4" s="1"/>
  <c r="BN21" i="4" s="1"/>
  <c r="BQ21" i="4" s="1"/>
  <c r="BT21" i="4" s="1"/>
  <c r="BW21" i="4" s="1"/>
  <c r="BZ21" i="4" s="1"/>
  <c r="CC21" i="4" s="1"/>
  <c r="CF21" i="4" s="1"/>
  <c r="CI21" i="4" s="1"/>
  <c r="CL21" i="4" s="1"/>
  <c r="CO21" i="4" s="1"/>
  <c r="CR21" i="4" s="1"/>
  <c r="CU21" i="4" s="1"/>
  <c r="CX21" i="4" s="1"/>
  <c r="DA21" i="4" s="1"/>
  <c r="DD21" i="4" s="1"/>
  <c r="DG21" i="4" s="1"/>
  <c r="DJ21" i="4" s="1"/>
  <c r="DM21" i="4" s="1"/>
  <c r="DP21" i="4" s="1"/>
  <c r="DS21" i="4" s="1"/>
  <c r="DV21" i="4" s="1"/>
  <c r="DY21" i="4" s="1"/>
  <c r="EB21" i="4" s="1"/>
  <c r="EE21" i="4" s="1"/>
  <c r="EH21" i="4" s="1"/>
  <c r="EK21" i="4" s="1"/>
  <c r="EN21" i="4" s="1"/>
  <c r="EQ21" i="4" s="1"/>
  <c r="ET21" i="4" s="1"/>
  <c r="EW21" i="4" s="1"/>
  <c r="EZ21" i="4" s="1"/>
  <c r="FC21" i="4" s="1"/>
  <c r="FF21" i="4" s="1"/>
  <c r="FI21" i="4" s="1"/>
  <c r="FL21" i="4" s="1"/>
  <c r="FO21" i="4" s="1"/>
  <c r="FR21" i="4" s="1"/>
  <c r="FU21" i="4" s="1"/>
  <c r="FX21" i="4" s="1"/>
  <c r="GA21" i="4" s="1"/>
  <c r="GD21" i="4" s="1"/>
  <c r="GG21" i="4" s="1"/>
  <c r="GJ21" i="4" s="1"/>
  <c r="GM21" i="4" s="1"/>
  <c r="GP21" i="4" s="1"/>
  <c r="GS21" i="4" s="1"/>
  <c r="GV21" i="4" s="1"/>
  <c r="GY21" i="4" s="1"/>
  <c r="HB21" i="4" s="1"/>
  <c r="HE21" i="4" s="1"/>
  <c r="HH21" i="4" s="1"/>
  <c r="HK21" i="4" s="1"/>
  <c r="HN21" i="4" s="1"/>
  <c r="HQ21" i="4" s="1"/>
  <c r="HT21" i="4" s="1"/>
  <c r="HW21" i="4" s="1"/>
  <c r="HZ21" i="4" s="1"/>
  <c r="IC21" i="4" s="1"/>
  <c r="IF21" i="4" s="1"/>
  <c r="II21" i="4" s="1"/>
  <c r="IL21" i="4" s="1"/>
  <c r="IO21" i="4" s="1"/>
  <c r="IR21" i="4" s="1"/>
  <c r="IU21" i="4" s="1"/>
  <c r="IX21" i="4" s="1"/>
  <c r="JA21" i="4" s="1"/>
  <c r="JD21" i="4" s="1"/>
  <c r="JG21" i="4" s="1"/>
  <c r="JJ21" i="4" s="1"/>
  <c r="JM21" i="4" s="1"/>
  <c r="JP21" i="4" s="1"/>
  <c r="JS21" i="4" s="1"/>
  <c r="JV21" i="4" s="1"/>
  <c r="JY21" i="4" s="1"/>
  <c r="KB21" i="4" s="1"/>
  <c r="KE21" i="4" s="1"/>
  <c r="KH21" i="4" s="1"/>
  <c r="KK21" i="4" s="1"/>
  <c r="KN21" i="4" s="1"/>
  <c r="KQ21" i="4" s="1"/>
  <c r="KT21" i="4" s="1"/>
  <c r="KW21" i="4" s="1"/>
  <c r="KZ21" i="4" s="1"/>
  <c r="LC21" i="4" s="1"/>
  <c r="LF21" i="4" s="1"/>
  <c r="LI21" i="4" s="1"/>
  <c r="LL21" i="4" s="1"/>
  <c r="LO21" i="4" s="1"/>
  <c r="LR21" i="4" s="1"/>
  <c r="LU21" i="4" s="1"/>
  <c r="LX21" i="4" s="1"/>
  <c r="MA21" i="4" s="1"/>
  <c r="MD21" i="4" s="1"/>
  <c r="MG21" i="4" s="1"/>
  <c r="MJ21" i="4" s="1"/>
  <c r="MM21" i="4" s="1"/>
  <c r="MP21" i="4" s="1"/>
  <c r="MS21" i="4" s="1"/>
  <c r="MV21" i="4" s="1"/>
  <c r="MY21" i="4" s="1"/>
  <c r="NB21" i="4" s="1"/>
  <c r="NE21" i="4" s="1"/>
  <c r="NH21" i="4" s="1"/>
  <c r="NK21" i="4" s="1"/>
  <c r="NO21" i="4" s="1"/>
  <c r="NR21" i="4" s="1"/>
  <c r="NU21" i="4" s="1"/>
  <c r="NX21" i="4" s="1"/>
  <c r="OE20" i="4"/>
  <c r="OF20" i="4" s="1"/>
  <c r="OB20" i="4"/>
  <c r="OC20" i="4" s="1"/>
  <c r="NY20" i="4"/>
  <c r="NZ20" i="4" s="1"/>
  <c r="H20" i="4"/>
  <c r="K20" i="4" s="1"/>
  <c r="N20" i="4" s="1"/>
  <c r="R20" i="4" s="1"/>
  <c r="U20" i="4" s="1"/>
  <c r="X20" i="4" s="1"/>
  <c r="AA20" i="4" s="1"/>
  <c r="AD20" i="4" s="1"/>
  <c r="AG20" i="4" s="1"/>
  <c r="AJ20" i="4" s="1"/>
  <c r="AM20" i="4" s="1"/>
  <c r="AP20" i="4" s="1"/>
  <c r="AS20" i="4" s="1"/>
  <c r="AV20" i="4" s="1"/>
  <c r="AY20" i="4" s="1"/>
  <c r="BB20" i="4" s="1"/>
  <c r="BE20" i="4" s="1"/>
  <c r="BH20" i="4" s="1"/>
  <c r="BK20" i="4" s="1"/>
  <c r="BN20" i="4" s="1"/>
  <c r="BQ20" i="4" s="1"/>
  <c r="BT20" i="4" s="1"/>
  <c r="BW20" i="4" s="1"/>
  <c r="BZ20" i="4" s="1"/>
  <c r="CC20" i="4" s="1"/>
  <c r="CF20" i="4" s="1"/>
  <c r="CI20" i="4" s="1"/>
  <c r="CL20" i="4" s="1"/>
  <c r="CO20" i="4" s="1"/>
  <c r="CR20" i="4" s="1"/>
  <c r="CU20" i="4" s="1"/>
  <c r="CX20" i="4" s="1"/>
  <c r="DA20" i="4" s="1"/>
  <c r="DD20" i="4" s="1"/>
  <c r="DG20" i="4" s="1"/>
  <c r="DJ20" i="4" s="1"/>
  <c r="DM20" i="4" s="1"/>
  <c r="DP20" i="4" s="1"/>
  <c r="DS20" i="4" s="1"/>
  <c r="DV20" i="4" s="1"/>
  <c r="DY20" i="4" s="1"/>
  <c r="EB20" i="4" s="1"/>
  <c r="EE20" i="4" s="1"/>
  <c r="EH20" i="4" s="1"/>
  <c r="EK20" i="4" s="1"/>
  <c r="EN20" i="4" s="1"/>
  <c r="EQ20" i="4" s="1"/>
  <c r="ET20" i="4" s="1"/>
  <c r="EW20" i="4" s="1"/>
  <c r="EZ20" i="4" s="1"/>
  <c r="FC20" i="4" s="1"/>
  <c r="FF20" i="4" s="1"/>
  <c r="FI20" i="4" s="1"/>
  <c r="FL20" i="4" s="1"/>
  <c r="FO20" i="4" s="1"/>
  <c r="FR20" i="4" s="1"/>
  <c r="FU20" i="4" s="1"/>
  <c r="FX20" i="4" s="1"/>
  <c r="GA20" i="4" s="1"/>
  <c r="GD20" i="4" s="1"/>
  <c r="GG20" i="4" s="1"/>
  <c r="GJ20" i="4" s="1"/>
  <c r="GM20" i="4" s="1"/>
  <c r="GP20" i="4" s="1"/>
  <c r="GS20" i="4" s="1"/>
  <c r="GV20" i="4" s="1"/>
  <c r="GY20" i="4" s="1"/>
  <c r="HB20" i="4" s="1"/>
  <c r="HE20" i="4" s="1"/>
  <c r="HH20" i="4" s="1"/>
  <c r="HK20" i="4" s="1"/>
  <c r="HN20" i="4" s="1"/>
  <c r="HQ20" i="4" s="1"/>
  <c r="HT20" i="4" s="1"/>
  <c r="HW20" i="4" s="1"/>
  <c r="HZ20" i="4" s="1"/>
  <c r="IC20" i="4" s="1"/>
  <c r="IF20" i="4" s="1"/>
  <c r="II20" i="4" s="1"/>
  <c r="IL20" i="4" s="1"/>
  <c r="IO20" i="4" s="1"/>
  <c r="IR20" i="4" s="1"/>
  <c r="IU20" i="4" s="1"/>
  <c r="IX20" i="4" s="1"/>
  <c r="JA20" i="4" s="1"/>
  <c r="JD20" i="4" s="1"/>
  <c r="JG20" i="4" s="1"/>
  <c r="JJ20" i="4" s="1"/>
  <c r="JM20" i="4" s="1"/>
  <c r="JP20" i="4" s="1"/>
  <c r="JS20" i="4" s="1"/>
  <c r="JV20" i="4" s="1"/>
  <c r="JY20" i="4" s="1"/>
  <c r="KB20" i="4" s="1"/>
  <c r="KE20" i="4" s="1"/>
  <c r="KH20" i="4" s="1"/>
  <c r="KK20" i="4" s="1"/>
  <c r="KN20" i="4" s="1"/>
  <c r="KQ20" i="4" s="1"/>
  <c r="KT20" i="4" s="1"/>
  <c r="KW20" i="4" s="1"/>
  <c r="KZ20" i="4" s="1"/>
  <c r="LC20" i="4" s="1"/>
  <c r="LF20" i="4" s="1"/>
  <c r="LI20" i="4" s="1"/>
  <c r="LL20" i="4" s="1"/>
  <c r="LO20" i="4" s="1"/>
  <c r="LR20" i="4" s="1"/>
  <c r="LU20" i="4" s="1"/>
  <c r="LX20" i="4" s="1"/>
  <c r="MA20" i="4" s="1"/>
  <c r="MD20" i="4" s="1"/>
  <c r="MG20" i="4" s="1"/>
  <c r="MJ20" i="4" s="1"/>
  <c r="MM20" i="4" s="1"/>
  <c r="MP20" i="4" s="1"/>
  <c r="MS20" i="4" s="1"/>
  <c r="MV20" i="4" s="1"/>
  <c r="MY20" i="4" s="1"/>
  <c r="NB20" i="4" s="1"/>
  <c r="NE20" i="4" s="1"/>
  <c r="NH20" i="4" s="1"/>
  <c r="NK20" i="4" s="1"/>
  <c r="NO20" i="4" s="1"/>
  <c r="NR20" i="4" s="1"/>
  <c r="NU20" i="4" s="1"/>
  <c r="NX20" i="4" s="1"/>
  <c r="OE19" i="4"/>
  <c r="OF19" i="4" s="1"/>
  <c r="OB19" i="4"/>
  <c r="OC19" i="4" s="1"/>
  <c r="NY19" i="4"/>
  <c r="U19" i="4"/>
  <c r="X19" i="4" s="1"/>
  <c r="OE18" i="4"/>
  <c r="OF18" i="4" s="1"/>
  <c r="OB18" i="4"/>
  <c r="OC18" i="4" s="1"/>
  <c r="NZ18" i="4"/>
  <c r="NY18" i="4"/>
  <c r="H18" i="4"/>
  <c r="K18" i="4" s="1"/>
  <c r="N18" i="4" s="1"/>
  <c r="R18" i="4" s="1"/>
  <c r="U18" i="4" s="1"/>
  <c r="X18" i="4" s="1"/>
  <c r="AA18" i="4" s="1"/>
  <c r="AD18" i="4" s="1"/>
  <c r="AG18" i="4" s="1"/>
  <c r="AJ18" i="4" s="1"/>
  <c r="AM18" i="4" s="1"/>
  <c r="AP18" i="4" s="1"/>
  <c r="AS18" i="4" s="1"/>
  <c r="AV18" i="4" s="1"/>
  <c r="AY18" i="4" s="1"/>
  <c r="BB18" i="4" s="1"/>
  <c r="BE18" i="4" s="1"/>
  <c r="BH18" i="4" s="1"/>
  <c r="BK18" i="4" s="1"/>
  <c r="BN18" i="4" s="1"/>
  <c r="BQ18" i="4" s="1"/>
  <c r="BT18" i="4" s="1"/>
  <c r="BW18" i="4" s="1"/>
  <c r="BZ18" i="4" s="1"/>
  <c r="CC18" i="4" s="1"/>
  <c r="CF18" i="4" s="1"/>
  <c r="CI18" i="4" s="1"/>
  <c r="CL18" i="4" s="1"/>
  <c r="CO18" i="4" s="1"/>
  <c r="CR18" i="4" s="1"/>
  <c r="CU18" i="4" s="1"/>
  <c r="CX18" i="4" s="1"/>
  <c r="DA18" i="4" s="1"/>
  <c r="DD18" i="4" s="1"/>
  <c r="DG18" i="4" s="1"/>
  <c r="DJ18" i="4" s="1"/>
  <c r="DM18" i="4" s="1"/>
  <c r="DP18" i="4" s="1"/>
  <c r="DS18" i="4" s="1"/>
  <c r="DV18" i="4" s="1"/>
  <c r="DY18" i="4" s="1"/>
  <c r="EB18" i="4" s="1"/>
  <c r="EE18" i="4" s="1"/>
  <c r="EH18" i="4" s="1"/>
  <c r="EK18" i="4" s="1"/>
  <c r="EN18" i="4" s="1"/>
  <c r="EQ18" i="4" s="1"/>
  <c r="ET18" i="4" s="1"/>
  <c r="EW18" i="4" s="1"/>
  <c r="EZ18" i="4" s="1"/>
  <c r="FC18" i="4" s="1"/>
  <c r="FF18" i="4" s="1"/>
  <c r="FI18" i="4" s="1"/>
  <c r="FL18" i="4" s="1"/>
  <c r="FO18" i="4" s="1"/>
  <c r="FR18" i="4" s="1"/>
  <c r="FU18" i="4" s="1"/>
  <c r="FX18" i="4" s="1"/>
  <c r="GA18" i="4" s="1"/>
  <c r="GD18" i="4" s="1"/>
  <c r="GG18" i="4" s="1"/>
  <c r="GJ18" i="4" s="1"/>
  <c r="GM18" i="4" s="1"/>
  <c r="GP18" i="4" s="1"/>
  <c r="GS18" i="4" s="1"/>
  <c r="GV18" i="4" s="1"/>
  <c r="GY18" i="4" s="1"/>
  <c r="HB18" i="4" s="1"/>
  <c r="HE18" i="4" s="1"/>
  <c r="HH18" i="4" s="1"/>
  <c r="HK18" i="4" s="1"/>
  <c r="HN18" i="4" s="1"/>
  <c r="HQ18" i="4" s="1"/>
  <c r="HT18" i="4" s="1"/>
  <c r="HW18" i="4" s="1"/>
  <c r="HZ18" i="4" s="1"/>
  <c r="IC18" i="4" s="1"/>
  <c r="IF18" i="4" s="1"/>
  <c r="II18" i="4" s="1"/>
  <c r="IL18" i="4" s="1"/>
  <c r="IO18" i="4" s="1"/>
  <c r="IR18" i="4" s="1"/>
  <c r="IU18" i="4" s="1"/>
  <c r="IX18" i="4" s="1"/>
  <c r="JA18" i="4" s="1"/>
  <c r="JD18" i="4" s="1"/>
  <c r="JG18" i="4" s="1"/>
  <c r="JJ18" i="4" s="1"/>
  <c r="JM18" i="4" s="1"/>
  <c r="JP18" i="4" s="1"/>
  <c r="JS18" i="4" s="1"/>
  <c r="JV18" i="4" s="1"/>
  <c r="JY18" i="4" s="1"/>
  <c r="KB18" i="4" s="1"/>
  <c r="KE18" i="4" s="1"/>
  <c r="KH18" i="4" s="1"/>
  <c r="KK18" i="4" s="1"/>
  <c r="KN18" i="4" s="1"/>
  <c r="KQ18" i="4" s="1"/>
  <c r="KT18" i="4" s="1"/>
  <c r="KW18" i="4" s="1"/>
  <c r="KZ18" i="4" s="1"/>
  <c r="LC18" i="4" s="1"/>
  <c r="LF18" i="4" s="1"/>
  <c r="LI18" i="4" s="1"/>
  <c r="LL18" i="4" s="1"/>
  <c r="LO18" i="4" s="1"/>
  <c r="LR18" i="4" s="1"/>
  <c r="LU18" i="4" s="1"/>
  <c r="LX18" i="4" s="1"/>
  <c r="MA18" i="4" s="1"/>
  <c r="MD18" i="4" s="1"/>
  <c r="MG18" i="4" s="1"/>
  <c r="MJ18" i="4" s="1"/>
  <c r="MM18" i="4" s="1"/>
  <c r="MP18" i="4" s="1"/>
  <c r="MS18" i="4" s="1"/>
  <c r="MV18" i="4" s="1"/>
  <c r="MY18" i="4" s="1"/>
  <c r="NB18" i="4" s="1"/>
  <c r="NE18" i="4" s="1"/>
  <c r="NH18" i="4" s="1"/>
  <c r="NK18" i="4" s="1"/>
  <c r="NO18" i="4" s="1"/>
  <c r="NR18" i="4" s="1"/>
  <c r="NU18" i="4" s="1"/>
  <c r="NX18" i="4" s="1"/>
  <c r="OE17" i="4"/>
  <c r="OF17" i="4" s="1"/>
  <c r="OB17" i="4"/>
  <c r="OC17" i="4" s="1"/>
  <c r="NY17" i="4"/>
  <c r="NZ17" i="4" s="1"/>
  <c r="JA17" i="4"/>
  <c r="JD17" i="4" s="1"/>
  <c r="JG17" i="4" s="1"/>
  <c r="JJ17" i="4" s="1"/>
  <c r="JM17" i="4" s="1"/>
  <c r="JP17" i="4" s="1"/>
  <c r="JS17" i="4" s="1"/>
  <c r="JV17" i="4" s="1"/>
  <c r="JY17" i="4" s="1"/>
  <c r="KB17" i="4" s="1"/>
  <c r="KE17" i="4" s="1"/>
  <c r="KH17" i="4" s="1"/>
  <c r="KK17" i="4" s="1"/>
  <c r="KN17" i="4" s="1"/>
  <c r="KQ17" i="4" s="1"/>
  <c r="KT17" i="4" s="1"/>
  <c r="KW17" i="4" s="1"/>
  <c r="KZ17" i="4" s="1"/>
  <c r="LC17" i="4" s="1"/>
  <c r="LF17" i="4" s="1"/>
  <c r="LI17" i="4" s="1"/>
  <c r="LL17" i="4" s="1"/>
  <c r="LO17" i="4" s="1"/>
  <c r="LR17" i="4" s="1"/>
  <c r="LU17" i="4" s="1"/>
  <c r="LX17" i="4" s="1"/>
  <c r="MA17" i="4" s="1"/>
  <c r="MD17" i="4" s="1"/>
  <c r="MG17" i="4" s="1"/>
  <c r="MJ17" i="4" s="1"/>
  <c r="MM17" i="4" s="1"/>
  <c r="MP17" i="4" s="1"/>
  <c r="MS17" i="4" s="1"/>
  <c r="MV17" i="4" s="1"/>
  <c r="MY17" i="4" s="1"/>
  <c r="NB17" i="4" s="1"/>
  <c r="NE17" i="4" s="1"/>
  <c r="NH17" i="4" s="1"/>
  <c r="NK17" i="4" s="1"/>
  <c r="NO17" i="4" s="1"/>
  <c r="NR17" i="4" s="1"/>
  <c r="NU17" i="4" s="1"/>
  <c r="NX17" i="4" s="1"/>
  <c r="OE16" i="4"/>
  <c r="OF16" i="4" s="1"/>
  <c r="OB16" i="4"/>
  <c r="OC16" i="4" s="1"/>
  <c r="NY16" i="4"/>
  <c r="NZ16" i="4" s="1"/>
  <c r="OE15" i="4"/>
  <c r="OF15" i="4" s="1"/>
  <c r="OB15" i="4"/>
  <c r="OC15" i="4" s="1"/>
  <c r="NY15" i="4"/>
  <c r="OH15" i="4" s="1"/>
  <c r="OI15" i="4" s="1"/>
  <c r="N15" i="4"/>
  <c r="R15" i="4" s="1"/>
  <c r="U15" i="4" s="1"/>
  <c r="X15" i="4" s="1"/>
  <c r="AA15" i="4" s="1"/>
  <c r="AD15" i="4" s="1"/>
  <c r="AG15" i="4" s="1"/>
  <c r="AJ15" i="4" s="1"/>
  <c r="AM15" i="4" s="1"/>
  <c r="AP15" i="4" s="1"/>
  <c r="AS15" i="4" s="1"/>
  <c r="AV15" i="4" s="1"/>
  <c r="AY15" i="4" s="1"/>
  <c r="BB15" i="4" s="1"/>
  <c r="BE15" i="4" s="1"/>
  <c r="BH15" i="4" s="1"/>
  <c r="BK15" i="4" s="1"/>
  <c r="BN15" i="4" s="1"/>
  <c r="BQ15" i="4" s="1"/>
  <c r="BT15" i="4" s="1"/>
  <c r="BW15" i="4" s="1"/>
  <c r="BZ15" i="4" s="1"/>
  <c r="CC15" i="4" s="1"/>
  <c r="CF15" i="4" s="1"/>
  <c r="CI15" i="4" s="1"/>
  <c r="CL15" i="4" s="1"/>
  <c r="CO15" i="4" s="1"/>
  <c r="CR15" i="4" s="1"/>
  <c r="CU15" i="4" s="1"/>
  <c r="CX15" i="4" s="1"/>
  <c r="DA15" i="4" s="1"/>
  <c r="DD15" i="4" s="1"/>
  <c r="DG15" i="4" s="1"/>
  <c r="DJ15" i="4" s="1"/>
  <c r="DM15" i="4" s="1"/>
  <c r="DP15" i="4" s="1"/>
  <c r="DS15" i="4" s="1"/>
  <c r="DV15" i="4" s="1"/>
  <c r="DY15" i="4" s="1"/>
  <c r="EB15" i="4" s="1"/>
  <c r="EE15" i="4" s="1"/>
  <c r="EH15" i="4" s="1"/>
  <c r="EK15" i="4" s="1"/>
  <c r="EN15" i="4" s="1"/>
  <c r="EQ15" i="4" s="1"/>
  <c r="ET15" i="4" s="1"/>
  <c r="EW15" i="4" s="1"/>
  <c r="EZ15" i="4" s="1"/>
  <c r="FC15" i="4" s="1"/>
  <c r="FF15" i="4" s="1"/>
  <c r="FI15" i="4" s="1"/>
  <c r="FL15" i="4" s="1"/>
  <c r="FO15" i="4" s="1"/>
  <c r="FR15" i="4" s="1"/>
  <c r="FU15" i="4" s="1"/>
  <c r="FX15" i="4" s="1"/>
  <c r="GA15" i="4" s="1"/>
  <c r="GD15" i="4" s="1"/>
  <c r="GG15" i="4" s="1"/>
  <c r="GJ15" i="4" s="1"/>
  <c r="GM15" i="4" s="1"/>
  <c r="GP15" i="4" s="1"/>
  <c r="GS15" i="4" s="1"/>
  <c r="GV15" i="4" s="1"/>
  <c r="GY15" i="4" s="1"/>
  <c r="HB15" i="4" s="1"/>
  <c r="HE15" i="4" s="1"/>
  <c r="HH15" i="4" s="1"/>
  <c r="HK15" i="4" s="1"/>
  <c r="HN15" i="4" s="1"/>
  <c r="HQ15" i="4" s="1"/>
  <c r="HT15" i="4" s="1"/>
  <c r="HW15" i="4" s="1"/>
  <c r="HZ15" i="4" s="1"/>
  <c r="IC15" i="4" s="1"/>
  <c r="IF15" i="4" s="1"/>
  <c r="II15" i="4" s="1"/>
  <c r="IL15" i="4" s="1"/>
  <c r="IO15" i="4" s="1"/>
  <c r="IR15" i="4" s="1"/>
  <c r="IU15" i="4" s="1"/>
  <c r="IX15" i="4" s="1"/>
  <c r="JA15" i="4" s="1"/>
  <c r="JD15" i="4" s="1"/>
  <c r="JG15" i="4" s="1"/>
  <c r="JJ15" i="4" s="1"/>
  <c r="JM15" i="4" s="1"/>
  <c r="JP15" i="4" s="1"/>
  <c r="JS15" i="4" s="1"/>
  <c r="JV15" i="4" s="1"/>
  <c r="JY15" i="4" s="1"/>
  <c r="KB15" i="4" s="1"/>
  <c r="KE15" i="4" s="1"/>
  <c r="KH15" i="4" s="1"/>
  <c r="KK15" i="4" s="1"/>
  <c r="KN15" i="4" s="1"/>
  <c r="KQ15" i="4" s="1"/>
  <c r="KT15" i="4" s="1"/>
  <c r="KW15" i="4" s="1"/>
  <c r="KZ15" i="4" s="1"/>
  <c r="LC15" i="4" s="1"/>
  <c r="LF15" i="4" s="1"/>
  <c r="LI15" i="4" s="1"/>
  <c r="LL15" i="4" s="1"/>
  <c r="LO15" i="4" s="1"/>
  <c r="LR15" i="4" s="1"/>
  <c r="LU15" i="4" s="1"/>
  <c r="LX15" i="4" s="1"/>
  <c r="MA15" i="4" s="1"/>
  <c r="MD15" i="4" s="1"/>
  <c r="MG15" i="4" s="1"/>
  <c r="MJ15" i="4" s="1"/>
  <c r="MM15" i="4" s="1"/>
  <c r="MP15" i="4" s="1"/>
  <c r="MS15" i="4" s="1"/>
  <c r="MV15" i="4" s="1"/>
  <c r="MY15" i="4" s="1"/>
  <c r="NB15" i="4" s="1"/>
  <c r="NE15" i="4" s="1"/>
  <c r="NH15" i="4" s="1"/>
  <c r="NK15" i="4" s="1"/>
  <c r="NO15" i="4" s="1"/>
  <c r="NR15" i="4" s="1"/>
  <c r="NU15" i="4" s="1"/>
  <c r="NX15" i="4" s="1"/>
  <c r="H15" i="4"/>
  <c r="K15" i="4" s="1"/>
  <c r="OE14" i="4"/>
  <c r="OF14" i="4" s="1"/>
  <c r="OB14" i="4"/>
  <c r="OC14" i="4" s="1"/>
  <c r="NY14" i="4"/>
  <c r="NZ14" i="4" s="1"/>
  <c r="H14" i="4"/>
  <c r="K14" i="4" s="1"/>
  <c r="N14" i="4" s="1"/>
  <c r="R14" i="4" s="1"/>
  <c r="U14" i="4" s="1"/>
  <c r="X14" i="4" s="1"/>
  <c r="AA14" i="4" s="1"/>
  <c r="AD14" i="4" s="1"/>
  <c r="AG14" i="4" s="1"/>
  <c r="AJ14" i="4" s="1"/>
  <c r="AM14" i="4" s="1"/>
  <c r="AP14" i="4" s="1"/>
  <c r="AS14" i="4" s="1"/>
  <c r="AV14" i="4" s="1"/>
  <c r="AY14" i="4" s="1"/>
  <c r="BB14" i="4" s="1"/>
  <c r="BE14" i="4" s="1"/>
  <c r="BH14" i="4" s="1"/>
  <c r="BK14" i="4" s="1"/>
  <c r="BN14" i="4" s="1"/>
  <c r="BQ14" i="4" s="1"/>
  <c r="BT14" i="4" s="1"/>
  <c r="BW14" i="4" s="1"/>
  <c r="BZ14" i="4" s="1"/>
  <c r="CC14" i="4" s="1"/>
  <c r="CF14" i="4" s="1"/>
  <c r="CI14" i="4" s="1"/>
  <c r="CL14" i="4" s="1"/>
  <c r="CO14" i="4" s="1"/>
  <c r="CR14" i="4" s="1"/>
  <c r="CU14" i="4" s="1"/>
  <c r="CX14" i="4" s="1"/>
  <c r="DA14" i="4" s="1"/>
  <c r="DD14" i="4" s="1"/>
  <c r="DG14" i="4" s="1"/>
  <c r="DJ14" i="4" s="1"/>
  <c r="DM14" i="4" s="1"/>
  <c r="DP14" i="4" s="1"/>
  <c r="DS14" i="4" s="1"/>
  <c r="DV14" i="4" s="1"/>
  <c r="DY14" i="4" s="1"/>
  <c r="EB14" i="4" s="1"/>
  <c r="EE14" i="4" s="1"/>
  <c r="EH14" i="4" s="1"/>
  <c r="EK14" i="4" s="1"/>
  <c r="EN14" i="4" s="1"/>
  <c r="EQ14" i="4" s="1"/>
  <c r="ET14" i="4" s="1"/>
  <c r="EW14" i="4" s="1"/>
  <c r="EZ14" i="4" s="1"/>
  <c r="FC14" i="4" s="1"/>
  <c r="FF14" i="4" s="1"/>
  <c r="FI14" i="4" s="1"/>
  <c r="FL14" i="4" s="1"/>
  <c r="FO14" i="4" s="1"/>
  <c r="FR14" i="4" s="1"/>
  <c r="FU14" i="4" s="1"/>
  <c r="FX14" i="4" s="1"/>
  <c r="GA14" i="4" s="1"/>
  <c r="GD14" i="4" s="1"/>
  <c r="GG14" i="4" s="1"/>
  <c r="GJ14" i="4" s="1"/>
  <c r="GM14" i="4" s="1"/>
  <c r="GP14" i="4" s="1"/>
  <c r="GS14" i="4" s="1"/>
  <c r="GV14" i="4" s="1"/>
  <c r="GY14" i="4" s="1"/>
  <c r="HB14" i="4" s="1"/>
  <c r="HE14" i="4" s="1"/>
  <c r="HH14" i="4" s="1"/>
  <c r="HK14" i="4" s="1"/>
  <c r="HN14" i="4" s="1"/>
  <c r="HQ14" i="4" s="1"/>
  <c r="HT14" i="4" s="1"/>
  <c r="HW14" i="4" s="1"/>
  <c r="HZ14" i="4" s="1"/>
  <c r="IC14" i="4" s="1"/>
  <c r="IF14" i="4" s="1"/>
  <c r="II14" i="4" s="1"/>
  <c r="IL14" i="4" s="1"/>
  <c r="IO14" i="4" s="1"/>
  <c r="IR14" i="4" s="1"/>
  <c r="IU14" i="4" s="1"/>
  <c r="IX14" i="4" s="1"/>
  <c r="JA14" i="4" s="1"/>
  <c r="JD14" i="4" s="1"/>
  <c r="JG14" i="4" s="1"/>
  <c r="JJ14" i="4" s="1"/>
  <c r="JM14" i="4" s="1"/>
  <c r="JP14" i="4" s="1"/>
  <c r="JS14" i="4" s="1"/>
  <c r="JV14" i="4" s="1"/>
  <c r="JY14" i="4" s="1"/>
  <c r="KB14" i="4" s="1"/>
  <c r="KE14" i="4" s="1"/>
  <c r="KH14" i="4" s="1"/>
  <c r="KK14" i="4" s="1"/>
  <c r="KN14" i="4" s="1"/>
  <c r="KQ14" i="4" s="1"/>
  <c r="KT14" i="4" s="1"/>
  <c r="KW14" i="4" s="1"/>
  <c r="KZ14" i="4" s="1"/>
  <c r="LC14" i="4" s="1"/>
  <c r="LF14" i="4" s="1"/>
  <c r="LI14" i="4" s="1"/>
  <c r="LL14" i="4" s="1"/>
  <c r="LO14" i="4" s="1"/>
  <c r="LR14" i="4" s="1"/>
  <c r="LU14" i="4" s="1"/>
  <c r="LX14" i="4" s="1"/>
  <c r="MA14" i="4" s="1"/>
  <c r="MD14" i="4" s="1"/>
  <c r="MG14" i="4" s="1"/>
  <c r="MJ14" i="4" s="1"/>
  <c r="MM14" i="4" s="1"/>
  <c r="MP14" i="4" s="1"/>
  <c r="MS14" i="4" s="1"/>
  <c r="MV14" i="4" s="1"/>
  <c r="MY14" i="4" s="1"/>
  <c r="NB14" i="4" s="1"/>
  <c r="NE14" i="4" s="1"/>
  <c r="NH14" i="4" s="1"/>
  <c r="NK14" i="4" s="1"/>
  <c r="NO14" i="4" s="1"/>
  <c r="NR14" i="4" s="1"/>
  <c r="NU14" i="4" s="1"/>
  <c r="NX14" i="4" s="1"/>
  <c r="OE13" i="4"/>
  <c r="OF13" i="4" s="1"/>
  <c r="OB13" i="4"/>
  <c r="OC13" i="4" s="1"/>
  <c r="NY13" i="4"/>
  <c r="NZ13" i="4" s="1"/>
  <c r="H13" i="4"/>
  <c r="K13" i="4" s="1"/>
  <c r="N13" i="4" s="1"/>
  <c r="R13" i="4" s="1"/>
  <c r="U13" i="4" s="1"/>
  <c r="X13" i="4" s="1"/>
  <c r="AA13" i="4" s="1"/>
  <c r="AD13" i="4" s="1"/>
  <c r="AG13" i="4" s="1"/>
  <c r="AJ13" i="4" s="1"/>
  <c r="AM13" i="4" s="1"/>
  <c r="AP13" i="4" s="1"/>
  <c r="AS13" i="4" s="1"/>
  <c r="AV13" i="4" s="1"/>
  <c r="AY13" i="4" s="1"/>
  <c r="BB13" i="4" s="1"/>
  <c r="BE13" i="4" s="1"/>
  <c r="BH13" i="4" s="1"/>
  <c r="BK13" i="4" s="1"/>
  <c r="BN13" i="4" s="1"/>
  <c r="BQ13" i="4" s="1"/>
  <c r="BT13" i="4" s="1"/>
  <c r="BW13" i="4" s="1"/>
  <c r="BZ13" i="4" s="1"/>
  <c r="CC13" i="4" s="1"/>
  <c r="CF13" i="4" s="1"/>
  <c r="CI13" i="4" s="1"/>
  <c r="CL13" i="4" s="1"/>
  <c r="CO13" i="4" s="1"/>
  <c r="CR13" i="4" s="1"/>
  <c r="CU13" i="4" s="1"/>
  <c r="CX13" i="4" s="1"/>
  <c r="DA13" i="4" s="1"/>
  <c r="DD13" i="4" s="1"/>
  <c r="DG13" i="4" s="1"/>
  <c r="DJ13" i="4" s="1"/>
  <c r="DM13" i="4" s="1"/>
  <c r="DP13" i="4" s="1"/>
  <c r="DS13" i="4" s="1"/>
  <c r="DV13" i="4" s="1"/>
  <c r="DY13" i="4" s="1"/>
  <c r="EB13" i="4" s="1"/>
  <c r="EE13" i="4" s="1"/>
  <c r="EH13" i="4" s="1"/>
  <c r="EK13" i="4" s="1"/>
  <c r="EN13" i="4" s="1"/>
  <c r="EQ13" i="4" s="1"/>
  <c r="ET13" i="4" s="1"/>
  <c r="EW13" i="4" s="1"/>
  <c r="EZ13" i="4" s="1"/>
  <c r="FC13" i="4" s="1"/>
  <c r="FF13" i="4" s="1"/>
  <c r="FI13" i="4" s="1"/>
  <c r="FL13" i="4" s="1"/>
  <c r="FO13" i="4" s="1"/>
  <c r="FR13" i="4" s="1"/>
  <c r="FU13" i="4" s="1"/>
  <c r="FX13" i="4" s="1"/>
  <c r="GA13" i="4" s="1"/>
  <c r="GD13" i="4" s="1"/>
  <c r="GG13" i="4" s="1"/>
  <c r="GJ13" i="4" s="1"/>
  <c r="GM13" i="4" s="1"/>
  <c r="GP13" i="4" s="1"/>
  <c r="GS13" i="4" s="1"/>
  <c r="GV13" i="4" s="1"/>
  <c r="GY13" i="4" s="1"/>
  <c r="HB13" i="4" s="1"/>
  <c r="HE13" i="4" s="1"/>
  <c r="HH13" i="4" s="1"/>
  <c r="HK13" i="4" s="1"/>
  <c r="HN13" i="4" s="1"/>
  <c r="HQ13" i="4" s="1"/>
  <c r="HT13" i="4" s="1"/>
  <c r="HW13" i="4" s="1"/>
  <c r="HZ13" i="4" s="1"/>
  <c r="IC13" i="4" s="1"/>
  <c r="IF13" i="4" s="1"/>
  <c r="II13" i="4" s="1"/>
  <c r="IL13" i="4" s="1"/>
  <c r="IO13" i="4" s="1"/>
  <c r="IR13" i="4" s="1"/>
  <c r="IU13" i="4" s="1"/>
  <c r="IX13" i="4" s="1"/>
  <c r="JA13" i="4" s="1"/>
  <c r="JD13" i="4" s="1"/>
  <c r="JG13" i="4" s="1"/>
  <c r="JJ13" i="4" s="1"/>
  <c r="JM13" i="4" s="1"/>
  <c r="JP13" i="4" s="1"/>
  <c r="JS13" i="4" s="1"/>
  <c r="JV13" i="4" s="1"/>
  <c r="JY13" i="4" s="1"/>
  <c r="KB13" i="4" s="1"/>
  <c r="KE13" i="4" s="1"/>
  <c r="KH13" i="4" s="1"/>
  <c r="KK13" i="4" s="1"/>
  <c r="KN13" i="4" s="1"/>
  <c r="KQ13" i="4" s="1"/>
  <c r="KT13" i="4" s="1"/>
  <c r="KW13" i="4" s="1"/>
  <c r="KZ13" i="4" s="1"/>
  <c r="LC13" i="4" s="1"/>
  <c r="LF13" i="4" s="1"/>
  <c r="LI13" i="4" s="1"/>
  <c r="LL13" i="4" s="1"/>
  <c r="LO13" i="4" s="1"/>
  <c r="LR13" i="4" s="1"/>
  <c r="LU13" i="4" s="1"/>
  <c r="LX13" i="4" s="1"/>
  <c r="MA13" i="4" s="1"/>
  <c r="MD13" i="4" s="1"/>
  <c r="MG13" i="4" s="1"/>
  <c r="MJ13" i="4" s="1"/>
  <c r="MM13" i="4" s="1"/>
  <c r="MP13" i="4" s="1"/>
  <c r="MS13" i="4" s="1"/>
  <c r="MV13" i="4" s="1"/>
  <c r="MY13" i="4" s="1"/>
  <c r="NB13" i="4" s="1"/>
  <c r="NE13" i="4" s="1"/>
  <c r="NH13" i="4" s="1"/>
  <c r="NK13" i="4" s="1"/>
  <c r="NO13" i="4" s="1"/>
  <c r="NR13" i="4" s="1"/>
  <c r="NU13" i="4" s="1"/>
  <c r="NX13" i="4" s="1"/>
  <c r="OE12" i="4"/>
  <c r="OF12" i="4" s="1"/>
  <c r="OB12" i="4"/>
  <c r="OC12" i="4" s="1"/>
  <c r="NY12" i="4"/>
  <c r="NZ12" i="4" s="1"/>
  <c r="K12" i="4"/>
  <c r="N12" i="4" s="1"/>
  <c r="R12" i="4" s="1"/>
  <c r="U12" i="4" s="1"/>
  <c r="X12" i="4" s="1"/>
  <c r="AA12" i="4" s="1"/>
  <c r="AD12" i="4" s="1"/>
  <c r="AG12" i="4" s="1"/>
  <c r="AJ12" i="4" s="1"/>
  <c r="AM12" i="4" s="1"/>
  <c r="AP12" i="4" s="1"/>
  <c r="AS12" i="4" s="1"/>
  <c r="AV12" i="4" s="1"/>
  <c r="AY12" i="4" s="1"/>
  <c r="BB12" i="4" s="1"/>
  <c r="BE12" i="4" s="1"/>
  <c r="BH12" i="4" s="1"/>
  <c r="BK12" i="4" s="1"/>
  <c r="BN12" i="4" s="1"/>
  <c r="BQ12" i="4" s="1"/>
  <c r="BT12" i="4" s="1"/>
  <c r="BW12" i="4" s="1"/>
  <c r="BZ12" i="4" s="1"/>
  <c r="CC12" i="4" s="1"/>
  <c r="CF12" i="4" s="1"/>
  <c r="CI12" i="4" s="1"/>
  <c r="CL12" i="4" s="1"/>
  <c r="CO12" i="4" s="1"/>
  <c r="CR12" i="4" s="1"/>
  <c r="CU12" i="4" s="1"/>
  <c r="CX12" i="4" s="1"/>
  <c r="DA12" i="4" s="1"/>
  <c r="DD12" i="4" s="1"/>
  <c r="DG12" i="4" s="1"/>
  <c r="DJ12" i="4" s="1"/>
  <c r="DM12" i="4" s="1"/>
  <c r="DP12" i="4" s="1"/>
  <c r="DS12" i="4" s="1"/>
  <c r="DV12" i="4" s="1"/>
  <c r="DY12" i="4" s="1"/>
  <c r="EB12" i="4" s="1"/>
  <c r="EE12" i="4" s="1"/>
  <c r="EH12" i="4" s="1"/>
  <c r="EK12" i="4" s="1"/>
  <c r="EN12" i="4" s="1"/>
  <c r="EQ12" i="4" s="1"/>
  <c r="ET12" i="4" s="1"/>
  <c r="EW12" i="4" s="1"/>
  <c r="EZ12" i="4" s="1"/>
  <c r="FC12" i="4" s="1"/>
  <c r="FF12" i="4" s="1"/>
  <c r="FI12" i="4" s="1"/>
  <c r="FL12" i="4" s="1"/>
  <c r="FO12" i="4" s="1"/>
  <c r="FR12" i="4" s="1"/>
  <c r="FU12" i="4" s="1"/>
  <c r="FX12" i="4" s="1"/>
  <c r="GA12" i="4" s="1"/>
  <c r="GD12" i="4" s="1"/>
  <c r="GG12" i="4" s="1"/>
  <c r="GJ12" i="4" s="1"/>
  <c r="GM12" i="4" s="1"/>
  <c r="GP12" i="4" s="1"/>
  <c r="GS12" i="4" s="1"/>
  <c r="GV12" i="4" s="1"/>
  <c r="GY12" i="4" s="1"/>
  <c r="HB12" i="4" s="1"/>
  <c r="HE12" i="4" s="1"/>
  <c r="HH12" i="4" s="1"/>
  <c r="HK12" i="4" s="1"/>
  <c r="HN12" i="4" s="1"/>
  <c r="HQ12" i="4" s="1"/>
  <c r="HT12" i="4" s="1"/>
  <c r="HW12" i="4" s="1"/>
  <c r="HZ12" i="4" s="1"/>
  <c r="IC12" i="4" s="1"/>
  <c r="IF12" i="4" s="1"/>
  <c r="II12" i="4" s="1"/>
  <c r="IL12" i="4" s="1"/>
  <c r="IO12" i="4" s="1"/>
  <c r="IR12" i="4" s="1"/>
  <c r="IU12" i="4" s="1"/>
  <c r="IX12" i="4" s="1"/>
  <c r="JA12" i="4" s="1"/>
  <c r="JD12" i="4" s="1"/>
  <c r="JG12" i="4" s="1"/>
  <c r="JJ12" i="4" s="1"/>
  <c r="JM12" i="4" s="1"/>
  <c r="JP12" i="4" s="1"/>
  <c r="JS12" i="4" s="1"/>
  <c r="JV12" i="4" s="1"/>
  <c r="JY12" i="4" s="1"/>
  <c r="KB12" i="4" s="1"/>
  <c r="KE12" i="4" s="1"/>
  <c r="KH12" i="4" s="1"/>
  <c r="KK12" i="4" s="1"/>
  <c r="KN12" i="4" s="1"/>
  <c r="KQ12" i="4" s="1"/>
  <c r="KT12" i="4" s="1"/>
  <c r="KW12" i="4" s="1"/>
  <c r="KZ12" i="4" s="1"/>
  <c r="LC12" i="4" s="1"/>
  <c r="LF12" i="4" s="1"/>
  <c r="LI12" i="4" s="1"/>
  <c r="LL12" i="4" s="1"/>
  <c r="LO12" i="4" s="1"/>
  <c r="LR12" i="4" s="1"/>
  <c r="LU12" i="4" s="1"/>
  <c r="LX12" i="4" s="1"/>
  <c r="MA12" i="4" s="1"/>
  <c r="MD12" i="4" s="1"/>
  <c r="MG12" i="4" s="1"/>
  <c r="MJ12" i="4" s="1"/>
  <c r="MM12" i="4" s="1"/>
  <c r="MP12" i="4" s="1"/>
  <c r="MS12" i="4" s="1"/>
  <c r="MV12" i="4" s="1"/>
  <c r="MY12" i="4" s="1"/>
  <c r="NB12" i="4" s="1"/>
  <c r="NE12" i="4" s="1"/>
  <c r="NH12" i="4" s="1"/>
  <c r="NK12" i="4" s="1"/>
  <c r="NO12" i="4" s="1"/>
  <c r="NR12" i="4" s="1"/>
  <c r="NU12" i="4" s="1"/>
  <c r="NX12" i="4" s="1"/>
  <c r="H12" i="4"/>
  <c r="OE11" i="4"/>
  <c r="OF11" i="4" s="1"/>
  <c r="NY11" i="4"/>
  <c r="NZ11" i="4" s="1"/>
  <c r="FW11" i="4"/>
  <c r="OB11" i="4" s="1"/>
  <c r="OC11" i="4" s="1"/>
  <c r="K11" i="4"/>
  <c r="N11" i="4" s="1"/>
  <c r="R11" i="4" s="1"/>
  <c r="U11" i="4" s="1"/>
  <c r="X11" i="4" s="1"/>
  <c r="AA11" i="4" s="1"/>
  <c r="AD11" i="4" s="1"/>
  <c r="AG11" i="4" s="1"/>
  <c r="AJ11" i="4" s="1"/>
  <c r="AM11" i="4" s="1"/>
  <c r="AP11" i="4" s="1"/>
  <c r="AS11" i="4" s="1"/>
  <c r="AV11" i="4" s="1"/>
  <c r="AY11" i="4" s="1"/>
  <c r="BB11" i="4" s="1"/>
  <c r="BE11" i="4" s="1"/>
  <c r="BH11" i="4" s="1"/>
  <c r="BK11" i="4" s="1"/>
  <c r="BN11" i="4" s="1"/>
  <c r="BQ11" i="4" s="1"/>
  <c r="BT11" i="4" s="1"/>
  <c r="BW11" i="4" s="1"/>
  <c r="BZ11" i="4" s="1"/>
  <c r="CC11" i="4" s="1"/>
  <c r="CF11" i="4" s="1"/>
  <c r="CI11" i="4" s="1"/>
  <c r="CL11" i="4" s="1"/>
  <c r="CO11" i="4" s="1"/>
  <c r="CR11" i="4" s="1"/>
  <c r="CU11" i="4" s="1"/>
  <c r="CX11" i="4" s="1"/>
  <c r="DA11" i="4" s="1"/>
  <c r="DD11" i="4" s="1"/>
  <c r="DG11" i="4" s="1"/>
  <c r="DJ11" i="4" s="1"/>
  <c r="DM11" i="4" s="1"/>
  <c r="DP11" i="4" s="1"/>
  <c r="DS11" i="4" s="1"/>
  <c r="DV11" i="4" s="1"/>
  <c r="DY11" i="4" s="1"/>
  <c r="EB11" i="4" s="1"/>
  <c r="EE11" i="4" s="1"/>
  <c r="EH11" i="4" s="1"/>
  <c r="EK11" i="4" s="1"/>
  <c r="EN11" i="4" s="1"/>
  <c r="EQ11" i="4" s="1"/>
  <c r="ET11" i="4" s="1"/>
  <c r="EW11" i="4" s="1"/>
  <c r="EZ11" i="4" s="1"/>
  <c r="FC11" i="4" s="1"/>
  <c r="FF11" i="4" s="1"/>
  <c r="FI11" i="4" s="1"/>
  <c r="FL11" i="4" s="1"/>
  <c r="FO11" i="4" s="1"/>
  <c r="FR11" i="4" s="1"/>
  <c r="FU11" i="4" s="1"/>
  <c r="FX11" i="4" s="1"/>
  <c r="GA11" i="4" s="1"/>
  <c r="GD11" i="4" s="1"/>
  <c r="GG11" i="4" s="1"/>
  <c r="GJ11" i="4" s="1"/>
  <c r="GM11" i="4" s="1"/>
  <c r="GP11" i="4" s="1"/>
  <c r="GS11" i="4" s="1"/>
  <c r="GV11" i="4" s="1"/>
  <c r="GY11" i="4" s="1"/>
  <c r="HB11" i="4" s="1"/>
  <c r="HE11" i="4" s="1"/>
  <c r="HH11" i="4" s="1"/>
  <c r="HK11" i="4" s="1"/>
  <c r="HN11" i="4" s="1"/>
  <c r="HQ11" i="4" s="1"/>
  <c r="HT11" i="4" s="1"/>
  <c r="HW11" i="4" s="1"/>
  <c r="HZ11" i="4" s="1"/>
  <c r="IC11" i="4" s="1"/>
  <c r="IF11" i="4" s="1"/>
  <c r="II11" i="4" s="1"/>
  <c r="IL11" i="4" s="1"/>
  <c r="IO11" i="4" s="1"/>
  <c r="IR11" i="4" s="1"/>
  <c r="IU11" i="4" s="1"/>
  <c r="IX11" i="4" s="1"/>
  <c r="JA11" i="4" s="1"/>
  <c r="JD11" i="4" s="1"/>
  <c r="JG11" i="4" s="1"/>
  <c r="JJ11" i="4" s="1"/>
  <c r="JM11" i="4" s="1"/>
  <c r="JP11" i="4" s="1"/>
  <c r="JS11" i="4" s="1"/>
  <c r="JV11" i="4" s="1"/>
  <c r="JY11" i="4" s="1"/>
  <c r="KB11" i="4" s="1"/>
  <c r="KE11" i="4" s="1"/>
  <c r="KH11" i="4" s="1"/>
  <c r="KK11" i="4" s="1"/>
  <c r="KN11" i="4" s="1"/>
  <c r="KQ11" i="4" s="1"/>
  <c r="KT11" i="4" s="1"/>
  <c r="KW11" i="4" s="1"/>
  <c r="KZ11" i="4" s="1"/>
  <c r="LC11" i="4" s="1"/>
  <c r="LF11" i="4" s="1"/>
  <c r="LI11" i="4" s="1"/>
  <c r="LL11" i="4" s="1"/>
  <c r="LO11" i="4" s="1"/>
  <c r="LR11" i="4" s="1"/>
  <c r="LU11" i="4" s="1"/>
  <c r="LX11" i="4" s="1"/>
  <c r="MA11" i="4" s="1"/>
  <c r="MD11" i="4" s="1"/>
  <c r="MG11" i="4" s="1"/>
  <c r="MJ11" i="4" s="1"/>
  <c r="MM11" i="4" s="1"/>
  <c r="MP11" i="4" s="1"/>
  <c r="MS11" i="4" s="1"/>
  <c r="MV11" i="4" s="1"/>
  <c r="MY11" i="4" s="1"/>
  <c r="NB11" i="4" s="1"/>
  <c r="NE11" i="4" s="1"/>
  <c r="NH11" i="4" s="1"/>
  <c r="NK11" i="4" s="1"/>
  <c r="NO11" i="4" s="1"/>
  <c r="NR11" i="4" s="1"/>
  <c r="NU11" i="4" s="1"/>
  <c r="NX11" i="4" s="1"/>
  <c r="H11" i="4"/>
  <c r="OE10" i="4"/>
  <c r="OF10" i="4" s="1"/>
  <c r="OB10" i="4"/>
  <c r="OC10" i="4" s="1"/>
  <c r="NY10" i="4"/>
  <c r="OH10" i="4" s="1"/>
  <c r="OI10" i="4" s="1"/>
  <c r="KX10" i="4"/>
  <c r="K10" i="4"/>
  <c r="N10" i="4" s="1"/>
  <c r="R10" i="4" s="1"/>
  <c r="U10" i="4" s="1"/>
  <c r="X10" i="4" s="1"/>
  <c r="AA10" i="4" s="1"/>
  <c r="AD10" i="4" s="1"/>
  <c r="AG10" i="4" s="1"/>
  <c r="AJ10" i="4" s="1"/>
  <c r="AM10" i="4" s="1"/>
  <c r="AP10" i="4" s="1"/>
  <c r="AS10" i="4" s="1"/>
  <c r="AV10" i="4" s="1"/>
  <c r="AY10" i="4" s="1"/>
  <c r="BB10" i="4" s="1"/>
  <c r="BE10" i="4" s="1"/>
  <c r="BH10" i="4" s="1"/>
  <c r="BK10" i="4" s="1"/>
  <c r="BN10" i="4" s="1"/>
  <c r="BQ10" i="4" s="1"/>
  <c r="BT10" i="4" s="1"/>
  <c r="BW10" i="4" s="1"/>
  <c r="BZ10" i="4" s="1"/>
  <c r="CC10" i="4" s="1"/>
  <c r="CF10" i="4" s="1"/>
  <c r="CI10" i="4" s="1"/>
  <c r="CL10" i="4" s="1"/>
  <c r="CO10" i="4" s="1"/>
  <c r="CR10" i="4" s="1"/>
  <c r="CU10" i="4" s="1"/>
  <c r="CX10" i="4" s="1"/>
  <c r="DA10" i="4" s="1"/>
  <c r="DD10" i="4" s="1"/>
  <c r="DG10" i="4" s="1"/>
  <c r="DJ10" i="4" s="1"/>
  <c r="DM10" i="4" s="1"/>
  <c r="DP10" i="4" s="1"/>
  <c r="DS10" i="4" s="1"/>
  <c r="DV10" i="4" s="1"/>
  <c r="DY10" i="4" s="1"/>
  <c r="EB10" i="4" s="1"/>
  <c r="EE10" i="4" s="1"/>
  <c r="EH10" i="4" s="1"/>
  <c r="EK10" i="4" s="1"/>
  <c r="EN10" i="4" s="1"/>
  <c r="EQ10" i="4" s="1"/>
  <c r="ET10" i="4" s="1"/>
  <c r="EW10" i="4" s="1"/>
  <c r="EZ10" i="4" s="1"/>
  <c r="FC10" i="4" s="1"/>
  <c r="FF10" i="4" s="1"/>
  <c r="FI10" i="4" s="1"/>
  <c r="FL10" i="4" s="1"/>
  <c r="FO10" i="4" s="1"/>
  <c r="FR10" i="4" s="1"/>
  <c r="FU10" i="4" s="1"/>
  <c r="FX10" i="4" s="1"/>
  <c r="GA10" i="4" s="1"/>
  <c r="GD10" i="4" s="1"/>
  <c r="GG10" i="4" s="1"/>
  <c r="GJ10" i="4" s="1"/>
  <c r="GM10" i="4" s="1"/>
  <c r="GP10" i="4" s="1"/>
  <c r="GS10" i="4" s="1"/>
  <c r="GV10" i="4" s="1"/>
  <c r="GY10" i="4" s="1"/>
  <c r="HB10" i="4" s="1"/>
  <c r="HE10" i="4" s="1"/>
  <c r="HH10" i="4" s="1"/>
  <c r="HK10" i="4" s="1"/>
  <c r="HN10" i="4" s="1"/>
  <c r="HQ10" i="4" s="1"/>
  <c r="HT10" i="4" s="1"/>
  <c r="HW10" i="4" s="1"/>
  <c r="HZ10" i="4" s="1"/>
  <c r="IC10" i="4" s="1"/>
  <c r="IF10" i="4" s="1"/>
  <c r="II10" i="4" s="1"/>
  <c r="IL10" i="4" s="1"/>
  <c r="IO10" i="4" s="1"/>
  <c r="IR10" i="4" s="1"/>
  <c r="IU10" i="4" s="1"/>
  <c r="IX10" i="4" s="1"/>
  <c r="JA10" i="4" s="1"/>
  <c r="JD10" i="4" s="1"/>
  <c r="JG10" i="4" s="1"/>
  <c r="JJ10" i="4" s="1"/>
  <c r="JM10" i="4" s="1"/>
  <c r="JP10" i="4" s="1"/>
  <c r="JS10" i="4" s="1"/>
  <c r="JV10" i="4" s="1"/>
  <c r="JY10" i="4" s="1"/>
  <c r="KB10" i="4" s="1"/>
  <c r="KE10" i="4" s="1"/>
  <c r="KH10" i="4" s="1"/>
  <c r="KK10" i="4" s="1"/>
  <c r="KN10" i="4" s="1"/>
  <c r="KQ10" i="4" s="1"/>
  <c r="KT10" i="4" s="1"/>
  <c r="KW10" i="4" s="1"/>
  <c r="H10" i="4"/>
  <c r="OF9" i="4"/>
  <c r="OE9" i="4"/>
  <c r="OB9" i="4"/>
  <c r="OC9" i="4" s="1"/>
  <c r="NY9" i="4"/>
  <c r="OH9" i="4" s="1"/>
  <c r="OI9" i="4" s="1"/>
  <c r="H9" i="4"/>
  <c r="K9" i="4" s="1"/>
  <c r="N9" i="4" s="1"/>
  <c r="R9" i="4" s="1"/>
  <c r="U9" i="4" s="1"/>
  <c r="X9" i="4" s="1"/>
  <c r="AA9" i="4" s="1"/>
  <c r="AD9" i="4" s="1"/>
  <c r="AG9" i="4" s="1"/>
  <c r="AJ9" i="4" s="1"/>
  <c r="AM9" i="4" s="1"/>
  <c r="AP9" i="4" s="1"/>
  <c r="AS9" i="4" s="1"/>
  <c r="AV9" i="4" s="1"/>
  <c r="AY9" i="4" s="1"/>
  <c r="BB9" i="4" s="1"/>
  <c r="BE9" i="4" s="1"/>
  <c r="BH9" i="4" s="1"/>
  <c r="BK9" i="4" s="1"/>
  <c r="BN9" i="4" s="1"/>
  <c r="BQ9" i="4" s="1"/>
  <c r="BT9" i="4" s="1"/>
  <c r="BW9" i="4" s="1"/>
  <c r="BZ9" i="4" s="1"/>
  <c r="CC9" i="4" s="1"/>
  <c r="CF9" i="4" s="1"/>
  <c r="CI9" i="4" s="1"/>
  <c r="CL9" i="4" s="1"/>
  <c r="CO9" i="4" s="1"/>
  <c r="CR9" i="4" s="1"/>
  <c r="CU9" i="4" s="1"/>
  <c r="CX9" i="4" s="1"/>
  <c r="DA9" i="4" s="1"/>
  <c r="DD9" i="4" s="1"/>
  <c r="DG9" i="4" s="1"/>
  <c r="DJ9" i="4" s="1"/>
  <c r="DM9" i="4" s="1"/>
  <c r="DP9" i="4" s="1"/>
  <c r="DS9" i="4" s="1"/>
  <c r="DV9" i="4" s="1"/>
  <c r="DY9" i="4" s="1"/>
  <c r="EB9" i="4" s="1"/>
  <c r="EE9" i="4" s="1"/>
  <c r="EH9" i="4" s="1"/>
  <c r="EK9" i="4" s="1"/>
  <c r="EN9" i="4" s="1"/>
  <c r="EQ9" i="4" s="1"/>
  <c r="ET9" i="4" s="1"/>
  <c r="EW9" i="4" s="1"/>
  <c r="EZ9" i="4" s="1"/>
  <c r="FC9" i="4" s="1"/>
  <c r="FF9" i="4" s="1"/>
  <c r="FI9" i="4" s="1"/>
  <c r="FL9" i="4" s="1"/>
  <c r="FO9" i="4" s="1"/>
  <c r="FR9" i="4" s="1"/>
  <c r="FU9" i="4" s="1"/>
  <c r="FX9" i="4" s="1"/>
  <c r="GA9" i="4" s="1"/>
  <c r="GD9" i="4" s="1"/>
  <c r="GG9" i="4" s="1"/>
  <c r="GJ9" i="4" s="1"/>
  <c r="GM9" i="4" s="1"/>
  <c r="GP9" i="4" s="1"/>
  <c r="GS9" i="4" s="1"/>
  <c r="GV9" i="4" s="1"/>
  <c r="GY9" i="4" s="1"/>
  <c r="HB9" i="4" s="1"/>
  <c r="HE9" i="4" s="1"/>
  <c r="HH9" i="4" s="1"/>
  <c r="HK9" i="4" s="1"/>
  <c r="HN9" i="4" s="1"/>
  <c r="HQ9" i="4" s="1"/>
  <c r="HT9" i="4" s="1"/>
  <c r="HW9" i="4" s="1"/>
  <c r="HZ9" i="4" s="1"/>
  <c r="IC9" i="4" s="1"/>
  <c r="IF9" i="4" s="1"/>
  <c r="II9" i="4" s="1"/>
  <c r="IL9" i="4" s="1"/>
  <c r="IO9" i="4" s="1"/>
  <c r="IR9" i="4" s="1"/>
  <c r="IU9" i="4" s="1"/>
  <c r="IX9" i="4" s="1"/>
  <c r="JA9" i="4" s="1"/>
  <c r="JD9" i="4" s="1"/>
  <c r="JG9" i="4" s="1"/>
  <c r="JJ9" i="4" s="1"/>
  <c r="JM9" i="4" s="1"/>
  <c r="JP9" i="4" s="1"/>
  <c r="JS9" i="4" s="1"/>
  <c r="JV9" i="4" s="1"/>
  <c r="JY9" i="4" s="1"/>
  <c r="KB9" i="4" s="1"/>
  <c r="KE9" i="4" s="1"/>
  <c r="KH9" i="4" s="1"/>
  <c r="KK9" i="4" s="1"/>
  <c r="KN9" i="4" s="1"/>
  <c r="KQ9" i="4" s="1"/>
  <c r="KT9" i="4" s="1"/>
  <c r="KW9" i="4" s="1"/>
  <c r="KZ9" i="4" s="1"/>
  <c r="LC9" i="4" s="1"/>
  <c r="LF9" i="4" s="1"/>
  <c r="LI9" i="4" s="1"/>
  <c r="LL9" i="4" s="1"/>
  <c r="LO9" i="4" s="1"/>
  <c r="LR9" i="4" s="1"/>
  <c r="LU9" i="4" s="1"/>
  <c r="LX9" i="4" s="1"/>
  <c r="MA9" i="4" s="1"/>
  <c r="MD9" i="4" s="1"/>
  <c r="MG9" i="4" s="1"/>
  <c r="MJ9" i="4" s="1"/>
  <c r="MM9" i="4" s="1"/>
  <c r="MP9" i="4" s="1"/>
  <c r="MS9" i="4" s="1"/>
  <c r="MV9" i="4" s="1"/>
  <c r="MY9" i="4" s="1"/>
  <c r="NB9" i="4" s="1"/>
  <c r="NE9" i="4" s="1"/>
  <c r="NH9" i="4" s="1"/>
  <c r="NK9" i="4" s="1"/>
  <c r="NO9" i="4" s="1"/>
  <c r="NR9" i="4" s="1"/>
  <c r="NU9" i="4" s="1"/>
  <c r="NX9" i="4" s="1"/>
  <c r="OE8" i="4"/>
  <c r="OF8" i="4" s="1"/>
  <c r="OB8" i="4"/>
  <c r="OC8" i="4" s="1"/>
  <c r="NY8" i="4"/>
  <c r="NZ8" i="4" s="1"/>
  <c r="H8" i="4"/>
  <c r="K8" i="4" s="1"/>
  <c r="N8" i="4" s="1"/>
  <c r="R8" i="4" s="1"/>
  <c r="U8" i="4" s="1"/>
  <c r="X8" i="4" s="1"/>
  <c r="AA8" i="4" s="1"/>
  <c r="AD8" i="4" s="1"/>
  <c r="AG8" i="4" s="1"/>
  <c r="AJ8" i="4" s="1"/>
  <c r="AM8" i="4" s="1"/>
  <c r="AP8" i="4" s="1"/>
  <c r="AS8" i="4" s="1"/>
  <c r="AV8" i="4" s="1"/>
  <c r="AY8" i="4" s="1"/>
  <c r="BB8" i="4" s="1"/>
  <c r="BE8" i="4" s="1"/>
  <c r="BH8" i="4" s="1"/>
  <c r="BK8" i="4" s="1"/>
  <c r="BN8" i="4" s="1"/>
  <c r="BQ8" i="4" s="1"/>
  <c r="BT8" i="4" s="1"/>
  <c r="BW8" i="4" s="1"/>
  <c r="BZ8" i="4" s="1"/>
  <c r="CC8" i="4" s="1"/>
  <c r="CF8" i="4" s="1"/>
  <c r="CI8" i="4" s="1"/>
  <c r="CL8" i="4" s="1"/>
  <c r="CO8" i="4" s="1"/>
  <c r="CR8" i="4" s="1"/>
  <c r="CU8" i="4" s="1"/>
  <c r="CX8" i="4" s="1"/>
  <c r="DA8" i="4" s="1"/>
  <c r="DD8" i="4" s="1"/>
  <c r="DG8" i="4" s="1"/>
  <c r="DJ8" i="4" s="1"/>
  <c r="DM8" i="4" s="1"/>
  <c r="DP8" i="4" s="1"/>
  <c r="DS8" i="4" s="1"/>
  <c r="DV8" i="4" s="1"/>
  <c r="DY8" i="4" s="1"/>
  <c r="EB8" i="4" s="1"/>
  <c r="EE8" i="4" s="1"/>
  <c r="EH8" i="4" s="1"/>
  <c r="EK8" i="4" s="1"/>
  <c r="EN8" i="4" s="1"/>
  <c r="EQ8" i="4" s="1"/>
  <c r="ET8" i="4" s="1"/>
  <c r="EW8" i="4" s="1"/>
  <c r="EZ8" i="4" s="1"/>
  <c r="FC8" i="4" s="1"/>
  <c r="FF8" i="4" s="1"/>
  <c r="FI8" i="4" s="1"/>
  <c r="FL8" i="4" s="1"/>
  <c r="FO8" i="4" s="1"/>
  <c r="FR8" i="4" s="1"/>
  <c r="FU8" i="4" s="1"/>
  <c r="FX8" i="4" s="1"/>
  <c r="GA8" i="4" s="1"/>
  <c r="GD8" i="4" s="1"/>
  <c r="GG8" i="4" s="1"/>
  <c r="GJ8" i="4" s="1"/>
  <c r="GM8" i="4" s="1"/>
  <c r="GP8" i="4" s="1"/>
  <c r="GS8" i="4" s="1"/>
  <c r="GV8" i="4" s="1"/>
  <c r="GY8" i="4" s="1"/>
  <c r="HB8" i="4" s="1"/>
  <c r="HE8" i="4" s="1"/>
  <c r="HH8" i="4" s="1"/>
  <c r="HK8" i="4" s="1"/>
  <c r="HN8" i="4" s="1"/>
  <c r="HQ8" i="4" s="1"/>
  <c r="HT8" i="4" s="1"/>
  <c r="HW8" i="4" s="1"/>
  <c r="HZ8" i="4" s="1"/>
  <c r="IC8" i="4" s="1"/>
  <c r="IF8" i="4" s="1"/>
  <c r="II8" i="4" s="1"/>
  <c r="IL8" i="4" s="1"/>
  <c r="IO8" i="4" s="1"/>
  <c r="IR8" i="4" s="1"/>
  <c r="IU8" i="4" s="1"/>
  <c r="IX8" i="4" s="1"/>
  <c r="JA8" i="4" s="1"/>
  <c r="JD8" i="4" s="1"/>
  <c r="JG8" i="4" s="1"/>
  <c r="JJ8" i="4" s="1"/>
  <c r="JM8" i="4" s="1"/>
  <c r="JP8" i="4" s="1"/>
  <c r="JS8" i="4" s="1"/>
  <c r="JV8" i="4" s="1"/>
  <c r="JY8" i="4" s="1"/>
  <c r="KB8" i="4" s="1"/>
  <c r="KE8" i="4" s="1"/>
  <c r="KH8" i="4" s="1"/>
  <c r="KK8" i="4" s="1"/>
  <c r="KN8" i="4" s="1"/>
  <c r="KQ8" i="4" s="1"/>
  <c r="KT8" i="4" s="1"/>
  <c r="KW8" i="4" s="1"/>
  <c r="KZ8" i="4" s="1"/>
  <c r="LC8" i="4" s="1"/>
  <c r="LF8" i="4" s="1"/>
  <c r="LI8" i="4" s="1"/>
  <c r="LL8" i="4" s="1"/>
  <c r="LO8" i="4" s="1"/>
  <c r="LR8" i="4" s="1"/>
  <c r="LU8" i="4" s="1"/>
  <c r="LX8" i="4" s="1"/>
  <c r="MA8" i="4" s="1"/>
  <c r="MD8" i="4" s="1"/>
  <c r="MG8" i="4" s="1"/>
  <c r="MJ8" i="4" s="1"/>
  <c r="MM8" i="4" s="1"/>
  <c r="MP8" i="4" s="1"/>
  <c r="MS8" i="4" s="1"/>
  <c r="MV8" i="4" s="1"/>
  <c r="MY8" i="4" s="1"/>
  <c r="NB8" i="4" s="1"/>
  <c r="NE8" i="4" s="1"/>
  <c r="NH8" i="4" s="1"/>
  <c r="NK8" i="4" s="1"/>
  <c r="NO8" i="4" s="1"/>
  <c r="NR8" i="4" s="1"/>
  <c r="NU8" i="4" s="1"/>
  <c r="NX8" i="4" s="1"/>
  <c r="OE7" i="4"/>
  <c r="OF7" i="4" s="1"/>
  <c r="OB7" i="4"/>
  <c r="OC7" i="4" s="1"/>
  <c r="NY7" i="4"/>
  <c r="H7" i="4"/>
  <c r="K7" i="4" s="1"/>
  <c r="N7" i="4" s="1"/>
  <c r="R7" i="4" s="1"/>
  <c r="U7" i="4" s="1"/>
  <c r="X7" i="4" s="1"/>
  <c r="AA7" i="4" s="1"/>
  <c r="AD7" i="4" s="1"/>
  <c r="AG7" i="4" s="1"/>
  <c r="AJ7" i="4" s="1"/>
  <c r="AM7" i="4" s="1"/>
  <c r="AP7" i="4" s="1"/>
  <c r="AS7" i="4" s="1"/>
  <c r="AV7" i="4" s="1"/>
  <c r="AY7" i="4" s="1"/>
  <c r="BB7" i="4" s="1"/>
  <c r="BE7" i="4" s="1"/>
  <c r="BH7" i="4" s="1"/>
  <c r="BK7" i="4" s="1"/>
  <c r="BN7" i="4" s="1"/>
  <c r="BQ7" i="4" s="1"/>
  <c r="BT7" i="4" s="1"/>
  <c r="BW7" i="4" s="1"/>
  <c r="BZ7" i="4" s="1"/>
  <c r="CC7" i="4" s="1"/>
  <c r="CF7" i="4" s="1"/>
  <c r="CI7" i="4" s="1"/>
  <c r="CL7" i="4" s="1"/>
  <c r="CO7" i="4" s="1"/>
  <c r="CR7" i="4" s="1"/>
  <c r="CU7" i="4" s="1"/>
  <c r="CX7" i="4" s="1"/>
  <c r="DA7" i="4" s="1"/>
  <c r="DD7" i="4" s="1"/>
  <c r="DG7" i="4" s="1"/>
  <c r="DJ7" i="4" s="1"/>
  <c r="DM7" i="4" s="1"/>
  <c r="DP7" i="4" s="1"/>
  <c r="DS7" i="4" s="1"/>
  <c r="DV7" i="4" s="1"/>
  <c r="DY7" i="4" s="1"/>
  <c r="EB7" i="4" s="1"/>
  <c r="EE7" i="4" s="1"/>
  <c r="EH7" i="4" s="1"/>
  <c r="EK7" i="4" s="1"/>
  <c r="EN7" i="4" s="1"/>
  <c r="EQ7" i="4" s="1"/>
  <c r="ET7" i="4" s="1"/>
  <c r="EW7" i="4" s="1"/>
  <c r="EZ7" i="4" s="1"/>
  <c r="FC7" i="4" s="1"/>
  <c r="FF7" i="4" s="1"/>
  <c r="FI7" i="4" s="1"/>
  <c r="FL7" i="4" s="1"/>
  <c r="FO7" i="4" s="1"/>
  <c r="FR7" i="4" s="1"/>
  <c r="FU7" i="4" s="1"/>
  <c r="FX7" i="4" s="1"/>
  <c r="GA7" i="4" s="1"/>
  <c r="GD7" i="4" s="1"/>
  <c r="GG7" i="4" s="1"/>
  <c r="GJ7" i="4" s="1"/>
  <c r="GM7" i="4" s="1"/>
  <c r="GP7" i="4" s="1"/>
  <c r="GS7" i="4" s="1"/>
  <c r="GV7" i="4" s="1"/>
  <c r="GY7" i="4" s="1"/>
  <c r="HB7" i="4" s="1"/>
  <c r="HE7" i="4" s="1"/>
  <c r="HH7" i="4" s="1"/>
  <c r="HK7" i="4" s="1"/>
  <c r="HN7" i="4" s="1"/>
  <c r="HQ7" i="4" s="1"/>
  <c r="HT7" i="4" s="1"/>
  <c r="HW7" i="4" s="1"/>
  <c r="HZ7" i="4" s="1"/>
  <c r="IC7" i="4" s="1"/>
  <c r="IF7" i="4" s="1"/>
  <c r="II7" i="4" s="1"/>
  <c r="IL7" i="4" s="1"/>
  <c r="IO7" i="4" s="1"/>
  <c r="IR7" i="4" s="1"/>
  <c r="IU7" i="4" s="1"/>
  <c r="IX7" i="4" s="1"/>
  <c r="JA7" i="4" s="1"/>
  <c r="JD7" i="4" s="1"/>
  <c r="JG7" i="4" s="1"/>
  <c r="JJ7" i="4" s="1"/>
  <c r="JM7" i="4" s="1"/>
  <c r="JP7" i="4" s="1"/>
  <c r="JS7" i="4" s="1"/>
  <c r="JV7" i="4" s="1"/>
  <c r="JY7" i="4" s="1"/>
  <c r="KB7" i="4" s="1"/>
  <c r="KE7" i="4" s="1"/>
  <c r="KH7" i="4" s="1"/>
  <c r="KK7" i="4" s="1"/>
  <c r="KN7" i="4" s="1"/>
  <c r="KQ7" i="4" s="1"/>
  <c r="KT7" i="4" s="1"/>
  <c r="KW7" i="4" s="1"/>
  <c r="KZ7" i="4" s="1"/>
  <c r="LC7" i="4" s="1"/>
  <c r="LF7" i="4" s="1"/>
  <c r="LI7" i="4" s="1"/>
  <c r="LL7" i="4" s="1"/>
  <c r="LO7" i="4" s="1"/>
  <c r="LR7" i="4" s="1"/>
  <c r="LU7" i="4" s="1"/>
  <c r="LX7" i="4" s="1"/>
  <c r="MA7" i="4" s="1"/>
  <c r="MD7" i="4" s="1"/>
  <c r="MG7" i="4" s="1"/>
  <c r="MJ7" i="4" s="1"/>
  <c r="MM7" i="4" s="1"/>
  <c r="MP7" i="4" s="1"/>
  <c r="MS7" i="4" s="1"/>
  <c r="MV7" i="4" s="1"/>
  <c r="MY7" i="4" s="1"/>
  <c r="NB7" i="4" s="1"/>
  <c r="NE7" i="4" s="1"/>
  <c r="NH7" i="4" s="1"/>
  <c r="NK7" i="4" s="1"/>
  <c r="NO7" i="4" s="1"/>
  <c r="NR7" i="4" s="1"/>
  <c r="NU7" i="4" s="1"/>
  <c r="NX7" i="4" s="1"/>
  <c r="OE6" i="4"/>
  <c r="OF6" i="4" s="1"/>
  <c r="OB6" i="4"/>
  <c r="OC6" i="4" s="1"/>
  <c r="NY6" i="4"/>
  <c r="NZ6" i="4" s="1"/>
  <c r="H6" i="4"/>
  <c r="K6" i="4" s="1"/>
  <c r="N6" i="4" s="1"/>
  <c r="R6" i="4" s="1"/>
  <c r="U6" i="4" s="1"/>
  <c r="X6" i="4" s="1"/>
  <c r="AA6" i="4" s="1"/>
  <c r="AD6" i="4" s="1"/>
  <c r="AG6" i="4" s="1"/>
  <c r="AJ6" i="4" s="1"/>
  <c r="AM6" i="4" s="1"/>
  <c r="AP6" i="4" s="1"/>
  <c r="AS6" i="4" s="1"/>
  <c r="AV6" i="4" s="1"/>
  <c r="AY6" i="4" s="1"/>
  <c r="BB6" i="4" s="1"/>
  <c r="BE6" i="4" s="1"/>
  <c r="BH6" i="4" s="1"/>
  <c r="BK6" i="4" s="1"/>
  <c r="BN6" i="4" s="1"/>
  <c r="BQ6" i="4" s="1"/>
  <c r="BT6" i="4" s="1"/>
  <c r="BW6" i="4" s="1"/>
  <c r="BZ6" i="4" s="1"/>
  <c r="CC6" i="4" s="1"/>
  <c r="CF6" i="4" s="1"/>
  <c r="CI6" i="4" s="1"/>
  <c r="CL6" i="4" s="1"/>
  <c r="CO6" i="4" s="1"/>
  <c r="CR6" i="4" s="1"/>
  <c r="CU6" i="4" s="1"/>
  <c r="CX6" i="4" s="1"/>
  <c r="DA6" i="4" s="1"/>
  <c r="DD6" i="4" s="1"/>
  <c r="DG6" i="4" s="1"/>
  <c r="DJ6" i="4" s="1"/>
  <c r="DM6" i="4" s="1"/>
  <c r="DP6" i="4" s="1"/>
  <c r="DS6" i="4" s="1"/>
  <c r="DV6" i="4" s="1"/>
  <c r="DY6" i="4" s="1"/>
  <c r="EB6" i="4" s="1"/>
  <c r="EE6" i="4" s="1"/>
  <c r="EH6" i="4" s="1"/>
  <c r="EK6" i="4" s="1"/>
  <c r="EN6" i="4" s="1"/>
  <c r="EQ6" i="4" s="1"/>
  <c r="ET6" i="4" s="1"/>
  <c r="EW6" i="4" s="1"/>
  <c r="EZ6" i="4" s="1"/>
  <c r="FC6" i="4" s="1"/>
  <c r="FF6" i="4" s="1"/>
  <c r="FI6" i="4" s="1"/>
  <c r="FL6" i="4" s="1"/>
  <c r="FO6" i="4" s="1"/>
  <c r="FR6" i="4" s="1"/>
  <c r="FU6" i="4" s="1"/>
  <c r="FX6" i="4" s="1"/>
  <c r="GA6" i="4" s="1"/>
  <c r="GD6" i="4" s="1"/>
  <c r="GG6" i="4" s="1"/>
  <c r="GJ6" i="4" s="1"/>
  <c r="GM6" i="4" s="1"/>
  <c r="GP6" i="4" s="1"/>
  <c r="GS6" i="4" s="1"/>
  <c r="GV6" i="4" s="1"/>
  <c r="GY6" i="4" s="1"/>
  <c r="HB6" i="4" s="1"/>
  <c r="HE6" i="4" s="1"/>
  <c r="HH6" i="4" s="1"/>
  <c r="HK6" i="4" s="1"/>
  <c r="HN6" i="4" s="1"/>
  <c r="HQ6" i="4" s="1"/>
  <c r="HT6" i="4" s="1"/>
  <c r="HW6" i="4" s="1"/>
  <c r="HZ6" i="4" s="1"/>
  <c r="IC6" i="4" s="1"/>
  <c r="IF6" i="4" s="1"/>
  <c r="II6" i="4" s="1"/>
  <c r="IL6" i="4" s="1"/>
  <c r="IO6" i="4" s="1"/>
  <c r="IR6" i="4" s="1"/>
  <c r="IU6" i="4" s="1"/>
  <c r="IX6" i="4" s="1"/>
  <c r="JA6" i="4" s="1"/>
  <c r="JD6" i="4" s="1"/>
  <c r="JG6" i="4" s="1"/>
  <c r="JJ6" i="4" s="1"/>
  <c r="JM6" i="4" s="1"/>
  <c r="JP6" i="4" s="1"/>
  <c r="JS6" i="4" s="1"/>
  <c r="JV6" i="4" s="1"/>
  <c r="JY6" i="4" s="1"/>
  <c r="KB6" i="4" s="1"/>
  <c r="KE6" i="4" s="1"/>
  <c r="KH6" i="4" s="1"/>
  <c r="KK6" i="4" s="1"/>
  <c r="KN6" i="4" s="1"/>
  <c r="KQ6" i="4" s="1"/>
  <c r="KT6" i="4" s="1"/>
  <c r="KW6" i="4" s="1"/>
  <c r="KZ6" i="4" s="1"/>
  <c r="LC6" i="4" s="1"/>
  <c r="LF6" i="4" s="1"/>
  <c r="LI6" i="4" s="1"/>
  <c r="LL6" i="4" s="1"/>
  <c r="LO6" i="4" s="1"/>
  <c r="LR6" i="4" s="1"/>
  <c r="LU6" i="4" s="1"/>
  <c r="LX6" i="4" s="1"/>
  <c r="MA6" i="4" s="1"/>
  <c r="MD6" i="4" s="1"/>
  <c r="MG6" i="4" s="1"/>
  <c r="MJ6" i="4" s="1"/>
  <c r="MM6" i="4" s="1"/>
  <c r="MP6" i="4" s="1"/>
  <c r="MS6" i="4" s="1"/>
  <c r="MV6" i="4" s="1"/>
  <c r="MY6" i="4" s="1"/>
  <c r="NB6" i="4" s="1"/>
  <c r="NE6" i="4" s="1"/>
  <c r="NH6" i="4" s="1"/>
  <c r="NK6" i="4" s="1"/>
  <c r="NO6" i="4" s="1"/>
  <c r="NR6" i="4" s="1"/>
  <c r="NU6" i="4" s="1"/>
  <c r="NX6" i="4" s="1"/>
  <c r="OE5" i="4"/>
  <c r="OF5" i="4" s="1"/>
  <c r="OB5" i="4"/>
  <c r="OC5" i="4" s="1"/>
  <c r="NY5" i="4"/>
  <c r="NZ5" i="4" s="1"/>
  <c r="H5" i="4"/>
  <c r="K5" i="4" s="1"/>
  <c r="N5" i="4" s="1"/>
  <c r="R5" i="4" s="1"/>
  <c r="U5" i="4" s="1"/>
  <c r="X5" i="4" s="1"/>
  <c r="AA5" i="4" s="1"/>
  <c r="AD5" i="4" s="1"/>
  <c r="AG5" i="4" s="1"/>
  <c r="AJ5" i="4" s="1"/>
  <c r="AM5" i="4" s="1"/>
  <c r="AP5" i="4" s="1"/>
  <c r="AS5" i="4" s="1"/>
  <c r="AV5" i="4" s="1"/>
  <c r="AY5" i="4" s="1"/>
  <c r="BB5" i="4" s="1"/>
  <c r="BE5" i="4" s="1"/>
  <c r="BH5" i="4" s="1"/>
  <c r="BK5" i="4" s="1"/>
  <c r="BN5" i="4" s="1"/>
  <c r="BQ5" i="4" s="1"/>
  <c r="BT5" i="4" s="1"/>
  <c r="BW5" i="4" s="1"/>
  <c r="BZ5" i="4" s="1"/>
  <c r="CC5" i="4" s="1"/>
  <c r="CF5" i="4" s="1"/>
  <c r="CI5" i="4" s="1"/>
  <c r="CL5" i="4" s="1"/>
  <c r="CO5" i="4" s="1"/>
  <c r="CR5" i="4" s="1"/>
  <c r="CU5" i="4" s="1"/>
  <c r="CX5" i="4" s="1"/>
  <c r="DA5" i="4" s="1"/>
  <c r="DD5" i="4" s="1"/>
  <c r="DG5" i="4" s="1"/>
  <c r="DJ5" i="4" s="1"/>
  <c r="DM5" i="4" s="1"/>
  <c r="DP5" i="4" s="1"/>
  <c r="DS5" i="4" s="1"/>
  <c r="DV5" i="4" s="1"/>
  <c r="DY5" i="4" s="1"/>
  <c r="EB5" i="4" s="1"/>
  <c r="EE5" i="4" s="1"/>
  <c r="EH5" i="4" s="1"/>
  <c r="EK5" i="4" s="1"/>
  <c r="EN5" i="4" s="1"/>
  <c r="EQ5" i="4" s="1"/>
  <c r="ET5" i="4" s="1"/>
  <c r="EW5" i="4" s="1"/>
  <c r="EZ5" i="4" s="1"/>
  <c r="FC5" i="4" s="1"/>
  <c r="FF5" i="4" s="1"/>
  <c r="FI5" i="4" s="1"/>
  <c r="FL5" i="4" s="1"/>
  <c r="FO5" i="4" s="1"/>
  <c r="FR5" i="4" s="1"/>
  <c r="FU5" i="4" s="1"/>
  <c r="FX5" i="4" s="1"/>
  <c r="GA5" i="4" s="1"/>
  <c r="GD5" i="4" s="1"/>
  <c r="GG5" i="4" s="1"/>
  <c r="GJ5" i="4" s="1"/>
  <c r="GM5" i="4" s="1"/>
  <c r="GP5" i="4" s="1"/>
  <c r="GS5" i="4" s="1"/>
  <c r="GV5" i="4" s="1"/>
  <c r="GY5" i="4" s="1"/>
  <c r="HB5" i="4" s="1"/>
  <c r="HE5" i="4" s="1"/>
  <c r="HH5" i="4" s="1"/>
  <c r="HK5" i="4" s="1"/>
  <c r="HN5" i="4" s="1"/>
  <c r="HQ5" i="4" s="1"/>
  <c r="HT5" i="4" s="1"/>
  <c r="HW5" i="4" s="1"/>
  <c r="HZ5" i="4" s="1"/>
  <c r="IC5" i="4" s="1"/>
  <c r="IF5" i="4" s="1"/>
  <c r="II5" i="4" s="1"/>
  <c r="IL5" i="4" s="1"/>
  <c r="IO5" i="4" s="1"/>
  <c r="IR5" i="4" s="1"/>
  <c r="IU5" i="4" s="1"/>
  <c r="IX5" i="4" s="1"/>
  <c r="JA5" i="4" s="1"/>
  <c r="JD5" i="4" s="1"/>
  <c r="JG5" i="4" s="1"/>
  <c r="JJ5" i="4" s="1"/>
  <c r="JM5" i="4" s="1"/>
  <c r="JP5" i="4" s="1"/>
  <c r="JS5" i="4" s="1"/>
  <c r="JV5" i="4" s="1"/>
  <c r="JY5" i="4" s="1"/>
  <c r="KB5" i="4" s="1"/>
  <c r="KE5" i="4" s="1"/>
  <c r="KH5" i="4" s="1"/>
  <c r="KK5" i="4" s="1"/>
  <c r="KN5" i="4" s="1"/>
  <c r="KQ5" i="4" s="1"/>
  <c r="KT5" i="4" s="1"/>
  <c r="KW5" i="4" s="1"/>
  <c r="KZ5" i="4" s="1"/>
  <c r="LC5" i="4" s="1"/>
  <c r="LF5" i="4" s="1"/>
  <c r="LI5" i="4" s="1"/>
  <c r="LL5" i="4" s="1"/>
  <c r="LO5" i="4" s="1"/>
  <c r="LR5" i="4" s="1"/>
  <c r="LU5" i="4" s="1"/>
  <c r="LX5" i="4" s="1"/>
  <c r="MA5" i="4" s="1"/>
  <c r="MD5" i="4" s="1"/>
  <c r="MG5" i="4" s="1"/>
  <c r="MJ5" i="4" s="1"/>
  <c r="MM5" i="4" s="1"/>
  <c r="MP5" i="4" s="1"/>
  <c r="MS5" i="4" s="1"/>
  <c r="MV5" i="4" s="1"/>
  <c r="MY5" i="4" s="1"/>
  <c r="NB5" i="4" s="1"/>
  <c r="NE5" i="4" s="1"/>
  <c r="NH5" i="4" s="1"/>
  <c r="NK5" i="4" s="1"/>
  <c r="NO5" i="4" s="1"/>
  <c r="NR5" i="4" s="1"/>
  <c r="NU5" i="4" s="1"/>
  <c r="NX5" i="4" s="1"/>
  <c r="NZ10" i="4" l="1"/>
  <c r="OH5" i="4"/>
  <c r="OI5" i="4" s="1"/>
  <c r="D30" i="6" s="1"/>
  <c r="OH31" i="4"/>
  <c r="OI31" i="4" s="1"/>
  <c r="OH37" i="4"/>
  <c r="OI37" i="4" s="1"/>
  <c r="OH41" i="4"/>
  <c r="OI41" i="4" s="1"/>
  <c r="OH50" i="4"/>
  <c r="OI50" i="4" s="1"/>
  <c r="OH55" i="4"/>
  <c r="OI55" i="4" s="1"/>
  <c r="NZ9" i="4"/>
  <c r="OH7" i="4"/>
  <c r="OI7" i="4" s="1"/>
  <c r="D31" i="6" s="1"/>
  <c r="NZ7" i="4"/>
  <c r="NZ31" i="4"/>
  <c r="OH32" i="4"/>
  <c r="OI32" i="4" s="1"/>
  <c r="NZ41" i="4"/>
  <c r="OH44" i="4"/>
  <c r="OI44" i="4" s="1"/>
  <c r="OH12" i="4"/>
  <c r="OI12" i="4" s="1"/>
  <c r="D34" i="6" s="1"/>
  <c r="KZ10" i="4"/>
  <c r="LC10" i="4" s="1"/>
  <c r="LF10" i="4" s="1"/>
  <c r="LI10" i="4" s="1"/>
  <c r="LL10" i="4" s="1"/>
  <c r="LO10" i="4" s="1"/>
  <c r="LR10" i="4" s="1"/>
  <c r="LU10" i="4" s="1"/>
  <c r="LX10" i="4" s="1"/>
  <c r="MA10" i="4" s="1"/>
  <c r="MD10" i="4" s="1"/>
  <c r="MG10" i="4" s="1"/>
  <c r="MJ10" i="4" s="1"/>
  <c r="MM10" i="4" s="1"/>
  <c r="MP10" i="4" s="1"/>
  <c r="MS10" i="4" s="1"/>
  <c r="MV10" i="4" s="1"/>
  <c r="MY10" i="4" s="1"/>
  <c r="NB10" i="4" s="1"/>
  <c r="NE10" i="4" s="1"/>
  <c r="NH10" i="4" s="1"/>
  <c r="NK10" i="4" s="1"/>
  <c r="NO10" i="4" s="1"/>
  <c r="NR10" i="4" s="1"/>
  <c r="NU10" i="4" s="1"/>
  <c r="NX10" i="4" s="1"/>
  <c r="OH54" i="4"/>
  <c r="OI54" i="4" s="1"/>
  <c r="NZ15" i="4"/>
  <c r="OH33" i="4"/>
  <c r="OI33" i="4" s="1"/>
  <c r="OH19" i="4"/>
  <c r="OI19" i="4" s="1"/>
  <c r="NZ19" i="4"/>
  <c r="OH25" i="4"/>
  <c r="OI25" i="4" s="1"/>
  <c r="OC25" i="4"/>
  <c r="OF33" i="4"/>
  <c r="NZ37" i="4"/>
  <c r="OH46" i="4"/>
  <c r="OI46" i="4" s="1"/>
  <c r="OC54" i="4"/>
  <c r="OF55" i="4"/>
  <c r="NZ23" i="4"/>
  <c r="OH24" i="4"/>
  <c r="OI24" i="4" s="1"/>
  <c r="NZ44" i="4"/>
  <c r="OH60" i="4"/>
  <c r="OI60" i="4" s="1"/>
  <c r="OH39" i="4"/>
  <c r="OI39" i="4" s="1"/>
  <c r="OC50" i="4"/>
  <c r="OC60" i="4"/>
  <c r="OH38" i="4"/>
  <c r="OI38" i="4" s="1"/>
  <c r="OH35" i="4"/>
  <c r="OI35" i="4" s="1"/>
  <c r="OH42" i="4"/>
  <c r="OI42" i="4" s="1"/>
  <c r="OH20" i="4"/>
  <c r="OI20" i="4" s="1"/>
  <c r="NZ27" i="4"/>
  <c r="OH29" i="4"/>
  <c r="OI29" i="4" s="1"/>
  <c r="NZ35" i="4"/>
  <c r="OH56" i="4"/>
  <c r="OI56" i="4" s="1"/>
  <c r="OH17" i="4"/>
  <c r="OI17" i="4" s="1"/>
  <c r="OH16" i="4"/>
  <c r="OI16" i="4" s="1"/>
  <c r="OH13" i="4"/>
  <c r="OI13" i="4" s="1"/>
  <c r="OH6" i="4"/>
  <c r="OI6" i="4" s="1"/>
  <c r="D32" i="6" s="1"/>
  <c r="OH8" i="4"/>
  <c r="OI8" i="4" s="1"/>
  <c r="OH14" i="4"/>
  <c r="OI14" i="4" s="1"/>
  <c r="NZ22" i="4"/>
  <c r="OH22" i="4"/>
  <c r="OI22" i="4" s="1"/>
  <c r="NZ28" i="4"/>
  <c r="OH28" i="4"/>
  <c r="OI28" i="4" s="1"/>
  <c r="OH11" i="4"/>
  <c r="OI11" i="4" s="1"/>
  <c r="D33" i="6" s="1"/>
  <c r="OH18" i="4"/>
  <c r="OI18" i="4" s="1"/>
  <c r="OH21" i="4"/>
  <c r="OI21" i="4" s="1"/>
  <c r="NZ30" i="4"/>
  <c r="OH30" i="4"/>
  <c r="OI30" i="4" s="1"/>
  <c r="OC26" i="4"/>
  <c r="OH26" i="4"/>
  <c r="OI26" i="4" s="1"/>
  <c r="OC34" i="4"/>
  <c r="OH34" i="4"/>
  <c r="OI34" i="4" s="1"/>
  <c r="NZ40" i="4"/>
  <c r="OH40" i="4"/>
  <c r="OI40" i="4" s="1"/>
  <c r="NZ43" i="4"/>
  <c r="OH43" i="4"/>
  <c r="OI43" i="4" s="1"/>
  <c r="NZ36" i="4"/>
  <c r="OH36" i="4"/>
  <c r="OI36" i="4" s="1"/>
  <c r="OH45" i="4"/>
  <c r="OI45" i="4" s="1"/>
  <c r="OC45" i="4"/>
  <c r="NZ47" i="4"/>
  <c r="OH47" i="4"/>
  <c r="OI47" i="4" s="1"/>
  <c r="OF51" i="4"/>
  <c r="OH51" i="4"/>
  <c r="OI51" i="4" s="1"/>
  <c r="NZ57" i="4"/>
  <c r="OH57" i="4"/>
  <c r="OI57" i="4" s="1"/>
  <c r="NZ48" i="4"/>
  <c r="OH48" i="4"/>
  <c r="OI48" i="4" s="1"/>
  <c r="NZ59" i="4"/>
  <c r="OH59" i="4"/>
  <c r="OI59" i="4" s="1"/>
  <c r="OH53" i="4"/>
  <c r="OI53" i="4" s="1"/>
  <c r="OH49" i="4"/>
  <c r="OI49" i="4" s="1"/>
  <c r="OH52" i="4"/>
  <c r="OI52" i="4" s="1"/>
  <c r="NZ58" i="4"/>
  <c r="OH58" i="4"/>
  <c r="OI58" i="4" s="1"/>
  <c r="QP109" i="3" l="1"/>
  <c r="QQ109" i="3" s="1"/>
  <c r="QM109" i="3"/>
  <c r="QJ109" i="3"/>
  <c r="QK109" i="3" s="1"/>
  <c r="OS109" i="3"/>
  <c r="OV109" i="3" s="1"/>
  <c r="OY109" i="3" s="1"/>
  <c r="PB109" i="3" s="1"/>
  <c r="PE109" i="3" s="1"/>
  <c r="PH109" i="3" s="1"/>
  <c r="PK109" i="3" s="1"/>
  <c r="PN109" i="3" s="1"/>
  <c r="PQ109" i="3" s="1"/>
  <c r="PT109" i="3" s="1"/>
  <c r="PW109" i="3" s="1"/>
  <c r="PZ109" i="3" s="1"/>
  <c r="QC109" i="3" s="1"/>
  <c r="QF109" i="3" s="1"/>
  <c r="QI109" i="3" s="1"/>
  <c r="QP108" i="3"/>
  <c r="QQ108" i="3" s="1"/>
  <c r="QM108" i="3"/>
  <c r="QN108" i="3" s="1"/>
  <c r="QK108" i="3"/>
  <c r="QJ108" i="3"/>
  <c r="ME108" i="3"/>
  <c r="MH108" i="3" s="1"/>
  <c r="MK108" i="3" s="1"/>
  <c r="MN108" i="3" s="1"/>
  <c r="MQ108" i="3" s="1"/>
  <c r="MT108" i="3" s="1"/>
  <c r="MW108" i="3" s="1"/>
  <c r="MZ108" i="3" s="1"/>
  <c r="NC108" i="3" s="1"/>
  <c r="NF108" i="3" s="1"/>
  <c r="NI108" i="3" s="1"/>
  <c r="NL108" i="3" s="1"/>
  <c r="NO108" i="3" s="1"/>
  <c r="NR108" i="3" s="1"/>
  <c r="NU108" i="3" s="1"/>
  <c r="NX108" i="3" s="1"/>
  <c r="OA108" i="3" s="1"/>
  <c r="OD108" i="3" s="1"/>
  <c r="OG108" i="3" s="1"/>
  <c r="OJ108" i="3" s="1"/>
  <c r="OM108" i="3" s="1"/>
  <c r="OP108" i="3" s="1"/>
  <c r="OS108" i="3" s="1"/>
  <c r="OV108" i="3" s="1"/>
  <c r="OY108" i="3" s="1"/>
  <c r="PB108" i="3" s="1"/>
  <c r="PE108" i="3" s="1"/>
  <c r="PH108" i="3" s="1"/>
  <c r="PK108" i="3" s="1"/>
  <c r="PN108" i="3" s="1"/>
  <c r="PQ108" i="3" s="1"/>
  <c r="PT108" i="3" s="1"/>
  <c r="PW108" i="3" s="1"/>
  <c r="PZ108" i="3" s="1"/>
  <c r="QC108" i="3" s="1"/>
  <c r="QF108" i="3" s="1"/>
  <c r="QI108" i="3" s="1"/>
  <c r="QP107" i="3"/>
  <c r="QQ107" i="3" s="1"/>
  <c r="QM107" i="3"/>
  <c r="QN107" i="3" s="1"/>
  <c r="QJ107" i="3"/>
  <c r="KU107" i="3"/>
  <c r="KX107" i="3" s="1"/>
  <c r="LA107" i="3" s="1"/>
  <c r="LD107" i="3" s="1"/>
  <c r="LG107" i="3" s="1"/>
  <c r="LJ107" i="3" s="1"/>
  <c r="LM107" i="3" s="1"/>
  <c r="LP107" i="3" s="1"/>
  <c r="LS107" i="3" s="1"/>
  <c r="LV107" i="3" s="1"/>
  <c r="LY107" i="3" s="1"/>
  <c r="MB107" i="3" s="1"/>
  <c r="ME107" i="3" s="1"/>
  <c r="MH107" i="3" s="1"/>
  <c r="MK107" i="3" s="1"/>
  <c r="MN107" i="3" s="1"/>
  <c r="MQ107" i="3" s="1"/>
  <c r="MT107" i="3" s="1"/>
  <c r="MW107" i="3" s="1"/>
  <c r="MZ107" i="3" s="1"/>
  <c r="NC107" i="3" s="1"/>
  <c r="NF107" i="3" s="1"/>
  <c r="NI107" i="3" s="1"/>
  <c r="NL107" i="3" s="1"/>
  <c r="NO107" i="3" s="1"/>
  <c r="NR107" i="3" s="1"/>
  <c r="NU107" i="3" s="1"/>
  <c r="NX107" i="3" s="1"/>
  <c r="OA107" i="3" s="1"/>
  <c r="OD107" i="3" s="1"/>
  <c r="OG107" i="3" s="1"/>
  <c r="OJ107" i="3" s="1"/>
  <c r="OM107" i="3" s="1"/>
  <c r="OP107" i="3" s="1"/>
  <c r="OS107" i="3" s="1"/>
  <c r="OV107" i="3" s="1"/>
  <c r="OY107" i="3" s="1"/>
  <c r="PB107" i="3" s="1"/>
  <c r="PE107" i="3" s="1"/>
  <c r="PH107" i="3" s="1"/>
  <c r="PK107" i="3" s="1"/>
  <c r="PN107" i="3" s="1"/>
  <c r="PQ107" i="3" s="1"/>
  <c r="PT107" i="3" s="1"/>
  <c r="PW107" i="3" s="1"/>
  <c r="PZ107" i="3" s="1"/>
  <c r="QC107" i="3" s="1"/>
  <c r="QF107" i="3" s="1"/>
  <c r="QI107" i="3" s="1"/>
  <c r="QP106" i="3"/>
  <c r="QQ106" i="3" s="1"/>
  <c r="QM106" i="3"/>
  <c r="QN106" i="3" s="1"/>
  <c r="QJ106" i="3"/>
  <c r="QK106" i="3" s="1"/>
  <c r="KR106" i="3"/>
  <c r="KU106" i="3" s="1"/>
  <c r="KX106" i="3" s="1"/>
  <c r="LA106" i="3" s="1"/>
  <c r="LD106" i="3" s="1"/>
  <c r="LG106" i="3" s="1"/>
  <c r="LJ106" i="3" s="1"/>
  <c r="LM106" i="3" s="1"/>
  <c r="LP106" i="3" s="1"/>
  <c r="LS106" i="3" s="1"/>
  <c r="LV106" i="3" s="1"/>
  <c r="LY106" i="3" s="1"/>
  <c r="MB106" i="3" s="1"/>
  <c r="ME106" i="3" s="1"/>
  <c r="MH106" i="3" s="1"/>
  <c r="MK106" i="3" s="1"/>
  <c r="MN106" i="3" s="1"/>
  <c r="MQ106" i="3" s="1"/>
  <c r="MT106" i="3" s="1"/>
  <c r="MW106" i="3" s="1"/>
  <c r="MZ106" i="3" s="1"/>
  <c r="NC106" i="3" s="1"/>
  <c r="NF106" i="3" s="1"/>
  <c r="NI106" i="3" s="1"/>
  <c r="NL106" i="3" s="1"/>
  <c r="NO106" i="3" s="1"/>
  <c r="NR106" i="3" s="1"/>
  <c r="NU106" i="3" s="1"/>
  <c r="NX106" i="3" s="1"/>
  <c r="OA106" i="3" s="1"/>
  <c r="OD106" i="3" s="1"/>
  <c r="OG106" i="3" s="1"/>
  <c r="OJ106" i="3" s="1"/>
  <c r="OM106" i="3" s="1"/>
  <c r="OP106" i="3" s="1"/>
  <c r="OS106" i="3" s="1"/>
  <c r="OV106" i="3" s="1"/>
  <c r="OY106" i="3" s="1"/>
  <c r="PB106" i="3" s="1"/>
  <c r="PE106" i="3" s="1"/>
  <c r="PH106" i="3" s="1"/>
  <c r="PK106" i="3" s="1"/>
  <c r="PN106" i="3" s="1"/>
  <c r="PQ106" i="3" s="1"/>
  <c r="PT106" i="3" s="1"/>
  <c r="PW106" i="3" s="1"/>
  <c r="PZ106" i="3" s="1"/>
  <c r="QC106" i="3" s="1"/>
  <c r="QF106" i="3" s="1"/>
  <c r="QI106" i="3" s="1"/>
  <c r="KI106" i="3"/>
  <c r="KL106" i="3" s="1"/>
  <c r="KO106" i="3" s="1"/>
  <c r="QP105" i="3"/>
  <c r="QQ105" i="3" s="1"/>
  <c r="QM105" i="3"/>
  <c r="QN105" i="3" s="1"/>
  <c r="QJ105" i="3"/>
  <c r="JW105" i="3"/>
  <c r="JZ105" i="3" s="1"/>
  <c r="KC105" i="3" s="1"/>
  <c r="KF105" i="3" s="1"/>
  <c r="KI105" i="3" s="1"/>
  <c r="KL105" i="3" s="1"/>
  <c r="KO105" i="3" s="1"/>
  <c r="KR105" i="3" s="1"/>
  <c r="KU105" i="3" s="1"/>
  <c r="KX105" i="3" s="1"/>
  <c r="LA105" i="3" s="1"/>
  <c r="LD105" i="3" s="1"/>
  <c r="LG105" i="3" s="1"/>
  <c r="LJ105" i="3" s="1"/>
  <c r="LM105" i="3" s="1"/>
  <c r="LP105" i="3" s="1"/>
  <c r="LS105" i="3" s="1"/>
  <c r="LV105" i="3" s="1"/>
  <c r="LY105" i="3" s="1"/>
  <c r="MB105" i="3" s="1"/>
  <c r="ME105" i="3" s="1"/>
  <c r="MH105" i="3" s="1"/>
  <c r="MK105" i="3" s="1"/>
  <c r="MN105" i="3" s="1"/>
  <c r="MQ105" i="3" s="1"/>
  <c r="MT105" i="3" s="1"/>
  <c r="MW105" i="3" s="1"/>
  <c r="MZ105" i="3" s="1"/>
  <c r="NC105" i="3" s="1"/>
  <c r="NF105" i="3" s="1"/>
  <c r="NI105" i="3" s="1"/>
  <c r="NL105" i="3" s="1"/>
  <c r="NO105" i="3" s="1"/>
  <c r="NR105" i="3" s="1"/>
  <c r="NU105" i="3" s="1"/>
  <c r="NX105" i="3" s="1"/>
  <c r="OA105" i="3" s="1"/>
  <c r="OD105" i="3" s="1"/>
  <c r="OG105" i="3" s="1"/>
  <c r="OJ105" i="3" s="1"/>
  <c r="OM105" i="3" s="1"/>
  <c r="OP105" i="3" s="1"/>
  <c r="OS105" i="3" s="1"/>
  <c r="OV105" i="3" s="1"/>
  <c r="OY105" i="3" s="1"/>
  <c r="PB105" i="3" s="1"/>
  <c r="PE105" i="3" s="1"/>
  <c r="PH105" i="3" s="1"/>
  <c r="PK105" i="3" s="1"/>
  <c r="PN105" i="3" s="1"/>
  <c r="PQ105" i="3" s="1"/>
  <c r="PT105" i="3" s="1"/>
  <c r="PW105" i="3" s="1"/>
  <c r="PZ105" i="3" s="1"/>
  <c r="QC105" i="3" s="1"/>
  <c r="QF105" i="3" s="1"/>
  <c r="QI105" i="3" s="1"/>
  <c r="QP104" i="3"/>
  <c r="QQ104" i="3" s="1"/>
  <c r="QM104" i="3"/>
  <c r="QN104" i="3" s="1"/>
  <c r="QJ104" i="3"/>
  <c r="IS104" i="3"/>
  <c r="IV104" i="3" s="1"/>
  <c r="IY104" i="3" s="1"/>
  <c r="JB104" i="3" s="1"/>
  <c r="JE104" i="3" s="1"/>
  <c r="JH104" i="3" s="1"/>
  <c r="JK104" i="3" s="1"/>
  <c r="JN104" i="3" s="1"/>
  <c r="JQ104" i="3" s="1"/>
  <c r="JT104" i="3" s="1"/>
  <c r="JW104" i="3" s="1"/>
  <c r="JZ104" i="3" s="1"/>
  <c r="KC104" i="3" s="1"/>
  <c r="KF104" i="3" s="1"/>
  <c r="KI104" i="3" s="1"/>
  <c r="KL104" i="3" s="1"/>
  <c r="KO104" i="3" s="1"/>
  <c r="KR104" i="3" s="1"/>
  <c r="KU104" i="3" s="1"/>
  <c r="KX104" i="3" s="1"/>
  <c r="LA104" i="3" s="1"/>
  <c r="LD104" i="3" s="1"/>
  <c r="LG104" i="3" s="1"/>
  <c r="LJ104" i="3" s="1"/>
  <c r="LM104" i="3" s="1"/>
  <c r="LP104" i="3" s="1"/>
  <c r="LS104" i="3" s="1"/>
  <c r="LV104" i="3" s="1"/>
  <c r="LY104" i="3" s="1"/>
  <c r="MB104" i="3" s="1"/>
  <c r="ME104" i="3" s="1"/>
  <c r="MH104" i="3" s="1"/>
  <c r="MK104" i="3" s="1"/>
  <c r="MN104" i="3" s="1"/>
  <c r="MQ104" i="3" s="1"/>
  <c r="MT104" i="3" s="1"/>
  <c r="MW104" i="3" s="1"/>
  <c r="MZ104" i="3" s="1"/>
  <c r="NC104" i="3" s="1"/>
  <c r="NF104" i="3" s="1"/>
  <c r="NI104" i="3" s="1"/>
  <c r="NL104" i="3" s="1"/>
  <c r="NO104" i="3" s="1"/>
  <c r="NR104" i="3" s="1"/>
  <c r="NU104" i="3" s="1"/>
  <c r="NX104" i="3" s="1"/>
  <c r="OA104" i="3" s="1"/>
  <c r="OD104" i="3" s="1"/>
  <c r="OG104" i="3" s="1"/>
  <c r="OJ104" i="3" s="1"/>
  <c r="OM104" i="3" s="1"/>
  <c r="OP104" i="3" s="1"/>
  <c r="OS104" i="3" s="1"/>
  <c r="OV104" i="3" s="1"/>
  <c r="OY104" i="3" s="1"/>
  <c r="PB104" i="3" s="1"/>
  <c r="PE104" i="3" s="1"/>
  <c r="PH104" i="3" s="1"/>
  <c r="PK104" i="3" s="1"/>
  <c r="PN104" i="3" s="1"/>
  <c r="PQ104" i="3" s="1"/>
  <c r="PT104" i="3" s="1"/>
  <c r="PW104" i="3" s="1"/>
  <c r="PZ104" i="3" s="1"/>
  <c r="QC104" i="3" s="1"/>
  <c r="QF104" i="3" s="1"/>
  <c r="QI104" i="3" s="1"/>
  <c r="QQ103" i="3"/>
  <c r="QP103" i="3"/>
  <c r="QM103" i="3"/>
  <c r="QN103" i="3" s="1"/>
  <c r="QK103" i="3"/>
  <c r="QJ103" i="3"/>
  <c r="IP103" i="3"/>
  <c r="IS103" i="3" s="1"/>
  <c r="IV103" i="3" s="1"/>
  <c r="IY103" i="3" s="1"/>
  <c r="JB103" i="3" s="1"/>
  <c r="JE103" i="3" s="1"/>
  <c r="JH103" i="3" s="1"/>
  <c r="JK103" i="3" s="1"/>
  <c r="JN103" i="3" s="1"/>
  <c r="JQ103" i="3" s="1"/>
  <c r="JT103" i="3" s="1"/>
  <c r="JW103" i="3" s="1"/>
  <c r="JZ103" i="3" s="1"/>
  <c r="KC103" i="3" s="1"/>
  <c r="KF103" i="3" s="1"/>
  <c r="KI103" i="3" s="1"/>
  <c r="KL103" i="3" s="1"/>
  <c r="KO103" i="3" s="1"/>
  <c r="KR103" i="3" s="1"/>
  <c r="KU103" i="3" s="1"/>
  <c r="KX103" i="3" s="1"/>
  <c r="LA103" i="3" s="1"/>
  <c r="LD103" i="3" s="1"/>
  <c r="LG103" i="3" s="1"/>
  <c r="LJ103" i="3" s="1"/>
  <c r="LM103" i="3" s="1"/>
  <c r="LP103" i="3" s="1"/>
  <c r="LS103" i="3" s="1"/>
  <c r="LV103" i="3" s="1"/>
  <c r="LY103" i="3" s="1"/>
  <c r="MB103" i="3" s="1"/>
  <c r="ME103" i="3" s="1"/>
  <c r="MH103" i="3" s="1"/>
  <c r="MK103" i="3" s="1"/>
  <c r="MN103" i="3" s="1"/>
  <c r="MQ103" i="3" s="1"/>
  <c r="MT103" i="3" s="1"/>
  <c r="MW103" i="3" s="1"/>
  <c r="MZ103" i="3" s="1"/>
  <c r="NC103" i="3" s="1"/>
  <c r="NF103" i="3" s="1"/>
  <c r="NI103" i="3" s="1"/>
  <c r="NL103" i="3" s="1"/>
  <c r="NO103" i="3" s="1"/>
  <c r="NR103" i="3" s="1"/>
  <c r="NU103" i="3" s="1"/>
  <c r="NX103" i="3" s="1"/>
  <c r="OA103" i="3" s="1"/>
  <c r="OD103" i="3" s="1"/>
  <c r="OG103" i="3" s="1"/>
  <c r="OJ103" i="3" s="1"/>
  <c r="OM103" i="3" s="1"/>
  <c r="OP103" i="3" s="1"/>
  <c r="OS103" i="3" s="1"/>
  <c r="OV103" i="3" s="1"/>
  <c r="OY103" i="3" s="1"/>
  <c r="PB103" i="3" s="1"/>
  <c r="PE103" i="3" s="1"/>
  <c r="PH103" i="3" s="1"/>
  <c r="PK103" i="3" s="1"/>
  <c r="PN103" i="3" s="1"/>
  <c r="PQ103" i="3" s="1"/>
  <c r="PT103" i="3" s="1"/>
  <c r="PW103" i="3" s="1"/>
  <c r="PZ103" i="3" s="1"/>
  <c r="QC103" i="3" s="1"/>
  <c r="QF103" i="3" s="1"/>
  <c r="QI103" i="3" s="1"/>
  <c r="QP102" i="3"/>
  <c r="QQ102" i="3" s="1"/>
  <c r="QM102" i="3"/>
  <c r="QN102" i="3" s="1"/>
  <c r="QJ102" i="3"/>
  <c r="QK102" i="3" s="1"/>
  <c r="HU102" i="3"/>
  <c r="HX102" i="3" s="1"/>
  <c r="IA102" i="3" s="1"/>
  <c r="ID102" i="3" s="1"/>
  <c r="IG102" i="3" s="1"/>
  <c r="IJ102" i="3" s="1"/>
  <c r="IM102" i="3" s="1"/>
  <c r="IP102" i="3" s="1"/>
  <c r="IS102" i="3" s="1"/>
  <c r="IV102" i="3" s="1"/>
  <c r="IY102" i="3" s="1"/>
  <c r="JB102" i="3" s="1"/>
  <c r="JE102" i="3" s="1"/>
  <c r="JH102" i="3" s="1"/>
  <c r="JK102" i="3" s="1"/>
  <c r="JN102" i="3" s="1"/>
  <c r="JQ102" i="3" s="1"/>
  <c r="JT102" i="3" s="1"/>
  <c r="JW102" i="3" s="1"/>
  <c r="JZ102" i="3" s="1"/>
  <c r="KC102" i="3" s="1"/>
  <c r="KF102" i="3" s="1"/>
  <c r="KI102" i="3" s="1"/>
  <c r="KL102" i="3" s="1"/>
  <c r="KO102" i="3" s="1"/>
  <c r="KR102" i="3" s="1"/>
  <c r="KU102" i="3" s="1"/>
  <c r="KX102" i="3" s="1"/>
  <c r="LA102" i="3" s="1"/>
  <c r="LD102" i="3" s="1"/>
  <c r="LG102" i="3" s="1"/>
  <c r="LJ102" i="3" s="1"/>
  <c r="LM102" i="3" s="1"/>
  <c r="LP102" i="3" s="1"/>
  <c r="LS102" i="3" s="1"/>
  <c r="LV102" i="3" s="1"/>
  <c r="LY102" i="3" s="1"/>
  <c r="MB102" i="3" s="1"/>
  <c r="ME102" i="3" s="1"/>
  <c r="MH102" i="3" s="1"/>
  <c r="MK102" i="3" s="1"/>
  <c r="MN102" i="3" s="1"/>
  <c r="MQ102" i="3" s="1"/>
  <c r="MT102" i="3" s="1"/>
  <c r="MW102" i="3" s="1"/>
  <c r="MZ102" i="3" s="1"/>
  <c r="NC102" i="3" s="1"/>
  <c r="NF102" i="3" s="1"/>
  <c r="NI102" i="3" s="1"/>
  <c r="NL102" i="3" s="1"/>
  <c r="NO102" i="3" s="1"/>
  <c r="NR102" i="3" s="1"/>
  <c r="NU102" i="3" s="1"/>
  <c r="NX102" i="3" s="1"/>
  <c r="OA102" i="3" s="1"/>
  <c r="OD102" i="3" s="1"/>
  <c r="OG102" i="3" s="1"/>
  <c r="OJ102" i="3" s="1"/>
  <c r="OM102" i="3" s="1"/>
  <c r="OP102" i="3" s="1"/>
  <c r="OS102" i="3" s="1"/>
  <c r="OV102" i="3" s="1"/>
  <c r="OY102" i="3" s="1"/>
  <c r="PB102" i="3" s="1"/>
  <c r="PE102" i="3" s="1"/>
  <c r="PH102" i="3" s="1"/>
  <c r="PK102" i="3" s="1"/>
  <c r="PN102" i="3" s="1"/>
  <c r="PQ102" i="3" s="1"/>
  <c r="PT102" i="3" s="1"/>
  <c r="PW102" i="3" s="1"/>
  <c r="PZ102" i="3" s="1"/>
  <c r="QC102" i="3" s="1"/>
  <c r="QF102" i="3" s="1"/>
  <c r="QI102" i="3" s="1"/>
  <c r="QP101" i="3"/>
  <c r="QQ101" i="3" s="1"/>
  <c r="QM101" i="3"/>
  <c r="QN101" i="3" s="1"/>
  <c r="QJ101" i="3"/>
  <c r="QK101" i="3" s="1"/>
  <c r="EO101" i="3"/>
  <c r="ER101" i="3" s="1"/>
  <c r="EU101" i="3" s="1"/>
  <c r="EX101" i="3" s="1"/>
  <c r="FA101" i="3" s="1"/>
  <c r="FD101" i="3" s="1"/>
  <c r="FG101" i="3" s="1"/>
  <c r="FJ101" i="3" s="1"/>
  <c r="FM101" i="3" s="1"/>
  <c r="FP101" i="3" s="1"/>
  <c r="FS101" i="3" s="1"/>
  <c r="FV101" i="3" s="1"/>
  <c r="FY101" i="3" s="1"/>
  <c r="GB101" i="3" s="1"/>
  <c r="GE101" i="3" s="1"/>
  <c r="GH101" i="3" s="1"/>
  <c r="GK101" i="3" s="1"/>
  <c r="GN101" i="3" s="1"/>
  <c r="GQ101" i="3" s="1"/>
  <c r="GT101" i="3" s="1"/>
  <c r="GW101" i="3" s="1"/>
  <c r="GZ101" i="3" s="1"/>
  <c r="HC101" i="3" s="1"/>
  <c r="HF101" i="3" s="1"/>
  <c r="HI101" i="3" s="1"/>
  <c r="HL101" i="3" s="1"/>
  <c r="HO101" i="3" s="1"/>
  <c r="HR101" i="3" s="1"/>
  <c r="HU101" i="3" s="1"/>
  <c r="HX101" i="3" s="1"/>
  <c r="IA101" i="3" s="1"/>
  <c r="ID101" i="3" s="1"/>
  <c r="IG101" i="3" s="1"/>
  <c r="IJ101" i="3" s="1"/>
  <c r="IM101" i="3" s="1"/>
  <c r="IP101" i="3" s="1"/>
  <c r="IS101" i="3" s="1"/>
  <c r="IV101" i="3" s="1"/>
  <c r="IY101" i="3" s="1"/>
  <c r="JB101" i="3" s="1"/>
  <c r="JE101" i="3" s="1"/>
  <c r="JH101" i="3" s="1"/>
  <c r="JK101" i="3" s="1"/>
  <c r="JN101" i="3" s="1"/>
  <c r="JQ101" i="3" s="1"/>
  <c r="JT101" i="3" s="1"/>
  <c r="JW101" i="3" s="1"/>
  <c r="JZ101" i="3" s="1"/>
  <c r="KC101" i="3" s="1"/>
  <c r="KF101" i="3" s="1"/>
  <c r="KI101" i="3" s="1"/>
  <c r="KL101" i="3" s="1"/>
  <c r="KO101" i="3" s="1"/>
  <c r="KR101" i="3" s="1"/>
  <c r="KU101" i="3" s="1"/>
  <c r="KX101" i="3" s="1"/>
  <c r="LA101" i="3" s="1"/>
  <c r="LD101" i="3" s="1"/>
  <c r="LG101" i="3" s="1"/>
  <c r="LJ101" i="3" s="1"/>
  <c r="LM101" i="3" s="1"/>
  <c r="LP101" i="3" s="1"/>
  <c r="LS101" i="3" s="1"/>
  <c r="LV101" i="3" s="1"/>
  <c r="LY101" i="3" s="1"/>
  <c r="MB101" i="3" s="1"/>
  <c r="ME101" i="3" s="1"/>
  <c r="MH101" i="3" s="1"/>
  <c r="MK101" i="3" s="1"/>
  <c r="MN101" i="3" s="1"/>
  <c r="MQ101" i="3" s="1"/>
  <c r="MT101" i="3" s="1"/>
  <c r="MW101" i="3" s="1"/>
  <c r="MZ101" i="3" s="1"/>
  <c r="NC101" i="3" s="1"/>
  <c r="NF101" i="3" s="1"/>
  <c r="NI101" i="3" s="1"/>
  <c r="NL101" i="3" s="1"/>
  <c r="NO101" i="3" s="1"/>
  <c r="NR101" i="3" s="1"/>
  <c r="NU101" i="3" s="1"/>
  <c r="NX101" i="3" s="1"/>
  <c r="OA101" i="3" s="1"/>
  <c r="OD101" i="3" s="1"/>
  <c r="OG101" i="3" s="1"/>
  <c r="OJ101" i="3" s="1"/>
  <c r="OM101" i="3" s="1"/>
  <c r="OP101" i="3" s="1"/>
  <c r="OS101" i="3" s="1"/>
  <c r="OV101" i="3" s="1"/>
  <c r="OY101" i="3" s="1"/>
  <c r="PB101" i="3" s="1"/>
  <c r="PE101" i="3" s="1"/>
  <c r="PH101" i="3" s="1"/>
  <c r="PK101" i="3" s="1"/>
  <c r="PN101" i="3" s="1"/>
  <c r="PQ101" i="3" s="1"/>
  <c r="PT101" i="3" s="1"/>
  <c r="PW101" i="3" s="1"/>
  <c r="PZ101" i="3" s="1"/>
  <c r="QC101" i="3" s="1"/>
  <c r="QF101" i="3" s="1"/>
  <c r="QI101" i="3" s="1"/>
  <c r="QP100" i="3"/>
  <c r="QQ100" i="3" s="1"/>
  <c r="QM100" i="3"/>
  <c r="QN100" i="3" s="1"/>
  <c r="QJ100" i="3"/>
  <c r="DH100" i="3"/>
  <c r="DK100" i="3" s="1"/>
  <c r="DN100" i="3" s="1"/>
  <c r="DQ100" i="3" s="1"/>
  <c r="DT100" i="3" s="1"/>
  <c r="DW100" i="3" s="1"/>
  <c r="DZ100" i="3" s="1"/>
  <c r="EC100" i="3" s="1"/>
  <c r="EF100" i="3" s="1"/>
  <c r="EI100" i="3" s="1"/>
  <c r="EL100" i="3" s="1"/>
  <c r="EO100" i="3" s="1"/>
  <c r="ER100" i="3" s="1"/>
  <c r="EU100" i="3" s="1"/>
  <c r="EX100" i="3" s="1"/>
  <c r="FA100" i="3" s="1"/>
  <c r="FD100" i="3" s="1"/>
  <c r="FG100" i="3" s="1"/>
  <c r="FJ100" i="3" s="1"/>
  <c r="FM100" i="3" s="1"/>
  <c r="FP100" i="3" s="1"/>
  <c r="FS100" i="3" s="1"/>
  <c r="FV100" i="3" s="1"/>
  <c r="FY100" i="3" s="1"/>
  <c r="GB100" i="3" s="1"/>
  <c r="GE100" i="3" s="1"/>
  <c r="GH100" i="3" s="1"/>
  <c r="GK100" i="3" s="1"/>
  <c r="GN100" i="3" s="1"/>
  <c r="GQ100" i="3" s="1"/>
  <c r="GT100" i="3" s="1"/>
  <c r="GW100" i="3" s="1"/>
  <c r="GZ100" i="3" s="1"/>
  <c r="HC100" i="3" s="1"/>
  <c r="HF100" i="3" s="1"/>
  <c r="HI100" i="3" s="1"/>
  <c r="HL100" i="3" s="1"/>
  <c r="HO100" i="3" s="1"/>
  <c r="HR100" i="3" s="1"/>
  <c r="HU100" i="3" s="1"/>
  <c r="HX100" i="3" s="1"/>
  <c r="IA100" i="3" s="1"/>
  <c r="ID100" i="3" s="1"/>
  <c r="IG100" i="3" s="1"/>
  <c r="IJ100" i="3" s="1"/>
  <c r="IM100" i="3" s="1"/>
  <c r="IP100" i="3" s="1"/>
  <c r="IS100" i="3" s="1"/>
  <c r="IV100" i="3" s="1"/>
  <c r="IY100" i="3" s="1"/>
  <c r="JB100" i="3" s="1"/>
  <c r="JE100" i="3" s="1"/>
  <c r="JH100" i="3" s="1"/>
  <c r="JK100" i="3" s="1"/>
  <c r="JN100" i="3" s="1"/>
  <c r="JQ100" i="3" s="1"/>
  <c r="JT100" i="3" s="1"/>
  <c r="JW100" i="3" s="1"/>
  <c r="JZ100" i="3" s="1"/>
  <c r="KC100" i="3" s="1"/>
  <c r="KF100" i="3" s="1"/>
  <c r="KI100" i="3" s="1"/>
  <c r="KL100" i="3" s="1"/>
  <c r="KO100" i="3" s="1"/>
  <c r="KR100" i="3" s="1"/>
  <c r="KU100" i="3" s="1"/>
  <c r="KX100" i="3" s="1"/>
  <c r="LA100" i="3" s="1"/>
  <c r="LD100" i="3" s="1"/>
  <c r="LG100" i="3" s="1"/>
  <c r="LJ100" i="3" s="1"/>
  <c r="LM100" i="3" s="1"/>
  <c r="LP100" i="3" s="1"/>
  <c r="LS100" i="3" s="1"/>
  <c r="LV100" i="3" s="1"/>
  <c r="LY100" i="3" s="1"/>
  <c r="MB100" i="3" s="1"/>
  <c r="ME100" i="3" s="1"/>
  <c r="MH100" i="3" s="1"/>
  <c r="MK100" i="3" s="1"/>
  <c r="MN100" i="3" s="1"/>
  <c r="MQ100" i="3" s="1"/>
  <c r="MT100" i="3" s="1"/>
  <c r="MW100" i="3" s="1"/>
  <c r="MZ100" i="3" s="1"/>
  <c r="NC100" i="3" s="1"/>
  <c r="NF100" i="3" s="1"/>
  <c r="NI100" i="3" s="1"/>
  <c r="NL100" i="3" s="1"/>
  <c r="NO100" i="3" s="1"/>
  <c r="NR100" i="3" s="1"/>
  <c r="NU100" i="3" s="1"/>
  <c r="NX100" i="3" s="1"/>
  <c r="OA100" i="3" s="1"/>
  <c r="OD100" i="3" s="1"/>
  <c r="OG100" i="3" s="1"/>
  <c r="OJ100" i="3" s="1"/>
  <c r="OM100" i="3" s="1"/>
  <c r="OP100" i="3" s="1"/>
  <c r="OS100" i="3" s="1"/>
  <c r="OV100" i="3" s="1"/>
  <c r="OY100" i="3" s="1"/>
  <c r="PB100" i="3" s="1"/>
  <c r="PE100" i="3" s="1"/>
  <c r="PH100" i="3" s="1"/>
  <c r="PK100" i="3" s="1"/>
  <c r="PN100" i="3" s="1"/>
  <c r="PQ100" i="3" s="1"/>
  <c r="PT100" i="3" s="1"/>
  <c r="PW100" i="3" s="1"/>
  <c r="PZ100" i="3" s="1"/>
  <c r="QC100" i="3" s="1"/>
  <c r="QF100" i="3" s="1"/>
  <c r="QI100" i="3" s="1"/>
  <c r="QP99" i="3"/>
  <c r="QQ99" i="3" s="1"/>
  <c r="QM99" i="3"/>
  <c r="QN99" i="3" s="1"/>
  <c r="QJ99" i="3"/>
  <c r="CM99" i="3"/>
  <c r="CP99" i="3" s="1"/>
  <c r="G99" i="3"/>
  <c r="J99" i="3" s="1"/>
  <c r="M99" i="3" s="1"/>
  <c r="P99" i="3" s="1"/>
  <c r="QP98" i="3"/>
  <c r="QQ98" i="3" s="1"/>
  <c r="QM98" i="3"/>
  <c r="QN98" i="3" s="1"/>
  <c r="QJ98" i="3"/>
  <c r="CD98" i="3"/>
  <c r="CG98" i="3" s="1"/>
  <c r="CJ98" i="3" s="1"/>
  <c r="CM98" i="3" s="1"/>
  <c r="CP98" i="3" s="1"/>
  <c r="G98" i="3"/>
  <c r="J98" i="3" s="1"/>
  <c r="M98" i="3" s="1"/>
  <c r="P98" i="3" s="1"/>
  <c r="QP97" i="3"/>
  <c r="QQ97" i="3" s="1"/>
  <c r="QM97" i="3"/>
  <c r="QJ97" i="3"/>
  <c r="QK97" i="3" s="1"/>
  <c r="BX97" i="3"/>
  <c r="CA97" i="3" s="1"/>
  <c r="CD97" i="3" s="1"/>
  <c r="CG97" i="3" s="1"/>
  <c r="CJ97" i="3" s="1"/>
  <c r="CM97" i="3" s="1"/>
  <c r="CP97" i="3" s="1"/>
  <c r="BO97" i="3"/>
  <c r="BR97" i="3" s="1"/>
  <c r="G97" i="3"/>
  <c r="J97" i="3" s="1"/>
  <c r="M97" i="3" s="1"/>
  <c r="P97" i="3" s="1"/>
  <c r="QP96" i="3"/>
  <c r="QQ96" i="3" s="1"/>
  <c r="QM96" i="3"/>
  <c r="QJ96" i="3"/>
  <c r="QK96" i="3" s="1"/>
  <c r="BX96" i="3"/>
  <c r="CA96" i="3" s="1"/>
  <c r="CD96" i="3" s="1"/>
  <c r="CG96" i="3" s="1"/>
  <c r="CJ96" i="3" s="1"/>
  <c r="CM96" i="3" s="1"/>
  <c r="CP96" i="3" s="1"/>
  <c r="BR96" i="3"/>
  <c r="BO96" i="3"/>
  <c r="J96" i="3"/>
  <c r="M96" i="3" s="1"/>
  <c r="P96" i="3" s="1"/>
  <c r="G96" i="3"/>
  <c r="QP95" i="3"/>
  <c r="QQ95" i="3" s="1"/>
  <c r="QN95" i="3"/>
  <c r="QM95" i="3"/>
  <c r="QJ95" i="3"/>
  <c r="QK95" i="3" s="1"/>
  <c r="JH95" i="3"/>
  <c r="JK95" i="3" s="1"/>
  <c r="JN95" i="3" s="1"/>
  <c r="JQ95" i="3" s="1"/>
  <c r="JT95" i="3" s="1"/>
  <c r="JW95" i="3" s="1"/>
  <c r="JZ95" i="3" s="1"/>
  <c r="KC95" i="3" s="1"/>
  <c r="KF95" i="3" s="1"/>
  <c r="KI95" i="3" s="1"/>
  <c r="KL95" i="3" s="1"/>
  <c r="KO95" i="3" s="1"/>
  <c r="KR95" i="3" s="1"/>
  <c r="KU95" i="3" s="1"/>
  <c r="KX95" i="3" s="1"/>
  <c r="LA95" i="3" s="1"/>
  <c r="LD95" i="3" s="1"/>
  <c r="LG95" i="3" s="1"/>
  <c r="LJ95" i="3" s="1"/>
  <c r="LM95" i="3" s="1"/>
  <c r="LP95" i="3" s="1"/>
  <c r="LS95" i="3" s="1"/>
  <c r="LV95" i="3" s="1"/>
  <c r="LY95" i="3" s="1"/>
  <c r="MB95" i="3" s="1"/>
  <c r="ME95" i="3" s="1"/>
  <c r="MH95" i="3" s="1"/>
  <c r="MK95" i="3" s="1"/>
  <c r="MN95" i="3" s="1"/>
  <c r="MQ95" i="3" s="1"/>
  <c r="MT95" i="3" s="1"/>
  <c r="MW95" i="3" s="1"/>
  <c r="MZ95" i="3" s="1"/>
  <c r="NC95" i="3" s="1"/>
  <c r="NF95" i="3" s="1"/>
  <c r="NI95" i="3" s="1"/>
  <c r="NL95" i="3" s="1"/>
  <c r="NO95" i="3" s="1"/>
  <c r="NR95" i="3" s="1"/>
  <c r="NU95" i="3" s="1"/>
  <c r="NX95" i="3" s="1"/>
  <c r="OA95" i="3" s="1"/>
  <c r="OD95" i="3" s="1"/>
  <c r="OG95" i="3" s="1"/>
  <c r="OJ95" i="3" s="1"/>
  <c r="OM95" i="3" s="1"/>
  <c r="OP95" i="3" s="1"/>
  <c r="OS95" i="3" s="1"/>
  <c r="OV95" i="3" s="1"/>
  <c r="OY95" i="3" s="1"/>
  <c r="PB95" i="3" s="1"/>
  <c r="PE95" i="3" s="1"/>
  <c r="PH95" i="3" s="1"/>
  <c r="PK95" i="3" s="1"/>
  <c r="PN95" i="3" s="1"/>
  <c r="PQ95" i="3" s="1"/>
  <c r="PT95" i="3" s="1"/>
  <c r="PW95" i="3" s="1"/>
  <c r="PZ95" i="3" s="1"/>
  <c r="QC95" i="3" s="1"/>
  <c r="QF95" i="3" s="1"/>
  <c r="QI95" i="3" s="1"/>
  <c r="QP94" i="3"/>
  <c r="QQ94" i="3" s="1"/>
  <c r="QN94" i="3"/>
  <c r="QM94" i="3"/>
  <c r="QJ94" i="3"/>
  <c r="G94" i="3"/>
  <c r="J94" i="3" s="1"/>
  <c r="M94" i="3" s="1"/>
  <c r="P94" i="3" s="1"/>
  <c r="S94" i="3" s="1"/>
  <c r="V94" i="3" s="1"/>
  <c r="Y94" i="3" s="1"/>
  <c r="AB94" i="3" s="1"/>
  <c r="AE94" i="3" s="1"/>
  <c r="AH94" i="3" s="1"/>
  <c r="AK94" i="3" s="1"/>
  <c r="AN94" i="3" s="1"/>
  <c r="AQ94" i="3" s="1"/>
  <c r="AT94" i="3" s="1"/>
  <c r="AW94" i="3" s="1"/>
  <c r="AZ94" i="3" s="1"/>
  <c r="BC94" i="3" s="1"/>
  <c r="BF94" i="3" s="1"/>
  <c r="BI94" i="3" s="1"/>
  <c r="BL94" i="3" s="1"/>
  <c r="BO94" i="3" s="1"/>
  <c r="BR94" i="3" s="1"/>
  <c r="BU94" i="3" s="1"/>
  <c r="BX94" i="3" s="1"/>
  <c r="CA94" i="3" s="1"/>
  <c r="CD94" i="3" s="1"/>
  <c r="CG94" i="3" s="1"/>
  <c r="CJ94" i="3" s="1"/>
  <c r="CM94" i="3" s="1"/>
  <c r="CP94" i="3" s="1"/>
  <c r="QP93" i="3"/>
  <c r="QQ93" i="3" s="1"/>
  <c r="QM93" i="3"/>
  <c r="QN93" i="3" s="1"/>
  <c r="QJ93" i="3"/>
  <c r="QS93" i="3" s="1"/>
  <c r="QT93" i="3" s="1"/>
  <c r="AE93" i="3"/>
  <c r="AH93" i="3" s="1"/>
  <c r="AK93" i="3" s="1"/>
  <c r="AN93" i="3" s="1"/>
  <c r="AQ93" i="3" s="1"/>
  <c r="AT93" i="3" s="1"/>
  <c r="AW93" i="3" s="1"/>
  <c r="AZ93" i="3" s="1"/>
  <c r="BC93" i="3" s="1"/>
  <c r="BF93" i="3" s="1"/>
  <c r="BI93" i="3" s="1"/>
  <c r="BL93" i="3" s="1"/>
  <c r="BO93" i="3" s="1"/>
  <c r="BR93" i="3" s="1"/>
  <c r="BU93" i="3" s="1"/>
  <c r="BX93" i="3" s="1"/>
  <c r="CA93" i="3" s="1"/>
  <c r="CD93" i="3" s="1"/>
  <c r="CG93" i="3" s="1"/>
  <c r="CJ93" i="3" s="1"/>
  <c r="CM93" i="3" s="1"/>
  <c r="CP93" i="3" s="1"/>
  <c r="QP92" i="3"/>
  <c r="QQ92" i="3" s="1"/>
  <c r="QM92" i="3"/>
  <c r="QJ92" i="3"/>
  <c r="QK92" i="3" s="1"/>
  <c r="IP92" i="3"/>
  <c r="IS92" i="3" s="1"/>
  <c r="IV92" i="3" s="1"/>
  <c r="IY92" i="3" s="1"/>
  <c r="JB92" i="3" s="1"/>
  <c r="JE92" i="3" s="1"/>
  <c r="JH92" i="3" s="1"/>
  <c r="JK92" i="3" s="1"/>
  <c r="JN92" i="3" s="1"/>
  <c r="JQ92" i="3" s="1"/>
  <c r="JT92" i="3" s="1"/>
  <c r="JW92" i="3" s="1"/>
  <c r="JZ92" i="3" s="1"/>
  <c r="KC92" i="3" s="1"/>
  <c r="KF92" i="3" s="1"/>
  <c r="KI92" i="3" s="1"/>
  <c r="KL92" i="3" s="1"/>
  <c r="KO92" i="3" s="1"/>
  <c r="KR92" i="3" s="1"/>
  <c r="KU92" i="3" s="1"/>
  <c r="KX92" i="3" s="1"/>
  <c r="LA92" i="3" s="1"/>
  <c r="LD92" i="3" s="1"/>
  <c r="LG92" i="3" s="1"/>
  <c r="LJ92" i="3" s="1"/>
  <c r="LM92" i="3" s="1"/>
  <c r="LP92" i="3" s="1"/>
  <c r="LS92" i="3" s="1"/>
  <c r="LV92" i="3" s="1"/>
  <c r="LY92" i="3" s="1"/>
  <c r="MB92" i="3" s="1"/>
  <c r="ME92" i="3" s="1"/>
  <c r="MH92" i="3" s="1"/>
  <c r="MK92" i="3" s="1"/>
  <c r="MN92" i="3" s="1"/>
  <c r="MQ92" i="3" s="1"/>
  <c r="MT92" i="3" s="1"/>
  <c r="MW92" i="3" s="1"/>
  <c r="MZ92" i="3" s="1"/>
  <c r="NC92" i="3" s="1"/>
  <c r="NF92" i="3" s="1"/>
  <c r="NI92" i="3" s="1"/>
  <c r="NL92" i="3" s="1"/>
  <c r="NO92" i="3" s="1"/>
  <c r="NR92" i="3" s="1"/>
  <c r="NU92" i="3" s="1"/>
  <c r="NX92" i="3" s="1"/>
  <c r="OA92" i="3" s="1"/>
  <c r="OD92" i="3" s="1"/>
  <c r="OG92" i="3" s="1"/>
  <c r="OJ92" i="3" s="1"/>
  <c r="OM92" i="3" s="1"/>
  <c r="OP92" i="3" s="1"/>
  <c r="OS92" i="3" s="1"/>
  <c r="OV92" i="3" s="1"/>
  <c r="OY92" i="3" s="1"/>
  <c r="PB92" i="3" s="1"/>
  <c r="PE92" i="3" s="1"/>
  <c r="PH92" i="3" s="1"/>
  <c r="PK92" i="3" s="1"/>
  <c r="PN92" i="3" s="1"/>
  <c r="PQ92" i="3" s="1"/>
  <c r="PT92" i="3" s="1"/>
  <c r="PW92" i="3" s="1"/>
  <c r="PZ92" i="3" s="1"/>
  <c r="QC92" i="3" s="1"/>
  <c r="QF92" i="3" s="1"/>
  <c r="QI92" i="3" s="1"/>
  <c r="QP91" i="3"/>
  <c r="QQ91" i="3" s="1"/>
  <c r="QM91" i="3"/>
  <c r="QJ91" i="3"/>
  <c r="QK91" i="3" s="1"/>
  <c r="MB91" i="3"/>
  <c r="ME91" i="3" s="1"/>
  <c r="MH91" i="3" s="1"/>
  <c r="MK91" i="3" s="1"/>
  <c r="MN91" i="3" s="1"/>
  <c r="MQ91" i="3" s="1"/>
  <c r="MT91" i="3" s="1"/>
  <c r="MW91" i="3" s="1"/>
  <c r="MZ91" i="3" s="1"/>
  <c r="NC91" i="3" s="1"/>
  <c r="NF91" i="3" s="1"/>
  <c r="NI91" i="3" s="1"/>
  <c r="NL91" i="3" s="1"/>
  <c r="NO91" i="3" s="1"/>
  <c r="NR91" i="3" s="1"/>
  <c r="NU91" i="3" s="1"/>
  <c r="NX91" i="3" s="1"/>
  <c r="OA91" i="3" s="1"/>
  <c r="OD91" i="3" s="1"/>
  <c r="OG91" i="3" s="1"/>
  <c r="OJ91" i="3" s="1"/>
  <c r="OM91" i="3" s="1"/>
  <c r="OP91" i="3" s="1"/>
  <c r="OS91" i="3" s="1"/>
  <c r="OV91" i="3" s="1"/>
  <c r="OY91" i="3" s="1"/>
  <c r="PB91" i="3" s="1"/>
  <c r="PE91" i="3" s="1"/>
  <c r="PH91" i="3" s="1"/>
  <c r="PK91" i="3" s="1"/>
  <c r="PN91" i="3" s="1"/>
  <c r="PQ91" i="3" s="1"/>
  <c r="PT91" i="3" s="1"/>
  <c r="PW91" i="3" s="1"/>
  <c r="PZ91" i="3" s="1"/>
  <c r="QC91" i="3" s="1"/>
  <c r="QF91" i="3" s="1"/>
  <c r="QI91" i="3" s="1"/>
  <c r="IP91" i="3"/>
  <c r="IS91" i="3" s="1"/>
  <c r="IV91" i="3" s="1"/>
  <c r="IY91" i="3" s="1"/>
  <c r="JB91" i="3" s="1"/>
  <c r="JE91" i="3" s="1"/>
  <c r="JH91" i="3" s="1"/>
  <c r="JK91" i="3" s="1"/>
  <c r="JN91" i="3" s="1"/>
  <c r="JQ91" i="3" s="1"/>
  <c r="JT91" i="3" s="1"/>
  <c r="JW91" i="3" s="1"/>
  <c r="JZ91" i="3" s="1"/>
  <c r="KC91" i="3" s="1"/>
  <c r="KF91" i="3" s="1"/>
  <c r="KI91" i="3" s="1"/>
  <c r="KL91" i="3" s="1"/>
  <c r="KO91" i="3" s="1"/>
  <c r="KR91" i="3" s="1"/>
  <c r="KU91" i="3" s="1"/>
  <c r="KX91" i="3" s="1"/>
  <c r="LA91" i="3" s="1"/>
  <c r="LD91" i="3" s="1"/>
  <c r="LG91" i="3" s="1"/>
  <c r="LJ91" i="3" s="1"/>
  <c r="LM91" i="3" s="1"/>
  <c r="LP91" i="3" s="1"/>
  <c r="LS91" i="3" s="1"/>
  <c r="LV91" i="3" s="1"/>
  <c r="QP90" i="3"/>
  <c r="QQ90" i="3" s="1"/>
  <c r="QM90" i="3"/>
  <c r="QN90" i="3" s="1"/>
  <c r="QJ90" i="3"/>
  <c r="EX90" i="3"/>
  <c r="FA90" i="3" s="1"/>
  <c r="FD90" i="3" s="1"/>
  <c r="FG90" i="3" s="1"/>
  <c r="FJ90" i="3" s="1"/>
  <c r="FM90" i="3" s="1"/>
  <c r="FP90" i="3" s="1"/>
  <c r="FS90" i="3" s="1"/>
  <c r="FV90" i="3" s="1"/>
  <c r="FY90" i="3" s="1"/>
  <c r="GB90" i="3" s="1"/>
  <c r="GE90" i="3" s="1"/>
  <c r="GH90" i="3" s="1"/>
  <c r="GK90" i="3" s="1"/>
  <c r="GN90" i="3" s="1"/>
  <c r="GQ90" i="3" s="1"/>
  <c r="GT90" i="3" s="1"/>
  <c r="GW90" i="3" s="1"/>
  <c r="GZ90" i="3" s="1"/>
  <c r="HC90" i="3" s="1"/>
  <c r="HF90" i="3" s="1"/>
  <c r="HI90" i="3" s="1"/>
  <c r="HL90" i="3" s="1"/>
  <c r="HO90" i="3" s="1"/>
  <c r="HR90" i="3" s="1"/>
  <c r="HU90" i="3" s="1"/>
  <c r="HX90" i="3" s="1"/>
  <c r="IA90" i="3" s="1"/>
  <c r="ID90" i="3" s="1"/>
  <c r="IG90" i="3" s="1"/>
  <c r="IJ90" i="3" s="1"/>
  <c r="IM90" i="3" s="1"/>
  <c r="IP90" i="3" s="1"/>
  <c r="IS90" i="3" s="1"/>
  <c r="IV90" i="3" s="1"/>
  <c r="IY90" i="3" s="1"/>
  <c r="JB90" i="3" s="1"/>
  <c r="JE90" i="3" s="1"/>
  <c r="JH90" i="3" s="1"/>
  <c r="JK90" i="3" s="1"/>
  <c r="JN90" i="3" s="1"/>
  <c r="JQ90" i="3" s="1"/>
  <c r="JT90" i="3" s="1"/>
  <c r="JW90" i="3" s="1"/>
  <c r="JZ90" i="3" s="1"/>
  <c r="KC90" i="3" s="1"/>
  <c r="KF90" i="3" s="1"/>
  <c r="KI90" i="3" s="1"/>
  <c r="KL90" i="3" s="1"/>
  <c r="KO90" i="3" s="1"/>
  <c r="KR90" i="3" s="1"/>
  <c r="KU90" i="3" s="1"/>
  <c r="KX90" i="3" s="1"/>
  <c r="LA90" i="3" s="1"/>
  <c r="LD90" i="3" s="1"/>
  <c r="LG90" i="3" s="1"/>
  <c r="LJ90" i="3" s="1"/>
  <c r="LM90" i="3" s="1"/>
  <c r="LP90" i="3" s="1"/>
  <c r="LS90" i="3" s="1"/>
  <c r="LV90" i="3" s="1"/>
  <c r="LY90" i="3" s="1"/>
  <c r="MB90" i="3" s="1"/>
  <c r="ME90" i="3" s="1"/>
  <c r="MH90" i="3" s="1"/>
  <c r="MK90" i="3" s="1"/>
  <c r="MN90" i="3" s="1"/>
  <c r="MQ90" i="3" s="1"/>
  <c r="MT90" i="3" s="1"/>
  <c r="MW90" i="3" s="1"/>
  <c r="MZ90" i="3" s="1"/>
  <c r="NC90" i="3" s="1"/>
  <c r="NF90" i="3" s="1"/>
  <c r="NI90" i="3" s="1"/>
  <c r="NL90" i="3" s="1"/>
  <c r="NO90" i="3" s="1"/>
  <c r="NR90" i="3" s="1"/>
  <c r="NU90" i="3" s="1"/>
  <c r="NX90" i="3" s="1"/>
  <c r="OA90" i="3" s="1"/>
  <c r="OD90" i="3" s="1"/>
  <c r="OG90" i="3" s="1"/>
  <c r="OJ90" i="3" s="1"/>
  <c r="OM90" i="3" s="1"/>
  <c r="OP90" i="3" s="1"/>
  <c r="OS90" i="3" s="1"/>
  <c r="OV90" i="3" s="1"/>
  <c r="OY90" i="3" s="1"/>
  <c r="PB90" i="3" s="1"/>
  <c r="PE90" i="3" s="1"/>
  <c r="PH90" i="3" s="1"/>
  <c r="PK90" i="3" s="1"/>
  <c r="PN90" i="3" s="1"/>
  <c r="PQ90" i="3" s="1"/>
  <c r="PT90" i="3" s="1"/>
  <c r="PW90" i="3" s="1"/>
  <c r="PZ90" i="3" s="1"/>
  <c r="QC90" i="3" s="1"/>
  <c r="QF90" i="3" s="1"/>
  <c r="QI90" i="3" s="1"/>
  <c r="G90" i="3"/>
  <c r="J90" i="3" s="1"/>
  <c r="M90" i="3" s="1"/>
  <c r="P90" i="3" s="1"/>
  <c r="S90" i="3" s="1"/>
  <c r="V90" i="3" s="1"/>
  <c r="Y90" i="3" s="1"/>
  <c r="AB90" i="3" s="1"/>
  <c r="AE90" i="3" s="1"/>
  <c r="AH90" i="3" s="1"/>
  <c r="AK90" i="3" s="1"/>
  <c r="AN90" i="3" s="1"/>
  <c r="AQ90" i="3" s="1"/>
  <c r="AT90" i="3" s="1"/>
  <c r="AW90" i="3" s="1"/>
  <c r="AZ90" i="3" s="1"/>
  <c r="BC90" i="3" s="1"/>
  <c r="BF90" i="3" s="1"/>
  <c r="BI90" i="3" s="1"/>
  <c r="BL90" i="3" s="1"/>
  <c r="BO90" i="3" s="1"/>
  <c r="BR90" i="3" s="1"/>
  <c r="BU90" i="3" s="1"/>
  <c r="BX90" i="3" s="1"/>
  <c r="CA90" i="3" s="1"/>
  <c r="CD90" i="3" s="1"/>
  <c r="CG90" i="3" s="1"/>
  <c r="CJ90" i="3" s="1"/>
  <c r="CM90" i="3" s="1"/>
  <c r="CP90" i="3" s="1"/>
  <c r="QP89" i="3"/>
  <c r="QQ89" i="3" s="1"/>
  <c r="QM89" i="3"/>
  <c r="QN89" i="3" s="1"/>
  <c r="QJ89" i="3"/>
  <c r="QK89" i="3" s="1"/>
  <c r="M89" i="3"/>
  <c r="P89" i="3" s="1"/>
  <c r="S89" i="3" s="1"/>
  <c r="V89" i="3" s="1"/>
  <c r="Y89" i="3" s="1"/>
  <c r="AB89" i="3" s="1"/>
  <c r="AE89" i="3" s="1"/>
  <c r="AH89" i="3" s="1"/>
  <c r="AK89" i="3" s="1"/>
  <c r="AN89" i="3" s="1"/>
  <c r="AQ89" i="3" s="1"/>
  <c r="AT89" i="3" s="1"/>
  <c r="AW89" i="3" s="1"/>
  <c r="AZ89" i="3" s="1"/>
  <c r="BC89" i="3" s="1"/>
  <c r="BF89" i="3" s="1"/>
  <c r="BI89" i="3" s="1"/>
  <c r="BL89" i="3" s="1"/>
  <c r="BO89" i="3" s="1"/>
  <c r="BR89" i="3" s="1"/>
  <c r="BU89" i="3" s="1"/>
  <c r="BX89" i="3" s="1"/>
  <c r="CA89" i="3" s="1"/>
  <c r="CD89" i="3" s="1"/>
  <c r="CG89" i="3" s="1"/>
  <c r="CJ89" i="3" s="1"/>
  <c r="CM89" i="3" s="1"/>
  <c r="CP89" i="3" s="1"/>
  <c r="QP88" i="3"/>
  <c r="QQ88" i="3" s="1"/>
  <c r="QM88" i="3"/>
  <c r="QJ88" i="3"/>
  <c r="QK88" i="3" s="1"/>
  <c r="M88" i="3"/>
  <c r="P88" i="3" s="1"/>
  <c r="S88" i="3" s="1"/>
  <c r="V88" i="3" s="1"/>
  <c r="Y88" i="3" s="1"/>
  <c r="AB88" i="3" s="1"/>
  <c r="AE88" i="3" s="1"/>
  <c r="AH88" i="3" s="1"/>
  <c r="AK88" i="3" s="1"/>
  <c r="AN88" i="3" s="1"/>
  <c r="AQ88" i="3" s="1"/>
  <c r="AT88" i="3" s="1"/>
  <c r="AW88" i="3" s="1"/>
  <c r="AZ88" i="3" s="1"/>
  <c r="BC88" i="3" s="1"/>
  <c r="BF88" i="3" s="1"/>
  <c r="BI88" i="3" s="1"/>
  <c r="BL88" i="3" s="1"/>
  <c r="BO88" i="3" s="1"/>
  <c r="BR88" i="3" s="1"/>
  <c r="BU88" i="3" s="1"/>
  <c r="BX88" i="3" s="1"/>
  <c r="CA88" i="3" s="1"/>
  <c r="CD88" i="3" s="1"/>
  <c r="CG88" i="3" s="1"/>
  <c r="CJ88" i="3" s="1"/>
  <c r="CM88" i="3" s="1"/>
  <c r="CP88" i="3" s="1"/>
  <c r="QP87" i="3"/>
  <c r="QQ87" i="3" s="1"/>
  <c r="QM87" i="3"/>
  <c r="QK87" i="3"/>
  <c r="QJ87" i="3"/>
  <c r="JH87" i="3"/>
  <c r="JK87" i="3" s="1"/>
  <c r="JN87" i="3" s="1"/>
  <c r="JQ87" i="3" s="1"/>
  <c r="JT87" i="3" s="1"/>
  <c r="JW87" i="3" s="1"/>
  <c r="JZ87" i="3" s="1"/>
  <c r="KC87" i="3" s="1"/>
  <c r="KF87" i="3" s="1"/>
  <c r="KI87" i="3" s="1"/>
  <c r="KL87" i="3" s="1"/>
  <c r="KO87" i="3" s="1"/>
  <c r="KR87" i="3" s="1"/>
  <c r="KU87" i="3" s="1"/>
  <c r="KX87" i="3" s="1"/>
  <c r="LA87" i="3" s="1"/>
  <c r="LD87" i="3" s="1"/>
  <c r="LG87" i="3" s="1"/>
  <c r="LJ87" i="3" s="1"/>
  <c r="LM87" i="3" s="1"/>
  <c r="LP87" i="3" s="1"/>
  <c r="LS87" i="3" s="1"/>
  <c r="LV87" i="3" s="1"/>
  <c r="LY87" i="3" s="1"/>
  <c r="MB87" i="3" s="1"/>
  <c r="ME87" i="3" s="1"/>
  <c r="MH87" i="3" s="1"/>
  <c r="MK87" i="3" s="1"/>
  <c r="MN87" i="3" s="1"/>
  <c r="MQ87" i="3" s="1"/>
  <c r="MT87" i="3" s="1"/>
  <c r="MW87" i="3" s="1"/>
  <c r="MZ87" i="3" s="1"/>
  <c r="NC87" i="3" s="1"/>
  <c r="NF87" i="3" s="1"/>
  <c r="NI87" i="3" s="1"/>
  <c r="NL87" i="3" s="1"/>
  <c r="NO87" i="3" s="1"/>
  <c r="NR87" i="3" s="1"/>
  <c r="NU87" i="3" s="1"/>
  <c r="NX87" i="3" s="1"/>
  <c r="OA87" i="3" s="1"/>
  <c r="OD87" i="3" s="1"/>
  <c r="OG87" i="3" s="1"/>
  <c r="OJ87" i="3" s="1"/>
  <c r="OM87" i="3" s="1"/>
  <c r="OP87" i="3" s="1"/>
  <c r="OS87" i="3" s="1"/>
  <c r="OV87" i="3" s="1"/>
  <c r="OY87" i="3" s="1"/>
  <c r="PB87" i="3" s="1"/>
  <c r="PE87" i="3" s="1"/>
  <c r="PH87" i="3" s="1"/>
  <c r="PK87" i="3" s="1"/>
  <c r="PN87" i="3" s="1"/>
  <c r="PQ87" i="3" s="1"/>
  <c r="PT87" i="3" s="1"/>
  <c r="PW87" i="3" s="1"/>
  <c r="PZ87" i="3" s="1"/>
  <c r="QC87" i="3" s="1"/>
  <c r="QF87" i="3" s="1"/>
  <c r="QI87" i="3" s="1"/>
  <c r="QP86" i="3"/>
  <c r="QQ86" i="3" s="1"/>
  <c r="QM86" i="3"/>
  <c r="QN86" i="3" s="1"/>
  <c r="QJ86" i="3"/>
  <c r="IY86" i="3"/>
  <c r="JB86" i="3" s="1"/>
  <c r="JE86" i="3" s="1"/>
  <c r="JH86" i="3" s="1"/>
  <c r="JK86" i="3" s="1"/>
  <c r="JN86" i="3" s="1"/>
  <c r="JQ86" i="3" s="1"/>
  <c r="JT86" i="3" s="1"/>
  <c r="JW86" i="3" s="1"/>
  <c r="JZ86" i="3" s="1"/>
  <c r="KC86" i="3" s="1"/>
  <c r="KF86" i="3" s="1"/>
  <c r="KI86" i="3" s="1"/>
  <c r="KL86" i="3" s="1"/>
  <c r="KO86" i="3" s="1"/>
  <c r="KR86" i="3" s="1"/>
  <c r="KU86" i="3" s="1"/>
  <c r="KX86" i="3" s="1"/>
  <c r="LA86" i="3" s="1"/>
  <c r="LD86" i="3" s="1"/>
  <c r="LG86" i="3" s="1"/>
  <c r="LJ86" i="3" s="1"/>
  <c r="LM86" i="3" s="1"/>
  <c r="LP86" i="3" s="1"/>
  <c r="LS86" i="3" s="1"/>
  <c r="LV86" i="3" s="1"/>
  <c r="LY86" i="3" s="1"/>
  <c r="MB86" i="3" s="1"/>
  <c r="ME86" i="3" s="1"/>
  <c r="MH86" i="3" s="1"/>
  <c r="MK86" i="3" s="1"/>
  <c r="MN86" i="3" s="1"/>
  <c r="MQ86" i="3" s="1"/>
  <c r="MT86" i="3" s="1"/>
  <c r="MW86" i="3" s="1"/>
  <c r="MZ86" i="3" s="1"/>
  <c r="NC86" i="3" s="1"/>
  <c r="NF86" i="3" s="1"/>
  <c r="NI86" i="3" s="1"/>
  <c r="NL86" i="3" s="1"/>
  <c r="NO86" i="3" s="1"/>
  <c r="NR86" i="3" s="1"/>
  <c r="NU86" i="3" s="1"/>
  <c r="NX86" i="3" s="1"/>
  <c r="OA86" i="3" s="1"/>
  <c r="OD86" i="3" s="1"/>
  <c r="OG86" i="3" s="1"/>
  <c r="OJ86" i="3" s="1"/>
  <c r="OM86" i="3" s="1"/>
  <c r="OP86" i="3" s="1"/>
  <c r="OS86" i="3" s="1"/>
  <c r="OV86" i="3" s="1"/>
  <c r="OY86" i="3" s="1"/>
  <c r="PB86" i="3" s="1"/>
  <c r="PE86" i="3" s="1"/>
  <c r="PH86" i="3" s="1"/>
  <c r="PK86" i="3" s="1"/>
  <c r="PN86" i="3" s="1"/>
  <c r="PQ86" i="3" s="1"/>
  <c r="PT86" i="3" s="1"/>
  <c r="PW86" i="3" s="1"/>
  <c r="PZ86" i="3" s="1"/>
  <c r="QC86" i="3" s="1"/>
  <c r="QF86" i="3" s="1"/>
  <c r="QI86" i="3" s="1"/>
  <c r="G86" i="3"/>
  <c r="J86" i="3" s="1"/>
  <c r="M86" i="3" s="1"/>
  <c r="P86" i="3" s="1"/>
  <c r="S86" i="3" s="1"/>
  <c r="V86" i="3" s="1"/>
  <c r="Y86" i="3" s="1"/>
  <c r="AB86" i="3" s="1"/>
  <c r="AE86" i="3" s="1"/>
  <c r="AH86" i="3" s="1"/>
  <c r="AK86" i="3" s="1"/>
  <c r="AN86" i="3" s="1"/>
  <c r="AQ86" i="3" s="1"/>
  <c r="AT86" i="3" s="1"/>
  <c r="AW86" i="3" s="1"/>
  <c r="AZ86" i="3" s="1"/>
  <c r="BC86" i="3" s="1"/>
  <c r="BF86" i="3" s="1"/>
  <c r="BI86" i="3" s="1"/>
  <c r="BL86" i="3" s="1"/>
  <c r="BO86" i="3" s="1"/>
  <c r="BR86" i="3" s="1"/>
  <c r="BU86" i="3" s="1"/>
  <c r="BX86" i="3" s="1"/>
  <c r="CA86" i="3" s="1"/>
  <c r="CD86" i="3" s="1"/>
  <c r="CG86" i="3" s="1"/>
  <c r="CJ86" i="3" s="1"/>
  <c r="CM86" i="3" s="1"/>
  <c r="CP86" i="3" s="1"/>
  <c r="CV86" i="3" s="1"/>
  <c r="CY86" i="3" s="1"/>
  <c r="DB86" i="3" s="1"/>
  <c r="DE86" i="3" s="1"/>
  <c r="DH86" i="3" s="1"/>
  <c r="DK86" i="3" s="1"/>
  <c r="DN86" i="3" s="1"/>
  <c r="DQ86" i="3" s="1"/>
  <c r="DT86" i="3" s="1"/>
  <c r="DW86" i="3" s="1"/>
  <c r="DZ86" i="3" s="1"/>
  <c r="EC86" i="3" s="1"/>
  <c r="EF86" i="3" s="1"/>
  <c r="EI86" i="3" s="1"/>
  <c r="EL86" i="3" s="1"/>
  <c r="EO86" i="3" s="1"/>
  <c r="ER86" i="3" s="1"/>
  <c r="EU86" i="3" s="1"/>
  <c r="EX86" i="3" s="1"/>
  <c r="FA86" i="3" s="1"/>
  <c r="FD86" i="3" s="1"/>
  <c r="FG86" i="3" s="1"/>
  <c r="FJ86" i="3" s="1"/>
  <c r="FM86" i="3" s="1"/>
  <c r="FP86" i="3" s="1"/>
  <c r="FS86" i="3" s="1"/>
  <c r="FV86" i="3" s="1"/>
  <c r="FY86" i="3" s="1"/>
  <c r="GB86" i="3" s="1"/>
  <c r="GE86" i="3" s="1"/>
  <c r="GH86" i="3" s="1"/>
  <c r="GK86" i="3" s="1"/>
  <c r="GN86" i="3" s="1"/>
  <c r="GQ86" i="3" s="1"/>
  <c r="GT86" i="3" s="1"/>
  <c r="GW86" i="3" s="1"/>
  <c r="GZ86" i="3" s="1"/>
  <c r="HC86" i="3" s="1"/>
  <c r="HF86" i="3" s="1"/>
  <c r="HI86" i="3" s="1"/>
  <c r="HL86" i="3" s="1"/>
  <c r="HO86" i="3" s="1"/>
  <c r="HR86" i="3" s="1"/>
  <c r="HU86" i="3" s="1"/>
  <c r="HX86" i="3" s="1"/>
  <c r="IA86" i="3" s="1"/>
  <c r="ID86" i="3" s="1"/>
  <c r="IG86" i="3" s="1"/>
  <c r="IJ86" i="3" s="1"/>
  <c r="IM86" i="3" s="1"/>
  <c r="IP86" i="3" s="1"/>
  <c r="IS86" i="3" s="1"/>
  <c r="QP85" i="3"/>
  <c r="QQ85" i="3" s="1"/>
  <c r="QM85" i="3"/>
  <c r="QK85" i="3"/>
  <c r="QJ85" i="3"/>
  <c r="PB85" i="3"/>
  <c r="PE85" i="3" s="1"/>
  <c r="PH85" i="3" s="1"/>
  <c r="PK85" i="3" s="1"/>
  <c r="PN85" i="3" s="1"/>
  <c r="PQ85" i="3" s="1"/>
  <c r="PT85" i="3" s="1"/>
  <c r="PW85" i="3" s="1"/>
  <c r="PZ85" i="3" s="1"/>
  <c r="QC85" i="3" s="1"/>
  <c r="QF85" i="3" s="1"/>
  <c r="QI85" i="3" s="1"/>
  <c r="OG85" i="3"/>
  <c r="OJ85" i="3" s="1"/>
  <c r="OM85" i="3" s="1"/>
  <c r="OP85" i="3" s="1"/>
  <c r="OS85" i="3" s="1"/>
  <c r="QQ84" i="3"/>
  <c r="QP84" i="3"/>
  <c r="QM84" i="3"/>
  <c r="QJ84" i="3"/>
  <c r="QK84" i="3" s="1"/>
  <c r="AN84" i="3"/>
  <c r="AQ84" i="3" s="1"/>
  <c r="AT84" i="3" s="1"/>
  <c r="AW84" i="3" s="1"/>
  <c r="AZ84" i="3" s="1"/>
  <c r="BC84" i="3" s="1"/>
  <c r="BF84" i="3" s="1"/>
  <c r="BI84" i="3" s="1"/>
  <c r="BL84" i="3" s="1"/>
  <c r="BO84" i="3" s="1"/>
  <c r="BR84" i="3" s="1"/>
  <c r="BU84" i="3" s="1"/>
  <c r="BX84" i="3" s="1"/>
  <c r="CA84" i="3" s="1"/>
  <c r="CD84" i="3" s="1"/>
  <c r="CG84" i="3" s="1"/>
  <c r="CJ84" i="3" s="1"/>
  <c r="CM84" i="3" s="1"/>
  <c r="CP84" i="3" s="1"/>
  <c r="QP83" i="3"/>
  <c r="QQ83" i="3" s="1"/>
  <c r="QN83" i="3"/>
  <c r="QM83" i="3"/>
  <c r="QJ83" i="3"/>
  <c r="G83" i="3"/>
  <c r="J83" i="3" s="1"/>
  <c r="M83" i="3" s="1"/>
  <c r="P83" i="3" s="1"/>
  <c r="S83" i="3" s="1"/>
  <c r="V83" i="3" s="1"/>
  <c r="Y83" i="3" s="1"/>
  <c r="AB83" i="3" s="1"/>
  <c r="AE83" i="3" s="1"/>
  <c r="AH83" i="3" s="1"/>
  <c r="AK83" i="3" s="1"/>
  <c r="AN83" i="3" s="1"/>
  <c r="AQ83" i="3" s="1"/>
  <c r="AT83" i="3" s="1"/>
  <c r="AW83" i="3" s="1"/>
  <c r="AZ83" i="3" s="1"/>
  <c r="BC83" i="3" s="1"/>
  <c r="BF83" i="3" s="1"/>
  <c r="BI83" i="3" s="1"/>
  <c r="BL83" i="3" s="1"/>
  <c r="BO83" i="3" s="1"/>
  <c r="BR83" i="3" s="1"/>
  <c r="BU83" i="3" s="1"/>
  <c r="BX83" i="3" s="1"/>
  <c r="CA83" i="3" s="1"/>
  <c r="CD83" i="3" s="1"/>
  <c r="CG83" i="3" s="1"/>
  <c r="CJ83" i="3" s="1"/>
  <c r="CM83" i="3" s="1"/>
  <c r="CP83" i="3" s="1"/>
  <c r="QP82" i="3"/>
  <c r="QQ82" i="3" s="1"/>
  <c r="QM82" i="3"/>
  <c r="QN82" i="3" s="1"/>
  <c r="QJ82" i="3"/>
  <c r="G82" i="3"/>
  <c r="J82" i="3" s="1"/>
  <c r="M82" i="3" s="1"/>
  <c r="P82" i="3" s="1"/>
  <c r="S82" i="3" s="1"/>
  <c r="V82" i="3" s="1"/>
  <c r="Y82" i="3" s="1"/>
  <c r="AB82" i="3" s="1"/>
  <c r="AE82" i="3" s="1"/>
  <c r="AH82" i="3" s="1"/>
  <c r="AK82" i="3" s="1"/>
  <c r="AN82" i="3" s="1"/>
  <c r="AQ82" i="3" s="1"/>
  <c r="AT82" i="3" s="1"/>
  <c r="AW82" i="3" s="1"/>
  <c r="AZ82" i="3" s="1"/>
  <c r="BC82" i="3" s="1"/>
  <c r="BF82" i="3" s="1"/>
  <c r="BI82" i="3" s="1"/>
  <c r="BL82" i="3" s="1"/>
  <c r="BO82" i="3" s="1"/>
  <c r="BR82" i="3" s="1"/>
  <c r="BU82" i="3" s="1"/>
  <c r="BX82" i="3" s="1"/>
  <c r="CA82" i="3" s="1"/>
  <c r="CD82" i="3" s="1"/>
  <c r="CG82" i="3" s="1"/>
  <c r="CJ82" i="3" s="1"/>
  <c r="CM82" i="3" s="1"/>
  <c r="CP82" i="3" s="1"/>
  <c r="QP81" i="3"/>
  <c r="QQ81" i="3" s="1"/>
  <c r="QM81" i="3"/>
  <c r="QN81" i="3" s="1"/>
  <c r="QJ81" i="3"/>
  <c r="G81" i="3"/>
  <c r="J81" i="3" s="1"/>
  <c r="M81" i="3" s="1"/>
  <c r="P81" i="3" s="1"/>
  <c r="S81" i="3" s="1"/>
  <c r="V81" i="3" s="1"/>
  <c r="Y81" i="3" s="1"/>
  <c r="AB81" i="3" s="1"/>
  <c r="AE81" i="3" s="1"/>
  <c r="AH81" i="3" s="1"/>
  <c r="AK81" i="3" s="1"/>
  <c r="AN81" i="3" s="1"/>
  <c r="AQ81" i="3" s="1"/>
  <c r="AT81" i="3" s="1"/>
  <c r="AW81" i="3" s="1"/>
  <c r="AZ81" i="3" s="1"/>
  <c r="BC81" i="3" s="1"/>
  <c r="BF81" i="3" s="1"/>
  <c r="BI81" i="3" s="1"/>
  <c r="BL81" i="3" s="1"/>
  <c r="BO81" i="3" s="1"/>
  <c r="BR81" i="3" s="1"/>
  <c r="BU81" i="3" s="1"/>
  <c r="BX81" i="3" s="1"/>
  <c r="CA81" i="3" s="1"/>
  <c r="CD81" i="3" s="1"/>
  <c r="CG81" i="3" s="1"/>
  <c r="CJ81" i="3" s="1"/>
  <c r="CM81" i="3" s="1"/>
  <c r="CP81" i="3" s="1"/>
  <c r="QP80" i="3"/>
  <c r="QQ80" i="3" s="1"/>
  <c r="QM80" i="3"/>
  <c r="QN80" i="3" s="1"/>
  <c r="QJ80" i="3"/>
  <c r="G80" i="3"/>
  <c r="J80" i="3" s="1"/>
  <c r="M80" i="3" s="1"/>
  <c r="P80" i="3" s="1"/>
  <c r="S80" i="3" s="1"/>
  <c r="V80" i="3" s="1"/>
  <c r="Y80" i="3" s="1"/>
  <c r="AB80" i="3" s="1"/>
  <c r="AE80" i="3" s="1"/>
  <c r="AH80" i="3" s="1"/>
  <c r="AK80" i="3" s="1"/>
  <c r="AN80" i="3" s="1"/>
  <c r="AQ80" i="3" s="1"/>
  <c r="AT80" i="3" s="1"/>
  <c r="AW80" i="3" s="1"/>
  <c r="AZ80" i="3" s="1"/>
  <c r="BC80" i="3" s="1"/>
  <c r="BF80" i="3" s="1"/>
  <c r="BI80" i="3" s="1"/>
  <c r="BL80" i="3" s="1"/>
  <c r="BO80" i="3" s="1"/>
  <c r="BR80" i="3" s="1"/>
  <c r="BU80" i="3" s="1"/>
  <c r="BX80" i="3" s="1"/>
  <c r="CA80" i="3" s="1"/>
  <c r="CD80" i="3" s="1"/>
  <c r="CG80" i="3" s="1"/>
  <c r="CJ80" i="3" s="1"/>
  <c r="CM80" i="3" s="1"/>
  <c r="CP80" i="3" s="1"/>
  <c r="QP79" i="3"/>
  <c r="QQ79" i="3" s="1"/>
  <c r="QM79" i="3"/>
  <c r="QN79" i="3" s="1"/>
  <c r="QJ79" i="3"/>
  <c r="QK79" i="3" s="1"/>
  <c r="S79" i="3"/>
  <c r="V79" i="3" s="1"/>
  <c r="Y79" i="3" s="1"/>
  <c r="AB79" i="3" s="1"/>
  <c r="AE79" i="3" s="1"/>
  <c r="AH79" i="3" s="1"/>
  <c r="AK79" i="3" s="1"/>
  <c r="AN79" i="3" s="1"/>
  <c r="AQ79" i="3" s="1"/>
  <c r="AT79" i="3" s="1"/>
  <c r="AW79" i="3" s="1"/>
  <c r="AZ79" i="3" s="1"/>
  <c r="BC79" i="3" s="1"/>
  <c r="BF79" i="3" s="1"/>
  <c r="BI79" i="3" s="1"/>
  <c r="BL79" i="3" s="1"/>
  <c r="BO79" i="3" s="1"/>
  <c r="BR79" i="3" s="1"/>
  <c r="BU79" i="3" s="1"/>
  <c r="BX79" i="3" s="1"/>
  <c r="CA79" i="3" s="1"/>
  <c r="CD79" i="3" s="1"/>
  <c r="CG79" i="3" s="1"/>
  <c r="CJ79" i="3" s="1"/>
  <c r="CM79" i="3" s="1"/>
  <c r="CP79" i="3" s="1"/>
  <c r="G79" i="3"/>
  <c r="J79" i="3" s="1"/>
  <c r="M79" i="3" s="1"/>
  <c r="P79" i="3" s="1"/>
  <c r="QP78" i="3"/>
  <c r="QQ78" i="3" s="1"/>
  <c r="QM78" i="3"/>
  <c r="QN78" i="3" s="1"/>
  <c r="QJ78" i="3"/>
  <c r="G78" i="3"/>
  <c r="J78" i="3" s="1"/>
  <c r="M78" i="3" s="1"/>
  <c r="P78" i="3" s="1"/>
  <c r="S78" i="3" s="1"/>
  <c r="V78" i="3" s="1"/>
  <c r="Y78" i="3" s="1"/>
  <c r="AB78" i="3" s="1"/>
  <c r="AE78" i="3" s="1"/>
  <c r="AH78" i="3" s="1"/>
  <c r="AK78" i="3" s="1"/>
  <c r="AN78" i="3" s="1"/>
  <c r="AQ78" i="3" s="1"/>
  <c r="AT78" i="3" s="1"/>
  <c r="AW78" i="3" s="1"/>
  <c r="AZ78" i="3" s="1"/>
  <c r="BC78" i="3" s="1"/>
  <c r="BF78" i="3" s="1"/>
  <c r="BI78" i="3" s="1"/>
  <c r="BL78" i="3" s="1"/>
  <c r="BO78" i="3" s="1"/>
  <c r="BR78" i="3" s="1"/>
  <c r="BU78" i="3" s="1"/>
  <c r="BX78" i="3" s="1"/>
  <c r="CA78" i="3" s="1"/>
  <c r="CD78" i="3" s="1"/>
  <c r="CG78" i="3" s="1"/>
  <c r="CJ78" i="3" s="1"/>
  <c r="CM78" i="3" s="1"/>
  <c r="CP78" i="3" s="1"/>
  <c r="QQ77" i="3"/>
  <c r="QP77" i="3"/>
  <c r="QM77" i="3"/>
  <c r="QN77" i="3" s="1"/>
  <c r="QJ77" i="3"/>
  <c r="QK77" i="3" s="1"/>
  <c r="J77" i="3"/>
  <c r="M77" i="3" s="1"/>
  <c r="P77" i="3" s="1"/>
  <c r="S77" i="3" s="1"/>
  <c r="V77" i="3" s="1"/>
  <c r="Y77" i="3" s="1"/>
  <c r="AB77" i="3" s="1"/>
  <c r="AE77" i="3" s="1"/>
  <c r="AH77" i="3" s="1"/>
  <c r="AK77" i="3" s="1"/>
  <c r="AN77" i="3" s="1"/>
  <c r="AQ77" i="3" s="1"/>
  <c r="AT77" i="3" s="1"/>
  <c r="AW77" i="3" s="1"/>
  <c r="AZ77" i="3" s="1"/>
  <c r="BC77" i="3" s="1"/>
  <c r="BF77" i="3" s="1"/>
  <c r="BI77" i="3" s="1"/>
  <c r="BL77" i="3" s="1"/>
  <c r="BO77" i="3" s="1"/>
  <c r="BR77" i="3" s="1"/>
  <c r="BU77" i="3" s="1"/>
  <c r="BX77" i="3" s="1"/>
  <c r="CA77" i="3" s="1"/>
  <c r="CD77" i="3" s="1"/>
  <c r="CG77" i="3" s="1"/>
  <c r="CJ77" i="3" s="1"/>
  <c r="CM77" i="3" s="1"/>
  <c r="CP77" i="3" s="1"/>
  <c r="G77" i="3"/>
  <c r="QP76" i="3"/>
  <c r="QQ76" i="3" s="1"/>
  <c r="QN76" i="3"/>
  <c r="QM76" i="3"/>
  <c r="QK76" i="3"/>
  <c r="QJ76" i="3"/>
  <c r="QS76" i="3" s="1"/>
  <c r="QT76" i="3" s="1"/>
  <c r="G76" i="3"/>
  <c r="J76" i="3" s="1"/>
  <c r="M76" i="3" s="1"/>
  <c r="P76" i="3" s="1"/>
  <c r="S76" i="3" s="1"/>
  <c r="V76" i="3" s="1"/>
  <c r="Y76" i="3" s="1"/>
  <c r="AB76" i="3" s="1"/>
  <c r="AE76" i="3" s="1"/>
  <c r="AH76" i="3" s="1"/>
  <c r="AK76" i="3" s="1"/>
  <c r="AN76" i="3" s="1"/>
  <c r="AQ76" i="3" s="1"/>
  <c r="AT76" i="3" s="1"/>
  <c r="AW76" i="3" s="1"/>
  <c r="AZ76" i="3" s="1"/>
  <c r="BC76" i="3" s="1"/>
  <c r="BF76" i="3" s="1"/>
  <c r="BI76" i="3" s="1"/>
  <c r="BL76" i="3" s="1"/>
  <c r="BO76" i="3" s="1"/>
  <c r="BR76" i="3" s="1"/>
  <c r="BU76" i="3" s="1"/>
  <c r="BX76" i="3" s="1"/>
  <c r="CA76" i="3" s="1"/>
  <c r="CD76" i="3" s="1"/>
  <c r="CG76" i="3" s="1"/>
  <c r="CJ76" i="3" s="1"/>
  <c r="CM76" i="3" s="1"/>
  <c r="CP76" i="3" s="1"/>
  <c r="QP75" i="3"/>
  <c r="QQ75" i="3" s="1"/>
  <c r="QM75" i="3"/>
  <c r="QN75" i="3" s="1"/>
  <c r="QJ75" i="3"/>
  <c r="M75" i="3"/>
  <c r="P75" i="3" s="1"/>
  <c r="S75" i="3" s="1"/>
  <c r="V75" i="3" s="1"/>
  <c r="Y75" i="3" s="1"/>
  <c r="AB75" i="3" s="1"/>
  <c r="AE75" i="3" s="1"/>
  <c r="AH75" i="3" s="1"/>
  <c r="AK75" i="3" s="1"/>
  <c r="AN75" i="3" s="1"/>
  <c r="AQ75" i="3" s="1"/>
  <c r="AT75" i="3" s="1"/>
  <c r="AW75" i="3" s="1"/>
  <c r="AZ75" i="3" s="1"/>
  <c r="BC75" i="3" s="1"/>
  <c r="BF75" i="3" s="1"/>
  <c r="BI75" i="3" s="1"/>
  <c r="BL75" i="3" s="1"/>
  <c r="BO75" i="3" s="1"/>
  <c r="BR75" i="3" s="1"/>
  <c r="BU75" i="3" s="1"/>
  <c r="BX75" i="3" s="1"/>
  <c r="CA75" i="3" s="1"/>
  <c r="CD75" i="3" s="1"/>
  <c r="CG75" i="3" s="1"/>
  <c r="CJ75" i="3" s="1"/>
  <c r="CM75" i="3" s="1"/>
  <c r="CP75" i="3" s="1"/>
  <c r="G75" i="3"/>
  <c r="J75" i="3" s="1"/>
  <c r="QP74" i="3"/>
  <c r="QQ74" i="3" s="1"/>
  <c r="QM74" i="3"/>
  <c r="QS74" i="3" s="1"/>
  <c r="QT74" i="3" s="1"/>
  <c r="QK74" i="3"/>
  <c r="QJ74" i="3"/>
  <c r="G74" i="3"/>
  <c r="J74" i="3" s="1"/>
  <c r="M74" i="3" s="1"/>
  <c r="P74" i="3" s="1"/>
  <c r="S74" i="3" s="1"/>
  <c r="V74" i="3" s="1"/>
  <c r="Y74" i="3" s="1"/>
  <c r="AB74" i="3" s="1"/>
  <c r="AE74" i="3" s="1"/>
  <c r="AH74" i="3" s="1"/>
  <c r="AK74" i="3" s="1"/>
  <c r="AN74" i="3" s="1"/>
  <c r="AQ74" i="3" s="1"/>
  <c r="AT74" i="3" s="1"/>
  <c r="AW74" i="3" s="1"/>
  <c r="AZ74" i="3" s="1"/>
  <c r="BC74" i="3" s="1"/>
  <c r="BF74" i="3" s="1"/>
  <c r="BI74" i="3" s="1"/>
  <c r="BL74" i="3" s="1"/>
  <c r="BO74" i="3" s="1"/>
  <c r="BR74" i="3" s="1"/>
  <c r="BU74" i="3" s="1"/>
  <c r="BX74" i="3" s="1"/>
  <c r="CA74" i="3" s="1"/>
  <c r="CD74" i="3" s="1"/>
  <c r="CG74" i="3" s="1"/>
  <c r="CJ74" i="3" s="1"/>
  <c r="CM74" i="3" s="1"/>
  <c r="CP74" i="3" s="1"/>
  <c r="QP73" i="3"/>
  <c r="QQ73" i="3" s="1"/>
  <c r="QM73" i="3"/>
  <c r="QN73" i="3" s="1"/>
  <c r="QJ73" i="3"/>
  <c r="G73" i="3"/>
  <c r="J73" i="3" s="1"/>
  <c r="M73" i="3" s="1"/>
  <c r="P73" i="3" s="1"/>
  <c r="S73" i="3" s="1"/>
  <c r="V73" i="3" s="1"/>
  <c r="Y73" i="3" s="1"/>
  <c r="AB73" i="3" s="1"/>
  <c r="AE73" i="3" s="1"/>
  <c r="AH73" i="3" s="1"/>
  <c r="AK73" i="3" s="1"/>
  <c r="AN73" i="3" s="1"/>
  <c r="AQ73" i="3" s="1"/>
  <c r="AT73" i="3" s="1"/>
  <c r="AW73" i="3" s="1"/>
  <c r="AZ73" i="3" s="1"/>
  <c r="BC73" i="3" s="1"/>
  <c r="BF73" i="3" s="1"/>
  <c r="BI73" i="3" s="1"/>
  <c r="BL73" i="3" s="1"/>
  <c r="BO73" i="3" s="1"/>
  <c r="BR73" i="3" s="1"/>
  <c r="BU73" i="3" s="1"/>
  <c r="BX73" i="3" s="1"/>
  <c r="CA73" i="3" s="1"/>
  <c r="CD73" i="3" s="1"/>
  <c r="CG73" i="3" s="1"/>
  <c r="CJ73" i="3" s="1"/>
  <c r="CM73" i="3" s="1"/>
  <c r="CP73" i="3" s="1"/>
  <c r="QP72" i="3"/>
  <c r="QQ72" i="3" s="1"/>
  <c r="QM72" i="3"/>
  <c r="QN72" i="3" s="1"/>
  <c r="QJ72" i="3"/>
  <c r="QK72" i="3" s="1"/>
  <c r="G72" i="3"/>
  <c r="J72" i="3" s="1"/>
  <c r="M72" i="3" s="1"/>
  <c r="P72" i="3" s="1"/>
  <c r="S72" i="3" s="1"/>
  <c r="V72" i="3" s="1"/>
  <c r="Y72" i="3" s="1"/>
  <c r="AB72" i="3" s="1"/>
  <c r="AE72" i="3" s="1"/>
  <c r="AH72" i="3" s="1"/>
  <c r="AK72" i="3" s="1"/>
  <c r="AN72" i="3" s="1"/>
  <c r="AQ72" i="3" s="1"/>
  <c r="AT72" i="3" s="1"/>
  <c r="AW72" i="3" s="1"/>
  <c r="AZ72" i="3" s="1"/>
  <c r="BC72" i="3" s="1"/>
  <c r="BF72" i="3" s="1"/>
  <c r="BI72" i="3" s="1"/>
  <c r="BL72" i="3" s="1"/>
  <c r="BO72" i="3" s="1"/>
  <c r="BR72" i="3" s="1"/>
  <c r="BU72" i="3" s="1"/>
  <c r="BX72" i="3" s="1"/>
  <c r="CA72" i="3" s="1"/>
  <c r="CD72" i="3" s="1"/>
  <c r="CG72" i="3" s="1"/>
  <c r="CJ72" i="3" s="1"/>
  <c r="CM72" i="3" s="1"/>
  <c r="CP72" i="3" s="1"/>
  <c r="QP71" i="3"/>
  <c r="QQ71" i="3" s="1"/>
  <c r="QN71" i="3"/>
  <c r="QM71" i="3"/>
  <c r="QJ71" i="3"/>
  <c r="QK71" i="3" s="1"/>
  <c r="G71" i="3"/>
  <c r="J71" i="3" s="1"/>
  <c r="M71" i="3" s="1"/>
  <c r="P71" i="3" s="1"/>
  <c r="S71" i="3" s="1"/>
  <c r="V71" i="3" s="1"/>
  <c r="Y71" i="3" s="1"/>
  <c r="AB71" i="3" s="1"/>
  <c r="AE71" i="3" s="1"/>
  <c r="AH71" i="3" s="1"/>
  <c r="AK71" i="3" s="1"/>
  <c r="AN71" i="3" s="1"/>
  <c r="AQ71" i="3" s="1"/>
  <c r="AT71" i="3" s="1"/>
  <c r="AW71" i="3" s="1"/>
  <c r="AZ71" i="3" s="1"/>
  <c r="BC71" i="3" s="1"/>
  <c r="BF71" i="3" s="1"/>
  <c r="BI71" i="3" s="1"/>
  <c r="BL71" i="3" s="1"/>
  <c r="BO71" i="3" s="1"/>
  <c r="BR71" i="3" s="1"/>
  <c r="BU71" i="3" s="1"/>
  <c r="BX71" i="3" s="1"/>
  <c r="CA71" i="3" s="1"/>
  <c r="CD71" i="3" s="1"/>
  <c r="CG71" i="3" s="1"/>
  <c r="CJ71" i="3" s="1"/>
  <c r="CM71" i="3" s="1"/>
  <c r="CP71" i="3" s="1"/>
  <c r="QP70" i="3"/>
  <c r="QQ70" i="3" s="1"/>
  <c r="QN70" i="3"/>
  <c r="QM70" i="3"/>
  <c r="QJ70" i="3"/>
  <c r="QK70" i="3" s="1"/>
  <c r="G70" i="3"/>
  <c r="J70" i="3" s="1"/>
  <c r="M70" i="3" s="1"/>
  <c r="P70" i="3" s="1"/>
  <c r="S70" i="3" s="1"/>
  <c r="V70" i="3" s="1"/>
  <c r="Y70" i="3" s="1"/>
  <c r="AB70" i="3" s="1"/>
  <c r="AE70" i="3" s="1"/>
  <c r="AH70" i="3" s="1"/>
  <c r="AK70" i="3" s="1"/>
  <c r="AN70" i="3" s="1"/>
  <c r="AQ70" i="3" s="1"/>
  <c r="AT70" i="3" s="1"/>
  <c r="AW70" i="3" s="1"/>
  <c r="AZ70" i="3" s="1"/>
  <c r="BC70" i="3" s="1"/>
  <c r="BF70" i="3" s="1"/>
  <c r="BI70" i="3" s="1"/>
  <c r="BL70" i="3" s="1"/>
  <c r="BO70" i="3" s="1"/>
  <c r="BR70" i="3" s="1"/>
  <c r="BU70" i="3" s="1"/>
  <c r="BX70" i="3" s="1"/>
  <c r="CA70" i="3" s="1"/>
  <c r="CD70" i="3" s="1"/>
  <c r="CG70" i="3" s="1"/>
  <c r="CJ70" i="3" s="1"/>
  <c r="CM70" i="3" s="1"/>
  <c r="CP70" i="3" s="1"/>
  <c r="QP69" i="3"/>
  <c r="QQ69" i="3" s="1"/>
  <c r="QN69" i="3"/>
  <c r="QM69" i="3"/>
  <c r="QJ69" i="3"/>
  <c r="QK69" i="3" s="1"/>
  <c r="G69" i="3"/>
  <c r="J69" i="3" s="1"/>
  <c r="M69" i="3" s="1"/>
  <c r="P69" i="3" s="1"/>
  <c r="S69" i="3" s="1"/>
  <c r="V69" i="3" s="1"/>
  <c r="Y69" i="3" s="1"/>
  <c r="AB69" i="3" s="1"/>
  <c r="AE69" i="3" s="1"/>
  <c r="AH69" i="3" s="1"/>
  <c r="AK69" i="3" s="1"/>
  <c r="AN69" i="3" s="1"/>
  <c r="AQ69" i="3" s="1"/>
  <c r="AT69" i="3" s="1"/>
  <c r="AW69" i="3" s="1"/>
  <c r="AZ69" i="3" s="1"/>
  <c r="BC69" i="3" s="1"/>
  <c r="BF69" i="3" s="1"/>
  <c r="BI69" i="3" s="1"/>
  <c r="BL69" i="3" s="1"/>
  <c r="BO69" i="3" s="1"/>
  <c r="BR69" i="3" s="1"/>
  <c r="BU69" i="3" s="1"/>
  <c r="BX69" i="3" s="1"/>
  <c r="CA69" i="3" s="1"/>
  <c r="CD69" i="3" s="1"/>
  <c r="CG69" i="3" s="1"/>
  <c r="CJ69" i="3" s="1"/>
  <c r="CM69" i="3" s="1"/>
  <c r="CP69" i="3" s="1"/>
  <c r="QP68" i="3"/>
  <c r="QQ68" i="3" s="1"/>
  <c r="QM68" i="3"/>
  <c r="QN68" i="3" s="1"/>
  <c r="QJ68" i="3"/>
  <c r="QK68" i="3" s="1"/>
  <c r="G68" i="3"/>
  <c r="J68" i="3" s="1"/>
  <c r="M68" i="3" s="1"/>
  <c r="P68" i="3" s="1"/>
  <c r="S68" i="3" s="1"/>
  <c r="V68" i="3" s="1"/>
  <c r="Y68" i="3" s="1"/>
  <c r="AB68" i="3" s="1"/>
  <c r="AE68" i="3" s="1"/>
  <c r="AH68" i="3" s="1"/>
  <c r="AK68" i="3" s="1"/>
  <c r="AN68" i="3" s="1"/>
  <c r="AQ68" i="3" s="1"/>
  <c r="AT68" i="3" s="1"/>
  <c r="AW68" i="3" s="1"/>
  <c r="AZ68" i="3" s="1"/>
  <c r="BC68" i="3" s="1"/>
  <c r="BF68" i="3" s="1"/>
  <c r="BI68" i="3" s="1"/>
  <c r="BL68" i="3" s="1"/>
  <c r="BO68" i="3" s="1"/>
  <c r="BR68" i="3" s="1"/>
  <c r="BU68" i="3" s="1"/>
  <c r="BX68" i="3" s="1"/>
  <c r="CA68" i="3" s="1"/>
  <c r="CD68" i="3" s="1"/>
  <c r="CG68" i="3" s="1"/>
  <c r="CJ68" i="3" s="1"/>
  <c r="CM68" i="3" s="1"/>
  <c r="CP68" i="3" s="1"/>
  <c r="QQ67" i="3"/>
  <c r="QP67" i="3"/>
  <c r="QM67" i="3"/>
  <c r="QN67" i="3" s="1"/>
  <c r="QJ67" i="3"/>
  <c r="QK67" i="3" s="1"/>
  <c r="G67" i="3"/>
  <c r="J67" i="3" s="1"/>
  <c r="M67" i="3" s="1"/>
  <c r="P67" i="3" s="1"/>
  <c r="S67" i="3" s="1"/>
  <c r="V67" i="3" s="1"/>
  <c r="Y67" i="3" s="1"/>
  <c r="AB67" i="3" s="1"/>
  <c r="AE67" i="3" s="1"/>
  <c r="AH67" i="3" s="1"/>
  <c r="AK67" i="3" s="1"/>
  <c r="AN67" i="3" s="1"/>
  <c r="AQ67" i="3" s="1"/>
  <c r="AT67" i="3" s="1"/>
  <c r="AW67" i="3" s="1"/>
  <c r="AZ67" i="3" s="1"/>
  <c r="BC67" i="3" s="1"/>
  <c r="BF67" i="3" s="1"/>
  <c r="BI67" i="3" s="1"/>
  <c r="BL67" i="3" s="1"/>
  <c r="BO67" i="3" s="1"/>
  <c r="BR67" i="3" s="1"/>
  <c r="BU67" i="3" s="1"/>
  <c r="BX67" i="3" s="1"/>
  <c r="CA67" i="3" s="1"/>
  <c r="CD67" i="3" s="1"/>
  <c r="CG67" i="3" s="1"/>
  <c r="CJ67" i="3" s="1"/>
  <c r="CM67" i="3" s="1"/>
  <c r="CP67" i="3" s="1"/>
  <c r="QP66" i="3"/>
  <c r="QQ66" i="3" s="1"/>
  <c r="QN66" i="3"/>
  <c r="QM66" i="3"/>
  <c r="QJ66" i="3"/>
  <c r="QK66" i="3" s="1"/>
  <c r="G66" i="3"/>
  <c r="J66" i="3" s="1"/>
  <c r="M66" i="3" s="1"/>
  <c r="P66" i="3" s="1"/>
  <c r="S66" i="3" s="1"/>
  <c r="V66" i="3" s="1"/>
  <c r="Y66" i="3" s="1"/>
  <c r="AB66" i="3" s="1"/>
  <c r="AE66" i="3" s="1"/>
  <c r="AH66" i="3" s="1"/>
  <c r="AK66" i="3" s="1"/>
  <c r="AN66" i="3" s="1"/>
  <c r="AQ66" i="3" s="1"/>
  <c r="AT66" i="3" s="1"/>
  <c r="AW66" i="3" s="1"/>
  <c r="AZ66" i="3" s="1"/>
  <c r="BC66" i="3" s="1"/>
  <c r="BF66" i="3" s="1"/>
  <c r="BI66" i="3" s="1"/>
  <c r="BL66" i="3" s="1"/>
  <c r="BO66" i="3" s="1"/>
  <c r="BR66" i="3" s="1"/>
  <c r="BU66" i="3" s="1"/>
  <c r="BX66" i="3" s="1"/>
  <c r="CA66" i="3" s="1"/>
  <c r="CD66" i="3" s="1"/>
  <c r="CG66" i="3" s="1"/>
  <c r="CJ66" i="3" s="1"/>
  <c r="CM66" i="3" s="1"/>
  <c r="CP66" i="3" s="1"/>
  <c r="QP65" i="3"/>
  <c r="QQ65" i="3" s="1"/>
  <c r="QM65" i="3"/>
  <c r="QN65" i="3" s="1"/>
  <c r="QK65" i="3"/>
  <c r="QJ65" i="3"/>
  <c r="OP65" i="3"/>
  <c r="OS65" i="3" s="1"/>
  <c r="OV65" i="3" s="1"/>
  <c r="OY65" i="3" s="1"/>
  <c r="PB65" i="3" s="1"/>
  <c r="PE65" i="3" s="1"/>
  <c r="PH65" i="3" s="1"/>
  <c r="PK65" i="3" s="1"/>
  <c r="PN65" i="3" s="1"/>
  <c r="PQ65" i="3" s="1"/>
  <c r="PT65" i="3" s="1"/>
  <c r="PW65" i="3" s="1"/>
  <c r="PZ65" i="3" s="1"/>
  <c r="QC65" i="3" s="1"/>
  <c r="QF65" i="3" s="1"/>
  <c r="QI65" i="3" s="1"/>
  <c r="QP64" i="3"/>
  <c r="QQ64" i="3" s="1"/>
  <c r="QM64" i="3"/>
  <c r="QN64" i="3" s="1"/>
  <c r="QK64" i="3"/>
  <c r="QJ64" i="3"/>
  <c r="OP64" i="3"/>
  <c r="OS64" i="3" s="1"/>
  <c r="OV64" i="3" s="1"/>
  <c r="OY64" i="3" s="1"/>
  <c r="PB64" i="3" s="1"/>
  <c r="PE64" i="3" s="1"/>
  <c r="PH64" i="3" s="1"/>
  <c r="PK64" i="3" s="1"/>
  <c r="PN64" i="3" s="1"/>
  <c r="PQ64" i="3" s="1"/>
  <c r="PT64" i="3" s="1"/>
  <c r="PW64" i="3" s="1"/>
  <c r="PZ64" i="3" s="1"/>
  <c r="QC64" i="3" s="1"/>
  <c r="QF64" i="3" s="1"/>
  <c r="QI64" i="3" s="1"/>
  <c r="QP63" i="3"/>
  <c r="QQ63" i="3" s="1"/>
  <c r="QM63" i="3"/>
  <c r="QN63" i="3" s="1"/>
  <c r="QK63" i="3"/>
  <c r="QJ63" i="3"/>
  <c r="OP63" i="3"/>
  <c r="OS63" i="3" s="1"/>
  <c r="OV63" i="3" s="1"/>
  <c r="OY63" i="3" s="1"/>
  <c r="PB63" i="3" s="1"/>
  <c r="PE63" i="3" s="1"/>
  <c r="PH63" i="3" s="1"/>
  <c r="PK63" i="3" s="1"/>
  <c r="PN63" i="3" s="1"/>
  <c r="PQ63" i="3" s="1"/>
  <c r="PT63" i="3" s="1"/>
  <c r="PW63" i="3" s="1"/>
  <c r="PZ63" i="3" s="1"/>
  <c r="QC63" i="3" s="1"/>
  <c r="QF63" i="3" s="1"/>
  <c r="QI63" i="3" s="1"/>
  <c r="QP62" i="3"/>
  <c r="QQ62" i="3" s="1"/>
  <c r="QM62" i="3"/>
  <c r="QJ62" i="3"/>
  <c r="QK62" i="3" s="1"/>
  <c r="OS62" i="3"/>
  <c r="OV62" i="3" s="1"/>
  <c r="OY62" i="3" s="1"/>
  <c r="PB62" i="3" s="1"/>
  <c r="PE62" i="3" s="1"/>
  <c r="PH62" i="3" s="1"/>
  <c r="PK62" i="3" s="1"/>
  <c r="PN62" i="3" s="1"/>
  <c r="PQ62" i="3" s="1"/>
  <c r="PT62" i="3" s="1"/>
  <c r="PW62" i="3" s="1"/>
  <c r="PZ62" i="3" s="1"/>
  <c r="QC62" i="3" s="1"/>
  <c r="QF62" i="3" s="1"/>
  <c r="QI62" i="3" s="1"/>
  <c r="OP62" i="3"/>
  <c r="QP61" i="3"/>
  <c r="QQ61" i="3" s="1"/>
  <c r="QM61" i="3"/>
  <c r="QN61" i="3" s="1"/>
  <c r="QJ61" i="3"/>
  <c r="QK61" i="3" s="1"/>
  <c r="OP61" i="3"/>
  <c r="OS61" i="3" s="1"/>
  <c r="OV61" i="3" s="1"/>
  <c r="OY61" i="3" s="1"/>
  <c r="PB61" i="3" s="1"/>
  <c r="PE61" i="3" s="1"/>
  <c r="PH61" i="3" s="1"/>
  <c r="PK61" i="3" s="1"/>
  <c r="PN61" i="3" s="1"/>
  <c r="PQ61" i="3" s="1"/>
  <c r="PT61" i="3" s="1"/>
  <c r="PW61" i="3" s="1"/>
  <c r="PZ61" i="3" s="1"/>
  <c r="QC61" i="3" s="1"/>
  <c r="QF61" i="3" s="1"/>
  <c r="QI61" i="3" s="1"/>
  <c r="QP60" i="3"/>
  <c r="QQ60" i="3" s="1"/>
  <c r="QM60" i="3"/>
  <c r="QJ60" i="3"/>
  <c r="QK60" i="3" s="1"/>
  <c r="OP60" i="3"/>
  <c r="OS60" i="3" s="1"/>
  <c r="OV60" i="3" s="1"/>
  <c r="OY60" i="3" s="1"/>
  <c r="PB60" i="3" s="1"/>
  <c r="PE60" i="3" s="1"/>
  <c r="PH60" i="3" s="1"/>
  <c r="PK60" i="3" s="1"/>
  <c r="PN60" i="3" s="1"/>
  <c r="PQ60" i="3" s="1"/>
  <c r="PT60" i="3" s="1"/>
  <c r="PW60" i="3" s="1"/>
  <c r="PZ60" i="3" s="1"/>
  <c r="QC60" i="3" s="1"/>
  <c r="QF60" i="3" s="1"/>
  <c r="QI60" i="3" s="1"/>
  <c r="QP59" i="3"/>
  <c r="QQ59" i="3" s="1"/>
  <c r="QM59" i="3"/>
  <c r="QN59" i="3" s="1"/>
  <c r="QJ59" i="3"/>
  <c r="QK59" i="3" s="1"/>
  <c r="OP59" i="3"/>
  <c r="OS59" i="3" s="1"/>
  <c r="OV59" i="3" s="1"/>
  <c r="OY59" i="3" s="1"/>
  <c r="PB59" i="3" s="1"/>
  <c r="PE59" i="3" s="1"/>
  <c r="PH59" i="3" s="1"/>
  <c r="PK59" i="3" s="1"/>
  <c r="PN59" i="3" s="1"/>
  <c r="PQ59" i="3" s="1"/>
  <c r="PT59" i="3" s="1"/>
  <c r="PW59" i="3" s="1"/>
  <c r="PZ59" i="3" s="1"/>
  <c r="QC59" i="3" s="1"/>
  <c r="QF59" i="3" s="1"/>
  <c r="QI59" i="3" s="1"/>
  <c r="QP58" i="3"/>
  <c r="QQ58" i="3" s="1"/>
  <c r="QN58" i="3"/>
  <c r="QM58" i="3"/>
  <c r="QK58" i="3"/>
  <c r="QJ58" i="3"/>
  <c r="QS58" i="3" s="1"/>
  <c r="QT58" i="3" s="1"/>
  <c r="G58" i="3"/>
  <c r="J58" i="3" s="1"/>
  <c r="M58" i="3" s="1"/>
  <c r="P58" i="3" s="1"/>
  <c r="S58" i="3" s="1"/>
  <c r="V58" i="3" s="1"/>
  <c r="Y58" i="3" s="1"/>
  <c r="AB58" i="3" s="1"/>
  <c r="AE58" i="3" s="1"/>
  <c r="AH58" i="3" s="1"/>
  <c r="AK58" i="3" s="1"/>
  <c r="AN58" i="3" s="1"/>
  <c r="AQ58" i="3" s="1"/>
  <c r="AT58" i="3" s="1"/>
  <c r="AW58" i="3" s="1"/>
  <c r="AZ58" i="3" s="1"/>
  <c r="BC58" i="3" s="1"/>
  <c r="BF58" i="3" s="1"/>
  <c r="BI58" i="3" s="1"/>
  <c r="BL58" i="3" s="1"/>
  <c r="BO58" i="3" s="1"/>
  <c r="BR58" i="3" s="1"/>
  <c r="BU58" i="3" s="1"/>
  <c r="BX58" i="3" s="1"/>
  <c r="CA58" i="3" s="1"/>
  <c r="CD58" i="3" s="1"/>
  <c r="CG58" i="3" s="1"/>
  <c r="CJ58" i="3" s="1"/>
  <c r="CM58" i="3" s="1"/>
  <c r="CP58" i="3" s="1"/>
  <c r="QP57" i="3"/>
  <c r="QQ57" i="3" s="1"/>
  <c r="QM57" i="3"/>
  <c r="QN57" i="3" s="1"/>
  <c r="QJ57" i="3"/>
  <c r="G57" i="3"/>
  <c r="J57" i="3" s="1"/>
  <c r="M57" i="3" s="1"/>
  <c r="P57" i="3" s="1"/>
  <c r="S57" i="3" s="1"/>
  <c r="V57" i="3" s="1"/>
  <c r="Y57" i="3" s="1"/>
  <c r="AB57" i="3" s="1"/>
  <c r="AE57" i="3" s="1"/>
  <c r="AH57" i="3" s="1"/>
  <c r="AK57" i="3" s="1"/>
  <c r="AN57" i="3" s="1"/>
  <c r="AQ57" i="3" s="1"/>
  <c r="AT57" i="3" s="1"/>
  <c r="AW57" i="3" s="1"/>
  <c r="AZ57" i="3" s="1"/>
  <c r="BC57" i="3" s="1"/>
  <c r="BF57" i="3" s="1"/>
  <c r="BI57" i="3" s="1"/>
  <c r="BL57" i="3" s="1"/>
  <c r="BO57" i="3" s="1"/>
  <c r="BR57" i="3" s="1"/>
  <c r="BU57" i="3" s="1"/>
  <c r="BX57" i="3" s="1"/>
  <c r="CA57" i="3" s="1"/>
  <c r="CD57" i="3" s="1"/>
  <c r="CG57" i="3" s="1"/>
  <c r="CJ57" i="3" s="1"/>
  <c r="CM57" i="3" s="1"/>
  <c r="CP57" i="3" s="1"/>
  <c r="QP56" i="3"/>
  <c r="QQ56" i="3" s="1"/>
  <c r="QM56" i="3"/>
  <c r="QN56" i="3" s="1"/>
  <c r="QJ56" i="3"/>
  <c r="QK56" i="3" s="1"/>
  <c r="G56" i="3"/>
  <c r="J56" i="3" s="1"/>
  <c r="M56" i="3" s="1"/>
  <c r="P56" i="3" s="1"/>
  <c r="S56" i="3" s="1"/>
  <c r="V56" i="3" s="1"/>
  <c r="Y56" i="3" s="1"/>
  <c r="AB56" i="3" s="1"/>
  <c r="AE56" i="3" s="1"/>
  <c r="AH56" i="3" s="1"/>
  <c r="AK56" i="3" s="1"/>
  <c r="AN56" i="3" s="1"/>
  <c r="AQ56" i="3" s="1"/>
  <c r="AT56" i="3" s="1"/>
  <c r="AW56" i="3" s="1"/>
  <c r="AZ56" i="3" s="1"/>
  <c r="BC56" i="3" s="1"/>
  <c r="BF56" i="3" s="1"/>
  <c r="BI56" i="3" s="1"/>
  <c r="BL56" i="3" s="1"/>
  <c r="BO56" i="3" s="1"/>
  <c r="BR56" i="3" s="1"/>
  <c r="BU56" i="3" s="1"/>
  <c r="BX56" i="3" s="1"/>
  <c r="CA56" i="3" s="1"/>
  <c r="CD56" i="3" s="1"/>
  <c r="CG56" i="3" s="1"/>
  <c r="CJ56" i="3" s="1"/>
  <c r="CM56" i="3" s="1"/>
  <c r="CP56" i="3" s="1"/>
  <c r="QP55" i="3"/>
  <c r="QQ55" i="3" s="1"/>
  <c r="QM55" i="3"/>
  <c r="QN55" i="3" s="1"/>
  <c r="QJ55" i="3"/>
  <c r="G55" i="3"/>
  <c r="J55" i="3" s="1"/>
  <c r="M55" i="3" s="1"/>
  <c r="P55" i="3" s="1"/>
  <c r="S55" i="3" s="1"/>
  <c r="V55" i="3" s="1"/>
  <c r="Y55" i="3" s="1"/>
  <c r="AB55" i="3" s="1"/>
  <c r="AE55" i="3" s="1"/>
  <c r="AH55" i="3" s="1"/>
  <c r="AK55" i="3" s="1"/>
  <c r="AN55" i="3" s="1"/>
  <c r="AQ55" i="3" s="1"/>
  <c r="AT55" i="3" s="1"/>
  <c r="AW55" i="3" s="1"/>
  <c r="AZ55" i="3" s="1"/>
  <c r="BC55" i="3" s="1"/>
  <c r="BF55" i="3" s="1"/>
  <c r="BI55" i="3" s="1"/>
  <c r="BL55" i="3" s="1"/>
  <c r="BO55" i="3" s="1"/>
  <c r="BR55" i="3" s="1"/>
  <c r="BU55" i="3" s="1"/>
  <c r="BX55" i="3" s="1"/>
  <c r="CA55" i="3" s="1"/>
  <c r="CD55" i="3" s="1"/>
  <c r="CG55" i="3" s="1"/>
  <c r="CJ55" i="3" s="1"/>
  <c r="CM55" i="3" s="1"/>
  <c r="CP55" i="3" s="1"/>
  <c r="QP54" i="3"/>
  <c r="QQ54" i="3" s="1"/>
  <c r="QM54" i="3"/>
  <c r="QN54" i="3" s="1"/>
  <c r="QK54" i="3"/>
  <c r="QJ54" i="3"/>
  <c r="QS54" i="3" s="1"/>
  <c r="QT54" i="3" s="1"/>
  <c r="J54" i="3"/>
  <c r="M54" i="3" s="1"/>
  <c r="P54" i="3" s="1"/>
  <c r="S54" i="3" s="1"/>
  <c r="V54" i="3" s="1"/>
  <c r="Y54" i="3" s="1"/>
  <c r="AB54" i="3" s="1"/>
  <c r="AE54" i="3" s="1"/>
  <c r="AH54" i="3" s="1"/>
  <c r="AK54" i="3" s="1"/>
  <c r="AN54" i="3" s="1"/>
  <c r="AQ54" i="3" s="1"/>
  <c r="AT54" i="3" s="1"/>
  <c r="AW54" i="3" s="1"/>
  <c r="AZ54" i="3" s="1"/>
  <c r="BC54" i="3" s="1"/>
  <c r="BF54" i="3" s="1"/>
  <c r="BI54" i="3" s="1"/>
  <c r="BL54" i="3" s="1"/>
  <c r="BO54" i="3" s="1"/>
  <c r="BR54" i="3" s="1"/>
  <c r="BU54" i="3" s="1"/>
  <c r="BX54" i="3" s="1"/>
  <c r="CA54" i="3" s="1"/>
  <c r="CD54" i="3" s="1"/>
  <c r="CG54" i="3" s="1"/>
  <c r="CJ54" i="3" s="1"/>
  <c r="CM54" i="3" s="1"/>
  <c r="CP54" i="3" s="1"/>
  <c r="G54" i="3"/>
  <c r="QP53" i="3"/>
  <c r="QQ53" i="3" s="1"/>
  <c r="QM53" i="3"/>
  <c r="QN53" i="3" s="1"/>
  <c r="QJ53" i="3"/>
  <c r="QK53" i="3" s="1"/>
  <c r="G53" i="3"/>
  <c r="J53" i="3" s="1"/>
  <c r="M53" i="3" s="1"/>
  <c r="P53" i="3" s="1"/>
  <c r="S53" i="3" s="1"/>
  <c r="V53" i="3" s="1"/>
  <c r="Y53" i="3" s="1"/>
  <c r="AB53" i="3" s="1"/>
  <c r="AE53" i="3" s="1"/>
  <c r="AH53" i="3" s="1"/>
  <c r="AK53" i="3" s="1"/>
  <c r="AN53" i="3" s="1"/>
  <c r="AQ53" i="3" s="1"/>
  <c r="AT53" i="3" s="1"/>
  <c r="AW53" i="3" s="1"/>
  <c r="AZ53" i="3" s="1"/>
  <c r="BC53" i="3" s="1"/>
  <c r="BF53" i="3" s="1"/>
  <c r="BI53" i="3" s="1"/>
  <c r="BL53" i="3" s="1"/>
  <c r="BO53" i="3" s="1"/>
  <c r="BR53" i="3" s="1"/>
  <c r="BU53" i="3" s="1"/>
  <c r="BX53" i="3" s="1"/>
  <c r="CA53" i="3" s="1"/>
  <c r="CD53" i="3" s="1"/>
  <c r="CG53" i="3" s="1"/>
  <c r="CJ53" i="3" s="1"/>
  <c r="CM53" i="3" s="1"/>
  <c r="CP53" i="3" s="1"/>
  <c r="QP52" i="3"/>
  <c r="QQ52" i="3" s="1"/>
  <c r="QM52" i="3"/>
  <c r="QN52" i="3" s="1"/>
  <c r="QJ52" i="3"/>
  <c r="QS52" i="3" s="1"/>
  <c r="QT52" i="3" s="1"/>
  <c r="G52" i="3"/>
  <c r="J52" i="3" s="1"/>
  <c r="M52" i="3" s="1"/>
  <c r="P52" i="3" s="1"/>
  <c r="S52" i="3" s="1"/>
  <c r="V52" i="3" s="1"/>
  <c r="Y52" i="3" s="1"/>
  <c r="AB52" i="3" s="1"/>
  <c r="AE52" i="3" s="1"/>
  <c r="AH52" i="3" s="1"/>
  <c r="AK52" i="3" s="1"/>
  <c r="AN52" i="3" s="1"/>
  <c r="AQ52" i="3" s="1"/>
  <c r="AT52" i="3" s="1"/>
  <c r="AW52" i="3" s="1"/>
  <c r="AZ52" i="3" s="1"/>
  <c r="BC52" i="3" s="1"/>
  <c r="BF52" i="3" s="1"/>
  <c r="BI52" i="3" s="1"/>
  <c r="BL52" i="3" s="1"/>
  <c r="BO52" i="3" s="1"/>
  <c r="BR52" i="3" s="1"/>
  <c r="BU52" i="3" s="1"/>
  <c r="BX52" i="3" s="1"/>
  <c r="CA52" i="3" s="1"/>
  <c r="CD52" i="3" s="1"/>
  <c r="CG52" i="3" s="1"/>
  <c r="CJ52" i="3" s="1"/>
  <c r="CM52" i="3" s="1"/>
  <c r="CP52" i="3" s="1"/>
  <c r="QP51" i="3"/>
  <c r="QQ51" i="3" s="1"/>
  <c r="QM51" i="3"/>
  <c r="QN51" i="3" s="1"/>
  <c r="QJ51" i="3"/>
  <c r="QK51" i="3" s="1"/>
  <c r="G51" i="3"/>
  <c r="J51" i="3" s="1"/>
  <c r="M51" i="3" s="1"/>
  <c r="P51" i="3" s="1"/>
  <c r="S51" i="3" s="1"/>
  <c r="V51" i="3" s="1"/>
  <c r="Y51" i="3" s="1"/>
  <c r="AB51" i="3" s="1"/>
  <c r="AE51" i="3" s="1"/>
  <c r="AH51" i="3" s="1"/>
  <c r="AK51" i="3" s="1"/>
  <c r="AN51" i="3" s="1"/>
  <c r="AQ51" i="3" s="1"/>
  <c r="AT51" i="3" s="1"/>
  <c r="AW51" i="3" s="1"/>
  <c r="AZ51" i="3" s="1"/>
  <c r="BC51" i="3" s="1"/>
  <c r="BF51" i="3" s="1"/>
  <c r="BI51" i="3" s="1"/>
  <c r="BL51" i="3" s="1"/>
  <c r="BO51" i="3" s="1"/>
  <c r="BR51" i="3" s="1"/>
  <c r="BU51" i="3" s="1"/>
  <c r="BX51" i="3" s="1"/>
  <c r="CA51" i="3" s="1"/>
  <c r="CD51" i="3" s="1"/>
  <c r="CG51" i="3" s="1"/>
  <c r="CJ51" i="3" s="1"/>
  <c r="CM51" i="3" s="1"/>
  <c r="CP51" i="3" s="1"/>
  <c r="QP50" i="3"/>
  <c r="QQ50" i="3" s="1"/>
  <c r="QM50" i="3"/>
  <c r="QN50" i="3" s="1"/>
  <c r="QJ50" i="3"/>
  <c r="QK50" i="3" s="1"/>
  <c r="G50" i="3"/>
  <c r="J50" i="3" s="1"/>
  <c r="M50" i="3" s="1"/>
  <c r="P50" i="3" s="1"/>
  <c r="S50" i="3" s="1"/>
  <c r="V50" i="3" s="1"/>
  <c r="Y50" i="3" s="1"/>
  <c r="AB50" i="3" s="1"/>
  <c r="AE50" i="3" s="1"/>
  <c r="AH50" i="3" s="1"/>
  <c r="AK50" i="3" s="1"/>
  <c r="AN50" i="3" s="1"/>
  <c r="AQ50" i="3" s="1"/>
  <c r="AT50" i="3" s="1"/>
  <c r="AW50" i="3" s="1"/>
  <c r="AZ50" i="3" s="1"/>
  <c r="BC50" i="3" s="1"/>
  <c r="BF50" i="3" s="1"/>
  <c r="BI50" i="3" s="1"/>
  <c r="BL50" i="3" s="1"/>
  <c r="BO50" i="3" s="1"/>
  <c r="BR50" i="3" s="1"/>
  <c r="BU50" i="3" s="1"/>
  <c r="BX50" i="3" s="1"/>
  <c r="CA50" i="3" s="1"/>
  <c r="CD50" i="3" s="1"/>
  <c r="CG50" i="3" s="1"/>
  <c r="CJ50" i="3" s="1"/>
  <c r="CM50" i="3" s="1"/>
  <c r="CP50" i="3" s="1"/>
  <c r="QP49" i="3"/>
  <c r="QQ49" i="3" s="1"/>
  <c r="QM49" i="3"/>
  <c r="QN49" i="3" s="1"/>
  <c r="QJ49" i="3"/>
  <c r="QK49" i="3" s="1"/>
  <c r="EC49" i="3"/>
  <c r="EF49" i="3" s="1"/>
  <c r="EI49" i="3" s="1"/>
  <c r="EL49" i="3" s="1"/>
  <c r="EO49" i="3" s="1"/>
  <c r="ER49" i="3" s="1"/>
  <c r="EU49" i="3" s="1"/>
  <c r="EX49" i="3" s="1"/>
  <c r="FA49" i="3" s="1"/>
  <c r="FD49" i="3" s="1"/>
  <c r="FG49" i="3" s="1"/>
  <c r="FJ49" i="3" s="1"/>
  <c r="FM49" i="3" s="1"/>
  <c r="FP49" i="3" s="1"/>
  <c r="FS49" i="3" s="1"/>
  <c r="FV49" i="3" s="1"/>
  <c r="FY49" i="3" s="1"/>
  <c r="GB49" i="3" s="1"/>
  <c r="GE49" i="3" s="1"/>
  <c r="GH49" i="3" s="1"/>
  <c r="GK49" i="3" s="1"/>
  <c r="GN49" i="3" s="1"/>
  <c r="GQ49" i="3" s="1"/>
  <c r="GT49" i="3" s="1"/>
  <c r="GW49" i="3" s="1"/>
  <c r="GZ49" i="3" s="1"/>
  <c r="HC49" i="3" s="1"/>
  <c r="HF49" i="3" s="1"/>
  <c r="HI49" i="3" s="1"/>
  <c r="HL49" i="3" s="1"/>
  <c r="HO49" i="3" s="1"/>
  <c r="HR49" i="3" s="1"/>
  <c r="HU49" i="3" s="1"/>
  <c r="HX49" i="3" s="1"/>
  <c r="IA49" i="3" s="1"/>
  <c r="ID49" i="3" s="1"/>
  <c r="IG49" i="3" s="1"/>
  <c r="IJ49" i="3" s="1"/>
  <c r="IM49" i="3" s="1"/>
  <c r="IP49" i="3" s="1"/>
  <c r="IS49" i="3" s="1"/>
  <c r="IV49" i="3" s="1"/>
  <c r="IY49" i="3" s="1"/>
  <c r="JB49" i="3" s="1"/>
  <c r="JE49" i="3" s="1"/>
  <c r="JH49" i="3" s="1"/>
  <c r="JK49" i="3" s="1"/>
  <c r="JN49" i="3" s="1"/>
  <c r="JQ49" i="3" s="1"/>
  <c r="JT49" i="3" s="1"/>
  <c r="JW49" i="3" s="1"/>
  <c r="JZ49" i="3" s="1"/>
  <c r="KC49" i="3" s="1"/>
  <c r="KF49" i="3" s="1"/>
  <c r="KI49" i="3" s="1"/>
  <c r="KL49" i="3" s="1"/>
  <c r="KO49" i="3" s="1"/>
  <c r="KR49" i="3" s="1"/>
  <c r="KU49" i="3" s="1"/>
  <c r="KX49" i="3" s="1"/>
  <c r="LA49" i="3" s="1"/>
  <c r="LD49" i="3" s="1"/>
  <c r="LG49" i="3" s="1"/>
  <c r="LJ49" i="3" s="1"/>
  <c r="LM49" i="3" s="1"/>
  <c r="LP49" i="3" s="1"/>
  <c r="LS49" i="3" s="1"/>
  <c r="LV49" i="3" s="1"/>
  <c r="LY49" i="3" s="1"/>
  <c r="MB49" i="3" s="1"/>
  <c r="ME49" i="3" s="1"/>
  <c r="MH49" i="3" s="1"/>
  <c r="MK49" i="3" s="1"/>
  <c r="MN49" i="3" s="1"/>
  <c r="MQ49" i="3" s="1"/>
  <c r="MT49" i="3" s="1"/>
  <c r="MW49" i="3" s="1"/>
  <c r="MZ49" i="3" s="1"/>
  <c r="NC49" i="3" s="1"/>
  <c r="NF49" i="3" s="1"/>
  <c r="NI49" i="3" s="1"/>
  <c r="NL49" i="3" s="1"/>
  <c r="NO49" i="3" s="1"/>
  <c r="NR49" i="3" s="1"/>
  <c r="NU49" i="3" s="1"/>
  <c r="NX49" i="3" s="1"/>
  <c r="OA49" i="3" s="1"/>
  <c r="OD49" i="3" s="1"/>
  <c r="OG49" i="3" s="1"/>
  <c r="OJ49" i="3" s="1"/>
  <c r="OM49" i="3" s="1"/>
  <c r="OP49" i="3" s="1"/>
  <c r="OS49" i="3" s="1"/>
  <c r="OV49" i="3" s="1"/>
  <c r="OY49" i="3" s="1"/>
  <c r="PB49" i="3" s="1"/>
  <c r="PE49" i="3" s="1"/>
  <c r="PH49" i="3" s="1"/>
  <c r="PK49" i="3" s="1"/>
  <c r="PN49" i="3" s="1"/>
  <c r="PQ49" i="3" s="1"/>
  <c r="PT49" i="3" s="1"/>
  <c r="PW49" i="3" s="1"/>
  <c r="PZ49" i="3" s="1"/>
  <c r="QC49" i="3" s="1"/>
  <c r="QF49" i="3" s="1"/>
  <c r="QI49" i="3" s="1"/>
  <c r="QP48" i="3"/>
  <c r="QQ48" i="3" s="1"/>
  <c r="QM48" i="3"/>
  <c r="QN48" i="3" s="1"/>
  <c r="QJ48" i="3"/>
  <c r="QK48" i="3" s="1"/>
  <c r="G48" i="3"/>
  <c r="J48" i="3" s="1"/>
  <c r="M48" i="3" s="1"/>
  <c r="P48" i="3" s="1"/>
  <c r="S48" i="3" s="1"/>
  <c r="V48" i="3" s="1"/>
  <c r="Y48" i="3" s="1"/>
  <c r="AB48" i="3" s="1"/>
  <c r="AE48" i="3" s="1"/>
  <c r="AH48" i="3" s="1"/>
  <c r="AK48" i="3" s="1"/>
  <c r="AN48" i="3" s="1"/>
  <c r="AQ48" i="3" s="1"/>
  <c r="AT48" i="3" s="1"/>
  <c r="AW48" i="3" s="1"/>
  <c r="AZ48" i="3" s="1"/>
  <c r="BC48" i="3" s="1"/>
  <c r="BF48" i="3" s="1"/>
  <c r="BI48" i="3" s="1"/>
  <c r="BL48" i="3" s="1"/>
  <c r="BO48" i="3" s="1"/>
  <c r="BR48" i="3" s="1"/>
  <c r="BU48" i="3" s="1"/>
  <c r="BX48" i="3" s="1"/>
  <c r="CA48" i="3" s="1"/>
  <c r="CD48" i="3" s="1"/>
  <c r="CG48" i="3" s="1"/>
  <c r="CJ48" i="3" s="1"/>
  <c r="CM48" i="3" s="1"/>
  <c r="CP48" i="3" s="1"/>
  <c r="QP47" i="3"/>
  <c r="QQ47" i="3" s="1"/>
  <c r="QM47" i="3"/>
  <c r="QN47" i="3" s="1"/>
  <c r="QJ47" i="3"/>
  <c r="QK47" i="3" s="1"/>
  <c r="G47" i="3"/>
  <c r="J47" i="3" s="1"/>
  <c r="M47" i="3" s="1"/>
  <c r="P47" i="3" s="1"/>
  <c r="S47" i="3" s="1"/>
  <c r="V47" i="3" s="1"/>
  <c r="Y47" i="3" s="1"/>
  <c r="AB47" i="3" s="1"/>
  <c r="AE47" i="3" s="1"/>
  <c r="AH47" i="3" s="1"/>
  <c r="AK47" i="3" s="1"/>
  <c r="AN47" i="3" s="1"/>
  <c r="AQ47" i="3" s="1"/>
  <c r="AT47" i="3" s="1"/>
  <c r="AW47" i="3" s="1"/>
  <c r="AZ47" i="3" s="1"/>
  <c r="BC47" i="3" s="1"/>
  <c r="BF47" i="3" s="1"/>
  <c r="BI47" i="3" s="1"/>
  <c r="BL47" i="3" s="1"/>
  <c r="BO47" i="3" s="1"/>
  <c r="BR47" i="3" s="1"/>
  <c r="BU47" i="3" s="1"/>
  <c r="BX47" i="3" s="1"/>
  <c r="CA47" i="3" s="1"/>
  <c r="CD47" i="3" s="1"/>
  <c r="CG47" i="3" s="1"/>
  <c r="CJ47" i="3" s="1"/>
  <c r="CM47" i="3" s="1"/>
  <c r="CP47" i="3" s="1"/>
  <c r="QP46" i="3"/>
  <c r="QQ46" i="3" s="1"/>
  <c r="QJ46" i="3"/>
  <c r="GP46" i="3"/>
  <c r="QM46" i="3" s="1"/>
  <c r="QN46" i="3" s="1"/>
  <c r="G46" i="3"/>
  <c r="J46" i="3" s="1"/>
  <c r="M46" i="3" s="1"/>
  <c r="P46" i="3" s="1"/>
  <c r="S46" i="3" s="1"/>
  <c r="V46" i="3" s="1"/>
  <c r="Y46" i="3" s="1"/>
  <c r="AB46" i="3" s="1"/>
  <c r="AE46" i="3" s="1"/>
  <c r="AH46" i="3" s="1"/>
  <c r="AK46" i="3" s="1"/>
  <c r="AN46" i="3" s="1"/>
  <c r="AQ46" i="3" s="1"/>
  <c r="AT46" i="3" s="1"/>
  <c r="AW46" i="3" s="1"/>
  <c r="AZ46" i="3" s="1"/>
  <c r="BC46" i="3" s="1"/>
  <c r="BF46" i="3" s="1"/>
  <c r="BI46" i="3" s="1"/>
  <c r="BL46" i="3" s="1"/>
  <c r="BO46" i="3" s="1"/>
  <c r="BR46" i="3" s="1"/>
  <c r="BU46" i="3" s="1"/>
  <c r="BX46" i="3" s="1"/>
  <c r="CA46" i="3" s="1"/>
  <c r="CD46" i="3" s="1"/>
  <c r="CG46" i="3" s="1"/>
  <c r="CJ46" i="3" s="1"/>
  <c r="CM46" i="3" s="1"/>
  <c r="CP46" i="3" s="1"/>
  <c r="QP45" i="3"/>
  <c r="QQ45" i="3" s="1"/>
  <c r="QM45" i="3"/>
  <c r="QN45" i="3" s="1"/>
  <c r="QJ45" i="3"/>
  <c r="QK45" i="3" s="1"/>
  <c r="J45" i="3"/>
  <c r="M45" i="3" s="1"/>
  <c r="P45" i="3" s="1"/>
  <c r="S45" i="3" s="1"/>
  <c r="V45" i="3" s="1"/>
  <c r="Y45" i="3" s="1"/>
  <c r="AB45" i="3" s="1"/>
  <c r="AE45" i="3" s="1"/>
  <c r="AH45" i="3" s="1"/>
  <c r="AK45" i="3" s="1"/>
  <c r="AN45" i="3" s="1"/>
  <c r="AQ45" i="3" s="1"/>
  <c r="AT45" i="3" s="1"/>
  <c r="AW45" i="3" s="1"/>
  <c r="AZ45" i="3" s="1"/>
  <c r="BC45" i="3" s="1"/>
  <c r="BF45" i="3" s="1"/>
  <c r="BI45" i="3" s="1"/>
  <c r="BL45" i="3" s="1"/>
  <c r="BO45" i="3" s="1"/>
  <c r="BR45" i="3" s="1"/>
  <c r="BU45" i="3" s="1"/>
  <c r="BX45" i="3" s="1"/>
  <c r="CA45" i="3" s="1"/>
  <c r="CD45" i="3" s="1"/>
  <c r="CG45" i="3" s="1"/>
  <c r="CJ45" i="3" s="1"/>
  <c r="CM45" i="3" s="1"/>
  <c r="CP45" i="3" s="1"/>
  <c r="G45" i="3"/>
  <c r="QP44" i="3"/>
  <c r="QQ44" i="3" s="1"/>
  <c r="QN44" i="3"/>
  <c r="QM44" i="3"/>
  <c r="QJ44" i="3"/>
  <c r="G44" i="3"/>
  <c r="J44" i="3" s="1"/>
  <c r="M44" i="3" s="1"/>
  <c r="P44" i="3" s="1"/>
  <c r="S44" i="3" s="1"/>
  <c r="V44" i="3" s="1"/>
  <c r="Y44" i="3" s="1"/>
  <c r="AB44" i="3" s="1"/>
  <c r="AE44" i="3" s="1"/>
  <c r="AH44" i="3" s="1"/>
  <c r="AK44" i="3" s="1"/>
  <c r="AN44" i="3" s="1"/>
  <c r="AQ44" i="3" s="1"/>
  <c r="AT44" i="3" s="1"/>
  <c r="AW44" i="3" s="1"/>
  <c r="AZ44" i="3" s="1"/>
  <c r="BC44" i="3" s="1"/>
  <c r="BF44" i="3" s="1"/>
  <c r="BI44" i="3" s="1"/>
  <c r="BL44" i="3" s="1"/>
  <c r="BO44" i="3" s="1"/>
  <c r="BR44" i="3" s="1"/>
  <c r="BU44" i="3" s="1"/>
  <c r="BX44" i="3" s="1"/>
  <c r="CA44" i="3" s="1"/>
  <c r="CD44" i="3" s="1"/>
  <c r="CG44" i="3" s="1"/>
  <c r="CJ44" i="3" s="1"/>
  <c r="CM44" i="3" s="1"/>
  <c r="CP44" i="3" s="1"/>
  <c r="QP43" i="3"/>
  <c r="QQ43" i="3" s="1"/>
  <c r="QM43" i="3"/>
  <c r="QN43" i="3" s="1"/>
  <c r="QJ43" i="3"/>
  <c r="QK43" i="3" s="1"/>
  <c r="Y43" i="3"/>
  <c r="AB43" i="3" s="1"/>
  <c r="AE43" i="3" s="1"/>
  <c r="AH43" i="3" s="1"/>
  <c r="AK43" i="3" s="1"/>
  <c r="AN43" i="3" s="1"/>
  <c r="AQ43" i="3" s="1"/>
  <c r="AT43" i="3" s="1"/>
  <c r="AW43" i="3" s="1"/>
  <c r="AZ43" i="3" s="1"/>
  <c r="BC43" i="3" s="1"/>
  <c r="BF43" i="3" s="1"/>
  <c r="BI43" i="3" s="1"/>
  <c r="BL43" i="3" s="1"/>
  <c r="BO43" i="3" s="1"/>
  <c r="BR43" i="3" s="1"/>
  <c r="BU43" i="3" s="1"/>
  <c r="BX43" i="3" s="1"/>
  <c r="CA43" i="3" s="1"/>
  <c r="CD43" i="3" s="1"/>
  <c r="CG43" i="3" s="1"/>
  <c r="CJ43" i="3" s="1"/>
  <c r="CM43" i="3" s="1"/>
  <c r="CP43" i="3" s="1"/>
  <c r="G43" i="3"/>
  <c r="J43" i="3" s="1"/>
  <c r="M43" i="3" s="1"/>
  <c r="P43" i="3" s="1"/>
  <c r="S43" i="3" s="1"/>
  <c r="V43" i="3" s="1"/>
  <c r="QP42" i="3"/>
  <c r="QQ42" i="3" s="1"/>
  <c r="QM42" i="3"/>
  <c r="QJ42" i="3"/>
  <c r="QK42" i="3" s="1"/>
  <c r="PN42" i="3"/>
  <c r="PQ42" i="3" s="1"/>
  <c r="PT42" i="3" s="1"/>
  <c r="PW42" i="3" s="1"/>
  <c r="PZ42" i="3" s="1"/>
  <c r="QC42" i="3" s="1"/>
  <c r="QF42" i="3" s="1"/>
  <c r="QI42" i="3" s="1"/>
  <c r="QP41" i="3"/>
  <c r="QQ41" i="3" s="1"/>
  <c r="QM41" i="3"/>
  <c r="QN41" i="3" s="1"/>
  <c r="QJ41" i="3"/>
  <c r="QK41" i="3" s="1"/>
  <c r="G41" i="3"/>
  <c r="J41" i="3" s="1"/>
  <c r="M41" i="3" s="1"/>
  <c r="P41" i="3" s="1"/>
  <c r="S41" i="3" s="1"/>
  <c r="V41" i="3" s="1"/>
  <c r="Y41" i="3" s="1"/>
  <c r="AB41" i="3" s="1"/>
  <c r="AE41" i="3" s="1"/>
  <c r="AH41" i="3" s="1"/>
  <c r="AK41" i="3" s="1"/>
  <c r="AN41" i="3" s="1"/>
  <c r="AQ41" i="3" s="1"/>
  <c r="AT41" i="3" s="1"/>
  <c r="AW41" i="3" s="1"/>
  <c r="AZ41" i="3" s="1"/>
  <c r="BC41" i="3" s="1"/>
  <c r="BF41" i="3" s="1"/>
  <c r="BI41" i="3" s="1"/>
  <c r="BL41" i="3" s="1"/>
  <c r="BO41" i="3" s="1"/>
  <c r="BR41" i="3" s="1"/>
  <c r="BU41" i="3" s="1"/>
  <c r="BX41" i="3" s="1"/>
  <c r="CA41" i="3" s="1"/>
  <c r="CD41" i="3" s="1"/>
  <c r="CG41" i="3" s="1"/>
  <c r="CJ41" i="3" s="1"/>
  <c r="CM41" i="3" s="1"/>
  <c r="CP41" i="3" s="1"/>
  <c r="QP40" i="3"/>
  <c r="QQ40" i="3" s="1"/>
  <c r="QM40" i="3"/>
  <c r="QN40" i="3" s="1"/>
  <c r="QJ40" i="3"/>
  <c r="QS40" i="3" s="1"/>
  <c r="QT40" i="3" s="1"/>
  <c r="G40" i="3"/>
  <c r="J40" i="3" s="1"/>
  <c r="M40" i="3" s="1"/>
  <c r="P40" i="3" s="1"/>
  <c r="S40" i="3" s="1"/>
  <c r="V40" i="3" s="1"/>
  <c r="Y40" i="3" s="1"/>
  <c r="AB40" i="3" s="1"/>
  <c r="AE40" i="3" s="1"/>
  <c r="AH40" i="3" s="1"/>
  <c r="AK40" i="3" s="1"/>
  <c r="AN40" i="3" s="1"/>
  <c r="AQ40" i="3" s="1"/>
  <c r="AT40" i="3" s="1"/>
  <c r="AW40" i="3" s="1"/>
  <c r="AZ40" i="3" s="1"/>
  <c r="BC40" i="3" s="1"/>
  <c r="BF40" i="3" s="1"/>
  <c r="BI40" i="3" s="1"/>
  <c r="BL40" i="3" s="1"/>
  <c r="BO40" i="3" s="1"/>
  <c r="BR40" i="3" s="1"/>
  <c r="BU40" i="3" s="1"/>
  <c r="BX40" i="3" s="1"/>
  <c r="CA40" i="3" s="1"/>
  <c r="CD40" i="3" s="1"/>
  <c r="CG40" i="3" s="1"/>
  <c r="CJ40" i="3" s="1"/>
  <c r="CM40" i="3" s="1"/>
  <c r="CP40" i="3" s="1"/>
  <c r="CV40" i="3" s="1"/>
  <c r="CY40" i="3" s="1"/>
  <c r="DB40" i="3" s="1"/>
  <c r="DE40" i="3" s="1"/>
  <c r="DH40" i="3" s="1"/>
  <c r="DK40" i="3" s="1"/>
  <c r="DN40" i="3" s="1"/>
  <c r="DQ40" i="3" s="1"/>
  <c r="DT40" i="3" s="1"/>
  <c r="DW40" i="3" s="1"/>
  <c r="DZ40" i="3" s="1"/>
  <c r="EC40" i="3" s="1"/>
  <c r="EF40" i="3" s="1"/>
  <c r="EI40" i="3" s="1"/>
  <c r="EL40" i="3" s="1"/>
  <c r="EO40" i="3" s="1"/>
  <c r="ER40" i="3" s="1"/>
  <c r="EU40" i="3" s="1"/>
  <c r="EX40" i="3" s="1"/>
  <c r="FA40" i="3" s="1"/>
  <c r="FD40" i="3" s="1"/>
  <c r="FG40" i="3" s="1"/>
  <c r="FJ40" i="3" s="1"/>
  <c r="FM40" i="3" s="1"/>
  <c r="FP40" i="3" s="1"/>
  <c r="FS40" i="3" s="1"/>
  <c r="FV40" i="3" s="1"/>
  <c r="FY40" i="3" s="1"/>
  <c r="GB40" i="3" s="1"/>
  <c r="GE40" i="3" s="1"/>
  <c r="GH40" i="3" s="1"/>
  <c r="GK40" i="3" s="1"/>
  <c r="GN40" i="3" s="1"/>
  <c r="GQ40" i="3" s="1"/>
  <c r="GT40" i="3" s="1"/>
  <c r="GW40" i="3" s="1"/>
  <c r="GZ40" i="3" s="1"/>
  <c r="HC40" i="3" s="1"/>
  <c r="HF40" i="3" s="1"/>
  <c r="HI40" i="3" s="1"/>
  <c r="HL40" i="3" s="1"/>
  <c r="HO40" i="3" s="1"/>
  <c r="HR40" i="3" s="1"/>
  <c r="HU40" i="3" s="1"/>
  <c r="HX40" i="3" s="1"/>
  <c r="IA40" i="3" s="1"/>
  <c r="ID40" i="3" s="1"/>
  <c r="IG40" i="3" s="1"/>
  <c r="IJ40" i="3" s="1"/>
  <c r="IM40" i="3" s="1"/>
  <c r="IP40" i="3" s="1"/>
  <c r="IS40" i="3" s="1"/>
  <c r="IV40" i="3" s="1"/>
  <c r="IY40" i="3" s="1"/>
  <c r="JB40" i="3" s="1"/>
  <c r="JE40" i="3" s="1"/>
  <c r="JH40" i="3" s="1"/>
  <c r="JK40" i="3" s="1"/>
  <c r="JN40" i="3" s="1"/>
  <c r="JQ40" i="3" s="1"/>
  <c r="JT40" i="3" s="1"/>
  <c r="JW40" i="3" s="1"/>
  <c r="JZ40" i="3" s="1"/>
  <c r="KC40" i="3" s="1"/>
  <c r="KF40" i="3" s="1"/>
  <c r="KI40" i="3" s="1"/>
  <c r="KL40" i="3" s="1"/>
  <c r="KO40" i="3" s="1"/>
  <c r="KR40" i="3" s="1"/>
  <c r="KU40" i="3" s="1"/>
  <c r="KX40" i="3" s="1"/>
  <c r="LA40" i="3" s="1"/>
  <c r="LD40" i="3" s="1"/>
  <c r="LG40" i="3" s="1"/>
  <c r="LJ40" i="3" s="1"/>
  <c r="LM40" i="3" s="1"/>
  <c r="LP40" i="3" s="1"/>
  <c r="LS40" i="3" s="1"/>
  <c r="LV40" i="3" s="1"/>
  <c r="LY40" i="3" s="1"/>
  <c r="MB40" i="3" s="1"/>
  <c r="ME40" i="3" s="1"/>
  <c r="MH40" i="3" s="1"/>
  <c r="MK40" i="3" s="1"/>
  <c r="MN40" i="3" s="1"/>
  <c r="MQ40" i="3" s="1"/>
  <c r="MT40" i="3" s="1"/>
  <c r="MW40" i="3" s="1"/>
  <c r="MZ40" i="3" s="1"/>
  <c r="NC40" i="3" s="1"/>
  <c r="NF40" i="3" s="1"/>
  <c r="NI40" i="3" s="1"/>
  <c r="NL40" i="3" s="1"/>
  <c r="NO40" i="3" s="1"/>
  <c r="NR40" i="3" s="1"/>
  <c r="NU40" i="3" s="1"/>
  <c r="NX40" i="3" s="1"/>
  <c r="OA40" i="3" s="1"/>
  <c r="OD40" i="3" s="1"/>
  <c r="OG40" i="3" s="1"/>
  <c r="OJ40" i="3" s="1"/>
  <c r="OM40" i="3" s="1"/>
  <c r="OP40" i="3" s="1"/>
  <c r="OS40" i="3" s="1"/>
  <c r="OV40" i="3" s="1"/>
  <c r="OY40" i="3" s="1"/>
  <c r="PB40" i="3" s="1"/>
  <c r="PE40" i="3" s="1"/>
  <c r="PH40" i="3" s="1"/>
  <c r="PK40" i="3" s="1"/>
  <c r="PN40" i="3" s="1"/>
  <c r="PQ40" i="3" s="1"/>
  <c r="PT40" i="3" s="1"/>
  <c r="PW40" i="3" s="1"/>
  <c r="PZ40" i="3" s="1"/>
  <c r="QC40" i="3" s="1"/>
  <c r="QF40" i="3" s="1"/>
  <c r="QI40" i="3" s="1"/>
  <c r="QP39" i="3"/>
  <c r="QQ39" i="3" s="1"/>
  <c r="QM39" i="3"/>
  <c r="QN39" i="3" s="1"/>
  <c r="QJ39" i="3"/>
  <c r="QK39" i="3" s="1"/>
  <c r="G39" i="3"/>
  <c r="J39" i="3" s="1"/>
  <c r="M39" i="3" s="1"/>
  <c r="P39" i="3" s="1"/>
  <c r="S39" i="3" s="1"/>
  <c r="V39" i="3" s="1"/>
  <c r="Y39" i="3" s="1"/>
  <c r="AB39" i="3" s="1"/>
  <c r="AE39" i="3" s="1"/>
  <c r="AH39" i="3" s="1"/>
  <c r="AK39" i="3" s="1"/>
  <c r="AN39" i="3" s="1"/>
  <c r="AQ39" i="3" s="1"/>
  <c r="AT39" i="3" s="1"/>
  <c r="AW39" i="3" s="1"/>
  <c r="AZ39" i="3" s="1"/>
  <c r="BC39" i="3" s="1"/>
  <c r="BF39" i="3" s="1"/>
  <c r="BI39" i="3" s="1"/>
  <c r="BL39" i="3" s="1"/>
  <c r="BO39" i="3" s="1"/>
  <c r="BR39" i="3" s="1"/>
  <c r="BU39" i="3" s="1"/>
  <c r="BX39" i="3" s="1"/>
  <c r="CA39" i="3" s="1"/>
  <c r="CD39" i="3" s="1"/>
  <c r="CG39" i="3" s="1"/>
  <c r="CJ39" i="3" s="1"/>
  <c r="CM39" i="3" s="1"/>
  <c r="CP39" i="3" s="1"/>
  <c r="QP38" i="3"/>
  <c r="QQ38" i="3" s="1"/>
  <c r="QM38" i="3"/>
  <c r="QN38" i="3" s="1"/>
  <c r="QJ38" i="3"/>
  <c r="QK38" i="3" s="1"/>
  <c r="G38" i="3"/>
  <c r="J38" i="3" s="1"/>
  <c r="M38" i="3" s="1"/>
  <c r="P38" i="3" s="1"/>
  <c r="S38" i="3" s="1"/>
  <c r="V38" i="3" s="1"/>
  <c r="Y38" i="3" s="1"/>
  <c r="AB38" i="3" s="1"/>
  <c r="AE38" i="3" s="1"/>
  <c r="AH38" i="3" s="1"/>
  <c r="AK38" i="3" s="1"/>
  <c r="AN38" i="3" s="1"/>
  <c r="AQ38" i="3" s="1"/>
  <c r="AT38" i="3" s="1"/>
  <c r="AW38" i="3" s="1"/>
  <c r="AZ38" i="3" s="1"/>
  <c r="BC38" i="3" s="1"/>
  <c r="BF38" i="3" s="1"/>
  <c r="BI38" i="3" s="1"/>
  <c r="BL38" i="3" s="1"/>
  <c r="BO38" i="3" s="1"/>
  <c r="BR38" i="3" s="1"/>
  <c r="BU38" i="3" s="1"/>
  <c r="BX38" i="3" s="1"/>
  <c r="CA38" i="3" s="1"/>
  <c r="CD38" i="3" s="1"/>
  <c r="CG38" i="3" s="1"/>
  <c r="CJ38" i="3" s="1"/>
  <c r="CM38" i="3" s="1"/>
  <c r="CP38" i="3" s="1"/>
  <c r="QP37" i="3"/>
  <c r="QQ37" i="3" s="1"/>
  <c r="QM37" i="3"/>
  <c r="QN37" i="3" s="1"/>
  <c r="QJ37" i="3"/>
  <c r="G37" i="3"/>
  <c r="J37" i="3" s="1"/>
  <c r="M37" i="3" s="1"/>
  <c r="P37" i="3" s="1"/>
  <c r="S37" i="3" s="1"/>
  <c r="V37" i="3" s="1"/>
  <c r="Y37" i="3" s="1"/>
  <c r="AB37" i="3" s="1"/>
  <c r="AE37" i="3" s="1"/>
  <c r="AH37" i="3" s="1"/>
  <c r="AK37" i="3" s="1"/>
  <c r="AN37" i="3" s="1"/>
  <c r="AQ37" i="3" s="1"/>
  <c r="AT37" i="3" s="1"/>
  <c r="AW37" i="3" s="1"/>
  <c r="AZ37" i="3" s="1"/>
  <c r="BC37" i="3" s="1"/>
  <c r="BF37" i="3" s="1"/>
  <c r="BI37" i="3" s="1"/>
  <c r="BL37" i="3" s="1"/>
  <c r="BO37" i="3" s="1"/>
  <c r="BR37" i="3" s="1"/>
  <c r="BU37" i="3" s="1"/>
  <c r="BX37" i="3" s="1"/>
  <c r="CA37" i="3" s="1"/>
  <c r="CD37" i="3" s="1"/>
  <c r="CG37" i="3" s="1"/>
  <c r="CJ37" i="3" s="1"/>
  <c r="CM37" i="3" s="1"/>
  <c r="CP37" i="3" s="1"/>
  <c r="QP36" i="3"/>
  <c r="QQ36" i="3" s="1"/>
  <c r="QM36" i="3"/>
  <c r="QN36" i="3" s="1"/>
  <c r="QK36" i="3"/>
  <c r="QJ36" i="3"/>
  <c r="HO36" i="3"/>
  <c r="HR36" i="3" s="1"/>
  <c r="HU36" i="3" s="1"/>
  <c r="HX36" i="3" s="1"/>
  <c r="IA36" i="3" s="1"/>
  <c r="ID36" i="3" s="1"/>
  <c r="IG36" i="3" s="1"/>
  <c r="IJ36" i="3" s="1"/>
  <c r="IM36" i="3" s="1"/>
  <c r="IP36" i="3" s="1"/>
  <c r="IS36" i="3" s="1"/>
  <c r="IV36" i="3" s="1"/>
  <c r="IY36" i="3" s="1"/>
  <c r="JB36" i="3" s="1"/>
  <c r="JE36" i="3" s="1"/>
  <c r="JH36" i="3" s="1"/>
  <c r="JK36" i="3" s="1"/>
  <c r="JN36" i="3" s="1"/>
  <c r="JQ36" i="3" s="1"/>
  <c r="JT36" i="3" s="1"/>
  <c r="JW36" i="3" s="1"/>
  <c r="JZ36" i="3" s="1"/>
  <c r="KC36" i="3" s="1"/>
  <c r="KF36" i="3" s="1"/>
  <c r="KI36" i="3" s="1"/>
  <c r="KL36" i="3" s="1"/>
  <c r="KO36" i="3" s="1"/>
  <c r="KR36" i="3" s="1"/>
  <c r="KU36" i="3" s="1"/>
  <c r="KX36" i="3" s="1"/>
  <c r="LA36" i="3" s="1"/>
  <c r="LD36" i="3" s="1"/>
  <c r="LG36" i="3" s="1"/>
  <c r="LJ36" i="3" s="1"/>
  <c r="LM36" i="3" s="1"/>
  <c r="LP36" i="3" s="1"/>
  <c r="LS36" i="3" s="1"/>
  <c r="LV36" i="3" s="1"/>
  <c r="LY36" i="3" s="1"/>
  <c r="MB36" i="3" s="1"/>
  <c r="ME36" i="3" s="1"/>
  <c r="MH36" i="3" s="1"/>
  <c r="MK36" i="3" s="1"/>
  <c r="MN36" i="3" s="1"/>
  <c r="MQ36" i="3" s="1"/>
  <c r="MT36" i="3" s="1"/>
  <c r="MW36" i="3" s="1"/>
  <c r="MZ36" i="3" s="1"/>
  <c r="NC36" i="3" s="1"/>
  <c r="NF36" i="3" s="1"/>
  <c r="NI36" i="3" s="1"/>
  <c r="NL36" i="3" s="1"/>
  <c r="NO36" i="3" s="1"/>
  <c r="NR36" i="3" s="1"/>
  <c r="NU36" i="3" s="1"/>
  <c r="NX36" i="3" s="1"/>
  <c r="OA36" i="3" s="1"/>
  <c r="OD36" i="3" s="1"/>
  <c r="OG36" i="3" s="1"/>
  <c r="OJ36" i="3" s="1"/>
  <c r="OM36" i="3" s="1"/>
  <c r="OP36" i="3" s="1"/>
  <c r="OS36" i="3" s="1"/>
  <c r="OV36" i="3" s="1"/>
  <c r="OY36" i="3" s="1"/>
  <c r="PB36" i="3" s="1"/>
  <c r="PE36" i="3" s="1"/>
  <c r="PH36" i="3" s="1"/>
  <c r="PK36" i="3" s="1"/>
  <c r="PN36" i="3" s="1"/>
  <c r="PQ36" i="3" s="1"/>
  <c r="PT36" i="3" s="1"/>
  <c r="PW36" i="3" s="1"/>
  <c r="PZ36" i="3" s="1"/>
  <c r="QC36" i="3" s="1"/>
  <c r="QF36" i="3" s="1"/>
  <c r="QI36" i="3" s="1"/>
  <c r="QP35" i="3"/>
  <c r="QQ35" i="3" s="1"/>
  <c r="QM35" i="3"/>
  <c r="QJ35" i="3"/>
  <c r="QK35" i="3" s="1"/>
  <c r="G35" i="3"/>
  <c r="J35" i="3" s="1"/>
  <c r="M35" i="3" s="1"/>
  <c r="P35" i="3" s="1"/>
  <c r="S35" i="3" s="1"/>
  <c r="V35" i="3" s="1"/>
  <c r="Y35" i="3" s="1"/>
  <c r="AB35" i="3" s="1"/>
  <c r="AE35" i="3" s="1"/>
  <c r="AH35" i="3" s="1"/>
  <c r="AK35" i="3" s="1"/>
  <c r="AN35" i="3" s="1"/>
  <c r="AQ35" i="3" s="1"/>
  <c r="AT35" i="3" s="1"/>
  <c r="AW35" i="3" s="1"/>
  <c r="AZ35" i="3" s="1"/>
  <c r="BC35" i="3" s="1"/>
  <c r="BF35" i="3" s="1"/>
  <c r="BI35" i="3" s="1"/>
  <c r="BL35" i="3" s="1"/>
  <c r="BO35" i="3" s="1"/>
  <c r="BR35" i="3" s="1"/>
  <c r="BU35" i="3" s="1"/>
  <c r="BX35" i="3" s="1"/>
  <c r="CA35" i="3" s="1"/>
  <c r="CD35" i="3" s="1"/>
  <c r="CG35" i="3" s="1"/>
  <c r="CJ35" i="3" s="1"/>
  <c r="CM35" i="3" s="1"/>
  <c r="CP35" i="3" s="1"/>
  <c r="QP34" i="3"/>
  <c r="QQ34" i="3" s="1"/>
  <c r="QM34" i="3"/>
  <c r="QN34" i="3" s="1"/>
  <c r="QJ34" i="3"/>
  <c r="QK34" i="3" s="1"/>
  <c r="G34" i="3"/>
  <c r="J34" i="3" s="1"/>
  <c r="M34" i="3" s="1"/>
  <c r="P34" i="3" s="1"/>
  <c r="S34" i="3" s="1"/>
  <c r="V34" i="3" s="1"/>
  <c r="Y34" i="3" s="1"/>
  <c r="AB34" i="3" s="1"/>
  <c r="AE34" i="3" s="1"/>
  <c r="AH34" i="3" s="1"/>
  <c r="AK34" i="3" s="1"/>
  <c r="AN34" i="3" s="1"/>
  <c r="AQ34" i="3" s="1"/>
  <c r="AT34" i="3" s="1"/>
  <c r="AW34" i="3" s="1"/>
  <c r="AZ34" i="3" s="1"/>
  <c r="BC34" i="3" s="1"/>
  <c r="BF34" i="3" s="1"/>
  <c r="BI34" i="3" s="1"/>
  <c r="BL34" i="3" s="1"/>
  <c r="BO34" i="3" s="1"/>
  <c r="BR34" i="3" s="1"/>
  <c r="BU34" i="3" s="1"/>
  <c r="BX34" i="3" s="1"/>
  <c r="CA34" i="3" s="1"/>
  <c r="CD34" i="3" s="1"/>
  <c r="CG34" i="3" s="1"/>
  <c r="CJ34" i="3" s="1"/>
  <c r="CM34" i="3" s="1"/>
  <c r="CP34" i="3" s="1"/>
  <c r="QP33" i="3"/>
  <c r="QQ33" i="3" s="1"/>
  <c r="QM33" i="3"/>
  <c r="QN33" i="3" s="1"/>
  <c r="QJ33" i="3"/>
  <c r="G33" i="3"/>
  <c r="J33" i="3" s="1"/>
  <c r="M33" i="3" s="1"/>
  <c r="P33" i="3" s="1"/>
  <c r="S33" i="3" s="1"/>
  <c r="V33" i="3" s="1"/>
  <c r="Y33" i="3" s="1"/>
  <c r="AB33" i="3" s="1"/>
  <c r="AE33" i="3" s="1"/>
  <c r="AH33" i="3" s="1"/>
  <c r="AK33" i="3" s="1"/>
  <c r="AN33" i="3" s="1"/>
  <c r="AQ33" i="3" s="1"/>
  <c r="AT33" i="3" s="1"/>
  <c r="AW33" i="3" s="1"/>
  <c r="AZ33" i="3" s="1"/>
  <c r="BC33" i="3" s="1"/>
  <c r="BF33" i="3" s="1"/>
  <c r="BI33" i="3" s="1"/>
  <c r="BL33" i="3" s="1"/>
  <c r="BO33" i="3" s="1"/>
  <c r="BR33" i="3" s="1"/>
  <c r="BU33" i="3" s="1"/>
  <c r="BX33" i="3" s="1"/>
  <c r="CA33" i="3" s="1"/>
  <c r="CD33" i="3" s="1"/>
  <c r="CG33" i="3" s="1"/>
  <c r="CJ33" i="3" s="1"/>
  <c r="CM33" i="3" s="1"/>
  <c r="CP33" i="3" s="1"/>
  <c r="QP32" i="3"/>
  <c r="QQ32" i="3" s="1"/>
  <c r="QM32" i="3"/>
  <c r="QN32" i="3" s="1"/>
  <c r="QJ32" i="3"/>
  <c r="QK32" i="3" s="1"/>
  <c r="V32" i="3"/>
  <c r="Y32" i="3" s="1"/>
  <c r="AB32" i="3" s="1"/>
  <c r="AE32" i="3" s="1"/>
  <c r="AH32" i="3" s="1"/>
  <c r="AK32" i="3" s="1"/>
  <c r="AN32" i="3" s="1"/>
  <c r="AQ32" i="3" s="1"/>
  <c r="AT32" i="3" s="1"/>
  <c r="AW32" i="3" s="1"/>
  <c r="AZ32" i="3" s="1"/>
  <c r="BC32" i="3" s="1"/>
  <c r="BF32" i="3" s="1"/>
  <c r="BI32" i="3" s="1"/>
  <c r="BL32" i="3" s="1"/>
  <c r="BO32" i="3" s="1"/>
  <c r="BR32" i="3" s="1"/>
  <c r="BU32" i="3" s="1"/>
  <c r="BX32" i="3" s="1"/>
  <c r="CA32" i="3" s="1"/>
  <c r="CD32" i="3" s="1"/>
  <c r="CG32" i="3" s="1"/>
  <c r="CJ32" i="3" s="1"/>
  <c r="CM32" i="3" s="1"/>
  <c r="CP32" i="3" s="1"/>
  <c r="QP31" i="3"/>
  <c r="QQ31" i="3" s="1"/>
  <c r="QM31" i="3"/>
  <c r="QN31" i="3" s="1"/>
  <c r="QJ31" i="3"/>
  <c r="QK31" i="3" s="1"/>
  <c r="G31" i="3"/>
  <c r="J31" i="3" s="1"/>
  <c r="M31" i="3" s="1"/>
  <c r="P31" i="3" s="1"/>
  <c r="S31" i="3" s="1"/>
  <c r="V31" i="3" s="1"/>
  <c r="Y31" i="3" s="1"/>
  <c r="AB31" i="3" s="1"/>
  <c r="AE31" i="3" s="1"/>
  <c r="AH31" i="3" s="1"/>
  <c r="AK31" i="3" s="1"/>
  <c r="AN31" i="3" s="1"/>
  <c r="AQ31" i="3" s="1"/>
  <c r="AT31" i="3" s="1"/>
  <c r="AW31" i="3" s="1"/>
  <c r="AZ31" i="3" s="1"/>
  <c r="BC31" i="3" s="1"/>
  <c r="BF31" i="3" s="1"/>
  <c r="BI31" i="3" s="1"/>
  <c r="BL31" i="3" s="1"/>
  <c r="BO31" i="3" s="1"/>
  <c r="BR31" i="3" s="1"/>
  <c r="BU31" i="3" s="1"/>
  <c r="BX31" i="3" s="1"/>
  <c r="CA31" i="3" s="1"/>
  <c r="CD31" i="3" s="1"/>
  <c r="CG31" i="3" s="1"/>
  <c r="CJ31" i="3" s="1"/>
  <c r="CM31" i="3" s="1"/>
  <c r="CP31" i="3" s="1"/>
  <c r="QP30" i="3"/>
  <c r="QQ30" i="3" s="1"/>
  <c r="QN30" i="3"/>
  <c r="QM30" i="3"/>
  <c r="QJ30" i="3"/>
  <c r="G30" i="3"/>
  <c r="J30" i="3" s="1"/>
  <c r="M30" i="3" s="1"/>
  <c r="P30" i="3" s="1"/>
  <c r="S30" i="3" s="1"/>
  <c r="V30" i="3" s="1"/>
  <c r="Y30" i="3" s="1"/>
  <c r="AB30" i="3" s="1"/>
  <c r="AE30" i="3" s="1"/>
  <c r="AH30" i="3" s="1"/>
  <c r="AK30" i="3" s="1"/>
  <c r="AN30" i="3" s="1"/>
  <c r="AQ30" i="3" s="1"/>
  <c r="AT30" i="3" s="1"/>
  <c r="AW30" i="3" s="1"/>
  <c r="AZ30" i="3" s="1"/>
  <c r="BC30" i="3" s="1"/>
  <c r="BF30" i="3" s="1"/>
  <c r="BI30" i="3" s="1"/>
  <c r="BL30" i="3" s="1"/>
  <c r="BO30" i="3" s="1"/>
  <c r="BR30" i="3" s="1"/>
  <c r="BU30" i="3" s="1"/>
  <c r="BX30" i="3" s="1"/>
  <c r="CA30" i="3" s="1"/>
  <c r="CD30" i="3" s="1"/>
  <c r="CG30" i="3" s="1"/>
  <c r="CJ30" i="3" s="1"/>
  <c r="CM30" i="3" s="1"/>
  <c r="CP30" i="3" s="1"/>
  <c r="QP29" i="3"/>
  <c r="QQ29" i="3" s="1"/>
  <c r="QM29" i="3"/>
  <c r="QN29" i="3" s="1"/>
  <c r="QJ29" i="3"/>
  <c r="G29" i="3"/>
  <c r="J29" i="3" s="1"/>
  <c r="M29" i="3" s="1"/>
  <c r="P29" i="3" s="1"/>
  <c r="S29" i="3" s="1"/>
  <c r="V29" i="3" s="1"/>
  <c r="Y29" i="3" s="1"/>
  <c r="AB29" i="3" s="1"/>
  <c r="AE29" i="3" s="1"/>
  <c r="AH29" i="3" s="1"/>
  <c r="AK29" i="3" s="1"/>
  <c r="AN29" i="3" s="1"/>
  <c r="AQ29" i="3" s="1"/>
  <c r="AT29" i="3" s="1"/>
  <c r="AW29" i="3" s="1"/>
  <c r="AZ29" i="3" s="1"/>
  <c r="BC29" i="3" s="1"/>
  <c r="BF29" i="3" s="1"/>
  <c r="BI29" i="3" s="1"/>
  <c r="BL29" i="3" s="1"/>
  <c r="BO29" i="3" s="1"/>
  <c r="BR29" i="3" s="1"/>
  <c r="BU29" i="3" s="1"/>
  <c r="BX29" i="3" s="1"/>
  <c r="CA29" i="3" s="1"/>
  <c r="CD29" i="3" s="1"/>
  <c r="CG29" i="3" s="1"/>
  <c r="CJ29" i="3" s="1"/>
  <c r="CM29" i="3" s="1"/>
  <c r="CP29" i="3" s="1"/>
  <c r="QP28" i="3"/>
  <c r="QQ28" i="3" s="1"/>
  <c r="QM28" i="3"/>
  <c r="QN28" i="3" s="1"/>
  <c r="QJ28" i="3"/>
  <c r="QS28" i="3" s="1"/>
  <c r="QT28" i="3" s="1"/>
  <c r="J28" i="3"/>
  <c r="M28" i="3" s="1"/>
  <c r="P28" i="3" s="1"/>
  <c r="S28" i="3" s="1"/>
  <c r="V28" i="3" s="1"/>
  <c r="Y28" i="3" s="1"/>
  <c r="AB28" i="3" s="1"/>
  <c r="AE28" i="3" s="1"/>
  <c r="AH28" i="3" s="1"/>
  <c r="AK28" i="3" s="1"/>
  <c r="AN28" i="3" s="1"/>
  <c r="AQ28" i="3" s="1"/>
  <c r="AT28" i="3" s="1"/>
  <c r="AW28" i="3" s="1"/>
  <c r="AZ28" i="3" s="1"/>
  <c r="BC28" i="3" s="1"/>
  <c r="BF28" i="3" s="1"/>
  <c r="BI28" i="3" s="1"/>
  <c r="BL28" i="3" s="1"/>
  <c r="BO28" i="3" s="1"/>
  <c r="BR28" i="3" s="1"/>
  <c r="BU28" i="3" s="1"/>
  <c r="BX28" i="3" s="1"/>
  <c r="CA28" i="3" s="1"/>
  <c r="CD28" i="3" s="1"/>
  <c r="CG28" i="3" s="1"/>
  <c r="CJ28" i="3" s="1"/>
  <c r="CM28" i="3" s="1"/>
  <c r="CP28" i="3" s="1"/>
  <c r="G28" i="3"/>
  <c r="QP27" i="3"/>
  <c r="QQ27" i="3" s="1"/>
  <c r="QM27" i="3"/>
  <c r="QJ27" i="3"/>
  <c r="QK27" i="3" s="1"/>
  <c r="J27" i="3"/>
  <c r="M27" i="3" s="1"/>
  <c r="P27" i="3" s="1"/>
  <c r="S27" i="3" s="1"/>
  <c r="V27" i="3" s="1"/>
  <c r="Y27" i="3" s="1"/>
  <c r="AB27" i="3" s="1"/>
  <c r="AE27" i="3" s="1"/>
  <c r="AH27" i="3" s="1"/>
  <c r="AK27" i="3" s="1"/>
  <c r="AN27" i="3" s="1"/>
  <c r="AQ27" i="3" s="1"/>
  <c r="AT27" i="3" s="1"/>
  <c r="AW27" i="3" s="1"/>
  <c r="AZ27" i="3" s="1"/>
  <c r="BC27" i="3" s="1"/>
  <c r="BF27" i="3" s="1"/>
  <c r="BI27" i="3" s="1"/>
  <c r="BL27" i="3" s="1"/>
  <c r="BO27" i="3" s="1"/>
  <c r="BR27" i="3" s="1"/>
  <c r="BU27" i="3" s="1"/>
  <c r="BX27" i="3" s="1"/>
  <c r="CA27" i="3" s="1"/>
  <c r="CD27" i="3" s="1"/>
  <c r="CG27" i="3" s="1"/>
  <c r="CJ27" i="3" s="1"/>
  <c r="CM27" i="3" s="1"/>
  <c r="CP27" i="3" s="1"/>
  <c r="G27" i="3"/>
  <c r="QP26" i="3"/>
  <c r="QQ26" i="3" s="1"/>
  <c r="QM26" i="3"/>
  <c r="QN26" i="3" s="1"/>
  <c r="QJ26" i="3"/>
  <c r="QK26" i="3" s="1"/>
  <c r="G26" i="3"/>
  <c r="J26" i="3" s="1"/>
  <c r="M26" i="3" s="1"/>
  <c r="P26" i="3" s="1"/>
  <c r="S26" i="3" s="1"/>
  <c r="V26" i="3" s="1"/>
  <c r="Y26" i="3" s="1"/>
  <c r="AB26" i="3" s="1"/>
  <c r="AE26" i="3" s="1"/>
  <c r="AH26" i="3" s="1"/>
  <c r="AK26" i="3" s="1"/>
  <c r="AN26" i="3" s="1"/>
  <c r="AQ26" i="3" s="1"/>
  <c r="AT26" i="3" s="1"/>
  <c r="AW26" i="3" s="1"/>
  <c r="AZ26" i="3" s="1"/>
  <c r="BC26" i="3" s="1"/>
  <c r="BF26" i="3" s="1"/>
  <c r="BI26" i="3" s="1"/>
  <c r="BL26" i="3" s="1"/>
  <c r="BO26" i="3" s="1"/>
  <c r="BR26" i="3" s="1"/>
  <c r="BU26" i="3" s="1"/>
  <c r="BX26" i="3" s="1"/>
  <c r="CA26" i="3" s="1"/>
  <c r="CD26" i="3" s="1"/>
  <c r="CG26" i="3" s="1"/>
  <c r="CJ26" i="3" s="1"/>
  <c r="CM26" i="3" s="1"/>
  <c r="CP26" i="3" s="1"/>
  <c r="QP25" i="3"/>
  <c r="QQ25" i="3" s="1"/>
  <c r="QM25" i="3"/>
  <c r="QN25" i="3" s="1"/>
  <c r="QJ25" i="3"/>
  <c r="QK25" i="3" s="1"/>
  <c r="AH25" i="3"/>
  <c r="AK25" i="3" s="1"/>
  <c r="AN25" i="3" s="1"/>
  <c r="AQ25" i="3" s="1"/>
  <c r="AT25" i="3" s="1"/>
  <c r="AW25" i="3" s="1"/>
  <c r="AZ25" i="3" s="1"/>
  <c r="BC25" i="3" s="1"/>
  <c r="BF25" i="3" s="1"/>
  <c r="BI25" i="3" s="1"/>
  <c r="BL25" i="3" s="1"/>
  <c r="BO25" i="3" s="1"/>
  <c r="BR25" i="3" s="1"/>
  <c r="BU25" i="3" s="1"/>
  <c r="BX25" i="3" s="1"/>
  <c r="CA25" i="3" s="1"/>
  <c r="CD25" i="3" s="1"/>
  <c r="CG25" i="3" s="1"/>
  <c r="CJ25" i="3" s="1"/>
  <c r="CM25" i="3" s="1"/>
  <c r="CP25" i="3" s="1"/>
  <c r="QP24" i="3"/>
  <c r="QQ24" i="3" s="1"/>
  <c r="QM24" i="3"/>
  <c r="QN24" i="3" s="1"/>
  <c r="QJ24" i="3"/>
  <c r="QS24" i="3" s="1"/>
  <c r="QT24" i="3" s="1"/>
  <c r="J24" i="3"/>
  <c r="M24" i="3" s="1"/>
  <c r="P24" i="3" s="1"/>
  <c r="S24" i="3" s="1"/>
  <c r="V24" i="3" s="1"/>
  <c r="Y24" i="3" s="1"/>
  <c r="AB24" i="3" s="1"/>
  <c r="AE24" i="3" s="1"/>
  <c r="AH24" i="3" s="1"/>
  <c r="AK24" i="3" s="1"/>
  <c r="AN24" i="3" s="1"/>
  <c r="AQ24" i="3" s="1"/>
  <c r="AT24" i="3" s="1"/>
  <c r="AW24" i="3" s="1"/>
  <c r="AZ24" i="3" s="1"/>
  <c r="BC24" i="3" s="1"/>
  <c r="BF24" i="3" s="1"/>
  <c r="BI24" i="3" s="1"/>
  <c r="BL24" i="3" s="1"/>
  <c r="BO24" i="3" s="1"/>
  <c r="BR24" i="3" s="1"/>
  <c r="BU24" i="3" s="1"/>
  <c r="BX24" i="3" s="1"/>
  <c r="CA24" i="3" s="1"/>
  <c r="CD24" i="3" s="1"/>
  <c r="CG24" i="3" s="1"/>
  <c r="CJ24" i="3" s="1"/>
  <c r="CM24" i="3" s="1"/>
  <c r="CP24" i="3" s="1"/>
  <c r="G24" i="3"/>
  <c r="QP23" i="3"/>
  <c r="QQ23" i="3" s="1"/>
  <c r="QN23" i="3"/>
  <c r="QM23" i="3"/>
  <c r="QK23" i="3"/>
  <c r="QJ23" i="3"/>
  <c r="G23" i="3"/>
  <c r="J23" i="3" s="1"/>
  <c r="M23" i="3" s="1"/>
  <c r="P23" i="3" s="1"/>
  <c r="S23" i="3" s="1"/>
  <c r="V23" i="3" s="1"/>
  <c r="Y23" i="3" s="1"/>
  <c r="AB23" i="3" s="1"/>
  <c r="AE23" i="3" s="1"/>
  <c r="AH23" i="3" s="1"/>
  <c r="AK23" i="3" s="1"/>
  <c r="AN23" i="3" s="1"/>
  <c r="AQ23" i="3" s="1"/>
  <c r="AT23" i="3" s="1"/>
  <c r="AW23" i="3" s="1"/>
  <c r="AZ23" i="3" s="1"/>
  <c r="BC23" i="3" s="1"/>
  <c r="BF23" i="3" s="1"/>
  <c r="BI23" i="3" s="1"/>
  <c r="BL23" i="3" s="1"/>
  <c r="BO23" i="3" s="1"/>
  <c r="BR23" i="3" s="1"/>
  <c r="BU23" i="3" s="1"/>
  <c r="BX23" i="3" s="1"/>
  <c r="CA23" i="3" s="1"/>
  <c r="CD23" i="3" s="1"/>
  <c r="CG23" i="3" s="1"/>
  <c r="CJ23" i="3" s="1"/>
  <c r="CM23" i="3" s="1"/>
  <c r="CP23" i="3" s="1"/>
  <c r="QP22" i="3"/>
  <c r="QQ22" i="3" s="1"/>
  <c r="QM22" i="3"/>
  <c r="QN22" i="3" s="1"/>
  <c r="QJ22" i="3"/>
  <c r="QS22" i="3" s="1"/>
  <c r="QT22" i="3" s="1"/>
  <c r="G22" i="3"/>
  <c r="J22" i="3" s="1"/>
  <c r="M22" i="3" s="1"/>
  <c r="P22" i="3" s="1"/>
  <c r="S22" i="3" s="1"/>
  <c r="V22" i="3" s="1"/>
  <c r="Y22" i="3" s="1"/>
  <c r="AB22" i="3" s="1"/>
  <c r="AE22" i="3" s="1"/>
  <c r="AH22" i="3" s="1"/>
  <c r="AK22" i="3" s="1"/>
  <c r="AN22" i="3" s="1"/>
  <c r="AQ22" i="3" s="1"/>
  <c r="AT22" i="3" s="1"/>
  <c r="AW22" i="3" s="1"/>
  <c r="AZ22" i="3" s="1"/>
  <c r="BC22" i="3" s="1"/>
  <c r="BF22" i="3" s="1"/>
  <c r="BI22" i="3" s="1"/>
  <c r="BL22" i="3" s="1"/>
  <c r="BO22" i="3" s="1"/>
  <c r="BR22" i="3" s="1"/>
  <c r="BU22" i="3" s="1"/>
  <c r="BX22" i="3" s="1"/>
  <c r="CA22" i="3" s="1"/>
  <c r="CD22" i="3" s="1"/>
  <c r="CG22" i="3" s="1"/>
  <c r="CJ22" i="3" s="1"/>
  <c r="CM22" i="3" s="1"/>
  <c r="CP22" i="3" s="1"/>
  <c r="QP21" i="3"/>
  <c r="QQ21" i="3" s="1"/>
  <c r="QM21" i="3"/>
  <c r="QJ21" i="3"/>
  <c r="QK21" i="3" s="1"/>
  <c r="JW21" i="3"/>
  <c r="JZ21" i="3" s="1"/>
  <c r="KC21" i="3" s="1"/>
  <c r="KF21" i="3" s="1"/>
  <c r="KI21" i="3" s="1"/>
  <c r="KL21" i="3" s="1"/>
  <c r="KO21" i="3" s="1"/>
  <c r="KR21" i="3" s="1"/>
  <c r="KU21" i="3" s="1"/>
  <c r="KX21" i="3" s="1"/>
  <c r="LA21" i="3" s="1"/>
  <c r="LD21" i="3" s="1"/>
  <c r="LG21" i="3" s="1"/>
  <c r="LJ21" i="3" s="1"/>
  <c r="LM21" i="3" s="1"/>
  <c r="LP21" i="3" s="1"/>
  <c r="LS21" i="3" s="1"/>
  <c r="LV21" i="3" s="1"/>
  <c r="LY21" i="3" s="1"/>
  <c r="MB21" i="3" s="1"/>
  <c r="ME21" i="3" s="1"/>
  <c r="MH21" i="3" s="1"/>
  <c r="MK21" i="3" s="1"/>
  <c r="MN21" i="3" s="1"/>
  <c r="MQ21" i="3" s="1"/>
  <c r="MT21" i="3" s="1"/>
  <c r="MW21" i="3" s="1"/>
  <c r="MZ21" i="3" s="1"/>
  <c r="NC21" i="3" s="1"/>
  <c r="NF21" i="3" s="1"/>
  <c r="NI21" i="3" s="1"/>
  <c r="NL21" i="3" s="1"/>
  <c r="NO21" i="3" s="1"/>
  <c r="NR21" i="3" s="1"/>
  <c r="NU21" i="3" s="1"/>
  <c r="NX21" i="3" s="1"/>
  <c r="OA21" i="3" s="1"/>
  <c r="OD21" i="3" s="1"/>
  <c r="OG21" i="3" s="1"/>
  <c r="OJ21" i="3" s="1"/>
  <c r="OM21" i="3" s="1"/>
  <c r="OP21" i="3" s="1"/>
  <c r="OS21" i="3" s="1"/>
  <c r="OV21" i="3" s="1"/>
  <c r="OY21" i="3" s="1"/>
  <c r="PB21" i="3" s="1"/>
  <c r="PE21" i="3" s="1"/>
  <c r="PH21" i="3" s="1"/>
  <c r="PK21" i="3" s="1"/>
  <c r="PN21" i="3" s="1"/>
  <c r="PQ21" i="3" s="1"/>
  <c r="PT21" i="3" s="1"/>
  <c r="PW21" i="3" s="1"/>
  <c r="PZ21" i="3" s="1"/>
  <c r="QC21" i="3" s="1"/>
  <c r="QF21" i="3" s="1"/>
  <c r="QI21" i="3" s="1"/>
  <c r="QP20" i="3"/>
  <c r="QQ20" i="3" s="1"/>
  <c r="QM20" i="3"/>
  <c r="QJ20" i="3"/>
  <c r="QK20" i="3" s="1"/>
  <c r="G20" i="3"/>
  <c r="J20" i="3" s="1"/>
  <c r="M20" i="3" s="1"/>
  <c r="P20" i="3" s="1"/>
  <c r="S20" i="3" s="1"/>
  <c r="V20" i="3" s="1"/>
  <c r="Y20" i="3" s="1"/>
  <c r="AB20" i="3" s="1"/>
  <c r="AE20" i="3" s="1"/>
  <c r="AH20" i="3" s="1"/>
  <c r="AK20" i="3" s="1"/>
  <c r="AN20" i="3" s="1"/>
  <c r="AQ20" i="3" s="1"/>
  <c r="AT20" i="3" s="1"/>
  <c r="AW20" i="3" s="1"/>
  <c r="AZ20" i="3" s="1"/>
  <c r="BC20" i="3" s="1"/>
  <c r="BF20" i="3" s="1"/>
  <c r="BI20" i="3" s="1"/>
  <c r="BL20" i="3" s="1"/>
  <c r="BO20" i="3" s="1"/>
  <c r="BR20" i="3" s="1"/>
  <c r="BU20" i="3" s="1"/>
  <c r="BX20" i="3" s="1"/>
  <c r="CA20" i="3" s="1"/>
  <c r="CD20" i="3" s="1"/>
  <c r="CG20" i="3" s="1"/>
  <c r="CJ20" i="3" s="1"/>
  <c r="CM20" i="3" s="1"/>
  <c r="CP20" i="3" s="1"/>
  <c r="QP19" i="3"/>
  <c r="QQ19" i="3" s="1"/>
  <c r="QM19" i="3"/>
  <c r="QN19" i="3" s="1"/>
  <c r="QJ19" i="3"/>
  <c r="G19" i="3"/>
  <c r="J19" i="3" s="1"/>
  <c r="M19" i="3" s="1"/>
  <c r="P19" i="3" s="1"/>
  <c r="S19" i="3" s="1"/>
  <c r="V19" i="3" s="1"/>
  <c r="Y19" i="3" s="1"/>
  <c r="AB19" i="3" s="1"/>
  <c r="AE19" i="3" s="1"/>
  <c r="AH19" i="3" s="1"/>
  <c r="AK19" i="3" s="1"/>
  <c r="AN19" i="3" s="1"/>
  <c r="AQ19" i="3" s="1"/>
  <c r="AT19" i="3" s="1"/>
  <c r="AW19" i="3" s="1"/>
  <c r="AZ19" i="3" s="1"/>
  <c r="BC19" i="3" s="1"/>
  <c r="BF19" i="3" s="1"/>
  <c r="BI19" i="3" s="1"/>
  <c r="BL19" i="3" s="1"/>
  <c r="BO19" i="3" s="1"/>
  <c r="BR19" i="3" s="1"/>
  <c r="BU19" i="3" s="1"/>
  <c r="BX19" i="3" s="1"/>
  <c r="CA19" i="3" s="1"/>
  <c r="CD19" i="3" s="1"/>
  <c r="CG19" i="3" s="1"/>
  <c r="CJ19" i="3" s="1"/>
  <c r="CM19" i="3" s="1"/>
  <c r="CP19" i="3" s="1"/>
  <c r="QP18" i="3"/>
  <c r="QQ18" i="3" s="1"/>
  <c r="QM18" i="3"/>
  <c r="QN18" i="3" s="1"/>
  <c r="QJ18" i="3"/>
  <c r="QK18" i="3" s="1"/>
  <c r="G18" i="3"/>
  <c r="J18" i="3" s="1"/>
  <c r="M18" i="3" s="1"/>
  <c r="P18" i="3" s="1"/>
  <c r="S18" i="3" s="1"/>
  <c r="V18" i="3" s="1"/>
  <c r="Y18" i="3" s="1"/>
  <c r="AB18" i="3" s="1"/>
  <c r="AE18" i="3" s="1"/>
  <c r="AH18" i="3" s="1"/>
  <c r="AK18" i="3" s="1"/>
  <c r="AN18" i="3" s="1"/>
  <c r="AQ18" i="3" s="1"/>
  <c r="AT18" i="3" s="1"/>
  <c r="AW18" i="3" s="1"/>
  <c r="AZ18" i="3" s="1"/>
  <c r="BC18" i="3" s="1"/>
  <c r="BF18" i="3" s="1"/>
  <c r="BI18" i="3" s="1"/>
  <c r="BL18" i="3" s="1"/>
  <c r="BO18" i="3" s="1"/>
  <c r="BR18" i="3" s="1"/>
  <c r="BU18" i="3" s="1"/>
  <c r="BX18" i="3" s="1"/>
  <c r="CA18" i="3" s="1"/>
  <c r="CD18" i="3" s="1"/>
  <c r="CG18" i="3" s="1"/>
  <c r="CJ18" i="3" s="1"/>
  <c r="CM18" i="3" s="1"/>
  <c r="CP18" i="3" s="1"/>
  <c r="QQ17" i="3"/>
  <c r="QP17" i="3"/>
  <c r="QM17" i="3"/>
  <c r="QJ17" i="3"/>
  <c r="QK17" i="3" s="1"/>
  <c r="G17" i="3"/>
  <c r="J17" i="3" s="1"/>
  <c r="M17" i="3" s="1"/>
  <c r="P17" i="3" s="1"/>
  <c r="S17" i="3" s="1"/>
  <c r="V17" i="3" s="1"/>
  <c r="Y17" i="3" s="1"/>
  <c r="AB17" i="3" s="1"/>
  <c r="AE17" i="3" s="1"/>
  <c r="AH17" i="3" s="1"/>
  <c r="AK17" i="3" s="1"/>
  <c r="AN17" i="3" s="1"/>
  <c r="AQ17" i="3" s="1"/>
  <c r="AT17" i="3" s="1"/>
  <c r="AW17" i="3" s="1"/>
  <c r="AZ17" i="3" s="1"/>
  <c r="BC17" i="3" s="1"/>
  <c r="BF17" i="3" s="1"/>
  <c r="BI17" i="3" s="1"/>
  <c r="BL17" i="3" s="1"/>
  <c r="BO17" i="3" s="1"/>
  <c r="BR17" i="3" s="1"/>
  <c r="BU17" i="3" s="1"/>
  <c r="BX17" i="3" s="1"/>
  <c r="CA17" i="3" s="1"/>
  <c r="CD17" i="3" s="1"/>
  <c r="CG17" i="3" s="1"/>
  <c r="CJ17" i="3" s="1"/>
  <c r="CM17" i="3" s="1"/>
  <c r="CP17" i="3" s="1"/>
  <c r="QP16" i="3"/>
  <c r="QQ16" i="3" s="1"/>
  <c r="QM16" i="3"/>
  <c r="QN16" i="3" s="1"/>
  <c r="QJ16" i="3"/>
  <c r="QK16" i="3" s="1"/>
  <c r="HF16" i="3"/>
  <c r="HI16" i="3" s="1"/>
  <c r="HL16" i="3" s="1"/>
  <c r="HO16" i="3" s="1"/>
  <c r="HR16" i="3" s="1"/>
  <c r="HU16" i="3" s="1"/>
  <c r="HX16" i="3" s="1"/>
  <c r="IA16" i="3" s="1"/>
  <c r="ID16" i="3" s="1"/>
  <c r="IG16" i="3" s="1"/>
  <c r="IJ16" i="3" s="1"/>
  <c r="IM16" i="3" s="1"/>
  <c r="IP16" i="3" s="1"/>
  <c r="IS16" i="3" s="1"/>
  <c r="IV16" i="3" s="1"/>
  <c r="IY16" i="3" s="1"/>
  <c r="JB16" i="3" s="1"/>
  <c r="JE16" i="3" s="1"/>
  <c r="JH16" i="3" s="1"/>
  <c r="JK16" i="3" s="1"/>
  <c r="JN16" i="3" s="1"/>
  <c r="JQ16" i="3" s="1"/>
  <c r="JT16" i="3" s="1"/>
  <c r="JW16" i="3" s="1"/>
  <c r="JZ16" i="3" s="1"/>
  <c r="KC16" i="3" s="1"/>
  <c r="KF16" i="3" s="1"/>
  <c r="KI16" i="3" s="1"/>
  <c r="KL16" i="3" s="1"/>
  <c r="KO16" i="3" s="1"/>
  <c r="KR16" i="3" s="1"/>
  <c r="KU16" i="3" s="1"/>
  <c r="KX16" i="3" s="1"/>
  <c r="LA16" i="3" s="1"/>
  <c r="LD16" i="3" s="1"/>
  <c r="LG16" i="3" s="1"/>
  <c r="LJ16" i="3" s="1"/>
  <c r="LM16" i="3" s="1"/>
  <c r="LP16" i="3" s="1"/>
  <c r="LS16" i="3" s="1"/>
  <c r="LV16" i="3" s="1"/>
  <c r="LY16" i="3" s="1"/>
  <c r="MB16" i="3" s="1"/>
  <c r="ME16" i="3" s="1"/>
  <c r="MH16" i="3" s="1"/>
  <c r="MK16" i="3" s="1"/>
  <c r="MN16" i="3" s="1"/>
  <c r="MQ16" i="3" s="1"/>
  <c r="MT16" i="3" s="1"/>
  <c r="MW16" i="3" s="1"/>
  <c r="MZ16" i="3" s="1"/>
  <c r="NC16" i="3" s="1"/>
  <c r="NF16" i="3" s="1"/>
  <c r="NI16" i="3" s="1"/>
  <c r="NL16" i="3" s="1"/>
  <c r="NO16" i="3" s="1"/>
  <c r="NR16" i="3" s="1"/>
  <c r="NU16" i="3" s="1"/>
  <c r="NX16" i="3" s="1"/>
  <c r="OA16" i="3" s="1"/>
  <c r="OD16" i="3" s="1"/>
  <c r="OG16" i="3" s="1"/>
  <c r="OJ16" i="3" s="1"/>
  <c r="OM16" i="3" s="1"/>
  <c r="OP16" i="3" s="1"/>
  <c r="OS16" i="3" s="1"/>
  <c r="OV16" i="3" s="1"/>
  <c r="OY16" i="3" s="1"/>
  <c r="PB16" i="3" s="1"/>
  <c r="PE16" i="3" s="1"/>
  <c r="PH16" i="3" s="1"/>
  <c r="PK16" i="3" s="1"/>
  <c r="PN16" i="3" s="1"/>
  <c r="PQ16" i="3" s="1"/>
  <c r="PT16" i="3" s="1"/>
  <c r="PW16" i="3" s="1"/>
  <c r="PZ16" i="3" s="1"/>
  <c r="QC16" i="3" s="1"/>
  <c r="QF16" i="3" s="1"/>
  <c r="QI16" i="3" s="1"/>
  <c r="QP15" i="3"/>
  <c r="QQ15" i="3" s="1"/>
  <c r="QM15" i="3"/>
  <c r="QN15" i="3" s="1"/>
  <c r="QJ15" i="3"/>
  <c r="G15" i="3"/>
  <c r="J15" i="3" s="1"/>
  <c r="M15" i="3" s="1"/>
  <c r="P15" i="3" s="1"/>
  <c r="S15" i="3" s="1"/>
  <c r="V15" i="3" s="1"/>
  <c r="Y15" i="3" s="1"/>
  <c r="AB15" i="3" s="1"/>
  <c r="AE15" i="3" s="1"/>
  <c r="AH15" i="3" s="1"/>
  <c r="AK15" i="3" s="1"/>
  <c r="AN15" i="3" s="1"/>
  <c r="AQ15" i="3" s="1"/>
  <c r="AT15" i="3" s="1"/>
  <c r="AW15" i="3" s="1"/>
  <c r="AZ15" i="3" s="1"/>
  <c r="BC15" i="3" s="1"/>
  <c r="BF15" i="3" s="1"/>
  <c r="BI15" i="3" s="1"/>
  <c r="BL15" i="3" s="1"/>
  <c r="BO15" i="3" s="1"/>
  <c r="BR15" i="3" s="1"/>
  <c r="BU15" i="3" s="1"/>
  <c r="BX15" i="3" s="1"/>
  <c r="CA15" i="3" s="1"/>
  <c r="CD15" i="3" s="1"/>
  <c r="CG15" i="3" s="1"/>
  <c r="CJ15" i="3" s="1"/>
  <c r="CM15" i="3" s="1"/>
  <c r="CP15" i="3" s="1"/>
  <c r="QP14" i="3"/>
  <c r="QQ14" i="3" s="1"/>
  <c r="QM14" i="3"/>
  <c r="QN14" i="3" s="1"/>
  <c r="QJ14" i="3"/>
  <c r="G14" i="3"/>
  <c r="J14" i="3" s="1"/>
  <c r="M14" i="3" s="1"/>
  <c r="P14" i="3" s="1"/>
  <c r="S14" i="3" s="1"/>
  <c r="V14" i="3" s="1"/>
  <c r="Y14" i="3" s="1"/>
  <c r="AB14" i="3" s="1"/>
  <c r="AE14" i="3" s="1"/>
  <c r="AH14" i="3" s="1"/>
  <c r="AK14" i="3" s="1"/>
  <c r="AN14" i="3" s="1"/>
  <c r="AQ14" i="3" s="1"/>
  <c r="AT14" i="3" s="1"/>
  <c r="AW14" i="3" s="1"/>
  <c r="AZ14" i="3" s="1"/>
  <c r="BC14" i="3" s="1"/>
  <c r="BF14" i="3" s="1"/>
  <c r="BI14" i="3" s="1"/>
  <c r="BL14" i="3" s="1"/>
  <c r="BO14" i="3" s="1"/>
  <c r="BR14" i="3" s="1"/>
  <c r="BU14" i="3" s="1"/>
  <c r="BX14" i="3" s="1"/>
  <c r="CA14" i="3" s="1"/>
  <c r="CD14" i="3" s="1"/>
  <c r="CG14" i="3" s="1"/>
  <c r="CJ14" i="3" s="1"/>
  <c r="CM14" i="3" s="1"/>
  <c r="CP14" i="3" s="1"/>
  <c r="QP13" i="3"/>
  <c r="QQ13" i="3" s="1"/>
  <c r="QM13" i="3"/>
  <c r="QN13" i="3" s="1"/>
  <c r="QK13" i="3"/>
  <c r="QJ13" i="3"/>
  <c r="OS13" i="3"/>
  <c r="OV13" i="3" s="1"/>
  <c r="OY13" i="3" s="1"/>
  <c r="PB13" i="3" s="1"/>
  <c r="PE13" i="3" s="1"/>
  <c r="PH13" i="3" s="1"/>
  <c r="PK13" i="3" s="1"/>
  <c r="PN13" i="3" s="1"/>
  <c r="PQ13" i="3" s="1"/>
  <c r="PT13" i="3" s="1"/>
  <c r="PW13" i="3" s="1"/>
  <c r="PZ13" i="3" s="1"/>
  <c r="QC13" i="3" s="1"/>
  <c r="QF13" i="3" s="1"/>
  <c r="QI13" i="3" s="1"/>
  <c r="QP12" i="3"/>
  <c r="QQ12" i="3" s="1"/>
  <c r="QM12" i="3"/>
  <c r="QN12" i="3" s="1"/>
  <c r="QK12" i="3"/>
  <c r="QJ12" i="3"/>
  <c r="OS12" i="3"/>
  <c r="OV12" i="3" s="1"/>
  <c r="OY12" i="3" s="1"/>
  <c r="PB12" i="3" s="1"/>
  <c r="PE12" i="3" s="1"/>
  <c r="PH12" i="3" s="1"/>
  <c r="PK12" i="3" s="1"/>
  <c r="PN12" i="3" s="1"/>
  <c r="PQ12" i="3" s="1"/>
  <c r="PT12" i="3" s="1"/>
  <c r="PW12" i="3" s="1"/>
  <c r="PZ12" i="3" s="1"/>
  <c r="QC12" i="3" s="1"/>
  <c r="QF12" i="3" s="1"/>
  <c r="QI12" i="3" s="1"/>
  <c r="QP11" i="3"/>
  <c r="QQ11" i="3" s="1"/>
  <c r="QM11" i="3"/>
  <c r="QN11" i="3" s="1"/>
  <c r="QJ11" i="3"/>
  <c r="G11" i="3"/>
  <c r="J11" i="3" s="1"/>
  <c r="M11" i="3" s="1"/>
  <c r="P11" i="3" s="1"/>
  <c r="S11" i="3" s="1"/>
  <c r="V11" i="3" s="1"/>
  <c r="Y11" i="3" s="1"/>
  <c r="AB11" i="3" s="1"/>
  <c r="AE11" i="3" s="1"/>
  <c r="AH11" i="3" s="1"/>
  <c r="AK11" i="3" s="1"/>
  <c r="AN11" i="3" s="1"/>
  <c r="AQ11" i="3" s="1"/>
  <c r="AT11" i="3" s="1"/>
  <c r="AW11" i="3" s="1"/>
  <c r="AZ11" i="3" s="1"/>
  <c r="BC11" i="3" s="1"/>
  <c r="BF11" i="3" s="1"/>
  <c r="BI11" i="3" s="1"/>
  <c r="BL11" i="3" s="1"/>
  <c r="BO11" i="3" s="1"/>
  <c r="BR11" i="3" s="1"/>
  <c r="BU11" i="3" s="1"/>
  <c r="BX11" i="3" s="1"/>
  <c r="CA11" i="3" s="1"/>
  <c r="CD11" i="3" s="1"/>
  <c r="CG11" i="3" s="1"/>
  <c r="CJ11" i="3" s="1"/>
  <c r="CM11" i="3" s="1"/>
  <c r="CP11" i="3" s="1"/>
  <c r="QP10" i="3"/>
  <c r="QQ10" i="3" s="1"/>
  <c r="QM10" i="3"/>
  <c r="QN10" i="3" s="1"/>
  <c r="QJ10" i="3"/>
  <c r="G10" i="3"/>
  <c r="J10" i="3" s="1"/>
  <c r="M10" i="3" s="1"/>
  <c r="P10" i="3" s="1"/>
  <c r="S10" i="3" s="1"/>
  <c r="V10" i="3" s="1"/>
  <c r="Y10" i="3" s="1"/>
  <c r="AB10" i="3" s="1"/>
  <c r="AE10" i="3" s="1"/>
  <c r="AH10" i="3" s="1"/>
  <c r="AK10" i="3" s="1"/>
  <c r="AN10" i="3" s="1"/>
  <c r="AQ10" i="3" s="1"/>
  <c r="AT10" i="3" s="1"/>
  <c r="AW10" i="3" s="1"/>
  <c r="AZ10" i="3" s="1"/>
  <c r="BC10" i="3" s="1"/>
  <c r="BF10" i="3" s="1"/>
  <c r="BI10" i="3" s="1"/>
  <c r="BL10" i="3" s="1"/>
  <c r="BO10" i="3" s="1"/>
  <c r="BR10" i="3" s="1"/>
  <c r="BU10" i="3" s="1"/>
  <c r="BX10" i="3" s="1"/>
  <c r="CA10" i="3" s="1"/>
  <c r="CD10" i="3" s="1"/>
  <c r="CG10" i="3" s="1"/>
  <c r="CJ10" i="3" s="1"/>
  <c r="CM10" i="3" s="1"/>
  <c r="CP10" i="3" s="1"/>
  <c r="QS9" i="3"/>
  <c r="QT9" i="3" s="1"/>
  <c r="QP9" i="3"/>
  <c r="QQ9" i="3" s="1"/>
  <c r="QM9" i="3"/>
  <c r="QN9" i="3" s="1"/>
  <c r="QJ9" i="3"/>
  <c r="QK9" i="3" s="1"/>
  <c r="G9" i="3"/>
  <c r="J9" i="3" s="1"/>
  <c r="M9" i="3" s="1"/>
  <c r="P9" i="3" s="1"/>
  <c r="S9" i="3" s="1"/>
  <c r="V9" i="3" s="1"/>
  <c r="Y9" i="3" s="1"/>
  <c r="AB9" i="3" s="1"/>
  <c r="AE9" i="3" s="1"/>
  <c r="AH9" i="3" s="1"/>
  <c r="AK9" i="3" s="1"/>
  <c r="AN9" i="3" s="1"/>
  <c r="AQ9" i="3" s="1"/>
  <c r="AT9" i="3" s="1"/>
  <c r="AW9" i="3" s="1"/>
  <c r="AZ9" i="3" s="1"/>
  <c r="BC9" i="3" s="1"/>
  <c r="BF9" i="3" s="1"/>
  <c r="BI9" i="3" s="1"/>
  <c r="BL9" i="3" s="1"/>
  <c r="BO9" i="3" s="1"/>
  <c r="BR9" i="3" s="1"/>
  <c r="BU9" i="3" s="1"/>
  <c r="BX9" i="3" s="1"/>
  <c r="CA9" i="3" s="1"/>
  <c r="CD9" i="3" s="1"/>
  <c r="CG9" i="3" s="1"/>
  <c r="CJ9" i="3" s="1"/>
  <c r="CM9" i="3" s="1"/>
  <c r="CP9" i="3" s="1"/>
  <c r="QQ8" i="3"/>
  <c r="QP8" i="3"/>
  <c r="QM8" i="3"/>
  <c r="QN8" i="3" s="1"/>
  <c r="QJ8" i="3"/>
  <c r="QK8" i="3" s="1"/>
  <c r="G8" i="3"/>
  <c r="J8" i="3" s="1"/>
  <c r="M8" i="3" s="1"/>
  <c r="P8" i="3" s="1"/>
  <c r="S8" i="3" s="1"/>
  <c r="V8" i="3" s="1"/>
  <c r="Y8" i="3" s="1"/>
  <c r="AB8" i="3" s="1"/>
  <c r="AE8" i="3" s="1"/>
  <c r="AH8" i="3" s="1"/>
  <c r="AK8" i="3" s="1"/>
  <c r="AN8" i="3" s="1"/>
  <c r="AQ8" i="3" s="1"/>
  <c r="AT8" i="3" s="1"/>
  <c r="AW8" i="3" s="1"/>
  <c r="AZ8" i="3" s="1"/>
  <c r="BC8" i="3" s="1"/>
  <c r="BF8" i="3" s="1"/>
  <c r="BI8" i="3" s="1"/>
  <c r="BL8" i="3" s="1"/>
  <c r="BO8" i="3" s="1"/>
  <c r="BR8" i="3" s="1"/>
  <c r="BU8" i="3" s="1"/>
  <c r="BX8" i="3" s="1"/>
  <c r="CA8" i="3" s="1"/>
  <c r="CD8" i="3" s="1"/>
  <c r="CG8" i="3" s="1"/>
  <c r="CJ8" i="3" s="1"/>
  <c r="CM8" i="3" s="1"/>
  <c r="CP8" i="3" s="1"/>
  <c r="QP7" i="3"/>
  <c r="QQ7" i="3" s="1"/>
  <c r="QM7" i="3"/>
  <c r="QJ7" i="3"/>
  <c r="QK7" i="3" s="1"/>
  <c r="G7" i="3"/>
  <c r="J7" i="3" s="1"/>
  <c r="M7" i="3" s="1"/>
  <c r="P7" i="3" s="1"/>
  <c r="S7" i="3" s="1"/>
  <c r="V7" i="3" s="1"/>
  <c r="Y7" i="3" s="1"/>
  <c r="AB7" i="3" s="1"/>
  <c r="AE7" i="3" s="1"/>
  <c r="AH7" i="3" s="1"/>
  <c r="AK7" i="3" s="1"/>
  <c r="AN7" i="3" s="1"/>
  <c r="AQ7" i="3" s="1"/>
  <c r="AT7" i="3" s="1"/>
  <c r="AW7" i="3" s="1"/>
  <c r="AZ7" i="3" s="1"/>
  <c r="BC7" i="3" s="1"/>
  <c r="BF7" i="3" s="1"/>
  <c r="BI7" i="3" s="1"/>
  <c r="BL7" i="3" s="1"/>
  <c r="BO7" i="3" s="1"/>
  <c r="BR7" i="3" s="1"/>
  <c r="BU7" i="3" s="1"/>
  <c r="BX7" i="3" s="1"/>
  <c r="CA7" i="3" s="1"/>
  <c r="CD7" i="3" s="1"/>
  <c r="CG7" i="3" s="1"/>
  <c r="CJ7" i="3" s="1"/>
  <c r="CM7" i="3" s="1"/>
  <c r="CP7" i="3" s="1"/>
  <c r="QP6" i="3"/>
  <c r="QQ6" i="3" s="1"/>
  <c r="QM6" i="3"/>
  <c r="QN6" i="3" s="1"/>
  <c r="QJ6" i="3"/>
  <c r="QK6" i="3" s="1"/>
  <c r="G6" i="3"/>
  <c r="J6" i="3" s="1"/>
  <c r="M6" i="3" s="1"/>
  <c r="P6" i="3" s="1"/>
  <c r="S6" i="3" s="1"/>
  <c r="V6" i="3" s="1"/>
  <c r="Y6" i="3" s="1"/>
  <c r="AB6" i="3" s="1"/>
  <c r="AE6" i="3" s="1"/>
  <c r="AH6" i="3" s="1"/>
  <c r="AK6" i="3" s="1"/>
  <c r="AN6" i="3" s="1"/>
  <c r="AQ6" i="3" s="1"/>
  <c r="AT6" i="3" s="1"/>
  <c r="AW6" i="3" s="1"/>
  <c r="AZ6" i="3" s="1"/>
  <c r="BC6" i="3" s="1"/>
  <c r="BF6" i="3" s="1"/>
  <c r="BI6" i="3" s="1"/>
  <c r="BL6" i="3" s="1"/>
  <c r="BO6" i="3" s="1"/>
  <c r="BR6" i="3" s="1"/>
  <c r="BU6" i="3" s="1"/>
  <c r="BX6" i="3" s="1"/>
  <c r="CA6" i="3" s="1"/>
  <c r="CD6" i="3" s="1"/>
  <c r="CG6" i="3" s="1"/>
  <c r="CJ6" i="3" s="1"/>
  <c r="CM6" i="3" s="1"/>
  <c r="CP6" i="3" s="1"/>
  <c r="QQ5" i="3"/>
  <c r="QP5" i="3"/>
  <c r="QM5" i="3"/>
  <c r="QN5" i="3" s="1"/>
  <c r="QJ5" i="3"/>
  <c r="QK5" i="3" s="1"/>
  <c r="G5" i="3"/>
  <c r="J5" i="3" s="1"/>
  <c r="M5" i="3" s="1"/>
  <c r="P5" i="3" s="1"/>
  <c r="S5" i="3" s="1"/>
  <c r="V5" i="3" s="1"/>
  <c r="Y5" i="3" s="1"/>
  <c r="AB5" i="3" s="1"/>
  <c r="AE5" i="3" s="1"/>
  <c r="AH5" i="3" s="1"/>
  <c r="AK5" i="3" s="1"/>
  <c r="AN5" i="3" s="1"/>
  <c r="AQ5" i="3" s="1"/>
  <c r="AT5" i="3" s="1"/>
  <c r="AW5" i="3" s="1"/>
  <c r="AZ5" i="3" s="1"/>
  <c r="BC5" i="3" s="1"/>
  <c r="BF5" i="3" s="1"/>
  <c r="BI5" i="3" s="1"/>
  <c r="BL5" i="3" s="1"/>
  <c r="BO5" i="3" s="1"/>
  <c r="BR5" i="3" s="1"/>
  <c r="BU5" i="3" s="1"/>
  <c r="BX5" i="3" s="1"/>
  <c r="CA5" i="3" s="1"/>
  <c r="CD5" i="3" s="1"/>
  <c r="CG5" i="3" s="1"/>
  <c r="CJ5" i="3" s="1"/>
  <c r="CM5" i="3" s="1"/>
  <c r="CP5" i="3" s="1"/>
  <c r="QS89" i="3" l="1"/>
  <c r="QT89" i="3" s="1"/>
  <c r="QS92" i="3"/>
  <c r="QT92" i="3" s="1"/>
  <c r="QS107" i="3"/>
  <c r="QT107" i="3" s="1"/>
  <c r="QS41" i="3"/>
  <c r="QT41" i="3" s="1"/>
  <c r="QK28" i="3"/>
  <c r="QS33" i="3"/>
  <c r="QT33" i="3" s="1"/>
  <c r="QK40" i="3"/>
  <c r="QS55" i="3"/>
  <c r="QT55" i="3" s="1"/>
  <c r="QS88" i="3"/>
  <c r="QT88" i="3" s="1"/>
  <c r="QN92" i="3"/>
  <c r="QK107" i="3"/>
  <c r="QS77" i="3"/>
  <c r="QT77" i="3" s="1"/>
  <c r="QS7" i="3"/>
  <c r="QT7" i="3" s="1"/>
  <c r="QS44" i="3"/>
  <c r="QT44" i="3" s="1"/>
  <c r="QS100" i="3"/>
  <c r="QT100" i="3" s="1"/>
  <c r="QS57" i="3"/>
  <c r="QT57" i="3" s="1"/>
  <c r="QK100" i="3"/>
  <c r="QS105" i="3"/>
  <c r="QT105" i="3" s="1"/>
  <c r="QS26" i="3"/>
  <c r="QT26" i="3" s="1"/>
  <c r="D25" i="6" s="1"/>
  <c r="QS12" i="3"/>
  <c r="QT12" i="3" s="1"/>
  <c r="QS23" i="3"/>
  <c r="QT23" i="3" s="1"/>
  <c r="QS62" i="3"/>
  <c r="QT62" i="3" s="1"/>
  <c r="QS95" i="3"/>
  <c r="QT95" i="3" s="1"/>
  <c r="QK105" i="3"/>
  <c r="QS79" i="3"/>
  <c r="QT79" i="3" s="1"/>
  <c r="QS96" i="3"/>
  <c r="QT96" i="3" s="1"/>
  <c r="QS61" i="3"/>
  <c r="QT61" i="3" s="1"/>
  <c r="QN62" i="3"/>
  <c r="QS67" i="3"/>
  <c r="QT67" i="3" s="1"/>
  <c r="QS68" i="3"/>
  <c r="QT68" i="3" s="1"/>
  <c r="QS71" i="3"/>
  <c r="QT71" i="3" s="1"/>
  <c r="QS87" i="3"/>
  <c r="QT87" i="3" s="1"/>
  <c r="QK93" i="3"/>
  <c r="QS94" i="3"/>
  <c r="QT94" i="3" s="1"/>
  <c r="QK94" i="3"/>
  <c r="QS101" i="3"/>
  <c r="QT101" i="3" s="1"/>
  <c r="QN74" i="3"/>
  <c r="QS82" i="3"/>
  <c r="QT82" i="3" s="1"/>
  <c r="QS83" i="3"/>
  <c r="QT83" i="3" s="1"/>
  <c r="QS109" i="3"/>
  <c r="QT109" i="3" s="1"/>
  <c r="QS63" i="3"/>
  <c r="QT63" i="3" s="1"/>
  <c r="QS70" i="3"/>
  <c r="QT70" i="3" s="1"/>
  <c r="QK82" i="3"/>
  <c r="QK83" i="3"/>
  <c r="QS84" i="3"/>
  <c r="QT84" i="3" s="1"/>
  <c r="QN88" i="3"/>
  <c r="QS60" i="3"/>
  <c r="QT60" i="3" s="1"/>
  <c r="QN84" i="3"/>
  <c r="QS30" i="3"/>
  <c r="QT30" i="3" s="1"/>
  <c r="QS47" i="3"/>
  <c r="QT47" i="3" s="1"/>
  <c r="QS50" i="3"/>
  <c r="QT50" i="3" s="1"/>
  <c r="QK52" i="3"/>
  <c r="QK30" i="3"/>
  <c r="QS31" i="3"/>
  <c r="QT31" i="3" s="1"/>
  <c r="QS42" i="3"/>
  <c r="QT42" i="3" s="1"/>
  <c r="QS53" i="3"/>
  <c r="QT53" i="3" s="1"/>
  <c r="QS32" i="3"/>
  <c r="QT32" i="3" s="1"/>
  <c r="QK44" i="3"/>
  <c r="QK55" i="3"/>
  <c r="QS36" i="3"/>
  <c r="QT36" i="3" s="1"/>
  <c r="QS39" i="3"/>
  <c r="QT39" i="3" s="1"/>
  <c r="QS43" i="3"/>
  <c r="QT43" i="3" s="1"/>
  <c r="QS49" i="3"/>
  <c r="QT49" i="3" s="1"/>
  <c r="QK22" i="3"/>
  <c r="QS18" i="3"/>
  <c r="QT18" i="3" s="1"/>
  <c r="QS21" i="3"/>
  <c r="QT21" i="3" s="1"/>
  <c r="QS20" i="3"/>
  <c r="QT20" i="3" s="1"/>
  <c r="QN20" i="3"/>
  <c r="QS19" i="3"/>
  <c r="QT19" i="3" s="1"/>
  <c r="CV6" i="3"/>
  <c r="CY6" i="3" s="1"/>
  <c r="DB6" i="3" s="1"/>
  <c r="DE6" i="3" s="1"/>
  <c r="DH6" i="3" s="1"/>
  <c r="DK6" i="3" s="1"/>
  <c r="DN6" i="3" s="1"/>
  <c r="DQ6" i="3" s="1"/>
  <c r="DT6" i="3" s="1"/>
  <c r="DW6" i="3" s="1"/>
  <c r="DZ6" i="3" s="1"/>
  <c r="EC6" i="3" s="1"/>
  <c r="EF6" i="3" s="1"/>
  <c r="EI6" i="3" s="1"/>
  <c r="EL6" i="3" s="1"/>
  <c r="EO6" i="3" s="1"/>
  <c r="ER6" i="3" s="1"/>
  <c r="EU6" i="3" s="1"/>
  <c r="EX6" i="3" s="1"/>
  <c r="FA6" i="3" s="1"/>
  <c r="FD6" i="3" s="1"/>
  <c r="FG6" i="3" s="1"/>
  <c r="FJ6" i="3" s="1"/>
  <c r="FM6" i="3" s="1"/>
  <c r="FP6" i="3" s="1"/>
  <c r="FS6" i="3" s="1"/>
  <c r="FV6" i="3" s="1"/>
  <c r="FY6" i="3" s="1"/>
  <c r="GB6" i="3" s="1"/>
  <c r="GE6" i="3" s="1"/>
  <c r="GH6" i="3" s="1"/>
  <c r="GK6" i="3" s="1"/>
  <c r="GN6" i="3" s="1"/>
  <c r="GQ6" i="3" s="1"/>
  <c r="GT6" i="3" s="1"/>
  <c r="GW6" i="3" s="1"/>
  <c r="GZ6" i="3" s="1"/>
  <c r="HC6" i="3" s="1"/>
  <c r="HF6" i="3" s="1"/>
  <c r="HI6" i="3" s="1"/>
  <c r="HL6" i="3" s="1"/>
  <c r="HO6" i="3" s="1"/>
  <c r="HR6" i="3" s="1"/>
  <c r="HU6" i="3" s="1"/>
  <c r="HX6" i="3" s="1"/>
  <c r="IA6" i="3" s="1"/>
  <c r="ID6" i="3" s="1"/>
  <c r="IG6" i="3" s="1"/>
  <c r="IJ6" i="3" s="1"/>
  <c r="IM6" i="3" s="1"/>
  <c r="IP6" i="3" s="1"/>
  <c r="IS6" i="3" s="1"/>
  <c r="IV6" i="3" s="1"/>
  <c r="IY6" i="3" s="1"/>
  <c r="JB6" i="3" s="1"/>
  <c r="JE6" i="3" s="1"/>
  <c r="JH6" i="3" s="1"/>
  <c r="JK6" i="3" s="1"/>
  <c r="JN6" i="3" s="1"/>
  <c r="JQ6" i="3" s="1"/>
  <c r="JT6" i="3" s="1"/>
  <c r="JW6" i="3" s="1"/>
  <c r="JZ6" i="3" s="1"/>
  <c r="KC6" i="3" s="1"/>
  <c r="KF6" i="3" s="1"/>
  <c r="KI6" i="3" s="1"/>
  <c r="KL6" i="3" s="1"/>
  <c r="KO6" i="3" s="1"/>
  <c r="KR6" i="3" s="1"/>
  <c r="KU6" i="3" s="1"/>
  <c r="KX6" i="3" s="1"/>
  <c r="LA6" i="3" s="1"/>
  <c r="LD6" i="3" s="1"/>
  <c r="LG6" i="3" s="1"/>
  <c r="LJ6" i="3" s="1"/>
  <c r="LM6" i="3" s="1"/>
  <c r="LP6" i="3" s="1"/>
  <c r="LS6" i="3" s="1"/>
  <c r="LV6" i="3" s="1"/>
  <c r="LY6" i="3" s="1"/>
  <c r="MB6" i="3" s="1"/>
  <c r="ME6" i="3" s="1"/>
  <c r="MH6" i="3" s="1"/>
  <c r="MK6" i="3" s="1"/>
  <c r="MN6" i="3" s="1"/>
  <c r="MQ6" i="3" s="1"/>
  <c r="MT6" i="3" s="1"/>
  <c r="MW6" i="3" s="1"/>
  <c r="MZ6" i="3" s="1"/>
  <c r="NC6" i="3" s="1"/>
  <c r="NF6" i="3" s="1"/>
  <c r="NI6" i="3" s="1"/>
  <c r="NL6" i="3" s="1"/>
  <c r="NO6" i="3" s="1"/>
  <c r="NR6" i="3" s="1"/>
  <c r="NU6" i="3" s="1"/>
  <c r="NX6" i="3" s="1"/>
  <c r="OA6" i="3" s="1"/>
  <c r="OD6" i="3" s="1"/>
  <c r="OG6" i="3" s="1"/>
  <c r="OJ6" i="3" s="1"/>
  <c r="OM6" i="3" s="1"/>
  <c r="OP6" i="3" s="1"/>
  <c r="OS6" i="3" s="1"/>
  <c r="OV6" i="3" s="1"/>
  <c r="OY6" i="3" s="1"/>
  <c r="PB6" i="3" s="1"/>
  <c r="PE6" i="3" s="1"/>
  <c r="PH6" i="3" s="1"/>
  <c r="PK6" i="3" s="1"/>
  <c r="PN6" i="3" s="1"/>
  <c r="PQ6" i="3" s="1"/>
  <c r="PT6" i="3" s="1"/>
  <c r="PW6" i="3" s="1"/>
  <c r="PZ6" i="3" s="1"/>
  <c r="QC6" i="3" s="1"/>
  <c r="QF6" i="3" s="1"/>
  <c r="QI6" i="3" s="1"/>
  <c r="CS6" i="3"/>
  <c r="CV15" i="3"/>
  <c r="CY15" i="3" s="1"/>
  <c r="DB15" i="3" s="1"/>
  <c r="DE15" i="3" s="1"/>
  <c r="DH15" i="3" s="1"/>
  <c r="DK15" i="3" s="1"/>
  <c r="DN15" i="3" s="1"/>
  <c r="DQ15" i="3" s="1"/>
  <c r="DT15" i="3" s="1"/>
  <c r="DW15" i="3" s="1"/>
  <c r="DZ15" i="3" s="1"/>
  <c r="EC15" i="3" s="1"/>
  <c r="EF15" i="3" s="1"/>
  <c r="EI15" i="3" s="1"/>
  <c r="EL15" i="3" s="1"/>
  <c r="EO15" i="3" s="1"/>
  <c r="ER15" i="3" s="1"/>
  <c r="EU15" i="3" s="1"/>
  <c r="EX15" i="3" s="1"/>
  <c r="FA15" i="3" s="1"/>
  <c r="FD15" i="3" s="1"/>
  <c r="FG15" i="3" s="1"/>
  <c r="FJ15" i="3" s="1"/>
  <c r="FM15" i="3" s="1"/>
  <c r="FP15" i="3" s="1"/>
  <c r="FS15" i="3" s="1"/>
  <c r="FV15" i="3" s="1"/>
  <c r="FY15" i="3" s="1"/>
  <c r="GB15" i="3" s="1"/>
  <c r="GE15" i="3" s="1"/>
  <c r="GH15" i="3" s="1"/>
  <c r="GK15" i="3" s="1"/>
  <c r="GN15" i="3" s="1"/>
  <c r="GQ15" i="3" s="1"/>
  <c r="GT15" i="3" s="1"/>
  <c r="GW15" i="3" s="1"/>
  <c r="GZ15" i="3" s="1"/>
  <c r="HC15" i="3" s="1"/>
  <c r="HF15" i="3" s="1"/>
  <c r="HI15" i="3" s="1"/>
  <c r="HL15" i="3" s="1"/>
  <c r="HO15" i="3" s="1"/>
  <c r="HR15" i="3" s="1"/>
  <c r="HU15" i="3" s="1"/>
  <c r="HX15" i="3" s="1"/>
  <c r="IA15" i="3" s="1"/>
  <c r="ID15" i="3" s="1"/>
  <c r="IG15" i="3" s="1"/>
  <c r="IJ15" i="3" s="1"/>
  <c r="IM15" i="3" s="1"/>
  <c r="IP15" i="3" s="1"/>
  <c r="IS15" i="3" s="1"/>
  <c r="IV15" i="3" s="1"/>
  <c r="IY15" i="3" s="1"/>
  <c r="JB15" i="3" s="1"/>
  <c r="JE15" i="3" s="1"/>
  <c r="JH15" i="3" s="1"/>
  <c r="JK15" i="3" s="1"/>
  <c r="JN15" i="3" s="1"/>
  <c r="JQ15" i="3" s="1"/>
  <c r="JT15" i="3" s="1"/>
  <c r="JW15" i="3" s="1"/>
  <c r="JZ15" i="3" s="1"/>
  <c r="KC15" i="3" s="1"/>
  <c r="KF15" i="3" s="1"/>
  <c r="KI15" i="3" s="1"/>
  <c r="KL15" i="3" s="1"/>
  <c r="KO15" i="3" s="1"/>
  <c r="KR15" i="3" s="1"/>
  <c r="KU15" i="3" s="1"/>
  <c r="KX15" i="3" s="1"/>
  <c r="LA15" i="3" s="1"/>
  <c r="LD15" i="3" s="1"/>
  <c r="LG15" i="3" s="1"/>
  <c r="LJ15" i="3" s="1"/>
  <c r="LM15" i="3" s="1"/>
  <c r="LP15" i="3" s="1"/>
  <c r="LS15" i="3" s="1"/>
  <c r="LV15" i="3" s="1"/>
  <c r="LY15" i="3" s="1"/>
  <c r="MB15" i="3" s="1"/>
  <c r="ME15" i="3" s="1"/>
  <c r="MH15" i="3" s="1"/>
  <c r="MK15" i="3" s="1"/>
  <c r="MN15" i="3" s="1"/>
  <c r="MQ15" i="3" s="1"/>
  <c r="MT15" i="3" s="1"/>
  <c r="MW15" i="3" s="1"/>
  <c r="MZ15" i="3" s="1"/>
  <c r="NC15" i="3" s="1"/>
  <c r="NF15" i="3" s="1"/>
  <c r="NI15" i="3" s="1"/>
  <c r="NL15" i="3" s="1"/>
  <c r="NO15" i="3" s="1"/>
  <c r="NR15" i="3" s="1"/>
  <c r="NU15" i="3" s="1"/>
  <c r="NX15" i="3" s="1"/>
  <c r="OA15" i="3" s="1"/>
  <c r="OD15" i="3" s="1"/>
  <c r="OG15" i="3" s="1"/>
  <c r="OJ15" i="3" s="1"/>
  <c r="OM15" i="3" s="1"/>
  <c r="OP15" i="3" s="1"/>
  <c r="OS15" i="3" s="1"/>
  <c r="OV15" i="3" s="1"/>
  <c r="OY15" i="3" s="1"/>
  <c r="PB15" i="3" s="1"/>
  <c r="PE15" i="3" s="1"/>
  <c r="PH15" i="3" s="1"/>
  <c r="PK15" i="3" s="1"/>
  <c r="PN15" i="3" s="1"/>
  <c r="PQ15" i="3" s="1"/>
  <c r="PT15" i="3" s="1"/>
  <c r="PW15" i="3" s="1"/>
  <c r="PZ15" i="3" s="1"/>
  <c r="QC15" i="3" s="1"/>
  <c r="QF15" i="3" s="1"/>
  <c r="QI15" i="3" s="1"/>
  <c r="CS15" i="3"/>
  <c r="CS7" i="3"/>
  <c r="CV7" i="3"/>
  <c r="CY7" i="3" s="1"/>
  <c r="DB7" i="3" s="1"/>
  <c r="DE7" i="3" s="1"/>
  <c r="DH7" i="3" s="1"/>
  <c r="DK7" i="3" s="1"/>
  <c r="DN7" i="3" s="1"/>
  <c r="DQ7" i="3" s="1"/>
  <c r="DT7" i="3" s="1"/>
  <c r="DW7" i="3" s="1"/>
  <c r="DZ7" i="3" s="1"/>
  <c r="EC7" i="3" s="1"/>
  <c r="EF7" i="3" s="1"/>
  <c r="EI7" i="3" s="1"/>
  <c r="EL7" i="3" s="1"/>
  <c r="EO7" i="3" s="1"/>
  <c r="ER7" i="3" s="1"/>
  <c r="EU7" i="3" s="1"/>
  <c r="EX7" i="3" s="1"/>
  <c r="FA7" i="3" s="1"/>
  <c r="FD7" i="3" s="1"/>
  <c r="FG7" i="3" s="1"/>
  <c r="FJ7" i="3" s="1"/>
  <c r="FM7" i="3" s="1"/>
  <c r="FP7" i="3" s="1"/>
  <c r="FS7" i="3" s="1"/>
  <c r="FV7" i="3" s="1"/>
  <c r="FY7" i="3" s="1"/>
  <c r="GB7" i="3" s="1"/>
  <c r="GE7" i="3" s="1"/>
  <c r="GH7" i="3" s="1"/>
  <c r="GK7" i="3" s="1"/>
  <c r="GN7" i="3" s="1"/>
  <c r="GQ7" i="3" s="1"/>
  <c r="GT7" i="3" s="1"/>
  <c r="GW7" i="3" s="1"/>
  <c r="GZ7" i="3" s="1"/>
  <c r="HC7" i="3" s="1"/>
  <c r="HF7" i="3" s="1"/>
  <c r="HI7" i="3" s="1"/>
  <c r="HL7" i="3" s="1"/>
  <c r="HO7" i="3" s="1"/>
  <c r="HR7" i="3" s="1"/>
  <c r="HU7" i="3" s="1"/>
  <c r="HX7" i="3" s="1"/>
  <c r="IA7" i="3" s="1"/>
  <c r="ID7" i="3" s="1"/>
  <c r="IG7" i="3" s="1"/>
  <c r="IJ7" i="3" s="1"/>
  <c r="IM7" i="3" s="1"/>
  <c r="IP7" i="3" s="1"/>
  <c r="IS7" i="3" s="1"/>
  <c r="IV7" i="3" s="1"/>
  <c r="IY7" i="3" s="1"/>
  <c r="JB7" i="3" s="1"/>
  <c r="JE7" i="3" s="1"/>
  <c r="JH7" i="3" s="1"/>
  <c r="JK7" i="3" s="1"/>
  <c r="JN7" i="3" s="1"/>
  <c r="JQ7" i="3" s="1"/>
  <c r="JT7" i="3" s="1"/>
  <c r="JW7" i="3" s="1"/>
  <c r="JZ7" i="3" s="1"/>
  <c r="KC7" i="3" s="1"/>
  <c r="KF7" i="3" s="1"/>
  <c r="KI7" i="3" s="1"/>
  <c r="KL7" i="3" s="1"/>
  <c r="KO7" i="3" s="1"/>
  <c r="KR7" i="3" s="1"/>
  <c r="KU7" i="3" s="1"/>
  <c r="KX7" i="3" s="1"/>
  <c r="LA7" i="3" s="1"/>
  <c r="LD7" i="3" s="1"/>
  <c r="LG7" i="3" s="1"/>
  <c r="LJ7" i="3" s="1"/>
  <c r="LM7" i="3" s="1"/>
  <c r="LP7" i="3" s="1"/>
  <c r="LS7" i="3" s="1"/>
  <c r="LV7" i="3" s="1"/>
  <c r="LY7" i="3" s="1"/>
  <c r="MB7" i="3" s="1"/>
  <c r="ME7" i="3" s="1"/>
  <c r="MH7" i="3" s="1"/>
  <c r="MK7" i="3" s="1"/>
  <c r="MN7" i="3" s="1"/>
  <c r="MQ7" i="3" s="1"/>
  <c r="MT7" i="3" s="1"/>
  <c r="MW7" i="3" s="1"/>
  <c r="MZ7" i="3" s="1"/>
  <c r="NC7" i="3" s="1"/>
  <c r="NF7" i="3" s="1"/>
  <c r="NI7" i="3" s="1"/>
  <c r="NL7" i="3" s="1"/>
  <c r="NO7" i="3" s="1"/>
  <c r="NR7" i="3" s="1"/>
  <c r="NU7" i="3" s="1"/>
  <c r="NX7" i="3" s="1"/>
  <c r="OA7" i="3" s="1"/>
  <c r="OD7" i="3" s="1"/>
  <c r="OG7" i="3" s="1"/>
  <c r="OJ7" i="3" s="1"/>
  <c r="OM7" i="3" s="1"/>
  <c r="OP7" i="3" s="1"/>
  <c r="OS7" i="3" s="1"/>
  <c r="OV7" i="3" s="1"/>
  <c r="OY7" i="3" s="1"/>
  <c r="PB7" i="3" s="1"/>
  <c r="PE7" i="3" s="1"/>
  <c r="PH7" i="3" s="1"/>
  <c r="PK7" i="3" s="1"/>
  <c r="PN7" i="3" s="1"/>
  <c r="PQ7" i="3" s="1"/>
  <c r="PT7" i="3" s="1"/>
  <c r="PW7" i="3" s="1"/>
  <c r="PZ7" i="3" s="1"/>
  <c r="QC7" i="3" s="1"/>
  <c r="QF7" i="3" s="1"/>
  <c r="QI7" i="3" s="1"/>
  <c r="CV9" i="3"/>
  <c r="CY9" i="3" s="1"/>
  <c r="DB9" i="3" s="1"/>
  <c r="DE9" i="3" s="1"/>
  <c r="DH9" i="3" s="1"/>
  <c r="DK9" i="3" s="1"/>
  <c r="DN9" i="3" s="1"/>
  <c r="DQ9" i="3" s="1"/>
  <c r="DT9" i="3" s="1"/>
  <c r="DW9" i="3" s="1"/>
  <c r="DZ9" i="3" s="1"/>
  <c r="EC9" i="3" s="1"/>
  <c r="EF9" i="3" s="1"/>
  <c r="EI9" i="3" s="1"/>
  <c r="EL9" i="3" s="1"/>
  <c r="EO9" i="3" s="1"/>
  <c r="ER9" i="3" s="1"/>
  <c r="EU9" i="3" s="1"/>
  <c r="EX9" i="3" s="1"/>
  <c r="FA9" i="3" s="1"/>
  <c r="FD9" i="3" s="1"/>
  <c r="FG9" i="3" s="1"/>
  <c r="FJ9" i="3" s="1"/>
  <c r="FM9" i="3" s="1"/>
  <c r="FP9" i="3" s="1"/>
  <c r="FS9" i="3" s="1"/>
  <c r="FV9" i="3" s="1"/>
  <c r="FY9" i="3" s="1"/>
  <c r="GB9" i="3" s="1"/>
  <c r="GE9" i="3" s="1"/>
  <c r="GH9" i="3" s="1"/>
  <c r="GK9" i="3" s="1"/>
  <c r="GN9" i="3" s="1"/>
  <c r="GQ9" i="3" s="1"/>
  <c r="GT9" i="3" s="1"/>
  <c r="GW9" i="3" s="1"/>
  <c r="GZ9" i="3" s="1"/>
  <c r="HC9" i="3" s="1"/>
  <c r="HF9" i="3" s="1"/>
  <c r="HI9" i="3" s="1"/>
  <c r="HL9" i="3" s="1"/>
  <c r="HO9" i="3" s="1"/>
  <c r="HR9" i="3" s="1"/>
  <c r="HU9" i="3" s="1"/>
  <c r="HX9" i="3" s="1"/>
  <c r="IA9" i="3" s="1"/>
  <c r="ID9" i="3" s="1"/>
  <c r="IG9" i="3" s="1"/>
  <c r="IJ9" i="3" s="1"/>
  <c r="IM9" i="3" s="1"/>
  <c r="IP9" i="3" s="1"/>
  <c r="IS9" i="3" s="1"/>
  <c r="IV9" i="3" s="1"/>
  <c r="IY9" i="3" s="1"/>
  <c r="JB9" i="3" s="1"/>
  <c r="JE9" i="3" s="1"/>
  <c r="JH9" i="3" s="1"/>
  <c r="JK9" i="3" s="1"/>
  <c r="JN9" i="3" s="1"/>
  <c r="JQ9" i="3" s="1"/>
  <c r="JT9" i="3" s="1"/>
  <c r="JW9" i="3" s="1"/>
  <c r="JZ9" i="3" s="1"/>
  <c r="KC9" i="3" s="1"/>
  <c r="KF9" i="3" s="1"/>
  <c r="KI9" i="3" s="1"/>
  <c r="KL9" i="3" s="1"/>
  <c r="KO9" i="3" s="1"/>
  <c r="KR9" i="3" s="1"/>
  <c r="KU9" i="3" s="1"/>
  <c r="KX9" i="3" s="1"/>
  <c r="LA9" i="3" s="1"/>
  <c r="LD9" i="3" s="1"/>
  <c r="LG9" i="3" s="1"/>
  <c r="LJ9" i="3" s="1"/>
  <c r="LM9" i="3" s="1"/>
  <c r="LP9" i="3" s="1"/>
  <c r="LS9" i="3" s="1"/>
  <c r="LV9" i="3" s="1"/>
  <c r="LY9" i="3" s="1"/>
  <c r="MB9" i="3" s="1"/>
  <c r="ME9" i="3" s="1"/>
  <c r="MH9" i="3" s="1"/>
  <c r="MK9" i="3" s="1"/>
  <c r="MN9" i="3" s="1"/>
  <c r="MQ9" i="3" s="1"/>
  <c r="MT9" i="3" s="1"/>
  <c r="MW9" i="3" s="1"/>
  <c r="MZ9" i="3" s="1"/>
  <c r="NC9" i="3" s="1"/>
  <c r="NF9" i="3" s="1"/>
  <c r="NI9" i="3" s="1"/>
  <c r="NL9" i="3" s="1"/>
  <c r="NO9" i="3" s="1"/>
  <c r="NR9" i="3" s="1"/>
  <c r="NU9" i="3" s="1"/>
  <c r="NX9" i="3" s="1"/>
  <c r="OA9" i="3" s="1"/>
  <c r="OD9" i="3" s="1"/>
  <c r="OG9" i="3" s="1"/>
  <c r="OJ9" i="3" s="1"/>
  <c r="OM9" i="3" s="1"/>
  <c r="OP9" i="3" s="1"/>
  <c r="OS9" i="3" s="1"/>
  <c r="OV9" i="3" s="1"/>
  <c r="OY9" i="3" s="1"/>
  <c r="PB9" i="3" s="1"/>
  <c r="PE9" i="3" s="1"/>
  <c r="PH9" i="3" s="1"/>
  <c r="PK9" i="3" s="1"/>
  <c r="PN9" i="3" s="1"/>
  <c r="PQ9" i="3" s="1"/>
  <c r="PT9" i="3" s="1"/>
  <c r="PW9" i="3" s="1"/>
  <c r="PZ9" i="3" s="1"/>
  <c r="QC9" i="3" s="1"/>
  <c r="QF9" i="3" s="1"/>
  <c r="QI9" i="3" s="1"/>
  <c r="CS9" i="3"/>
  <c r="CV14" i="3"/>
  <c r="CY14" i="3" s="1"/>
  <c r="DB14" i="3" s="1"/>
  <c r="DE14" i="3" s="1"/>
  <c r="DH14" i="3" s="1"/>
  <c r="DK14" i="3" s="1"/>
  <c r="DN14" i="3" s="1"/>
  <c r="DQ14" i="3" s="1"/>
  <c r="DT14" i="3" s="1"/>
  <c r="DW14" i="3" s="1"/>
  <c r="DZ14" i="3" s="1"/>
  <c r="EC14" i="3" s="1"/>
  <c r="EF14" i="3" s="1"/>
  <c r="EI14" i="3" s="1"/>
  <c r="EL14" i="3" s="1"/>
  <c r="EO14" i="3" s="1"/>
  <c r="ER14" i="3" s="1"/>
  <c r="EU14" i="3" s="1"/>
  <c r="EX14" i="3" s="1"/>
  <c r="FA14" i="3" s="1"/>
  <c r="FD14" i="3" s="1"/>
  <c r="FG14" i="3" s="1"/>
  <c r="FJ14" i="3" s="1"/>
  <c r="FM14" i="3" s="1"/>
  <c r="FP14" i="3" s="1"/>
  <c r="FS14" i="3" s="1"/>
  <c r="FV14" i="3" s="1"/>
  <c r="FY14" i="3" s="1"/>
  <c r="GB14" i="3" s="1"/>
  <c r="GE14" i="3" s="1"/>
  <c r="GH14" i="3" s="1"/>
  <c r="GK14" i="3" s="1"/>
  <c r="GN14" i="3" s="1"/>
  <c r="GQ14" i="3" s="1"/>
  <c r="GT14" i="3" s="1"/>
  <c r="GW14" i="3" s="1"/>
  <c r="GZ14" i="3" s="1"/>
  <c r="HC14" i="3" s="1"/>
  <c r="HF14" i="3" s="1"/>
  <c r="HI14" i="3" s="1"/>
  <c r="HL14" i="3" s="1"/>
  <c r="HO14" i="3" s="1"/>
  <c r="HR14" i="3" s="1"/>
  <c r="HU14" i="3" s="1"/>
  <c r="HX14" i="3" s="1"/>
  <c r="IA14" i="3" s="1"/>
  <c r="ID14" i="3" s="1"/>
  <c r="IG14" i="3" s="1"/>
  <c r="IJ14" i="3" s="1"/>
  <c r="IM14" i="3" s="1"/>
  <c r="IP14" i="3" s="1"/>
  <c r="IS14" i="3" s="1"/>
  <c r="IV14" i="3" s="1"/>
  <c r="IY14" i="3" s="1"/>
  <c r="JB14" i="3" s="1"/>
  <c r="JE14" i="3" s="1"/>
  <c r="JH14" i="3" s="1"/>
  <c r="JK14" i="3" s="1"/>
  <c r="JN14" i="3" s="1"/>
  <c r="JQ14" i="3" s="1"/>
  <c r="JT14" i="3" s="1"/>
  <c r="JW14" i="3" s="1"/>
  <c r="JZ14" i="3" s="1"/>
  <c r="KC14" i="3" s="1"/>
  <c r="KF14" i="3" s="1"/>
  <c r="KI14" i="3" s="1"/>
  <c r="KL14" i="3" s="1"/>
  <c r="KO14" i="3" s="1"/>
  <c r="KR14" i="3" s="1"/>
  <c r="KU14" i="3" s="1"/>
  <c r="KX14" i="3" s="1"/>
  <c r="LA14" i="3" s="1"/>
  <c r="LD14" i="3" s="1"/>
  <c r="LG14" i="3" s="1"/>
  <c r="LJ14" i="3" s="1"/>
  <c r="LM14" i="3" s="1"/>
  <c r="LP14" i="3" s="1"/>
  <c r="LS14" i="3" s="1"/>
  <c r="LV14" i="3" s="1"/>
  <c r="LY14" i="3" s="1"/>
  <c r="MB14" i="3" s="1"/>
  <c r="ME14" i="3" s="1"/>
  <c r="MH14" i="3" s="1"/>
  <c r="MK14" i="3" s="1"/>
  <c r="MN14" i="3" s="1"/>
  <c r="MQ14" i="3" s="1"/>
  <c r="MT14" i="3" s="1"/>
  <c r="MW14" i="3" s="1"/>
  <c r="MZ14" i="3" s="1"/>
  <c r="NC14" i="3" s="1"/>
  <c r="NF14" i="3" s="1"/>
  <c r="NI14" i="3" s="1"/>
  <c r="NL14" i="3" s="1"/>
  <c r="NO14" i="3" s="1"/>
  <c r="NR14" i="3" s="1"/>
  <c r="NU14" i="3" s="1"/>
  <c r="NX14" i="3" s="1"/>
  <c r="OA14" i="3" s="1"/>
  <c r="OD14" i="3" s="1"/>
  <c r="OG14" i="3" s="1"/>
  <c r="OJ14" i="3" s="1"/>
  <c r="OM14" i="3" s="1"/>
  <c r="OP14" i="3" s="1"/>
  <c r="OS14" i="3" s="1"/>
  <c r="OV14" i="3" s="1"/>
  <c r="OY14" i="3" s="1"/>
  <c r="PB14" i="3" s="1"/>
  <c r="PE14" i="3" s="1"/>
  <c r="PH14" i="3" s="1"/>
  <c r="PK14" i="3" s="1"/>
  <c r="PN14" i="3" s="1"/>
  <c r="PQ14" i="3" s="1"/>
  <c r="PT14" i="3" s="1"/>
  <c r="PW14" i="3" s="1"/>
  <c r="PZ14" i="3" s="1"/>
  <c r="QC14" i="3" s="1"/>
  <c r="QF14" i="3" s="1"/>
  <c r="QI14" i="3" s="1"/>
  <c r="CS14" i="3"/>
  <c r="CS17" i="3"/>
  <c r="CV17" i="3"/>
  <c r="CY17" i="3" s="1"/>
  <c r="DB17" i="3" s="1"/>
  <c r="DE17" i="3" s="1"/>
  <c r="DH17" i="3" s="1"/>
  <c r="DK17" i="3" s="1"/>
  <c r="DN17" i="3" s="1"/>
  <c r="DQ17" i="3" s="1"/>
  <c r="DT17" i="3" s="1"/>
  <c r="DW17" i="3" s="1"/>
  <c r="DZ17" i="3" s="1"/>
  <c r="EC17" i="3" s="1"/>
  <c r="EF17" i="3" s="1"/>
  <c r="EI17" i="3" s="1"/>
  <c r="EL17" i="3" s="1"/>
  <c r="EO17" i="3" s="1"/>
  <c r="ER17" i="3" s="1"/>
  <c r="EU17" i="3" s="1"/>
  <c r="EX17" i="3" s="1"/>
  <c r="FA17" i="3" s="1"/>
  <c r="FD17" i="3" s="1"/>
  <c r="FG17" i="3" s="1"/>
  <c r="FJ17" i="3" s="1"/>
  <c r="FM17" i="3" s="1"/>
  <c r="FP17" i="3" s="1"/>
  <c r="FS17" i="3" s="1"/>
  <c r="FV17" i="3" s="1"/>
  <c r="FY17" i="3" s="1"/>
  <c r="GB17" i="3" s="1"/>
  <c r="GE17" i="3" s="1"/>
  <c r="GH17" i="3" s="1"/>
  <c r="GK17" i="3" s="1"/>
  <c r="GN17" i="3" s="1"/>
  <c r="GQ17" i="3" s="1"/>
  <c r="GT17" i="3" s="1"/>
  <c r="GW17" i="3" s="1"/>
  <c r="GZ17" i="3" s="1"/>
  <c r="HC17" i="3" s="1"/>
  <c r="HF17" i="3" s="1"/>
  <c r="HI17" i="3" s="1"/>
  <c r="HL17" i="3" s="1"/>
  <c r="HO17" i="3" s="1"/>
  <c r="HR17" i="3" s="1"/>
  <c r="HU17" i="3" s="1"/>
  <c r="HX17" i="3" s="1"/>
  <c r="IA17" i="3" s="1"/>
  <c r="ID17" i="3" s="1"/>
  <c r="IG17" i="3" s="1"/>
  <c r="IJ17" i="3" s="1"/>
  <c r="IM17" i="3" s="1"/>
  <c r="IP17" i="3" s="1"/>
  <c r="IS17" i="3" s="1"/>
  <c r="IV17" i="3" s="1"/>
  <c r="IY17" i="3" s="1"/>
  <c r="JB17" i="3" s="1"/>
  <c r="JE17" i="3" s="1"/>
  <c r="JH17" i="3" s="1"/>
  <c r="JK17" i="3" s="1"/>
  <c r="JN17" i="3" s="1"/>
  <c r="JQ17" i="3" s="1"/>
  <c r="JT17" i="3" s="1"/>
  <c r="JW17" i="3" s="1"/>
  <c r="JZ17" i="3" s="1"/>
  <c r="KC17" i="3" s="1"/>
  <c r="KF17" i="3" s="1"/>
  <c r="KI17" i="3" s="1"/>
  <c r="KL17" i="3" s="1"/>
  <c r="KO17" i="3" s="1"/>
  <c r="KR17" i="3" s="1"/>
  <c r="KU17" i="3" s="1"/>
  <c r="KX17" i="3" s="1"/>
  <c r="LA17" i="3" s="1"/>
  <c r="LD17" i="3" s="1"/>
  <c r="LG17" i="3" s="1"/>
  <c r="LJ17" i="3" s="1"/>
  <c r="LM17" i="3" s="1"/>
  <c r="LP17" i="3" s="1"/>
  <c r="LS17" i="3" s="1"/>
  <c r="LV17" i="3" s="1"/>
  <c r="LY17" i="3" s="1"/>
  <c r="MB17" i="3" s="1"/>
  <c r="ME17" i="3" s="1"/>
  <c r="MH17" i="3" s="1"/>
  <c r="MK17" i="3" s="1"/>
  <c r="MN17" i="3" s="1"/>
  <c r="MQ17" i="3" s="1"/>
  <c r="MT17" i="3" s="1"/>
  <c r="MW17" i="3" s="1"/>
  <c r="MZ17" i="3" s="1"/>
  <c r="NC17" i="3" s="1"/>
  <c r="NF17" i="3" s="1"/>
  <c r="NI17" i="3" s="1"/>
  <c r="NL17" i="3" s="1"/>
  <c r="NO17" i="3" s="1"/>
  <c r="NR17" i="3" s="1"/>
  <c r="NU17" i="3" s="1"/>
  <c r="NX17" i="3" s="1"/>
  <c r="OA17" i="3" s="1"/>
  <c r="OD17" i="3" s="1"/>
  <c r="OG17" i="3" s="1"/>
  <c r="OJ17" i="3" s="1"/>
  <c r="OM17" i="3" s="1"/>
  <c r="OP17" i="3" s="1"/>
  <c r="OS17" i="3" s="1"/>
  <c r="OV17" i="3" s="1"/>
  <c r="OY17" i="3" s="1"/>
  <c r="PB17" i="3" s="1"/>
  <c r="PE17" i="3" s="1"/>
  <c r="PH17" i="3" s="1"/>
  <c r="PK17" i="3" s="1"/>
  <c r="PN17" i="3" s="1"/>
  <c r="PQ17" i="3" s="1"/>
  <c r="PT17" i="3" s="1"/>
  <c r="PW17" i="3" s="1"/>
  <c r="PZ17" i="3" s="1"/>
  <c r="QC17" i="3" s="1"/>
  <c r="QF17" i="3" s="1"/>
  <c r="QI17" i="3" s="1"/>
  <c r="CV18" i="3"/>
  <c r="CY18" i="3" s="1"/>
  <c r="DB18" i="3" s="1"/>
  <c r="DE18" i="3" s="1"/>
  <c r="DH18" i="3" s="1"/>
  <c r="DK18" i="3" s="1"/>
  <c r="DN18" i="3" s="1"/>
  <c r="DQ18" i="3" s="1"/>
  <c r="DT18" i="3" s="1"/>
  <c r="DW18" i="3" s="1"/>
  <c r="DZ18" i="3" s="1"/>
  <c r="EC18" i="3" s="1"/>
  <c r="EF18" i="3" s="1"/>
  <c r="EI18" i="3" s="1"/>
  <c r="EL18" i="3" s="1"/>
  <c r="EO18" i="3" s="1"/>
  <c r="ER18" i="3" s="1"/>
  <c r="EU18" i="3" s="1"/>
  <c r="EX18" i="3" s="1"/>
  <c r="FA18" i="3" s="1"/>
  <c r="FD18" i="3" s="1"/>
  <c r="FG18" i="3" s="1"/>
  <c r="FJ18" i="3" s="1"/>
  <c r="FM18" i="3" s="1"/>
  <c r="FP18" i="3" s="1"/>
  <c r="FS18" i="3" s="1"/>
  <c r="FV18" i="3" s="1"/>
  <c r="FY18" i="3" s="1"/>
  <c r="GB18" i="3" s="1"/>
  <c r="GE18" i="3" s="1"/>
  <c r="GH18" i="3" s="1"/>
  <c r="GK18" i="3" s="1"/>
  <c r="GN18" i="3" s="1"/>
  <c r="GQ18" i="3" s="1"/>
  <c r="GT18" i="3" s="1"/>
  <c r="GW18" i="3" s="1"/>
  <c r="GZ18" i="3" s="1"/>
  <c r="HC18" i="3" s="1"/>
  <c r="HF18" i="3" s="1"/>
  <c r="HI18" i="3" s="1"/>
  <c r="HL18" i="3" s="1"/>
  <c r="HO18" i="3" s="1"/>
  <c r="HR18" i="3" s="1"/>
  <c r="HU18" i="3" s="1"/>
  <c r="HX18" i="3" s="1"/>
  <c r="IA18" i="3" s="1"/>
  <c r="ID18" i="3" s="1"/>
  <c r="IG18" i="3" s="1"/>
  <c r="IJ18" i="3" s="1"/>
  <c r="IM18" i="3" s="1"/>
  <c r="IP18" i="3" s="1"/>
  <c r="IS18" i="3" s="1"/>
  <c r="IV18" i="3" s="1"/>
  <c r="IY18" i="3" s="1"/>
  <c r="JB18" i="3" s="1"/>
  <c r="JE18" i="3" s="1"/>
  <c r="JH18" i="3" s="1"/>
  <c r="JK18" i="3" s="1"/>
  <c r="JN18" i="3" s="1"/>
  <c r="JQ18" i="3" s="1"/>
  <c r="JT18" i="3" s="1"/>
  <c r="JW18" i="3" s="1"/>
  <c r="JZ18" i="3" s="1"/>
  <c r="KC18" i="3" s="1"/>
  <c r="KF18" i="3" s="1"/>
  <c r="KI18" i="3" s="1"/>
  <c r="KL18" i="3" s="1"/>
  <c r="KO18" i="3" s="1"/>
  <c r="KR18" i="3" s="1"/>
  <c r="KU18" i="3" s="1"/>
  <c r="KX18" i="3" s="1"/>
  <c r="LA18" i="3" s="1"/>
  <c r="LD18" i="3" s="1"/>
  <c r="LG18" i="3" s="1"/>
  <c r="LJ18" i="3" s="1"/>
  <c r="LM18" i="3" s="1"/>
  <c r="LP18" i="3" s="1"/>
  <c r="LS18" i="3" s="1"/>
  <c r="LV18" i="3" s="1"/>
  <c r="LY18" i="3" s="1"/>
  <c r="MB18" i="3" s="1"/>
  <c r="ME18" i="3" s="1"/>
  <c r="MH18" i="3" s="1"/>
  <c r="MK18" i="3" s="1"/>
  <c r="MN18" i="3" s="1"/>
  <c r="MQ18" i="3" s="1"/>
  <c r="MT18" i="3" s="1"/>
  <c r="MW18" i="3" s="1"/>
  <c r="MZ18" i="3" s="1"/>
  <c r="NC18" i="3" s="1"/>
  <c r="NF18" i="3" s="1"/>
  <c r="NI18" i="3" s="1"/>
  <c r="NL18" i="3" s="1"/>
  <c r="NO18" i="3" s="1"/>
  <c r="NR18" i="3" s="1"/>
  <c r="NU18" i="3" s="1"/>
  <c r="NX18" i="3" s="1"/>
  <c r="OA18" i="3" s="1"/>
  <c r="OD18" i="3" s="1"/>
  <c r="OG18" i="3" s="1"/>
  <c r="OJ18" i="3" s="1"/>
  <c r="OM18" i="3" s="1"/>
  <c r="OP18" i="3" s="1"/>
  <c r="OS18" i="3" s="1"/>
  <c r="OV18" i="3" s="1"/>
  <c r="OY18" i="3" s="1"/>
  <c r="PB18" i="3" s="1"/>
  <c r="PE18" i="3" s="1"/>
  <c r="PH18" i="3" s="1"/>
  <c r="PK18" i="3" s="1"/>
  <c r="PN18" i="3" s="1"/>
  <c r="PQ18" i="3" s="1"/>
  <c r="PT18" i="3" s="1"/>
  <c r="PW18" i="3" s="1"/>
  <c r="PZ18" i="3" s="1"/>
  <c r="QC18" i="3" s="1"/>
  <c r="QF18" i="3" s="1"/>
  <c r="QI18" i="3" s="1"/>
  <c r="CS18" i="3"/>
  <c r="CV5" i="3"/>
  <c r="CY5" i="3" s="1"/>
  <c r="DB5" i="3" s="1"/>
  <c r="DE5" i="3" s="1"/>
  <c r="DH5" i="3" s="1"/>
  <c r="DK5" i="3" s="1"/>
  <c r="DN5" i="3" s="1"/>
  <c r="DQ5" i="3" s="1"/>
  <c r="DT5" i="3" s="1"/>
  <c r="DW5" i="3" s="1"/>
  <c r="DZ5" i="3" s="1"/>
  <c r="EC5" i="3" s="1"/>
  <c r="EF5" i="3" s="1"/>
  <c r="EI5" i="3" s="1"/>
  <c r="EL5" i="3" s="1"/>
  <c r="EO5" i="3" s="1"/>
  <c r="ER5" i="3" s="1"/>
  <c r="EU5" i="3" s="1"/>
  <c r="EX5" i="3" s="1"/>
  <c r="FA5" i="3" s="1"/>
  <c r="FD5" i="3" s="1"/>
  <c r="FG5" i="3" s="1"/>
  <c r="FJ5" i="3" s="1"/>
  <c r="FM5" i="3" s="1"/>
  <c r="FP5" i="3" s="1"/>
  <c r="FS5" i="3" s="1"/>
  <c r="FV5" i="3" s="1"/>
  <c r="FY5" i="3" s="1"/>
  <c r="GB5" i="3" s="1"/>
  <c r="GE5" i="3" s="1"/>
  <c r="GH5" i="3" s="1"/>
  <c r="GK5" i="3" s="1"/>
  <c r="GN5" i="3" s="1"/>
  <c r="GQ5" i="3" s="1"/>
  <c r="GT5" i="3" s="1"/>
  <c r="GW5" i="3" s="1"/>
  <c r="GZ5" i="3" s="1"/>
  <c r="HC5" i="3" s="1"/>
  <c r="HF5" i="3" s="1"/>
  <c r="HI5" i="3" s="1"/>
  <c r="HL5" i="3" s="1"/>
  <c r="HO5" i="3" s="1"/>
  <c r="HR5" i="3" s="1"/>
  <c r="HU5" i="3" s="1"/>
  <c r="HX5" i="3" s="1"/>
  <c r="IA5" i="3" s="1"/>
  <c r="ID5" i="3" s="1"/>
  <c r="IG5" i="3" s="1"/>
  <c r="IJ5" i="3" s="1"/>
  <c r="IM5" i="3" s="1"/>
  <c r="IP5" i="3" s="1"/>
  <c r="IS5" i="3" s="1"/>
  <c r="IV5" i="3" s="1"/>
  <c r="IY5" i="3" s="1"/>
  <c r="JB5" i="3" s="1"/>
  <c r="JE5" i="3" s="1"/>
  <c r="JH5" i="3" s="1"/>
  <c r="JK5" i="3" s="1"/>
  <c r="JN5" i="3" s="1"/>
  <c r="JQ5" i="3" s="1"/>
  <c r="JT5" i="3" s="1"/>
  <c r="JW5" i="3" s="1"/>
  <c r="JZ5" i="3" s="1"/>
  <c r="KC5" i="3" s="1"/>
  <c r="KF5" i="3" s="1"/>
  <c r="KI5" i="3" s="1"/>
  <c r="KL5" i="3" s="1"/>
  <c r="KO5" i="3" s="1"/>
  <c r="KR5" i="3" s="1"/>
  <c r="KU5" i="3" s="1"/>
  <c r="KX5" i="3" s="1"/>
  <c r="LA5" i="3" s="1"/>
  <c r="LD5" i="3" s="1"/>
  <c r="LG5" i="3" s="1"/>
  <c r="LJ5" i="3" s="1"/>
  <c r="LM5" i="3" s="1"/>
  <c r="LP5" i="3" s="1"/>
  <c r="LS5" i="3" s="1"/>
  <c r="LV5" i="3" s="1"/>
  <c r="LY5" i="3" s="1"/>
  <c r="MB5" i="3" s="1"/>
  <c r="ME5" i="3" s="1"/>
  <c r="MH5" i="3" s="1"/>
  <c r="MK5" i="3" s="1"/>
  <c r="MN5" i="3" s="1"/>
  <c r="MQ5" i="3" s="1"/>
  <c r="MT5" i="3" s="1"/>
  <c r="MW5" i="3" s="1"/>
  <c r="MZ5" i="3" s="1"/>
  <c r="NC5" i="3" s="1"/>
  <c r="NF5" i="3" s="1"/>
  <c r="NI5" i="3" s="1"/>
  <c r="NL5" i="3" s="1"/>
  <c r="NO5" i="3" s="1"/>
  <c r="NR5" i="3" s="1"/>
  <c r="NU5" i="3" s="1"/>
  <c r="NX5" i="3" s="1"/>
  <c r="OA5" i="3" s="1"/>
  <c r="OD5" i="3" s="1"/>
  <c r="OG5" i="3" s="1"/>
  <c r="OJ5" i="3" s="1"/>
  <c r="OM5" i="3" s="1"/>
  <c r="OP5" i="3" s="1"/>
  <c r="OS5" i="3" s="1"/>
  <c r="OV5" i="3" s="1"/>
  <c r="OY5" i="3" s="1"/>
  <c r="PB5" i="3" s="1"/>
  <c r="PE5" i="3" s="1"/>
  <c r="PH5" i="3" s="1"/>
  <c r="PK5" i="3" s="1"/>
  <c r="PN5" i="3" s="1"/>
  <c r="PQ5" i="3" s="1"/>
  <c r="PT5" i="3" s="1"/>
  <c r="PW5" i="3" s="1"/>
  <c r="PZ5" i="3" s="1"/>
  <c r="QC5" i="3" s="1"/>
  <c r="QF5" i="3" s="1"/>
  <c r="QI5" i="3" s="1"/>
  <c r="CS5" i="3"/>
  <c r="CS11" i="3"/>
  <c r="CV11" i="3"/>
  <c r="CY11" i="3" s="1"/>
  <c r="DB11" i="3" s="1"/>
  <c r="DE11" i="3" s="1"/>
  <c r="DH11" i="3" s="1"/>
  <c r="DK11" i="3" s="1"/>
  <c r="DN11" i="3" s="1"/>
  <c r="DQ11" i="3" s="1"/>
  <c r="DT11" i="3" s="1"/>
  <c r="DW11" i="3" s="1"/>
  <c r="DZ11" i="3" s="1"/>
  <c r="EC11" i="3" s="1"/>
  <c r="EF11" i="3" s="1"/>
  <c r="EI11" i="3" s="1"/>
  <c r="EL11" i="3" s="1"/>
  <c r="EO11" i="3" s="1"/>
  <c r="ER11" i="3" s="1"/>
  <c r="EU11" i="3" s="1"/>
  <c r="EX11" i="3" s="1"/>
  <c r="FA11" i="3" s="1"/>
  <c r="FD11" i="3" s="1"/>
  <c r="FG11" i="3" s="1"/>
  <c r="FJ11" i="3" s="1"/>
  <c r="FM11" i="3" s="1"/>
  <c r="FP11" i="3" s="1"/>
  <c r="FS11" i="3" s="1"/>
  <c r="FV11" i="3" s="1"/>
  <c r="FY11" i="3" s="1"/>
  <c r="GB11" i="3" s="1"/>
  <c r="GE11" i="3" s="1"/>
  <c r="GH11" i="3" s="1"/>
  <c r="GK11" i="3" s="1"/>
  <c r="GN11" i="3" s="1"/>
  <c r="GQ11" i="3" s="1"/>
  <c r="GT11" i="3" s="1"/>
  <c r="GW11" i="3" s="1"/>
  <c r="GZ11" i="3" s="1"/>
  <c r="HC11" i="3" s="1"/>
  <c r="HF11" i="3" s="1"/>
  <c r="HI11" i="3" s="1"/>
  <c r="HL11" i="3" s="1"/>
  <c r="HO11" i="3" s="1"/>
  <c r="HR11" i="3" s="1"/>
  <c r="HU11" i="3" s="1"/>
  <c r="HX11" i="3" s="1"/>
  <c r="IA11" i="3" s="1"/>
  <c r="ID11" i="3" s="1"/>
  <c r="IG11" i="3" s="1"/>
  <c r="IJ11" i="3" s="1"/>
  <c r="IM11" i="3" s="1"/>
  <c r="IP11" i="3" s="1"/>
  <c r="IS11" i="3" s="1"/>
  <c r="IV11" i="3" s="1"/>
  <c r="IY11" i="3" s="1"/>
  <c r="JB11" i="3" s="1"/>
  <c r="JE11" i="3" s="1"/>
  <c r="JH11" i="3" s="1"/>
  <c r="JK11" i="3" s="1"/>
  <c r="JN11" i="3" s="1"/>
  <c r="JQ11" i="3" s="1"/>
  <c r="JT11" i="3" s="1"/>
  <c r="JW11" i="3" s="1"/>
  <c r="JZ11" i="3" s="1"/>
  <c r="KC11" i="3" s="1"/>
  <c r="KF11" i="3" s="1"/>
  <c r="KI11" i="3" s="1"/>
  <c r="KL11" i="3" s="1"/>
  <c r="KO11" i="3" s="1"/>
  <c r="KR11" i="3" s="1"/>
  <c r="KU11" i="3" s="1"/>
  <c r="KX11" i="3" s="1"/>
  <c r="LA11" i="3" s="1"/>
  <c r="LD11" i="3" s="1"/>
  <c r="LG11" i="3" s="1"/>
  <c r="LJ11" i="3" s="1"/>
  <c r="LM11" i="3" s="1"/>
  <c r="LP11" i="3" s="1"/>
  <c r="LS11" i="3" s="1"/>
  <c r="LV11" i="3" s="1"/>
  <c r="LY11" i="3" s="1"/>
  <c r="MB11" i="3" s="1"/>
  <c r="ME11" i="3" s="1"/>
  <c r="MH11" i="3" s="1"/>
  <c r="MK11" i="3" s="1"/>
  <c r="MN11" i="3" s="1"/>
  <c r="MQ11" i="3" s="1"/>
  <c r="MT11" i="3" s="1"/>
  <c r="MW11" i="3" s="1"/>
  <c r="MZ11" i="3" s="1"/>
  <c r="NC11" i="3" s="1"/>
  <c r="NF11" i="3" s="1"/>
  <c r="NI11" i="3" s="1"/>
  <c r="NL11" i="3" s="1"/>
  <c r="NO11" i="3" s="1"/>
  <c r="NR11" i="3" s="1"/>
  <c r="NU11" i="3" s="1"/>
  <c r="NX11" i="3" s="1"/>
  <c r="OA11" i="3" s="1"/>
  <c r="OD11" i="3" s="1"/>
  <c r="OG11" i="3" s="1"/>
  <c r="OJ11" i="3" s="1"/>
  <c r="OM11" i="3" s="1"/>
  <c r="OP11" i="3" s="1"/>
  <c r="OS11" i="3" s="1"/>
  <c r="OV11" i="3" s="1"/>
  <c r="OY11" i="3" s="1"/>
  <c r="PB11" i="3" s="1"/>
  <c r="PE11" i="3" s="1"/>
  <c r="PH11" i="3" s="1"/>
  <c r="PK11" i="3" s="1"/>
  <c r="PN11" i="3" s="1"/>
  <c r="PQ11" i="3" s="1"/>
  <c r="PT11" i="3" s="1"/>
  <c r="PW11" i="3" s="1"/>
  <c r="PZ11" i="3" s="1"/>
  <c r="QC11" i="3" s="1"/>
  <c r="QF11" i="3" s="1"/>
  <c r="QI11" i="3" s="1"/>
  <c r="CV19" i="3"/>
  <c r="CY19" i="3" s="1"/>
  <c r="DB19" i="3" s="1"/>
  <c r="DE19" i="3" s="1"/>
  <c r="DH19" i="3" s="1"/>
  <c r="DK19" i="3" s="1"/>
  <c r="DN19" i="3" s="1"/>
  <c r="DQ19" i="3" s="1"/>
  <c r="DT19" i="3" s="1"/>
  <c r="DW19" i="3" s="1"/>
  <c r="DZ19" i="3" s="1"/>
  <c r="EC19" i="3" s="1"/>
  <c r="EF19" i="3" s="1"/>
  <c r="EI19" i="3" s="1"/>
  <c r="EL19" i="3" s="1"/>
  <c r="EO19" i="3" s="1"/>
  <c r="ER19" i="3" s="1"/>
  <c r="EU19" i="3" s="1"/>
  <c r="EX19" i="3" s="1"/>
  <c r="FA19" i="3" s="1"/>
  <c r="FD19" i="3" s="1"/>
  <c r="FG19" i="3" s="1"/>
  <c r="FJ19" i="3" s="1"/>
  <c r="FM19" i="3" s="1"/>
  <c r="FP19" i="3" s="1"/>
  <c r="FS19" i="3" s="1"/>
  <c r="FV19" i="3" s="1"/>
  <c r="FY19" i="3" s="1"/>
  <c r="GB19" i="3" s="1"/>
  <c r="GE19" i="3" s="1"/>
  <c r="GH19" i="3" s="1"/>
  <c r="GK19" i="3" s="1"/>
  <c r="GN19" i="3" s="1"/>
  <c r="GQ19" i="3" s="1"/>
  <c r="GT19" i="3" s="1"/>
  <c r="GW19" i="3" s="1"/>
  <c r="GZ19" i="3" s="1"/>
  <c r="HC19" i="3" s="1"/>
  <c r="HF19" i="3" s="1"/>
  <c r="HI19" i="3" s="1"/>
  <c r="HL19" i="3" s="1"/>
  <c r="HO19" i="3" s="1"/>
  <c r="HR19" i="3" s="1"/>
  <c r="HU19" i="3" s="1"/>
  <c r="HX19" i="3" s="1"/>
  <c r="IA19" i="3" s="1"/>
  <c r="ID19" i="3" s="1"/>
  <c r="IG19" i="3" s="1"/>
  <c r="IJ19" i="3" s="1"/>
  <c r="IM19" i="3" s="1"/>
  <c r="IP19" i="3" s="1"/>
  <c r="IS19" i="3" s="1"/>
  <c r="IV19" i="3" s="1"/>
  <c r="IY19" i="3" s="1"/>
  <c r="JB19" i="3" s="1"/>
  <c r="JE19" i="3" s="1"/>
  <c r="JH19" i="3" s="1"/>
  <c r="JK19" i="3" s="1"/>
  <c r="JN19" i="3" s="1"/>
  <c r="JQ19" i="3" s="1"/>
  <c r="JT19" i="3" s="1"/>
  <c r="JW19" i="3" s="1"/>
  <c r="JZ19" i="3" s="1"/>
  <c r="KC19" i="3" s="1"/>
  <c r="KF19" i="3" s="1"/>
  <c r="KI19" i="3" s="1"/>
  <c r="KL19" i="3" s="1"/>
  <c r="KO19" i="3" s="1"/>
  <c r="KR19" i="3" s="1"/>
  <c r="KU19" i="3" s="1"/>
  <c r="KX19" i="3" s="1"/>
  <c r="LA19" i="3" s="1"/>
  <c r="LD19" i="3" s="1"/>
  <c r="LG19" i="3" s="1"/>
  <c r="LJ19" i="3" s="1"/>
  <c r="LM19" i="3" s="1"/>
  <c r="LP19" i="3" s="1"/>
  <c r="LS19" i="3" s="1"/>
  <c r="LV19" i="3" s="1"/>
  <c r="LY19" i="3" s="1"/>
  <c r="MB19" i="3" s="1"/>
  <c r="ME19" i="3" s="1"/>
  <c r="MH19" i="3" s="1"/>
  <c r="MK19" i="3" s="1"/>
  <c r="MN19" i="3" s="1"/>
  <c r="MQ19" i="3" s="1"/>
  <c r="MT19" i="3" s="1"/>
  <c r="MW19" i="3" s="1"/>
  <c r="MZ19" i="3" s="1"/>
  <c r="NC19" i="3" s="1"/>
  <c r="NF19" i="3" s="1"/>
  <c r="NI19" i="3" s="1"/>
  <c r="NL19" i="3" s="1"/>
  <c r="NO19" i="3" s="1"/>
  <c r="NR19" i="3" s="1"/>
  <c r="NU19" i="3" s="1"/>
  <c r="NX19" i="3" s="1"/>
  <c r="OA19" i="3" s="1"/>
  <c r="OD19" i="3" s="1"/>
  <c r="OG19" i="3" s="1"/>
  <c r="OJ19" i="3" s="1"/>
  <c r="OM19" i="3" s="1"/>
  <c r="OP19" i="3" s="1"/>
  <c r="OS19" i="3" s="1"/>
  <c r="OV19" i="3" s="1"/>
  <c r="OY19" i="3" s="1"/>
  <c r="PB19" i="3" s="1"/>
  <c r="PE19" i="3" s="1"/>
  <c r="PH19" i="3" s="1"/>
  <c r="PK19" i="3" s="1"/>
  <c r="PN19" i="3" s="1"/>
  <c r="PQ19" i="3" s="1"/>
  <c r="PT19" i="3" s="1"/>
  <c r="PW19" i="3" s="1"/>
  <c r="PZ19" i="3" s="1"/>
  <c r="QC19" i="3" s="1"/>
  <c r="QF19" i="3" s="1"/>
  <c r="QI19" i="3" s="1"/>
  <c r="CS19" i="3"/>
  <c r="CS8" i="3"/>
  <c r="CV8" i="3"/>
  <c r="CY8" i="3" s="1"/>
  <c r="DB8" i="3" s="1"/>
  <c r="DE8" i="3" s="1"/>
  <c r="DH8" i="3" s="1"/>
  <c r="DK8" i="3" s="1"/>
  <c r="DN8" i="3" s="1"/>
  <c r="DQ8" i="3" s="1"/>
  <c r="DT8" i="3" s="1"/>
  <c r="DW8" i="3" s="1"/>
  <c r="DZ8" i="3" s="1"/>
  <c r="EC8" i="3" s="1"/>
  <c r="EF8" i="3" s="1"/>
  <c r="EI8" i="3" s="1"/>
  <c r="EL8" i="3" s="1"/>
  <c r="EO8" i="3" s="1"/>
  <c r="ER8" i="3" s="1"/>
  <c r="EU8" i="3" s="1"/>
  <c r="EX8" i="3" s="1"/>
  <c r="FA8" i="3" s="1"/>
  <c r="FD8" i="3" s="1"/>
  <c r="FG8" i="3" s="1"/>
  <c r="FJ8" i="3" s="1"/>
  <c r="FM8" i="3" s="1"/>
  <c r="FP8" i="3" s="1"/>
  <c r="FS8" i="3" s="1"/>
  <c r="FV8" i="3" s="1"/>
  <c r="FY8" i="3" s="1"/>
  <c r="GB8" i="3" s="1"/>
  <c r="GE8" i="3" s="1"/>
  <c r="GH8" i="3" s="1"/>
  <c r="GK8" i="3" s="1"/>
  <c r="GN8" i="3" s="1"/>
  <c r="GQ8" i="3" s="1"/>
  <c r="GT8" i="3" s="1"/>
  <c r="GW8" i="3" s="1"/>
  <c r="GZ8" i="3" s="1"/>
  <c r="HC8" i="3" s="1"/>
  <c r="HF8" i="3" s="1"/>
  <c r="HI8" i="3" s="1"/>
  <c r="HL8" i="3" s="1"/>
  <c r="HO8" i="3" s="1"/>
  <c r="HR8" i="3" s="1"/>
  <c r="HU8" i="3" s="1"/>
  <c r="HX8" i="3" s="1"/>
  <c r="IA8" i="3" s="1"/>
  <c r="ID8" i="3" s="1"/>
  <c r="IG8" i="3" s="1"/>
  <c r="IJ8" i="3" s="1"/>
  <c r="IM8" i="3" s="1"/>
  <c r="IP8" i="3" s="1"/>
  <c r="IS8" i="3" s="1"/>
  <c r="IV8" i="3" s="1"/>
  <c r="IY8" i="3" s="1"/>
  <c r="JB8" i="3" s="1"/>
  <c r="JE8" i="3" s="1"/>
  <c r="JH8" i="3" s="1"/>
  <c r="JK8" i="3" s="1"/>
  <c r="JN8" i="3" s="1"/>
  <c r="JQ8" i="3" s="1"/>
  <c r="JT8" i="3" s="1"/>
  <c r="JW8" i="3" s="1"/>
  <c r="JZ8" i="3" s="1"/>
  <c r="KC8" i="3" s="1"/>
  <c r="KF8" i="3" s="1"/>
  <c r="KI8" i="3" s="1"/>
  <c r="KL8" i="3" s="1"/>
  <c r="KO8" i="3" s="1"/>
  <c r="KR8" i="3" s="1"/>
  <c r="KU8" i="3" s="1"/>
  <c r="KX8" i="3" s="1"/>
  <c r="LA8" i="3" s="1"/>
  <c r="LD8" i="3" s="1"/>
  <c r="LG8" i="3" s="1"/>
  <c r="LJ8" i="3" s="1"/>
  <c r="LM8" i="3" s="1"/>
  <c r="LP8" i="3" s="1"/>
  <c r="LS8" i="3" s="1"/>
  <c r="LV8" i="3" s="1"/>
  <c r="LY8" i="3" s="1"/>
  <c r="MB8" i="3" s="1"/>
  <c r="ME8" i="3" s="1"/>
  <c r="MH8" i="3" s="1"/>
  <c r="MK8" i="3" s="1"/>
  <c r="MN8" i="3" s="1"/>
  <c r="MQ8" i="3" s="1"/>
  <c r="MT8" i="3" s="1"/>
  <c r="MW8" i="3" s="1"/>
  <c r="MZ8" i="3" s="1"/>
  <c r="NC8" i="3" s="1"/>
  <c r="NF8" i="3" s="1"/>
  <c r="NI8" i="3" s="1"/>
  <c r="NL8" i="3" s="1"/>
  <c r="NO8" i="3" s="1"/>
  <c r="NR8" i="3" s="1"/>
  <c r="NU8" i="3" s="1"/>
  <c r="NX8" i="3" s="1"/>
  <c r="OA8" i="3" s="1"/>
  <c r="OD8" i="3" s="1"/>
  <c r="OG8" i="3" s="1"/>
  <c r="OJ8" i="3" s="1"/>
  <c r="OM8" i="3" s="1"/>
  <c r="OP8" i="3" s="1"/>
  <c r="OS8" i="3" s="1"/>
  <c r="OV8" i="3" s="1"/>
  <c r="OY8" i="3" s="1"/>
  <c r="PB8" i="3" s="1"/>
  <c r="PE8" i="3" s="1"/>
  <c r="PH8" i="3" s="1"/>
  <c r="PK8" i="3" s="1"/>
  <c r="PN8" i="3" s="1"/>
  <c r="PQ8" i="3" s="1"/>
  <c r="PT8" i="3" s="1"/>
  <c r="PW8" i="3" s="1"/>
  <c r="PZ8" i="3" s="1"/>
  <c r="QC8" i="3" s="1"/>
  <c r="QF8" i="3" s="1"/>
  <c r="QI8" i="3" s="1"/>
  <c r="CV10" i="3"/>
  <c r="CY10" i="3" s="1"/>
  <c r="DB10" i="3" s="1"/>
  <c r="DE10" i="3" s="1"/>
  <c r="DH10" i="3" s="1"/>
  <c r="DK10" i="3" s="1"/>
  <c r="DN10" i="3" s="1"/>
  <c r="DQ10" i="3" s="1"/>
  <c r="DT10" i="3" s="1"/>
  <c r="DW10" i="3" s="1"/>
  <c r="DZ10" i="3" s="1"/>
  <c r="EC10" i="3" s="1"/>
  <c r="EF10" i="3" s="1"/>
  <c r="EI10" i="3" s="1"/>
  <c r="EL10" i="3" s="1"/>
  <c r="EO10" i="3" s="1"/>
  <c r="ER10" i="3" s="1"/>
  <c r="EU10" i="3" s="1"/>
  <c r="EX10" i="3" s="1"/>
  <c r="FA10" i="3" s="1"/>
  <c r="FD10" i="3" s="1"/>
  <c r="FG10" i="3" s="1"/>
  <c r="FJ10" i="3" s="1"/>
  <c r="FM10" i="3" s="1"/>
  <c r="FP10" i="3" s="1"/>
  <c r="FS10" i="3" s="1"/>
  <c r="FV10" i="3" s="1"/>
  <c r="FY10" i="3" s="1"/>
  <c r="GB10" i="3" s="1"/>
  <c r="GE10" i="3" s="1"/>
  <c r="GH10" i="3" s="1"/>
  <c r="GK10" i="3" s="1"/>
  <c r="GN10" i="3" s="1"/>
  <c r="GQ10" i="3" s="1"/>
  <c r="GT10" i="3" s="1"/>
  <c r="GW10" i="3" s="1"/>
  <c r="GZ10" i="3" s="1"/>
  <c r="HC10" i="3" s="1"/>
  <c r="HF10" i="3" s="1"/>
  <c r="HI10" i="3" s="1"/>
  <c r="HL10" i="3" s="1"/>
  <c r="HO10" i="3" s="1"/>
  <c r="HR10" i="3" s="1"/>
  <c r="HU10" i="3" s="1"/>
  <c r="HX10" i="3" s="1"/>
  <c r="IA10" i="3" s="1"/>
  <c r="ID10" i="3" s="1"/>
  <c r="IG10" i="3" s="1"/>
  <c r="IJ10" i="3" s="1"/>
  <c r="IM10" i="3" s="1"/>
  <c r="IP10" i="3" s="1"/>
  <c r="IS10" i="3" s="1"/>
  <c r="IV10" i="3" s="1"/>
  <c r="IY10" i="3" s="1"/>
  <c r="JB10" i="3" s="1"/>
  <c r="JE10" i="3" s="1"/>
  <c r="JH10" i="3" s="1"/>
  <c r="JK10" i="3" s="1"/>
  <c r="JN10" i="3" s="1"/>
  <c r="JQ10" i="3" s="1"/>
  <c r="JT10" i="3" s="1"/>
  <c r="JW10" i="3" s="1"/>
  <c r="JZ10" i="3" s="1"/>
  <c r="KC10" i="3" s="1"/>
  <c r="KF10" i="3" s="1"/>
  <c r="KI10" i="3" s="1"/>
  <c r="KL10" i="3" s="1"/>
  <c r="KO10" i="3" s="1"/>
  <c r="KR10" i="3" s="1"/>
  <c r="KU10" i="3" s="1"/>
  <c r="KX10" i="3" s="1"/>
  <c r="LA10" i="3" s="1"/>
  <c r="LD10" i="3" s="1"/>
  <c r="LG10" i="3" s="1"/>
  <c r="LJ10" i="3" s="1"/>
  <c r="LM10" i="3" s="1"/>
  <c r="LP10" i="3" s="1"/>
  <c r="LS10" i="3" s="1"/>
  <c r="LV10" i="3" s="1"/>
  <c r="LY10" i="3" s="1"/>
  <c r="MB10" i="3" s="1"/>
  <c r="ME10" i="3" s="1"/>
  <c r="MH10" i="3" s="1"/>
  <c r="MK10" i="3" s="1"/>
  <c r="MN10" i="3" s="1"/>
  <c r="MQ10" i="3" s="1"/>
  <c r="MT10" i="3" s="1"/>
  <c r="MW10" i="3" s="1"/>
  <c r="MZ10" i="3" s="1"/>
  <c r="NC10" i="3" s="1"/>
  <c r="NF10" i="3" s="1"/>
  <c r="NI10" i="3" s="1"/>
  <c r="NL10" i="3" s="1"/>
  <c r="NO10" i="3" s="1"/>
  <c r="NR10" i="3" s="1"/>
  <c r="NU10" i="3" s="1"/>
  <c r="NX10" i="3" s="1"/>
  <c r="OA10" i="3" s="1"/>
  <c r="OD10" i="3" s="1"/>
  <c r="OG10" i="3" s="1"/>
  <c r="OJ10" i="3" s="1"/>
  <c r="OM10" i="3" s="1"/>
  <c r="OP10" i="3" s="1"/>
  <c r="OS10" i="3" s="1"/>
  <c r="OV10" i="3" s="1"/>
  <c r="OY10" i="3" s="1"/>
  <c r="PB10" i="3" s="1"/>
  <c r="PE10" i="3" s="1"/>
  <c r="PH10" i="3" s="1"/>
  <c r="PK10" i="3" s="1"/>
  <c r="PN10" i="3" s="1"/>
  <c r="PQ10" i="3" s="1"/>
  <c r="PT10" i="3" s="1"/>
  <c r="PW10" i="3" s="1"/>
  <c r="PZ10" i="3" s="1"/>
  <c r="QC10" i="3" s="1"/>
  <c r="QF10" i="3" s="1"/>
  <c r="QI10" i="3" s="1"/>
  <c r="CS10" i="3"/>
  <c r="QN7" i="3"/>
  <c r="QK11" i="3"/>
  <c r="QS11" i="3"/>
  <c r="QT11" i="3" s="1"/>
  <c r="D29" i="6" s="1"/>
  <c r="QS5" i="3"/>
  <c r="QT5" i="3" s="1"/>
  <c r="QK15" i="3"/>
  <c r="QS15" i="3"/>
  <c r="QT15" i="3" s="1"/>
  <c r="QS10" i="3"/>
  <c r="QT10" i="3" s="1"/>
  <c r="D28" i="6" s="1"/>
  <c r="CS20" i="3"/>
  <c r="CV20" i="3"/>
  <c r="CY20" i="3" s="1"/>
  <c r="DB20" i="3" s="1"/>
  <c r="DE20" i="3" s="1"/>
  <c r="DH20" i="3" s="1"/>
  <c r="DK20" i="3" s="1"/>
  <c r="DN20" i="3" s="1"/>
  <c r="DQ20" i="3" s="1"/>
  <c r="DT20" i="3" s="1"/>
  <c r="DW20" i="3" s="1"/>
  <c r="DZ20" i="3" s="1"/>
  <c r="EC20" i="3" s="1"/>
  <c r="EF20" i="3" s="1"/>
  <c r="EI20" i="3" s="1"/>
  <c r="EL20" i="3" s="1"/>
  <c r="EO20" i="3" s="1"/>
  <c r="ER20" i="3" s="1"/>
  <c r="EU20" i="3" s="1"/>
  <c r="EX20" i="3" s="1"/>
  <c r="FA20" i="3" s="1"/>
  <c r="FD20" i="3" s="1"/>
  <c r="FG20" i="3" s="1"/>
  <c r="FJ20" i="3" s="1"/>
  <c r="FM20" i="3" s="1"/>
  <c r="FP20" i="3" s="1"/>
  <c r="FS20" i="3" s="1"/>
  <c r="FV20" i="3" s="1"/>
  <c r="FY20" i="3" s="1"/>
  <c r="GB20" i="3" s="1"/>
  <c r="GE20" i="3" s="1"/>
  <c r="GH20" i="3" s="1"/>
  <c r="GK20" i="3" s="1"/>
  <c r="GN20" i="3" s="1"/>
  <c r="GQ20" i="3" s="1"/>
  <c r="GT20" i="3" s="1"/>
  <c r="GW20" i="3" s="1"/>
  <c r="GZ20" i="3" s="1"/>
  <c r="HC20" i="3" s="1"/>
  <c r="HF20" i="3" s="1"/>
  <c r="HI20" i="3" s="1"/>
  <c r="HL20" i="3" s="1"/>
  <c r="HO20" i="3" s="1"/>
  <c r="HR20" i="3" s="1"/>
  <c r="HU20" i="3" s="1"/>
  <c r="HX20" i="3" s="1"/>
  <c r="IA20" i="3" s="1"/>
  <c r="ID20" i="3" s="1"/>
  <c r="IG20" i="3" s="1"/>
  <c r="IJ20" i="3" s="1"/>
  <c r="IM20" i="3" s="1"/>
  <c r="IP20" i="3" s="1"/>
  <c r="IS20" i="3" s="1"/>
  <c r="IV20" i="3" s="1"/>
  <c r="IY20" i="3" s="1"/>
  <c r="JB20" i="3" s="1"/>
  <c r="JE20" i="3" s="1"/>
  <c r="JH20" i="3" s="1"/>
  <c r="JK20" i="3" s="1"/>
  <c r="JN20" i="3" s="1"/>
  <c r="JQ20" i="3" s="1"/>
  <c r="JT20" i="3" s="1"/>
  <c r="JW20" i="3" s="1"/>
  <c r="JZ20" i="3" s="1"/>
  <c r="KC20" i="3" s="1"/>
  <c r="KF20" i="3" s="1"/>
  <c r="KI20" i="3" s="1"/>
  <c r="KL20" i="3" s="1"/>
  <c r="KO20" i="3" s="1"/>
  <c r="KR20" i="3" s="1"/>
  <c r="KU20" i="3" s="1"/>
  <c r="KX20" i="3" s="1"/>
  <c r="LA20" i="3" s="1"/>
  <c r="LD20" i="3" s="1"/>
  <c r="LG20" i="3" s="1"/>
  <c r="LJ20" i="3" s="1"/>
  <c r="LM20" i="3" s="1"/>
  <c r="LP20" i="3" s="1"/>
  <c r="LS20" i="3" s="1"/>
  <c r="LV20" i="3" s="1"/>
  <c r="LY20" i="3" s="1"/>
  <c r="MB20" i="3" s="1"/>
  <c r="ME20" i="3" s="1"/>
  <c r="MH20" i="3" s="1"/>
  <c r="MK20" i="3" s="1"/>
  <c r="MN20" i="3" s="1"/>
  <c r="MQ20" i="3" s="1"/>
  <c r="MT20" i="3" s="1"/>
  <c r="MW20" i="3" s="1"/>
  <c r="MZ20" i="3" s="1"/>
  <c r="NC20" i="3" s="1"/>
  <c r="NF20" i="3" s="1"/>
  <c r="NI20" i="3" s="1"/>
  <c r="NL20" i="3" s="1"/>
  <c r="NO20" i="3" s="1"/>
  <c r="NR20" i="3" s="1"/>
  <c r="NU20" i="3" s="1"/>
  <c r="NX20" i="3" s="1"/>
  <c r="OA20" i="3" s="1"/>
  <c r="OD20" i="3" s="1"/>
  <c r="OG20" i="3" s="1"/>
  <c r="OJ20" i="3" s="1"/>
  <c r="OM20" i="3" s="1"/>
  <c r="OP20" i="3" s="1"/>
  <c r="OS20" i="3" s="1"/>
  <c r="OV20" i="3" s="1"/>
  <c r="OY20" i="3" s="1"/>
  <c r="PB20" i="3" s="1"/>
  <c r="PE20" i="3" s="1"/>
  <c r="PH20" i="3" s="1"/>
  <c r="PK20" i="3" s="1"/>
  <c r="PN20" i="3" s="1"/>
  <c r="PQ20" i="3" s="1"/>
  <c r="PT20" i="3" s="1"/>
  <c r="PW20" i="3" s="1"/>
  <c r="PZ20" i="3" s="1"/>
  <c r="QC20" i="3" s="1"/>
  <c r="QF20" i="3" s="1"/>
  <c r="QI20" i="3" s="1"/>
  <c r="CV25" i="3"/>
  <c r="CY25" i="3" s="1"/>
  <c r="DB25" i="3" s="1"/>
  <c r="DE25" i="3" s="1"/>
  <c r="DH25" i="3" s="1"/>
  <c r="DK25" i="3" s="1"/>
  <c r="DN25" i="3" s="1"/>
  <c r="DQ25" i="3" s="1"/>
  <c r="DT25" i="3" s="1"/>
  <c r="DW25" i="3" s="1"/>
  <c r="DZ25" i="3" s="1"/>
  <c r="EC25" i="3" s="1"/>
  <c r="EF25" i="3" s="1"/>
  <c r="EI25" i="3" s="1"/>
  <c r="EL25" i="3" s="1"/>
  <c r="EO25" i="3" s="1"/>
  <c r="ER25" i="3" s="1"/>
  <c r="EU25" i="3" s="1"/>
  <c r="EX25" i="3" s="1"/>
  <c r="FA25" i="3" s="1"/>
  <c r="FD25" i="3" s="1"/>
  <c r="FG25" i="3" s="1"/>
  <c r="FJ25" i="3" s="1"/>
  <c r="FM25" i="3" s="1"/>
  <c r="FP25" i="3" s="1"/>
  <c r="FS25" i="3" s="1"/>
  <c r="FV25" i="3" s="1"/>
  <c r="FY25" i="3" s="1"/>
  <c r="GB25" i="3" s="1"/>
  <c r="GE25" i="3" s="1"/>
  <c r="GH25" i="3" s="1"/>
  <c r="GK25" i="3" s="1"/>
  <c r="GN25" i="3" s="1"/>
  <c r="GQ25" i="3" s="1"/>
  <c r="GT25" i="3" s="1"/>
  <c r="GW25" i="3" s="1"/>
  <c r="GZ25" i="3" s="1"/>
  <c r="HC25" i="3" s="1"/>
  <c r="HF25" i="3" s="1"/>
  <c r="HI25" i="3" s="1"/>
  <c r="HL25" i="3" s="1"/>
  <c r="HO25" i="3" s="1"/>
  <c r="HR25" i="3" s="1"/>
  <c r="HU25" i="3" s="1"/>
  <c r="HX25" i="3" s="1"/>
  <c r="IA25" i="3" s="1"/>
  <c r="ID25" i="3" s="1"/>
  <c r="IG25" i="3" s="1"/>
  <c r="IJ25" i="3" s="1"/>
  <c r="IM25" i="3" s="1"/>
  <c r="IP25" i="3" s="1"/>
  <c r="IS25" i="3" s="1"/>
  <c r="IV25" i="3" s="1"/>
  <c r="IY25" i="3" s="1"/>
  <c r="JB25" i="3" s="1"/>
  <c r="JE25" i="3" s="1"/>
  <c r="JH25" i="3" s="1"/>
  <c r="JK25" i="3" s="1"/>
  <c r="JN25" i="3" s="1"/>
  <c r="JQ25" i="3" s="1"/>
  <c r="JT25" i="3" s="1"/>
  <c r="JW25" i="3" s="1"/>
  <c r="JZ25" i="3" s="1"/>
  <c r="KC25" i="3" s="1"/>
  <c r="KF25" i="3" s="1"/>
  <c r="KI25" i="3" s="1"/>
  <c r="KL25" i="3" s="1"/>
  <c r="KO25" i="3" s="1"/>
  <c r="KR25" i="3" s="1"/>
  <c r="KU25" i="3" s="1"/>
  <c r="KX25" i="3" s="1"/>
  <c r="LA25" i="3" s="1"/>
  <c r="LD25" i="3" s="1"/>
  <c r="LG25" i="3" s="1"/>
  <c r="LJ25" i="3" s="1"/>
  <c r="LM25" i="3" s="1"/>
  <c r="LP25" i="3" s="1"/>
  <c r="LS25" i="3" s="1"/>
  <c r="LV25" i="3" s="1"/>
  <c r="LY25" i="3" s="1"/>
  <c r="MB25" i="3" s="1"/>
  <c r="ME25" i="3" s="1"/>
  <c r="MH25" i="3" s="1"/>
  <c r="MK25" i="3" s="1"/>
  <c r="MN25" i="3" s="1"/>
  <c r="MQ25" i="3" s="1"/>
  <c r="MT25" i="3" s="1"/>
  <c r="MW25" i="3" s="1"/>
  <c r="MZ25" i="3" s="1"/>
  <c r="NC25" i="3" s="1"/>
  <c r="NF25" i="3" s="1"/>
  <c r="NI25" i="3" s="1"/>
  <c r="NL25" i="3" s="1"/>
  <c r="NO25" i="3" s="1"/>
  <c r="NR25" i="3" s="1"/>
  <c r="NU25" i="3" s="1"/>
  <c r="NX25" i="3" s="1"/>
  <c r="OA25" i="3" s="1"/>
  <c r="OD25" i="3" s="1"/>
  <c r="OG25" i="3" s="1"/>
  <c r="OJ25" i="3" s="1"/>
  <c r="OM25" i="3" s="1"/>
  <c r="OP25" i="3" s="1"/>
  <c r="OS25" i="3" s="1"/>
  <c r="OV25" i="3" s="1"/>
  <c r="OY25" i="3" s="1"/>
  <c r="PB25" i="3" s="1"/>
  <c r="PE25" i="3" s="1"/>
  <c r="PH25" i="3" s="1"/>
  <c r="PK25" i="3" s="1"/>
  <c r="PN25" i="3" s="1"/>
  <c r="PQ25" i="3" s="1"/>
  <c r="PT25" i="3" s="1"/>
  <c r="PW25" i="3" s="1"/>
  <c r="PZ25" i="3" s="1"/>
  <c r="QC25" i="3" s="1"/>
  <c r="QF25" i="3" s="1"/>
  <c r="QI25" i="3" s="1"/>
  <c r="CS25" i="3"/>
  <c r="QS6" i="3"/>
  <c r="QT6" i="3" s="1"/>
  <c r="D35" i="6" s="1"/>
  <c r="QK10" i="3"/>
  <c r="QS13" i="3"/>
  <c r="QT13" i="3" s="1"/>
  <c r="QS8" i="3"/>
  <c r="QT8" i="3" s="1"/>
  <c r="QS17" i="3"/>
  <c r="QT17" i="3" s="1"/>
  <c r="QN17" i="3"/>
  <c r="CV28" i="3"/>
  <c r="CY28" i="3" s="1"/>
  <c r="DB28" i="3" s="1"/>
  <c r="DE28" i="3" s="1"/>
  <c r="DH28" i="3" s="1"/>
  <c r="DK28" i="3" s="1"/>
  <c r="DN28" i="3" s="1"/>
  <c r="DQ28" i="3" s="1"/>
  <c r="DT28" i="3" s="1"/>
  <c r="DW28" i="3" s="1"/>
  <c r="DZ28" i="3" s="1"/>
  <c r="EC28" i="3" s="1"/>
  <c r="EF28" i="3" s="1"/>
  <c r="EI28" i="3" s="1"/>
  <c r="EL28" i="3" s="1"/>
  <c r="EO28" i="3" s="1"/>
  <c r="ER28" i="3" s="1"/>
  <c r="EU28" i="3" s="1"/>
  <c r="EX28" i="3" s="1"/>
  <c r="FA28" i="3" s="1"/>
  <c r="FD28" i="3" s="1"/>
  <c r="FG28" i="3" s="1"/>
  <c r="FJ28" i="3" s="1"/>
  <c r="FM28" i="3" s="1"/>
  <c r="FP28" i="3" s="1"/>
  <c r="FS28" i="3" s="1"/>
  <c r="FV28" i="3" s="1"/>
  <c r="FY28" i="3" s="1"/>
  <c r="GB28" i="3" s="1"/>
  <c r="GE28" i="3" s="1"/>
  <c r="GH28" i="3" s="1"/>
  <c r="GK28" i="3" s="1"/>
  <c r="GN28" i="3" s="1"/>
  <c r="GQ28" i="3" s="1"/>
  <c r="GT28" i="3" s="1"/>
  <c r="GW28" i="3" s="1"/>
  <c r="GZ28" i="3" s="1"/>
  <c r="HC28" i="3" s="1"/>
  <c r="HF28" i="3" s="1"/>
  <c r="HI28" i="3" s="1"/>
  <c r="HL28" i="3" s="1"/>
  <c r="HO28" i="3" s="1"/>
  <c r="HR28" i="3" s="1"/>
  <c r="HU28" i="3" s="1"/>
  <c r="HX28" i="3" s="1"/>
  <c r="IA28" i="3" s="1"/>
  <c r="ID28" i="3" s="1"/>
  <c r="IG28" i="3" s="1"/>
  <c r="IJ28" i="3" s="1"/>
  <c r="IM28" i="3" s="1"/>
  <c r="IP28" i="3" s="1"/>
  <c r="IS28" i="3" s="1"/>
  <c r="IV28" i="3" s="1"/>
  <c r="IY28" i="3" s="1"/>
  <c r="JB28" i="3" s="1"/>
  <c r="JE28" i="3" s="1"/>
  <c r="JH28" i="3" s="1"/>
  <c r="JK28" i="3" s="1"/>
  <c r="JN28" i="3" s="1"/>
  <c r="JQ28" i="3" s="1"/>
  <c r="JT28" i="3" s="1"/>
  <c r="JW28" i="3" s="1"/>
  <c r="JZ28" i="3" s="1"/>
  <c r="KC28" i="3" s="1"/>
  <c r="KF28" i="3" s="1"/>
  <c r="KI28" i="3" s="1"/>
  <c r="KL28" i="3" s="1"/>
  <c r="KO28" i="3" s="1"/>
  <c r="KR28" i="3" s="1"/>
  <c r="KU28" i="3" s="1"/>
  <c r="KX28" i="3" s="1"/>
  <c r="LA28" i="3" s="1"/>
  <c r="LD28" i="3" s="1"/>
  <c r="LG28" i="3" s="1"/>
  <c r="LJ28" i="3" s="1"/>
  <c r="LM28" i="3" s="1"/>
  <c r="LP28" i="3" s="1"/>
  <c r="LS28" i="3" s="1"/>
  <c r="LV28" i="3" s="1"/>
  <c r="LY28" i="3" s="1"/>
  <c r="MB28" i="3" s="1"/>
  <c r="ME28" i="3" s="1"/>
  <c r="MH28" i="3" s="1"/>
  <c r="MK28" i="3" s="1"/>
  <c r="MN28" i="3" s="1"/>
  <c r="MQ28" i="3" s="1"/>
  <c r="MT28" i="3" s="1"/>
  <c r="MW28" i="3" s="1"/>
  <c r="MZ28" i="3" s="1"/>
  <c r="NC28" i="3" s="1"/>
  <c r="NF28" i="3" s="1"/>
  <c r="NI28" i="3" s="1"/>
  <c r="NL28" i="3" s="1"/>
  <c r="NO28" i="3" s="1"/>
  <c r="NR28" i="3" s="1"/>
  <c r="NU28" i="3" s="1"/>
  <c r="NX28" i="3" s="1"/>
  <c r="OA28" i="3" s="1"/>
  <c r="OD28" i="3" s="1"/>
  <c r="OG28" i="3" s="1"/>
  <c r="OJ28" i="3" s="1"/>
  <c r="OM28" i="3" s="1"/>
  <c r="OP28" i="3" s="1"/>
  <c r="OS28" i="3" s="1"/>
  <c r="OV28" i="3" s="1"/>
  <c r="OY28" i="3" s="1"/>
  <c r="PB28" i="3" s="1"/>
  <c r="PE28" i="3" s="1"/>
  <c r="PH28" i="3" s="1"/>
  <c r="PK28" i="3" s="1"/>
  <c r="PN28" i="3" s="1"/>
  <c r="PQ28" i="3" s="1"/>
  <c r="PT28" i="3" s="1"/>
  <c r="PW28" i="3" s="1"/>
  <c r="PZ28" i="3" s="1"/>
  <c r="QC28" i="3" s="1"/>
  <c r="QF28" i="3" s="1"/>
  <c r="QI28" i="3" s="1"/>
  <c r="CS28" i="3"/>
  <c r="QK14" i="3"/>
  <c r="QS14" i="3"/>
  <c r="QT14" i="3" s="1"/>
  <c r="CV29" i="3"/>
  <c r="CY29" i="3" s="1"/>
  <c r="DB29" i="3" s="1"/>
  <c r="DE29" i="3" s="1"/>
  <c r="DH29" i="3" s="1"/>
  <c r="DK29" i="3" s="1"/>
  <c r="DN29" i="3" s="1"/>
  <c r="DQ29" i="3" s="1"/>
  <c r="DT29" i="3" s="1"/>
  <c r="DW29" i="3" s="1"/>
  <c r="DZ29" i="3" s="1"/>
  <c r="EC29" i="3" s="1"/>
  <c r="EF29" i="3" s="1"/>
  <c r="EI29" i="3" s="1"/>
  <c r="EL29" i="3" s="1"/>
  <c r="EO29" i="3" s="1"/>
  <c r="ER29" i="3" s="1"/>
  <c r="EU29" i="3" s="1"/>
  <c r="EX29" i="3" s="1"/>
  <c r="FA29" i="3" s="1"/>
  <c r="FD29" i="3" s="1"/>
  <c r="FG29" i="3" s="1"/>
  <c r="FJ29" i="3" s="1"/>
  <c r="FM29" i="3" s="1"/>
  <c r="FP29" i="3" s="1"/>
  <c r="FS29" i="3" s="1"/>
  <c r="FV29" i="3" s="1"/>
  <c r="FY29" i="3" s="1"/>
  <c r="GB29" i="3" s="1"/>
  <c r="GE29" i="3" s="1"/>
  <c r="GH29" i="3" s="1"/>
  <c r="GK29" i="3" s="1"/>
  <c r="GN29" i="3" s="1"/>
  <c r="GQ29" i="3" s="1"/>
  <c r="GT29" i="3" s="1"/>
  <c r="GW29" i="3" s="1"/>
  <c r="GZ29" i="3" s="1"/>
  <c r="HC29" i="3" s="1"/>
  <c r="HF29" i="3" s="1"/>
  <c r="HI29" i="3" s="1"/>
  <c r="HL29" i="3" s="1"/>
  <c r="HO29" i="3" s="1"/>
  <c r="HR29" i="3" s="1"/>
  <c r="HU29" i="3" s="1"/>
  <c r="HX29" i="3" s="1"/>
  <c r="IA29" i="3" s="1"/>
  <c r="ID29" i="3" s="1"/>
  <c r="IG29" i="3" s="1"/>
  <c r="IJ29" i="3" s="1"/>
  <c r="IM29" i="3" s="1"/>
  <c r="IP29" i="3" s="1"/>
  <c r="IS29" i="3" s="1"/>
  <c r="IV29" i="3" s="1"/>
  <c r="IY29" i="3" s="1"/>
  <c r="JB29" i="3" s="1"/>
  <c r="JE29" i="3" s="1"/>
  <c r="JH29" i="3" s="1"/>
  <c r="JK29" i="3" s="1"/>
  <c r="JN29" i="3" s="1"/>
  <c r="JQ29" i="3" s="1"/>
  <c r="JT29" i="3" s="1"/>
  <c r="JW29" i="3" s="1"/>
  <c r="JZ29" i="3" s="1"/>
  <c r="KC29" i="3" s="1"/>
  <c r="KF29" i="3" s="1"/>
  <c r="KI29" i="3" s="1"/>
  <c r="KL29" i="3" s="1"/>
  <c r="KO29" i="3" s="1"/>
  <c r="KR29" i="3" s="1"/>
  <c r="KU29" i="3" s="1"/>
  <c r="KX29" i="3" s="1"/>
  <c r="LA29" i="3" s="1"/>
  <c r="LD29" i="3" s="1"/>
  <c r="LG29" i="3" s="1"/>
  <c r="LJ29" i="3" s="1"/>
  <c r="LM29" i="3" s="1"/>
  <c r="LP29" i="3" s="1"/>
  <c r="LS29" i="3" s="1"/>
  <c r="LV29" i="3" s="1"/>
  <c r="LY29" i="3" s="1"/>
  <c r="MB29" i="3" s="1"/>
  <c r="ME29" i="3" s="1"/>
  <c r="MH29" i="3" s="1"/>
  <c r="MK29" i="3" s="1"/>
  <c r="MN29" i="3" s="1"/>
  <c r="MQ29" i="3" s="1"/>
  <c r="MT29" i="3" s="1"/>
  <c r="MW29" i="3" s="1"/>
  <c r="MZ29" i="3" s="1"/>
  <c r="NC29" i="3" s="1"/>
  <c r="NF29" i="3" s="1"/>
  <c r="NI29" i="3" s="1"/>
  <c r="NL29" i="3" s="1"/>
  <c r="NO29" i="3" s="1"/>
  <c r="NR29" i="3" s="1"/>
  <c r="NU29" i="3" s="1"/>
  <c r="NX29" i="3" s="1"/>
  <c r="OA29" i="3" s="1"/>
  <c r="OD29" i="3" s="1"/>
  <c r="OG29" i="3" s="1"/>
  <c r="OJ29" i="3" s="1"/>
  <c r="OM29" i="3" s="1"/>
  <c r="OP29" i="3" s="1"/>
  <c r="OS29" i="3" s="1"/>
  <c r="OV29" i="3" s="1"/>
  <c r="OY29" i="3" s="1"/>
  <c r="PB29" i="3" s="1"/>
  <c r="PE29" i="3" s="1"/>
  <c r="PH29" i="3" s="1"/>
  <c r="PK29" i="3" s="1"/>
  <c r="PN29" i="3" s="1"/>
  <c r="PQ29" i="3" s="1"/>
  <c r="PT29" i="3" s="1"/>
  <c r="PW29" i="3" s="1"/>
  <c r="PZ29" i="3" s="1"/>
  <c r="QC29" i="3" s="1"/>
  <c r="QF29" i="3" s="1"/>
  <c r="QI29" i="3" s="1"/>
  <c r="CS29" i="3"/>
  <c r="CV24" i="3"/>
  <c r="CY24" i="3" s="1"/>
  <c r="DB24" i="3" s="1"/>
  <c r="DE24" i="3" s="1"/>
  <c r="DH24" i="3" s="1"/>
  <c r="DK24" i="3" s="1"/>
  <c r="DN24" i="3" s="1"/>
  <c r="DQ24" i="3" s="1"/>
  <c r="DT24" i="3" s="1"/>
  <c r="DW24" i="3" s="1"/>
  <c r="DZ24" i="3" s="1"/>
  <c r="EC24" i="3" s="1"/>
  <c r="EF24" i="3" s="1"/>
  <c r="EI24" i="3" s="1"/>
  <c r="EL24" i="3" s="1"/>
  <c r="EO24" i="3" s="1"/>
  <c r="ER24" i="3" s="1"/>
  <c r="EU24" i="3" s="1"/>
  <c r="EX24" i="3" s="1"/>
  <c r="FA24" i="3" s="1"/>
  <c r="FD24" i="3" s="1"/>
  <c r="FG24" i="3" s="1"/>
  <c r="FJ24" i="3" s="1"/>
  <c r="FM24" i="3" s="1"/>
  <c r="FP24" i="3" s="1"/>
  <c r="FS24" i="3" s="1"/>
  <c r="FV24" i="3" s="1"/>
  <c r="FY24" i="3" s="1"/>
  <c r="GB24" i="3" s="1"/>
  <c r="GE24" i="3" s="1"/>
  <c r="GH24" i="3" s="1"/>
  <c r="GK24" i="3" s="1"/>
  <c r="GN24" i="3" s="1"/>
  <c r="GQ24" i="3" s="1"/>
  <c r="GT24" i="3" s="1"/>
  <c r="GW24" i="3" s="1"/>
  <c r="GZ24" i="3" s="1"/>
  <c r="HC24" i="3" s="1"/>
  <c r="HF24" i="3" s="1"/>
  <c r="HI24" i="3" s="1"/>
  <c r="HL24" i="3" s="1"/>
  <c r="HO24" i="3" s="1"/>
  <c r="HR24" i="3" s="1"/>
  <c r="HU24" i="3" s="1"/>
  <c r="HX24" i="3" s="1"/>
  <c r="IA24" i="3" s="1"/>
  <c r="ID24" i="3" s="1"/>
  <c r="IG24" i="3" s="1"/>
  <c r="IJ24" i="3" s="1"/>
  <c r="IM24" i="3" s="1"/>
  <c r="IP24" i="3" s="1"/>
  <c r="IS24" i="3" s="1"/>
  <c r="IV24" i="3" s="1"/>
  <c r="IY24" i="3" s="1"/>
  <c r="JB24" i="3" s="1"/>
  <c r="JE24" i="3" s="1"/>
  <c r="JH24" i="3" s="1"/>
  <c r="JK24" i="3" s="1"/>
  <c r="JN24" i="3" s="1"/>
  <c r="JQ24" i="3" s="1"/>
  <c r="JT24" i="3" s="1"/>
  <c r="JW24" i="3" s="1"/>
  <c r="JZ24" i="3" s="1"/>
  <c r="KC24" i="3" s="1"/>
  <c r="KF24" i="3" s="1"/>
  <c r="KI24" i="3" s="1"/>
  <c r="KL24" i="3" s="1"/>
  <c r="KO24" i="3" s="1"/>
  <c r="KR24" i="3" s="1"/>
  <c r="KU24" i="3" s="1"/>
  <c r="KX24" i="3" s="1"/>
  <c r="LA24" i="3" s="1"/>
  <c r="LD24" i="3" s="1"/>
  <c r="LG24" i="3" s="1"/>
  <c r="LJ24" i="3" s="1"/>
  <c r="LM24" i="3" s="1"/>
  <c r="LP24" i="3" s="1"/>
  <c r="LS24" i="3" s="1"/>
  <c r="LV24" i="3" s="1"/>
  <c r="LY24" i="3" s="1"/>
  <c r="MB24" i="3" s="1"/>
  <c r="ME24" i="3" s="1"/>
  <c r="MH24" i="3" s="1"/>
  <c r="MK24" i="3" s="1"/>
  <c r="MN24" i="3" s="1"/>
  <c r="MQ24" i="3" s="1"/>
  <c r="MT24" i="3" s="1"/>
  <c r="MW24" i="3" s="1"/>
  <c r="MZ24" i="3" s="1"/>
  <c r="NC24" i="3" s="1"/>
  <c r="NF24" i="3" s="1"/>
  <c r="NI24" i="3" s="1"/>
  <c r="NL24" i="3" s="1"/>
  <c r="NO24" i="3" s="1"/>
  <c r="NR24" i="3" s="1"/>
  <c r="NU24" i="3" s="1"/>
  <c r="NX24" i="3" s="1"/>
  <c r="OA24" i="3" s="1"/>
  <c r="OD24" i="3" s="1"/>
  <c r="OG24" i="3" s="1"/>
  <c r="OJ24" i="3" s="1"/>
  <c r="OM24" i="3" s="1"/>
  <c r="OP24" i="3" s="1"/>
  <c r="OS24" i="3" s="1"/>
  <c r="OV24" i="3" s="1"/>
  <c r="OY24" i="3" s="1"/>
  <c r="PB24" i="3" s="1"/>
  <c r="PE24" i="3" s="1"/>
  <c r="PH24" i="3" s="1"/>
  <c r="PK24" i="3" s="1"/>
  <c r="PN24" i="3" s="1"/>
  <c r="PQ24" i="3" s="1"/>
  <c r="PT24" i="3" s="1"/>
  <c r="PW24" i="3" s="1"/>
  <c r="PZ24" i="3" s="1"/>
  <c r="QC24" i="3" s="1"/>
  <c r="QF24" i="3" s="1"/>
  <c r="QI24" i="3" s="1"/>
  <c r="CS24" i="3"/>
  <c r="CV26" i="3"/>
  <c r="CY26" i="3" s="1"/>
  <c r="DB26" i="3" s="1"/>
  <c r="DE26" i="3" s="1"/>
  <c r="DH26" i="3" s="1"/>
  <c r="DK26" i="3" s="1"/>
  <c r="DN26" i="3" s="1"/>
  <c r="DQ26" i="3" s="1"/>
  <c r="DT26" i="3" s="1"/>
  <c r="DW26" i="3" s="1"/>
  <c r="DZ26" i="3" s="1"/>
  <c r="EC26" i="3" s="1"/>
  <c r="EF26" i="3" s="1"/>
  <c r="EI26" i="3" s="1"/>
  <c r="EL26" i="3" s="1"/>
  <c r="EO26" i="3" s="1"/>
  <c r="ER26" i="3" s="1"/>
  <c r="EU26" i="3" s="1"/>
  <c r="EX26" i="3" s="1"/>
  <c r="FA26" i="3" s="1"/>
  <c r="FD26" i="3" s="1"/>
  <c r="FG26" i="3" s="1"/>
  <c r="FJ26" i="3" s="1"/>
  <c r="FM26" i="3" s="1"/>
  <c r="FP26" i="3" s="1"/>
  <c r="FS26" i="3" s="1"/>
  <c r="FV26" i="3" s="1"/>
  <c r="FY26" i="3" s="1"/>
  <c r="GB26" i="3" s="1"/>
  <c r="GE26" i="3" s="1"/>
  <c r="GH26" i="3" s="1"/>
  <c r="GK26" i="3" s="1"/>
  <c r="GN26" i="3" s="1"/>
  <c r="GQ26" i="3" s="1"/>
  <c r="GT26" i="3" s="1"/>
  <c r="GW26" i="3" s="1"/>
  <c r="GZ26" i="3" s="1"/>
  <c r="HC26" i="3" s="1"/>
  <c r="HF26" i="3" s="1"/>
  <c r="HI26" i="3" s="1"/>
  <c r="HL26" i="3" s="1"/>
  <c r="HO26" i="3" s="1"/>
  <c r="HR26" i="3" s="1"/>
  <c r="HU26" i="3" s="1"/>
  <c r="HX26" i="3" s="1"/>
  <c r="IA26" i="3" s="1"/>
  <c r="ID26" i="3" s="1"/>
  <c r="IG26" i="3" s="1"/>
  <c r="IJ26" i="3" s="1"/>
  <c r="IM26" i="3" s="1"/>
  <c r="IP26" i="3" s="1"/>
  <c r="IS26" i="3" s="1"/>
  <c r="IV26" i="3" s="1"/>
  <c r="IY26" i="3" s="1"/>
  <c r="JB26" i="3" s="1"/>
  <c r="JE26" i="3" s="1"/>
  <c r="JH26" i="3" s="1"/>
  <c r="JK26" i="3" s="1"/>
  <c r="JN26" i="3" s="1"/>
  <c r="JQ26" i="3" s="1"/>
  <c r="JT26" i="3" s="1"/>
  <c r="JW26" i="3" s="1"/>
  <c r="JZ26" i="3" s="1"/>
  <c r="KC26" i="3" s="1"/>
  <c r="KF26" i="3" s="1"/>
  <c r="KI26" i="3" s="1"/>
  <c r="KL26" i="3" s="1"/>
  <c r="KO26" i="3" s="1"/>
  <c r="KR26" i="3" s="1"/>
  <c r="KU26" i="3" s="1"/>
  <c r="KX26" i="3" s="1"/>
  <c r="LA26" i="3" s="1"/>
  <c r="LD26" i="3" s="1"/>
  <c r="LG26" i="3" s="1"/>
  <c r="LJ26" i="3" s="1"/>
  <c r="LM26" i="3" s="1"/>
  <c r="LP26" i="3" s="1"/>
  <c r="LS26" i="3" s="1"/>
  <c r="LV26" i="3" s="1"/>
  <c r="LY26" i="3" s="1"/>
  <c r="MB26" i="3" s="1"/>
  <c r="ME26" i="3" s="1"/>
  <c r="MH26" i="3" s="1"/>
  <c r="MK26" i="3" s="1"/>
  <c r="MN26" i="3" s="1"/>
  <c r="MQ26" i="3" s="1"/>
  <c r="MT26" i="3" s="1"/>
  <c r="MW26" i="3" s="1"/>
  <c r="MZ26" i="3" s="1"/>
  <c r="NC26" i="3" s="1"/>
  <c r="NF26" i="3" s="1"/>
  <c r="NI26" i="3" s="1"/>
  <c r="NL26" i="3" s="1"/>
  <c r="NO26" i="3" s="1"/>
  <c r="NR26" i="3" s="1"/>
  <c r="NU26" i="3" s="1"/>
  <c r="NX26" i="3" s="1"/>
  <c r="OA26" i="3" s="1"/>
  <c r="OD26" i="3" s="1"/>
  <c r="OG26" i="3" s="1"/>
  <c r="OJ26" i="3" s="1"/>
  <c r="OM26" i="3" s="1"/>
  <c r="OP26" i="3" s="1"/>
  <c r="OS26" i="3" s="1"/>
  <c r="OV26" i="3" s="1"/>
  <c r="OY26" i="3" s="1"/>
  <c r="PB26" i="3" s="1"/>
  <c r="PE26" i="3" s="1"/>
  <c r="PH26" i="3" s="1"/>
  <c r="PK26" i="3" s="1"/>
  <c r="PN26" i="3" s="1"/>
  <c r="PQ26" i="3" s="1"/>
  <c r="PT26" i="3" s="1"/>
  <c r="PW26" i="3" s="1"/>
  <c r="PZ26" i="3" s="1"/>
  <c r="QC26" i="3" s="1"/>
  <c r="QF26" i="3" s="1"/>
  <c r="QI26" i="3" s="1"/>
  <c r="CS26" i="3"/>
  <c r="CS27" i="3"/>
  <c r="CV27" i="3"/>
  <c r="CY27" i="3" s="1"/>
  <c r="DB27" i="3" s="1"/>
  <c r="DE27" i="3" s="1"/>
  <c r="DH27" i="3" s="1"/>
  <c r="DK27" i="3" s="1"/>
  <c r="DN27" i="3" s="1"/>
  <c r="DQ27" i="3" s="1"/>
  <c r="DT27" i="3" s="1"/>
  <c r="DW27" i="3" s="1"/>
  <c r="DZ27" i="3" s="1"/>
  <c r="EC27" i="3" s="1"/>
  <c r="EF27" i="3" s="1"/>
  <c r="EI27" i="3" s="1"/>
  <c r="EL27" i="3" s="1"/>
  <c r="EO27" i="3" s="1"/>
  <c r="ER27" i="3" s="1"/>
  <c r="EU27" i="3" s="1"/>
  <c r="EX27" i="3" s="1"/>
  <c r="FA27" i="3" s="1"/>
  <c r="FD27" i="3" s="1"/>
  <c r="FG27" i="3" s="1"/>
  <c r="FJ27" i="3" s="1"/>
  <c r="FM27" i="3" s="1"/>
  <c r="FP27" i="3" s="1"/>
  <c r="FS27" i="3" s="1"/>
  <c r="FV27" i="3" s="1"/>
  <c r="FY27" i="3" s="1"/>
  <c r="GB27" i="3" s="1"/>
  <c r="GE27" i="3" s="1"/>
  <c r="GH27" i="3" s="1"/>
  <c r="GK27" i="3" s="1"/>
  <c r="GN27" i="3" s="1"/>
  <c r="GQ27" i="3" s="1"/>
  <c r="GT27" i="3" s="1"/>
  <c r="GW27" i="3" s="1"/>
  <c r="GZ27" i="3" s="1"/>
  <c r="HC27" i="3" s="1"/>
  <c r="HF27" i="3" s="1"/>
  <c r="HI27" i="3" s="1"/>
  <c r="HL27" i="3" s="1"/>
  <c r="HO27" i="3" s="1"/>
  <c r="HR27" i="3" s="1"/>
  <c r="HU27" i="3" s="1"/>
  <c r="HX27" i="3" s="1"/>
  <c r="IA27" i="3" s="1"/>
  <c r="ID27" i="3" s="1"/>
  <c r="IG27" i="3" s="1"/>
  <c r="IJ27" i="3" s="1"/>
  <c r="IM27" i="3" s="1"/>
  <c r="IP27" i="3" s="1"/>
  <c r="IS27" i="3" s="1"/>
  <c r="IV27" i="3" s="1"/>
  <c r="IY27" i="3" s="1"/>
  <c r="JB27" i="3" s="1"/>
  <c r="JE27" i="3" s="1"/>
  <c r="JH27" i="3" s="1"/>
  <c r="JK27" i="3" s="1"/>
  <c r="JN27" i="3" s="1"/>
  <c r="JQ27" i="3" s="1"/>
  <c r="JT27" i="3" s="1"/>
  <c r="JW27" i="3" s="1"/>
  <c r="JZ27" i="3" s="1"/>
  <c r="KC27" i="3" s="1"/>
  <c r="KF27" i="3" s="1"/>
  <c r="KI27" i="3" s="1"/>
  <c r="KL27" i="3" s="1"/>
  <c r="KO27" i="3" s="1"/>
  <c r="KR27" i="3" s="1"/>
  <c r="KU27" i="3" s="1"/>
  <c r="KX27" i="3" s="1"/>
  <c r="LA27" i="3" s="1"/>
  <c r="LD27" i="3" s="1"/>
  <c r="LG27" i="3" s="1"/>
  <c r="LJ27" i="3" s="1"/>
  <c r="LM27" i="3" s="1"/>
  <c r="LP27" i="3" s="1"/>
  <c r="LS27" i="3" s="1"/>
  <c r="LV27" i="3" s="1"/>
  <c r="LY27" i="3" s="1"/>
  <c r="MB27" i="3" s="1"/>
  <c r="ME27" i="3" s="1"/>
  <c r="MH27" i="3" s="1"/>
  <c r="MK27" i="3" s="1"/>
  <c r="MN27" i="3" s="1"/>
  <c r="MQ27" i="3" s="1"/>
  <c r="MT27" i="3" s="1"/>
  <c r="MW27" i="3" s="1"/>
  <c r="MZ27" i="3" s="1"/>
  <c r="NC27" i="3" s="1"/>
  <c r="NF27" i="3" s="1"/>
  <c r="NI27" i="3" s="1"/>
  <c r="NL27" i="3" s="1"/>
  <c r="NO27" i="3" s="1"/>
  <c r="NR27" i="3" s="1"/>
  <c r="NU27" i="3" s="1"/>
  <c r="NX27" i="3" s="1"/>
  <c r="OA27" i="3" s="1"/>
  <c r="OD27" i="3" s="1"/>
  <c r="OG27" i="3" s="1"/>
  <c r="OJ27" i="3" s="1"/>
  <c r="OM27" i="3" s="1"/>
  <c r="OP27" i="3" s="1"/>
  <c r="OS27" i="3" s="1"/>
  <c r="OV27" i="3" s="1"/>
  <c r="OY27" i="3" s="1"/>
  <c r="PB27" i="3" s="1"/>
  <c r="PE27" i="3" s="1"/>
  <c r="PH27" i="3" s="1"/>
  <c r="PK27" i="3" s="1"/>
  <c r="PN27" i="3" s="1"/>
  <c r="PQ27" i="3" s="1"/>
  <c r="PT27" i="3" s="1"/>
  <c r="PW27" i="3" s="1"/>
  <c r="PZ27" i="3" s="1"/>
  <c r="QC27" i="3" s="1"/>
  <c r="QF27" i="3" s="1"/>
  <c r="QI27" i="3" s="1"/>
  <c r="CV22" i="3"/>
  <c r="CY22" i="3" s="1"/>
  <c r="DB22" i="3" s="1"/>
  <c r="DE22" i="3" s="1"/>
  <c r="DH22" i="3" s="1"/>
  <c r="DK22" i="3" s="1"/>
  <c r="DN22" i="3" s="1"/>
  <c r="DQ22" i="3" s="1"/>
  <c r="DT22" i="3" s="1"/>
  <c r="DW22" i="3" s="1"/>
  <c r="DZ22" i="3" s="1"/>
  <c r="EC22" i="3" s="1"/>
  <c r="EF22" i="3" s="1"/>
  <c r="EI22" i="3" s="1"/>
  <c r="EL22" i="3" s="1"/>
  <c r="EO22" i="3" s="1"/>
  <c r="ER22" i="3" s="1"/>
  <c r="EU22" i="3" s="1"/>
  <c r="EX22" i="3" s="1"/>
  <c r="FA22" i="3" s="1"/>
  <c r="FD22" i="3" s="1"/>
  <c r="FG22" i="3" s="1"/>
  <c r="FJ22" i="3" s="1"/>
  <c r="FM22" i="3" s="1"/>
  <c r="FP22" i="3" s="1"/>
  <c r="FS22" i="3" s="1"/>
  <c r="FV22" i="3" s="1"/>
  <c r="FY22" i="3" s="1"/>
  <c r="GB22" i="3" s="1"/>
  <c r="GE22" i="3" s="1"/>
  <c r="GH22" i="3" s="1"/>
  <c r="GK22" i="3" s="1"/>
  <c r="GN22" i="3" s="1"/>
  <c r="GQ22" i="3" s="1"/>
  <c r="GT22" i="3" s="1"/>
  <c r="GW22" i="3" s="1"/>
  <c r="GZ22" i="3" s="1"/>
  <c r="HC22" i="3" s="1"/>
  <c r="HF22" i="3" s="1"/>
  <c r="HI22" i="3" s="1"/>
  <c r="HL22" i="3" s="1"/>
  <c r="HO22" i="3" s="1"/>
  <c r="HR22" i="3" s="1"/>
  <c r="HU22" i="3" s="1"/>
  <c r="HX22" i="3" s="1"/>
  <c r="IA22" i="3" s="1"/>
  <c r="ID22" i="3" s="1"/>
  <c r="IG22" i="3" s="1"/>
  <c r="IJ22" i="3" s="1"/>
  <c r="IM22" i="3" s="1"/>
  <c r="IP22" i="3" s="1"/>
  <c r="IS22" i="3" s="1"/>
  <c r="IV22" i="3" s="1"/>
  <c r="IY22" i="3" s="1"/>
  <c r="JB22" i="3" s="1"/>
  <c r="JE22" i="3" s="1"/>
  <c r="JH22" i="3" s="1"/>
  <c r="JK22" i="3" s="1"/>
  <c r="JN22" i="3" s="1"/>
  <c r="JQ22" i="3" s="1"/>
  <c r="JT22" i="3" s="1"/>
  <c r="JW22" i="3" s="1"/>
  <c r="JZ22" i="3" s="1"/>
  <c r="KC22" i="3" s="1"/>
  <c r="KF22" i="3" s="1"/>
  <c r="KI22" i="3" s="1"/>
  <c r="KL22" i="3" s="1"/>
  <c r="KO22" i="3" s="1"/>
  <c r="KR22" i="3" s="1"/>
  <c r="KU22" i="3" s="1"/>
  <c r="KX22" i="3" s="1"/>
  <c r="LA22" i="3" s="1"/>
  <c r="LD22" i="3" s="1"/>
  <c r="LG22" i="3" s="1"/>
  <c r="LJ22" i="3" s="1"/>
  <c r="LM22" i="3" s="1"/>
  <c r="LP22" i="3" s="1"/>
  <c r="LS22" i="3" s="1"/>
  <c r="LV22" i="3" s="1"/>
  <c r="LY22" i="3" s="1"/>
  <c r="MB22" i="3" s="1"/>
  <c r="ME22" i="3" s="1"/>
  <c r="MH22" i="3" s="1"/>
  <c r="MK22" i="3" s="1"/>
  <c r="MN22" i="3" s="1"/>
  <c r="MQ22" i="3" s="1"/>
  <c r="MT22" i="3" s="1"/>
  <c r="MW22" i="3" s="1"/>
  <c r="MZ22" i="3" s="1"/>
  <c r="NC22" i="3" s="1"/>
  <c r="NF22" i="3" s="1"/>
  <c r="NI22" i="3" s="1"/>
  <c r="NL22" i="3" s="1"/>
  <c r="NO22" i="3" s="1"/>
  <c r="NR22" i="3" s="1"/>
  <c r="NU22" i="3" s="1"/>
  <c r="NX22" i="3" s="1"/>
  <c r="OA22" i="3" s="1"/>
  <c r="OD22" i="3" s="1"/>
  <c r="OG22" i="3" s="1"/>
  <c r="OJ22" i="3" s="1"/>
  <c r="OM22" i="3" s="1"/>
  <c r="OP22" i="3" s="1"/>
  <c r="OS22" i="3" s="1"/>
  <c r="OV22" i="3" s="1"/>
  <c r="OY22" i="3" s="1"/>
  <c r="PB22" i="3" s="1"/>
  <c r="PE22" i="3" s="1"/>
  <c r="PH22" i="3" s="1"/>
  <c r="PK22" i="3" s="1"/>
  <c r="PN22" i="3" s="1"/>
  <c r="PQ22" i="3" s="1"/>
  <c r="PT22" i="3" s="1"/>
  <c r="PW22" i="3" s="1"/>
  <c r="PZ22" i="3" s="1"/>
  <c r="QC22" i="3" s="1"/>
  <c r="QF22" i="3" s="1"/>
  <c r="QI22" i="3" s="1"/>
  <c r="CS22" i="3"/>
  <c r="CV23" i="3"/>
  <c r="CY23" i="3" s="1"/>
  <c r="DB23" i="3" s="1"/>
  <c r="DE23" i="3" s="1"/>
  <c r="DH23" i="3" s="1"/>
  <c r="DK23" i="3" s="1"/>
  <c r="DN23" i="3" s="1"/>
  <c r="DQ23" i="3" s="1"/>
  <c r="DT23" i="3" s="1"/>
  <c r="DW23" i="3" s="1"/>
  <c r="DZ23" i="3" s="1"/>
  <c r="EC23" i="3" s="1"/>
  <c r="EF23" i="3" s="1"/>
  <c r="EI23" i="3" s="1"/>
  <c r="EL23" i="3" s="1"/>
  <c r="EO23" i="3" s="1"/>
  <c r="ER23" i="3" s="1"/>
  <c r="EU23" i="3" s="1"/>
  <c r="EX23" i="3" s="1"/>
  <c r="FA23" i="3" s="1"/>
  <c r="FD23" i="3" s="1"/>
  <c r="FG23" i="3" s="1"/>
  <c r="FJ23" i="3" s="1"/>
  <c r="FM23" i="3" s="1"/>
  <c r="FP23" i="3" s="1"/>
  <c r="FS23" i="3" s="1"/>
  <c r="FV23" i="3" s="1"/>
  <c r="FY23" i="3" s="1"/>
  <c r="GB23" i="3" s="1"/>
  <c r="GE23" i="3" s="1"/>
  <c r="GH23" i="3" s="1"/>
  <c r="GK23" i="3" s="1"/>
  <c r="GN23" i="3" s="1"/>
  <c r="GQ23" i="3" s="1"/>
  <c r="GT23" i="3" s="1"/>
  <c r="GW23" i="3" s="1"/>
  <c r="GZ23" i="3" s="1"/>
  <c r="HC23" i="3" s="1"/>
  <c r="HF23" i="3" s="1"/>
  <c r="HI23" i="3" s="1"/>
  <c r="HL23" i="3" s="1"/>
  <c r="HO23" i="3" s="1"/>
  <c r="HR23" i="3" s="1"/>
  <c r="HU23" i="3" s="1"/>
  <c r="HX23" i="3" s="1"/>
  <c r="IA23" i="3" s="1"/>
  <c r="ID23" i="3" s="1"/>
  <c r="IG23" i="3" s="1"/>
  <c r="IJ23" i="3" s="1"/>
  <c r="IM23" i="3" s="1"/>
  <c r="IP23" i="3" s="1"/>
  <c r="IS23" i="3" s="1"/>
  <c r="IV23" i="3" s="1"/>
  <c r="IY23" i="3" s="1"/>
  <c r="JB23" i="3" s="1"/>
  <c r="JE23" i="3" s="1"/>
  <c r="JH23" i="3" s="1"/>
  <c r="JK23" i="3" s="1"/>
  <c r="JN23" i="3" s="1"/>
  <c r="JQ23" i="3" s="1"/>
  <c r="JT23" i="3" s="1"/>
  <c r="JW23" i="3" s="1"/>
  <c r="JZ23" i="3" s="1"/>
  <c r="KC23" i="3" s="1"/>
  <c r="KF23" i="3" s="1"/>
  <c r="KI23" i="3" s="1"/>
  <c r="KL23" i="3" s="1"/>
  <c r="KO23" i="3" s="1"/>
  <c r="KR23" i="3" s="1"/>
  <c r="KU23" i="3" s="1"/>
  <c r="KX23" i="3" s="1"/>
  <c r="LA23" i="3" s="1"/>
  <c r="LD23" i="3" s="1"/>
  <c r="LG23" i="3" s="1"/>
  <c r="LJ23" i="3" s="1"/>
  <c r="LM23" i="3" s="1"/>
  <c r="LP23" i="3" s="1"/>
  <c r="LS23" i="3" s="1"/>
  <c r="LV23" i="3" s="1"/>
  <c r="LY23" i="3" s="1"/>
  <c r="MB23" i="3" s="1"/>
  <c r="ME23" i="3" s="1"/>
  <c r="MH23" i="3" s="1"/>
  <c r="MK23" i="3" s="1"/>
  <c r="MN23" i="3" s="1"/>
  <c r="MQ23" i="3" s="1"/>
  <c r="MT23" i="3" s="1"/>
  <c r="MW23" i="3" s="1"/>
  <c r="MZ23" i="3" s="1"/>
  <c r="NC23" i="3" s="1"/>
  <c r="NF23" i="3" s="1"/>
  <c r="NI23" i="3" s="1"/>
  <c r="NL23" i="3" s="1"/>
  <c r="NO23" i="3" s="1"/>
  <c r="NR23" i="3" s="1"/>
  <c r="NU23" i="3" s="1"/>
  <c r="NX23" i="3" s="1"/>
  <c r="OA23" i="3" s="1"/>
  <c r="OD23" i="3" s="1"/>
  <c r="OG23" i="3" s="1"/>
  <c r="OJ23" i="3" s="1"/>
  <c r="OM23" i="3" s="1"/>
  <c r="OP23" i="3" s="1"/>
  <c r="OS23" i="3" s="1"/>
  <c r="OV23" i="3" s="1"/>
  <c r="OY23" i="3" s="1"/>
  <c r="PB23" i="3" s="1"/>
  <c r="PE23" i="3" s="1"/>
  <c r="PH23" i="3" s="1"/>
  <c r="PK23" i="3" s="1"/>
  <c r="PN23" i="3" s="1"/>
  <c r="PQ23" i="3" s="1"/>
  <c r="PT23" i="3" s="1"/>
  <c r="PW23" i="3" s="1"/>
  <c r="PZ23" i="3" s="1"/>
  <c r="QC23" i="3" s="1"/>
  <c r="QF23" i="3" s="1"/>
  <c r="QI23" i="3" s="1"/>
  <c r="CS23" i="3"/>
  <c r="QS16" i="3"/>
  <c r="QT16" i="3" s="1"/>
  <c r="CV31" i="3"/>
  <c r="CY31" i="3" s="1"/>
  <c r="DB31" i="3" s="1"/>
  <c r="DE31" i="3" s="1"/>
  <c r="DH31" i="3" s="1"/>
  <c r="DK31" i="3" s="1"/>
  <c r="DN31" i="3" s="1"/>
  <c r="DQ31" i="3" s="1"/>
  <c r="DT31" i="3" s="1"/>
  <c r="DW31" i="3" s="1"/>
  <c r="DZ31" i="3" s="1"/>
  <c r="EC31" i="3" s="1"/>
  <c r="EF31" i="3" s="1"/>
  <c r="EI31" i="3" s="1"/>
  <c r="EL31" i="3" s="1"/>
  <c r="EO31" i="3" s="1"/>
  <c r="ER31" i="3" s="1"/>
  <c r="EU31" i="3" s="1"/>
  <c r="EX31" i="3" s="1"/>
  <c r="FA31" i="3" s="1"/>
  <c r="FD31" i="3" s="1"/>
  <c r="FG31" i="3" s="1"/>
  <c r="FJ31" i="3" s="1"/>
  <c r="FM31" i="3" s="1"/>
  <c r="FP31" i="3" s="1"/>
  <c r="FS31" i="3" s="1"/>
  <c r="FV31" i="3" s="1"/>
  <c r="FY31" i="3" s="1"/>
  <c r="GB31" i="3" s="1"/>
  <c r="GE31" i="3" s="1"/>
  <c r="GH31" i="3" s="1"/>
  <c r="GK31" i="3" s="1"/>
  <c r="GN31" i="3" s="1"/>
  <c r="GQ31" i="3" s="1"/>
  <c r="GT31" i="3" s="1"/>
  <c r="GW31" i="3" s="1"/>
  <c r="GZ31" i="3" s="1"/>
  <c r="HC31" i="3" s="1"/>
  <c r="HF31" i="3" s="1"/>
  <c r="HI31" i="3" s="1"/>
  <c r="HL31" i="3" s="1"/>
  <c r="HO31" i="3" s="1"/>
  <c r="HR31" i="3" s="1"/>
  <c r="HU31" i="3" s="1"/>
  <c r="HX31" i="3" s="1"/>
  <c r="IA31" i="3" s="1"/>
  <c r="ID31" i="3" s="1"/>
  <c r="IG31" i="3" s="1"/>
  <c r="IJ31" i="3" s="1"/>
  <c r="IM31" i="3" s="1"/>
  <c r="IP31" i="3" s="1"/>
  <c r="IS31" i="3" s="1"/>
  <c r="IV31" i="3" s="1"/>
  <c r="IY31" i="3" s="1"/>
  <c r="JB31" i="3" s="1"/>
  <c r="JE31" i="3" s="1"/>
  <c r="JH31" i="3" s="1"/>
  <c r="JK31" i="3" s="1"/>
  <c r="JN31" i="3" s="1"/>
  <c r="JQ31" i="3" s="1"/>
  <c r="JT31" i="3" s="1"/>
  <c r="JW31" i="3" s="1"/>
  <c r="JZ31" i="3" s="1"/>
  <c r="KC31" i="3" s="1"/>
  <c r="KF31" i="3" s="1"/>
  <c r="KI31" i="3" s="1"/>
  <c r="KL31" i="3" s="1"/>
  <c r="KO31" i="3" s="1"/>
  <c r="KR31" i="3" s="1"/>
  <c r="KU31" i="3" s="1"/>
  <c r="KX31" i="3" s="1"/>
  <c r="LA31" i="3" s="1"/>
  <c r="LD31" i="3" s="1"/>
  <c r="LG31" i="3" s="1"/>
  <c r="LJ31" i="3" s="1"/>
  <c r="LM31" i="3" s="1"/>
  <c r="LP31" i="3" s="1"/>
  <c r="LS31" i="3" s="1"/>
  <c r="LV31" i="3" s="1"/>
  <c r="LY31" i="3" s="1"/>
  <c r="MB31" i="3" s="1"/>
  <c r="ME31" i="3" s="1"/>
  <c r="MH31" i="3" s="1"/>
  <c r="MK31" i="3" s="1"/>
  <c r="MN31" i="3" s="1"/>
  <c r="MQ31" i="3" s="1"/>
  <c r="MT31" i="3" s="1"/>
  <c r="MW31" i="3" s="1"/>
  <c r="MZ31" i="3" s="1"/>
  <c r="NC31" i="3" s="1"/>
  <c r="NF31" i="3" s="1"/>
  <c r="NI31" i="3" s="1"/>
  <c r="NL31" i="3" s="1"/>
  <c r="NO31" i="3" s="1"/>
  <c r="NR31" i="3" s="1"/>
  <c r="NU31" i="3" s="1"/>
  <c r="NX31" i="3" s="1"/>
  <c r="OA31" i="3" s="1"/>
  <c r="OD31" i="3" s="1"/>
  <c r="OG31" i="3" s="1"/>
  <c r="OJ31" i="3" s="1"/>
  <c r="OM31" i="3" s="1"/>
  <c r="OP31" i="3" s="1"/>
  <c r="OS31" i="3" s="1"/>
  <c r="OV31" i="3" s="1"/>
  <c r="OY31" i="3" s="1"/>
  <c r="PB31" i="3" s="1"/>
  <c r="PE31" i="3" s="1"/>
  <c r="PH31" i="3" s="1"/>
  <c r="PK31" i="3" s="1"/>
  <c r="PN31" i="3" s="1"/>
  <c r="PQ31" i="3" s="1"/>
  <c r="PT31" i="3" s="1"/>
  <c r="PW31" i="3" s="1"/>
  <c r="PZ31" i="3" s="1"/>
  <c r="QC31" i="3" s="1"/>
  <c r="QF31" i="3" s="1"/>
  <c r="QI31" i="3" s="1"/>
  <c r="CS31" i="3"/>
  <c r="CV39" i="3"/>
  <c r="CY39" i="3" s="1"/>
  <c r="DB39" i="3" s="1"/>
  <c r="DE39" i="3" s="1"/>
  <c r="DH39" i="3" s="1"/>
  <c r="DK39" i="3" s="1"/>
  <c r="DN39" i="3" s="1"/>
  <c r="DQ39" i="3" s="1"/>
  <c r="DT39" i="3" s="1"/>
  <c r="DW39" i="3" s="1"/>
  <c r="DZ39" i="3" s="1"/>
  <c r="EC39" i="3" s="1"/>
  <c r="EF39" i="3" s="1"/>
  <c r="EI39" i="3" s="1"/>
  <c r="EL39" i="3" s="1"/>
  <c r="EO39" i="3" s="1"/>
  <c r="ER39" i="3" s="1"/>
  <c r="EU39" i="3" s="1"/>
  <c r="EX39" i="3" s="1"/>
  <c r="FA39" i="3" s="1"/>
  <c r="FD39" i="3" s="1"/>
  <c r="FG39" i="3" s="1"/>
  <c r="FJ39" i="3" s="1"/>
  <c r="FM39" i="3" s="1"/>
  <c r="FP39" i="3" s="1"/>
  <c r="FS39" i="3" s="1"/>
  <c r="FV39" i="3" s="1"/>
  <c r="FY39" i="3" s="1"/>
  <c r="GB39" i="3" s="1"/>
  <c r="GE39" i="3" s="1"/>
  <c r="GH39" i="3" s="1"/>
  <c r="GK39" i="3" s="1"/>
  <c r="GN39" i="3" s="1"/>
  <c r="GQ39" i="3" s="1"/>
  <c r="GT39" i="3" s="1"/>
  <c r="GW39" i="3" s="1"/>
  <c r="GZ39" i="3" s="1"/>
  <c r="HC39" i="3" s="1"/>
  <c r="HF39" i="3" s="1"/>
  <c r="HI39" i="3" s="1"/>
  <c r="HL39" i="3" s="1"/>
  <c r="HO39" i="3" s="1"/>
  <c r="HR39" i="3" s="1"/>
  <c r="HU39" i="3" s="1"/>
  <c r="HX39" i="3" s="1"/>
  <c r="IA39" i="3" s="1"/>
  <c r="ID39" i="3" s="1"/>
  <c r="IG39" i="3" s="1"/>
  <c r="IJ39" i="3" s="1"/>
  <c r="IM39" i="3" s="1"/>
  <c r="IP39" i="3" s="1"/>
  <c r="IS39" i="3" s="1"/>
  <c r="IV39" i="3" s="1"/>
  <c r="IY39" i="3" s="1"/>
  <c r="JB39" i="3" s="1"/>
  <c r="JE39" i="3" s="1"/>
  <c r="JH39" i="3" s="1"/>
  <c r="JK39" i="3" s="1"/>
  <c r="JN39" i="3" s="1"/>
  <c r="JQ39" i="3" s="1"/>
  <c r="JT39" i="3" s="1"/>
  <c r="JW39" i="3" s="1"/>
  <c r="JZ39" i="3" s="1"/>
  <c r="KC39" i="3" s="1"/>
  <c r="KF39" i="3" s="1"/>
  <c r="KI39" i="3" s="1"/>
  <c r="KL39" i="3" s="1"/>
  <c r="KO39" i="3" s="1"/>
  <c r="KR39" i="3" s="1"/>
  <c r="KU39" i="3" s="1"/>
  <c r="KX39" i="3" s="1"/>
  <c r="LA39" i="3" s="1"/>
  <c r="LD39" i="3" s="1"/>
  <c r="LG39" i="3" s="1"/>
  <c r="LJ39" i="3" s="1"/>
  <c r="LM39" i="3" s="1"/>
  <c r="LP39" i="3" s="1"/>
  <c r="LS39" i="3" s="1"/>
  <c r="LV39" i="3" s="1"/>
  <c r="LY39" i="3" s="1"/>
  <c r="MB39" i="3" s="1"/>
  <c r="ME39" i="3" s="1"/>
  <c r="MH39" i="3" s="1"/>
  <c r="MK39" i="3" s="1"/>
  <c r="MN39" i="3" s="1"/>
  <c r="MQ39" i="3" s="1"/>
  <c r="MT39" i="3" s="1"/>
  <c r="MW39" i="3" s="1"/>
  <c r="MZ39" i="3" s="1"/>
  <c r="NC39" i="3" s="1"/>
  <c r="NF39" i="3" s="1"/>
  <c r="NI39" i="3" s="1"/>
  <c r="NL39" i="3" s="1"/>
  <c r="NO39" i="3" s="1"/>
  <c r="NR39" i="3" s="1"/>
  <c r="NU39" i="3" s="1"/>
  <c r="NX39" i="3" s="1"/>
  <c r="OA39" i="3" s="1"/>
  <c r="OD39" i="3" s="1"/>
  <c r="OG39" i="3" s="1"/>
  <c r="OJ39" i="3" s="1"/>
  <c r="OM39" i="3" s="1"/>
  <c r="OP39" i="3" s="1"/>
  <c r="OS39" i="3" s="1"/>
  <c r="OV39" i="3" s="1"/>
  <c r="OY39" i="3" s="1"/>
  <c r="PB39" i="3" s="1"/>
  <c r="PE39" i="3" s="1"/>
  <c r="PH39" i="3" s="1"/>
  <c r="PK39" i="3" s="1"/>
  <c r="PN39" i="3" s="1"/>
  <c r="PQ39" i="3" s="1"/>
  <c r="PT39" i="3" s="1"/>
  <c r="PW39" i="3" s="1"/>
  <c r="PZ39" i="3" s="1"/>
  <c r="QC39" i="3" s="1"/>
  <c r="QF39" i="3" s="1"/>
  <c r="QI39" i="3" s="1"/>
  <c r="CS39" i="3"/>
  <c r="CV43" i="3"/>
  <c r="CY43" i="3" s="1"/>
  <c r="DB43" i="3" s="1"/>
  <c r="DE43" i="3" s="1"/>
  <c r="DH43" i="3" s="1"/>
  <c r="DK43" i="3" s="1"/>
  <c r="DN43" i="3" s="1"/>
  <c r="DQ43" i="3" s="1"/>
  <c r="DT43" i="3" s="1"/>
  <c r="DW43" i="3" s="1"/>
  <c r="DZ43" i="3" s="1"/>
  <c r="EC43" i="3" s="1"/>
  <c r="EF43" i="3" s="1"/>
  <c r="EI43" i="3" s="1"/>
  <c r="EL43" i="3" s="1"/>
  <c r="EO43" i="3" s="1"/>
  <c r="ER43" i="3" s="1"/>
  <c r="EU43" i="3" s="1"/>
  <c r="EX43" i="3" s="1"/>
  <c r="FA43" i="3" s="1"/>
  <c r="FD43" i="3" s="1"/>
  <c r="FG43" i="3" s="1"/>
  <c r="FJ43" i="3" s="1"/>
  <c r="FM43" i="3" s="1"/>
  <c r="FP43" i="3" s="1"/>
  <c r="FS43" i="3" s="1"/>
  <c r="FV43" i="3" s="1"/>
  <c r="FY43" i="3" s="1"/>
  <c r="GB43" i="3" s="1"/>
  <c r="GE43" i="3" s="1"/>
  <c r="GH43" i="3" s="1"/>
  <c r="GK43" i="3" s="1"/>
  <c r="GN43" i="3" s="1"/>
  <c r="GQ43" i="3" s="1"/>
  <c r="GT43" i="3" s="1"/>
  <c r="GW43" i="3" s="1"/>
  <c r="GZ43" i="3" s="1"/>
  <c r="HC43" i="3" s="1"/>
  <c r="HF43" i="3" s="1"/>
  <c r="HI43" i="3" s="1"/>
  <c r="HL43" i="3" s="1"/>
  <c r="HO43" i="3" s="1"/>
  <c r="HR43" i="3" s="1"/>
  <c r="HU43" i="3" s="1"/>
  <c r="HX43" i="3" s="1"/>
  <c r="IA43" i="3" s="1"/>
  <c r="ID43" i="3" s="1"/>
  <c r="IG43" i="3" s="1"/>
  <c r="IJ43" i="3" s="1"/>
  <c r="IM43" i="3" s="1"/>
  <c r="IP43" i="3" s="1"/>
  <c r="IS43" i="3" s="1"/>
  <c r="IV43" i="3" s="1"/>
  <c r="IY43" i="3" s="1"/>
  <c r="JB43" i="3" s="1"/>
  <c r="JE43" i="3" s="1"/>
  <c r="JH43" i="3" s="1"/>
  <c r="JK43" i="3" s="1"/>
  <c r="JN43" i="3" s="1"/>
  <c r="JQ43" i="3" s="1"/>
  <c r="JT43" i="3" s="1"/>
  <c r="JW43" i="3" s="1"/>
  <c r="JZ43" i="3" s="1"/>
  <c r="KC43" i="3" s="1"/>
  <c r="KF43" i="3" s="1"/>
  <c r="KI43" i="3" s="1"/>
  <c r="KL43" i="3" s="1"/>
  <c r="KO43" i="3" s="1"/>
  <c r="KR43" i="3" s="1"/>
  <c r="KU43" i="3" s="1"/>
  <c r="KX43" i="3" s="1"/>
  <c r="LA43" i="3" s="1"/>
  <c r="LD43" i="3" s="1"/>
  <c r="LG43" i="3" s="1"/>
  <c r="LJ43" i="3" s="1"/>
  <c r="LM43" i="3" s="1"/>
  <c r="LP43" i="3" s="1"/>
  <c r="LS43" i="3" s="1"/>
  <c r="LV43" i="3" s="1"/>
  <c r="LY43" i="3" s="1"/>
  <c r="MB43" i="3" s="1"/>
  <c r="ME43" i="3" s="1"/>
  <c r="MH43" i="3" s="1"/>
  <c r="MK43" i="3" s="1"/>
  <c r="MN43" i="3" s="1"/>
  <c r="MQ43" i="3" s="1"/>
  <c r="MT43" i="3" s="1"/>
  <c r="MW43" i="3" s="1"/>
  <c r="MZ43" i="3" s="1"/>
  <c r="NC43" i="3" s="1"/>
  <c r="NF43" i="3" s="1"/>
  <c r="NI43" i="3" s="1"/>
  <c r="NL43" i="3" s="1"/>
  <c r="NO43" i="3" s="1"/>
  <c r="NR43" i="3" s="1"/>
  <c r="NU43" i="3" s="1"/>
  <c r="NX43" i="3" s="1"/>
  <c r="OA43" i="3" s="1"/>
  <c r="OD43" i="3" s="1"/>
  <c r="OG43" i="3" s="1"/>
  <c r="OJ43" i="3" s="1"/>
  <c r="OM43" i="3" s="1"/>
  <c r="OP43" i="3" s="1"/>
  <c r="OS43" i="3" s="1"/>
  <c r="OV43" i="3" s="1"/>
  <c r="OY43" i="3" s="1"/>
  <c r="PB43" i="3" s="1"/>
  <c r="PE43" i="3" s="1"/>
  <c r="PH43" i="3" s="1"/>
  <c r="PK43" i="3" s="1"/>
  <c r="PN43" i="3" s="1"/>
  <c r="PQ43" i="3" s="1"/>
  <c r="PT43" i="3" s="1"/>
  <c r="PW43" i="3" s="1"/>
  <c r="PZ43" i="3" s="1"/>
  <c r="QC43" i="3" s="1"/>
  <c r="QF43" i="3" s="1"/>
  <c r="QI43" i="3" s="1"/>
  <c r="CS43" i="3"/>
  <c r="CS30" i="3"/>
  <c r="CV30" i="3"/>
  <c r="CY30" i="3" s="1"/>
  <c r="DB30" i="3" s="1"/>
  <c r="DE30" i="3" s="1"/>
  <c r="DH30" i="3" s="1"/>
  <c r="DK30" i="3" s="1"/>
  <c r="DN30" i="3" s="1"/>
  <c r="DQ30" i="3" s="1"/>
  <c r="DT30" i="3" s="1"/>
  <c r="DW30" i="3" s="1"/>
  <c r="DZ30" i="3" s="1"/>
  <c r="EC30" i="3" s="1"/>
  <c r="EF30" i="3" s="1"/>
  <c r="EI30" i="3" s="1"/>
  <c r="EL30" i="3" s="1"/>
  <c r="EO30" i="3" s="1"/>
  <c r="ER30" i="3" s="1"/>
  <c r="EU30" i="3" s="1"/>
  <c r="EX30" i="3" s="1"/>
  <c r="FA30" i="3" s="1"/>
  <c r="FD30" i="3" s="1"/>
  <c r="FG30" i="3" s="1"/>
  <c r="FJ30" i="3" s="1"/>
  <c r="FM30" i="3" s="1"/>
  <c r="FP30" i="3" s="1"/>
  <c r="FS30" i="3" s="1"/>
  <c r="FV30" i="3" s="1"/>
  <c r="FY30" i="3" s="1"/>
  <c r="GB30" i="3" s="1"/>
  <c r="GE30" i="3" s="1"/>
  <c r="GH30" i="3" s="1"/>
  <c r="GK30" i="3" s="1"/>
  <c r="GN30" i="3" s="1"/>
  <c r="GQ30" i="3" s="1"/>
  <c r="GT30" i="3" s="1"/>
  <c r="GW30" i="3" s="1"/>
  <c r="GZ30" i="3" s="1"/>
  <c r="HC30" i="3" s="1"/>
  <c r="HF30" i="3" s="1"/>
  <c r="HI30" i="3" s="1"/>
  <c r="HL30" i="3" s="1"/>
  <c r="HO30" i="3" s="1"/>
  <c r="HR30" i="3" s="1"/>
  <c r="HU30" i="3" s="1"/>
  <c r="HX30" i="3" s="1"/>
  <c r="IA30" i="3" s="1"/>
  <c r="ID30" i="3" s="1"/>
  <c r="IG30" i="3" s="1"/>
  <c r="IJ30" i="3" s="1"/>
  <c r="IM30" i="3" s="1"/>
  <c r="IP30" i="3" s="1"/>
  <c r="IS30" i="3" s="1"/>
  <c r="IV30" i="3" s="1"/>
  <c r="IY30" i="3" s="1"/>
  <c r="JB30" i="3" s="1"/>
  <c r="JE30" i="3" s="1"/>
  <c r="JH30" i="3" s="1"/>
  <c r="JK30" i="3" s="1"/>
  <c r="JN30" i="3" s="1"/>
  <c r="JQ30" i="3" s="1"/>
  <c r="JT30" i="3" s="1"/>
  <c r="JW30" i="3" s="1"/>
  <c r="JZ30" i="3" s="1"/>
  <c r="KC30" i="3" s="1"/>
  <c r="KF30" i="3" s="1"/>
  <c r="KI30" i="3" s="1"/>
  <c r="KL30" i="3" s="1"/>
  <c r="KO30" i="3" s="1"/>
  <c r="KR30" i="3" s="1"/>
  <c r="KU30" i="3" s="1"/>
  <c r="KX30" i="3" s="1"/>
  <c r="LA30" i="3" s="1"/>
  <c r="LD30" i="3" s="1"/>
  <c r="LG30" i="3" s="1"/>
  <c r="LJ30" i="3" s="1"/>
  <c r="LM30" i="3" s="1"/>
  <c r="LP30" i="3" s="1"/>
  <c r="LS30" i="3" s="1"/>
  <c r="LV30" i="3" s="1"/>
  <c r="LY30" i="3" s="1"/>
  <c r="MB30" i="3" s="1"/>
  <c r="ME30" i="3" s="1"/>
  <c r="MH30" i="3" s="1"/>
  <c r="MK30" i="3" s="1"/>
  <c r="MN30" i="3" s="1"/>
  <c r="MQ30" i="3" s="1"/>
  <c r="MT30" i="3" s="1"/>
  <c r="MW30" i="3" s="1"/>
  <c r="MZ30" i="3" s="1"/>
  <c r="NC30" i="3" s="1"/>
  <c r="NF30" i="3" s="1"/>
  <c r="NI30" i="3" s="1"/>
  <c r="NL30" i="3" s="1"/>
  <c r="NO30" i="3" s="1"/>
  <c r="NR30" i="3" s="1"/>
  <c r="NU30" i="3" s="1"/>
  <c r="NX30" i="3" s="1"/>
  <c r="OA30" i="3" s="1"/>
  <c r="OD30" i="3" s="1"/>
  <c r="OG30" i="3" s="1"/>
  <c r="OJ30" i="3" s="1"/>
  <c r="OM30" i="3" s="1"/>
  <c r="OP30" i="3" s="1"/>
  <c r="OS30" i="3" s="1"/>
  <c r="OV30" i="3" s="1"/>
  <c r="OY30" i="3" s="1"/>
  <c r="PB30" i="3" s="1"/>
  <c r="PE30" i="3" s="1"/>
  <c r="PH30" i="3" s="1"/>
  <c r="PK30" i="3" s="1"/>
  <c r="PN30" i="3" s="1"/>
  <c r="PQ30" i="3" s="1"/>
  <c r="PT30" i="3" s="1"/>
  <c r="PW30" i="3" s="1"/>
  <c r="PZ30" i="3" s="1"/>
  <c r="QC30" i="3" s="1"/>
  <c r="QF30" i="3" s="1"/>
  <c r="QI30" i="3" s="1"/>
  <c r="QK19" i="3"/>
  <c r="QN21" i="3"/>
  <c r="QK24" i="3"/>
  <c r="CV33" i="3"/>
  <c r="CY33" i="3" s="1"/>
  <c r="DB33" i="3" s="1"/>
  <c r="DE33" i="3" s="1"/>
  <c r="DH33" i="3" s="1"/>
  <c r="DK33" i="3" s="1"/>
  <c r="DN33" i="3" s="1"/>
  <c r="DQ33" i="3" s="1"/>
  <c r="DT33" i="3" s="1"/>
  <c r="DW33" i="3" s="1"/>
  <c r="DZ33" i="3" s="1"/>
  <c r="EC33" i="3" s="1"/>
  <c r="EF33" i="3" s="1"/>
  <c r="EI33" i="3" s="1"/>
  <c r="EL33" i="3" s="1"/>
  <c r="EO33" i="3" s="1"/>
  <c r="ER33" i="3" s="1"/>
  <c r="EU33" i="3" s="1"/>
  <c r="EX33" i="3" s="1"/>
  <c r="FA33" i="3" s="1"/>
  <c r="FD33" i="3" s="1"/>
  <c r="FG33" i="3" s="1"/>
  <c r="FJ33" i="3" s="1"/>
  <c r="FM33" i="3" s="1"/>
  <c r="FP33" i="3" s="1"/>
  <c r="FS33" i="3" s="1"/>
  <c r="FV33" i="3" s="1"/>
  <c r="FY33" i="3" s="1"/>
  <c r="GB33" i="3" s="1"/>
  <c r="GE33" i="3" s="1"/>
  <c r="GH33" i="3" s="1"/>
  <c r="GK33" i="3" s="1"/>
  <c r="GN33" i="3" s="1"/>
  <c r="GQ33" i="3" s="1"/>
  <c r="GT33" i="3" s="1"/>
  <c r="GW33" i="3" s="1"/>
  <c r="GZ33" i="3" s="1"/>
  <c r="HC33" i="3" s="1"/>
  <c r="HF33" i="3" s="1"/>
  <c r="HI33" i="3" s="1"/>
  <c r="HL33" i="3" s="1"/>
  <c r="HO33" i="3" s="1"/>
  <c r="HR33" i="3" s="1"/>
  <c r="HU33" i="3" s="1"/>
  <c r="HX33" i="3" s="1"/>
  <c r="IA33" i="3" s="1"/>
  <c r="ID33" i="3" s="1"/>
  <c r="IG33" i="3" s="1"/>
  <c r="IJ33" i="3" s="1"/>
  <c r="IM33" i="3" s="1"/>
  <c r="IP33" i="3" s="1"/>
  <c r="IS33" i="3" s="1"/>
  <c r="IV33" i="3" s="1"/>
  <c r="IY33" i="3" s="1"/>
  <c r="JB33" i="3" s="1"/>
  <c r="JE33" i="3" s="1"/>
  <c r="JH33" i="3" s="1"/>
  <c r="JK33" i="3" s="1"/>
  <c r="JN33" i="3" s="1"/>
  <c r="JQ33" i="3" s="1"/>
  <c r="JT33" i="3" s="1"/>
  <c r="JW33" i="3" s="1"/>
  <c r="JZ33" i="3" s="1"/>
  <c r="KC33" i="3" s="1"/>
  <c r="KF33" i="3" s="1"/>
  <c r="KI33" i="3" s="1"/>
  <c r="KL33" i="3" s="1"/>
  <c r="KO33" i="3" s="1"/>
  <c r="KR33" i="3" s="1"/>
  <c r="KU33" i="3" s="1"/>
  <c r="KX33" i="3" s="1"/>
  <c r="LA33" i="3" s="1"/>
  <c r="LD33" i="3" s="1"/>
  <c r="LG33" i="3" s="1"/>
  <c r="LJ33" i="3" s="1"/>
  <c r="LM33" i="3" s="1"/>
  <c r="LP33" i="3" s="1"/>
  <c r="LS33" i="3" s="1"/>
  <c r="LV33" i="3" s="1"/>
  <c r="LY33" i="3" s="1"/>
  <c r="MB33" i="3" s="1"/>
  <c r="ME33" i="3" s="1"/>
  <c r="MH33" i="3" s="1"/>
  <c r="MK33" i="3" s="1"/>
  <c r="MN33" i="3" s="1"/>
  <c r="MQ33" i="3" s="1"/>
  <c r="MT33" i="3" s="1"/>
  <c r="MW33" i="3" s="1"/>
  <c r="MZ33" i="3" s="1"/>
  <c r="NC33" i="3" s="1"/>
  <c r="NF33" i="3" s="1"/>
  <c r="NI33" i="3" s="1"/>
  <c r="NL33" i="3" s="1"/>
  <c r="NO33" i="3" s="1"/>
  <c r="NR33" i="3" s="1"/>
  <c r="NU33" i="3" s="1"/>
  <c r="NX33" i="3" s="1"/>
  <c r="OA33" i="3" s="1"/>
  <c r="OD33" i="3" s="1"/>
  <c r="OG33" i="3" s="1"/>
  <c r="OJ33" i="3" s="1"/>
  <c r="OM33" i="3" s="1"/>
  <c r="OP33" i="3" s="1"/>
  <c r="OS33" i="3" s="1"/>
  <c r="OV33" i="3" s="1"/>
  <c r="OY33" i="3" s="1"/>
  <c r="PB33" i="3" s="1"/>
  <c r="PE33" i="3" s="1"/>
  <c r="PH33" i="3" s="1"/>
  <c r="PK33" i="3" s="1"/>
  <c r="PN33" i="3" s="1"/>
  <c r="PQ33" i="3" s="1"/>
  <c r="PT33" i="3" s="1"/>
  <c r="PW33" i="3" s="1"/>
  <c r="PZ33" i="3" s="1"/>
  <c r="QC33" i="3" s="1"/>
  <c r="QF33" i="3" s="1"/>
  <c r="QI33" i="3" s="1"/>
  <c r="CS33" i="3"/>
  <c r="CV38" i="3"/>
  <c r="CY38" i="3" s="1"/>
  <c r="DB38" i="3" s="1"/>
  <c r="DE38" i="3" s="1"/>
  <c r="DH38" i="3" s="1"/>
  <c r="DK38" i="3" s="1"/>
  <c r="DN38" i="3" s="1"/>
  <c r="DQ38" i="3" s="1"/>
  <c r="DT38" i="3" s="1"/>
  <c r="DW38" i="3" s="1"/>
  <c r="DZ38" i="3" s="1"/>
  <c r="EC38" i="3" s="1"/>
  <c r="EF38" i="3" s="1"/>
  <c r="EI38" i="3" s="1"/>
  <c r="EL38" i="3" s="1"/>
  <c r="EO38" i="3" s="1"/>
  <c r="ER38" i="3" s="1"/>
  <c r="EU38" i="3" s="1"/>
  <c r="EX38" i="3" s="1"/>
  <c r="FA38" i="3" s="1"/>
  <c r="FD38" i="3" s="1"/>
  <c r="FG38" i="3" s="1"/>
  <c r="FJ38" i="3" s="1"/>
  <c r="FM38" i="3" s="1"/>
  <c r="FP38" i="3" s="1"/>
  <c r="FS38" i="3" s="1"/>
  <c r="FV38" i="3" s="1"/>
  <c r="FY38" i="3" s="1"/>
  <c r="GB38" i="3" s="1"/>
  <c r="GE38" i="3" s="1"/>
  <c r="GH38" i="3" s="1"/>
  <c r="GK38" i="3" s="1"/>
  <c r="GN38" i="3" s="1"/>
  <c r="GQ38" i="3" s="1"/>
  <c r="GT38" i="3" s="1"/>
  <c r="GW38" i="3" s="1"/>
  <c r="GZ38" i="3" s="1"/>
  <c r="HC38" i="3" s="1"/>
  <c r="HF38" i="3" s="1"/>
  <c r="HI38" i="3" s="1"/>
  <c r="HL38" i="3" s="1"/>
  <c r="HO38" i="3" s="1"/>
  <c r="HR38" i="3" s="1"/>
  <c r="HU38" i="3" s="1"/>
  <c r="HX38" i="3" s="1"/>
  <c r="IA38" i="3" s="1"/>
  <c r="ID38" i="3" s="1"/>
  <c r="IG38" i="3" s="1"/>
  <c r="IJ38" i="3" s="1"/>
  <c r="IM38" i="3" s="1"/>
  <c r="IP38" i="3" s="1"/>
  <c r="IS38" i="3" s="1"/>
  <c r="IV38" i="3" s="1"/>
  <c r="IY38" i="3" s="1"/>
  <c r="JB38" i="3" s="1"/>
  <c r="JE38" i="3" s="1"/>
  <c r="JH38" i="3" s="1"/>
  <c r="JK38" i="3" s="1"/>
  <c r="JN38" i="3" s="1"/>
  <c r="JQ38" i="3" s="1"/>
  <c r="JT38" i="3" s="1"/>
  <c r="JW38" i="3" s="1"/>
  <c r="JZ38" i="3" s="1"/>
  <c r="KC38" i="3" s="1"/>
  <c r="KF38" i="3" s="1"/>
  <c r="KI38" i="3" s="1"/>
  <c r="KL38" i="3" s="1"/>
  <c r="KO38" i="3" s="1"/>
  <c r="KR38" i="3" s="1"/>
  <c r="KU38" i="3" s="1"/>
  <c r="KX38" i="3" s="1"/>
  <c r="LA38" i="3" s="1"/>
  <c r="LD38" i="3" s="1"/>
  <c r="LG38" i="3" s="1"/>
  <c r="LJ38" i="3" s="1"/>
  <c r="LM38" i="3" s="1"/>
  <c r="LP38" i="3" s="1"/>
  <c r="LS38" i="3" s="1"/>
  <c r="LV38" i="3" s="1"/>
  <c r="LY38" i="3" s="1"/>
  <c r="MB38" i="3" s="1"/>
  <c r="ME38" i="3" s="1"/>
  <c r="MH38" i="3" s="1"/>
  <c r="MK38" i="3" s="1"/>
  <c r="MN38" i="3" s="1"/>
  <c r="MQ38" i="3" s="1"/>
  <c r="MT38" i="3" s="1"/>
  <c r="MW38" i="3" s="1"/>
  <c r="MZ38" i="3" s="1"/>
  <c r="NC38" i="3" s="1"/>
  <c r="NF38" i="3" s="1"/>
  <c r="NI38" i="3" s="1"/>
  <c r="NL38" i="3" s="1"/>
  <c r="NO38" i="3" s="1"/>
  <c r="NR38" i="3" s="1"/>
  <c r="NU38" i="3" s="1"/>
  <c r="NX38" i="3" s="1"/>
  <c r="OA38" i="3" s="1"/>
  <c r="OD38" i="3" s="1"/>
  <c r="OG38" i="3" s="1"/>
  <c r="OJ38" i="3" s="1"/>
  <c r="OM38" i="3" s="1"/>
  <c r="OP38" i="3" s="1"/>
  <c r="OS38" i="3" s="1"/>
  <c r="OV38" i="3" s="1"/>
  <c r="OY38" i="3" s="1"/>
  <c r="PB38" i="3" s="1"/>
  <c r="PE38" i="3" s="1"/>
  <c r="PH38" i="3" s="1"/>
  <c r="PK38" i="3" s="1"/>
  <c r="PN38" i="3" s="1"/>
  <c r="PQ38" i="3" s="1"/>
  <c r="PT38" i="3" s="1"/>
  <c r="PW38" i="3" s="1"/>
  <c r="PZ38" i="3" s="1"/>
  <c r="QC38" i="3" s="1"/>
  <c r="QF38" i="3" s="1"/>
  <c r="QI38" i="3" s="1"/>
  <c r="CS38" i="3"/>
  <c r="CV41" i="3"/>
  <c r="CY41" i="3" s="1"/>
  <c r="DB41" i="3" s="1"/>
  <c r="DE41" i="3" s="1"/>
  <c r="DH41" i="3" s="1"/>
  <c r="DK41" i="3" s="1"/>
  <c r="DN41" i="3" s="1"/>
  <c r="DQ41" i="3" s="1"/>
  <c r="DT41" i="3" s="1"/>
  <c r="DW41" i="3" s="1"/>
  <c r="DZ41" i="3" s="1"/>
  <c r="EC41" i="3" s="1"/>
  <c r="EF41" i="3" s="1"/>
  <c r="EI41" i="3" s="1"/>
  <c r="EL41" i="3" s="1"/>
  <c r="EO41" i="3" s="1"/>
  <c r="ER41" i="3" s="1"/>
  <c r="EU41" i="3" s="1"/>
  <c r="EX41" i="3" s="1"/>
  <c r="FA41" i="3" s="1"/>
  <c r="FD41" i="3" s="1"/>
  <c r="FG41" i="3" s="1"/>
  <c r="FJ41" i="3" s="1"/>
  <c r="FM41" i="3" s="1"/>
  <c r="FP41" i="3" s="1"/>
  <c r="FS41" i="3" s="1"/>
  <c r="FV41" i="3" s="1"/>
  <c r="FY41" i="3" s="1"/>
  <c r="GB41" i="3" s="1"/>
  <c r="GE41" i="3" s="1"/>
  <c r="GH41" i="3" s="1"/>
  <c r="GK41" i="3" s="1"/>
  <c r="GN41" i="3" s="1"/>
  <c r="GQ41" i="3" s="1"/>
  <c r="GT41" i="3" s="1"/>
  <c r="GW41" i="3" s="1"/>
  <c r="GZ41" i="3" s="1"/>
  <c r="HC41" i="3" s="1"/>
  <c r="HF41" i="3" s="1"/>
  <c r="HI41" i="3" s="1"/>
  <c r="HL41" i="3" s="1"/>
  <c r="HO41" i="3" s="1"/>
  <c r="HR41" i="3" s="1"/>
  <c r="HU41" i="3" s="1"/>
  <c r="HX41" i="3" s="1"/>
  <c r="IA41" i="3" s="1"/>
  <c r="ID41" i="3" s="1"/>
  <c r="IG41" i="3" s="1"/>
  <c r="IJ41" i="3" s="1"/>
  <c r="IM41" i="3" s="1"/>
  <c r="IP41" i="3" s="1"/>
  <c r="IS41" i="3" s="1"/>
  <c r="IV41" i="3" s="1"/>
  <c r="IY41" i="3" s="1"/>
  <c r="JB41" i="3" s="1"/>
  <c r="JE41" i="3" s="1"/>
  <c r="JH41" i="3" s="1"/>
  <c r="JK41" i="3" s="1"/>
  <c r="JN41" i="3" s="1"/>
  <c r="JQ41" i="3" s="1"/>
  <c r="JT41" i="3" s="1"/>
  <c r="JW41" i="3" s="1"/>
  <c r="JZ41" i="3" s="1"/>
  <c r="KC41" i="3" s="1"/>
  <c r="KF41" i="3" s="1"/>
  <c r="KI41" i="3" s="1"/>
  <c r="KL41" i="3" s="1"/>
  <c r="KO41" i="3" s="1"/>
  <c r="KR41" i="3" s="1"/>
  <c r="KU41" i="3" s="1"/>
  <c r="KX41" i="3" s="1"/>
  <c r="LA41" i="3" s="1"/>
  <c r="LD41" i="3" s="1"/>
  <c r="LG41" i="3" s="1"/>
  <c r="LJ41" i="3" s="1"/>
  <c r="LM41" i="3" s="1"/>
  <c r="LP41" i="3" s="1"/>
  <c r="LS41" i="3" s="1"/>
  <c r="LV41" i="3" s="1"/>
  <c r="LY41" i="3" s="1"/>
  <c r="MB41" i="3" s="1"/>
  <c r="ME41" i="3" s="1"/>
  <c r="MH41" i="3" s="1"/>
  <c r="MK41" i="3" s="1"/>
  <c r="MN41" i="3" s="1"/>
  <c r="MQ41" i="3" s="1"/>
  <c r="MT41" i="3" s="1"/>
  <c r="MW41" i="3" s="1"/>
  <c r="MZ41" i="3" s="1"/>
  <c r="NC41" i="3" s="1"/>
  <c r="NF41" i="3" s="1"/>
  <c r="NI41" i="3" s="1"/>
  <c r="NL41" i="3" s="1"/>
  <c r="NO41" i="3" s="1"/>
  <c r="NR41" i="3" s="1"/>
  <c r="NU41" i="3" s="1"/>
  <c r="NX41" i="3" s="1"/>
  <c r="OA41" i="3" s="1"/>
  <c r="OD41" i="3" s="1"/>
  <c r="OG41" i="3" s="1"/>
  <c r="OJ41" i="3" s="1"/>
  <c r="OM41" i="3" s="1"/>
  <c r="OP41" i="3" s="1"/>
  <c r="OS41" i="3" s="1"/>
  <c r="OV41" i="3" s="1"/>
  <c r="OY41" i="3" s="1"/>
  <c r="PB41" i="3" s="1"/>
  <c r="PE41" i="3" s="1"/>
  <c r="PH41" i="3" s="1"/>
  <c r="PK41" i="3" s="1"/>
  <c r="PN41" i="3" s="1"/>
  <c r="PQ41" i="3" s="1"/>
  <c r="PT41" i="3" s="1"/>
  <c r="PW41" i="3" s="1"/>
  <c r="PZ41" i="3" s="1"/>
  <c r="QC41" i="3" s="1"/>
  <c r="QF41" i="3" s="1"/>
  <c r="QI41" i="3" s="1"/>
  <c r="CS41" i="3"/>
  <c r="QS25" i="3"/>
  <c r="QT25" i="3" s="1"/>
  <c r="QS27" i="3"/>
  <c r="QT27" i="3" s="1"/>
  <c r="QN27" i="3"/>
  <c r="CV32" i="3"/>
  <c r="CY32" i="3" s="1"/>
  <c r="DB32" i="3" s="1"/>
  <c r="DE32" i="3" s="1"/>
  <c r="DH32" i="3" s="1"/>
  <c r="DK32" i="3" s="1"/>
  <c r="DN32" i="3" s="1"/>
  <c r="DQ32" i="3" s="1"/>
  <c r="DT32" i="3" s="1"/>
  <c r="DW32" i="3" s="1"/>
  <c r="DZ32" i="3" s="1"/>
  <c r="EC32" i="3" s="1"/>
  <c r="EF32" i="3" s="1"/>
  <c r="EI32" i="3" s="1"/>
  <c r="EL32" i="3" s="1"/>
  <c r="EO32" i="3" s="1"/>
  <c r="ER32" i="3" s="1"/>
  <c r="EU32" i="3" s="1"/>
  <c r="EX32" i="3" s="1"/>
  <c r="FA32" i="3" s="1"/>
  <c r="FD32" i="3" s="1"/>
  <c r="FG32" i="3" s="1"/>
  <c r="FJ32" i="3" s="1"/>
  <c r="FM32" i="3" s="1"/>
  <c r="FP32" i="3" s="1"/>
  <c r="FS32" i="3" s="1"/>
  <c r="FV32" i="3" s="1"/>
  <c r="FY32" i="3" s="1"/>
  <c r="GB32" i="3" s="1"/>
  <c r="GE32" i="3" s="1"/>
  <c r="GH32" i="3" s="1"/>
  <c r="GK32" i="3" s="1"/>
  <c r="GN32" i="3" s="1"/>
  <c r="GQ32" i="3" s="1"/>
  <c r="GT32" i="3" s="1"/>
  <c r="GW32" i="3" s="1"/>
  <c r="GZ32" i="3" s="1"/>
  <c r="HC32" i="3" s="1"/>
  <c r="HF32" i="3" s="1"/>
  <c r="HI32" i="3" s="1"/>
  <c r="HL32" i="3" s="1"/>
  <c r="HO32" i="3" s="1"/>
  <c r="HR32" i="3" s="1"/>
  <c r="HU32" i="3" s="1"/>
  <c r="HX32" i="3" s="1"/>
  <c r="IA32" i="3" s="1"/>
  <c r="ID32" i="3" s="1"/>
  <c r="IG32" i="3" s="1"/>
  <c r="IJ32" i="3" s="1"/>
  <c r="IM32" i="3" s="1"/>
  <c r="IP32" i="3" s="1"/>
  <c r="IS32" i="3" s="1"/>
  <c r="IV32" i="3" s="1"/>
  <c r="IY32" i="3" s="1"/>
  <c r="JB32" i="3" s="1"/>
  <c r="JE32" i="3" s="1"/>
  <c r="JH32" i="3" s="1"/>
  <c r="JK32" i="3" s="1"/>
  <c r="JN32" i="3" s="1"/>
  <c r="JQ32" i="3" s="1"/>
  <c r="JT32" i="3" s="1"/>
  <c r="JW32" i="3" s="1"/>
  <c r="JZ32" i="3" s="1"/>
  <c r="KC32" i="3" s="1"/>
  <c r="KF32" i="3" s="1"/>
  <c r="KI32" i="3" s="1"/>
  <c r="KL32" i="3" s="1"/>
  <c r="KO32" i="3" s="1"/>
  <c r="KR32" i="3" s="1"/>
  <c r="KU32" i="3" s="1"/>
  <c r="KX32" i="3" s="1"/>
  <c r="LA32" i="3" s="1"/>
  <c r="LD32" i="3" s="1"/>
  <c r="LG32" i="3" s="1"/>
  <c r="LJ32" i="3" s="1"/>
  <c r="LM32" i="3" s="1"/>
  <c r="LP32" i="3" s="1"/>
  <c r="LS32" i="3" s="1"/>
  <c r="LV32" i="3" s="1"/>
  <c r="LY32" i="3" s="1"/>
  <c r="MB32" i="3" s="1"/>
  <c r="ME32" i="3" s="1"/>
  <c r="MH32" i="3" s="1"/>
  <c r="MK32" i="3" s="1"/>
  <c r="MN32" i="3" s="1"/>
  <c r="MQ32" i="3" s="1"/>
  <c r="MT32" i="3" s="1"/>
  <c r="MW32" i="3" s="1"/>
  <c r="MZ32" i="3" s="1"/>
  <c r="NC32" i="3" s="1"/>
  <c r="NF32" i="3" s="1"/>
  <c r="NI32" i="3" s="1"/>
  <c r="NL32" i="3" s="1"/>
  <c r="NO32" i="3" s="1"/>
  <c r="NR32" i="3" s="1"/>
  <c r="NU32" i="3" s="1"/>
  <c r="NX32" i="3" s="1"/>
  <c r="OA32" i="3" s="1"/>
  <c r="OD32" i="3" s="1"/>
  <c r="OG32" i="3" s="1"/>
  <c r="OJ32" i="3" s="1"/>
  <c r="OM32" i="3" s="1"/>
  <c r="OP32" i="3" s="1"/>
  <c r="OS32" i="3" s="1"/>
  <c r="OV32" i="3" s="1"/>
  <c r="OY32" i="3" s="1"/>
  <c r="PB32" i="3" s="1"/>
  <c r="PE32" i="3" s="1"/>
  <c r="PH32" i="3" s="1"/>
  <c r="PK32" i="3" s="1"/>
  <c r="PN32" i="3" s="1"/>
  <c r="PQ32" i="3" s="1"/>
  <c r="PT32" i="3" s="1"/>
  <c r="PW32" i="3" s="1"/>
  <c r="PZ32" i="3" s="1"/>
  <c r="QC32" i="3" s="1"/>
  <c r="QF32" i="3" s="1"/>
  <c r="QI32" i="3" s="1"/>
  <c r="CS32" i="3"/>
  <c r="CS35" i="3"/>
  <c r="CV35" i="3"/>
  <c r="CY35" i="3" s="1"/>
  <c r="DB35" i="3" s="1"/>
  <c r="DE35" i="3" s="1"/>
  <c r="DH35" i="3" s="1"/>
  <c r="DK35" i="3" s="1"/>
  <c r="DN35" i="3" s="1"/>
  <c r="DQ35" i="3" s="1"/>
  <c r="DT35" i="3" s="1"/>
  <c r="DW35" i="3" s="1"/>
  <c r="DZ35" i="3" s="1"/>
  <c r="EC35" i="3" s="1"/>
  <c r="EF35" i="3" s="1"/>
  <c r="EI35" i="3" s="1"/>
  <c r="EL35" i="3" s="1"/>
  <c r="EO35" i="3" s="1"/>
  <c r="ER35" i="3" s="1"/>
  <c r="EU35" i="3" s="1"/>
  <c r="EX35" i="3" s="1"/>
  <c r="FA35" i="3" s="1"/>
  <c r="FD35" i="3" s="1"/>
  <c r="FG35" i="3" s="1"/>
  <c r="FJ35" i="3" s="1"/>
  <c r="FM35" i="3" s="1"/>
  <c r="FP35" i="3" s="1"/>
  <c r="FS35" i="3" s="1"/>
  <c r="FV35" i="3" s="1"/>
  <c r="FY35" i="3" s="1"/>
  <c r="GB35" i="3" s="1"/>
  <c r="GE35" i="3" s="1"/>
  <c r="GH35" i="3" s="1"/>
  <c r="GK35" i="3" s="1"/>
  <c r="GN35" i="3" s="1"/>
  <c r="GQ35" i="3" s="1"/>
  <c r="GT35" i="3" s="1"/>
  <c r="GW35" i="3" s="1"/>
  <c r="GZ35" i="3" s="1"/>
  <c r="HC35" i="3" s="1"/>
  <c r="HF35" i="3" s="1"/>
  <c r="HI35" i="3" s="1"/>
  <c r="HL35" i="3" s="1"/>
  <c r="HO35" i="3" s="1"/>
  <c r="HR35" i="3" s="1"/>
  <c r="HU35" i="3" s="1"/>
  <c r="HX35" i="3" s="1"/>
  <c r="IA35" i="3" s="1"/>
  <c r="ID35" i="3" s="1"/>
  <c r="IG35" i="3" s="1"/>
  <c r="IJ35" i="3" s="1"/>
  <c r="IM35" i="3" s="1"/>
  <c r="IP35" i="3" s="1"/>
  <c r="IS35" i="3" s="1"/>
  <c r="IV35" i="3" s="1"/>
  <c r="IY35" i="3" s="1"/>
  <c r="JB35" i="3" s="1"/>
  <c r="JE35" i="3" s="1"/>
  <c r="JH35" i="3" s="1"/>
  <c r="JK35" i="3" s="1"/>
  <c r="JN35" i="3" s="1"/>
  <c r="JQ35" i="3" s="1"/>
  <c r="JT35" i="3" s="1"/>
  <c r="JW35" i="3" s="1"/>
  <c r="JZ35" i="3" s="1"/>
  <c r="KC35" i="3" s="1"/>
  <c r="KF35" i="3" s="1"/>
  <c r="KI35" i="3" s="1"/>
  <c r="KL35" i="3" s="1"/>
  <c r="KO35" i="3" s="1"/>
  <c r="KR35" i="3" s="1"/>
  <c r="KU35" i="3" s="1"/>
  <c r="KX35" i="3" s="1"/>
  <c r="LA35" i="3" s="1"/>
  <c r="LD35" i="3" s="1"/>
  <c r="LG35" i="3" s="1"/>
  <c r="LJ35" i="3" s="1"/>
  <c r="LM35" i="3" s="1"/>
  <c r="LP35" i="3" s="1"/>
  <c r="LS35" i="3" s="1"/>
  <c r="LV35" i="3" s="1"/>
  <c r="LY35" i="3" s="1"/>
  <c r="MB35" i="3" s="1"/>
  <c r="ME35" i="3" s="1"/>
  <c r="MH35" i="3" s="1"/>
  <c r="MK35" i="3" s="1"/>
  <c r="MN35" i="3" s="1"/>
  <c r="MQ35" i="3" s="1"/>
  <c r="MT35" i="3" s="1"/>
  <c r="MW35" i="3" s="1"/>
  <c r="MZ35" i="3" s="1"/>
  <c r="NC35" i="3" s="1"/>
  <c r="NF35" i="3" s="1"/>
  <c r="NI35" i="3" s="1"/>
  <c r="NL35" i="3" s="1"/>
  <c r="NO35" i="3" s="1"/>
  <c r="NR35" i="3" s="1"/>
  <c r="NU35" i="3" s="1"/>
  <c r="NX35" i="3" s="1"/>
  <c r="OA35" i="3" s="1"/>
  <c r="OD35" i="3" s="1"/>
  <c r="OG35" i="3" s="1"/>
  <c r="OJ35" i="3" s="1"/>
  <c r="OM35" i="3" s="1"/>
  <c r="OP35" i="3" s="1"/>
  <c r="OS35" i="3" s="1"/>
  <c r="OV35" i="3" s="1"/>
  <c r="OY35" i="3" s="1"/>
  <c r="PB35" i="3" s="1"/>
  <c r="PE35" i="3" s="1"/>
  <c r="PH35" i="3" s="1"/>
  <c r="PK35" i="3" s="1"/>
  <c r="PN35" i="3" s="1"/>
  <c r="PQ35" i="3" s="1"/>
  <c r="PT35" i="3" s="1"/>
  <c r="PW35" i="3" s="1"/>
  <c r="PZ35" i="3" s="1"/>
  <c r="QC35" i="3" s="1"/>
  <c r="QF35" i="3" s="1"/>
  <c r="QI35" i="3" s="1"/>
  <c r="CS37" i="3"/>
  <c r="CV37" i="3"/>
  <c r="CY37" i="3" s="1"/>
  <c r="DB37" i="3" s="1"/>
  <c r="DE37" i="3" s="1"/>
  <c r="DH37" i="3" s="1"/>
  <c r="DK37" i="3" s="1"/>
  <c r="DN37" i="3" s="1"/>
  <c r="DQ37" i="3" s="1"/>
  <c r="DT37" i="3" s="1"/>
  <c r="DW37" i="3" s="1"/>
  <c r="DZ37" i="3" s="1"/>
  <c r="EC37" i="3" s="1"/>
  <c r="EF37" i="3" s="1"/>
  <c r="EI37" i="3" s="1"/>
  <c r="EL37" i="3" s="1"/>
  <c r="EO37" i="3" s="1"/>
  <c r="ER37" i="3" s="1"/>
  <c r="EU37" i="3" s="1"/>
  <c r="EX37" i="3" s="1"/>
  <c r="FA37" i="3" s="1"/>
  <c r="FD37" i="3" s="1"/>
  <c r="FG37" i="3" s="1"/>
  <c r="FJ37" i="3" s="1"/>
  <c r="FM37" i="3" s="1"/>
  <c r="FP37" i="3" s="1"/>
  <c r="FS37" i="3" s="1"/>
  <c r="FV37" i="3" s="1"/>
  <c r="FY37" i="3" s="1"/>
  <c r="GB37" i="3" s="1"/>
  <c r="GE37" i="3" s="1"/>
  <c r="GH37" i="3" s="1"/>
  <c r="GK37" i="3" s="1"/>
  <c r="GN37" i="3" s="1"/>
  <c r="GQ37" i="3" s="1"/>
  <c r="GT37" i="3" s="1"/>
  <c r="GW37" i="3" s="1"/>
  <c r="GZ37" i="3" s="1"/>
  <c r="HC37" i="3" s="1"/>
  <c r="HF37" i="3" s="1"/>
  <c r="HI37" i="3" s="1"/>
  <c r="HL37" i="3" s="1"/>
  <c r="HO37" i="3" s="1"/>
  <c r="HR37" i="3" s="1"/>
  <c r="HU37" i="3" s="1"/>
  <c r="HX37" i="3" s="1"/>
  <c r="IA37" i="3" s="1"/>
  <c r="ID37" i="3" s="1"/>
  <c r="IG37" i="3" s="1"/>
  <c r="IJ37" i="3" s="1"/>
  <c r="IM37" i="3" s="1"/>
  <c r="IP37" i="3" s="1"/>
  <c r="IS37" i="3" s="1"/>
  <c r="IV37" i="3" s="1"/>
  <c r="IY37" i="3" s="1"/>
  <c r="JB37" i="3" s="1"/>
  <c r="JE37" i="3" s="1"/>
  <c r="JH37" i="3" s="1"/>
  <c r="JK37" i="3" s="1"/>
  <c r="JN37" i="3" s="1"/>
  <c r="JQ37" i="3" s="1"/>
  <c r="JT37" i="3" s="1"/>
  <c r="JW37" i="3" s="1"/>
  <c r="JZ37" i="3" s="1"/>
  <c r="KC37" i="3" s="1"/>
  <c r="KF37" i="3" s="1"/>
  <c r="KI37" i="3" s="1"/>
  <c r="KL37" i="3" s="1"/>
  <c r="KO37" i="3" s="1"/>
  <c r="KR37" i="3" s="1"/>
  <c r="KU37" i="3" s="1"/>
  <c r="KX37" i="3" s="1"/>
  <c r="LA37" i="3" s="1"/>
  <c r="LD37" i="3" s="1"/>
  <c r="LG37" i="3" s="1"/>
  <c r="LJ37" i="3" s="1"/>
  <c r="LM37" i="3" s="1"/>
  <c r="LP37" i="3" s="1"/>
  <c r="LS37" i="3" s="1"/>
  <c r="LV37" i="3" s="1"/>
  <c r="LY37" i="3" s="1"/>
  <c r="MB37" i="3" s="1"/>
  <c r="ME37" i="3" s="1"/>
  <c r="MH37" i="3" s="1"/>
  <c r="MK37" i="3" s="1"/>
  <c r="MN37" i="3" s="1"/>
  <c r="MQ37" i="3" s="1"/>
  <c r="MT37" i="3" s="1"/>
  <c r="MW37" i="3" s="1"/>
  <c r="MZ37" i="3" s="1"/>
  <c r="NC37" i="3" s="1"/>
  <c r="NF37" i="3" s="1"/>
  <c r="NI37" i="3" s="1"/>
  <c r="NL37" i="3" s="1"/>
  <c r="NO37" i="3" s="1"/>
  <c r="NR37" i="3" s="1"/>
  <c r="NU37" i="3" s="1"/>
  <c r="NX37" i="3" s="1"/>
  <c r="OA37" i="3" s="1"/>
  <c r="OD37" i="3" s="1"/>
  <c r="OG37" i="3" s="1"/>
  <c r="OJ37" i="3" s="1"/>
  <c r="OM37" i="3" s="1"/>
  <c r="OP37" i="3" s="1"/>
  <c r="OS37" i="3" s="1"/>
  <c r="OV37" i="3" s="1"/>
  <c r="OY37" i="3" s="1"/>
  <c r="PB37" i="3" s="1"/>
  <c r="PE37" i="3" s="1"/>
  <c r="PH37" i="3" s="1"/>
  <c r="PK37" i="3" s="1"/>
  <c r="PN37" i="3" s="1"/>
  <c r="PQ37" i="3" s="1"/>
  <c r="PT37" i="3" s="1"/>
  <c r="PW37" i="3" s="1"/>
  <c r="PZ37" i="3" s="1"/>
  <c r="QC37" i="3" s="1"/>
  <c r="QF37" i="3" s="1"/>
  <c r="QI37" i="3" s="1"/>
  <c r="QS29" i="3"/>
  <c r="QT29" i="3" s="1"/>
  <c r="QK29" i="3"/>
  <c r="CV34" i="3"/>
  <c r="CY34" i="3" s="1"/>
  <c r="DB34" i="3" s="1"/>
  <c r="DE34" i="3" s="1"/>
  <c r="DH34" i="3" s="1"/>
  <c r="DK34" i="3" s="1"/>
  <c r="DN34" i="3" s="1"/>
  <c r="DQ34" i="3" s="1"/>
  <c r="DT34" i="3" s="1"/>
  <c r="DW34" i="3" s="1"/>
  <c r="DZ34" i="3" s="1"/>
  <c r="EC34" i="3" s="1"/>
  <c r="EF34" i="3" s="1"/>
  <c r="EI34" i="3" s="1"/>
  <c r="EL34" i="3" s="1"/>
  <c r="EO34" i="3" s="1"/>
  <c r="ER34" i="3" s="1"/>
  <c r="EU34" i="3" s="1"/>
  <c r="EX34" i="3" s="1"/>
  <c r="FA34" i="3" s="1"/>
  <c r="FD34" i="3" s="1"/>
  <c r="FG34" i="3" s="1"/>
  <c r="FJ34" i="3" s="1"/>
  <c r="FM34" i="3" s="1"/>
  <c r="FP34" i="3" s="1"/>
  <c r="FS34" i="3" s="1"/>
  <c r="FV34" i="3" s="1"/>
  <c r="FY34" i="3" s="1"/>
  <c r="GB34" i="3" s="1"/>
  <c r="GE34" i="3" s="1"/>
  <c r="GH34" i="3" s="1"/>
  <c r="GK34" i="3" s="1"/>
  <c r="GN34" i="3" s="1"/>
  <c r="GQ34" i="3" s="1"/>
  <c r="GT34" i="3" s="1"/>
  <c r="GW34" i="3" s="1"/>
  <c r="GZ34" i="3" s="1"/>
  <c r="HC34" i="3" s="1"/>
  <c r="HF34" i="3" s="1"/>
  <c r="HI34" i="3" s="1"/>
  <c r="HL34" i="3" s="1"/>
  <c r="HO34" i="3" s="1"/>
  <c r="HR34" i="3" s="1"/>
  <c r="HU34" i="3" s="1"/>
  <c r="HX34" i="3" s="1"/>
  <c r="IA34" i="3" s="1"/>
  <c r="ID34" i="3" s="1"/>
  <c r="IG34" i="3" s="1"/>
  <c r="IJ34" i="3" s="1"/>
  <c r="IM34" i="3" s="1"/>
  <c r="IP34" i="3" s="1"/>
  <c r="IS34" i="3" s="1"/>
  <c r="IV34" i="3" s="1"/>
  <c r="IY34" i="3" s="1"/>
  <c r="JB34" i="3" s="1"/>
  <c r="JE34" i="3" s="1"/>
  <c r="JH34" i="3" s="1"/>
  <c r="JK34" i="3" s="1"/>
  <c r="JN34" i="3" s="1"/>
  <c r="JQ34" i="3" s="1"/>
  <c r="JT34" i="3" s="1"/>
  <c r="JW34" i="3" s="1"/>
  <c r="JZ34" i="3" s="1"/>
  <c r="KC34" i="3" s="1"/>
  <c r="KF34" i="3" s="1"/>
  <c r="KI34" i="3" s="1"/>
  <c r="KL34" i="3" s="1"/>
  <c r="KO34" i="3" s="1"/>
  <c r="KR34" i="3" s="1"/>
  <c r="KU34" i="3" s="1"/>
  <c r="KX34" i="3" s="1"/>
  <c r="LA34" i="3" s="1"/>
  <c r="LD34" i="3" s="1"/>
  <c r="LG34" i="3" s="1"/>
  <c r="LJ34" i="3" s="1"/>
  <c r="LM34" i="3" s="1"/>
  <c r="LP34" i="3" s="1"/>
  <c r="LS34" i="3" s="1"/>
  <c r="LV34" i="3" s="1"/>
  <c r="LY34" i="3" s="1"/>
  <c r="MB34" i="3" s="1"/>
  <c r="ME34" i="3" s="1"/>
  <c r="MH34" i="3" s="1"/>
  <c r="MK34" i="3" s="1"/>
  <c r="MN34" i="3" s="1"/>
  <c r="MQ34" i="3" s="1"/>
  <c r="MT34" i="3" s="1"/>
  <c r="MW34" i="3" s="1"/>
  <c r="MZ34" i="3" s="1"/>
  <c r="NC34" i="3" s="1"/>
  <c r="NF34" i="3" s="1"/>
  <c r="NI34" i="3" s="1"/>
  <c r="NL34" i="3" s="1"/>
  <c r="NO34" i="3" s="1"/>
  <c r="NR34" i="3" s="1"/>
  <c r="NU34" i="3" s="1"/>
  <c r="NX34" i="3" s="1"/>
  <c r="OA34" i="3" s="1"/>
  <c r="OD34" i="3" s="1"/>
  <c r="OG34" i="3" s="1"/>
  <c r="OJ34" i="3" s="1"/>
  <c r="OM34" i="3" s="1"/>
  <c r="OP34" i="3" s="1"/>
  <c r="OS34" i="3" s="1"/>
  <c r="OV34" i="3" s="1"/>
  <c r="OY34" i="3" s="1"/>
  <c r="PB34" i="3" s="1"/>
  <c r="PE34" i="3" s="1"/>
  <c r="PH34" i="3" s="1"/>
  <c r="PK34" i="3" s="1"/>
  <c r="PN34" i="3" s="1"/>
  <c r="PQ34" i="3" s="1"/>
  <c r="PT34" i="3" s="1"/>
  <c r="PW34" i="3" s="1"/>
  <c r="PZ34" i="3" s="1"/>
  <c r="QC34" i="3" s="1"/>
  <c r="QF34" i="3" s="1"/>
  <c r="QI34" i="3" s="1"/>
  <c r="CS34" i="3"/>
  <c r="QK37" i="3"/>
  <c r="QS37" i="3"/>
  <c r="QT37" i="3" s="1"/>
  <c r="CS45" i="3"/>
  <c r="CV45" i="3"/>
  <c r="CY45" i="3" s="1"/>
  <c r="DB45" i="3" s="1"/>
  <c r="DE45" i="3" s="1"/>
  <c r="DH45" i="3" s="1"/>
  <c r="DK45" i="3" s="1"/>
  <c r="DN45" i="3" s="1"/>
  <c r="DQ45" i="3" s="1"/>
  <c r="DT45" i="3" s="1"/>
  <c r="DW45" i="3" s="1"/>
  <c r="DZ45" i="3" s="1"/>
  <c r="EC45" i="3" s="1"/>
  <c r="EF45" i="3" s="1"/>
  <c r="EI45" i="3" s="1"/>
  <c r="EL45" i="3" s="1"/>
  <c r="EO45" i="3" s="1"/>
  <c r="ER45" i="3" s="1"/>
  <c r="EU45" i="3" s="1"/>
  <c r="EX45" i="3" s="1"/>
  <c r="FA45" i="3" s="1"/>
  <c r="FD45" i="3" s="1"/>
  <c r="FG45" i="3" s="1"/>
  <c r="FJ45" i="3" s="1"/>
  <c r="FM45" i="3" s="1"/>
  <c r="FP45" i="3" s="1"/>
  <c r="FS45" i="3" s="1"/>
  <c r="FV45" i="3" s="1"/>
  <c r="FY45" i="3" s="1"/>
  <c r="GB45" i="3" s="1"/>
  <c r="GE45" i="3" s="1"/>
  <c r="GH45" i="3" s="1"/>
  <c r="GK45" i="3" s="1"/>
  <c r="GN45" i="3" s="1"/>
  <c r="GQ45" i="3" s="1"/>
  <c r="GT45" i="3" s="1"/>
  <c r="GW45" i="3" s="1"/>
  <c r="GZ45" i="3" s="1"/>
  <c r="HC45" i="3" s="1"/>
  <c r="HF45" i="3" s="1"/>
  <c r="HI45" i="3" s="1"/>
  <c r="HL45" i="3" s="1"/>
  <c r="HO45" i="3" s="1"/>
  <c r="HR45" i="3" s="1"/>
  <c r="HU45" i="3" s="1"/>
  <c r="HX45" i="3" s="1"/>
  <c r="IA45" i="3" s="1"/>
  <c r="ID45" i="3" s="1"/>
  <c r="IG45" i="3" s="1"/>
  <c r="IJ45" i="3" s="1"/>
  <c r="IM45" i="3" s="1"/>
  <c r="IP45" i="3" s="1"/>
  <c r="IS45" i="3" s="1"/>
  <c r="IV45" i="3" s="1"/>
  <c r="IY45" i="3" s="1"/>
  <c r="JB45" i="3" s="1"/>
  <c r="JE45" i="3" s="1"/>
  <c r="JH45" i="3" s="1"/>
  <c r="JK45" i="3" s="1"/>
  <c r="JN45" i="3" s="1"/>
  <c r="JQ45" i="3" s="1"/>
  <c r="JT45" i="3" s="1"/>
  <c r="JW45" i="3" s="1"/>
  <c r="JZ45" i="3" s="1"/>
  <c r="KC45" i="3" s="1"/>
  <c r="KF45" i="3" s="1"/>
  <c r="KI45" i="3" s="1"/>
  <c r="KL45" i="3" s="1"/>
  <c r="KO45" i="3" s="1"/>
  <c r="KR45" i="3" s="1"/>
  <c r="KU45" i="3" s="1"/>
  <c r="KX45" i="3" s="1"/>
  <c r="LA45" i="3" s="1"/>
  <c r="LD45" i="3" s="1"/>
  <c r="LG45" i="3" s="1"/>
  <c r="LJ45" i="3" s="1"/>
  <c r="LM45" i="3" s="1"/>
  <c r="LP45" i="3" s="1"/>
  <c r="LS45" i="3" s="1"/>
  <c r="LV45" i="3" s="1"/>
  <c r="LY45" i="3" s="1"/>
  <c r="MB45" i="3" s="1"/>
  <c r="ME45" i="3" s="1"/>
  <c r="MH45" i="3" s="1"/>
  <c r="MK45" i="3" s="1"/>
  <c r="MN45" i="3" s="1"/>
  <c r="MQ45" i="3" s="1"/>
  <c r="MT45" i="3" s="1"/>
  <c r="MW45" i="3" s="1"/>
  <c r="MZ45" i="3" s="1"/>
  <c r="NC45" i="3" s="1"/>
  <c r="NF45" i="3" s="1"/>
  <c r="NI45" i="3" s="1"/>
  <c r="NL45" i="3" s="1"/>
  <c r="NO45" i="3" s="1"/>
  <c r="NR45" i="3" s="1"/>
  <c r="NU45" i="3" s="1"/>
  <c r="NX45" i="3" s="1"/>
  <c r="OA45" i="3" s="1"/>
  <c r="OD45" i="3" s="1"/>
  <c r="OG45" i="3" s="1"/>
  <c r="OJ45" i="3" s="1"/>
  <c r="OM45" i="3" s="1"/>
  <c r="OP45" i="3" s="1"/>
  <c r="OS45" i="3" s="1"/>
  <c r="OV45" i="3" s="1"/>
  <c r="OY45" i="3" s="1"/>
  <c r="PB45" i="3" s="1"/>
  <c r="PE45" i="3" s="1"/>
  <c r="PH45" i="3" s="1"/>
  <c r="PK45" i="3" s="1"/>
  <c r="PN45" i="3" s="1"/>
  <c r="PQ45" i="3" s="1"/>
  <c r="PT45" i="3" s="1"/>
  <c r="PW45" i="3" s="1"/>
  <c r="PZ45" i="3" s="1"/>
  <c r="QC45" i="3" s="1"/>
  <c r="QF45" i="3" s="1"/>
  <c r="QI45" i="3" s="1"/>
  <c r="CV47" i="3"/>
  <c r="CY47" i="3" s="1"/>
  <c r="DB47" i="3" s="1"/>
  <c r="DE47" i="3" s="1"/>
  <c r="DH47" i="3" s="1"/>
  <c r="DK47" i="3" s="1"/>
  <c r="DN47" i="3" s="1"/>
  <c r="DQ47" i="3" s="1"/>
  <c r="DT47" i="3" s="1"/>
  <c r="DW47" i="3" s="1"/>
  <c r="DZ47" i="3" s="1"/>
  <c r="EC47" i="3" s="1"/>
  <c r="EF47" i="3" s="1"/>
  <c r="EI47" i="3" s="1"/>
  <c r="EL47" i="3" s="1"/>
  <c r="EO47" i="3" s="1"/>
  <c r="ER47" i="3" s="1"/>
  <c r="EU47" i="3" s="1"/>
  <c r="EX47" i="3" s="1"/>
  <c r="FA47" i="3" s="1"/>
  <c r="FD47" i="3" s="1"/>
  <c r="FG47" i="3" s="1"/>
  <c r="FJ47" i="3" s="1"/>
  <c r="FM47" i="3" s="1"/>
  <c r="FP47" i="3" s="1"/>
  <c r="FS47" i="3" s="1"/>
  <c r="FV47" i="3" s="1"/>
  <c r="FY47" i="3" s="1"/>
  <c r="GB47" i="3" s="1"/>
  <c r="GE47" i="3" s="1"/>
  <c r="GH47" i="3" s="1"/>
  <c r="GK47" i="3" s="1"/>
  <c r="GN47" i="3" s="1"/>
  <c r="GQ47" i="3" s="1"/>
  <c r="GT47" i="3" s="1"/>
  <c r="GW47" i="3" s="1"/>
  <c r="GZ47" i="3" s="1"/>
  <c r="HC47" i="3" s="1"/>
  <c r="HF47" i="3" s="1"/>
  <c r="HI47" i="3" s="1"/>
  <c r="HL47" i="3" s="1"/>
  <c r="HO47" i="3" s="1"/>
  <c r="HR47" i="3" s="1"/>
  <c r="HU47" i="3" s="1"/>
  <c r="HX47" i="3" s="1"/>
  <c r="IA47" i="3" s="1"/>
  <c r="ID47" i="3" s="1"/>
  <c r="IG47" i="3" s="1"/>
  <c r="IJ47" i="3" s="1"/>
  <c r="IM47" i="3" s="1"/>
  <c r="IP47" i="3" s="1"/>
  <c r="IS47" i="3" s="1"/>
  <c r="IV47" i="3" s="1"/>
  <c r="IY47" i="3" s="1"/>
  <c r="JB47" i="3" s="1"/>
  <c r="JE47" i="3" s="1"/>
  <c r="JH47" i="3" s="1"/>
  <c r="JK47" i="3" s="1"/>
  <c r="JN47" i="3" s="1"/>
  <c r="JQ47" i="3" s="1"/>
  <c r="JT47" i="3" s="1"/>
  <c r="JW47" i="3" s="1"/>
  <c r="JZ47" i="3" s="1"/>
  <c r="KC47" i="3" s="1"/>
  <c r="KF47" i="3" s="1"/>
  <c r="KI47" i="3" s="1"/>
  <c r="KL47" i="3" s="1"/>
  <c r="KO47" i="3" s="1"/>
  <c r="KR47" i="3" s="1"/>
  <c r="KU47" i="3" s="1"/>
  <c r="KX47" i="3" s="1"/>
  <c r="LA47" i="3" s="1"/>
  <c r="LD47" i="3" s="1"/>
  <c r="LG47" i="3" s="1"/>
  <c r="LJ47" i="3" s="1"/>
  <c r="LM47" i="3" s="1"/>
  <c r="LP47" i="3" s="1"/>
  <c r="LS47" i="3" s="1"/>
  <c r="LV47" i="3" s="1"/>
  <c r="LY47" i="3" s="1"/>
  <c r="MB47" i="3" s="1"/>
  <c r="ME47" i="3" s="1"/>
  <c r="MH47" i="3" s="1"/>
  <c r="MK47" i="3" s="1"/>
  <c r="MN47" i="3" s="1"/>
  <c r="MQ47" i="3" s="1"/>
  <c r="MT47" i="3" s="1"/>
  <c r="MW47" i="3" s="1"/>
  <c r="MZ47" i="3" s="1"/>
  <c r="NC47" i="3" s="1"/>
  <c r="NF47" i="3" s="1"/>
  <c r="NI47" i="3" s="1"/>
  <c r="NL47" i="3" s="1"/>
  <c r="NO47" i="3" s="1"/>
  <c r="NR47" i="3" s="1"/>
  <c r="NU47" i="3" s="1"/>
  <c r="NX47" i="3" s="1"/>
  <c r="OA47" i="3" s="1"/>
  <c r="OD47" i="3" s="1"/>
  <c r="OG47" i="3" s="1"/>
  <c r="OJ47" i="3" s="1"/>
  <c r="OM47" i="3" s="1"/>
  <c r="OP47" i="3" s="1"/>
  <c r="OS47" i="3" s="1"/>
  <c r="OV47" i="3" s="1"/>
  <c r="OY47" i="3" s="1"/>
  <c r="PB47" i="3" s="1"/>
  <c r="PE47" i="3" s="1"/>
  <c r="PH47" i="3" s="1"/>
  <c r="PK47" i="3" s="1"/>
  <c r="PN47" i="3" s="1"/>
  <c r="PQ47" i="3" s="1"/>
  <c r="PT47" i="3" s="1"/>
  <c r="PW47" i="3" s="1"/>
  <c r="PZ47" i="3" s="1"/>
  <c r="QC47" i="3" s="1"/>
  <c r="QF47" i="3" s="1"/>
  <c r="QI47" i="3" s="1"/>
  <c r="CS47" i="3"/>
  <c r="QK33" i="3"/>
  <c r="CS40" i="3"/>
  <c r="CV48" i="3"/>
  <c r="CY48" i="3" s="1"/>
  <c r="DB48" i="3" s="1"/>
  <c r="DE48" i="3" s="1"/>
  <c r="DH48" i="3" s="1"/>
  <c r="DK48" i="3" s="1"/>
  <c r="DN48" i="3" s="1"/>
  <c r="DQ48" i="3" s="1"/>
  <c r="DT48" i="3" s="1"/>
  <c r="DW48" i="3" s="1"/>
  <c r="DZ48" i="3" s="1"/>
  <c r="EC48" i="3" s="1"/>
  <c r="EF48" i="3" s="1"/>
  <c r="EI48" i="3" s="1"/>
  <c r="EL48" i="3" s="1"/>
  <c r="EO48" i="3" s="1"/>
  <c r="ER48" i="3" s="1"/>
  <c r="EU48" i="3" s="1"/>
  <c r="EX48" i="3" s="1"/>
  <c r="FA48" i="3" s="1"/>
  <c r="FD48" i="3" s="1"/>
  <c r="FG48" i="3" s="1"/>
  <c r="FJ48" i="3" s="1"/>
  <c r="FM48" i="3" s="1"/>
  <c r="FP48" i="3" s="1"/>
  <c r="FS48" i="3" s="1"/>
  <c r="FV48" i="3" s="1"/>
  <c r="FY48" i="3" s="1"/>
  <c r="GB48" i="3" s="1"/>
  <c r="GE48" i="3" s="1"/>
  <c r="GH48" i="3" s="1"/>
  <c r="GK48" i="3" s="1"/>
  <c r="GN48" i="3" s="1"/>
  <c r="GQ48" i="3" s="1"/>
  <c r="GT48" i="3" s="1"/>
  <c r="GW48" i="3" s="1"/>
  <c r="GZ48" i="3" s="1"/>
  <c r="HC48" i="3" s="1"/>
  <c r="HF48" i="3" s="1"/>
  <c r="HI48" i="3" s="1"/>
  <c r="HL48" i="3" s="1"/>
  <c r="HO48" i="3" s="1"/>
  <c r="HR48" i="3" s="1"/>
  <c r="HU48" i="3" s="1"/>
  <c r="HX48" i="3" s="1"/>
  <c r="IA48" i="3" s="1"/>
  <c r="ID48" i="3" s="1"/>
  <c r="IG48" i="3" s="1"/>
  <c r="IJ48" i="3" s="1"/>
  <c r="IM48" i="3" s="1"/>
  <c r="IP48" i="3" s="1"/>
  <c r="IS48" i="3" s="1"/>
  <c r="IV48" i="3" s="1"/>
  <c r="IY48" i="3" s="1"/>
  <c r="JB48" i="3" s="1"/>
  <c r="JE48" i="3" s="1"/>
  <c r="JH48" i="3" s="1"/>
  <c r="JK48" i="3" s="1"/>
  <c r="JN48" i="3" s="1"/>
  <c r="JQ48" i="3" s="1"/>
  <c r="JT48" i="3" s="1"/>
  <c r="JW48" i="3" s="1"/>
  <c r="JZ48" i="3" s="1"/>
  <c r="KC48" i="3" s="1"/>
  <c r="KF48" i="3" s="1"/>
  <c r="KI48" i="3" s="1"/>
  <c r="KL48" i="3" s="1"/>
  <c r="KO48" i="3" s="1"/>
  <c r="KR48" i="3" s="1"/>
  <c r="KU48" i="3" s="1"/>
  <c r="KX48" i="3" s="1"/>
  <c r="LA48" i="3" s="1"/>
  <c r="LD48" i="3" s="1"/>
  <c r="LG48" i="3" s="1"/>
  <c r="LJ48" i="3" s="1"/>
  <c r="LM48" i="3" s="1"/>
  <c r="LP48" i="3" s="1"/>
  <c r="LS48" i="3" s="1"/>
  <c r="LV48" i="3" s="1"/>
  <c r="LY48" i="3" s="1"/>
  <c r="MB48" i="3" s="1"/>
  <c r="ME48" i="3" s="1"/>
  <c r="MH48" i="3" s="1"/>
  <c r="MK48" i="3" s="1"/>
  <c r="MN48" i="3" s="1"/>
  <c r="MQ48" i="3" s="1"/>
  <c r="MT48" i="3" s="1"/>
  <c r="MW48" i="3" s="1"/>
  <c r="MZ48" i="3" s="1"/>
  <c r="NC48" i="3" s="1"/>
  <c r="NF48" i="3" s="1"/>
  <c r="NI48" i="3" s="1"/>
  <c r="NL48" i="3" s="1"/>
  <c r="NO48" i="3" s="1"/>
  <c r="NR48" i="3" s="1"/>
  <c r="NU48" i="3" s="1"/>
  <c r="NX48" i="3" s="1"/>
  <c r="OA48" i="3" s="1"/>
  <c r="OD48" i="3" s="1"/>
  <c r="OG48" i="3" s="1"/>
  <c r="OJ48" i="3" s="1"/>
  <c r="OM48" i="3" s="1"/>
  <c r="OP48" i="3" s="1"/>
  <c r="OS48" i="3" s="1"/>
  <c r="OV48" i="3" s="1"/>
  <c r="OY48" i="3" s="1"/>
  <c r="PB48" i="3" s="1"/>
  <c r="PE48" i="3" s="1"/>
  <c r="PH48" i="3" s="1"/>
  <c r="PK48" i="3" s="1"/>
  <c r="PN48" i="3" s="1"/>
  <c r="PQ48" i="3" s="1"/>
  <c r="PT48" i="3" s="1"/>
  <c r="PW48" i="3" s="1"/>
  <c r="PZ48" i="3" s="1"/>
  <c r="QC48" i="3" s="1"/>
  <c r="QF48" i="3" s="1"/>
  <c r="QI48" i="3" s="1"/>
  <c r="CS48" i="3"/>
  <c r="QS34" i="3"/>
  <c r="QT34" i="3" s="1"/>
  <c r="QN35" i="3"/>
  <c r="QS35" i="3"/>
  <c r="QT35" i="3" s="1"/>
  <c r="CV46" i="3"/>
  <c r="CY46" i="3" s="1"/>
  <c r="DB46" i="3" s="1"/>
  <c r="DE46" i="3" s="1"/>
  <c r="DH46" i="3" s="1"/>
  <c r="DK46" i="3" s="1"/>
  <c r="DN46" i="3" s="1"/>
  <c r="DQ46" i="3" s="1"/>
  <c r="DT46" i="3" s="1"/>
  <c r="DW46" i="3" s="1"/>
  <c r="DZ46" i="3" s="1"/>
  <c r="EC46" i="3" s="1"/>
  <c r="EF46" i="3" s="1"/>
  <c r="EI46" i="3" s="1"/>
  <c r="EL46" i="3" s="1"/>
  <c r="EO46" i="3" s="1"/>
  <c r="ER46" i="3" s="1"/>
  <c r="EU46" i="3" s="1"/>
  <c r="EX46" i="3" s="1"/>
  <c r="FA46" i="3" s="1"/>
  <c r="FD46" i="3" s="1"/>
  <c r="FG46" i="3" s="1"/>
  <c r="FJ46" i="3" s="1"/>
  <c r="FM46" i="3" s="1"/>
  <c r="FP46" i="3" s="1"/>
  <c r="FS46" i="3" s="1"/>
  <c r="FV46" i="3" s="1"/>
  <c r="FY46" i="3" s="1"/>
  <c r="GB46" i="3" s="1"/>
  <c r="GE46" i="3" s="1"/>
  <c r="GH46" i="3" s="1"/>
  <c r="GK46" i="3" s="1"/>
  <c r="GN46" i="3" s="1"/>
  <c r="GQ46" i="3" s="1"/>
  <c r="GT46" i="3" s="1"/>
  <c r="GW46" i="3" s="1"/>
  <c r="GZ46" i="3" s="1"/>
  <c r="HC46" i="3" s="1"/>
  <c r="HF46" i="3" s="1"/>
  <c r="HI46" i="3" s="1"/>
  <c r="HL46" i="3" s="1"/>
  <c r="HO46" i="3" s="1"/>
  <c r="HR46" i="3" s="1"/>
  <c r="HU46" i="3" s="1"/>
  <c r="HX46" i="3" s="1"/>
  <c r="IA46" i="3" s="1"/>
  <c r="ID46" i="3" s="1"/>
  <c r="IG46" i="3" s="1"/>
  <c r="IJ46" i="3" s="1"/>
  <c r="IM46" i="3" s="1"/>
  <c r="IP46" i="3" s="1"/>
  <c r="IS46" i="3" s="1"/>
  <c r="IV46" i="3" s="1"/>
  <c r="IY46" i="3" s="1"/>
  <c r="JB46" i="3" s="1"/>
  <c r="JE46" i="3" s="1"/>
  <c r="JH46" i="3" s="1"/>
  <c r="JK46" i="3" s="1"/>
  <c r="JN46" i="3" s="1"/>
  <c r="JQ46" i="3" s="1"/>
  <c r="JT46" i="3" s="1"/>
  <c r="JW46" i="3" s="1"/>
  <c r="JZ46" i="3" s="1"/>
  <c r="KC46" i="3" s="1"/>
  <c r="KF46" i="3" s="1"/>
  <c r="KI46" i="3" s="1"/>
  <c r="KL46" i="3" s="1"/>
  <c r="KO46" i="3" s="1"/>
  <c r="KR46" i="3" s="1"/>
  <c r="KU46" i="3" s="1"/>
  <c r="KX46" i="3" s="1"/>
  <c r="LA46" i="3" s="1"/>
  <c r="LD46" i="3" s="1"/>
  <c r="LG46" i="3" s="1"/>
  <c r="LJ46" i="3" s="1"/>
  <c r="LM46" i="3" s="1"/>
  <c r="LP46" i="3" s="1"/>
  <c r="LS46" i="3" s="1"/>
  <c r="LV46" i="3" s="1"/>
  <c r="LY46" i="3" s="1"/>
  <c r="MB46" i="3" s="1"/>
  <c r="ME46" i="3" s="1"/>
  <c r="MH46" i="3" s="1"/>
  <c r="MK46" i="3" s="1"/>
  <c r="MN46" i="3" s="1"/>
  <c r="MQ46" i="3" s="1"/>
  <c r="MT46" i="3" s="1"/>
  <c r="MW46" i="3" s="1"/>
  <c r="MZ46" i="3" s="1"/>
  <c r="NC46" i="3" s="1"/>
  <c r="NF46" i="3" s="1"/>
  <c r="NI46" i="3" s="1"/>
  <c r="NL46" i="3" s="1"/>
  <c r="NO46" i="3" s="1"/>
  <c r="NR46" i="3" s="1"/>
  <c r="NU46" i="3" s="1"/>
  <c r="NX46" i="3" s="1"/>
  <c r="OA46" i="3" s="1"/>
  <c r="OD46" i="3" s="1"/>
  <c r="OG46" i="3" s="1"/>
  <c r="OJ46" i="3" s="1"/>
  <c r="OM46" i="3" s="1"/>
  <c r="OP46" i="3" s="1"/>
  <c r="OS46" i="3" s="1"/>
  <c r="OV46" i="3" s="1"/>
  <c r="OY46" i="3" s="1"/>
  <c r="PB46" i="3" s="1"/>
  <c r="PE46" i="3" s="1"/>
  <c r="PH46" i="3" s="1"/>
  <c r="PK46" i="3" s="1"/>
  <c r="PN46" i="3" s="1"/>
  <c r="PQ46" i="3" s="1"/>
  <c r="PT46" i="3" s="1"/>
  <c r="PW46" i="3" s="1"/>
  <c r="PZ46" i="3" s="1"/>
  <c r="QC46" i="3" s="1"/>
  <c r="QF46" i="3" s="1"/>
  <c r="QI46" i="3" s="1"/>
  <c r="CS46" i="3"/>
  <c r="CV44" i="3"/>
  <c r="CY44" i="3" s="1"/>
  <c r="DB44" i="3" s="1"/>
  <c r="DE44" i="3" s="1"/>
  <c r="DH44" i="3" s="1"/>
  <c r="DK44" i="3" s="1"/>
  <c r="DN44" i="3" s="1"/>
  <c r="DQ44" i="3" s="1"/>
  <c r="DT44" i="3" s="1"/>
  <c r="DW44" i="3" s="1"/>
  <c r="DZ44" i="3" s="1"/>
  <c r="EC44" i="3" s="1"/>
  <c r="EF44" i="3" s="1"/>
  <c r="EI44" i="3" s="1"/>
  <c r="EL44" i="3" s="1"/>
  <c r="EO44" i="3" s="1"/>
  <c r="ER44" i="3" s="1"/>
  <c r="EU44" i="3" s="1"/>
  <c r="EX44" i="3" s="1"/>
  <c r="FA44" i="3" s="1"/>
  <c r="FD44" i="3" s="1"/>
  <c r="FG44" i="3" s="1"/>
  <c r="FJ44" i="3" s="1"/>
  <c r="FM44" i="3" s="1"/>
  <c r="FP44" i="3" s="1"/>
  <c r="FS44" i="3" s="1"/>
  <c r="FV44" i="3" s="1"/>
  <c r="FY44" i="3" s="1"/>
  <c r="GB44" i="3" s="1"/>
  <c r="GE44" i="3" s="1"/>
  <c r="GH44" i="3" s="1"/>
  <c r="GK44" i="3" s="1"/>
  <c r="GN44" i="3" s="1"/>
  <c r="GQ44" i="3" s="1"/>
  <c r="GT44" i="3" s="1"/>
  <c r="GW44" i="3" s="1"/>
  <c r="GZ44" i="3" s="1"/>
  <c r="HC44" i="3" s="1"/>
  <c r="HF44" i="3" s="1"/>
  <c r="HI44" i="3" s="1"/>
  <c r="HL44" i="3" s="1"/>
  <c r="HO44" i="3" s="1"/>
  <c r="HR44" i="3" s="1"/>
  <c r="HU44" i="3" s="1"/>
  <c r="HX44" i="3" s="1"/>
  <c r="IA44" i="3" s="1"/>
  <c r="ID44" i="3" s="1"/>
  <c r="IG44" i="3" s="1"/>
  <c r="IJ44" i="3" s="1"/>
  <c r="IM44" i="3" s="1"/>
  <c r="IP44" i="3" s="1"/>
  <c r="IS44" i="3" s="1"/>
  <c r="IV44" i="3" s="1"/>
  <c r="IY44" i="3" s="1"/>
  <c r="JB44" i="3" s="1"/>
  <c r="JE44" i="3" s="1"/>
  <c r="JH44" i="3" s="1"/>
  <c r="JK44" i="3" s="1"/>
  <c r="JN44" i="3" s="1"/>
  <c r="JQ44" i="3" s="1"/>
  <c r="JT44" i="3" s="1"/>
  <c r="JW44" i="3" s="1"/>
  <c r="JZ44" i="3" s="1"/>
  <c r="KC44" i="3" s="1"/>
  <c r="KF44" i="3" s="1"/>
  <c r="KI44" i="3" s="1"/>
  <c r="KL44" i="3" s="1"/>
  <c r="KO44" i="3" s="1"/>
  <c r="KR44" i="3" s="1"/>
  <c r="KU44" i="3" s="1"/>
  <c r="KX44" i="3" s="1"/>
  <c r="LA44" i="3" s="1"/>
  <c r="LD44" i="3" s="1"/>
  <c r="LG44" i="3" s="1"/>
  <c r="LJ44" i="3" s="1"/>
  <c r="LM44" i="3" s="1"/>
  <c r="LP44" i="3" s="1"/>
  <c r="LS44" i="3" s="1"/>
  <c r="LV44" i="3" s="1"/>
  <c r="LY44" i="3" s="1"/>
  <c r="MB44" i="3" s="1"/>
  <c r="ME44" i="3" s="1"/>
  <c r="MH44" i="3" s="1"/>
  <c r="MK44" i="3" s="1"/>
  <c r="MN44" i="3" s="1"/>
  <c r="MQ44" i="3" s="1"/>
  <c r="MT44" i="3" s="1"/>
  <c r="MW44" i="3" s="1"/>
  <c r="MZ44" i="3" s="1"/>
  <c r="NC44" i="3" s="1"/>
  <c r="NF44" i="3" s="1"/>
  <c r="NI44" i="3" s="1"/>
  <c r="NL44" i="3" s="1"/>
  <c r="NO44" i="3" s="1"/>
  <c r="NR44" i="3" s="1"/>
  <c r="NU44" i="3" s="1"/>
  <c r="NX44" i="3" s="1"/>
  <c r="OA44" i="3" s="1"/>
  <c r="OD44" i="3" s="1"/>
  <c r="OG44" i="3" s="1"/>
  <c r="OJ44" i="3" s="1"/>
  <c r="OM44" i="3" s="1"/>
  <c r="OP44" i="3" s="1"/>
  <c r="OS44" i="3" s="1"/>
  <c r="OV44" i="3" s="1"/>
  <c r="OY44" i="3" s="1"/>
  <c r="PB44" i="3" s="1"/>
  <c r="PE44" i="3" s="1"/>
  <c r="PH44" i="3" s="1"/>
  <c r="PK44" i="3" s="1"/>
  <c r="PN44" i="3" s="1"/>
  <c r="PQ44" i="3" s="1"/>
  <c r="PT44" i="3" s="1"/>
  <c r="PW44" i="3" s="1"/>
  <c r="PZ44" i="3" s="1"/>
  <c r="QC44" i="3" s="1"/>
  <c r="QF44" i="3" s="1"/>
  <c r="QI44" i="3" s="1"/>
  <c r="CS44" i="3"/>
  <c r="CV52" i="3"/>
  <c r="CY52" i="3" s="1"/>
  <c r="DB52" i="3" s="1"/>
  <c r="DE52" i="3" s="1"/>
  <c r="DH52" i="3" s="1"/>
  <c r="DK52" i="3" s="1"/>
  <c r="DN52" i="3" s="1"/>
  <c r="DQ52" i="3" s="1"/>
  <c r="DT52" i="3" s="1"/>
  <c r="DW52" i="3" s="1"/>
  <c r="DZ52" i="3" s="1"/>
  <c r="EC52" i="3" s="1"/>
  <c r="EF52" i="3" s="1"/>
  <c r="EI52" i="3" s="1"/>
  <c r="EL52" i="3" s="1"/>
  <c r="EO52" i="3" s="1"/>
  <c r="ER52" i="3" s="1"/>
  <c r="EU52" i="3" s="1"/>
  <c r="EX52" i="3" s="1"/>
  <c r="FA52" i="3" s="1"/>
  <c r="FD52" i="3" s="1"/>
  <c r="FG52" i="3" s="1"/>
  <c r="FJ52" i="3" s="1"/>
  <c r="FM52" i="3" s="1"/>
  <c r="FP52" i="3" s="1"/>
  <c r="FS52" i="3" s="1"/>
  <c r="FV52" i="3" s="1"/>
  <c r="FY52" i="3" s="1"/>
  <c r="GB52" i="3" s="1"/>
  <c r="GE52" i="3" s="1"/>
  <c r="GH52" i="3" s="1"/>
  <c r="GK52" i="3" s="1"/>
  <c r="GN52" i="3" s="1"/>
  <c r="GQ52" i="3" s="1"/>
  <c r="GT52" i="3" s="1"/>
  <c r="GW52" i="3" s="1"/>
  <c r="GZ52" i="3" s="1"/>
  <c r="HC52" i="3" s="1"/>
  <c r="HF52" i="3" s="1"/>
  <c r="HI52" i="3" s="1"/>
  <c r="HL52" i="3" s="1"/>
  <c r="HO52" i="3" s="1"/>
  <c r="HR52" i="3" s="1"/>
  <c r="HU52" i="3" s="1"/>
  <c r="HX52" i="3" s="1"/>
  <c r="IA52" i="3" s="1"/>
  <c r="ID52" i="3" s="1"/>
  <c r="IG52" i="3" s="1"/>
  <c r="IJ52" i="3" s="1"/>
  <c r="IM52" i="3" s="1"/>
  <c r="IP52" i="3" s="1"/>
  <c r="IS52" i="3" s="1"/>
  <c r="IV52" i="3" s="1"/>
  <c r="IY52" i="3" s="1"/>
  <c r="JB52" i="3" s="1"/>
  <c r="JE52" i="3" s="1"/>
  <c r="JH52" i="3" s="1"/>
  <c r="JK52" i="3" s="1"/>
  <c r="JN52" i="3" s="1"/>
  <c r="JQ52" i="3" s="1"/>
  <c r="JT52" i="3" s="1"/>
  <c r="JW52" i="3" s="1"/>
  <c r="JZ52" i="3" s="1"/>
  <c r="KC52" i="3" s="1"/>
  <c r="KF52" i="3" s="1"/>
  <c r="KI52" i="3" s="1"/>
  <c r="KL52" i="3" s="1"/>
  <c r="KO52" i="3" s="1"/>
  <c r="KR52" i="3" s="1"/>
  <c r="KU52" i="3" s="1"/>
  <c r="KX52" i="3" s="1"/>
  <c r="LA52" i="3" s="1"/>
  <c r="LD52" i="3" s="1"/>
  <c r="LG52" i="3" s="1"/>
  <c r="LJ52" i="3" s="1"/>
  <c r="LM52" i="3" s="1"/>
  <c r="LP52" i="3" s="1"/>
  <c r="LS52" i="3" s="1"/>
  <c r="LV52" i="3" s="1"/>
  <c r="LY52" i="3" s="1"/>
  <c r="MB52" i="3" s="1"/>
  <c r="ME52" i="3" s="1"/>
  <c r="MH52" i="3" s="1"/>
  <c r="MK52" i="3" s="1"/>
  <c r="MN52" i="3" s="1"/>
  <c r="MQ52" i="3" s="1"/>
  <c r="MT52" i="3" s="1"/>
  <c r="MW52" i="3" s="1"/>
  <c r="MZ52" i="3" s="1"/>
  <c r="NC52" i="3" s="1"/>
  <c r="NF52" i="3" s="1"/>
  <c r="NI52" i="3" s="1"/>
  <c r="NL52" i="3" s="1"/>
  <c r="NO52" i="3" s="1"/>
  <c r="NR52" i="3" s="1"/>
  <c r="NU52" i="3" s="1"/>
  <c r="NX52" i="3" s="1"/>
  <c r="OA52" i="3" s="1"/>
  <c r="OD52" i="3" s="1"/>
  <c r="OG52" i="3" s="1"/>
  <c r="OJ52" i="3" s="1"/>
  <c r="OM52" i="3" s="1"/>
  <c r="OP52" i="3" s="1"/>
  <c r="OS52" i="3" s="1"/>
  <c r="OV52" i="3" s="1"/>
  <c r="OY52" i="3" s="1"/>
  <c r="PB52" i="3" s="1"/>
  <c r="PE52" i="3" s="1"/>
  <c r="PH52" i="3" s="1"/>
  <c r="PK52" i="3" s="1"/>
  <c r="PN52" i="3" s="1"/>
  <c r="PQ52" i="3" s="1"/>
  <c r="PT52" i="3" s="1"/>
  <c r="PW52" i="3" s="1"/>
  <c r="PZ52" i="3" s="1"/>
  <c r="QC52" i="3" s="1"/>
  <c r="QF52" i="3" s="1"/>
  <c r="QI52" i="3" s="1"/>
  <c r="CS52" i="3"/>
  <c r="QS38" i="3"/>
  <c r="QT38" i="3" s="1"/>
  <c r="QS46" i="3"/>
  <c r="QT46" i="3" s="1"/>
  <c r="QK46" i="3"/>
  <c r="QS45" i="3"/>
  <c r="QT45" i="3" s="1"/>
  <c r="CV51" i="3"/>
  <c r="CY51" i="3" s="1"/>
  <c r="DB51" i="3" s="1"/>
  <c r="DE51" i="3" s="1"/>
  <c r="DH51" i="3" s="1"/>
  <c r="DK51" i="3" s="1"/>
  <c r="DN51" i="3" s="1"/>
  <c r="DQ51" i="3" s="1"/>
  <c r="DT51" i="3" s="1"/>
  <c r="DW51" i="3" s="1"/>
  <c r="DZ51" i="3" s="1"/>
  <c r="EC51" i="3" s="1"/>
  <c r="EF51" i="3" s="1"/>
  <c r="EI51" i="3" s="1"/>
  <c r="EL51" i="3" s="1"/>
  <c r="EO51" i="3" s="1"/>
  <c r="ER51" i="3" s="1"/>
  <c r="EU51" i="3" s="1"/>
  <c r="EX51" i="3" s="1"/>
  <c r="FA51" i="3" s="1"/>
  <c r="FD51" i="3" s="1"/>
  <c r="FG51" i="3" s="1"/>
  <c r="FJ51" i="3" s="1"/>
  <c r="FM51" i="3" s="1"/>
  <c r="FP51" i="3" s="1"/>
  <c r="FS51" i="3" s="1"/>
  <c r="FV51" i="3" s="1"/>
  <c r="FY51" i="3" s="1"/>
  <c r="GB51" i="3" s="1"/>
  <c r="GE51" i="3" s="1"/>
  <c r="GH51" i="3" s="1"/>
  <c r="GK51" i="3" s="1"/>
  <c r="GN51" i="3" s="1"/>
  <c r="GQ51" i="3" s="1"/>
  <c r="GT51" i="3" s="1"/>
  <c r="GW51" i="3" s="1"/>
  <c r="GZ51" i="3" s="1"/>
  <c r="HC51" i="3" s="1"/>
  <c r="HF51" i="3" s="1"/>
  <c r="HI51" i="3" s="1"/>
  <c r="HL51" i="3" s="1"/>
  <c r="HO51" i="3" s="1"/>
  <c r="HR51" i="3" s="1"/>
  <c r="HU51" i="3" s="1"/>
  <c r="HX51" i="3" s="1"/>
  <c r="IA51" i="3" s="1"/>
  <c r="ID51" i="3" s="1"/>
  <c r="IG51" i="3" s="1"/>
  <c r="IJ51" i="3" s="1"/>
  <c r="IM51" i="3" s="1"/>
  <c r="IP51" i="3" s="1"/>
  <c r="IS51" i="3" s="1"/>
  <c r="IV51" i="3" s="1"/>
  <c r="IY51" i="3" s="1"/>
  <c r="JB51" i="3" s="1"/>
  <c r="JE51" i="3" s="1"/>
  <c r="JH51" i="3" s="1"/>
  <c r="JK51" i="3" s="1"/>
  <c r="JN51" i="3" s="1"/>
  <c r="JQ51" i="3" s="1"/>
  <c r="JT51" i="3" s="1"/>
  <c r="JW51" i="3" s="1"/>
  <c r="JZ51" i="3" s="1"/>
  <c r="KC51" i="3" s="1"/>
  <c r="KF51" i="3" s="1"/>
  <c r="KI51" i="3" s="1"/>
  <c r="KL51" i="3" s="1"/>
  <c r="KO51" i="3" s="1"/>
  <c r="KR51" i="3" s="1"/>
  <c r="KU51" i="3" s="1"/>
  <c r="KX51" i="3" s="1"/>
  <c r="LA51" i="3" s="1"/>
  <c r="LD51" i="3" s="1"/>
  <c r="LG51" i="3" s="1"/>
  <c r="LJ51" i="3" s="1"/>
  <c r="LM51" i="3" s="1"/>
  <c r="LP51" i="3" s="1"/>
  <c r="LS51" i="3" s="1"/>
  <c r="LV51" i="3" s="1"/>
  <c r="LY51" i="3" s="1"/>
  <c r="MB51" i="3" s="1"/>
  <c r="ME51" i="3" s="1"/>
  <c r="MH51" i="3" s="1"/>
  <c r="MK51" i="3" s="1"/>
  <c r="MN51" i="3" s="1"/>
  <c r="MQ51" i="3" s="1"/>
  <c r="MT51" i="3" s="1"/>
  <c r="MW51" i="3" s="1"/>
  <c r="MZ51" i="3" s="1"/>
  <c r="NC51" i="3" s="1"/>
  <c r="NF51" i="3" s="1"/>
  <c r="NI51" i="3" s="1"/>
  <c r="NL51" i="3" s="1"/>
  <c r="NO51" i="3" s="1"/>
  <c r="NR51" i="3" s="1"/>
  <c r="NU51" i="3" s="1"/>
  <c r="NX51" i="3" s="1"/>
  <c r="OA51" i="3" s="1"/>
  <c r="OD51" i="3" s="1"/>
  <c r="OG51" i="3" s="1"/>
  <c r="OJ51" i="3" s="1"/>
  <c r="OM51" i="3" s="1"/>
  <c r="OP51" i="3" s="1"/>
  <c r="OS51" i="3" s="1"/>
  <c r="OV51" i="3" s="1"/>
  <c r="OY51" i="3" s="1"/>
  <c r="PB51" i="3" s="1"/>
  <c r="PE51" i="3" s="1"/>
  <c r="PH51" i="3" s="1"/>
  <c r="PK51" i="3" s="1"/>
  <c r="PN51" i="3" s="1"/>
  <c r="PQ51" i="3" s="1"/>
  <c r="PT51" i="3" s="1"/>
  <c r="PW51" i="3" s="1"/>
  <c r="PZ51" i="3" s="1"/>
  <c r="QC51" i="3" s="1"/>
  <c r="QF51" i="3" s="1"/>
  <c r="QI51" i="3" s="1"/>
  <c r="CS51" i="3"/>
  <c r="QN42" i="3"/>
  <c r="CV50" i="3"/>
  <c r="CY50" i="3" s="1"/>
  <c r="DB50" i="3" s="1"/>
  <c r="DE50" i="3" s="1"/>
  <c r="DH50" i="3" s="1"/>
  <c r="DK50" i="3" s="1"/>
  <c r="DN50" i="3" s="1"/>
  <c r="DQ50" i="3" s="1"/>
  <c r="DT50" i="3" s="1"/>
  <c r="DW50" i="3" s="1"/>
  <c r="DZ50" i="3" s="1"/>
  <c r="EC50" i="3" s="1"/>
  <c r="EF50" i="3" s="1"/>
  <c r="EI50" i="3" s="1"/>
  <c r="EL50" i="3" s="1"/>
  <c r="EO50" i="3" s="1"/>
  <c r="ER50" i="3" s="1"/>
  <c r="EU50" i="3" s="1"/>
  <c r="EX50" i="3" s="1"/>
  <c r="FA50" i="3" s="1"/>
  <c r="FD50" i="3" s="1"/>
  <c r="FG50" i="3" s="1"/>
  <c r="FJ50" i="3" s="1"/>
  <c r="FM50" i="3" s="1"/>
  <c r="FP50" i="3" s="1"/>
  <c r="FS50" i="3" s="1"/>
  <c r="FV50" i="3" s="1"/>
  <c r="FY50" i="3" s="1"/>
  <c r="GB50" i="3" s="1"/>
  <c r="GE50" i="3" s="1"/>
  <c r="GH50" i="3" s="1"/>
  <c r="GK50" i="3" s="1"/>
  <c r="GN50" i="3" s="1"/>
  <c r="GQ50" i="3" s="1"/>
  <c r="GT50" i="3" s="1"/>
  <c r="GW50" i="3" s="1"/>
  <c r="GZ50" i="3" s="1"/>
  <c r="HC50" i="3" s="1"/>
  <c r="HF50" i="3" s="1"/>
  <c r="HI50" i="3" s="1"/>
  <c r="HL50" i="3" s="1"/>
  <c r="HO50" i="3" s="1"/>
  <c r="HR50" i="3" s="1"/>
  <c r="HU50" i="3" s="1"/>
  <c r="HX50" i="3" s="1"/>
  <c r="IA50" i="3" s="1"/>
  <c r="ID50" i="3" s="1"/>
  <c r="IG50" i="3" s="1"/>
  <c r="IJ50" i="3" s="1"/>
  <c r="IM50" i="3" s="1"/>
  <c r="IP50" i="3" s="1"/>
  <c r="IS50" i="3" s="1"/>
  <c r="IV50" i="3" s="1"/>
  <c r="IY50" i="3" s="1"/>
  <c r="JB50" i="3" s="1"/>
  <c r="JE50" i="3" s="1"/>
  <c r="JH50" i="3" s="1"/>
  <c r="JK50" i="3" s="1"/>
  <c r="JN50" i="3" s="1"/>
  <c r="JQ50" i="3" s="1"/>
  <c r="JT50" i="3" s="1"/>
  <c r="JW50" i="3" s="1"/>
  <c r="JZ50" i="3" s="1"/>
  <c r="KC50" i="3" s="1"/>
  <c r="KF50" i="3" s="1"/>
  <c r="KI50" i="3" s="1"/>
  <c r="KL50" i="3" s="1"/>
  <c r="KO50" i="3" s="1"/>
  <c r="KR50" i="3" s="1"/>
  <c r="KU50" i="3" s="1"/>
  <c r="KX50" i="3" s="1"/>
  <c r="LA50" i="3" s="1"/>
  <c r="LD50" i="3" s="1"/>
  <c r="LG50" i="3" s="1"/>
  <c r="LJ50" i="3" s="1"/>
  <c r="LM50" i="3" s="1"/>
  <c r="LP50" i="3" s="1"/>
  <c r="LS50" i="3" s="1"/>
  <c r="LV50" i="3" s="1"/>
  <c r="LY50" i="3" s="1"/>
  <c r="MB50" i="3" s="1"/>
  <c r="ME50" i="3" s="1"/>
  <c r="MH50" i="3" s="1"/>
  <c r="MK50" i="3" s="1"/>
  <c r="MN50" i="3" s="1"/>
  <c r="MQ50" i="3" s="1"/>
  <c r="MT50" i="3" s="1"/>
  <c r="MW50" i="3" s="1"/>
  <c r="MZ50" i="3" s="1"/>
  <c r="NC50" i="3" s="1"/>
  <c r="NF50" i="3" s="1"/>
  <c r="NI50" i="3" s="1"/>
  <c r="NL50" i="3" s="1"/>
  <c r="NO50" i="3" s="1"/>
  <c r="NR50" i="3" s="1"/>
  <c r="NU50" i="3" s="1"/>
  <c r="NX50" i="3" s="1"/>
  <c r="OA50" i="3" s="1"/>
  <c r="OD50" i="3" s="1"/>
  <c r="OG50" i="3" s="1"/>
  <c r="OJ50" i="3" s="1"/>
  <c r="OM50" i="3" s="1"/>
  <c r="OP50" i="3" s="1"/>
  <c r="OS50" i="3" s="1"/>
  <c r="OV50" i="3" s="1"/>
  <c r="OY50" i="3" s="1"/>
  <c r="PB50" i="3" s="1"/>
  <c r="PE50" i="3" s="1"/>
  <c r="PH50" i="3" s="1"/>
  <c r="PK50" i="3" s="1"/>
  <c r="PN50" i="3" s="1"/>
  <c r="PQ50" i="3" s="1"/>
  <c r="PT50" i="3" s="1"/>
  <c r="PW50" i="3" s="1"/>
  <c r="PZ50" i="3" s="1"/>
  <c r="QC50" i="3" s="1"/>
  <c r="QF50" i="3" s="1"/>
  <c r="QI50" i="3" s="1"/>
  <c r="CS50" i="3"/>
  <c r="CV54" i="3"/>
  <c r="CY54" i="3" s="1"/>
  <c r="DB54" i="3" s="1"/>
  <c r="DE54" i="3" s="1"/>
  <c r="DH54" i="3" s="1"/>
  <c r="DK54" i="3" s="1"/>
  <c r="DN54" i="3" s="1"/>
  <c r="DQ54" i="3" s="1"/>
  <c r="DT54" i="3" s="1"/>
  <c r="DW54" i="3" s="1"/>
  <c r="DZ54" i="3" s="1"/>
  <c r="EC54" i="3" s="1"/>
  <c r="EF54" i="3" s="1"/>
  <c r="EI54" i="3" s="1"/>
  <c r="EL54" i="3" s="1"/>
  <c r="EO54" i="3" s="1"/>
  <c r="ER54" i="3" s="1"/>
  <c r="EU54" i="3" s="1"/>
  <c r="EX54" i="3" s="1"/>
  <c r="FA54" i="3" s="1"/>
  <c r="FD54" i="3" s="1"/>
  <c r="FG54" i="3" s="1"/>
  <c r="FJ54" i="3" s="1"/>
  <c r="FM54" i="3" s="1"/>
  <c r="FP54" i="3" s="1"/>
  <c r="FS54" i="3" s="1"/>
  <c r="FV54" i="3" s="1"/>
  <c r="FY54" i="3" s="1"/>
  <c r="GB54" i="3" s="1"/>
  <c r="GE54" i="3" s="1"/>
  <c r="GH54" i="3" s="1"/>
  <c r="GK54" i="3" s="1"/>
  <c r="GN54" i="3" s="1"/>
  <c r="GQ54" i="3" s="1"/>
  <c r="GT54" i="3" s="1"/>
  <c r="GW54" i="3" s="1"/>
  <c r="GZ54" i="3" s="1"/>
  <c r="HC54" i="3" s="1"/>
  <c r="HF54" i="3" s="1"/>
  <c r="HI54" i="3" s="1"/>
  <c r="HL54" i="3" s="1"/>
  <c r="HO54" i="3" s="1"/>
  <c r="HR54" i="3" s="1"/>
  <c r="HU54" i="3" s="1"/>
  <c r="HX54" i="3" s="1"/>
  <c r="IA54" i="3" s="1"/>
  <c r="ID54" i="3" s="1"/>
  <c r="IG54" i="3" s="1"/>
  <c r="IJ54" i="3" s="1"/>
  <c r="IM54" i="3" s="1"/>
  <c r="IP54" i="3" s="1"/>
  <c r="IS54" i="3" s="1"/>
  <c r="IV54" i="3" s="1"/>
  <c r="IY54" i="3" s="1"/>
  <c r="JB54" i="3" s="1"/>
  <c r="JE54" i="3" s="1"/>
  <c r="JH54" i="3" s="1"/>
  <c r="JK54" i="3" s="1"/>
  <c r="JN54" i="3" s="1"/>
  <c r="JQ54" i="3" s="1"/>
  <c r="JT54" i="3" s="1"/>
  <c r="JW54" i="3" s="1"/>
  <c r="JZ54" i="3" s="1"/>
  <c r="KC54" i="3" s="1"/>
  <c r="KF54" i="3" s="1"/>
  <c r="KI54" i="3" s="1"/>
  <c r="KL54" i="3" s="1"/>
  <c r="KO54" i="3" s="1"/>
  <c r="KR54" i="3" s="1"/>
  <c r="KU54" i="3" s="1"/>
  <c r="KX54" i="3" s="1"/>
  <c r="LA54" i="3" s="1"/>
  <c r="LD54" i="3" s="1"/>
  <c r="LG54" i="3" s="1"/>
  <c r="LJ54" i="3" s="1"/>
  <c r="LM54" i="3" s="1"/>
  <c r="LP54" i="3" s="1"/>
  <c r="LS54" i="3" s="1"/>
  <c r="LV54" i="3" s="1"/>
  <c r="LY54" i="3" s="1"/>
  <c r="MB54" i="3" s="1"/>
  <c r="ME54" i="3" s="1"/>
  <c r="MH54" i="3" s="1"/>
  <c r="MK54" i="3" s="1"/>
  <c r="MN54" i="3" s="1"/>
  <c r="MQ54" i="3" s="1"/>
  <c r="MT54" i="3" s="1"/>
  <c r="MW54" i="3" s="1"/>
  <c r="MZ54" i="3" s="1"/>
  <c r="NC54" i="3" s="1"/>
  <c r="NF54" i="3" s="1"/>
  <c r="NI54" i="3" s="1"/>
  <c r="NL54" i="3" s="1"/>
  <c r="NO54" i="3" s="1"/>
  <c r="NR54" i="3" s="1"/>
  <c r="NU54" i="3" s="1"/>
  <c r="NX54" i="3" s="1"/>
  <c r="OA54" i="3" s="1"/>
  <c r="OD54" i="3" s="1"/>
  <c r="OG54" i="3" s="1"/>
  <c r="OJ54" i="3" s="1"/>
  <c r="OM54" i="3" s="1"/>
  <c r="OP54" i="3" s="1"/>
  <c r="OS54" i="3" s="1"/>
  <c r="OV54" i="3" s="1"/>
  <c r="OY54" i="3" s="1"/>
  <c r="PB54" i="3" s="1"/>
  <c r="PE54" i="3" s="1"/>
  <c r="PH54" i="3" s="1"/>
  <c r="PK54" i="3" s="1"/>
  <c r="PN54" i="3" s="1"/>
  <c r="PQ54" i="3" s="1"/>
  <c r="PT54" i="3" s="1"/>
  <c r="PW54" i="3" s="1"/>
  <c r="PZ54" i="3" s="1"/>
  <c r="QC54" i="3" s="1"/>
  <c r="QF54" i="3" s="1"/>
  <c r="QI54" i="3" s="1"/>
  <c r="CS54" i="3"/>
  <c r="CV53" i="3"/>
  <c r="CY53" i="3" s="1"/>
  <c r="DB53" i="3" s="1"/>
  <c r="DE53" i="3" s="1"/>
  <c r="DH53" i="3" s="1"/>
  <c r="DK53" i="3" s="1"/>
  <c r="DN53" i="3" s="1"/>
  <c r="DQ53" i="3" s="1"/>
  <c r="DT53" i="3" s="1"/>
  <c r="DW53" i="3" s="1"/>
  <c r="DZ53" i="3" s="1"/>
  <c r="EC53" i="3" s="1"/>
  <c r="EF53" i="3" s="1"/>
  <c r="EI53" i="3" s="1"/>
  <c r="EL53" i="3" s="1"/>
  <c r="EO53" i="3" s="1"/>
  <c r="ER53" i="3" s="1"/>
  <c r="EU53" i="3" s="1"/>
  <c r="EX53" i="3" s="1"/>
  <c r="FA53" i="3" s="1"/>
  <c r="FD53" i="3" s="1"/>
  <c r="FG53" i="3" s="1"/>
  <c r="FJ53" i="3" s="1"/>
  <c r="FM53" i="3" s="1"/>
  <c r="FP53" i="3" s="1"/>
  <c r="FS53" i="3" s="1"/>
  <c r="FV53" i="3" s="1"/>
  <c r="FY53" i="3" s="1"/>
  <c r="GB53" i="3" s="1"/>
  <c r="GE53" i="3" s="1"/>
  <c r="GH53" i="3" s="1"/>
  <c r="GK53" i="3" s="1"/>
  <c r="GN53" i="3" s="1"/>
  <c r="GQ53" i="3" s="1"/>
  <c r="GT53" i="3" s="1"/>
  <c r="GW53" i="3" s="1"/>
  <c r="GZ53" i="3" s="1"/>
  <c r="HC53" i="3" s="1"/>
  <c r="HF53" i="3" s="1"/>
  <c r="HI53" i="3" s="1"/>
  <c r="HL53" i="3" s="1"/>
  <c r="HO53" i="3" s="1"/>
  <c r="HR53" i="3" s="1"/>
  <c r="HU53" i="3" s="1"/>
  <c r="HX53" i="3" s="1"/>
  <c r="IA53" i="3" s="1"/>
  <c r="ID53" i="3" s="1"/>
  <c r="IG53" i="3" s="1"/>
  <c r="IJ53" i="3" s="1"/>
  <c r="IM53" i="3" s="1"/>
  <c r="IP53" i="3" s="1"/>
  <c r="IS53" i="3" s="1"/>
  <c r="IV53" i="3" s="1"/>
  <c r="IY53" i="3" s="1"/>
  <c r="JB53" i="3" s="1"/>
  <c r="JE53" i="3" s="1"/>
  <c r="JH53" i="3" s="1"/>
  <c r="JK53" i="3" s="1"/>
  <c r="JN53" i="3" s="1"/>
  <c r="JQ53" i="3" s="1"/>
  <c r="JT53" i="3" s="1"/>
  <c r="JW53" i="3" s="1"/>
  <c r="JZ53" i="3" s="1"/>
  <c r="KC53" i="3" s="1"/>
  <c r="KF53" i="3" s="1"/>
  <c r="KI53" i="3" s="1"/>
  <c r="KL53" i="3" s="1"/>
  <c r="KO53" i="3" s="1"/>
  <c r="KR53" i="3" s="1"/>
  <c r="KU53" i="3" s="1"/>
  <c r="KX53" i="3" s="1"/>
  <c r="LA53" i="3" s="1"/>
  <c r="LD53" i="3" s="1"/>
  <c r="LG53" i="3" s="1"/>
  <c r="LJ53" i="3" s="1"/>
  <c r="LM53" i="3" s="1"/>
  <c r="LP53" i="3" s="1"/>
  <c r="LS53" i="3" s="1"/>
  <c r="LV53" i="3" s="1"/>
  <c r="LY53" i="3" s="1"/>
  <c r="MB53" i="3" s="1"/>
  <c r="ME53" i="3" s="1"/>
  <c r="MH53" i="3" s="1"/>
  <c r="MK53" i="3" s="1"/>
  <c r="MN53" i="3" s="1"/>
  <c r="MQ53" i="3" s="1"/>
  <c r="MT53" i="3" s="1"/>
  <c r="MW53" i="3" s="1"/>
  <c r="MZ53" i="3" s="1"/>
  <c r="NC53" i="3" s="1"/>
  <c r="NF53" i="3" s="1"/>
  <c r="NI53" i="3" s="1"/>
  <c r="NL53" i="3" s="1"/>
  <c r="NO53" i="3" s="1"/>
  <c r="NR53" i="3" s="1"/>
  <c r="NU53" i="3" s="1"/>
  <c r="NX53" i="3" s="1"/>
  <c r="OA53" i="3" s="1"/>
  <c r="OD53" i="3" s="1"/>
  <c r="OG53" i="3" s="1"/>
  <c r="OJ53" i="3" s="1"/>
  <c r="OM53" i="3" s="1"/>
  <c r="OP53" i="3" s="1"/>
  <c r="OS53" i="3" s="1"/>
  <c r="OV53" i="3" s="1"/>
  <c r="OY53" i="3" s="1"/>
  <c r="PB53" i="3" s="1"/>
  <c r="PE53" i="3" s="1"/>
  <c r="PH53" i="3" s="1"/>
  <c r="PK53" i="3" s="1"/>
  <c r="PN53" i="3" s="1"/>
  <c r="PQ53" i="3" s="1"/>
  <c r="PT53" i="3" s="1"/>
  <c r="PW53" i="3" s="1"/>
  <c r="PZ53" i="3" s="1"/>
  <c r="QC53" i="3" s="1"/>
  <c r="QF53" i="3" s="1"/>
  <c r="QI53" i="3" s="1"/>
  <c r="CS53" i="3"/>
  <c r="CV55" i="3"/>
  <c r="CY55" i="3" s="1"/>
  <c r="DB55" i="3" s="1"/>
  <c r="DE55" i="3" s="1"/>
  <c r="DH55" i="3" s="1"/>
  <c r="DK55" i="3" s="1"/>
  <c r="DN55" i="3" s="1"/>
  <c r="DQ55" i="3" s="1"/>
  <c r="DT55" i="3" s="1"/>
  <c r="DW55" i="3" s="1"/>
  <c r="DZ55" i="3" s="1"/>
  <c r="EC55" i="3" s="1"/>
  <c r="EF55" i="3" s="1"/>
  <c r="EI55" i="3" s="1"/>
  <c r="EL55" i="3" s="1"/>
  <c r="EO55" i="3" s="1"/>
  <c r="ER55" i="3" s="1"/>
  <c r="EU55" i="3" s="1"/>
  <c r="EX55" i="3" s="1"/>
  <c r="FA55" i="3" s="1"/>
  <c r="FD55" i="3" s="1"/>
  <c r="FG55" i="3" s="1"/>
  <c r="FJ55" i="3" s="1"/>
  <c r="FM55" i="3" s="1"/>
  <c r="FP55" i="3" s="1"/>
  <c r="FS55" i="3" s="1"/>
  <c r="FV55" i="3" s="1"/>
  <c r="FY55" i="3" s="1"/>
  <c r="GB55" i="3" s="1"/>
  <c r="GE55" i="3" s="1"/>
  <c r="GH55" i="3" s="1"/>
  <c r="GK55" i="3" s="1"/>
  <c r="GN55" i="3" s="1"/>
  <c r="GQ55" i="3" s="1"/>
  <c r="GT55" i="3" s="1"/>
  <c r="GW55" i="3" s="1"/>
  <c r="GZ55" i="3" s="1"/>
  <c r="HC55" i="3" s="1"/>
  <c r="HF55" i="3" s="1"/>
  <c r="HI55" i="3" s="1"/>
  <c r="HL55" i="3" s="1"/>
  <c r="HO55" i="3" s="1"/>
  <c r="HR55" i="3" s="1"/>
  <c r="HU55" i="3" s="1"/>
  <c r="HX55" i="3" s="1"/>
  <c r="IA55" i="3" s="1"/>
  <c r="ID55" i="3" s="1"/>
  <c r="IG55" i="3" s="1"/>
  <c r="IJ55" i="3" s="1"/>
  <c r="IM55" i="3" s="1"/>
  <c r="IP55" i="3" s="1"/>
  <c r="IS55" i="3" s="1"/>
  <c r="IV55" i="3" s="1"/>
  <c r="IY55" i="3" s="1"/>
  <c r="JB55" i="3" s="1"/>
  <c r="JE55" i="3" s="1"/>
  <c r="JH55" i="3" s="1"/>
  <c r="JK55" i="3" s="1"/>
  <c r="JN55" i="3" s="1"/>
  <c r="JQ55" i="3" s="1"/>
  <c r="JT55" i="3" s="1"/>
  <c r="JW55" i="3" s="1"/>
  <c r="JZ55" i="3" s="1"/>
  <c r="KC55" i="3" s="1"/>
  <c r="KF55" i="3" s="1"/>
  <c r="KI55" i="3" s="1"/>
  <c r="KL55" i="3" s="1"/>
  <c r="KO55" i="3" s="1"/>
  <c r="KR55" i="3" s="1"/>
  <c r="KU55" i="3" s="1"/>
  <c r="KX55" i="3" s="1"/>
  <c r="LA55" i="3" s="1"/>
  <c r="LD55" i="3" s="1"/>
  <c r="LG55" i="3" s="1"/>
  <c r="LJ55" i="3" s="1"/>
  <c r="LM55" i="3" s="1"/>
  <c r="LP55" i="3" s="1"/>
  <c r="LS55" i="3" s="1"/>
  <c r="LV55" i="3" s="1"/>
  <c r="LY55" i="3" s="1"/>
  <c r="MB55" i="3" s="1"/>
  <c r="ME55" i="3" s="1"/>
  <c r="MH55" i="3" s="1"/>
  <c r="MK55" i="3" s="1"/>
  <c r="MN55" i="3" s="1"/>
  <c r="MQ55" i="3" s="1"/>
  <c r="MT55" i="3" s="1"/>
  <c r="MW55" i="3" s="1"/>
  <c r="MZ55" i="3" s="1"/>
  <c r="NC55" i="3" s="1"/>
  <c r="NF55" i="3" s="1"/>
  <c r="NI55" i="3" s="1"/>
  <c r="NL55" i="3" s="1"/>
  <c r="NO55" i="3" s="1"/>
  <c r="NR55" i="3" s="1"/>
  <c r="NU55" i="3" s="1"/>
  <c r="NX55" i="3" s="1"/>
  <c r="OA55" i="3" s="1"/>
  <c r="OD55" i="3" s="1"/>
  <c r="OG55" i="3" s="1"/>
  <c r="OJ55" i="3" s="1"/>
  <c r="OM55" i="3" s="1"/>
  <c r="OP55" i="3" s="1"/>
  <c r="OS55" i="3" s="1"/>
  <c r="OV55" i="3" s="1"/>
  <c r="OY55" i="3" s="1"/>
  <c r="PB55" i="3" s="1"/>
  <c r="PE55" i="3" s="1"/>
  <c r="PH55" i="3" s="1"/>
  <c r="PK55" i="3" s="1"/>
  <c r="PN55" i="3" s="1"/>
  <c r="PQ55" i="3" s="1"/>
  <c r="PT55" i="3" s="1"/>
  <c r="PW55" i="3" s="1"/>
  <c r="PZ55" i="3" s="1"/>
  <c r="QC55" i="3" s="1"/>
  <c r="QF55" i="3" s="1"/>
  <c r="QI55" i="3" s="1"/>
  <c r="CS55" i="3"/>
  <c r="QS48" i="3"/>
  <c r="QT48" i="3" s="1"/>
  <c r="CS58" i="3"/>
  <c r="CV58" i="3"/>
  <c r="CY58" i="3" s="1"/>
  <c r="DB58" i="3" s="1"/>
  <c r="DE58" i="3" s="1"/>
  <c r="DH58" i="3" s="1"/>
  <c r="DK58" i="3" s="1"/>
  <c r="DN58" i="3" s="1"/>
  <c r="DQ58" i="3" s="1"/>
  <c r="DT58" i="3" s="1"/>
  <c r="DW58" i="3" s="1"/>
  <c r="DZ58" i="3" s="1"/>
  <c r="EC58" i="3" s="1"/>
  <c r="EF58" i="3" s="1"/>
  <c r="EI58" i="3" s="1"/>
  <c r="EL58" i="3" s="1"/>
  <c r="EO58" i="3" s="1"/>
  <c r="ER58" i="3" s="1"/>
  <c r="EU58" i="3" s="1"/>
  <c r="EX58" i="3" s="1"/>
  <c r="FA58" i="3" s="1"/>
  <c r="FD58" i="3" s="1"/>
  <c r="FG58" i="3" s="1"/>
  <c r="FJ58" i="3" s="1"/>
  <c r="FM58" i="3" s="1"/>
  <c r="FP58" i="3" s="1"/>
  <c r="FS58" i="3" s="1"/>
  <c r="FV58" i="3" s="1"/>
  <c r="FY58" i="3" s="1"/>
  <c r="GB58" i="3" s="1"/>
  <c r="GE58" i="3" s="1"/>
  <c r="GH58" i="3" s="1"/>
  <c r="GK58" i="3" s="1"/>
  <c r="GN58" i="3" s="1"/>
  <c r="GQ58" i="3" s="1"/>
  <c r="GT58" i="3" s="1"/>
  <c r="GW58" i="3" s="1"/>
  <c r="GZ58" i="3" s="1"/>
  <c r="HC58" i="3" s="1"/>
  <c r="HF58" i="3" s="1"/>
  <c r="HI58" i="3" s="1"/>
  <c r="HL58" i="3" s="1"/>
  <c r="HO58" i="3" s="1"/>
  <c r="HR58" i="3" s="1"/>
  <c r="HU58" i="3" s="1"/>
  <c r="HX58" i="3" s="1"/>
  <c r="IA58" i="3" s="1"/>
  <c r="ID58" i="3" s="1"/>
  <c r="IG58" i="3" s="1"/>
  <c r="IJ58" i="3" s="1"/>
  <c r="IM58" i="3" s="1"/>
  <c r="IP58" i="3" s="1"/>
  <c r="IS58" i="3" s="1"/>
  <c r="IV58" i="3" s="1"/>
  <c r="IY58" i="3" s="1"/>
  <c r="JB58" i="3" s="1"/>
  <c r="JE58" i="3" s="1"/>
  <c r="JH58" i="3" s="1"/>
  <c r="JK58" i="3" s="1"/>
  <c r="JN58" i="3" s="1"/>
  <c r="JQ58" i="3" s="1"/>
  <c r="JT58" i="3" s="1"/>
  <c r="JW58" i="3" s="1"/>
  <c r="JZ58" i="3" s="1"/>
  <c r="KC58" i="3" s="1"/>
  <c r="KF58" i="3" s="1"/>
  <c r="KI58" i="3" s="1"/>
  <c r="KL58" i="3" s="1"/>
  <c r="KO58" i="3" s="1"/>
  <c r="KR58" i="3" s="1"/>
  <c r="KU58" i="3" s="1"/>
  <c r="KX58" i="3" s="1"/>
  <c r="LA58" i="3" s="1"/>
  <c r="LD58" i="3" s="1"/>
  <c r="LG58" i="3" s="1"/>
  <c r="LJ58" i="3" s="1"/>
  <c r="LM58" i="3" s="1"/>
  <c r="LP58" i="3" s="1"/>
  <c r="LS58" i="3" s="1"/>
  <c r="LV58" i="3" s="1"/>
  <c r="LY58" i="3" s="1"/>
  <c r="MB58" i="3" s="1"/>
  <c r="ME58" i="3" s="1"/>
  <c r="MH58" i="3" s="1"/>
  <c r="MK58" i="3" s="1"/>
  <c r="MN58" i="3" s="1"/>
  <c r="MQ58" i="3" s="1"/>
  <c r="MT58" i="3" s="1"/>
  <c r="MW58" i="3" s="1"/>
  <c r="MZ58" i="3" s="1"/>
  <c r="NC58" i="3" s="1"/>
  <c r="NF58" i="3" s="1"/>
  <c r="NI58" i="3" s="1"/>
  <c r="NL58" i="3" s="1"/>
  <c r="NO58" i="3" s="1"/>
  <c r="NR58" i="3" s="1"/>
  <c r="NU58" i="3" s="1"/>
  <c r="NX58" i="3" s="1"/>
  <c r="OA58" i="3" s="1"/>
  <c r="OD58" i="3" s="1"/>
  <c r="OG58" i="3" s="1"/>
  <c r="OJ58" i="3" s="1"/>
  <c r="OM58" i="3" s="1"/>
  <c r="OP58" i="3" s="1"/>
  <c r="OS58" i="3" s="1"/>
  <c r="OV58" i="3" s="1"/>
  <c r="OY58" i="3" s="1"/>
  <c r="PB58" i="3" s="1"/>
  <c r="PE58" i="3" s="1"/>
  <c r="PH58" i="3" s="1"/>
  <c r="PK58" i="3" s="1"/>
  <c r="PN58" i="3" s="1"/>
  <c r="PQ58" i="3" s="1"/>
  <c r="PT58" i="3" s="1"/>
  <c r="PW58" i="3" s="1"/>
  <c r="PZ58" i="3" s="1"/>
  <c r="QC58" i="3" s="1"/>
  <c r="QF58" i="3" s="1"/>
  <c r="QI58" i="3" s="1"/>
  <c r="QS51" i="3"/>
  <c r="QT51" i="3" s="1"/>
  <c r="CV57" i="3"/>
  <c r="CY57" i="3" s="1"/>
  <c r="DB57" i="3" s="1"/>
  <c r="DE57" i="3" s="1"/>
  <c r="DH57" i="3" s="1"/>
  <c r="DK57" i="3" s="1"/>
  <c r="DN57" i="3" s="1"/>
  <c r="DQ57" i="3" s="1"/>
  <c r="DT57" i="3" s="1"/>
  <c r="DW57" i="3" s="1"/>
  <c r="DZ57" i="3" s="1"/>
  <c r="EC57" i="3" s="1"/>
  <c r="EF57" i="3" s="1"/>
  <c r="EI57" i="3" s="1"/>
  <c r="EL57" i="3" s="1"/>
  <c r="EO57" i="3" s="1"/>
  <c r="ER57" i="3" s="1"/>
  <c r="EU57" i="3" s="1"/>
  <c r="EX57" i="3" s="1"/>
  <c r="FA57" i="3" s="1"/>
  <c r="FD57" i="3" s="1"/>
  <c r="FG57" i="3" s="1"/>
  <c r="FJ57" i="3" s="1"/>
  <c r="FM57" i="3" s="1"/>
  <c r="FP57" i="3" s="1"/>
  <c r="FS57" i="3" s="1"/>
  <c r="FV57" i="3" s="1"/>
  <c r="FY57" i="3" s="1"/>
  <c r="GB57" i="3" s="1"/>
  <c r="GE57" i="3" s="1"/>
  <c r="GH57" i="3" s="1"/>
  <c r="GK57" i="3" s="1"/>
  <c r="GN57" i="3" s="1"/>
  <c r="GQ57" i="3" s="1"/>
  <c r="GT57" i="3" s="1"/>
  <c r="GW57" i="3" s="1"/>
  <c r="GZ57" i="3" s="1"/>
  <c r="HC57" i="3" s="1"/>
  <c r="HF57" i="3" s="1"/>
  <c r="HI57" i="3" s="1"/>
  <c r="HL57" i="3" s="1"/>
  <c r="HO57" i="3" s="1"/>
  <c r="HR57" i="3" s="1"/>
  <c r="HU57" i="3" s="1"/>
  <c r="HX57" i="3" s="1"/>
  <c r="IA57" i="3" s="1"/>
  <c r="ID57" i="3" s="1"/>
  <c r="IG57" i="3" s="1"/>
  <c r="IJ57" i="3" s="1"/>
  <c r="IM57" i="3" s="1"/>
  <c r="IP57" i="3" s="1"/>
  <c r="IS57" i="3" s="1"/>
  <c r="IV57" i="3" s="1"/>
  <c r="IY57" i="3" s="1"/>
  <c r="JB57" i="3" s="1"/>
  <c r="JE57" i="3" s="1"/>
  <c r="JH57" i="3" s="1"/>
  <c r="JK57" i="3" s="1"/>
  <c r="JN57" i="3" s="1"/>
  <c r="JQ57" i="3" s="1"/>
  <c r="JT57" i="3" s="1"/>
  <c r="JW57" i="3" s="1"/>
  <c r="JZ57" i="3" s="1"/>
  <c r="KC57" i="3" s="1"/>
  <c r="KF57" i="3" s="1"/>
  <c r="KI57" i="3" s="1"/>
  <c r="KL57" i="3" s="1"/>
  <c r="KO57" i="3" s="1"/>
  <c r="KR57" i="3" s="1"/>
  <c r="KU57" i="3" s="1"/>
  <c r="KX57" i="3" s="1"/>
  <c r="LA57" i="3" s="1"/>
  <c r="LD57" i="3" s="1"/>
  <c r="LG57" i="3" s="1"/>
  <c r="LJ57" i="3" s="1"/>
  <c r="LM57" i="3" s="1"/>
  <c r="LP57" i="3" s="1"/>
  <c r="LS57" i="3" s="1"/>
  <c r="LV57" i="3" s="1"/>
  <c r="LY57" i="3" s="1"/>
  <c r="MB57" i="3" s="1"/>
  <c r="ME57" i="3" s="1"/>
  <c r="MH57" i="3" s="1"/>
  <c r="MK57" i="3" s="1"/>
  <c r="MN57" i="3" s="1"/>
  <c r="MQ57" i="3" s="1"/>
  <c r="MT57" i="3" s="1"/>
  <c r="MW57" i="3" s="1"/>
  <c r="MZ57" i="3" s="1"/>
  <c r="NC57" i="3" s="1"/>
  <c r="NF57" i="3" s="1"/>
  <c r="NI57" i="3" s="1"/>
  <c r="NL57" i="3" s="1"/>
  <c r="NO57" i="3" s="1"/>
  <c r="NR57" i="3" s="1"/>
  <c r="NU57" i="3" s="1"/>
  <c r="NX57" i="3" s="1"/>
  <c r="OA57" i="3" s="1"/>
  <c r="OD57" i="3" s="1"/>
  <c r="OG57" i="3" s="1"/>
  <c r="OJ57" i="3" s="1"/>
  <c r="OM57" i="3" s="1"/>
  <c r="OP57" i="3" s="1"/>
  <c r="OS57" i="3" s="1"/>
  <c r="OV57" i="3" s="1"/>
  <c r="OY57" i="3" s="1"/>
  <c r="PB57" i="3" s="1"/>
  <c r="PE57" i="3" s="1"/>
  <c r="PH57" i="3" s="1"/>
  <c r="PK57" i="3" s="1"/>
  <c r="PN57" i="3" s="1"/>
  <c r="PQ57" i="3" s="1"/>
  <c r="PT57" i="3" s="1"/>
  <c r="PW57" i="3" s="1"/>
  <c r="PZ57" i="3" s="1"/>
  <c r="QC57" i="3" s="1"/>
  <c r="QF57" i="3" s="1"/>
  <c r="QI57" i="3" s="1"/>
  <c r="CS57" i="3"/>
  <c r="CS66" i="3"/>
  <c r="CV66" i="3"/>
  <c r="CY66" i="3" s="1"/>
  <c r="DB66" i="3" s="1"/>
  <c r="DE66" i="3" s="1"/>
  <c r="DH66" i="3" s="1"/>
  <c r="DK66" i="3" s="1"/>
  <c r="DN66" i="3" s="1"/>
  <c r="DQ66" i="3" s="1"/>
  <c r="DT66" i="3" s="1"/>
  <c r="DW66" i="3" s="1"/>
  <c r="DZ66" i="3" s="1"/>
  <c r="EC66" i="3" s="1"/>
  <c r="EF66" i="3" s="1"/>
  <c r="EI66" i="3" s="1"/>
  <c r="EL66" i="3" s="1"/>
  <c r="EO66" i="3" s="1"/>
  <c r="ER66" i="3" s="1"/>
  <c r="EU66" i="3" s="1"/>
  <c r="EX66" i="3" s="1"/>
  <c r="FA66" i="3" s="1"/>
  <c r="FD66" i="3" s="1"/>
  <c r="FG66" i="3" s="1"/>
  <c r="FJ66" i="3" s="1"/>
  <c r="FM66" i="3" s="1"/>
  <c r="FP66" i="3" s="1"/>
  <c r="FS66" i="3" s="1"/>
  <c r="FV66" i="3" s="1"/>
  <c r="FY66" i="3" s="1"/>
  <c r="GB66" i="3" s="1"/>
  <c r="GE66" i="3" s="1"/>
  <c r="GH66" i="3" s="1"/>
  <c r="GK66" i="3" s="1"/>
  <c r="GN66" i="3" s="1"/>
  <c r="GQ66" i="3" s="1"/>
  <c r="GT66" i="3" s="1"/>
  <c r="GW66" i="3" s="1"/>
  <c r="GZ66" i="3" s="1"/>
  <c r="HC66" i="3" s="1"/>
  <c r="HF66" i="3" s="1"/>
  <c r="HI66" i="3" s="1"/>
  <c r="HL66" i="3" s="1"/>
  <c r="HO66" i="3" s="1"/>
  <c r="HR66" i="3" s="1"/>
  <c r="HU66" i="3" s="1"/>
  <c r="HX66" i="3" s="1"/>
  <c r="IA66" i="3" s="1"/>
  <c r="ID66" i="3" s="1"/>
  <c r="IG66" i="3" s="1"/>
  <c r="IJ66" i="3" s="1"/>
  <c r="IM66" i="3" s="1"/>
  <c r="IP66" i="3" s="1"/>
  <c r="IS66" i="3" s="1"/>
  <c r="IV66" i="3" s="1"/>
  <c r="IY66" i="3" s="1"/>
  <c r="JB66" i="3" s="1"/>
  <c r="JE66" i="3" s="1"/>
  <c r="JH66" i="3" s="1"/>
  <c r="JK66" i="3" s="1"/>
  <c r="JN66" i="3" s="1"/>
  <c r="JQ66" i="3" s="1"/>
  <c r="JT66" i="3" s="1"/>
  <c r="JW66" i="3" s="1"/>
  <c r="JZ66" i="3" s="1"/>
  <c r="KC66" i="3" s="1"/>
  <c r="KF66" i="3" s="1"/>
  <c r="KI66" i="3" s="1"/>
  <c r="KL66" i="3" s="1"/>
  <c r="KO66" i="3" s="1"/>
  <c r="KR66" i="3" s="1"/>
  <c r="KU66" i="3" s="1"/>
  <c r="KX66" i="3" s="1"/>
  <c r="LA66" i="3" s="1"/>
  <c r="LD66" i="3" s="1"/>
  <c r="LG66" i="3" s="1"/>
  <c r="LJ66" i="3" s="1"/>
  <c r="LM66" i="3" s="1"/>
  <c r="LP66" i="3" s="1"/>
  <c r="LS66" i="3" s="1"/>
  <c r="LV66" i="3" s="1"/>
  <c r="LY66" i="3" s="1"/>
  <c r="MB66" i="3" s="1"/>
  <c r="ME66" i="3" s="1"/>
  <c r="MH66" i="3" s="1"/>
  <c r="MK66" i="3" s="1"/>
  <c r="MN66" i="3" s="1"/>
  <c r="MQ66" i="3" s="1"/>
  <c r="MT66" i="3" s="1"/>
  <c r="MW66" i="3" s="1"/>
  <c r="MZ66" i="3" s="1"/>
  <c r="NC66" i="3" s="1"/>
  <c r="NF66" i="3" s="1"/>
  <c r="NI66" i="3" s="1"/>
  <c r="NL66" i="3" s="1"/>
  <c r="NO66" i="3" s="1"/>
  <c r="NR66" i="3" s="1"/>
  <c r="NU66" i="3" s="1"/>
  <c r="NX66" i="3" s="1"/>
  <c r="OA66" i="3" s="1"/>
  <c r="OD66" i="3" s="1"/>
  <c r="OG66" i="3" s="1"/>
  <c r="OJ66" i="3" s="1"/>
  <c r="OM66" i="3" s="1"/>
  <c r="OP66" i="3" s="1"/>
  <c r="OS66" i="3" s="1"/>
  <c r="OV66" i="3" s="1"/>
  <c r="OY66" i="3" s="1"/>
  <c r="PB66" i="3" s="1"/>
  <c r="PE66" i="3" s="1"/>
  <c r="PH66" i="3" s="1"/>
  <c r="PK66" i="3" s="1"/>
  <c r="PN66" i="3" s="1"/>
  <c r="PQ66" i="3" s="1"/>
  <c r="PT66" i="3" s="1"/>
  <c r="PW66" i="3" s="1"/>
  <c r="PZ66" i="3" s="1"/>
  <c r="QC66" i="3" s="1"/>
  <c r="QF66" i="3" s="1"/>
  <c r="QI66" i="3" s="1"/>
  <c r="CV67" i="3"/>
  <c r="CY67" i="3" s="1"/>
  <c r="DB67" i="3" s="1"/>
  <c r="DE67" i="3" s="1"/>
  <c r="DH67" i="3" s="1"/>
  <c r="DK67" i="3" s="1"/>
  <c r="DN67" i="3" s="1"/>
  <c r="DQ67" i="3" s="1"/>
  <c r="DT67" i="3" s="1"/>
  <c r="DW67" i="3" s="1"/>
  <c r="DZ67" i="3" s="1"/>
  <c r="EC67" i="3" s="1"/>
  <c r="EF67" i="3" s="1"/>
  <c r="EI67" i="3" s="1"/>
  <c r="EL67" i="3" s="1"/>
  <c r="EO67" i="3" s="1"/>
  <c r="ER67" i="3" s="1"/>
  <c r="EU67" i="3" s="1"/>
  <c r="EX67" i="3" s="1"/>
  <c r="FA67" i="3" s="1"/>
  <c r="FD67" i="3" s="1"/>
  <c r="FG67" i="3" s="1"/>
  <c r="FJ67" i="3" s="1"/>
  <c r="FM67" i="3" s="1"/>
  <c r="FP67" i="3" s="1"/>
  <c r="FS67" i="3" s="1"/>
  <c r="FV67" i="3" s="1"/>
  <c r="FY67" i="3" s="1"/>
  <c r="GB67" i="3" s="1"/>
  <c r="GE67" i="3" s="1"/>
  <c r="GH67" i="3" s="1"/>
  <c r="GK67" i="3" s="1"/>
  <c r="GN67" i="3" s="1"/>
  <c r="GQ67" i="3" s="1"/>
  <c r="GT67" i="3" s="1"/>
  <c r="GW67" i="3" s="1"/>
  <c r="GZ67" i="3" s="1"/>
  <c r="HC67" i="3" s="1"/>
  <c r="HF67" i="3" s="1"/>
  <c r="HI67" i="3" s="1"/>
  <c r="HL67" i="3" s="1"/>
  <c r="HO67" i="3" s="1"/>
  <c r="HR67" i="3" s="1"/>
  <c r="HU67" i="3" s="1"/>
  <c r="HX67" i="3" s="1"/>
  <c r="IA67" i="3" s="1"/>
  <c r="ID67" i="3" s="1"/>
  <c r="IG67" i="3" s="1"/>
  <c r="IJ67" i="3" s="1"/>
  <c r="IM67" i="3" s="1"/>
  <c r="IP67" i="3" s="1"/>
  <c r="IS67" i="3" s="1"/>
  <c r="IV67" i="3" s="1"/>
  <c r="IY67" i="3" s="1"/>
  <c r="JB67" i="3" s="1"/>
  <c r="JE67" i="3" s="1"/>
  <c r="JH67" i="3" s="1"/>
  <c r="JK67" i="3" s="1"/>
  <c r="JN67" i="3" s="1"/>
  <c r="JQ67" i="3" s="1"/>
  <c r="JT67" i="3" s="1"/>
  <c r="JW67" i="3" s="1"/>
  <c r="JZ67" i="3" s="1"/>
  <c r="KC67" i="3" s="1"/>
  <c r="KF67" i="3" s="1"/>
  <c r="KI67" i="3" s="1"/>
  <c r="KL67" i="3" s="1"/>
  <c r="KO67" i="3" s="1"/>
  <c r="KR67" i="3" s="1"/>
  <c r="KU67" i="3" s="1"/>
  <c r="KX67" i="3" s="1"/>
  <c r="LA67" i="3" s="1"/>
  <c r="LD67" i="3" s="1"/>
  <c r="LG67" i="3" s="1"/>
  <c r="LJ67" i="3" s="1"/>
  <c r="LM67" i="3" s="1"/>
  <c r="LP67" i="3" s="1"/>
  <c r="LS67" i="3" s="1"/>
  <c r="LV67" i="3" s="1"/>
  <c r="LY67" i="3" s="1"/>
  <c r="MB67" i="3" s="1"/>
  <c r="ME67" i="3" s="1"/>
  <c r="MH67" i="3" s="1"/>
  <c r="MK67" i="3" s="1"/>
  <c r="MN67" i="3" s="1"/>
  <c r="MQ67" i="3" s="1"/>
  <c r="MT67" i="3" s="1"/>
  <c r="MW67" i="3" s="1"/>
  <c r="MZ67" i="3" s="1"/>
  <c r="NC67" i="3" s="1"/>
  <c r="NF67" i="3" s="1"/>
  <c r="NI67" i="3" s="1"/>
  <c r="NL67" i="3" s="1"/>
  <c r="NO67" i="3" s="1"/>
  <c r="NR67" i="3" s="1"/>
  <c r="NU67" i="3" s="1"/>
  <c r="NX67" i="3" s="1"/>
  <c r="OA67" i="3" s="1"/>
  <c r="OD67" i="3" s="1"/>
  <c r="OG67" i="3" s="1"/>
  <c r="OJ67" i="3" s="1"/>
  <c r="OM67" i="3" s="1"/>
  <c r="OP67" i="3" s="1"/>
  <c r="OS67" i="3" s="1"/>
  <c r="OV67" i="3" s="1"/>
  <c r="OY67" i="3" s="1"/>
  <c r="PB67" i="3" s="1"/>
  <c r="PE67" i="3" s="1"/>
  <c r="PH67" i="3" s="1"/>
  <c r="PK67" i="3" s="1"/>
  <c r="PN67" i="3" s="1"/>
  <c r="PQ67" i="3" s="1"/>
  <c r="PT67" i="3" s="1"/>
  <c r="PW67" i="3" s="1"/>
  <c r="PZ67" i="3" s="1"/>
  <c r="QC67" i="3" s="1"/>
  <c r="QF67" i="3" s="1"/>
  <c r="QI67" i="3" s="1"/>
  <c r="CS67" i="3"/>
  <c r="CV56" i="3"/>
  <c r="CY56" i="3" s="1"/>
  <c r="DB56" i="3" s="1"/>
  <c r="DE56" i="3" s="1"/>
  <c r="DH56" i="3" s="1"/>
  <c r="DK56" i="3" s="1"/>
  <c r="DN56" i="3" s="1"/>
  <c r="DQ56" i="3" s="1"/>
  <c r="DT56" i="3" s="1"/>
  <c r="DW56" i="3" s="1"/>
  <c r="DZ56" i="3" s="1"/>
  <c r="EC56" i="3" s="1"/>
  <c r="EF56" i="3" s="1"/>
  <c r="EI56" i="3" s="1"/>
  <c r="EL56" i="3" s="1"/>
  <c r="EO56" i="3" s="1"/>
  <c r="ER56" i="3" s="1"/>
  <c r="EU56" i="3" s="1"/>
  <c r="EX56" i="3" s="1"/>
  <c r="FA56" i="3" s="1"/>
  <c r="FD56" i="3" s="1"/>
  <c r="FG56" i="3" s="1"/>
  <c r="FJ56" i="3" s="1"/>
  <c r="FM56" i="3" s="1"/>
  <c r="FP56" i="3" s="1"/>
  <c r="FS56" i="3" s="1"/>
  <c r="FV56" i="3" s="1"/>
  <c r="FY56" i="3" s="1"/>
  <c r="GB56" i="3" s="1"/>
  <c r="GE56" i="3" s="1"/>
  <c r="GH56" i="3" s="1"/>
  <c r="GK56" i="3" s="1"/>
  <c r="GN56" i="3" s="1"/>
  <c r="GQ56" i="3" s="1"/>
  <c r="GT56" i="3" s="1"/>
  <c r="GW56" i="3" s="1"/>
  <c r="GZ56" i="3" s="1"/>
  <c r="HC56" i="3" s="1"/>
  <c r="HF56" i="3" s="1"/>
  <c r="HI56" i="3" s="1"/>
  <c r="HL56" i="3" s="1"/>
  <c r="HO56" i="3" s="1"/>
  <c r="HR56" i="3" s="1"/>
  <c r="HU56" i="3" s="1"/>
  <c r="HX56" i="3" s="1"/>
  <c r="IA56" i="3" s="1"/>
  <c r="ID56" i="3" s="1"/>
  <c r="IG56" i="3" s="1"/>
  <c r="IJ56" i="3" s="1"/>
  <c r="IM56" i="3" s="1"/>
  <c r="IP56" i="3" s="1"/>
  <c r="IS56" i="3" s="1"/>
  <c r="IV56" i="3" s="1"/>
  <c r="IY56" i="3" s="1"/>
  <c r="JB56" i="3" s="1"/>
  <c r="JE56" i="3" s="1"/>
  <c r="JH56" i="3" s="1"/>
  <c r="JK56" i="3" s="1"/>
  <c r="JN56" i="3" s="1"/>
  <c r="JQ56" i="3" s="1"/>
  <c r="JT56" i="3" s="1"/>
  <c r="JW56" i="3" s="1"/>
  <c r="JZ56" i="3" s="1"/>
  <c r="KC56" i="3" s="1"/>
  <c r="KF56" i="3" s="1"/>
  <c r="KI56" i="3" s="1"/>
  <c r="KL56" i="3" s="1"/>
  <c r="KO56" i="3" s="1"/>
  <c r="KR56" i="3" s="1"/>
  <c r="KU56" i="3" s="1"/>
  <c r="KX56" i="3" s="1"/>
  <c r="LA56" i="3" s="1"/>
  <c r="LD56" i="3" s="1"/>
  <c r="LG56" i="3" s="1"/>
  <c r="LJ56" i="3" s="1"/>
  <c r="LM56" i="3" s="1"/>
  <c r="LP56" i="3" s="1"/>
  <c r="LS56" i="3" s="1"/>
  <c r="LV56" i="3" s="1"/>
  <c r="LY56" i="3" s="1"/>
  <c r="MB56" i="3" s="1"/>
  <c r="ME56" i="3" s="1"/>
  <c r="MH56" i="3" s="1"/>
  <c r="MK56" i="3" s="1"/>
  <c r="MN56" i="3" s="1"/>
  <c r="MQ56" i="3" s="1"/>
  <c r="MT56" i="3" s="1"/>
  <c r="MW56" i="3" s="1"/>
  <c r="MZ56" i="3" s="1"/>
  <c r="NC56" i="3" s="1"/>
  <c r="NF56" i="3" s="1"/>
  <c r="NI56" i="3" s="1"/>
  <c r="NL56" i="3" s="1"/>
  <c r="NO56" i="3" s="1"/>
  <c r="NR56" i="3" s="1"/>
  <c r="NU56" i="3" s="1"/>
  <c r="NX56" i="3" s="1"/>
  <c r="OA56" i="3" s="1"/>
  <c r="OD56" i="3" s="1"/>
  <c r="OG56" i="3" s="1"/>
  <c r="OJ56" i="3" s="1"/>
  <c r="OM56" i="3" s="1"/>
  <c r="OP56" i="3" s="1"/>
  <c r="OS56" i="3" s="1"/>
  <c r="OV56" i="3" s="1"/>
  <c r="OY56" i="3" s="1"/>
  <c r="PB56" i="3" s="1"/>
  <c r="PE56" i="3" s="1"/>
  <c r="PH56" i="3" s="1"/>
  <c r="PK56" i="3" s="1"/>
  <c r="PN56" i="3" s="1"/>
  <c r="PQ56" i="3" s="1"/>
  <c r="PT56" i="3" s="1"/>
  <c r="PW56" i="3" s="1"/>
  <c r="PZ56" i="3" s="1"/>
  <c r="QC56" i="3" s="1"/>
  <c r="QF56" i="3" s="1"/>
  <c r="QI56" i="3" s="1"/>
  <c r="CS56" i="3"/>
  <c r="QS65" i="3"/>
  <c r="QT65" i="3" s="1"/>
  <c r="CS69" i="3"/>
  <c r="CV69" i="3"/>
  <c r="CY69" i="3" s="1"/>
  <c r="DB69" i="3" s="1"/>
  <c r="DE69" i="3" s="1"/>
  <c r="DH69" i="3" s="1"/>
  <c r="DK69" i="3" s="1"/>
  <c r="DN69" i="3" s="1"/>
  <c r="DQ69" i="3" s="1"/>
  <c r="DT69" i="3" s="1"/>
  <c r="DW69" i="3" s="1"/>
  <c r="DZ69" i="3" s="1"/>
  <c r="EC69" i="3" s="1"/>
  <c r="EF69" i="3" s="1"/>
  <c r="EI69" i="3" s="1"/>
  <c r="EL69" i="3" s="1"/>
  <c r="EO69" i="3" s="1"/>
  <c r="ER69" i="3" s="1"/>
  <c r="EU69" i="3" s="1"/>
  <c r="EX69" i="3" s="1"/>
  <c r="FA69" i="3" s="1"/>
  <c r="FD69" i="3" s="1"/>
  <c r="FG69" i="3" s="1"/>
  <c r="FJ69" i="3" s="1"/>
  <c r="FM69" i="3" s="1"/>
  <c r="FP69" i="3" s="1"/>
  <c r="FS69" i="3" s="1"/>
  <c r="FV69" i="3" s="1"/>
  <c r="FY69" i="3" s="1"/>
  <c r="GB69" i="3" s="1"/>
  <c r="GE69" i="3" s="1"/>
  <c r="GH69" i="3" s="1"/>
  <c r="GK69" i="3" s="1"/>
  <c r="GN69" i="3" s="1"/>
  <c r="GQ69" i="3" s="1"/>
  <c r="GT69" i="3" s="1"/>
  <c r="GW69" i="3" s="1"/>
  <c r="GZ69" i="3" s="1"/>
  <c r="HC69" i="3" s="1"/>
  <c r="HF69" i="3" s="1"/>
  <c r="HI69" i="3" s="1"/>
  <c r="HL69" i="3" s="1"/>
  <c r="HO69" i="3" s="1"/>
  <c r="HR69" i="3" s="1"/>
  <c r="HU69" i="3" s="1"/>
  <c r="HX69" i="3" s="1"/>
  <c r="IA69" i="3" s="1"/>
  <c r="ID69" i="3" s="1"/>
  <c r="IG69" i="3" s="1"/>
  <c r="IJ69" i="3" s="1"/>
  <c r="IM69" i="3" s="1"/>
  <c r="IP69" i="3" s="1"/>
  <c r="IS69" i="3" s="1"/>
  <c r="IV69" i="3" s="1"/>
  <c r="IY69" i="3" s="1"/>
  <c r="JB69" i="3" s="1"/>
  <c r="JE69" i="3" s="1"/>
  <c r="JH69" i="3" s="1"/>
  <c r="JK69" i="3" s="1"/>
  <c r="JN69" i="3" s="1"/>
  <c r="JQ69" i="3" s="1"/>
  <c r="JT69" i="3" s="1"/>
  <c r="JW69" i="3" s="1"/>
  <c r="JZ69" i="3" s="1"/>
  <c r="KC69" i="3" s="1"/>
  <c r="KF69" i="3" s="1"/>
  <c r="KI69" i="3" s="1"/>
  <c r="KL69" i="3" s="1"/>
  <c r="KO69" i="3" s="1"/>
  <c r="KR69" i="3" s="1"/>
  <c r="KU69" i="3" s="1"/>
  <c r="KX69" i="3" s="1"/>
  <c r="LA69" i="3" s="1"/>
  <c r="LD69" i="3" s="1"/>
  <c r="LG69" i="3" s="1"/>
  <c r="LJ69" i="3" s="1"/>
  <c r="LM69" i="3" s="1"/>
  <c r="LP69" i="3" s="1"/>
  <c r="LS69" i="3" s="1"/>
  <c r="LV69" i="3" s="1"/>
  <c r="LY69" i="3" s="1"/>
  <c r="MB69" i="3" s="1"/>
  <c r="ME69" i="3" s="1"/>
  <c r="MH69" i="3" s="1"/>
  <c r="MK69" i="3" s="1"/>
  <c r="MN69" i="3" s="1"/>
  <c r="MQ69" i="3" s="1"/>
  <c r="MT69" i="3" s="1"/>
  <c r="MW69" i="3" s="1"/>
  <c r="MZ69" i="3" s="1"/>
  <c r="NC69" i="3" s="1"/>
  <c r="NF69" i="3" s="1"/>
  <c r="NI69" i="3" s="1"/>
  <c r="NL69" i="3" s="1"/>
  <c r="NO69" i="3" s="1"/>
  <c r="NR69" i="3" s="1"/>
  <c r="NU69" i="3" s="1"/>
  <c r="NX69" i="3" s="1"/>
  <c r="OA69" i="3" s="1"/>
  <c r="OD69" i="3" s="1"/>
  <c r="OG69" i="3" s="1"/>
  <c r="OJ69" i="3" s="1"/>
  <c r="OM69" i="3" s="1"/>
  <c r="OP69" i="3" s="1"/>
  <c r="OS69" i="3" s="1"/>
  <c r="OV69" i="3" s="1"/>
  <c r="OY69" i="3" s="1"/>
  <c r="PB69" i="3" s="1"/>
  <c r="PE69" i="3" s="1"/>
  <c r="PH69" i="3" s="1"/>
  <c r="PK69" i="3" s="1"/>
  <c r="PN69" i="3" s="1"/>
  <c r="PQ69" i="3" s="1"/>
  <c r="PT69" i="3" s="1"/>
  <c r="PW69" i="3" s="1"/>
  <c r="PZ69" i="3" s="1"/>
  <c r="QC69" i="3" s="1"/>
  <c r="QF69" i="3" s="1"/>
  <c r="QI69" i="3" s="1"/>
  <c r="CS81" i="3"/>
  <c r="CV81" i="3"/>
  <c r="CY81" i="3" s="1"/>
  <c r="DB81" i="3" s="1"/>
  <c r="DE81" i="3" s="1"/>
  <c r="DH81" i="3" s="1"/>
  <c r="DK81" i="3" s="1"/>
  <c r="DN81" i="3" s="1"/>
  <c r="DQ81" i="3" s="1"/>
  <c r="DT81" i="3" s="1"/>
  <c r="DW81" i="3" s="1"/>
  <c r="DZ81" i="3" s="1"/>
  <c r="EC81" i="3" s="1"/>
  <c r="EF81" i="3" s="1"/>
  <c r="EI81" i="3" s="1"/>
  <c r="EL81" i="3" s="1"/>
  <c r="EO81" i="3" s="1"/>
  <c r="ER81" i="3" s="1"/>
  <c r="EU81" i="3" s="1"/>
  <c r="EX81" i="3" s="1"/>
  <c r="FA81" i="3" s="1"/>
  <c r="FD81" i="3" s="1"/>
  <c r="FG81" i="3" s="1"/>
  <c r="FJ81" i="3" s="1"/>
  <c r="FM81" i="3" s="1"/>
  <c r="FP81" i="3" s="1"/>
  <c r="FS81" i="3" s="1"/>
  <c r="FV81" i="3" s="1"/>
  <c r="FY81" i="3" s="1"/>
  <c r="GB81" i="3" s="1"/>
  <c r="GE81" i="3" s="1"/>
  <c r="GH81" i="3" s="1"/>
  <c r="GK81" i="3" s="1"/>
  <c r="GN81" i="3" s="1"/>
  <c r="GQ81" i="3" s="1"/>
  <c r="GT81" i="3" s="1"/>
  <c r="GW81" i="3" s="1"/>
  <c r="GZ81" i="3" s="1"/>
  <c r="HC81" i="3" s="1"/>
  <c r="HF81" i="3" s="1"/>
  <c r="HI81" i="3" s="1"/>
  <c r="HL81" i="3" s="1"/>
  <c r="HO81" i="3" s="1"/>
  <c r="HR81" i="3" s="1"/>
  <c r="HU81" i="3" s="1"/>
  <c r="HX81" i="3" s="1"/>
  <c r="IA81" i="3" s="1"/>
  <c r="ID81" i="3" s="1"/>
  <c r="IG81" i="3" s="1"/>
  <c r="IJ81" i="3" s="1"/>
  <c r="IM81" i="3" s="1"/>
  <c r="IP81" i="3" s="1"/>
  <c r="IS81" i="3" s="1"/>
  <c r="IV81" i="3" s="1"/>
  <c r="IY81" i="3" s="1"/>
  <c r="JB81" i="3" s="1"/>
  <c r="JE81" i="3" s="1"/>
  <c r="JH81" i="3" s="1"/>
  <c r="JK81" i="3" s="1"/>
  <c r="JN81" i="3" s="1"/>
  <c r="JQ81" i="3" s="1"/>
  <c r="JT81" i="3" s="1"/>
  <c r="JW81" i="3" s="1"/>
  <c r="JZ81" i="3" s="1"/>
  <c r="KC81" i="3" s="1"/>
  <c r="KF81" i="3" s="1"/>
  <c r="KI81" i="3" s="1"/>
  <c r="KL81" i="3" s="1"/>
  <c r="KO81" i="3" s="1"/>
  <c r="KR81" i="3" s="1"/>
  <c r="KU81" i="3" s="1"/>
  <c r="KX81" i="3" s="1"/>
  <c r="LA81" i="3" s="1"/>
  <c r="LD81" i="3" s="1"/>
  <c r="LG81" i="3" s="1"/>
  <c r="LJ81" i="3" s="1"/>
  <c r="LM81" i="3" s="1"/>
  <c r="LP81" i="3" s="1"/>
  <c r="LS81" i="3" s="1"/>
  <c r="LV81" i="3" s="1"/>
  <c r="LY81" i="3" s="1"/>
  <c r="MB81" i="3" s="1"/>
  <c r="ME81" i="3" s="1"/>
  <c r="MH81" i="3" s="1"/>
  <c r="MK81" i="3" s="1"/>
  <c r="MN81" i="3" s="1"/>
  <c r="MQ81" i="3" s="1"/>
  <c r="MT81" i="3" s="1"/>
  <c r="MW81" i="3" s="1"/>
  <c r="MZ81" i="3" s="1"/>
  <c r="NC81" i="3" s="1"/>
  <c r="NF81" i="3" s="1"/>
  <c r="NI81" i="3" s="1"/>
  <c r="NL81" i="3" s="1"/>
  <c r="NO81" i="3" s="1"/>
  <c r="NR81" i="3" s="1"/>
  <c r="NU81" i="3" s="1"/>
  <c r="NX81" i="3" s="1"/>
  <c r="OA81" i="3" s="1"/>
  <c r="OD81" i="3" s="1"/>
  <c r="OG81" i="3" s="1"/>
  <c r="OJ81" i="3" s="1"/>
  <c r="OM81" i="3" s="1"/>
  <c r="OP81" i="3" s="1"/>
  <c r="OS81" i="3" s="1"/>
  <c r="OV81" i="3" s="1"/>
  <c r="OY81" i="3" s="1"/>
  <c r="PB81" i="3" s="1"/>
  <c r="PE81" i="3" s="1"/>
  <c r="PH81" i="3" s="1"/>
  <c r="PK81" i="3" s="1"/>
  <c r="PN81" i="3" s="1"/>
  <c r="PQ81" i="3" s="1"/>
  <c r="PT81" i="3" s="1"/>
  <c r="PW81" i="3" s="1"/>
  <c r="PZ81" i="3" s="1"/>
  <c r="QC81" i="3" s="1"/>
  <c r="QF81" i="3" s="1"/>
  <c r="QI81" i="3" s="1"/>
  <c r="CV68" i="3"/>
  <c r="CY68" i="3" s="1"/>
  <c r="DB68" i="3" s="1"/>
  <c r="DE68" i="3" s="1"/>
  <c r="DH68" i="3" s="1"/>
  <c r="DK68" i="3" s="1"/>
  <c r="DN68" i="3" s="1"/>
  <c r="DQ68" i="3" s="1"/>
  <c r="DT68" i="3" s="1"/>
  <c r="DW68" i="3" s="1"/>
  <c r="DZ68" i="3" s="1"/>
  <c r="EC68" i="3" s="1"/>
  <c r="EF68" i="3" s="1"/>
  <c r="EI68" i="3" s="1"/>
  <c r="EL68" i="3" s="1"/>
  <c r="EO68" i="3" s="1"/>
  <c r="ER68" i="3" s="1"/>
  <c r="EU68" i="3" s="1"/>
  <c r="EX68" i="3" s="1"/>
  <c r="FA68" i="3" s="1"/>
  <c r="FD68" i="3" s="1"/>
  <c r="FG68" i="3" s="1"/>
  <c r="FJ68" i="3" s="1"/>
  <c r="FM68" i="3" s="1"/>
  <c r="FP68" i="3" s="1"/>
  <c r="FS68" i="3" s="1"/>
  <c r="FV68" i="3" s="1"/>
  <c r="FY68" i="3" s="1"/>
  <c r="GB68" i="3" s="1"/>
  <c r="GE68" i="3" s="1"/>
  <c r="GH68" i="3" s="1"/>
  <c r="GK68" i="3" s="1"/>
  <c r="GN68" i="3" s="1"/>
  <c r="GQ68" i="3" s="1"/>
  <c r="GT68" i="3" s="1"/>
  <c r="GW68" i="3" s="1"/>
  <c r="GZ68" i="3" s="1"/>
  <c r="HC68" i="3" s="1"/>
  <c r="HF68" i="3" s="1"/>
  <c r="HI68" i="3" s="1"/>
  <c r="HL68" i="3" s="1"/>
  <c r="HO68" i="3" s="1"/>
  <c r="HR68" i="3" s="1"/>
  <c r="HU68" i="3" s="1"/>
  <c r="HX68" i="3" s="1"/>
  <c r="IA68" i="3" s="1"/>
  <c r="ID68" i="3" s="1"/>
  <c r="IG68" i="3" s="1"/>
  <c r="IJ68" i="3" s="1"/>
  <c r="IM68" i="3" s="1"/>
  <c r="IP68" i="3" s="1"/>
  <c r="IS68" i="3" s="1"/>
  <c r="IV68" i="3" s="1"/>
  <c r="IY68" i="3" s="1"/>
  <c r="JB68" i="3" s="1"/>
  <c r="JE68" i="3" s="1"/>
  <c r="JH68" i="3" s="1"/>
  <c r="JK68" i="3" s="1"/>
  <c r="JN68" i="3" s="1"/>
  <c r="JQ68" i="3" s="1"/>
  <c r="JT68" i="3" s="1"/>
  <c r="JW68" i="3" s="1"/>
  <c r="JZ68" i="3" s="1"/>
  <c r="KC68" i="3" s="1"/>
  <c r="KF68" i="3" s="1"/>
  <c r="KI68" i="3" s="1"/>
  <c r="KL68" i="3" s="1"/>
  <c r="KO68" i="3" s="1"/>
  <c r="KR68" i="3" s="1"/>
  <c r="KU68" i="3" s="1"/>
  <c r="KX68" i="3" s="1"/>
  <c r="LA68" i="3" s="1"/>
  <c r="LD68" i="3" s="1"/>
  <c r="LG68" i="3" s="1"/>
  <c r="LJ68" i="3" s="1"/>
  <c r="LM68" i="3" s="1"/>
  <c r="LP68" i="3" s="1"/>
  <c r="LS68" i="3" s="1"/>
  <c r="LV68" i="3" s="1"/>
  <c r="LY68" i="3" s="1"/>
  <c r="MB68" i="3" s="1"/>
  <c r="ME68" i="3" s="1"/>
  <c r="MH68" i="3" s="1"/>
  <c r="MK68" i="3" s="1"/>
  <c r="MN68" i="3" s="1"/>
  <c r="MQ68" i="3" s="1"/>
  <c r="MT68" i="3" s="1"/>
  <c r="MW68" i="3" s="1"/>
  <c r="MZ68" i="3" s="1"/>
  <c r="NC68" i="3" s="1"/>
  <c r="NF68" i="3" s="1"/>
  <c r="NI68" i="3" s="1"/>
  <c r="NL68" i="3" s="1"/>
  <c r="NO68" i="3" s="1"/>
  <c r="NR68" i="3" s="1"/>
  <c r="NU68" i="3" s="1"/>
  <c r="NX68" i="3" s="1"/>
  <c r="OA68" i="3" s="1"/>
  <c r="OD68" i="3" s="1"/>
  <c r="OG68" i="3" s="1"/>
  <c r="OJ68" i="3" s="1"/>
  <c r="OM68" i="3" s="1"/>
  <c r="OP68" i="3" s="1"/>
  <c r="OS68" i="3" s="1"/>
  <c r="OV68" i="3" s="1"/>
  <c r="OY68" i="3" s="1"/>
  <c r="PB68" i="3" s="1"/>
  <c r="PE68" i="3" s="1"/>
  <c r="PH68" i="3" s="1"/>
  <c r="PK68" i="3" s="1"/>
  <c r="PN68" i="3" s="1"/>
  <c r="PQ68" i="3" s="1"/>
  <c r="PT68" i="3" s="1"/>
  <c r="PW68" i="3" s="1"/>
  <c r="PZ68" i="3" s="1"/>
  <c r="QC68" i="3" s="1"/>
  <c r="QF68" i="3" s="1"/>
  <c r="QI68" i="3" s="1"/>
  <c r="CS68" i="3"/>
  <c r="CS74" i="3"/>
  <c r="CV74" i="3"/>
  <c r="CY74" i="3" s="1"/>
  <c r="DB74" i="3" s="1"/>
  <c r="DE74" i="3" s="1"/>
  <c r="DH74" i="3" s="1"/>
  <c r="DK74" i="3" s="1"/>
  <c r="DN74" i="3" s="1"/>
  <c r="DQ74" i="3" s="1"/>
  <c r="DT74" i="3" s="1"/>
  <c r="DW74" i="3" s="1"/>
  <c r="DZ74" i="3" s="1"/>
  <c r="EC74" i="3" s="1"/>
  <c r="EF74" i="3" s="1"/>
  <c r="EI74" i="3" s="1"/>
  <c r="EL74" i="3" s="1"/>
  <c r="EO74" i="3" s="1"/>
  <c r="ER74" i="3" s="1"/>
  <c r="EU74" i="3" s="1"/>
  <c r="EX74" i="3" s="1"/>
  <c r="FA74" i="3" s="1"/>
  <c r="FD74" i="3" s="1"/>
  <c r="FG74" i="3" s="1"/>
  <c r="FJ74" i="3" s="1"/>
  <c r="FM74" i="3" s="1"/>
  <c r="FP74" i="3" s="1"/>
  <c r="FS74" i="3" s="1"/>
  <c r="FV74" i="3" s="1"/>
  <c r="FY74" i="3" s="1"/>
  <c r="GB74" i="3" s="1"/>
  <c r="GE74" i="3" s="1"/>
  <c r="GH74" i="3" s="1"/>
  <c r="GK74" i="3" s="1"/>
  <c r="GN74" i="3" s="1"/>
  <c r="GQ74" i="3" s="1"/>
  <c r="GT74" i="3" s="1"/>
  <c r="GW74" i="3" s="1"/>
  <c r="GZ74" i="3" s="1"/>
  <c r="HC74" i="3" s="1"/>
  <c r="HF74" i="3" s="1"/>
  <c r="HI74" i="3" s="1"/>
  <c r="HL74" i="3" s="1"/>
  <c r="HO74" i="3" s="1"/>
  <c r="HR74" i="3" s="1"/>
  <c r="HU74" i="3" s="1"/>
  <c r="HX74" i="3" s="1"/>
  <c r="IA74" i="3" s="1"/>
  <c r="ID74" i="3" s="1"/>
  <c r="IG74" i="3" s="1"/>
  <c r="IJ74" i="3" s="1"/>
  <c r="IM74" i="3" s="1"/>
  <c r="IP74" i="3" s="1"/>
  <c r="IS74" i="3" s="1"/>
  <c r="IV74" i="3" s="1"/>
  <c r="IY74" i="3" s="1"/>
  <c r="JB74" i="3" s="1"/>
  <c r="JE74" i="3" s="1"/>
  <c r="JH74" i="3" s="1"/>
  <c r="JK74" i="3" s="1"/>
  <c r="JN74" i="3" s="1"/>
  <c r="JQ74" i="3" s="1"/>
  <c r="JT74" i="3" s="1"/>
  <c r="JW74" i="3" s="1"/>
  <c r="JZ74" i="3" s="1"/>
  <c r="KC74" i="3" s="1"/>
  <c r="KF74" i="3" s="1"/>
  <c r="KI74" i="3" s="1"/>
  <c r="KL74" i="3" s="1"/>
  <c r="KO74" i="3" s="1"/>
  <c r="KR74" i="3" s="1"/>
  <c r="KU74" i="3" s="1"/>
  <c r="KX74" i="3" s="1"/>
  <c r="LA74" i="3" s="1"/>
  <c r="LD74" i="3" s="1"/>
  <c r="LG74" i="3" s="1"/>
  <c r="LJ74" i="3" s="1"/>
  <c r="LM74" i="3" s="1"/>
  <c r="LP74" i="3" s="1"/>
  <c r="LS74" i="3" s="1"/>
  <c r="LV74" i="3" s="1"/>
  <c r="LY74" i="3" s="1"/>
  <c r="MB74" i="3" s="1"/>
  <c r="ME74" i="3" s="1"/>
  <c r="MH74" i="3" s="1"/>
  <c r="MK74" i="3" s="1"/>
  <c r="MN74" i="3" s="1"/>
  <c r="MQ74" i="3" s="1"/>
  <c r="MT74" i="3" s="1"/>
  <c r="MW74" i="3" s="1"/>
  <c r="MZ74" i="3" s="1"/>
  <c r="NC74" i="3" s="1"/>
  <c r="NF74" i="3" s="1"/>
  <c r="NI74" i="3" s="1"/>
  <c r="NL74" i="3" s="1"/>
  <c r="NO74" i="3" s="1"/>
  <c r="NR74" i="3" s="1"/>
  <c r="NU74" i="3" s="1"/>
  <c r="NX74" i="3" s="1"/>
  <c r="OA74" i="3" s="1"/>
  <c r="OD74" i="3" s="1"/>
  <c r="OG74" i="3" s="1"/>
  <c r="OJ74" i="3" s="1"/>
  <c r="OM74" i="3" s="1"/>
  <c r="OP74" i="3" s="1"/>
  <c r="OS74" i="3" s="1"/>
  <c r="OV74" i="3" s="1"/>
  <c r="OY74" i="3" s="1"/>
  <c r="PB74" i="3" s="1"/>
  <c r="PE74" i="3" s="1"/>
  <c r="PH74" i="3" s="1"/>
  <c r="PK74" i="3" s="1"/>
  <c r="PN74" i="3" s="1"/>
  <c r="PQ74" i="3" s="1"/>
  <c r="PT74" i="3" s="1"/>
  <c r="PW74" i="3" s="1"/>
  <c r="PZ74" i="3" s="1"/>
  <c r="QC74" i="3" s="1"/>
  <c r="QF74" i="3" s="1"/>
  <c r="QI74" i="3" s="1"/>
  <c r="CV75" i="3"/>
  <c r="CY75" i="3" s="1"/>
  <c r="DB75" i="3" s="1"/>
  <c r="DE75" i="3" s="1"/>
  <c r="DH75" i="3" s="1"/>
  <c r="DK75" i="3" s="1"/>
  <c r="DN75" i="3" s="1"/>
  <c r="DQ75" i="3" s="1"/>
  <c r="DT75" i="3" s="1"/>
  <c r="DW75" i="3" s="1"/>
  <c r="DZ75" i="3" s="1"/>
  <c r="EC75" i="3" s="1"/>
  <c r="EF75" i="3" s="1"/>
  <c r="EI75" i="3" s="1"/>
  <c r="EL75" i="3" s="1"/>
  <c r="EO75" i="3" s="1"/>
  <c r="ER75" i="3" s="1"/>
  <c r="EU75" i="3" s="1"/>
  <c r="EX75" i="3" s="1"/>
  <c r="FA75" i="3" s="1"/>
  <c r="FD75" i="3" s="1"/>
  <c r="FG75" i="3" s="1"/>
  <c r="FJ75" i="3" s="1"/>
  <c r="FM75" i="3" s="1"/>
  <c r="FP75" i="3" s="1"/>
  <c r="FS75" i="3" s="1"/>
  <c r="FV75" i="3" s="1"/>
  <c r="FY75" i="3" s="1"/>
  <c r="GB75" i="3" s="1"/>
  <c r="GE75" i="3" s="1"/>
  <c r="GH75" i="3" s="1"/>
  <c r="GK75" i="3" s="1"/>
  <c r="GN75" i="3" s="1"/>
  <c r="GQ75" i="3" s="1"/>
  <c r="GT75" i="3" s="1"/>
  <c r="GW75" i="3" s="1"/>
  <c r="GZ75" i="3" s="1"/>
  <c r="HC75" i="3" s="1"/>
  <c r="HF75" i="3" s="1"/>
  <c r="HI75" i="3" s="1"/>
  <c r="HL75" i="3" s="1"/>
  <c r="HO75" i="3" s="1"/>
  <c r="HR75" i="3" s="1"/>
  <c r="HU75" i="3" s="1"/>
  <c r="HX75" i="3" s="1"/>
  <c r="IA75" i="3" s="1"/>
  <c r="ID75" i="3" s="1"/>
  <c r="IG75" i="3" s="1"/>
  <c r="IJ75" i="3" s="1"/>
  <c r="IM75" i="3" s="1"/>
  <c r="IP75" i="3" s="1"/>
  <c r="IS75" i="3" s="1"/>
  <c r="IV75" i="3" s="1"/>
  <c r="IY75" i="3" s="1"/>
  <c r="JB75" i="3" s="1"/>
  <c r="JE75" i="3" s="1"/>
  <c r="JH75" i="3" s="1"/>
  <c r="JK75" i="3" s="1"/>
  <c r="JN75" i="3" s="1"/>
  <c r="JQ75" i="3" s="1"/>
  <c r="JT75" i="3" s="1"/>
  <c r="JW75" i="3" s="1"/>
  <c r="JZ75" i="3" s="1"/>
  <c r="KC75" i="3" s="1"/>
  <c r="KF75" i="3" s="1"/>
  <c r="KI75" i="3" s="1"/>
  <c r="KL75" i="3" s="1"/>
  <c r="KO75" i="3" s="1"/>
  <c r="KR75" i="3" s="1"/>
  <c r="KU75" i="3" s="1"/>
  <c r="KX75" i="3" s="1"/>
  <c r="LA75" i="3" s="1"/>
  <c r="LD75" i="3" s="1"/>
  <c r="LG75" i="3" s="1"/>
  <c r="LJ75" i="3" s="1"/>
  <c r="LM75" i="3" s="1"/>
  <c r="LP75" i="3" s="1"/>
  <c r="LS75" i="3" s="1"/>
  <c r="LV75" i="3" s="1"/>
  <c r="LY75" i="3" s="1"/>
  <c r="MB75" i="3" s="1"/>
  <c r="ME75" i="3" s="1"/>
  <c r="MH75" i="3" s="1"/>
  <c r="MK75" i="3" s="1"/>
  <c r="MN75" i="3" s="1"/>
  <c r="MQ75" i="3" s="1"/>
  <c r="MT75" i="3" s="1"/>
  <c r="MW75" i="3" s="1"/>
  <c r="MZ75" i="3" s="1"/>
  <c r="NC75" i="3" s="1"/>
  <c r="NF75" i="3" s="1"/>
  <c r="NI75" i="3" s="1"/>
  <c r="NL75" i="3" s="1"/>
  <c r="NO75" i="3" s="1"/>
  <c r="NR75" i="3" s="1"/>
  <c r="NU75" i="3" s="1"/>
  <c r="NX75" i="3" s="1"/>
  <c r="OA75" i="3" s="1"/>
  <c r="OD75" i="3" s="1"/>
  <c r="OG75" i="3" s="1"/>
  <c r="OJ75" i="3" s="1"/>
  <c r="OM75" i="3" s="1"/>
  <c r="OP75" i="3" s="1"/>
  <c r="OS75" i="3" s="1"/>
  <c r="OV75" i="3" s="1"/>
  <c r="OY75" i="3" s="1"/>
  <c r="PB75" i="3" s="1"/>
  <c r="PE75" i="3" s="1"/>
  <c r="PH75" i="3" s="1"/>
  <c r="PK75" i="3" s="1"/>
  <c r="PN75" i="3" s="1"/>
  <c r="PQ75" i="3" s="1"/>
  <c r="PT75" i="3" s="1"/>
  <c r="PW75" i="3" s="1"/>
  <c r="PZ75" i="3" s="1"/>
  <c r="QC75" i="3" s="1"/>
  <c r="QF75" i="3" s="1"/>
  <c r="QI75" i="3" s="1"/>
  <c r="CS75" i="3"/>
  <c r="QS56" i="3"/>
  <c r="QT56" i="3" s="1"/>
  <c r="QK57" i="3"/>
  <c r="QS59" i="3"/>
  <c r="QT59" i="3" s="1"/>
  <c r="QS64" i="3"/>
  <c r="QT64" i="3" s="1"/>
  <c r="CV71" i="3"/>
  <c r="CY71" i="3" s="1"/>
  <c r="DB71" i="3" s="1"/>
  <c r="DE71" i="3" s="1"/>
  <c r="DH71" i="3" s="1"/>
  <c r="DK71" i="3" s="1"/>
  <c r="DN71" i="3" s="1"/>
  <c r="DQ71" i="3" s="1"/>
  <c r="DT71" i="3" s="1"/>
  <c r="DW71" i="3" s="1"/>
  <c r="DZ71" i="3" s="1"/>
  <c r="EC71" i="3" s="1"/>
  <c r="EF71" i="3" s="1"/>
  <c r="EI71" i="3" s="1"/>
  <c r="EL71" i="3" s="1"/>
  <c r="EO71" i="3" s="1"/>
  <c r="ER71" i="3" s="1"/>
  <c r="EU71" i="3" s="1"/>
  <c r="EX71" i="3" s="1"/>
  <c r="FA71" i="3" s="1"/>
  <c r="FD71" i="3" s="1"/>
  <c r="FG71" i="3" s="1"/>
  <c r="FJ71" i="3" s="1"/>
  <c r="FM71" i="3" s="1"/>
  <c r="FP71" i="3" s="1"/>
  <c r="FS71" i="3" s="1"/>
  <c r="FV71" i="3" s="1"/>
  <c r="FY71" i="3" s="1"/>
  <c r="GB71" i="3" s="1"/>
  <c r="GE71" i="3" s="1"/>
  <c r="GH71" i="3" s="1"/>
  <c r="GK71" i="3" s="1"/>
  <c r="GN71" i="3" s="1"/>
  <c r="GQ71" i="3" s="1"/>
  <c r="GT71" i="3" s="1"/>
  <c r="GW71" i="3" s="1"/>
  <c r="GZ71" i="3" s="1"/>
  <c r="HC71" i="3" s="1"/>
  <c r="HF71" i="3" s="1"/>
  <c r="HI71" i="3" s="1"/>
  <c r="HL71" i="3" s="1"/>
  <c r="HO71" i="3" s="1"/>
  <c r="HR71" i="3" s="1"/>
  <c r="HU71" i="3" s="1"/>
  <c r="HX71" i="3" s="1"/>
  <c r="IA71" i="3" s="1"/>
  <c r="ID71" i="3" s="1"/>
  <c r="IG71" i="3" s="1"/>
  <c r="IJ71" i="3" s="1"/>
  <c r="IM71" i="3" s="1"/>
  <c r="IP71" i="3" s="1"/>
  <c r="IS71" i="3" s="1"/>
  <c r="IV71" i="3" s="1"/>
  <c r="IY71" i="3" s="1"/>
  <c r="JB71" i="3" s="1"/>
  <c r="JE71" i="3" s="1"/>
  <c r="JH71" i="3" s="1"/>
  <c r="JK71" i="3" s="1"/>
  <c r="JN71" i="3" s="1"/>
  <c r="JQ71" i="3" s="1"/>
  <c r="JT71" i="3" s="1"/>
  <c r="JW71" i="3" s="1"/>
  <c r="JZ71" i="3" s="1"/>
  <c r="KC71" i="3" s="1"/>
  <c r="KF71" i="3" s="1"/>
  <c r="KI71" i="3" s="1"/>
  <c r="KL71" i="3" s="1"/>
  <c r="KO71" i="3" s="1"/>
  <c r="KR71" i="3" s="1"/>
  <c r="KU71" i="3" s="1"/>
  <c r="KX71" i="3" s="1"/>
  <c r="LA71" i="3" s="1"/>
  <c r="LD71" i="3" s="1"/>
  <c r="LG71" i="3" s="1"/>
  <c r="LJ71" i="3" s="1"/>
  <c r="LM71" i="3" s="1"/>
  <c r="LP71" i="3" s="1"/>
  <c r="LS71" i="3" s="1"/>
  <c r="LV71" i="3" s="1"/>
  <c r="LY71" i="3" s="1"/>
  <c r="MB71" i="3" s="1"/>
  <c r="ME71" i="3" s="1"/>
  <c r="MH71" i="3" s="1"/>
  <c r="MK71" i="3" s="1"/>
  <c r="MN71" i="3" s="1"/>
  <c r="MQ71" i="3" s="1"/>
  <c r="MT71" i="3" s="1"/>
  <c r="MW71" i="3" s="1"/>
  <c r="MZ71" i="3" s="1"/>
  <c r="NC71" i="3" s="1"/>
  <c r="NF71" i="3" s="1"/>
  <c r="NI71" i="3" s="1"/>
  <c r="NL71" i="3" s="1"/>
  <c r="NO71" i="3" s="1"/>
  <c r="NR71" i="3" s="1"/>
  <c r="NU71" i="3" s="1"/>
  <c r="NX71" i="3" s="1"/>
  <c r="OA71" i="3" s="1"/>
  <c r="OD71" i="3" s="1"/>
  <c r="OG71" i="3" s="1"/>
  <c r="OJ71" i="3" s="1"/>
  <c r="OM71" i="3" s="1"/>
  <c r="OP71" i="3" s="1"/>
  <c r="OS71" i="3" s="1"/>
  <c r="OV71" i="3" s="1"/>
  <c r="OY71" i="3" s="1"/>
  <c r="PB71" i="3" s="1"/>
  <c r="PE71" i="3" s="1"/>
  <c r="PH71" i="3" s="1"/>
  <c r="PK71" i="3" s="1"/>
  <c r="PN71" i="3" s="1"/>
  <c r="PQ71" i="3" s="1"/>
  <c r="PT71" i="3" s="1"/>
  <c r="PW71" i="3" s="1"/>
  <c r="PZ71" i="3" s="1"/>
  <c r="QC71" i="3" s="1"/>
  <c r="QF71" i="3" s="1"/>
  <c r="QI71" i="3" s="1"/>
  <c r="CS71" i="3"/>
  <c r="CV73" i="3"/>
  <c r="CY73" i="3" s="1"/>
  <c r="DB73" i="3" s="1"/>
  <c r="DE73" i="3" s="1"/>
  <c r="DH73" i="3" s="1"/>
  <c r="DK73" i="3" s="1"/>
  <c r="DN73" i="3" s="1"/>
  <c r="DQ73" i="3" s="1"/>
  <c r="DT73" i="3" s="1"/>
  <c r="DW73" i="3" s="1"/>
  <c r="DZ73" i="3" s="1"/>
  <c r="EC73" i="3" s="1"/>
  <c r="EF73" i="3" s="1"/>
  <c r="EI73" i="3" s="1"/>
  <c r="EL73" i="3" s="1"/>
  <c r="EO73" i="3" s="1"/>
  <c r="ER73" i="3" s="1"/>
  <c r="EU73" i="3" s="1"/>
  <c r="EX73" i="3" s="1"/>
  <c r="FA73" i="3" s="1"/>
  <c r="FD73" i="3" s="1"/>
  <c r="FG73" i="3" s="1"/>
  <c r="FJ73" i="3" s="1"/>
  <c r="FM73" i="3" s="1"/>
  <c r="FP73" i="3" s="1"/>
  <c r="FS73" i="3" s="1"/>
  <c r="FV73" i="3" s="1"/>
  <c r="FY73" i="3" s="1"/>
  <c r="GB73" i="3" s="1"/>
  <c r="GE73" i="3" s="1"/>
  <c r="GH73" i="3" s="1"/>
  <c r="GK73" i="3" s="1"/>
  <c r="GN73" i="3" s="1"/>
  <c r="GQ73" i="3" s="1"/>
  <c r="GT73" i="3" s="1"/>
  <c r="GW73" i="3" s="1"/>
  <c r="GZ73" i="3" s="1"/>
  <c r="HC73" i="3" s="1"/>
  <c r="HF73" i="3" s="1"/>
  <c r="HI73" i="3" s="1"/>
  <c r="HL73" i="3" s="1"/>
  <c r="HO73" i="3" s="1"/>
  <c r="HR73" i="3" s="1"/>
  <c r="HU73" i="3" s="1"/>
  <c r="HX73" i="3" s="1"/>
  <c r="IA73" i="3" s="1"/>
  <c r="ID73" i="3" s="1"/>
  <c r="IG73" i="3" s="1"/>
  <c r="IJ73" i="3" s="1"/>
  <c r="IM73" i="3" s="1"/>
  <c r="IP73" i="3" s="1"/>
  <c r="IS73" i="3" s="1"/>
  <c r="IV73" i="3" s="1"/>
  <c r="IY73" i="3" s="1"/>
  <c r="JB73" i="3" s="1"/>
  <c r="JE73" i="3" s="1"/>
  <c r="JH73" i="3" s="1"/>
  <c r="JK73" i="3" s="1"/>
  <c r="JN73" i="3" s="1"/>
  <c r="JQ73" i="3" s="1"/>
  <c r="JT73" i="3" s="1"/>
  <c r="JW73" i="3" s="1"/>
  <c r="JZ73" i="3" s="1"/>
  <c r="KC73" i="3" s="1"/>
  <c r="KF73" i="3" s="1"/>
  <c r="KI73" i="3" s="1"/>
  <c r="KL73" i="3" s="1"/>
  <c r="KO73" i="3" s="1"/>
  <c r="KR73" i="3" s="1"/>
  <c r="KU73" i="3" s="1"/>
  <c r="KX73" i="3" s="1"/>
  <c r="LA73" i="3" s="1"/>
  <c r="LD73" i="3" s="1"/>
  <c r="LG73" i="3" s="1"/>
  <c r="LJ73" i="3" s="1"/>
  <c r="LM73" i="3" s="1"/>
  <c r="LP73" i="3" s="1"/>
  <c r="LS73" i="3" s="1"/>
  <c r="LV73" i="3" s="1"/>
  <c r="LY73" i="3" s="1"/>
  <c r="MB73" i="3" s="1"/>
  <c r="ME73" i="3" s="1"/>
  <c r="MH73" i="3" s="1"/>
  <c r="MK73" i="3" s="1"/>
  <c r="MN73" i="3" s="1"/>
  <c r="MQ73" i="3" s="1"/>
  <c r="MT73" i="3" s="1"/>
  <c r="MW73" i="3" s="1"/>
  <c r="MZ73" i="3" s="1"/>
  <c r="NC73" i="3" s="1"/>
  <c r="NF73" i="3" s="1"/>
  <c r="NI73" i="3" s="1"/>
  <c r="NL73" i="3" s="1"/>
  <c r="NO73" i="3" s="1"/>
  <c r="NR73" i="3" s="1"/>
  <c r="NU73" i="3" s="1"/>
  <c r="NX73" i="3" s="1"/>
  <c r="OA73" i="3" s="1"/>
  <c r="OD73" i="3" s="1"/>
  <c r="OG73" i="3" s="1"/>
  <c r="OJ73" i="3" s="1"/>
  <c r="OM73" i="3" s="1"/>
  <c r="OP73" i="3" s="1"/>
  <c r="OS73" i="3" s="1"/>
  <c r="OV73" i="3" s="1"/>
  <c r="OY73" i="3" s="1"/>
  <c r="PB73" i="3" s="1"/>
  <c r="PE73" i="3" s="1"/>
  <c r="PH73" i="3" s="1"/>
  <c r="PK73" i="3" s="1"/>
  <c r="PN73" i="3" s="1"/>
  <c r="PQ73" i="3" s="1"/>
  <c r="PT73" i="3" s="1"/>
  <c r="PW73" i="3" s="1"/>
  <c r="PZ73" i="3" s="1"/>
  <c r="QC73" i="3" s="1"/>
  <c r="QF73" i="3" s="1"/>
  <c r="QI73" i="3" s="1"/>
  <c r="CS73" i="3"/>
  <c r="CV72" i="3"/>
  <c r="CY72" i="3" s="1"/>
  <c r="DB72" i="3" s="1"/>
  <c r="DE72" i="3" s="1"/>
  <c r="DH72" i="3" s="1"/>
  <c r="DK72" i="3" s="1"/>
  <c r="DN72" i="3" s="1"/>
  <c r="DQ72" i="3" s="1"/>
  <c r="DT72" i="3" s="1"/>
  <c r="DW72" i="3" s="1"/>
  <c r="DZ72" i="3" s="1"/>
  <c r="EC72" i="3" s="1"/>
  <c r="EF72" i="3" s="1"/>
  <c r="EI72" i="3" s="1"/>
  <c r="EL72" i="3" s="1"/>
  <c r="EO72" i="3" s="1"/>
  <c r="ER72" i="3" s="1"/>
  <c r="EU72" i="3" s="1"/>
  <c r="EX72" i="3" s="1"/>
  <c r="FA72" i="3" s="1"/>
  <c r="FD72" i="3" s="1"/>
  <c r="FG72" i="3" s="1"/>
  <c r="FJ72" i="3" s="1"/>
  <c r="FM72" i="3" s="1"/>
  <c r="FP72" i="3" s="1"/>
  <c r="FS72" i="3" s="1"/>
  <c r="FV72" i="3" s="1"/>
  <c r="FY72" i="3" s="1"/>
  <c r="GB72" i="3" s="1"/>
  <c r="GE72" i="3" s="1"/>
  <c r="GH72" i="3" s="1"/>
  <c r="GK72" i="3" s="1"/>
  <c r="GN72" i="3" s="1"/>
  <c r="GQ72" i="3" s="1"/>
  <c r="GT72" i="3" s="1"/>
  <c r="GW72" i="3" s="1"/>
  <c r="GZ72" i="3" s="1"/>
  <c r="HC72" i="3" s="1"/>
  <c r="HF72" i="3" s="1"/>
  <c r="HI72" i="3" s="1"/>
  <c r="HL72" i="3" s="1"/>
  <c r="HO72" i="3" s="1"/>
  <c r="HR72" i="3" s="1"/>
  <c r="HU72" i="3" s="1"/>
  <c r="HX72" i="3" s="1"/>
  <c r="IA72" i="3" s="1"/>
  <c r="ID72" i="3" s="1"/>
  <c r="IG72" i="3" s="1"/>
  <c r="IJ72" i="3" s="1"/>
  <c r="IM72" i="3" s="1"/>
  <c r="IP72" i="3" s="1"/>
  <c r="IS72" i="3" s="1"/>
  <c r="IV72" i="3" s="1"/>
  <c r="IY72" i="3" s="1"/>
  <c r="JB72" i="3" s="1"/>
  <c r="JE72" i="3" s="1"/>
  <c r="JH72" i="3" s="1"/>
  <c r="JK72" i="3" s="1"/>
  <c r="JN72" i="3" s="1"/>
  <c r="JQ72" i="3" s="1"/>
  <c r="JT72" i="3" s="1"/>
  <c r="JW72" i="3" s="1"/>
  <c r="JZ72" i="3" s="1"/>
  <c r="KC72" i="3" s="1"/>
  <c r="KF72" i="3" s="1"/>
  <c r="KI72" i="3" s="1"/>
  <c r="KL72" i="3" s="1"/>
  <c r="KO72" i="3" s="1"/>
  <c r="KR72" i="3" s="1"/>
  <c r="KU72" i="3" s="1"/>
  <c r="KX72" i="3" s="1"/>
  <c r="LA72" i="3" s="1"/>
  <c r="LD72" i="3" s="1"/>
  <c r="LG72" i="3" s="1"/>
  <c r="LJ72" i="3" s="1"/>
  <c r="LM72" i="3" s="1"/>
  <c r="LP72" i="3" s="1"/>
  <c r="LS72" i="3" s="1"/>
  <c r="LV72" i="3" s="1"/>
  <c r="LY72" i="3" s="1"/>
  <c r="MB72" i="3" s="1"/>
  <c r="ME72" i="3" s="1"/>
  <c r="MH72" i="3" s="1"/>
  <c r="MK72" i="3" s="1"/>
  <c r="MN72" i="3" s="1"/>
  <c r="MQ72" i="3" s="1"/>
  <c r="MT72" i="3" s="1"/>
  <c r="MW72" i="3" s="1"/>
  <c r="MZ72" i="3" s="1"/>
  <c r="NC72" i="3" s="1"/>
  <c r="NF72" i="3" s="1"/>
  <c r="NI72" i="3" s="1"/>
  <c r="NL72" i="3" s="1"/>
  <c r="NO72" i="3" s="1"/>
  <c r="NR72" i="3" s="1"/>
  <c r="NU72" i="3" s="1"/>
  <c r="NX72" i="3" s="1"/>
  <c r="OA72" i="3" s="1"/>
  <c r="OD72" i="3" s="1"/>
  <c r="OG72" i="3" s="1"/>
  <c r="OJ72" i="3" s="1"/>
  <c r="OM72" i="3" s="1"/>
  <c r="OP72" i="3" s="1"/>
  <c r="OS72" i="3" s="1"/>
  <c r="OV72" i="3" s="1"/>
  <c r="OY72" i="3" s="1"/>
  <c r="PB72" i="3" s="1"/>
  <c r="PE72" i="3" s="1"/>
  <c r="PH72" i="3" s="1"/>
  <c r="PK72" i="3" s="1"/>
  <c r="PN72" i="3" s="1"/>
  <c r="PQ72" i="3" s="1"/>
  <c r="PT72" i="3" s="1"/>
  <c r="PW72" i="3" s="1"/>
  <c r="PZ72" i="3" s="1"/>
  <c r="QC72" i="3" s="1"/>
  <c r="QF72" i="3" s="1"/>
  <c r="QI72" i="3" s="1"/>
  <c r="CS72" i="3"/>
  <c r="QN60" i="3"/>
  <c r="CV70" i="3"/>
  <c r="CY70" i="3" s="1"/>
  <c r="DB70" i="3" s="1"/>
  <c r="DE70" i="3" s="1"/>
  <c r="DH70" i="3" s="1"/>
  <c r="DK70" i="3" s="1"/>
  <c r="DN70" i="3" s="1"/>
  <c r="DQ70" i="3" s="1"/>
  <c r="DT70" i="3" s="1"/>
  <c r="DW70" i="3" s="1"/>
  <c r="DZ70" i="3" s="1"/>
  <c r="EC70" i="3" s="1"/>
  <c r="EF70" i="3" s="1"/>
  <c r="EI70" i="3" s="1"/>
  <c r="EL70" i="3" s="1"/>
  <c r="EO70" i="3" s="1"/>
  <c r="ER70" i="3" s="1"/>
  <c r="EU70" i="3" s="1"/>
  <c r="EX70" i="3" s="1"/>
  <c r="FA70" i="3" s="1"/>
  <c r="FD70" i="3" s="1"/>
  <c r="FG70" i="3" s="1"/>
  <c r="FJ70" i="3" s="1"/>
  <c r="FM70" i="3" s="1"/>
  <c r="FP70" i="3" s="1"/>
  <c r="FS70" i="3" s="1"/>
  <c r="FV70" i="3" s="1"/>
  <c r="FY70" i="3" s="1"/>
  <c r="GB70" i="3" s="1"/>
  <c r="GE70" i="3" s="1"/>
  <c r="GH70" i="3" s="1"/>
  <c r="GK70" i="3" s="1"/>
  <c r="GN70" i="3" s="1"/>
  <c r="GQ70" i="3" s="1"/>
  <c r="GT70" i="3" s="1"/>
  <c r="GW70" i="3" s="1"/>
  <c r="GZ70" i="3" s="1"/>
  <c r="HC70" i="3" s="1"/>
  <c r="HF70" i="3" s="1"/>
  <c r="HI70" i="3" s="1"/>
  <c r="HL70" i="3" s="1"/>
  <c r="HO70" i="3" s="1"/>
  <c r="HR70" i="3" s="1"/>
  <c r="HU70" i="3" s="1"/>
  <c r="HX70" i="3" s="1"/>
  <c r="IA70" i="3" s="1"/>
  <c r="ID70" i="3" s="1"/>
  <c r="IG70" i="3" s="1"/>
  <c r="IJ70" i="3" s="1"/>
  <c r="IM70" i="3" s="1"/>
  <c r="IP70" i="3" s="1"/>
  <c r="IS70" i="3" s="1"/>
  <c r="IV70" i="3" s="1"/>
  <c r="IY70" i="3" s="1"/>
  <c r="JB70" i="3" s="1"/>
  <c r="JE70" i="3" s="1"/>
  <c r="JH70" i="3" s="1"/>
  <c r="JK70" i="3" s="1"/>
  <c r="JN70" i="3" s="1"/>
  <c r="JQ70" i="3" s="1"/>
  <c r="JT70" i="3" s="1"/>
  <c r="JW70" i="3" s="1"/>
  <c r="JZ70" i="3" s="1"/>
  <c r="KC70" i="3" s="1"/>
  <c r="KF70" i="3" s="1"/>
  <c r="KI70" i="3" s="1"/>
  <c r="KL70" i="3" s="1"/>
  <c r="KO70" i="3" s="1"/>
  <c r="KR70" i="3" s="1"/>
  <c r="KU70" i="3" s="1"/>
  <c r="KX70" i="3" s="1"/>
  <c r="LA70" i="3" s="1"/>
  <c r="LD70" i="3" s="1"/>
  <c r="LG70" i="3" s="1"/>
  <c r="LJ70" i="3" s="1"/>
  <c r="LM70" i="3" s="1"/>
  <c r="LP70" i="3" s="1"/>
  <c r="LS70" i="3" s="1"/>
  <c r="LV70" i="3" s="1"/>
  <c r="LY70" i="3" s="1"/>
  <c r="MB70" i="3" s="1"/>
  <c r="ME70" i="3" s="1"/>
  <c r="MH70" i="3" s="1"/>
  <c r="MK70" i="3" s="1"/>
  <c r="MN70" i="3" s="1"/>
  <c r="MQ70" i="3" s="1"/>
  <c r="MT70" i="3" s="1"/>
  <c r="MW70" i="3" s="1"/>
  <c r="MZ70" i="3" s="1"/>
  <c r="NC70" i="3" s="1"/>
  <c r="NF70" i="3" s="1"/>
  <c r="NI70" i="3" s="1"/>
  <c r="NL70" i="3" s="1"/>
  <c r="NO70" i="3" s="1"/>
  <c r="NR70" i="3" s="1"/>
  <c r="NU70" i="3" s="1"/>
  <c r="NX70" i="3" s="1"/>
  <c r="OA70" i="3" s="1"/>
  <c r="OD70" i="3" s="1"/>
  <c r="OG70" i="3" s="1"/>
  <c r="OJ70" i="3" s="1"/>
  <c r="OM70" i="3" s="1"/>
  <c r="OP70" i="3" s="1"/>
  <c r="OS70" i="3" s="1"/>
  <c r="OV70" i="3" s="1"/>
  <c r="OY70" i="3" s="1"/>
  <c r="PB70" i="3" s="1"/>
  <c r="PE70" i="3" s="1"/>
  <c r="PH70" i="3" s="1"/>
  <c r="PK70" i="3" s="1"/>
  <c r="PN70" i="3" s="1"/>
  <c r="PQ70" i="3" s="1"/>
  <c r="PT70" i="3" s="1"/>
  <c r="PW70" i="3" s="1"/>
  <c r="PZ70" i="3" s="1"/>
  <c r="QC70" i="3" s="1"/>
  <c r="QF70" i="3" s="1"/>
  <c r="QI70" i="3" s="1"/>
  <c r="CS70" i="3"/>
  <c r="CV78" i="3"/>
  <c r="CY78" i="3" s="1"/>
  <c r="DB78" i="3" s="1"/>
  <c r="DE78" i="3" s="1"/>
  <c r="DH78" i="3" s="1"/>
  <c r="DK78" i="3" s="1"/>
  <c r="DN78" i="3" s="1"/>
  <c r="DQ78" i="3" s="1"/>
  <c r="DT78" i="3" s="1"/>
  <c r="DW78" i="3" s="1"/>
  <c r="DZ78" i="3" s="1"/>
  <c r="EC78" i="3" s="1"/>
  <c r="EF78" i="3" s="1"/>
  <c r="EI78" i="3" s="1"/>
  <c r="EL78" i="3" s="1"/>
  <c r="EO78" i="3" s="1"/>
  <c r="ER78" i="3" s="1"/>
  <c r="EU78" i="3" s="1"/>
  <c r="EX78" i="3" s="1"/>
  <c r="FA78" i="3" s="1"/>
  <c r="FD78" i="3" s="1"/>
  <c r="FG78" i="3" s="1"/>
  <c r="FJ78" i="3" s="1"/>
  <c r="FM78" i="3" s="1"/>
  <c r="FP78" i="3" s="1"/>
  <c r="FS78" i="3" s="1"/>
  <c r="FV78" i="3" s="1"/>
  <c r="FY78" i="3" s="1"/>
  <c r="GB78" i="3" s="1"/>
  <c r="GE78" i="3" s="1"/>
  <c r="GH78" i="3" s="1"/>
  <c r="GK78" i="3" s="1"/>
  <c r="GN78" i="3" s="1"/>
  <c r="GQ78" i="3" s="1"/>
  <c r="GT78" i="3" s="1"/>
  <c r="GW78" i="3" s="1"/>
  <c r="GZ78" i="3" s="1"/>
  <c r="HC78" i="3" s="1"/>
  <c r="HF78" i="3" s="1"/>
  <c r="HI78" i="3" s="1"/>
  <c r="HL78" i="3" s="1"/>
  <c r="HO78" i="3" s="1"/>
  <c r="HR78" i="3" s="1"/>
  <c r="HU78" i="3" s="1"/>
  <c r="HX78" i="3" s="1"/>
  <c r="IA78" i="3" s="1"/>
  <c r="ID78" i="3" s="1"/>
  <c r="IG78" i="3" s="1"/>
  <c r="IJ78" i="3" s="1"/>
  <c r="IM78" i="3" s="1"/>
  <c r="IP78" i="3" s="1"/>
  <c r="IS78" i="3" s="1"/>
  <c r="IV78" i="3" s="1"/>
  <c r="IY78" i="3" s="1"/>
  <c r="JB78" i="3" s="1"/>
  <c r="JE78" i="3" s="1"/>
  <c r="JH78" i="3" s="1"/>
  <c r="JK78" i="3" s="1"/>
  <c r="JN78" i="3" s="1"/>
  <c r="JQ78" i="3" s="1"/>
  <c r="JT78" i="3" s="1"/>
  <c r="JW78" i="3" s="1"/>
  <c r="JZ78" i="3" s="1"/>
  <c r="KC78" i="3" s="1"/>
  <c r="KF78" i="3" s="1"/>
  <c r="KI78" i="3" s="1"/>
  <c r="KL78" i="3" s="1"/>
  <c r="KO78" i="3" s="1"/>
  <c r="KR78" i="3" s="1"/>
  <c r="KU78" i="3" s="1"/>
  <c r="KX78" i="3" s="1"/>
  <c r="LA78" i="3" s="1"/>
  <c r="LD78" i="3" s="1"/>
  <c r="LG78" i="3" s="1"/>
  <c r="LJ78" i="3" s="1"/>
  <c r="LM78" i="3" s="1"/>
  <c r="LP78" i="3" s="1"/>
  <c r="LS78" i="3" s="1"/>
  <c r="LV78" i="3" s="1"/>
  <c r="LY78" i="3" s="1"/>
  <c r="MB78" i="3" s="1"/>
  <c r="ME78" i="3" s="1"/>
  <c r="MH78" i="3" s="1"/>
  <c r="MK78" i="3" s="1"/>
  <c r="MN78" i="3" s="1"/>
  <c r="MQ78" i="3" s="1"/>
  <c r="MT78" i="3" s="1"/>
  <c r="MW78" i="3" s="1"/>
  <c r="MZ78" i="3" s="1"/>
  <c r="NC78" i="3" s="1"/>
  <c r="NF78" i="3" s="1"/>
  <c r="NI78" i="3" s="1"/>
  <c r="NL78" i="3" s="1"/>
  <c r="NO78" i="3" s="1"/>
  <c r="NR78" i="3" s="1"/>
  <c r="NU78" i="3" s="1"/>
  <c r="NX78" i="3" s="1"/>
  <c r="OA78" i="3" s="1"/>
  <c r="OD78" i="3" s="1"/>
  <c r="OG78" i="3" s="1"/>
  <c r="OJ78" i="3" s="1"/>
  <c r="OM78" i="3" s="1"/>
  <c r="OP78" i="3" s="1"/>
  <c r="OS78" i="3" s="1"/>
  <c r="OV78" i="3" s="1"/>
  <c r="OY78" i="3" s="1"/>
  <c r="PB78" i="3" s="1"/>
  <c r="PE78" i="3" s="1"/>
  <c r="PH78" i="3" s="1"/>
  <c r="PK78" i="3" s="1"/>
  <c r="PN78" i="3" s="1"/>
  <c r="PQ78" i="3" s="1"/>
  <c r="PT78" i="3" s="1"/>
  <c r="PW78" i="3" s="1"/>
  <c r="PZ78" i="3" s="1"/>
  <c r="QC78" i="3" s="1"/>
  <c r="QF78" i="3" s="1"/>
  <c r="QI78" i="3" s="1"/>
  <c r="CS78" i="3"/>
  <c r="QS66" i="3"/>
  <c r="QT66" i="3" s="1"/>
  <c r="CV76" i="3"/>
  <c r="CY76" i="3" s="1"/>
  <c r="DB76" i="3" s="1"/>
  <c r="DE76" i="3" s="1"/>
  <c r="DH76" i="3" s="1"/>
  <c r="DK76" i="3" s="1"/>
  <c r="DN76" i="3" s="1"/>
  <c r="DQ76" i="3" s="1"/>
  <c r="DT76" i="3" s="1"/>
  <c r="DW76" i="3" s="1"/>
  <c r="DZ76" i="3" s="1"/>
  <c r="EC76" i="3" s="1"/>
  <c r="EF76" i="3" s="1"/>
  <c r="EI76" i="3" s="1"/>
  <c r="EL76" i="3" s="1"/>
  <c r="EO76" i="3" s="1"/>
  <c r="ER76" i="3" s="1"/>
  <c r="EU76" i="3" s="1"/>
  <c r="EX76" i="3" s="1"/>
  <c r="FA76" i="3" s="1"/>
  <c r="FD76" i="3" s="1"/>
  <c r="FG76" i="3" s="1"/>
  <c r="FJ76" i="3" s="1"/>
  <c r="FM76" i="3" s="1"/>
  <c r="FP76" i="3" s="1"/>
  <c r="FS76" i="3" s="1"/>
  <c r="FV76" i="3" s="1"/>
  <c r="FY76" i="3" s="1"/>
  <c r="GB76" i="3" s="1"/>
  <c r="GE76" i="3" s="1"/>
  <c r="GH76" i="3" s="1"/>
  <c r="GK76" i="3" s="1"/>
  <c r="GN76" i="3" s="1"/>
  <c r="GQ76" i="3" s="1"/>
  <c r="GT76" i="3" s="1"/>
  <c r="GW76" i="3" s="1"/>
  <c r="GZ76" i="3" s="1"/>
  <c r="HC76" i="3" s="1"/>
  <c r="HF76" i="3" s="1"/>
  <c r="HI76" i="3" s="1"/>
  <c r="HL76" i="3" s="1"/>
  <c r="HO76" i="3" s="1"/>
  <c r="HR76" i="3" s="1"/>
  <c r="HU76" i="3" s="1"/>
  <c r="HX76" i="3" s="1"/>
  <c r="IA76" i="3" s="1"/>
  <c r="ID76" i="3" s="1"/>
  <c r="IG76" i="3" s="1"/>
  <c r="IJ76" i="3" s="1"/>
  <c r="IM76" i="3" s="1"/>
  <c r="IP76" i="3" s="1"/>
  <c r="IS76" i="3" s="1"/>
  <c r="IV76" i="3" s="1"/>
  <c r="IY76" i="3" s="1"/>
  <c r="JB76" i="3" s="1"/>
  <c r="JE76" i="3" s="1"/>
  <c r="JH76" i="3" s="1"/>
  <c r="JK76" i="3" s="1"/>
  <c r="JN76" i="3" s="1"/>
  <c r="JQ76" i="3" s="1"/>
  <c r="JT76" i="3" s="1"/>
  <c r="JW76" i="3" s="1"/>
  <c r="JZ76" i="3" s="1"/>
  <c r="KC76" i="3" s="1"/>
  <c r="KF76" i="3" s="1"/>
  <c r="KI76" i="3" s="1"/>
  <c r="KL76" i="3" s="1"/>
  <c r="KO76" i="3" s="1"/>
  <c r="KR76" i="3" s="1"/>
  <c r="KU76" i="3" s="1"/>
  <c r="KX76" i="3" s="1"/>
  <c r="LA76" i="3" s="1"/>
  <c r="LD76" i="3" s="1"/>
  <c r="LG76" i="3" s="1"/>
  <c r="LJ76" i="3" s="1"/>
  <c r="LM76" i="3" s="1"/>
  <c r="LP76" i="3" s="1"/>
  <c r="LS76" i="3" s="1"/>
  <c r="LV76" i="3" s="1"/>
  <c r="LY76" i="3" s="1"/>
  <c r="MB76" i="3" s="1"/>
  <c r="ME76" i="3" s="1"/>
  <c r="MH76" i="3" s="1"/>
  <c r="MK76" i="3" s="1"/>
  <c r="MN76" i="3" s="1"/>
  <c r="MQ76" i="3" s="1"/>
  <c r="MT76" i="3" s="1"/>
  <c r="MW76" i="3" s="1"/>
  <c r="MZ76" i="3" s="1"/>
  <c r="NC76" i="3" s="1"/>
  <c r="NF76" i="3" s="1"/>
  <c r="NI76" i="3" s="1"/>
  <c r="NL76" i="3" s="1"/>
  <c r="NO76" i="3" s="1"/>
  <c r="NR76" i="3" s="1"/>
  <c r="NU76" i="3" s="1"/>
  <c r="NX76" i="3" s="1"/>
  <c r="OA76" i="3" s="1"/>
  <c r="OD76" i="3" s="1"/>
  <c r="OG76" i="3" s="1"/>
  <c r="OJ76" i="3" s="1"/>
  <c r="OM76" i="3" s="1"/>
  <c r="OP76" i="3" s="1"/>
  <c r="OS76" i="3" s="1"/>
  <c r="OV76" i="3" s="1"/>
  <c r="OY76" i="3" s="1"/>
  <c r="PB76" i="3" s="1"/>
  <c r="PE76" i="3" s="1"/>
  <c r="PH76" i="3" s="1"/>
  <c r="PK76" i="3" s="1"/>
  <c r="PN76" i="3" s="1"/>
  <c r="PQ76" i="3" s="1"/>
  <c r="PT76" i="3" s="1"/>
  <c r="PW76" i="3" s="1"/>
  <c r="PZ76" i="3" s="1"/>
  <c r="QC76" i="3" s="1"/>
  <c r="QF76" i="3" s="1"/>
  <c r="QI76" i="3" s="1"/>
  <c r="CS76" i="3"/>
  <c r="CV77" i="3"/>
  <c r="CY77" i="3" s="1"/>
  <c r="DB77" i="3" s="1"/>
  <c r="DE77" i="3" s="1"/>
  <c r="DH77" i="3" s="1"/>
  <c r="DK77" i="3" s="1"/>
  <c r="DN77" i="3" s="1"/>
  <c r="DQ77" i="3" s="1"/>
  <c r="DT77" i="3" s="1"/>
  <c r="DW77" i="3" s="1"/>
  <c r="DZ77" i="3" s="1"/>
  <c r="EC77" i="3" s="1"/>
  <c r="EF77" i="3" s="1"/>
  <c r="EI77" i="3" s="1"/>
  <c r="EL77" i="3" s="1"/>
  <c r="EO77" i="3" s="1"/>
  <c r="ER77" i="3" s="1"/>
  <c r="EU77" i="3" s="1"/>
  <c r="EX77" i="3" s="1"/>
  <c r="FA77" i="3" s="1"/>
  <c r="FD77" i="3" s="1"/>
  <c r="FG77" i="3" s="1"/>
  <c r="FJ77" i="3" s="1"/>
  <c r="FM77" i="3" s="1"/>
  <c r="FP77" i="3" s="1"/>
  <c r="FS77" i="3" s="1"/>
  <c r="FV77" i="3" s="1"/>
  <c r="FY77" i="3" s="1"/>
  <c r="GB77" i="3" s="1"/>
  <c r="GE77" i="3" s="1"/>
  <c r="GH77" i="3" s="1"/>
  <c r="GK77" i="3" s="1"/>
  <c r="GN77" i="3" s="1"/>
  <c r="GQ77" i="3" s="1"/>
  <c r="GT77" i="3" s="1"/>
  <c r="GW77" i="3" s="1"/>
  <c r="GZ77" i="3" s="1"/>
  <c r="HC77" i="3" s="1"/>
  <c r="HF77" i="3" s="1"/>
  <c r="HI77" i="3" s="1"/>
  <c r="HL77" i="3" s="1"/>
  <c r="HO77" i="3" s="1"/>
  <c r="HR77" i="3" s="1"/>
  <c r="HU77" i="3" s="1"/>
  <c r="HX77" i="3" s="1"/>
  <c r="IA77" i="3" s="1"/>
  <c r="ID77" i="3" s="1"/>
  <c r="IG77" i="3" s="1"/>
  <c r="IJ77" i="3" s="1"/>
  <c r="IM77" i="3" s="1"/>
  <c r="IP77" i="3" s="1"/>
  <c r="IS77" i="3" s="1"/>
  <c r="IV77" i="3" s="1"/>
  <c r="IY77" i="3" s="1"/>
  <c r="JB77" i="3" s="1"/>
  <c r="JE77" i="3" s="1"/>
  <c r="JH77" i="3" s="1"/>
  <c r="JK77" i="3" s="1"/>
  <c r="JN77" i="3" s="1"/>
  <c r="JQ77" i="3" s="1"/>
  <c r="JT77" i="3" s="1"/>
  <c r="JW77" i="3" s="1"/>
  <c r="JZ77" i="3" s="1"/>
  <c r="KC77" i="3" s="1"/>
  <c r="KF77" i="3" s="1"/>
  <c r="KI77" i="3" s="1"/>
  <c r="KL77" i="3" s="1"/>
  <c r="KO77" i="3" s="1"/>
  <c r="KR77" i="3" s="1"/>
  <c r="KU77" i="3" s="1"/>
  <c r="KX77" i="3" s="1"/>
  <c r="LA77" i="3" s="1"/>
  <c r="LD77" i="3" s="1"/>
  <c r="LG77" i="3" s="1"/>
  <c r="LJ77" i="3" s="1"/>
  <c r="LM77" i="3" s="1"/>
  <c r="LP77" i="3" s="1"/>
  <c r="LS77" i="3" s="1"/>
  <c r="LV77" i="3" s="1"/>
  <c r="LY77" i="3" s="1"/>
  <c r="MB77" i="3" s="1"/>
  <c r="ME77" i="3" s="1"/>
  <c r="MH77" i="3" s="1"/>
  <c r="MK77" i="3" s="1"/>
  <c r="MN77" i="3" s="1"/>
  <c r="MQ77" i="3" s="1"/>
  <c r="MT77" i="3" s="1"/>
  <c r="MW77" i="3" s="1"/>
  <c r="MZ77" i="3" s="1"/>
  <c r="NC77" i="3" s="1"/>
  <c r="NF77" i="3" s="1"/>
  <c r="NI77" i="3" s="1"/>
  <c r="NL77" i="3" s="1"/>
  <c r="NO77" i="3" s="1"/>
  <c r="NR77" i="3" s="1"/>
  <c r="NU77" i="3" s="1"/>
  <c r="NX77" i="3" s="1"/>
  <c r="OA77" i="3" s="1"/>
  <c r="OD77" i="3" s="1"/>
  <c r="OG77" i="3" s="1"/>
  <c r="OJ77" i="3" s="1"/>
  <c r="OM77" i="3" s="1"/>
  <c r="OP77" i="3" s="1"/>
  <c r="OS77" i="3" s="1"/>
  <c r="OV77" i="3" s="1"/>
  <c r="OY77" i="3" s="1"/>
  <c r="PB77" i="3" s="1"/>
  <c r="PE77" i="3" s="1"/>
  <c r="PH77" i="3" s="1"/>
  <c r="PK77" i="3" s="1"/>
  <c r="PN77" i="3" s="1"/>
  <c r="PQ77" i="3" s="1"/>
  <c r="PT77" i="3" s="1"/>
  <c r="PW77" i="3" s="1"/>
  <c r="PZ77" i="3" s="1"/>
  <c r="QC77" i="3" s="1"/>
  <c r="QF77" i="3" s="1"/>
  <c r="QI77" i="3" s="1"/>
  <c r="CS77" i="3"/>
  <c r="QK73" i="3"/>
  <c r="QS73" i="3"/>
  <c r="QT73" i="3" s="1"/>
  <c r="CV82" i="3"/>
  <c r="CY82" i="3" s="1"/>
  <c r="DB82" i="3" s="1"/>
  <c r="DE82" i="3" s="1"/>
  <c r="DH82" i="3" s="1"/>
  <c r="DK82" i="3" s="1"/>
  <c r="DN82" i="3" s="1"/>
  <c r="DQ82" i="3" s="1"/>
  <c r="DT82" i="3" s="1"/>
  <c r="DW82" i="3" s="1"/>
  <c r="DZ82" i="3" s="1"/>
  <c r="EC82" i="3" s="1"/>
  <c r="EF82" i="3" s="1"/>
  <c r="EI82" i="3" s="1"/>
  <c r="EL82" i="3" s="1"/>
  <c r="EO82" i="3" s="1"/>
  <c r="ER82" i="3" s="1"/>
  <c r="EU82" i="3" s="1"/>
  <c r="EX82" i="3" s="1"/>
  <c r="FA82" i="3" s="1"/>
  <c r="FD82" i="3" s="1"/>
  <c r="FG82" i="3" s="1"/>
  <c r="FJ82" i="3" s="1"/>
  <c r="FM82" i="3" s="1"/>
  <c r="FP82" i="3" s="1"/>
  <c r="FS82" i="3" s="1"/>
  <c r="FV82" i="3" s="1"/>
  <c r="FY82" i="3" s="1"/>
  <c r="GB82" i="3" s="1"/>
  <c r="GE82" i="3" s="1"/>
  <c r="GH82" i="3" s="1"/>
  <c r="GK82" i="3" s="1"/>
  <c r="GN82" i="3" s="1"/>
  <c r="GQ82" i="3" s="1"/>
  <c r="GT82" i="3" s="1"/>
  <c r="GW82" i="3" s="1"/>
  <c r="GZ82" i="3" s="1"/>
  <c r="HC82" i="3" s="1"/>
  <c r="HF82" i="3" s="1"/>
  <c r="HI82" i="3" s="1"/>
  <c r="HL82" i="3" s="1"/>
  <c r="HO82" i="3" s="1"/>
  <c r="HR82" i="3" s="1"/>
  <c r="HU82" i="3" s="1"/>
  <c r="HX82" i="3" s="1"/>
  <c r="IA82" i="3" s="1"/>
  <c r="ID82" i="3" s="1"/>
  <c r="IG82" i="3" s="1"/>
  <c r="IJ82" i="3" s="1"/>
  <c r="IM82" i="3" s="1"/>
  <c r="IP82" i="3" s="1"/>
  <c r="IS82" i="3" s="1"/>
  <c r="IV82" i="3" s="1"/>
  <c r="IY82" i="3" s="1"/>
  <c r="JB82" i="3" s="1"/>
  <c r="JE82" i="3" s="1"/>
  <c r="JH82" i="3" s="1"/>
  <c r="JK82" i="3" s="1"/>
  <c r="JN82" i="3" s="1"/>
  <c r="JQ82" i="3" s="1"/>
  <c r="JT82" i="3" s="1"/>
  <c r="JW82" i="3" s="1"/>
  <c r="JZ82" i="3" s="1"/>
  <c r="KC82" i="3" s="1"/>
  <c r="KF82" i="3" s="1"/>
  <c r="KI82" i="3" s="1"/>
  <c r="KL82" i="3" s="1"/>
  <c r="KO82" i="3" s="1"/>
  <c r="KR82" i="3" s="1"/>
  <c r="KU82" i="3" s="1"/>
  <c r="KX82" i="3" s="1"/>
  <c r="LA82" i="3" s="1"/>
  <c r="LD82" i="3" s="1"/>
  <c r="LG82" i="3" s="1"/>
  <c r="LJ82" i="3" s="1"/>
  <c r="LM82" i="3" s="1"/>
  <c r="LP82" i="3" s="1"/>
  <c r="LS82" i="3" s="1"/>
  <c r="LV82" i="3" s="1"/>
  <c r="LY82" i="3" s="1"/>
  <c r="MB82" i="3" s="1"/>
  <c r="ME82" i="3" s="1"/>
  <c r="MH82" i="3" s="1"/>
  <c r="MK82" i="3" s="1"/>
  <c r="MN82" i="3" s="1"/>
  <c r="MQ82" i="3" s="1"/>
  <c r="MT82" i="3" s="1"/>
  <c r="MW82" i="3" s="1"/>
  <c r="MZ82" i="3" s="1"/>
  <c r="NC82" i="3" s="1"/>
  <c r="NF82" i="3" s="1"/>
  <c r="NI82" i="3" s="1"/>
  <c r="NL82" i="3" s="1"/>
  <c r="NO82" i="3" s="1"/>
  <c r="NR82" i="3" s="1"/>
  <c r="NU82" i="3" s="1"/>
  <c r="NX82" i="3" s="1"/>
  <c r="OA82" i="3" s="1"/>
  <c r="OD82" i="3" s="1"/>
  <c r="OG82" i="3" s="1"/>
  <c r="OJ82" i="3" s="1"/>
  <c r="OM82" i="3" s="1"/>
  <c r="OP82" i="3" s="1"/>
  <c r="OS82" i="3" s="1"/>
  <c r="OV82" i="3" s="1"/>
  <c r="OY82" i="3" s="1"/>
  <c r="PB82" i="3" s="1"/>
  <c r="PE82" i="3" s="1"/>
  <c r="PH82" i="3" s="1"/>
  <c r="PK82" i="3" s="1"/>
  <c r="PN82" i="3" s="1"/>
  <c r="PQ82" i="3" s="1"/>
  <c r="PT82" i="3" s="1"/>
  <c r="PW82" i="3" s="1"/>
  <c r="PZ82" i="3" s="1"/>
  <c r="QC82" i="3" s="1"/>
  <c r="QF82" i="3" s="1"/>
  <c r="QI82" i="3" s="1"/>
  <c r="CS82" i="3"/>
  <c r="QS72" i="3"/>
  <c r="QT72" i="3" s="1"/>
  <c r="CS83" i="3"/>
  <c r="CV83" i="3"/>
  <c r="CY83" i="3" s="1"/>
  <c r="DB83" i="3" s="1"/>
  <c r="DE83" i="3" s="1"/>
  <c r="DH83" i="3" s="1"/>
  <c r="DK83" i="3" s="1"/>
  <c r="DN83" i="3" s="1"/>
  <c r="DQ83" i="3" s="1"/>
  <c r="DT83" i="3" s="1"/>
  <c r="DW83" i="3" s="1"/>
  <c r="DZ83" i="3" s="1"/>
  <c r="EC83" i="3" s="1"/>
  <c r="EF83" i="3" s="1"/>
  <c r="EI83" i="3" s="1"/>
  <c r="EL83" i="3" s="1"/>
  <c r="EO83" i="3" s="1"/>
  <c r="ER83" i="3" s="1"/>
  <c r="EU83" i="3" s="1"/>
  <c r="EX83" i="3" s="1"/>
  <c r="FA83" i="3" s="1"/>
  <c r="FD83" i="3" s="1"/>
  <c r="FG83" i="3" s="1"/>
  <c r="FJ83" i="3" s="1"/>
  <c r="FM83" i="3" s="1"/>
  <c r="FP83" i="3" s="1"/>
  <c r="FS83" i="3" s="1"/>
  <c r="FV83" i="3" s="1"/>
  <c r="FY83" i="3" s="1"/>
  <c r="GB83" i="3" s="1"/>
  <c r="GE83" i="3" s="1"/>
  <c r="GH83" i="3" s="1"/>
  <c r="GK83" i="3" s="1"/>
  <c r="GN83" i="3" s="1"/>
  <c r="GQ83" i="3" s="1"/>
  <c r="GT83" i="3" s="1"/>
  <c r="GW83" i="3" s="1"/>
  <c r="GZ83" i="3" s="1"/>
  <c r="HC83" i="3" s="1"/>
  <c r="HF83" i="3" s="1"/>
  <c r="HI83" i="3" s="1"/>
  <c r="HL83" i="3" s="1"/>
  <c r="HO83" i="3" s="1"/>
  <c r="HR83" i="3" s="1"/>
  <c r="HU83" i="3" s="1"/>
  <c r="HX83" i="3" s="1"/>
  <c r="IA83" i="3" s="1"/>
  <c r="ID83" i="3" s="1"/>
  <c r="IG83" i="3" s="1"/>
  <c r="IJ83" i="3" s="1"/>
  <c r="IM83" i="3" s="1"/>
  <c r="IP83" i="3" s="1"/>
  <c r="IS83" i="3" s="1"/>
  <c r="IV83" i="3" s="1"/>
  <c r="IY83" i="3" s="1"/>
  <c r="JB83" i="3" s="1"/>
  <c r="JE83" i="3" s="1"/>
  <c r="JH83" i="3" s="1"/>
  <c r="JK83" i="3" s="1"/>
  <c r="JN83" i="3" s="1"/>
  <c r="JQ83" i="3" s="1"/>
  <c r="JT83" i="3" s="1"/>
  <c r="JW83" i="3" s="1"/>
  <c r="JZ83" i="3" s="1"/>
  <c r="KC83" i="3" s="1"/>
  <c r="KF83" i="3" s="1"/>
  <c r="KI83" i="3" s="1"/>
  <c r="KL83" i="3" s="1"/>
  <c r="KO83" i="3" s="1"/>
  <c r="KR83" i="3" s="1"/>
  <c r="KU83" i="3" s="1"/>
  <c r="KX83" i="3" s="1"/>
  <c r="LA83" i="3" s="1"/>
  <c r="LD83" i="3" s="1"/>
  <c r="LG83" i="3" s="1"/>
  <c r="LJ83" i="3" s="1"/>
  <c r="LM83" i="3" s="1"/>
  <c r="LP83" i="3" s="1"/>
  <c r="LS83" i="3" s="1"/>
  <c r="LV83" i="3" s="1"/>
  <c r="LY83" i="3" s="1"/>
  <c r="MB83" i="3" s="1"/>
  <c r="ME83" i="3" s="1"/>
  <c r="MH83" i="3" s="1"/>
  <c r="MK83" i="3" s="1"/>
  <c r="MN83" i="3" s="1"/>
  <c r="MQ83" i="3" s="1"/>
  <c r="MT83" i="3" s="1"/>
  <c r="MW83" i="3" s="1"/>
  <c r="MZ83" i="3" s="1"/>
  <c r="NC83" i="3" s="1"/>
  <c r="NF83" i="3" s="1"/>
  <c r="NI83" i="3" s="1"/>
  <c r="NL83" i="3" s="1"/>
  <c r="NO83" i="3" s="1"/>
  <c r="NR83" i="3" s="1"/>
  <c r="NU83" i="3" s="1"/>
  <c r="NX83" i="3" s="1"/>
  <c r="OA83" i="3" s="1"/>
  <c r="OD83" i="3" s="1"/>
  <c r="OG83" i="3" s="1"/>
  <c r="OJ83" i="3" s="1"/>
  <c r="OM83" i="3" s="1"/>
  <c r="OP83" i="3" s="1"/>
  <c r="OS83" i="3" s="1"/>
  <c r="OV83" i="3" s="1"/>
  <c r="OY83" i="3" s="1"/>
  <c r="PB83" i="3" s="1"/>
  <c r="PE83" i="3" s="1"/>
  <c r="PH83" i="3" s="1"/>
  <c r="PK83" i="3" s="1"/>
  <c r="PN83" i="3" s="1"/>
  <c r="PQ83" i="3" s="1"/>
  <c r="PT83" i="3" s="1"/>
  <c r="PW83" i="3" s="1"/>
  <c r="PZ83" i="3" s="1"/>
  <c r="QC83" i="3" s="1"/>
  <c r="QF83" i="3" s="1"/>
  <c r="QI83" i="3" s="1"/>
  <c r="CV80" i="3"/>
  <c r="CY80" i="3" s="1"/>
  <c r="DB80" i="3" s="1"/>
  <c r="DE80" i="3" s="1"/>
  <c r="DH80" i="3" s="1"/>
  <c r="DK80" i="3" s="1"/>
  <c r="DN80" i="3" s="1"/>
  <c r="DQ80" i="3" s="1"/>
  <c r="DT80" i="3" s="1"/>
  <c r="DW80" i="3" s="1"/>
  <c r="DZ80" i="3" s="1"/>
  <c r="EC80" i="3" s="1"/>
  <c r="EF80" i="3" s="1"/>
  <c r="EI80" i="3" s="1"/>
  <c r="EL80" i="3" s="1"/>
  <c r="EO80" i="3" s="1"/>
  <c r="ER80" i="3" s="1"/>
  <c r="EU80" i="3" s="1"/>
  <c r="EX80" i="3" s="1"/>
  <c r="FA80" i="3" s="1"/>
  <c r="FD80" i="3" s="1"/>
  <c r="FG80" i="3" s="1"/>
  <c r="FJ80" i="3" s="1"/>
  <c r="FM80" i="3" s="1"/>
  <c r="FP80" i="3" s="1"/>
  <c r="FS80" i="3" s="1"/>
  <c r="FV80" i="3" s="1"/>
  <c r="FY80" i="3" s="1"/>
  <c r="GB80" i="3" s="1"/>
  <c r="GE80" i="3" s="1"/>
  <c r="GH80" i="3" s="1"/>
  <c r="GK80" i="3" s="1"/>
  <c r="GN80" i="3" s="1"/>
  <c r="GQ80" i="3" s="1"/>
  <c r="GT80" i="3" s="1"/>
  <c r="GW80" i="3" s="1"/>
  <c r="GZ80" i="3" s="1"/>
  <c r="HC80" i="3" s="1"/>
  <c r="HF80" i="3" s="1"/>
  <c r="HI80" i="3" s="1"/>
  <c r="HL80" i="3" s="1"/>
  <c r="HO80" i="3" s="1"/>
  <c r="HR80" i="3" s="1"/>
  <c r="HU80" i="3" s="1"/>
  <c r="HX80" i="3" s="1"/>
  <c r="IA80" i="3" s="1"/>
  <c r="ID80" i="3" s="1"/>
  <c r="IG80" i="3" s="1"/>
  <c r="IJ80" i="3" s="1"/>
  <c r="IM80" i="3" s="1"/>
  <c r="IP80" i="3" s="1"/>
  <c r="IS80" i="3" s="1"/>
  <c r="IV80" i="3" s="1"/>
  <c r="IY80" i="3" s="1"/>
  <c r="JB80" i="3" s="1"/>
  <c r="JE80" i="3" s="1"/>
  <c r="JH80" i="3" s="1"/>
  <c r="JK80" i="3" s="1"/>
  <c r="JN80" i="3" s="1"/>
  <c r="JQ80" i="3" s="1"/>
  <c r="JT80" i="3" s="1"/>
  <c r="JW80" i="3" s="1"/>
  <c r="JZ80" i="3" s="1"/>
  <c r="KC80" i="3" s="1"/>
  <c r="KF80" i="3" s="1"/>
  <c r="KI80" i="3" s="1"/>
  <c r="KL80" i="3" s="1"/>
  <c r="KO80" i="3" s="1"/>
  <c r="KR80" i="3" s="1"/>
  <c r="KU80" i="3" s="1"/>
  <c r="KX80" i="3" s="1"/>
  <c r="LA80" i="3" s="1"/>
  <c r="LD80" i="3" s="1"/>
  <c r="LG80" i="3" s="1"/>
  <c r="LJ80" i="3" s="1"/>
  <c r="LM80" i="3" s="1"/>
  <c r="LP80" i="3" s="1"/>
  <c r="LS80" i="3" s="1"/>
  <c r="LV80" i="3" s="1"/>
  <c r="LY80" i="3" s="1"/>
  <c r="MB80" i="3" s="1"/>
  <c r="ME80" i="3" s="1"/>
  <c r="MH80" i="3" s="1"/>
  <c r="MK80" i="3" s="1"/>
  <c r="MN80" i="3" s="1"/>
  <c r="MQ80" i="3" s="1"/>
  <c r="MT80" i="3" s="1"/>
  <c r="MW80" i="3" s="1"/>
  <c r="MZ80" i="3" s="1"/>
  <c r="NC80" i="3" s="1"/>
  <c r="NF80" i="3" s="1"/>
  <c r="NI80" i="3" s="1"/>
  <c r="NL80" i="3" s="1"/>
  <c r="NO80" i="3" s="1"/>
  <c r="NR80" i="3" s="1"/>
  <c r="NU80" i="3" s="1"/>
  <c r="NX80" i="3" s="1"/>
  <c r="OA80" i="3" s="1"/>
  <c r="OD80" i="3" s="1"/>
  <c r="OG80" i="3" s="1"/>
  <c r="OJ80" i="3" s="1"/>
  <c r="OM80" i="3" s="1"/>
  <c r="OP80" i="3" s="1"/>
  <c r="OS80" i="3" s="1"/>
  <c r="OV80" i="3" s="1"/>
  <c r="OY80" i="3" s="1"/>
  <c r="PB80" i="3" s="1"/>
  <c r="PE80" i="3" s="1"/>
  <c r="PH80" i="3" s="1"/>
  <c r="PK80" i="3" s="1"/>
  <c r="PN80" i="3" s="1"/>
  <c r="PQ80" i="3" s="1"/>
  <c r="PT80" i="3" s="1"/>
  <c r="PW80" i="3" s="1"/>
  <c r="PZ80" i="3" s="1"/>
  <c r="QC80" i="3" s="1"/>
  <c r="QF80" i="3" s="1"/>
  <c r="QI80" i="3" s="1"/>
  <c r="CS80" i="3"/>
  <c r="QS69" i="3"/>
  <c r="QT69" i="3" s="1"/>
  <c r="QK81" i="3"/>
  <c r="QS81" i="3"/>
  <c r="QT81" i="3" s="1"/>
  <c r="QK75" i="3"/>
  <c r="QS75" i="3"/>
  <c r="QT75" i="3" s="1"/>
  <c r="CV79" i="3"/>
  <c r="CY79" i="3" s="1"/>
  <c r="DB79" i="3" s="1"/>
  <c r="DE79" i="3" s="1"/>
  <c r="DH79" i="3" s="1"/>
  <c r="DK79" i="3" s="1"/>
  <c r="DN79" i="3" s="1"/>
  <c r="DQ79" i="3" s="1"/>
  <c r="DT79" i="3" s="1"/>
  <c r="DW79" i="3" s="1"/>
  <c r="DZ79" i="3" s="1"/>
  <c r="EC79" i="3" s="1"/>
  <c r="EF79" i="3" s="1"/>
  <c r="EI79" i="3" s="1"/>
  <c r="EL79" i="3" s="1"/>
  <c r="EO79" i="3" s="1"/>
  <c r="ER79" i="3" s="1"/>
  <c r="EU79" i="3" s="1"/>
  <c r="EX79" i="3" s="1"/>
  <c r="FA79" i="3" s="1"/>
  <c r="FD79" i="3" s="1"/>
  <c r="FG79" i="3" s="1"/>
  <c r="FJ79" i="3" s="1"/>
  <c r="FM79" i="3" s="1"/>
  <c r="FP79" i="3" s="1"/>
  <c r="FS79" i="3" s="1"/>
  <c r="FV79" i="3" s="1"/>
  <c r="FY79" i="3" s="1"/>
  <c r="GB79" i="3" s="1"/>
  <c r="GE79" i="3" s="1"/>
  <c r="GH79" i="3" s="1"/>
  <c r="GK79" i="3" s="1"/>
  <c r="GN79" i="3" s="1"/>
  <c r="GQ79" i="3" s="1"/>
  <c r="GT79" i="3" s="1"/>
  <c r="GW79" i="3" s="1"/>
  <c r="GZ79" i="3" s="1"/>
  <c r="HC79" i="3" s="1"/>
  <c r="HF79" i="3" s="1"/>
  <c r="HI79" i="3" s="1"/>
  <c r="HL79" i="3" s="1"/>
  <c r="HO79" i="3" s="1"/>
  <c r="HR79" i="3" s="1"/>
  <c r="HU79" i="3" s="1"/>
  <c r="HX79" i="3" s="1"/>
  <c r="IA79" i="3" s="1"/>
  <c r="ID79" i="3" s="1"/>
  <c r="IG79" i="3" s="1"/>
  <c r="IJ79" i="3" s="1"/>
  <c r="IM79" i="3" s="1"/>
  <c r="IP79" i="3" s="1"/>
  <c r="IS79" i="3" s="1"/>
  <c r="IV79" i="3" s="1"/>
  <c r="IY79" i="3" s="1"/>
  <c r="JB79" i="3" s="1"/>
  <c r="JE79" i="3" s="1"/>
  <c r="JH79" i="3" s="1"/>
  <c r="JK79" i="3" s="1"/>
  <c r="JN79" i="3" s="1"/>
  <c r="JQ79" i="3" s="1"/>
  <c r="JT79" i="3" s="1"/>
  <c r="JW79" i="3" s="1"/>
  <c r="JZ79" i="3" s="1"/>
  <c r="KC79" i="3" s="1"/>
  <c r="KF79" i="3" s="1"/>
  <c r="KI79" i="3" s="1"/>
  <c r="KL79" i="3" s="1"/>
  <c r="KO79" i="3" s="1"/>
  <c r="KR79" i="3" s="1"/>
  <c r="KU79" i="3" s="1"/>
  <c r="KX79" i="3" s="1"/>
  <c r="LA79" i="3" s="1"/>
  <c r="LD79" i="3" s="1"/>
  <c r="LG79" i="3" s="1"/>
  <c r="LJ79" i="3" s="1"/>
  <c r="LM79" i="3" s="1"/>
  <c r="LP79" i="3" s="1"/>
  <c r="LS79" i="3" s="1"/>
  <c r="LV79" i="3" s="1"/>
  <c r="LY79" i="3" s="1"/>
  <c r="MB79" i="3" s="1"/>
  <c r="ME79" i="3" s="1"/>
  <c r="MH79" i="3" s="1"/>
  <c r="MK79" i="3" s="1"/>
  <c r="MN79" i="3" s="1"/>
  <c r="MQ79" i="3" s="1"/>
  <c r="MT79" i="3" s="1"/>
  <c r="MW79" i="3" s="1"/>
  <c r="MZ79" i="3" s="1"/>
  <c r="NC79" i="3" s="1"/>
  <c r="NF79" i="3" s="1"/>
  <c r="NI79" i="3" s="1"/>
  <c r="NL79" i="3" s="1"/>
  <c r="NO79" i="3" s="1"/>
  <c r="NR79" i="3" s="1"/>
  <c r="NU79" i="3" s="1"/>
  <c r="NX79" i="3" s="1"/>
  <c r="OA79" i="3" s="1"/>
  <c r="OD79" i="3" s="1"/>
  <c r="OG79" i="3" s="1"/>
  <c r="OJ79" i="3" s="1"/>
  <c r="OM79" i="3" s="1"/>
  <c r="OP79" i="3" s="1"/>
  <c r="OS79" i="3" s="1"/>
  <c r="OV79" i="3" s="1"/>
  <c r="OY79" i="3" s="1"/>
  <c r="PB79" i="3" s="1"/>
  <c r="PE79" i="3" s="1"/>
  <c r="PH79" i="3" s="1"/>
  <c r="PK79" i="3" s="1"/>
  <c r="PN79" i="3" s="1"/>
  <c r="PQ79" i="3" s="1"/>
  <c r="PT79" i="3" s="1"/>
  <c r="PW79" i="3" s="1"/>
  <c r="PZ79" i="3" s="1"/>
  <c r="QC79" i="3" s="1"/>
  <c r="QF79" i="3" s="1"/>
  <c r="QI79" i="3" s="1"/>
  <c r="CS79" i="3"/>
  <c r="CS88" i="3"/>
  <c r="CV88" i="3"/>
  <c r="CY88" i="3" s="1"/>
  <c r="DB88" i="3" s="1"/>
  <c r="DE88" i="3" s="1"/>
  <c r="DH88" i="3" s="1"/>
  <c r="DK88" i="3" s="1"/>
  <c r="DN88" i="3" s="1"/>
  <c r="DQ88" i="3" s="1"/>
  <c r="DT88" i="3" s="1"/>
  <c r="DW88" i="3" s="1"/>
  <c r="DZ88" i="3" s="1"/>
  <c r="EC88" i="3" s="1"/>
  <c r="EF88" i="3" s="1"/>
  <c r="EI88" i="3" s="1"/>
  <c r="EL88" i="3" s="1"/>
  <c r="EO88" i="3" s="1"/>
  <c r="ER88" i="3" s="1"/>
  <c r="EU88" i="3" s="1"/>
  <c r="EX88" i="3" s="1"/>
  <c r="FA88" i="3" s="1"/>
  <c r="FD88" i="3" s="1"/>
  <c r="FG88" i="3" s="1"/>
  <c r="FJ88" i="3" s="1"/>
  <c r="FM88" i="3" s="1"/>
  <c r="FP88" i="3" s="1"/>
  <c r="FS88" i="3" s="1"/>
  <c r="FV88" i="3" s="1"/>
  <c r="FY88" i="3" s="1"/>
  <c r="GB88" i="3" s="1"/>
  <c r="GE88" i="3" s="1"/>
  <c r="GH88" i="3" s="1"/>
  <c r="GK88" i="3" s="1"/>
  <c r="GN88" i="3" s="1"/>
  <c r="GQ88" i="3" s="1"/>
  <c r="GT88" i="3" s="1"/>
  <c r="GW88" i="3" s="1"/>
  <c r="GZ88" i="3" s="1"/>
  <c r="HC88" i="3" s="1"/>
  <c r="HF88" i="3" s="1"/>
  <c r="HI88" i="3" s="1"/>
  <c r="HL88" i="3" s="1"/>
  <c r="HO88" i="3" s="1"/>
  <c r="HR88" i="3" s="1"/>
  <c r="HU88" i="3" s="1"/>
  <c r="HX88" i="3" s="1"/>
  <c r="IA88" i="3" s="1"/>
  <c r="ID88" i="3" s="1"/>
  <c r="IG88" i="3" s="1"/>
  <c r="IJ88" i="3" s="1"/>
  <c r="IM88" i="3" s="1"/>
  <c r="IP88" i="3" s="1"/>
  <c r="IS88" i="3" s="1"/>
  <c r="IV88" i="3" s="1"/>
  <c r="IY88" i="3" s="1"/>
  <c r="JB88" i="3" s="1"/>
  <c r="JE88" i="3" s="1"/>
  <c r="JH88" i="3" s="1"/>
  <c r="JK88" i="3" s="1"/>
  <c r="JN88" i="3" s="1"/>
  <c r="JQ88" i="3" s="1"/>
  <c r="JT88" i="3" s="1"/>
  <c r="JW88" i="3" s="1"/>
  <c r="JZ88" i="3" s="1"/>
  <c r="KC88" i="3" s="1"/>
  <c r="KF88" i="3" s="1"/>
  <c r="KI88" i="3" s="1"/>
  <c r="KL88" i="3" s="1"/>
  <c r="KO88" i="3" s="1"/>
  <c r="KR88" i="3" s="1"/>
  <c r="KU88" i="3" s="1"/>
  <c r="KX88" i="3" s="1"/>
  <c r="LA88" i="3" s="1"/>
  <c r="LD88" i="3" s="1"/>
  <c r="LG88" i="3" s="1"/>
  <c r="LJ88" i="3" s="1"/>
  <c r="LM88" i="3" s="1"/>
  <c r="LP88" i="3" s="1"/>
  <c r="LS88" i="3" s="1"/>
  <c r="LV88" i="3" s="1"/>
  <c r="LY88" i="3" s="1"/>
  <c r="MB88" i="3" s="1"/>
  <c r="ME88" i="3" s="1"/>
  <c r="MH88" i="3" s="1"/>
  <c r="MK88" i="3" s="1"/>
  <c r="MN88" i="3" s="1"/>
  <c r="MQ88" i="3" s="1"/>
  <c r="MT88" i="3" s="1"/>
  <c r="MW88" i="3" s="1"/>
  <c r="MZ88" i="3" s="1"/>
  <c r="NC88" i="3" s="1"/>
  <c r="NF88" i="3" s="1"/>
  <c r="NI88" i="3" s="1"/>
  <c r="NL88" i="3" s="1"/>
  <c r="NO88" i="3" s="1"/>
  <c r="NR88" i="3" s="1"/>
  <c r="NU88" i="3" s="1"/>
  <c r="NX88" i="3" s="1"/>
  <c r="OA88" i="3" s="1"/>
  <c r="OD88" i="3" s="1"/>
  <c r="OG88" i="3" s="1"/>
  <c r="OJ88" i="3" s="1"/>
  <c r="OM88" i="3" s="1"/>
  <c r="OP88" i="3" s="1"/>
  <c r="OS88" i="3" s="1"/>
  <c r="OV88" i="3" s="1"/>
  <c r="OY88" i="3" s="1"/>
  <c r="PB88" i="3" s="1"/>
  <c r="PE88" i="3" s="1"/>
  <c r="PH88" i="3" s="1"/>
  <c r="PK88" i="3" s="1"/>
  <c r="PN88" i="3" s="1"/>
  <c r="PQ88" i="3" s="1"/>
  <c r="PT88" i="3" s="1"/>
  <c r="PW88" i="3" s="1"/>
  <c r="PZ88" i="3" s="1"/>
  <c r="QC88" i="3" s="1"/>
  <c r="QF88" i="3" s="1"/>
  <c r="QI88" i="3" s="1"/>
  <c r="QK78" i="3"/>
  <c r="QS78" i="3"/>
  <c r="QT78" i="3" s="1"/>
  <c r="CV84" i="3"/>
  <c r="CY84" i="3" s="1"/>
  <c r="DB84" i="3" s="1"/>
  <c r="DE84" i="3" s="1"/>
  <c r="DH84" i="3" s="1"/>
  <c r="DK84" i="3" s="1"/>
  <c r="DN84" i="3" s="1"/>
  <c r="DQ84" i="3" s="1"/>
  <c r="DT84" i="3" s="1"/>
  <c r="DW84" i="3" s="1"/>
  <c r="DZ84" i="3" s="1"/>
  <c r="EC84" i="3" s="1"/>
  <c r="EF84" i="3" s="1"/>
  <c r="EI84" i="3" s="1"/>
  <c r="EL84" i="3" s="1"/>
  <c r="EO84" i="3" s="1"/>
  <c r="ER84" i="3" s="1"/>
  <c r="EU84" i="3" s="1"/>
  <c r="EX84" i="3" s="1"/>
  <c r="FA84" i="3" s="1"/>
  <c r="FD84" i="3" s="1"/>
  <c r="FG84" i="3" s="1"/>
  <c r="FJ84" i="3" s="1"/>
  <c r="FM84" i="3" s="1"/>
  <c r="FP84" i="3" s="1"/>
  <c r="FS84" i="3" s="1"/>
  <c r="FV84" i="3" s="1"/>
  <c r="FY84" i="3" s="1"/>
  <c r="GB84" i="3" s="1"/>
  <c r="GE84" i="3" s="1"/>
  <c r="GH84" i="3" s="1"/>
  <c r="GK84" i="3" s="1"/>
  <c r="GN84" i="3" s="1"/>
  <c r="GQ84" i="3" s="1"/>
  <c r="GT84" i="3" s="1"/>
  <c r="GW84" i="3" s="1"/>
  <c r="GZ84" i="3" s="1"/>
  <c r="HC84" i="3" s="1"/>
  <c r="HF84" i="3" s="1"/>
  <c r="HI84" i="3" s="1"/>
  <c r="HL84" i="3" s="1"/>
  <c r="HO84" i="3" s="1"/>
  <c r="HR84" i="3" s="1"/>
  <c r="HU84" i="3" s="1"/>
  <c r="HX84" i="3" s="1"/>
  <c r="IA84" i="3" s="1"/>
  <c r="ID84" i="3" s="1"/>
  <c r="IG84" i="3" s="1"/>
  <c r="IJ84" i="3" s="1"/>
  <c r="IM84" i="3" s="1"/>
  <c r="IP84" i="3" s="1"/>
  <c r="IS84" i="3" s="1"/>
  <c r="IV84" i="3" s="1"/>
  <c r="IY84" i="3" s="1"/>
  <c r="JB84" i="3" s="1"/>
  <c r="JE84" i="3" s="1"/>
  <c r="JH84" i="3" s="1"/>
  <c r="JK84" i="3" s="1"/>
  <c r="JN84" i="3" s="1"/>
  <c r="JQ84" i="3" s="1"/>
  <c r="JT84" i="3" s="1"/>
  <c r="JW84" i="3" s="1"/>
  <c r="JZ84" i="3" s="1"/>
  <c r="KC84" i="3" s="1"/>
  <c r="KF84" i="3" s="1"/>
  <c r="KI84" i="3" s="1"/>
  <c r="KL84" i="3" s="1"/>
  <c r="KO84" i="3" s="1"/>
  <c r="KR84" i="3" s="1"/>
  <c r="KU84" i="3" s="1"/>
  <c r="KX84" i="3" s="1"/>
  <c r="LA84" i="3" s="1"/>
  <c r="LD84" i="3" s="1"/>
  <c r="LG84" i="3" s="1"/>
  <c r="LJ84" i="3" s="1"/>
  <c r="LM84" i="3" s="1"/>
  <c r="LP84" i="3" s="1"/>
  <c r="LS84" i="3" s="1"/>
  <c r="LV84" i="3" s="1"/>
  <c r="LY84" i="3" s="1"/>
  <c r="MB84" i="3" s="1"/>
  <c r="ME84" i="3" s="1"/>
  <c r="MH84" i="3" s="1"/>
  <c r="MK84" i="3" s="1"/>
  <c r="MN84" i="3" s="1"/>
  <c r="MQ84" i="3" s="1"/>
  <c r="MT84" i="3" s="1"/>
  <c r="MW84" i="3" s="1"/>
  <c r="MZ84" i="3" s="1"/>
  <c r="NC84" i="3" s="1"/>
  <c r="NF84" i="3" s="1"/>
  <c r="NI84" i="3" s="1"/>
  <c r="NL84" i="3" s="1"/>
  <c r="NO84" i="3" s="1"/>
  <c r="NR84" i="3" s="1"/>
  <c r="NU84" i="3" s="1"/>
  <c r="NX84" i="3" s="1"/>
  <c r="OA84" i="3" s="1"/>
  <c r="OD84" i="3" s="1"/>
  <c r="OG84" i="3" s="1"/>
  <c r="OJ84" i="3" s="1"/>
  <c r="OM84" i="3" s="1"/>
  <c r="OP84" i="3" s="1"/>
  <c r="OS84" i="3" s="1"/>
  <c r="OV84" i="3" s="1"/>
  <c r="OY84" i="3" s="1"/>
  <c r="PB84" i="3" s="1"/>
  <c r="PE84" i="3" s="1"/>
  <c r="PH84" i="3" s="1"/>
  <c r="PK84" i="3" s="1"/>
  <c r="PN84" i="3" s="1"/>
  <c r="PQ84" i="3" s="1"/>
  <c r="PT84" i="3" s="1"/>
  <c r="PW84" i="3" s="1"/>
  <c r="PZ84" i="3" s="1"/>
  <c r="QC84" i="3" s="1"/>
  <c r="QF84" i="3" s="1"/>
  <c r="QI84" i="3" s="1"/>
  <c r="CS84" i="3"/>
  <c r="CS89" i="3"/>
  <c r="CV89" i="3"/>
  <c r="CY89" i="3" s="1"/>
  <c r="DB89" i="3" s="1"/>
  <c r="DE89" i="3" s="1"/>
  <c r="DH89" i="3" s="1"/>
  <c r="DK89" i="3" s="1"/>
  <c r="DN89" i="3" s="1"/>
  <c r="DQ89" i="3" s="1"/>
  <c r="DT89" i="3" s="1"/>
  <c r="DW89" i="3" s="1"/>
  <c r="DZ89" i="3" s="1"/>
  <c r="EC89" i="3" s="1"/>
  <c r="EF89" i="3" s="1"/>
  <c r="EI89" i="3" s="1"/>
  <c r="EL89" i="3" s="1"/>
  <c r="EO89" i="3" s="1"/>
  <c r="ER89" i="3" s="1"/>
  <c r="EU89" i="3" s="1"/>
  <c r="EX89" i="3" s="1"/>
  <c r="FA89" i="3" s="1"/>
  <c r="FD89" i="3" s="1"/>
  <c r="FG89" i="3" s="1"/>
  <c r="FJ89" i="3" s="1"/>
  <c r="FM89" i="3" s="1"/>
  <c r="FP89" i="3" s="1"/>
  <c r="FS89" i="3" s="1"/>
  <c r="FV89" i="3" s="1"/>
  <c r="FY89" i="3" s="1"/>
  <c r="GB89" i="3" s="1"/>
  <c r="GE89" i="3" s="1"/>
  <c r="GH89" i="3" s="1"/>
  <c r="GK89" i="3" s="1"/>
  <c r="GN89" i="3" s="1"/>
  <c r="GQ89" i="3" s="1"/>
  <c r="GT89" i="3" s="1"/>
  <c r="GW89" i="3" s="1"/>
  <c r="GZ89" i="3" s="1"/>
  <c r="HC89" i="3" s="1"/>
  <c r="HF89" i="3" s="1"/>
  <c r="HI89" i="3" s="1"/>
  <c r="HL89" i="3" s="1"/>
  <c r="HO89" i="3" s="1"/>
  <c r="HR89" i="3" s="1"/>
  <c r="HU89" i="3" s="1"/>
  <c r="HX89" i="3" s="1"/>
  <c r="IA89" i="3" s="1"/>
  <c r="ID89" i="3" s="1"/>
  <c r="IG89" i="3" s="1"/>
  <c r="IJ89" i="3" s="1"/>
  <c r="IM89" i="3" s="1"/>
  <c r="IP89" i="3" s="1"/>
  <c r="IS89" i="3" s="1"/>
  <c r="IV89" i="3" s="1"/>
  <c r="IY89" i="3" s="1"/>
  <c r="JB89" i="3" s="1"/>
  <c r="JE89" i="3" s="1"/>
  <c r="JH89" i="3" s="1"/>
  <c r="JK89" i="3" s="1"/>
  <c r="JN89" i="3" s="1"/>
  <c r="JQ89" i="3" s="1"/>
  <c r="JT89" i="3" s="1"/>
  <c r="JW89" i="3" s="1"/>
  <c r="JZ89" i="3" s="1"/>
  <c r="KC89" i="3" s="1"/>
  <c r="KF89" i="3" s="1"/>
  <c r="KI89" i="3" s="1"/>
  <c r="KL89" i="3" s="1"/>
  <c r="KO89" i="3" s="1"/>
  <c r="KR89" i="3" s="1"/>
  <c r="KU89" i="3" s="1"/>
  <c r="KX89" i="3" s="1"/>
  <c r="LA89" i="3" s="1"/>
  <c r="LD89" i="3" s="1"/>
  <c r="LG89" i="3" s="1"/>
  <c r="LJ89" i="3" s="1"/>
  <c r="LM89" i="3" s="1"/>
  <c r="LP89" i="3" s="1"/>
  <c r="LS89" i="3" s="1"/>
  <c r="LV89" i="3" s="1"/>
  <c r="LY89" i="3" s="1"/>
  <c r="MB89" i="3" s="1"/>
  <c r="ME89" i="3" s="1"/>
  <c r="MH89" i="3" s="1"/>
  <c r="MK89" i="3" s="1"/>
  <c r="MN89" i="3" s="1"/>
  <c r="MQ89" i="3" s="1"/>
  <c r="MT89" i="3" s="1"/>
  <c r="MW89" i="3" s="1"/>
  <c r="MZ89" i="3" s="1"/>
  <c r="NC89" i="3" s="1"/>
  <c r="NF89" i="3" s="1"/>
  <c r="NI89" i="3" s="1"/>
  <c r="NL89" i="3" s="1"/>
  <c r="NO89" i="3" s="1"/>
  <c r="NR89" i="3" s="1"/>
  <c r="NU89" i="3" s="1"/>
  <c r="NX89" i="3" s="1"/>
  <c r="OA89" i="3" s="1"/>
  <c r="OD89" i="3" s="1"/>
  <c r="OG89" i="3" s="1"/>
  <c r="OJ89" i="3" s="1"/>
  <c r="OM89" i="3" s="1"/>
  <c r="OP89" i="3" s="1"/>
  <c r="OS89" i="3" s="1"/>
  <c r="OV89" i="3" s="1"/>
  <c r="OY89" i="3" s="1"/>
  <c r="PB89" i="3" s="1"/>
  <c r="PE89" i="3" s="1"/>
  <c r="PH89" i="3" s="1"/>
  <c r="PK89" i="3" s="1"/>
  <c r="PN89" i="3" s="1"/>
  <c r="PQ89" i="3" s="1"/>
  <c r="PT89" i="3" s="1"/>
  <c r="PW89" i="3" s="1"/>
  <c r="PZ89" i="3" s="1"/>
  <c r="QC89" i="3" s="1"/>
  <c r="QF89" i="3" s="1"/>
  <c r="QI89" i="3" s="1"/>
  <c r="QS80" i="3"/>
  <c r="QT80" i="3" s="1"/>
  <c r="QK80" i="3"/>
  <c r="CS90" i="3"/>
  <c r="CV90" i="3"/>
  <c r="CY90" i="3" s="1"/>
  <c r="DB90" i="3" s="1"/>
  <c r="DE90" i="3" s="1"/>
  <c r="DH90" i="3" s="1"/>
  <c r="DK90" i="3" s="1"/>
  <c r="DN90" i="3" s="1"/>
  <c r="DQ90" i="3" s="1"/>
  <c r="DT90" i="3" s="1"/>
  <c r="DW90" i="3" s="1"/>
  <c r="DZ90" i="3" s="1"/>
  <c r="EC90" i="3" s="1"/>
  <c r="EF90" i="3" s="1"/>
  <c r="EI90" i="3" s="1"/>
  <c r="EL90" i="3" s="1"/>
  <c r="EO90" i="3" s="1"/>
  <c r="ER90" i="3" s="1"/>
  <c r="CS86" i="3"/>
  <c r="CV96" i="3"/>
  <c r="CY96" i="3" s="1"/>
  <c r="DB96" i="3" s="1"/>
  <c r="DE96" i="3" s="1"/>
  <c r="DH96" i="3" s="1"/>
  <c r="DK96" i="3" s="1"/>
  <c r="DN96" i="3" s="1"/>
  <c r="DQ96" i="3" s="1"/>
  <c r="DT96" i="3" s="1"/>
  <c r="DW96" i="3" s="1"/>
  <c r="DZ96" i="3" s="1"/>
  <c r="EC96" i="3" s="1"/>
  <c r="EF96" i="3" s="1"/>
  <c r="EI96" i="3" s="1"/>
  <c r="EL96" i="3" s="1"/>
  <c r="EO96" i="3" s="1"/>
  <c r="ER96" i="3" s="1"/>
  <c r="EU96" i="3" s="1"/>
  <c r="EX96" i="3" s="1"/>
  <c r="FA96" i="3" s="1"/>
  <c r="FD96" i="3" s="1"/>
  <c r="FG96" i="3" s="1"/>
  <c r="FJ96" i="3" s="1"/>
  <c r="FM96" i="3" s="1"/>
  <c r="FP96" i="3" s="1"/>
  <c r="FS96" i="3" s="1"/>
  <c r="FV96" i="3" s="1"/>
  <c r="FY96" i="3" s="1"/>
  <c r="GB96" i="3" s="1"/>
  <c r="GE96" i="3" s="1"/>
  <c r="GH96" i="3" s="1"/>
  <c r="GK96" i="3" s="1"/>
  <c r="GN96" i="3" s="1"/>
  <c r="GQ96" i="3" s="1"/>
  <c r="GT96" i="3" s="1"/>
  <c r="GW96" i="3" s="1"/>
  <c r="GZ96" i="3" s="1"/>
  <c r="HC96" i="3" s="1"/>
  <c r="HF96" i="3" s="1"/>
  <c r="HI96" i="3" s="1"/>
  <c r="HL96" i="3" s="1"/>
  <c r="HO96" i="3" s="1"/>
  <c r="HR96" i="3" s="1"/>
  <c r="HU96" i="3" s="1"/>
  <c r="HX96" i="3" s="1"/>
  <c r="IA96" i="3" s="1"/>
  <c r="ID96" i="3" s="1"/>
  <c r="IG96" i="3" s="1"/>
  <c r="IJ96" i="3" s="1"/>
  <c r="IM96" i="3" s="1"/>
  <c r="IP96" i="3" s="1"/>
  <c r="IS96" i="3" s="1"/>
  <c r="IV96" i="3" s="1"/>
  <c r="IY96" i="3" s="1"/>
  <c r="JB96" i="3" s="1"/>
  <c r="JE96" i="3" s="1"/>
  <c r="JH96" i="3" s="1"/>
  <c r="JK96" i="3" s="1"/>
  <c r="JN96" i="3" s="1"/>
  <c r="JQ96" i="3" s="1"/>
  <c r="JT96" i="3" s="1"/>
  <c r="JW96" i="3" s="1"/>
  <c r="JZ96" i="3" s="1"/>
  <c r="KC96" i="3" s="1"/>
  <c r="KF96" i="3" s="1"/>
  <c r="KI96" i="3" s="1"/>
  <c r="KL96" i="3" s="1"/>
  <c r="KO96" i="3" s="1"/>
  <c r="KR96" i="3" s="1"/>
  <c r="KU96" i="3" s="1"/>
  <c r="KX96" i="3" s="1"/>
  <c r="LA96" i="3" s="1"/>
  <c r="LD96" i="3" s="1"/>
  <c r="LG96" i="3" s="1"/>
  <c r="LJ96" i="3" s="1"/>
  <c r="LM96" i="3" s="1"/>
  <c r="LP96" i="3" s="1"/>
  <c r="LS96" i="3" s="1"/>
  <c r="LV96" i="3" s="1"/>
  <c r="LY96" i="3" s="1"/>
  <c r="MB96" i="3" s="1"/>
  <c r="ME96" i="3" s="1"/>
  <c r="MH96" i="3" s="1"/>
  <c r="MK96" i="3" s="1"/>
  <c r="MN96" i="3" s="1"/>
  <c r="MQ96" i="3" s="1"/>
  <c r="MT96" i="3" s="1"/>
  <c r="MW96" i="3" s="1"/>
  <c r="MZ96" i="3" s="1"/>
  <c r="NC96" i="3" s="1"/>
  <c r="NF96" i="3" s="1"/>
  <c r="NI96" i="3" s="1"/>
  <c r="NL96" i="3" s="1"/>
  <c r="NO96" i="3" s="1"/>
  <c r="NR96" i="3" s="1"/>
  <c r="NU96" i="3" s="1"/>
  <c r="NX96" i="3" s="1"/>
  <c r="OA96" i="3" s="1"/>
  <c r="OD96" i="3" s="1"/>
  <c r="OG96" i="3" s="1"/>
  <c r="OJ96" i="3" s="1"/>
  <c r="OM96" i="3" s="1"/>
  <c r="OP96" i="3" s="1"/>
  <c r="OS96" i="3" s="1"/>
  <c r="OV96" i="3" s="1"/>
  <c r="OY96" i="3" s="1"/>
  <c r="PB96" i="3" s="1"/>
  <c r="PE96" i="3" s="1"/>
  <c r="PH96" i="3" s="1"/>
  <c r="PK96" i="3" s="1"/>
  <c r="PN96" i="3" s="1"/>
  <c r="PQ96" i="3" s="1"/>
  <c r="PT96" i="3" s="1"/>
  <c r="PW96" i="3" s="1"/>
  <c r="PZ96" i="3" s="1"/>
  <c r="QC96" i="3" s="1"/>
  <c r="QF96" i="3" s="1"/>
  <c r="QI96" i="3" s="1"/>
  <c r="CS96" i="3"/>
  <c r="QN97" i="3"/>
  <c r="QS97" i="3"/>
  <c r="QT97" i="3" s="1"/>
  <c r="QN91" i="3"/>
  <c r="QS91" i="3"/>
  <c r="QT91" i="3" s="1"/>
  <c r="QN85" i="3"/>
  <c r="QS85" i="3"/>
  <c r="QT85" i="3" s="1"/>
  <c r="CS97" i="3"/>
  <c r="CV97" i="3"/>
  <c r="CY97" i="3" s="1"/>
  <c r="DB97" i="3" s="1"/>
  <c r="DE97" i="3" s="1"/>
  <c r="DH97" i="3" s="1"/>
  <c r="DK97" i="3" s="1"/>
  <c r="DN97" i="3" s="1"/>
  <c r="DQ97" i="3" s="1"/>
  <c r="DT97" i="3" s="1"/>
  <c r="DW97" i="3" s="1"/>
  <c r="DZ97" i="3" s="1"/>
  <c r="EC97" i="3" s="1"/>
  <c r="EF97" i="3" s="1"/>
  <c r="EI97" i="3" s="1"/>
  <c r="EL97" i="3" s="1"/>
  <c r="EO97" i="3" s="1"/>
  <c r="ER97" i="3" s="1"/>
  <c r="EU97" i="3" s="1"/>
  <c r="EX97" i="3" s="1"/>
  <c r="FA97" i="3" s="1"/>
  <c r="FD97" i="3" s="1"/>
  <c r="FG97" i="3" s="1"/>
  <c r="FJ97" i="3" s="1"/>
  <c r="FM97" i="3" s="1"/>
  <c r="FP97" i="3" s="1"/>
  <c r="FS97" i="3" s="1"/>
  <c r="FV97" i="3" s="1"/>
  <c r="FY97" i="3" s="1"/>
  <c r="GB97" i="3" s="1"/>
  <c r="GE97" i="3" s="1"/>
  <c r="GH97" i="3" s="1"/>
  <c r="GK97" i="3" s="1"/>
  <c r="GN97" i="3" s="1"/>
  <c r="GQ97" i="3" s="1"/>
  <c r="GT97" i="3" s="1"/>
  <c r="GW97" i="3" s="1"/>
  <c r="GZ97" i="3" s="1"/>
  <c r="HC97" i="3" s="1"/>
  <c r="HF97" i="3" s="1"/>
  <c r="HI97" i="3" s="1"/>
  <c r="HL97" i="3" s="1"/>
  <c r="HO97" i="3" s="1"/>
  <c r="HR97" i="3" s="1"/>
  <c r="HU97" i="3" s="1"/>
  <c r="HX97" i="3" s="1"/>
  <c r="IA97" i="3" s="1"/>
  <c r="ID97" i="3" s="1"/>
  <c r="IG97" i="3" s="1"/>
  <c r="IJ97" i="3" s="1"/>
  <c r="IM97" i="3" s="1"/>
  <c r="IP97" i="3" s="1"/>
  <c r="IS97" i="3" s="1"/>
  <c r="IV97" i="3" s="1"/>
  <c r="IY97" i="3" s="1"/>
  <c r="JB97" i="3" s="1"/>
  <c r="JE97" i="3" s="1"/>
  <c r="JH97" i="3" s="1"/>
  <c r="JK97" i="3" s="1"/>
  <c r="JN97" i="3" s="1"/>
  <c r="JQ97" i="3" s="1"/>
  <c r="JT97" i="3" s="1"/>
  <c r="JW97" i="3" s="1"/>
  <c r="JZ97" i="3" s="1"/>
  <c r="KC97" i="3" s="1"/>
  <c r="KF97" i="3" s="1"/>
  <c r="KI97" i="3" s="1"/>
  <c r="KL97" i="3" s="1"/>
  <c r="KO97" i="3" s="1"/>
  <c r="KR97" i="3" s="1"/>
  <c r="KU97" i="3" s="1"/>
  <c r="KX97" i="3" s="1"/>
  <c r="LA97" i="3" s="1"/>
  <c r="LD97" i="3" s="1"/>
  <c r="LG97" i="3" s="1"/>
  <c r="LJ97" i="3" s="1"/>
  <c r="LM97" i="3" s="1"/>
  <c r="LP97" i="3" s="1"/>
  <c r="LS97" i="3" s="1"/>
  <c r="LV97" i="3" s="1"/>
  <c r="LY97" i="3" s="1"/>
  <c r="MB97" i="3" s="1"/>
  <c r="ME97" i="3" s="1"/>
  <c r="MH97" i="3" s="1"/>
  <c r="MK97" i="3" s="1"/>
  <c r="MN97" i="3" s="1"/>
  <c r="MQ97" i="3" s="1"/>
  <c r="MT97" i="3" s="1"/>
  <c r="MW97" i="3" s="1"/>
  <c r="MZ97" i="3" s="1"/>
  <c r="NC97" i="3" s="1"/>
  <c r="NF97" i="3" s="1"/>
  <c r="NI97" i="3" s="1"/>
  <c r="NL97" i="3" s="1"/>
  <c r="NO97" i="3" s="1"/>
  <c r="NR97" i="3" s="1"/>
  <c r="NU97" i="3" s="1"/>
  <c r="NX97" i="3" s="1"/>
  <c r="OA97" i="3" s="1"/>
  <c r="OD97" i="3" s="1"/>
  <c r="OG97" i="3" s="1"/>
  <c r="OJ97" i="3" s="1"/>
  <c r="OM97" i="3" s="1"/>
  <c r="OP97" i="3" s="1"/>
  <c r="OS97" i="3" s="1"/>
  <c r="OV97" i="3" s="1"/>
  <c r="OY97" i="3" s="1"/>
  <c r="PB97" i="3" s="1"/>
  <c r="PE97" i="3" s="1"/>
  <c r="PH97" i="3" s="1"/>
  <c r="PK97" i="3" s="1"/>
  <c r="PN97" i="3" s="1"/>
  <c r="PQ97" i="3" s="1"/>
  <c r="PT97" i="3" s="1"/>
  <c r="PW97" i="3" s="1"/>
  <c r="PZ97" i="3" s="1"/>
  <c r="QC97" i="3" s="1"/>
  <c r="QF97" i="3" s="1"/>
  <c r="QI97" i="3" s="1"/>
  <c r="QS86" i="3"/>
  <c r="QT86" i="3" s="1"/>
  <c r="QK86" i="3"/>
  <c r="CS93" i="3"/>
  <c r="CV93" i="3"/>
  <c r="CY93" i="3" s="1"/>
  <c r="DB93" i="3" s="1"/>
  <c r="DE93" i="3" s="1"/>
  <c r="DH93" i="3" s="1"/>
  <c r="DK93" i="3" s="1"/>
  <c r="DN93" i="3" s="1"/>
  <c r="DQ93" i="3" s="1"/>
  <c r="DT93" i="3" s="1"/>
  <c r="DW93" i="3" s="1"/>
  <c r="DZ93" i="3" s="1"/>
  <c r="EC93" i="3" s="1"/>
  <c r="EF93" i="3" s="1"/>
  <c r="EI93" i="3" s="1"/>
  <c r="EL93" i="3" s="1"/>
  <c r="EO93" i="3" s="1"/>
  <c r="ER93" i="3" s="1"/>
  <c r="EU93" i="3" s="1"/>
  <c r="EX93" i="3" s="1"/>
  <c r="FA93" i="3" s="1"/>
  <c r="FD93" i="3" s="1"/>
  <c r="FG93" i="3" s="1"/>
  <c r="FJ93" i="3" s="1"/>
  <c r="FM93" i="3" s="1"/>
  <c r="FP93" i="3" s="1"/>
  <c r="FS93" i="3" s="1"/>
  <c r="FV93" i="3" s="1"/>
  <c r="FY93" i="3" s="1"/>
  <c r="GB93" i="3" s="1"/>
  <c r="GE93" i="3" s="1"/>
  <c r="GH93" i="3" s="1"/>
  <c r="GK93" i="3" s="1"/>
  <c r="GN93" i="3" s="1"/>
  <c r="GQ93" i="3" s="1"/>
  <c r="GT93" i="3" s="1"/>
  <c r="GW93" i="3" s="1"/>
  <c r="GZ93" i="3" s="1"/>
  <c r="HC93" i="3" s="1"/>
  <c r="HF93" i="3" s="1"/>
  <c r="HI93" i="3" s="1"/>
  <c r="HL93" i="3" s="1"/>
  <c r="HO93" i="3" s="1"/>
  <c r="HR93" i="3" s="1"/>
  <c r="HU93" i="3" s="1"/>
  <c r="HX93" i="3" s="1"/>
  <c r="IA93" i="3" s="1"/>
  <c r="ID93" i="3" s="1"/>
  <c r="IG93" i="3" s="1"/>
  <c r="IJ93" i="3" s="1"/>
  <c r="IM93" i="3" s="1"/>
  <c r="IP93" i="3" s="1"/>
  <c r="IS93" i="3" s="1"/>
  <c r="IV93" i="3" s="1"/>
  <c r="IY93" i="3" s="1"/>
  <c r="JB93" i="3" s="1"/>
  <c r="JE93" i="3" s="1"/>
  <c r="JH93" i="3" s="1"/>
  <c r="JK93" i="3" s="1"/>
  <c r="JN93" i="3" s="1"/>
  <c r="JQ93" i="3" s="1"/>
  <c r="JT93" i="3" s="1"/>
  <c r="JW93" i="3" s="1"/>
  <c r="JZ93" i="3" s="1"/>
  <c r="KC93" i="3" s="1"/>
  <c r="KF93" i="3" s="1"/>
  <c r="KI93" i="3" s="1"/>
  <c r="KL93" i="3" s="1"/>
  <c r="KO93" i="3" s="1"/>
  <c r="KR93" i="3" s="1"/>
  <c r="KU93" i="3" s="1"/>
  <c r="KX93" i="3" s="1"/>
  <c r="LA93" i="3" s="1"/>
  <c r="LD93" i="3" s="1"/>
  <c r="LG93" i="3" s="1"/>
  <c r="LJ93" i="3" s="1"/>
  <c r="LM93" i="3" s="1"/>
  <c r="LP93" i="3" s="1"/>
  <c r="LS93" i="3" s="1"/>
  <c r="LV93" i="3" s="1"/>
  <c r="LY93" i="3" s="1"/>
  <c r="MB93" i="3" s="1"/>
  <c r="ME93" i="3" s="1"/>
  <c r="MH93" i="3" s="1"/>
  <c r="MK93" i="3" s="1"/>
  <c r="MN93" i="3" s="1"/>
  <c r="MQ93" i="3" s="1"/>
  <c r="MT93" i="3" s="1"/>
  <c r="MW93" i="3" s="1"/>
  <c r="MZ93" i="3" s="1"/>
  <c r="NC93" i="3" s="1"/>
  <c r="NF93" i="3" s="1"/>
  <c r="NI93" i="3" s="1"/>
  <c r="NL93" i="3" s="1"/>
  <c r="NO93" i="3" s="1"/>
  <c r="NR93" i="3" s="1"/>
  <c r="NU93" i="3" s="1"/>
  <c r="NX93" i="3" s="1"/>
  <c r="OA93" i="3" s="1"/>
  <c r="OD93" i="3" s="1"/>
  <c r="OG93" i="3" s="1"/>
  <c r="OJ93" i="3" s="1"/>
  <c r="OM93" i="3" s="1"/>
  <c r="OP93" i="3" s="1"/>
  <c r="OS93" i="3" s="1"/>
  <c r="OV93" i="3" s="1"/>
  <c r="OY93" i="3" s="1"/>
  <c r="PB93" i="3" s="1"/>
  <c r="PE93" i="3" s="1"/>
  <c r="PH93" i="3" s="1"/>
  <c r="PK93" i="3" s="1"/>
  <c r="PN93" i="3" s="1"/>
  <c r="PQ93" i="3" s="1"/>
  <c r="PT93" i="3" s="1"/>
  <c r="PW93" i="3" s="1"/>
  <c r="PZ93" i="3" s="1"/>
  <c r="QC93" i="3" s="1"/>
  <c r="QF93" i="3" s="1"/>
  <c r="QI93" i="3" s="1"/>
  <c r="CV94" i="3"/>
  <c r="CY94" i="3" s="1"/>
  <c r="DB94" i="3" s="1"/>
  <c r="DE94" i="3" s="1"/>
  <c r="DH94" i="3" s="1"/>
  <c r="DK94" i="3" s="1"/>
  <c r="DN94" i="3" s="1"/>
  <c r="DQ94" i="3" s="1"/>
  <c r="DT94" i="3" s="1"/>
  <c r="DW94" i="3" s="1"/>
  <c r="DZ94" i="3" s="1"/>
  <c r="EC94" i="3" s="1"/>
  <c r="EF94" i="3" s="1"/>
  <c r="EI94" i="3" s="1"/>
  <c r="EL94" i="3" s="1"/>
  <c r="EO94" i="3" s="1"/>
  <c r="ER94" i="3" s="1"/>
  <c r="EU94" i="3" s="1"/>
  <c r="EX94" i="3" s="1"/>
  <c r="FA94" i="3" s="1"/>
  <c r="FD94" i="3" s="1"/>
  <c r="FG94" i="3" s="1"/>
  <c r="FJ94" i="3" s="1"/>
  <c r="FM94" i="3" s="1"/>
  <c r="FP94" i="3" s="1"/>
  <c r="FS94" i="3" s="1"/>
  <c r="FV94" i="3" s="1"/>
  <c r="FY94" i="3" s="1"/>
  <c r="GB94" i="3" s="1"/>
  <c r="GE94" i="3" s="1"/>
  <c r="GH94" i="3" s="1"/>
  <c r="GK94" i="3" s="1"/>
  <c r="GN94" i="3" s="1"/>
  <c r="GQ94" i="3" s="1"/>
  <c r="GT94" i="3" s="1"/>
  <c r="GW94" i="3" s="1"/>
  <c r="GZ94" i="3" s="1"/>
  <c r="HC94" i="3" s="1"/>
  <c r="HF94" i="3" s="1"/>
  <c r="HI94" i="3" s="1"/>
  <c r="HL94" i="3" s="1"/>
  <c r="HO94" i="3" s="1"/>
  <c r="HR94" i="3" s="1"/>
  <c r="HU94" i="3" s="1"/>
  <c r="HX94" i="3" s="1"/>
  <c r="IA94" i="3" s="1"/>
  <c r="ID94" i="3" s="1"/>
  <c r="IG94" i="3" s="1"/>
  <c r="IJ94" i="3" s="1"/>
  <c r="IM94" i="3" s="1"/>
  <c r="IP94" i="3" s="1"/>
  <c r="IS94" i="3" s="1"/>
  <c r="IV94" i="3" s="1"/>
  <c r="IY94" i="3" s="1"/>
  <c r="JB94" i="3" s="1"/>
  <c r="JE94" i="3" s="1"/>
  <c r="JH94" i="3" s="1"/>
  <c r="JK94" i="3" s="1"/>
  <c r="JN94" i="3" s="1"/>
  <c r="JQ94" i="3" s="1"/>
  <c r="JT94" i="3" s="1"/>
  <c r="JW94" i="3" s="1"/>
  <c r="JZ94" i="3" s="1"/>
  <c r="KC94" i="3" s="1"/>
  <c r="KF94" i="3" s="1"/>
  <c r="KI94" i="3" s="1"/>
  <c r="KL94" i="3" s="1"/>
  <c r="KO94" i="3" s="1"/>
  <c r="KR94" i="3" s="1"/>
  <c r="KU94" i="3" s="1"/>
  <c r="KX94" i="3" s="1"/>
  <c r="LA94" i="3" s="1"/>
  <c r="LD94" i="3" s="1"/>
  <c r="LG94" i="3" s="1"/>
  <c r="LJ94" i="3" s="1"/>
  <c r="LM94" i="3" s="1"/>
  <c r="LP94" i="3" s="1"/>
  <c r="LS94" i="3" s="1"/>
  <c r="LV94" i="3" s="1"/>
  <c r="LY94" i="3" s="1"/>
  <c r="MB94" i="3" s="1"/>
  <c r="ME94" i="3" s="1"/>
  <c r="MH94" i="3" s="1"/>
  <c r="MK94" i="3" s="1"/>
  <c r="MN94" i="3" s="1"/>
  <c r="MQ94" i="3" s="1"/>
  <c r="MT94" i="3" s="1"/>
  <c r="MW94" i="3" s="1"/>
  <c r="MZ94" i="3" s="1"/>
  <c r="NC94" i="3" s="1"/>
  <c r="NF94" i="3" s="1"/>
  <c r="NI94" i="3" s="1"/>
  <c r="NL94" i="3" s="1"/>
  <c r="NO94" i="3" s="1"/>
  <c r="NR94" i="3" s="1"/>
  <c r="NU94" i="3" s="1"/>
  <c r="NX94" i="3" s="1"/>
  <c r="OA94" i="3" s="1"/>
  <c r="OD94" i="3" s="1"/>
  <c r="OG94" i="3" s="1"/>
  <c r="OJ94" i="3" s="1"/>
  <c r="OM94" i="3" s="1"/>
  <c r="OP94" i="3" s="1"/>
  <c r="OS94" i="3" s="1"/>
  <c r="OV94" i="3" s="1"/>
  <c r="OY94" i="3" s="1"/>
  <c r="PB94" i="3" s="1"/>
  <c r="PE94" i="3" s="1"/>
  <c r="PH94" i="3" s="1"/>
  <c r="PK94" i="3" s="1"/>
  <c r="PN94" i="3" s="1"/>
  <c r="PQ94" i="3" s="1"/>
  <c r="PT94" i="3" s="1"/>
  <c r="PW94" i="3" s="1"/>
  <c r="PZ94" i="3" s="1"/>
  <c r="QC94" i="3" s="1"/>
  <c r="QF94" i="3" s="1"/>
  <c r="QI94" i="3" s="1"/>
  <c r="CS94" i="3"/>
  <c r="QN87" i="3"/>
  <c r="QS99" i="3"/>
  <c r="QT99" i="3" s="1"/>
  <c r="QK99" i="3"/>
  <c r="CS99" i="3"/>
  <c r="CV99" i="3"/>
  <c r="CY99" i="3" s="1"/>
  <c r="DB99" i="3" s="1"/>
  <c r="DE99" i="3" s="1"/>
  <c r="DH99" i="3" s="1"/>
  <c r="DK99" i="3" s="1"/>
  <c r="DN99" i="3" s="1"/>
  <c r="DQ99" i="3" s="1"/>
  <c r="DT99" i="3" s="1"/>
  <c r="DW99" i="3" s="1"/>
  <c r="DZ99" i="3" s="1"/>
  <c r="EC99" i="3" s="1"/>
  <c r="EF99" i="3" s="1"/>
  <c r="EI99" i="3" s="1"/>
  <c r="EL99" i="3" s="1"/>
  <c r="EO99" i="3" s="1"/>
  <c r="ER99" i="3" s="1"/>
  <c r="EU99" i="3" s="1"/>
  <c r="EX99" i="3" s="1"/>
  <c r="FA99" i="3" s="1"/>
  <c r="FD99" i="3" s="1"/>
  <c r="FG99" i="3" s="1"/>
  <c r="FJ99" i="3" s="1"/>
  <c r="FM99" i="3" s="1"/>
  <c r="FP99" i="3" s="1"/>
  <c r="FS99" i="3" s="1"/>
  <c r="FV99" i="3" s="1"/>
  <c r="FY99" i="3" s="1"/>
  <c r="GB99" i="3" s="1"/>
  <c r="GE99" i="3" s="1"/>
  <c r="GH99" i="3" s="1"/>
  <c r="GK99" i="3" s="1"/>
  <c r="GN99" i="3" s="1"/>
  <c r="GQ99" i="3" s="1"/>
  <c r="GT99" i="3" s="1"/>
  <c r="GW99" i="3" s="1"/>
  <c r="GZ99" i="3" s="1"/>
  <c r="HC99" i="3" s="1"/>
  <c r="HF99" i="3" s="1"/>
  <c r="HI99" i="3" s="1"/>
  <c r="HL99" i="3" s="1"/>
  <c r="HO99" i="3" s="1"/>
  <c r="HR99" i="3" s="1"/>
  <c r="HU99" i="3" s="1"/>
  <c r="HX99" i="3" s="1"/>
  <c r="IA99" i="3" s="1"/>
  <c r="ID99" i="3" s="1"/>
  <c r="IG99" i="3" s="1"/>
  <c r="IJ99" i="3" s="1"/>
  <c r="IM99" i="3" s="1"/>
  <c r="IP99" i="3" s="1"/>
  <c r="IS99" i="3" s="1"/>
  <c r="IV99" i="3" s="1"/>
  <c r="IY99" i="3" s="1"/>
  <c r="JB99" i="3" s="1"/>
  <c r="JE99" i="3" s="1"/>
  <c r="JH99" i="3" s="1"/>
  <c r="JK99" i="3" s="1"/>
  <c r="JN99" i="3" s="1"/>
  <c r="JQ99" i="3" s="1"/>
  <c r="JT99" i="3" s="1"/>
  <c r="JW99" i="3" s="1"/>
  <c r="JZ99" i="3" s="1"/>
  <c r="KC99" i="3" s="1"/>
  <c r="KF99" i="3" s="1"/>
  <c r="KI99" i="3" s="1"/>
  <c r="KL99" i="3" s="1"/>
  <c r="KO99" i="3" s="1"/>
  <c r="KR99" i="3" s="1"/>
  <c r="KU99" i="3" s="1"/>
  <c r="KX99" i="3" s="1"/>
  <c r="LA99" i="3" s="1"/>
  <c r="LD99" i="3" s="1"/>
  <c r="LG99" i="3" s="1"/>
  <c r="LJ99" i="3" s="1"/>
  <c r="LM99" i="3" s="1"/>
  <c r="LP99" i="3" s="1"/>
  <c r="LS99" i="3" s="1"/>
  <c r="LV99" i="3" s="1"/>
  <c r="LY99" i="3" s="1"/>
  <c r="MB99" i="3" s="1"/>
  <c r="ME99" i="3" s="1"/>
  <c r="MH99" i="3" s="1"/>
  <c r="MK99" i="3" s="1"/>
  <c r="MN99" i="3" s="1"/>
  <c r="MQ99" i="3" s="1"/>
  <c r="MT99" i="3" s="1"/>
  <c r="MW99" i="3" s="1"/>
  <c r="MZ99" i="3" s="1"/>
  <c r="NC99" i="3" s="1"/>
  <c r="NF99" i="3" s="1"/>
  <c r="NI99" i="3" s="1"/>
  <c r="NL99" i="3" s="1"/>
  <c r="NO99" i="3" s="1"/>
  <c r="NR99" i="3" s="1"/>
  <c r="NU99" i="3" s="1"/>
  <c r="NX99" i="3" s="1"/>
  <c r="OA99" i="3" s="1"/>
  <c r="OD99" i="3" s="1"/>
  <c r="OG99" i="3" s="1"/>
  <c r="OJ99" i="3" s="1"/>
  <c r="OM99" i="3" s="1"/>
  <c r="OP99" i="3" s="1"/>
  <c r="OS99" i="3" s="1"/>
  <c r="OV99" i="3" s="1"/>
  <c r="OY99" i="3" s="1"/>
  <c r="PB99" i="3" s="1"/>
  <c r="PE99" i="3" s="1"/>
  <c r="PH99" i="3" s="1"/>
  <c r="PK99" i="3" s="1"/>
  <c r="PN99" i="3" s="1"/>
  <c r="PQ99" i="3" s="1"/>
  <c r="PT99" i="3" s="1"/>
  <c r="PW99" i="3" s="1"/>
  <c r="PZ99" i="3" s="1"/>
  <c r="QC99" i="3" s="1"/>
  <c r="QF99" i="3" s="1"/>
  <c r="QI99" i="3" s="1"/>
  <c r="QS90" i="3"/>
  <c r="QT90" i="3" s="1"/>
  <c r="QK90" i="3"/>
  <c r="CS98" i="3"/>
  <c r="CV98" i="3"/>
  <c r="CY98" i="3" s="1"/>
  <c r="DB98" i="3" s="1"/>
  <c r="DE98" i="3" s="1"/>
  <c r="DH98" i="3" s="1"/>
  <c r="DK98" i="3" s="1"/>
  <c r="DN98" i="3" s="1"/>
  <c r="DQ98" i="3" s="1"/>
  <c r="DT98" i="3" s="1"/>
  <c r="DW98" i="3" s="1"/>
  <c r="DZ98" i="3" s="1"/>
  <c r="EC98" i="3" s="1"/>
  <c r="EF98" i="3" s="1"/>
  <c r="EI98" i="3" s="1"/>
  <c r="EL98" i="3" s="1"/>
  <c r="EO98" i="3" s="1"/>
  <c r="ER98" i="3" s="1"/>
  <c r="EU98" i="3" s="1"/>
  <c r="EX98" i="3" s="1"/>
  <c r="FA98" i="3" s="1"/>
  <c r="FD98" i="3" s="1"/>
  <c r="FG98" i="3" s="1"/>
  <c r="FJ98" i="3" s="1"/>
  <c r="FM98" i="3" s="1"/>
  <c r="FP98" i="3" s="1"/>
  <c r="FS98" i="3" s="1"/>
  <c r="FV98" i="3" s="1"/>
  <c r="FY98" i="3" s="1"/>
  <c r="GB98" i="3" s="1"/>
  <c r="GE98" i="3" s="1"/>
  <c r="GH98" i="3" s="1"/>
  <c r="GK98" i="3" s="1"/>
  <c r="GN98" i="3" s="1"/>
  <c r="GQ98" i="3" s="1"/>
  <c r="GT98" i="3" s="1"/>
  <c r="GW98" i="3" s="1"/>
  <c r="GZ98" i="3" s="1"/>
  <c r="HC98" i="3" s="1"/>
  <c r="HF98" i="3" s="1"/>
  <c r="HI98" i="3" s="1"/>
  <c r="HL98" i="3" s="1"/>
  <c r="HO98" i="3" s="1"/>
  <c r="HR98" i="3" s="1"/>
  <c r="HU98" i="3" s="1"/>
  <c r="HX98" i="3" s="1"/>
  <c r="IA98" i="3" s="1"/>
  <c r="ID98" i="3" s="1"/>
  <c r="IG98" i="3" s="1"/>
  <c r="IJ98" i="3" s="1"/>
  <c r="IM98" i="3" s="1"/>
  <c r="IP98" i="3" s="1"/>
  <c r="IS98" i="3" s="1"/>
  <c r="IV98" i="3" s="1"/>
  <c r="IY98" i="3" s="1"/>
  <c r="JB98" i="3" s="1"/>
  <c r="JE98" i="3" s="1"/>
  <c r="JH98" i="3" s="1"/>
  <c r="JK98" i="3" s="1"/>
  <c r="JN98" i="3" s="1"/>
  <c r="JQ98" i="3" s="1"/>
  <c r="JT98" i="3" s="1"/>
  <c r="JW98" i="3" s="1"/>
  <c r="JZ98" i="3" s="1"/>
  <c r="KC98" i="3" s="1"/>
  <c r="KF98" i="3" s="1"/>
  <c r="KI98" i="3" s="1"/>
  <c r="KL98" i="3" s="1"/>
  <c r="KO98" i="3" s="1"/>
  <c r="KR98" i="3" s="1"/>
  <c r="KU98" i="3" s="1"/>
  <c r="KX98" i="3" s="1"/>
  <c r="LA98" i="3" s="1"/>
  <c r="LD98" i="3" s="1"/>
  <c r="LG98" i="3" s="1"/>
  <c r="LJ98" i="3" s="1"/>
  <c r="LM98" i="3" s="1"/>
  <c r="LP98" i="3" s="1"/>
  <c r="LS98" i="3" s="1"/>
  <c r="LV98" i="3" s="1"/>
  <c r="LY98" i="3" s="1"/>
  <c r="MB98" i="3" s="1"/>
  <c r="ME98" i="3" s="1"/>
  <c r="MH98" i="3" s="1"/>
  <c r="MK98" i="3" s="1"/>
  <c r="MN98" i="3" s="1"/>
  <c r="MQ98" i="3" s="1"/>
  <c r="MT98" i="3" s="1"/>
  <c r="MW98" i="3" s="1"/>
  <c r="MZ98" i="3" s="1"/>
  <c r="NC98" i="3" s="1"/>
  <c r="NF98" i="3" s="1"/>
  <c r="NI98" i="3" s="1"/>
  <c r="NL98" i="3" s="1"/>
  <c r="NO98" i="3" s="1"/>
  <c r="NR98" i="3" s="1"/>
  <c r="NU98" i="3" s="1"/>
  <c r="NX98" i="3" s="1"/>
  <c r="OA98" i="3" s="1"/>
  <c r="OD98" i="3" s="1"/>
  <c r="OG98" i="3" s="1"/>
  <c r="OJ98" i="3" s="1"/>
  <c r="OM98" i="3" s="1"/>
  <c r="OP98" i="3" s="1"/>
  <c r="OS98" i="3" s="1"/>
  <c r="OV98" i="3" s="1"/>
  <c r="OY98" i="3" s="1"/>
  <c r="PB98" i="3" s="1"/>
  <c r="PE98" i="3" s="1"/>
  <c r="PH98" i="3" s="1"/>
  <c r="PK98" i="3" s="1"/>
  <c r="PN98" i="3" s="1"/>
  <c r="PQ98" i="3" s="1"/>
  <c r="PT98" i="3" s="1"/>
  <c r="PW98" i="3" s="1"/>
  <c r="PZ98" i="3" s="1"/>
  <c r="QC98" i="3" s="1"/>
  <c r="QF98" i="3" s="1"/>
  <c r="QI98" i="3" s="1"/>
  <c r="QN96" i="3"/>
  <c r="QS108" i="3"/>
  <c r="QT108" i="3" s="1"/>
  <c r="QS98" i="3"/>
  <c r="QT98" i="3" s="1"/>
  <c r="QK98" i="3"/>
  <c r="QN109" i="3"/>
  <c r="QS106" i="3"/>
  <c r="QT106" i="3" s="1"/>
  <c r="QS104" i="3"/>
  <c r="QT104" i="3" s="1"/>
  <c r="QK104" i="3"/>
  <c r="QS103" i="3"/>
  <c r="QT103" i="3" s="1"/>
  <c r="QS102" i="3"/>
  <c r="QT102" i="3" s="1"/>
  <c r="TK139" i="2" l="1"/>
  <c r="TL139" i="2" s="1"/>
  <c r="TH139" i="2"/>
  <c r="TN139" i="2" s="1"/>
  <c r="TO139" i="2" s="1"/>
  <c r="TE139" i="2"/>
  <c r="TF139" i="2" s="1"/>
  <c r="HP139" i="2"/>
  <c r="HT139" i="2" s="1"/>
  <c r="HX139" i="2" s="1"/>
  <c r="IA139" i="2" s="1"/>
  <c r="ID139" i="2" s="1"/>
  <c r="IG139" i="2" s="1"/>
  <c r="IK139" i="2" s="1"/>
  <c r="IO139" i="2" s="1"/>
  <c r="IR139" i="2" s="1"/>
  <c r="IU139" i="2" s="1"/>
  <c r="IX139" i="2" s="1"/>
  <c r="JA139" i="2" s="1"/>
  <c r="JD139" i="2" s="1"/>
  <c r="JG139" i="2" s="1"/>
  <c r="JJ139" i="2" s="1"/>
  <c r="JN139" i="2" s="1"/>
  <c r="JR139" i="2" s="1"/>
  <c r="JV139" i="2" s="1"/>
  <c r="JY139" i="2" s="1"/>
  <c r="KB139" i="2" s="1"/>
  <c r="KF139" i="2" s="1"/>
  <c r="KI139" i="2" s="1"/>
  <c r="KM139" i="2" s="1"/>
  <c r="KQ139" i="2" s="1"/>
  <c r="KT139" i="2" s="1"/>
  <c r="KX139" i="2" s="1"/>
  <c r="LB139" i="2" s="1"/>
  <c r="LE139" i="2" s="1"/>
  <c r="LH139" i="2" s="1"/>
  <c r="LK139" i="2" s="1"/>
  <c r="LO139" i="2" s="1"/>
  <c r="LS139" i="2" s="1"/>
  <c r="LW139" i="2" s="1"/>
  <c r="MA139" i="2" s="1"/>
  <c r="ME139" i="2" s="1"/>
  <c r="MI139" i="2" s="1"/>
  <c r="MM139" i="2" s="1"/>
  <c r="MQ139" i="2" s="1"/>
  <c r="MU139" i="2" s="1"/>
  <c r="MY139" i="2" s="1"/>
  <c r="NC139" i="2" s="1"/>
  <c r="NG139" i="2" s="1"/>
  <c r="NK139" i="2" s="1"/>
  <c r="NO139" i="2" s="1"/>
  <c r="NS139" i="2" s="1"/>
  <c r="NW139" i="2" s="1"/>
  <c r="OA139" i="2" s="1"/>
  <c r="OE139" i="2" s="1"/>
  <c r="OI139" i="2" s="1"/>
  <c r="OM139" i="2" s="1"/>
  <c r="OQ139" i="2" s="1"/>
  <c r="OU139" i="2" s="1"/>
  <c r="OY139" i="2" s="1"/>
  <c r="PC139" i="2" s="1"/>
  <c r="PG139" i="2" s="1"/>
  <c r="PK139" i="2" s="1"/>
  <c r="PO139" i="2" s="1"/>
  <c r="PS139" i="2" s="1"/>
  <c r="PW139" i="2" s="1"/>
  <c r="QA139" i="2" s="1"/>
  <c r="QE139" i="2" s="1"/>
  <c r="QI139" i="2" s="1"/>
  <c r="QM139" i="2" s="1"/>
  <c r="QQ139" i="2" s="1"/>
  <c r="QU139" i="2" s="1"/>
  <c r="QY139" i="2" s="1"/>
  <c r="RC139" i="2" s="1"/>
  <c r="RG139" i="2" s="1"/>
  <c r="RK139" i="2" s="1"/>
  <c r="RO139" i="2" s="1"/>
  <c r="RS139" i="2" s="1"/>
  <c r="RW139" i="2" s="1"/>
  <c r="SA139" i="2" s="1"/>
  <c r="SE139" i="2" s="1"/>
  <c r="SI139" i="2" s="1"/>
  <c r="SM139" i="2" s="1"/>
  <c r="SQ139" i="2" s="1"/>
  <c r="SU139" i="2" s="1"/>
  <c r="SY139" i="2" s="1"/>
  <c r="TC139" i="2" s="1"/>
  <c r="G139" i="2"/>
  <c r="TK138" i="2"/>
  <c r="TL138" i="2" s="1"/>
  <c r="TH138" i="2"/>
  <c r="TI138" i="2" s="1"/>
  <c r="TE138" i="2"/>
  <c r="GW138" i="2"/>
  <c r="GZ138" i="2" s="1"/>
  <c r="HC138" i="2" s="1"/>
  <c r="HF138" i="2" s="1"/>
  <c r="HI138" i="2" s="1"/>
  <c r="HL138" i="2" s="1"/>
  <c r="HP138" i="2" s="1"/>
  <c r="HT138" i="2" s="1"/>
  <c r="HX138" i="2" s="1"/>
  <c r="IA138" i="2" s="1"/>
  <c r="ID138" i="2" s="1"/>
  <c r="IG138" i="2" s="1"/>
  <c r="IK138" i="2" s="1"/>
  <c r="IO138" i="2" s="1"/>
  <c r="IR138" i="2" s="1"/>
  <c r="IU138" i="2" s="1"/>
  <c r="IX138" i="2" s="1"/>
  <c r="JA138" i="2" s="1"/>
  <c r="JD138" i="2" s="1"/>
  <c r="JG138" i="2" s="1"/>
  <c r="JJ138" i="2" s="1"/>
  <c r="JN138" i="2" s="1"/>
  <c r="JR138" i="2" s="1"/>
  <c r="JV138" i="2" s="1"/>
  <c r="JY138" i="2" s="1"/>
  <c r="KB138" i="2" s="1"/>
  <c r="KF138" i="2" s="1"/>
  <c r="KI138" i="2" s="1"/>
  <c r="KM138" i="2" s="1"/>
  <c r="KQ138" i="2" s="1"/>
  <c r="KT138" i="2" s="1"/>
  <c r="KX138" i="2" s="1"/>
  <c r="LB138" i="2" s="1"/>
  <c r="LE138" i="2" s="1"/>
  <c r="LH138" i="2" s="1"/>
  <c r="LK138" i="2" s="1"/>
  <c r="LO138" i="2" s="1"/>
  <c r="LS138" i="2" s="1"/>
  <c r="LW138" i="2" s="1"/>
  <c r="MA138" i="2" s="1"/>
  <c r="ME138" i="2" s="1"/>
  <c r="MI138" i="2" s="1"/>
  <c r="MM138" i="2" s="1"/>
  <c r="MQ138" i="2" s="1"/>
  <c r="MU138" i="2" s="1"/>
  <c r="MY138" i="2" s="1"/>
  <c r="NC138" i="2" s="1"/>
  <c r="NG138" i="2" s="1"/>
  <c r="NK138" i="2" s="1"/>
  <c r="NO138" i="2" s="1"/>
  <c r="NS138" i="2" s="1"/>
  <c r="NW138" i="2" s="1"/>
  <c r="OA138" i="2" s="1"/>
  <c r="OE138" i="2" s="1"/>
  <c r="OI138" i="2" s="1"/>
  <c r="OM138" i="2" s="1"/>
  <c r="OQ138" i="2" s="1"/>
  <c r="OU138" i="2" s="1"/>
  <c r="OY138" i="2" s="1"/>
  <c r="PC138" i="2" s="1"/>
  <c r="PG138" i="2" s="1"/>
  <c r="PK138" i="2" s="1"/>
  <c r="PO138" i="2" s="1"/>
  <c r="PS138" i="2" s="1"/>
  <c r="PW138" i="2" s="1"/>
  <c r="QA138" i="2" s="1"/>
  <c r="QE138" i="2" s="1"/>
  <c r="QI138" i="2" s="1"/>
  <c r="QM138" i="2" s="1"/>
  <c r="QQ138" i="2" s="1"/>
  <c r="QU138" i="2" s="1"/>
  <c r="QY138" i="2" s="1"/>
  <c r="RC138" i="2" s="1"/>
  <c r="RG138" i="2" s="1"/>
  <c r="RK138" i="2" s="1"/>
  <c r="RO138" i="2" s="1"/>
  <c r="RS138" i="2" s="1"/>
  <c r="RW138" i="2" s="1"/>
  <c r="SA138" i="2" s="1"/>
  <c r="SE138" i="2" s="1"/>
  <c r="SI138" i="2" s="1"/>
  <c r="SM138" i="2" s="1"/>
  <c r="SQ138" i="2" s="1"/>
  <c r="SU138" i="2" s="1"/>
  <c r="SY138" i="2" s="1"/>
  <c r="TC138" i="2" s="1"/>
  <c r="G138" i="2"/>
  <c r="TK137" i="2"/>
  <c r="TL137" i="2" s="1"/>
  <c r="TH137" i="2"/>
  <c r="TI137" i="2" s="1"/>
  <c r="TE137" i="2"/>
  <c r="TF137" i="2" s="1"/>
  <c r="GF137" i="2"/>
  <c r="GJ137" i="2" s="1"/>
  <c r="GN137" i="2" s="1"/>
  <c r="GQ137" i="2" s="1"/>
  <c r="GT137" i="2" s="1"/>
  <c r="GW137" i="2" s="1"/>
  <c r="GZ137" i="2" s="1"/>
  <c r="HC137" i="2" s="1"/>
  <c r="HF137" i="2" s="1"/>
  <c r="HI137" i="2" s="1"/>
  <c r="HL137" i="2" s="1"/>
  <c r="HP137" i="2" s="1"/>
  <c r="HT137" i="2" s="1"/>
  <c r="HX137" i="2" s="1"/>
  <c r="IA137" i="2" s="1"/>
  <c r="ID137" i="2" s="1"/>
  <c r="IG137" i="2" s="1"/>
  <c r="IK137" i="2" s="1"/>
  <c r="IO137" i="2" s="1"/>
  <c r="IR137" i="2" s="1"/>
  <c r="IU137" i="2" s="1"/>
  <c r="IX137" i="2" s="1"/>
  <c r="JA137" i="2" s="1"/>
  <c r="JD137" i="2" s="1"/>
  <c r="JG137" i="2" s="1"/>
  <c r="JJ137" i="2" s="1"/>
  <c r="JN137" i="2" s="1"/>
  <c r="JR137" i="2" s="1"/>
  <c r="JV137" i="2" s="1"/>
  <c r="JY137" i="2" s="1"/>
  <c r="KB137" i="2" s="1"/>
  <c r="KF137" i="2" s="1"/>
  <c r="KI137" i="2" s="1"/>
  <c r="KM137" i="2" s="1"/>
  <c r="KQ137" i="2" s="1"/>
  <c r="KT137" i="2" s="1"/>
  <c r="KX137" i="2" s="1"/>
  <c r="LB137" i="2" s="1"/>
  <c r="LE137" i="2" s="1"/>
  <c r="LH137" i="2" s="1"/>
  <c r="LK137" i="2" s="1"/>
  <c r="LO137" i="2" s="1"/>
  <c r="LS137" i="2" s="1"/>
  <c r="LW137" i="2" s="1"/>
  <c r="MA137" i="2" s="1"/>
  <c r="ME137" i="2" s="1"/>
  <c r="MI137" i="2" s="1"/>
  <c r="MM137" i="2" s="1"/>
  <c r="MQ137" i="2" s="1"/>
  <c r="MU137" i="2" s="1"/>
  <c r="MY137" i="2" s="1"/>
  <c r="NC137" i="2" s="1"/>
  <c r="NG137" i="2" s="1"/>
  <c r="NK137" i="2" s="1"/>
  <c r="NO137" i="2" s="1"/>
  <c r="NS137" i="2" s="1"/>
  <c r="NW137" i="2" s="1"/>
  <c r="OA137" i="2" s="1"/>
  <c r="OE137" i="2" s="1"/>
  <c r="OI137" i="2" s="1"/>
  <c r="OM137" i="2" s="1"/>
  <c r="OQ137" i="2" s="1"/>
  <c r="OU137" i="2" s="1"/>
  <c r="OY137" i="2" s="1"/>
  <c r="PC137" i="2" s="1"/>
  <c r="PG137" i="2" s="1"/>
  <c r="PK137" i="2" s="1"/>
  <c r="PO137" i="2" s="1"/>
  <c r="PS137" i="2" s="1"/>
  <c r="PW137" i="2" s="1"/>
  <c r="QA137" i="2" s="1"/>
  <c r="QE137" i="2" s="1"/>
  <c r="QI137" i="2" s="1"/>
  <c r="QM137" i="2" s="1"/>
  <c r="QQ137" i="2" s="1"/>
  <c r="QU137" i="2" s="1"/>
  <c r="QY137" i="2" s="1"/>
  <c r="RC137" i="2" s="1"/>
  <c r="RG137" i="2" s="1"/>
  <c r="RK137" i="2" s="1"/>
  <c r="RO137" i="2" s="1"/>
  <c r="RS137" i="2" s="1"/>
  <c r="RW137" i="2" s="1"/>
  <c r="SA137" i="2" s="1"/>
  <c r="SE137" i="2" s="1"/>
  <c r="SI137" i="2" s="1"/>
  <c r="SM137" i="2" s="1"/>
  <c r="SQ137" i="2" s="1"/>
  <c r="SU137" i="2" s="1"/>
  <c r="SY137" i="2" s="1"/>
  <c r="TC137" i="2" s="1"/>
  <c r="G137" i="2"/>
  <c r="TK136" i="2"/>
  <c r="TL136" i="2" s="1"/>
  <c r="TH136" i="2"/>
  <c r="TI136" i="2" s="1"/>
  <c r="TE136" i="2"/>
  <c r="FZ136" i="2"/>
  <c r="GC136" i="2" s="1"/>
  <c r="GF136" i="2" s="1"/>
  <c r="GJ136" i="2" s="1"/>
  <c r="GN136" i="2" s="1"/>
  <c r="GQ136" i="2" s="1"/>
  <c r="GT136" i="2" s="1"/>
  <c r="GW136" i="2" s="1"/>
  <c r="GZ136" i="2" s="1"/>
  <c r="HC136" i="2" s="1"/>
  <c r="HF136" i="2" s="1"/>
  <c r="HI136" i="2" s="1"/>
  <c r="HL136" i="2" s="1"/>
  <c r="HP136" i="2" s="1"/>
  <c r="HT136" i="2" s="1"/>
  <c r="HX136" i="2" s="1"/>
  <c r="IA136" i="2" s="1"/>
  <c r="ID136" i="2" s="1"/>
  <c r="IG136" i="2" s="1"/>
  <c r="IK136" i="2" s="1"/>
  <c r="IO136" i="2" s="1"/>
  <c r="IR136" i="2" s="1"/>
  <c r="IU136" i="2" s="1"/>
  <c r="IX136" i="2" s="1"/>
  <c r="JA136" i="2" s="1"/>
  <c r="JD136" i="2" s="1"/>
  <c r="JG136" i="2" s="1"/>
  <c r="JJ136" i="2" s="1"/>
  <c r="JN136" i="2" s="1"/>
  <c r="JR136" i="2" s="1"/>
  <c r="JV136" i="2" s="1"/>
  <c r="JY136" i="2" s="1"/>
  <c r="KB136" i="2" s="1"/>
  <c r="KF136" i="2" s="1"/>
  <c r="KI136" i="2" s="1"/>
  <c r="KM136" i="2" s="1"/>
  <c r="KQ136" i="2" s="1"/>
  <c r="KT136" i="2" s="1"/>
  <c r="KX136" i="2" s="1"/>
  <c r="LB136" i="2" s="1"/>
  <c r="LE136" i="2" s="1"/>
  <c r="LH136" i="2" s="1"/>
  <c r="LK136" i="2" s="1"/>
  <c r="LO136" i="2" s="1"/>
  <c r="LS136" i="2" s="1"/>
  <c r="LW136" i="2" s="1"/>
  <c r="MA136" i="2" s="1"/>
  <c r="ME136" i="2" s="1"/>
  <c r="MI136" i="2" s="1"/>
  <c r="MM136" i="2" s="1"/>
  <c r="MQ136" i="2" s="1"/>
  <c r="MU136" i="2" s="1"/>
  <c r="MY136" i="2" s="1"/>
  <c r="NC136" i="2" s="1"/>
  <c r="NG136" i="2" s="1"/>
  <c r="NK136" i="2" s="1"/>
  <c r="NO136" i="2" s="1"/>
  <c r="NS136" i="2" s="1"/>
  <c r="NW136" i="2" s="1"/>
  <c r="OA136" i="2" s="1"/>
  <c r="OE136" i="2" s="1"/>
  <c r="OI136" i="2" s="1"/>
  <c r="OM136" i="2" s="1"/>
  <c r="OQ136" i="2" s="1"/>
  <c r="OU136" i="2" s="1"/>
  <c r="OY136" i="2" s="1"/>
  <c r="PC136" i="2" s="1"/>
  <c r="PG136" i="2" s="1"/>
  <c r="PK136" i="2" s="1"/>
  <c r="PO136" i="2" s="1"/>
  <c r="PS136" i="2" s="1"/>
  <c r="PW136" i="2" s="1"/>
  <c r="QA136" i="2" s="1"/>
  <c r="QE136" i="2" s="1"/>
  <c r="QI136" i="2" s="1"/>
  <c r="QM136" i="2" s="1"/>
  <c r="QQ136" i="2" s="1"/>
  <c r="QU136" i="2" s="1"/>
  <c r="QY136" i="2" s="1"/>
  <c r="RC136" i="2" s="1"/>
  <c r="RG136" i="2" s="1"/>
  <c r="RK136" i="2" s="1"/>
  <c r="RO136" i="2" s="1"/>
  <c r="RS136" i="2" s="1"/>
  <c r="RW136" i="2" s="1"/>
  <c r="SA136" i="2" s="1"/>
  <c r="SE136" i="2" s="1"/>
  <c r="SI136" i="2" s="1"/>
  <c r="SM136" i="2" s="1"/>
  <c r="SQ136" i="2" s="1"/>
  <c r="SU136" i="2" s="1"/>
  <c r="SY136" i="2" s="1"/>
  <c r="TC136" i="2" s="1"/>
  <c r="G136" i="2"/>
  <c r="TK135" i="2"/>
  <c r="TL135" i="2" s="1"/>
  <c r="TH135" i="2"/>
  <c r="TI135" i="2" s="1"/>
  <c r="TE135" i="2"/>
  <c r="TF135" i="2" s="1"/>
  <c r="FZ135" i="2"/>
  <c r="GC135" i="2" s="1"/>
  <c r="GF135" i="2" s="1"/>
  <c r="GJ135" i="2" s="1"/>
  <c r="GN135" i="2" s="1"/>
  <c r="GQ135" i="2" s="1"/>
  <c r="GT135" i="2" s="1"/>
  <c r="GW135" i="2" s="1"/>
  <c r="GZ135" i="2" s="1"/>
  <c r="HC135" i="2" s="1"/>
  <c r="HF135" i="2" s="1"/>
  <c r="HI135" i="2" s="1"/>
  <c r="HL135" i="2" s="1"/>
  <c r="HP135" i="2" s="1"/>
  <c r="HT135" i="2" s="1"/>
  <c r="HX135" i="2" s="1"/>
  <c r="IA135" i="2" s="1"/>
  <c r="ID135" i="2" s="1"/>
  <c r="IG135" i="2" s="1"/>
  <c r="IK135" i="2" s="1"/>
  <c r="IO135" i="2" s="1"/>
  <c r="IR135" i="2" s="1"/>
  <c r="IU135" i="2" s="1"/>
  <c r="IX135" i="2" s="1"/>
  <c r="JA135" i="2" s="1"/>
  <c r="JD135" i="2" s="1"/>
  <c r="JG135" i="2" s="1"/>
  <c r="JJ135" i="2" s="1"/>
  <c r="JN135" i="2" s="1"/>
  <c r="JR135" i="2" s="1"/>
  <c r="JV135" i="2" s="1"/>
  <c r="JY135" i="2" s="1"/>
  <c r="KB135" i="2" s="1"/>
  <c r="KF135" i="2" s="1"/>
  <c r="KI135" i="2" s="1"/>
  <c r="KM135" i="2" s="1"/>
  <c r="KQ135" i="2" s="1"/>
  <c r="KT135" i="2" s="1"/>
  <c r="KX135" i="2" s="1"/>
  <c r="LB135" i="2" s="1"/>
  <c r="LE135" i="2" s="1"/>
  <c r="LH135" i="2" s="1"/>
  <c r="LK135" i="2" s="1"/>
  <c r="LO135" i="2" s="1"/>
  <c r="LS135" i="2" s="1"/>
  <c r="LW135" i="2" s="1"/>
  <c r="MA135" i="2" s="1"/>
  <c r="ME135" i="2" s="1"/>
  <c r="MI135" i="2" s="1"/>
  <c r="MM135" i="2" s="1"/>
  <c r="MQ135" i="2" s="1"/>
  <c r="MU135" i="2" s="1"/>
  <c r="MY135" i="2" s="1"/>
  <c r="NC135" i="2" s="1"/>
  <c r="NG135" i="2" s="1"/>
  <c r="NK135" i="2" s="1"/>
  <c r="NO135" i="2" s="1"/>
  <c r="NS135" i="2" s="1"/>
  <c r="NW135" i="2" s="1"/>
  <c r="OA135" i="2" s="1"/>
  <c r="OE135" i="2" s="1"/>
  <c r="OI135" i="2" s="1"/>
  <c r="OM135" i="2" s="1"/>
  <c r="OQ135" i="2" s="1"/>
  <c r="OU135" i="2" s="1"/>
  <c r="OY135" i="2" s="1"/>
  <c r="PC135" i="2" s="1"/>
  <c r="PG135" i="2" s="1"/>
  <c r="PK135" i="2" s="1"/>
  <c r="PO135" i="2" s="1"/>
  <c r="PS135" i="2" s="1"/>
  <c r="PW135" i="2" s="1"/>
  <c r="QA135" i="2" s="1"/>
  <c r="QE135" i="2" s="1"/>
  <c r="QI135" i="2" s="1"/>
  <c r="QM135" i="2" s="1"/>
  <c r="QQ135" i="2" s="1"/>
  <c r="QU135" i="2" s="1"/>
  <c r="QY135" i="2" s="1"/>
  <c r="RC135" i="2" s="1"/>
  <c r="RG135" i="2" s="1"/>
  <c r="RK135" i="2" s="1"/>
  <c r="RO135" i="2" s="1"/>
  <c r="RS135" i="2" s="1"/>
  <c r="RW135" i="2" s="1"/>
  <c r="SA135" i="2" s="1"/>
  <c r="SE135" i="2" s="1"/>
  <c r="SI135" i="2" s="1"/>
  <c r="SM135" i="2" s="1"/>
  <c r="SQ135" i="2" s="1"/>
  <c r="SU135" i="2" s="1"/>
  <c r="SY135" i="2" s="1"/>
  <c r="TC135" i="2" s="1"/>
  <c r="EJ135" i="2"/>
  <c r="EM135" i="2" s="1"/>
  <c r="EQ135" i="2" s="1"/>
  <c r="ET135" i="2" s="1"/>
  <c r="EX135" i="2" s="1"/>
  <c r="FB135" i="2" s="1"/>
  <c r="FE135" i="2" s="1"/>
  <c r="FH135" i="2" s="1"/>
  <c r="FK135" i="2" s="1"/>
  <c r="FN135" i="2" s="1"/>
  <c r="FR135" i="2" s="1"/>
  <c r="DS135" i="2"/>
  <c r="DW135" i="2" s="1"/>
  <c r="DZ135" i="2" s="1"/>
  <c r="EC135" i="2" s="1"/>
  <c r="W135" i="2"/>
  <c r="Z135" i="2" s="1"/>
  <c r="AC135" i="2" s="1"/>
  <c r="AF135" i="2" s="1"/>
  <c r="AI135" i="2" s="1"/>
  <c r="G135" i="2"/>
  <c r="A135" i="2"/>
  <c r="TK134" i="2"/>
  <c r="TL134" i="2" s="1"/>
  <c r="TH134" i="2"/>
  <c r="TI134" i="2" s="1"/>
  <c r="TE134" i="2"/>
  <c r="TF134" i="2" s="1"/>
  <c r="EJ134" i="2"/>
  <c r="EM134" i="2" s="1"/>
  <c r="EQ134" i="2" s="1"/>
  <c r="ET134" i="2" s="1"/>
  <c r="EX134" i="2" s="1"/>
  <c r="FB134" i="2" s="1"/>
  <c r="FE134" i="2" s="1"/>
  <c r="FH134" i="2" s="1"/>
  <c r="FK134" i="2" s="1"/>
  <c r="FN134" i="2" s="1"/>
  <c r="FR134" i="2" s="1"/>
  <c r="FV134" i="2" s="1"/>
  <c r="FZ134" i="2" s="1"/>
  <c r="GC134" i="2" s="1"/>
  <c r="GF134" i="2" s="1"/>
  <c r="GJ134" i="2" s="1"/>
  <c r="GN134" i="2" s="1"/>
  <c r="GQ134" i="2" s="1"/>
  <c r="GT134" i="2" s="1"/>
  <c r="GW134" i="2" s="1"/>
  <c r="GZ134" i="2" s="1"/>
  <c r="HC134" i="2" s="1"/>
  <c r="HF134" i="2" s="1"/>
  <c r="HI134" i="2" s="1"/>
  <c r="HL134" i="2" s="1"/>
  <c r="HP134" i="2" s="1"/>
  <c r="HT134" i="2" s="1"/>
  <c r="HX134" i="2" s="1"/>
  <c r="IA134" i="2" s="1"/>
  <c r="ID134" i="2" s="1"/>
  <c r="IG134" i="2" s="1"/>
  <c r="IK134" i="2" s="1"/>
  <c r="IO134" i="2" s="1"/>
  <c r="IR134" i="2" s="1"/>
  <c r="IU134" i="2" s="1"/>
  <c r="IX134" i="2" s="1"/>
  <c r="JA134" i="2" s="1"/>
  <c r="JD134" i="2" s="1"/>
  <c r="JG134" i="2" s="1"/>
  <c r="JJ134" i="2" s="1"/>
  <c r="JN134" i="2" s="1"/>
  <c r="JR134" i="2" s="1"/>
  <c r="JV134" i="2" s="1"/>
  <c r="JY134" i="2" s="1"/>
  <c r="KB134" i="2" s="1"/>
  <c r="KF134" i="2" s="1"/>
  <c r="KI134" i="2" s="1"/>
  <c r="KM134" i="2" s="1"/>
  <c r="KQ134" i="2" s="1"/>
  <c r="KT134" i="2" s="1"/>
  <c r="KX134" i="2" s="1"/>
  <c r="LB134" i="2" s="1"/>
  <c r="LE134" i="2" s="1"/>
  <c r="LH134" i="2" s="1"/>
  <c r="LK134" i="2" s="1"/>
  <c r="LO134" i="2" s="1"/>
  <c r="LS134" i="2" s="1"/>
  <c r="LW134" i="2" s="1"/>
  <c r="MA134" i="2" s="1"/>
  <c r="ME134" i="2" s="1"/>
  <c r="MI134" i="2" s="1"/>
  <c r="MM134" i="2" s="1"/>
  <c r="MQ134" i="2" s="1"/>
  <c r="MU134" i="2" s="1"/>
  <c r="MY134" i="2" s="1"/>
  <c r="NC134" i="2" s="1"/>
  <c r="NG134" i="2" s="1"/>
  <c r="NK134" i="2" s="1"/>
  <c r="NO134" i="2" s="1"/>
  <c r="NS134" i="2" s="1"/>
  <c r="NW134" i="2" s="1"/>
  <c r="OA134" i="2" s="1"/>
  <c r="OE134" i="2" s="1"/>
  <c r="OI134" i="2" s="1"/>
  <c r="OM134" i="2" s="1"/>
  <c r="OQ134" i="2" s="1"/>
  <c r="OU134" i="2" s="1"/>
  <c r="OY134" i="2" s="1"/>
  <c r="PC134" i="2" s="1"/>
  <c r="PG134" i="2" s="1"/>
  <c r="PK134" i="2" s="1"/>
  <c r="PO134" i="2" s="1"/>
  <c r="PS134" i="2" s="1"/>
  <c r="PW134" i="2" s="1"/>
  <c r="QA134" i="2" s="1"/>
  <c r="QE134" i="2" s="1"/>
  <c r="QI134" i="2" s="1"/>
  <c r="QM134" i="2" s="1"/>
  <c r="QQ134" i="2" s="1"/>
  <c r="QU134" i="2" s="1"/>
  <c r="QY134" i="2" s="1"/>
  <c r="RC134" i="2" s="1"/>
  <c r="RG134" i="2" s="1"/>
  <c r="RK134" i="2" s="1"/>
  <c r="RO134" i="2" s="1"/>
  <c r="RS134" i="2" s="1"/>
  <c r="RW134" i="2" s="1"/>
  <c r="SA134" i="2" s="1"/>
  <c r="SE134" i="2" s="1"/>
  <c r="SI134" i="2" s="1"/>
  <c r="SM134" i="2" s="1"/>
  <c r="SQ134" i="2" s="1"/>
  <c r="SU134" i="2" s="1"/>
  <c r="SY134" i="2" s="1"/>
  <c r="TC134" i="2" s="1"/>
  <c r="DS134" i="2"/>
  <c r="DW134" i="2" s="1"/>
  <c r="DZ134" i="2" s="1"/>
  <c r="EC134" i="2" s="1"/>
  <c r="DL134" i="2"/>
  <c r="DE134" i="2"/>
  <c r="CX134" i="2"/>
  <c r="CI134" i="2"/>
  <c r="CL134" i="2" s="1"/>
  <c r="BW134" i="2"/>
  <c r="W134" i="2"/>
  <c r="Z134" i="2" s="1"/>
  <c r="AC134" i="2" s="1"/>
  <c r="AF134" i="2" s="1"/>
  <c r="AI134" i="2" s="1"/>
  <c r="AM134" i="2" s="1"/>
  <c r="AQ134" i="2" s="1"/>
  <c r="G134" i="2"/>
  <c r="TK133" i="2"/>
  <c r="TL133" i="2" s="1"/>
  <c r="TH133" i="2"/>
  <c r="TE133" i="2"/>
  <c r="TF133" i="2" s="1"/>
  <c r="EJ133" i="2"/>
  <c r="EM133" i="2" s="1"/>
  <c r="EQ133" i="2" s="1"/>
  <c r="ET133" i="2" s="1"/>
  <c r="EX133" i="2" s="1"/>
  <c r="FB133" i="2" s="1"/>
  <c r="FE133" i="2" s="1"/>
  <c r="FH133" i="2" s="1"/>
  <c r="FK133" i="2" s="1"/>
  <c r="FN133" i="2" s="1"/>
  <c r="FR133" i="2" s="1"/>
  <c r="FV133" i="2" s="1"/>
  <c r="FZ133" i="2" s="1"/>
  <c r="GC133" i="2" s="1"/>
  <c r="GF133" i="2" s="1"/>
  <c r="GJ133" i="2" s="1"/>
  <c r="GN133" i="2" s="1"/>
  <c r="GQ133" i="2" s="1"/>
  <c r="GT133" i="2" s="1"/>
  <c r="GW133" i="2" s="1"/>
  <c r="GZ133" i="2" s="1"/>
  <c r="HC133" i="2" s="1"/>
  <c r="HF133" i="2" s="1"/>
  <c r="HI133" i="2" s="1"/>
  <c r="HL133" i="2" s="1"/>
  <c r="HP133" i="2" s="1"/>
  <c r="HT133" i="2" s="1"/>
  <c r="HX133" i="2" s="1"/>
  <c r="IA133" i="2" s="1"/>
  <c r="ID133" i="2" s="1"/>
  <c r="IG133" i="2" s="1"/>
  <c r="IK133" i="2" s="1"/>
  <c r="IO133" i="2" s="1"/>
  <c r="IR133" i="2" s="1"/>
  <c r="IU133" i="2" s="1"/>
  <c r="IX133" i="2" s="1"/>
  <c r="JA133" i="2" s="1"/>
  <c r="JD133" i="2" s="1"/>
  <c r="JG133" i="2" s="1"/>
  <c r="JJ133" i="2" s="1"/>
  <c r="JN133" i="2" s="1"/>
  <c r="JR133" i="2" s="1"/>
  <c r="JV133" i="2" s="1"/>
  <c r="JY133" i="2" s="1"/>
  <c r="KB133" i="2" s="1"/>
  <c r="KF133" i="2" s="1"/>
  <c r="KI133" i="2" s="1"/>
  <c r="KM133" i="2" s="1"/>
  <c r="KQ133" i="2" s="1"/>
  <c r="KT133" i="2" s="1"/>
  <c r="KX133" i="2" s="1"/>
  <c r="LB133" i="2" s="1"/>
  <c r="LE133" i="2" s="1"/>
  <c r="LH133" i="2" s="1"/>
  <c r="LK133" i="2" s="1"/>
  <c r="LO133" i="2" s="1"/>
  <c r="LS133" i="2" s="1"/>
  <c r="LW133" i="2" s="1"/>
  <c r="MA133" i="2" s="1"/>
  <c r="ME133" i="2" s="1"/>
  <c r="MI133" i="2" s="1"/>
  <c r="MM133" i="2" s="1"/>
  <c r="MQ133" i="2" s="1"/>
  <c r="MU133" i="2" s="1"/>
  <c r="MY133" i="2" s="1"/>
  <c r="NC133" i="2" s="1"/>
  <c r="NG133" i="2" s="1"/>
  <c r="NK133" i="2" s="1"/>
  <c r="NO133" i="2" s="1"/>
  <c r="NS133" i="2" s="1"/>
  <c r="NW133" i="2" s="1"/>
  <c r="OA133" i="2" s="1"/>
  <c r="OE133" i="2" s="1"/>
  <c r="OI133" i="2" s="1"/>
  <c r="OM133" i="2" s="1"/>
  <c r="OQ133" i="2" s="1"/>
  <c r="OU133" i="2" s="1"/>
  <c r="OY133" i="2" s="1"/>
  <c r="PC133" i="2" s="1"/>
  <c r="PG133" i="2" s="1"/>
  <c r="PK133" i="2" s="1"/>
  <c r="PO133" i="2" s="1"/>
  <c r="PS133" i="2" s="1"/>
  <c r="PW133" i="2" s="1"/>
  <c r="QA133" i="2" s="1"/>
  <c r="QE133" i="2" s="1"/>
  <c r="QI133" i="2" s="1"/>
  <c r="QM133" i="2" s="1"/>
  <c r="QQ133" i="2" s="1"/>
  <c r="QU133" i="2" s="1"/>
  <c r="QY133" i="2" s="1"/>
  <c r="RC133" i="2" s="1"/>
  <c r="RG133" i="2" s="1"/>
  <c r="RK133" i="2" s="1"/>
  <c r="RO133" i="2" s="1"/>
  <c r="RS133" i="2" s="1"/>
  <c r="RW133" i="2" s="1"/>
  <c r="SA133" i="2" s="1"/>
  <c r="SE133" i="2" s="1"/>
  <c r="SI133" i="2" s="1"/>
  <c r="SM133" i="2" s="1"/>
  <c r="SQ133" i="2" s="1"/>
  <c r="SU133" i="2" s="1"/>
  <c r="SY133" i="2" s="1"/>
  <c r="TC133" i="2" s="1"/>
  <c r="DS133" i="2"/>
  <c r="DW133" i="2" s="1"/>
  <c r="DZ133" i="2" s="1"/>
  <c r="EC133" i="2" s="1"/>
  <c r="DL133" i="2"/>
  <c r="DE133" i="2"/>
  <c r="CX133" i="2"/>
  <c r="CI133" i="2"/>
  <c r="CL133" i="2" s="1"/>
  <c r="BW133" i="2"/>
  <c r="W133" i="2"/>
  <c r="Z133" i="2" s="1"/>
  <c r="AC133" i="2" s="1"/>
  <c r="AF133" i="2" s="1"/>
  <c r="AI133" i="2" s="1"/>
  <c r="AM133" i="2" s="1"/>
  <c r="AQ133" i="2" s="1"/>
  <c r="G133" i="2"/>
  <c r="TK132" i="2"/>
  <c r="TL132" i="2" s="1"/>
  <c r="TH132" i="2"/>
  <c r="TI132" i="2" s="1"/>
  <c r="TE132" i="2"/>
  <c r="TF132" i="2" s="1"/>
  <c r="EJ132" i="2"/>
  <c r="EM132" i="2" s="1"/>
  <c r="EQ132" i="2" s="1"/>
  <c r="ET132" i="2" s="1"/>
  <c r="EX132" i="2" s="1"/>
  <c r="FB132" i="2" s="1"/>
  <c r="FE132" i="2" s="1"/>
  <c r="FH132" i="2" s="1"/>
  <c r="FK132" i="2" s="1"/>
  <c r="FN132" i="2" s="1"/>
  <c r="FR132" i="2" s="1"/>
  <c r="FV132" i="2" s="1"/>
  <c r="FZ132" i="2" s="1"/>
  <c r="GC132" i="2" s="1"/>
  <c r="GF132" i="2" s="1"/>
  <c r="GJ132" i="2" s="1"/>
  <c r="GN132" i="2" s="1"/>
  <c r="GQ132" i="2" s="1"/>
  <c r="GT132" i="2" s="1"/>
  <c r="GW132" i="2" s="1"/>
  <c r="GZ132" i="2" s="1"/>
  <c r="HC132" i="2" s="1"/>
  <c r="HF132" i="2" s="1"/>
  <c r="HI132" i="2" s="1"/>
  <c r="HL132" i="2" s="1"/>
  <c r="HP132" i="2" s="1"/>
  <c r="HT132" i="2" s="1"/>
  <c r="HX132" i="2" s="1"/>
  <c r="IA132" i="2" s="1"/>
  <c r="ID132" i="2" s="1"/>
  <c r="IG132" i="2" s="1"/>
  <c r="IK132" i="2" s="1"/>
  <c r="IO132" i="2" s="1"/>
  <c r="IR132" i="2" s="1"/>
  <c r="IU132" i="2" s="1"/>
  <c r="IX132" i="2" s="1"/>
  <c r="JA132" i="2" s="1"/>
  <c r="JD132" i="2" s="1"/>
  <c r="JG132" i="2" s="1"/>
  <c r="JJ132" i="2" s="1"/>
  <c r="JN132" i="2" s="1"/>
  <c r="JR132" i="2" s="1"/>
  <c r="JV132" i="2" s="1"/>
  <c r="JY132" i="2" s="1"/>
  <c r="KB132" i="2" s="1"/>
  <c r="KF132" i="2" s="1"/>
  <c r="KI132" i="2" s="1"/>
  <c r="KM132" i="2" s="1"/>
  <c r="KQ132" i="2" s="1"/>
  <c r="KT132" i="2" s="1"/>
  <c r="KX132" i="2" s="1"/>
  <c r="LB132" i="2" s="1"/>
  <c r="LE132" i="2" s="1"/>
  <c r="LH132" i="2" s="1"/>
  <c r="LK132" i="2" s="1"/>
  <c r="LO132" i="2" s="1"/>
  <c r="LS132" i="2" s="1"/>
  <c r="LW132" i="2" s="1"/>
  <c r="MA132" i="2" s="1"/>
  <c r="ME132" i="2" s="1"/>
  <c r="MI132" i="2" s="1"/>
  <c r="MM132" i="2" s="1"/>
  <c r="MQ132" i="2" s="1"/>
  <c r="MU132" i="2" s="1"/>
  <c r="MY132" i="2" s="1"/>
  <c r="NC132" i="2" s="1"/>
  <c r="NG132" i="2" s="1"/>
  <c r="NK132" i="2" s="1"/>
  <c r="NO132" i="2" s="1"/>
  <c r="NS132" i="2" s="1"/>
  <c r="NW132" i="2" s="1"/>
  <c r="OA132" i="2" s="1"/>
  <c r="OE132" i="2" s="1"/>
  <c r="OI132" i="2" s="1"/>
  <c r="OM132" i="2" s="1"/>
  <c r="OQ132" i="2" s="1"/>
  <c r="OU132" i="2" s="1"/>
  <c r="OY132" i="2" s="1"/>
  <c r="PC132" i="2" s="1"/>
  <c r="PG132" i="2" s="1"/>
  <c r="PK132" i="2" s="1"/>
  <c r="PO132" i="2" s="1"/>
  <c r="PS132" i="2" s="1"/>
  <c r="PW132" i="2" s="1"/>
  <c r="QA132" i="2" s="1"/>
  <c r="QE132" i="2" s="1"/>
  <c r="QI132" i="2" s="1"/>
  <c r="QM132" i="2" s="1"/>
  <c r="QQ132" i="2" s="1"/>
  <c r="QU132" i="2" s="1"/>
  <c r="QY132" i="2" s="1"/>
  <c r="RC132" i="2" s="1"/>
  <c r="RG132" i="2" s="1"/>
  <c r="RK132" i="2" s="1"/>
  <c r="RO132" i="2" s="1"/>
  <c r="RS132" i="2" s="1"/>
  <c r="RW132" i="2" s="1"/>
  <c r="SA132" i="2" s="1"/>
  <c r="SE132" i="2" s="1"/>
  <c r="SI132" i="2" s="1"/>
  <c r="SM132" i="2" s="1"/>
  <c r="SQ132" i="2" s="1"/>
  <c r="SU132" i="2" s="1"/>
  <c r="SY132" i="2" s="1"/>
  <c r="TC132" i="2" s="1"/>
  <c r="DS132" i="2"/>
  <c r="DW132" i="2" s="1"/>
  <c r="DZ132" i="2" s="1"/>
  <c r="EC132" i="2" s="1"/>
  <c r="DL132" i="2"/>
  <c r="DE132" i="2"/>
  <c r="CX132" i="2"/>
  <c r="CI132" i="2"/>
  <c r="CL132" i="2" s="1"/>
  <c r="BW132" i="2"/>
  <c r="W132" i="2"/>
  <c r="Z132" i="2" s="1"/>
  <c r="AC132" i="2" s="1"/>
  <c r="AF132" i="2" s="1"/>
  <c r="AI132" i="2" s="1"/>
  <c r="AM132" i="2" s="1"/>
  <c r="AQ132" i="2" s="1"/>
  <c r="G132" i="2"/>
  <c r="A132" i="2"/>
  <c r="TK131" i="2"/>
  <c r="TL131" i="2" s="1"/>
  <c r="TH131" i="2"/>
  <c r="TI131" i="2" s="1"/>
  <c r="TE131" i="2"/>
  <c r="EJ131" i="2"/>
  <c r="EM131" i="2" s="1"/>
  <c r="EQ131" i="2" s="1"/>
  <c r="ET131" i="2" s="1"/>
  <c r="EX131" i="2" s="1"/>
  <c r="FB131" i="2" s="1"/>
  <c r="FE131" i="2" s="1"/>
  <c r="FH131" i="2" s="1"/>
  <c r="FK131" i="2" s="1"/>
  <c r="FN131" i="2" s="1"/>
  <c r="FR131" i="2" s="1"/>
  <c r="FV131" i="2" s="1"/>
  <c r="FZ131" i="2" s="1"/>
  <c r="GC131" i="2" s="1"/>
  <c r="GF131" i="2" s="1"/>
  <c r="GJ131" i="2" s="1"/>
  <c r="GN131" i="2" s="1"/>
  <c r="GQ131" i="2" s="1"/>
  <c r="GT131" i="2" s="1"/>
  <c r="GW131" i="2" s="1"/>
  <c r="GZ131" i="2" s="1"/>
  <c r="HC131" i="2" s="1"/>
  <c r="HF131" i="2" s="1"/>
  <c r="HI131" i="2" s="1"/>
  <c r="HL131" i="2" s="1"/>
  <c r="HP131" i="2" s="1"/>
  <c r="HT131" i="2" s="1"/>
  <c r="HX131" i="2" s="1"/>
  <c r="IA131" i="2" s="1"/>
  <c r="ID131" i="2" s="1"/>
  <c r="IG131" i="2" s="1"/>
  <c r="IK131" i="2" s="1"/>
  <c r="IO131" i="2" s="1"/>
  <c r="IR131" i="2" s="1"/>
  <c r="IU131" i="2" s="1"/>
  <c r="IX131" i="2" s="1"/>
  <c r="JA131" i="2" s="1"/>
  <c r="JD131" i="2" s="1"/>
  <c r="JG131" i="2" s="1"/>
  <c r="JJ131" i="2" s="1"/>
  <c r="JN131" i="2" s="1"/>
  <c r="JR131" i="2" s="1"/>
  <c r="JV131" i="2" s="1"/>
  <c r="JY131" i="2" s="1"/>
  <c r="KB131" i="2" s="1"/>
  <c r="KF131" i="2" s="1"/>
  <c r="KI131" i="2" s="1"/>
  <c r="KM131" i="2" s="1"/>
  <c r="KQ131" i="2" s="1"/>
  <c r="KT131" i="2" s="1"/>
  <c r="KX131" i="2" s="1"/>
  <c r="LB131" i="2" s="1"/>
  <c r="LE131" i="2" s="1"/>
  <c r="LH131" i="2" s="1"/>
  <c r="LK131" i="2" s="1"/>
  <c r="LO131" i="2" s="1"/>
  <c r="LS131" i="2" s="1"/>
  <c r="LW131" i="2" s="1"/>
  <c r="MA131" i="2" s="1"/>
  <c r="ME131" i="2" s="1"/>
  <c r="MI131" i="2" s="1"/>
  <c r="MM131" i="2" s="1"/>
  <c r="MQ131" i="2" s="1"/>
  <c r="MU131" i="2" s="1"/>
  <c r="MY131" i="2" s="1"/>
  <c r="NC131" i="2" s="1"/>
  <c r="NG131" i="2" s="1"/>
  <c r="NK131" i="2" s="1"/>
  <c r="NO131" i="2" s="1"/>
  <c r="NS131" i="2" s="1"/>
  <c r="NW131" i="2" s="1"/>
  <c r="OA131" i="2" s="1"/>
  <c r="OE131" i="2" s="1"/>
  <c r="OI131" i="2" s="1"/>
  <c r="OM131" i="2" s="1"/>
  <c r="OQ131" i="2" s="1"/>
  <c r="OU131" i="2" s="1"/>
  <c r="OY131" i="2" s="1"/>
  <c r="PC131" i="2" s="1"/>
  <c r="PG131" i="2" s="1"/>
  <c r="PK131" i="2" s="1"/>
  <c r="PO131" i="2" s="1"/>
  <c r="PS131" i="2" s="1"/>
  <c r="PW131" i="2" s="1"/>
  <c r="QA131" i="2" s="1"/>
  <c r="QE131" i="2" s="1"/>
  <c r="QI131" i="2" s="1"/>
  <c r="QM131" i="2" s="1"/>
  <c r="QQ131" i="2" s="1"/>
  <c r="QU131" i="2" s="1"/>
  <c r="QY131" i="2" s="1"/>
  <c r="RC131" i="2" s="1"/>
  <c r="RG131" i="2" s="1"/>
  <c r="RK131" i="2" s="1"/>
  <c r="RO131" i="2" s="1"/>
  <c r="RS131" i="2" s="1"/>
  <c r="RW131" i="2" s="1"/>
  <c r="SA131" i="2" s="1"/>
  <c r="SE131" i="2" s="1"/>
  <c r="SI131" i="2" s="1"/>
  <c r="SM131" i="2" s="1"/>
  <c r="SQ131" i="2" s="1"/>
  <c r="SU131" i="2" s="1"/>
  <c r="SY131" i="2" s="1"/>
  <c r="TC131" i="2" s="1"/>
  <c r="DS131" i="2"/>
  <c r="DW131" i="2" s="1"/>
  <c r="DZ131" i="2" s="1"/>
  <c r="EC131" i="2" s="1"/>
  <c r="DL131" i="2"/>
  <c r="DE131" i="2"/>
  <c r="CX131" i="2"/>
  <c r="CI131" i="2"/>
  <c r="CL131" i="2" s="1"/>
  <c r="BW131" i="2"/>
  <c r="W131" i="2"/>
  <c r="Z131" i="2" s="1"/>
  <c r="AC131" i="2" s="1"/>
  <c r="AF131" i="2" s="1"/>
  <c r="AI131" i="2" s="1"/>
  <c r="AM131" i="2" s="1"/>
  <c r="AQ131" i="2" s="1"/>
  <c r="G131" i="2"/>
  <c r="TK130" i="2"/>
  <c r="TL130" i="2" s="1"/>
  <c r="TH130" i="2"/>
  <c r="TI130" i="2" s="1"/>
  <c r="TE130" i="2"/>
  <c r="EJ130" i="2"/>
  <c r="EM130" i="2" s="1"/>
  <c r="EQ130" i="2" s="1"/>
  <c r="ET130" i="2" s="1"/>
  <c r="EX130" i="2" s="1"/>
  <c r="FB130" i="2" s="1"/>
  <c r="FE130" i="2" s="1"/>
  <c r="FH130" i="2" s="1"/>
  <c r="FK130" i="2" s="1"/>
  <c r="FN130" i="2" s="1"/>
  <c r="FR130" i="2" s="1"/>
  <c r="FV130" i="2" s="1"/>
  <c r="FZ130" i="2" s="1"/>
  <c r="GC130" i="2" s="1"/>
  <c r="GF130" i="2" s="1"/>
  <c r="GJ130" i="2" s="1"/>
  <c r="GN130" i="2" s="1"/>
  <c r="GQ130" i="2" s="1"/>
  <c r="GT130" i="2" s="1"/>
  <c r="GW130" i="2" s="1"/>
  <c r="GZ130" i="2" s="1"/>
  <c r="HC130" i="2" s="1"/>
  <c r="HF130" i="2" s="1"/>
  <c r="HI130" i="2" s="1"/>
  <c r="HL130" i="2" s="1"/>
  <c r="HP130" i="2" s="1"/>
  <c r="HT130" i="2" s="1"/>
  <c r="HX130" i="2" s="1"/>
  <c r="IA130" i="2" s="1"/>
  <c r="ID130" i="2" s="1"/>
  <c r="IG130" i="2" s="1"/>
  <c r="IK130" i="2" s="1"/>
  <c r="IO130" i="2" s="1"/>
  <c r="IR130" i="2" s="1"/>
  <c r="IU130" i="2" s="1"/>
  <c r="IX130" i="2" s="1"/>
  <c r="JA130" i="2" s="1"/>
  <c r="JD130" i="2" s="1"/>
  <c r="JG130" i="2" s="1"/>
  <c r="JJ130" i="2" s="1"/>
  <c r="JN130" i="2" s="1"/>
  <c r="JR130" i="2" s="1"/>
  <c r="JV130" i="2" s="1"/>
  <c r="JY130" i="2" s="1"/>
  <c r="KB130" i="2" s="1"/>
  <c r="KF130" i="2" s="1"/>
  <c r="KI130" i="2" s="1"/>
  <c r="KM130" i="2" s="1"/>
  <c r="KQ130" i="2" s="1"/>
  <c r="KT130" i="2" s="1"/>
  <c r="KX130" i="2" s="1"/>
  <c r="LB130" i="2" s="1"/>
  <c r="LE130" i="2" s="1"/>
  <c r="LH130" i="2" s="1"/>
  <c r="LK130" i="2" s="1"/>
  <c r="LO130" i="2" s="1"/>
  <c r="LS130" i="2" s="1"/>
  <c r="LW130" i="2" s="1"/>
  <c r="MA130" i="2" s="1"/>
  <c r="ME130" i="2" s="1"/>
  <c r="MI130" i="2" s="1"/>
  <c r="MM130" i="2" s="1"/>
  <c r="MQ130" i="2" s="1"/>
  <c r="MU130" i="2" s="1"/>
  <c r="MY130" i="2" s="1"/>
  <c r="NC130" i="2" s="1"/>
  <c r="NG130" i="2" s="1"/>
  <c r="NK130" i="2" s="1"/>
  <c r="NO130" i="2" s="1"/>
  <c r="NS130" i="2" s="1"/>
  <c r="NW130" i="2" s="1"/>
  <c r="OA130" i="2" s="1"/>
  <c r="OE130" i="2" s="1"/>
  <c r="OI130" i="2" s="1"/>
  <c r="OM130" i="2" s="1"/>
  <c r="OQ130" i="2" s="1"/>
  <c r="OU130" i="2" s="1"/>
  <c r="OY130" i="2" s="1"/>
  <c r="PC130" i="2" s="1"/>
  <c r="PG130" i="2" s="1"/>
  <c r="PK130" i="2" s="1"/>
  <c r="PO130" i="2" s="1"/>
  <c r="PS130" i="2" s="1"/>
  <c r="PW130" i="2" s="1"/>
  <c r="QA130" i="2" s="1"/>
  <c r="QE130" i="2" s="1"/>
  <c r="QI130" i="2" s="1"/>
  <c r="QM130" i="2" s="1"/>
  <c r="QQ130" i="2" s="1"/>
  <c r="QU130" i="2" s="1"/>
  <c r="QY130" i="2" s="1"/>
  <c r="RC130" i="2" s="1"/>
  <c r="RG130" i="2" s="1"/>
  <c r="RK130" i="2" s="1"/>
  <c r="RO130" i="2" s="1"/>
  <c r="RS130" i="2" s="1"/>
  <c r="RW130" i="2" s="1"/>
  <c r="SA130" i="2" s="1"/>
  <c r="SE130" i="2" s="1"/>
  <c r="SI130" i="2" s="1"/>
  <c r="SM130" i="2" s="1"/>
  <c r="SQ130" i="2" s="1"/>
  <c r="SU130" i="2" s="1"/>
  <c r="SY130" i="2" s="1"/>
  <c r="TC130" i="2" s="1"/>
  <c r="DS130" i="2"/>
  <c r="DW130" i="2" s="1"/>
  <c r="DZ130" i="2" s="1"/>
  <c r="EC130" i="2" s="1"/>
  <c r="DL130" i="2"/>
  <c r="DE130" i="2"/>
  <c r="CX130" i="2"/>
  <c r="CI130" i="2"/>
  <c r="CL130" i="2" s="1"/>
  <c r="BW130" i="2"/>
  <c r="W130" i="2"/>
  <c r="Z130" i="2" s="1"/>
  <c r="AC130" i="2" s="1"/>
  <c r="AF130" i="2" s="1"/>
  <c r="AI130" i="2" s="1"/>
  <c r="AM130" i="2" s="1"/>
  <c r="AQ130" i="2" s="1"/>
  <c r="G130" i="2"/>
  <c r="TK129" i="2"/>
  <c r="TL129" i="2" s="1"/>
  <c r="TH129" i="2"/>
  <c r="TE129" i="2"/>
  <c r="TF129" i="2" s="1"/>
  <c r="EJ129" i="2"/>
  <c r="EM129" i="2" s="1"/>
  <c r="EQ129" i="2" s="1"/>
  <c r="ET129" i="2" s="1"/>
  <c r="EX129" i="2" s="1"/>
  <c r="FB129" i="2" s="1"/>
  <c r="FE129" i="2" s="1"/>
  <c r="FH129" i="2" s="1"/>
  <c r="FK129" i="2" s="1"/>
  <c r="FN129" i="2" s="1"/>
  <c r="FR129" i="2" s="1"/>
  <c r="FV129" i="2" s="1"/>
  <c r="FZ129" i="2" s="1"/>
  <c r="GC129" i="2" s="1"/>
  <c r="GF129" i="2" s="1"/>
  <c r="GJ129" i="2" s="1"/>
  <c r="GN129" i="2" s="1"/>
  <c r="GQ129" i="2" s="1"/>
  <c r="GT129" i="2" s="1"/>
  <c r="GW129" i="2" s="1"/>
  <c r="GZ129" i="2" s="1"/>
  <c r="HC129" i="2" s="1"/>
  <c r="HF129" i="2" s="1"/>
  <c r="HI129" i="2" s="1"/>
  <c r="HL129" i="2" s="1"/>
  <c r="HP129" i="2" s="1"/>
  <c r="HT129" i="2" s="1"/>
  <c r="HX129" i="2" s="1"/>
  <c r="IA129" i="2" s="1"/>
  <c r="ID129" i="2" s="1"/>
  <c r="IG129" i="2" s="1"/>
  <c r="IK129" i="2" s="1"/>
  <c r="IO129" i="2" s="1"/>
  <c r="IR129" i="2" s="1"/>
  <c r="IU129" i="2" s="1"/>
  <c r="IX129" i="2" s="1"/>
  <c r="JA129" i="2" s="1"/>
  <c r="JD129" i="2" s="1"/>
  <c r="JG129" i="2" s="1"/>
  <c r="JJ129" i="2" s="1"/>
  <c r="JN129" i="2" s="1"/>
  <c r="JR129" i="2" s="1"/>
  <c r="JV129" i="2" s="1"/>
  <c r="JY129" i="2" s="1"/>
  <c r="KB129" i="2" s="1"/>
  <c r="KF129" i="2" s="1"/>
  <c r="KI129" i="2" s="1"/>
  <c r="KM129" i="2" s="1"/>
  <c r="KQ129" i="2" s="1"/>
  <c r="KT129" i="2" s="1"/>
  <c r="KX129" i="2" s="1"/>
  <c r="LB129" i="2" s="1"/>
  <c r="LE129" i="2" s="1"/>
  <c r="LH129" i="2" s="1"/>
  <c r="LK129" i="2" s="1"/>
  <c r="LO129" i="2" s="1"/>
  <c r="LS129" i="2" s="1"/>
  <c r="LW129" i="2" s="1"/>
  <c r="MA129" i="2" s="1"/>
  <c r="ME129" i="2" s="1"/>
  <c r="MI129" i="2" s="1"/>
  <c r="MM129" i="2" s="1"/>
  <c r="MQ129" i="2" s="1"/>
  <c r="MU129" i="2" s="1"/>
  <c r="MY129" i="2" s="1"/>
  <c r="NC129" i="2" s="1"/>
  <c r="NG129" i="2" s="1"/>
  <c r="NK129" i="2" s="1"/>
  <c r="NO129" i="2" s="1"/>
  <c r="NS129" i="2" s="1"/>
  <c r="NW129" i="2" s="1"/>
  <c r="OA129" i="2" s="1"/>
  <c r="OE129" i="2" s="1"/>
  <c r="OI129" i="2" s="1"/>
  <c r="OM129" i="2" s="1"/>
  <c r="OQ129" i="2" s="1"/>
  <c r="OU129" i="2" s="1"/>
  <c r="OY129" i="2" s="1"/>
  <c r="PC129" i="2" s="1"/>
  <c r="PG129" i="2" s="1"/>
  <c r="PK129" i="2" s="1"/>
  <c r="PO129" i="2" s="1"/>
  <c r="PS129" i="2" s="1"/>
  <c r="PW129" i="2" s="1"/>
  <c r="QA129" i="2" s="1"/>
  <c r="QE129" i="2" s="1"/>
  <c r="QI129" i="2" s="1"/>
  <c r="QM129" i="2" s="1"/>
  <c r="QQ129" i="2" s="1"/>
  <c r="QU129" i="2" s="1"/>
  <c r="QY129" i="2" s="1"/>
  <c r="RC129" i="2" s="1"/>
  <c r="RG129" i="2" s="1"/>
  <c r="RK129" i="2" s="1"/>
  <c r="RO129" i="2" s="1"/>
  <c r="RS129" i="2" s="1"/>
  <c r="RW129" i="2" s="1"/>
  <c r="SA129" i="2" s="1"/>
  <c r="SE129" i="2" s="1"/>
  <c r="SI129" i="2" s="1"/>
  <c r="SM129" i="2" s="1"/>
  <c r="SQ129" i="2" s="1"/>
  <c r="SU129" i="2" s="1"/>
  <c r="SY129" i="2" s="1"/>
  <c r="TC129" i="2" s="1"/>
  <c r="DS129" i="2"/>
  <c r="DW129" i="2" s="1"/>
  <c r="DZ129" i="2" s="1"/>
  <c r="EC129" i="2" s="1"/>
  <c r="DL129" i="2"/>
  <c r="DE129" i="2"/>
  <c r="CX129" i="2"/>
  <c r="CI129" i="2"/>
  <c r="CL129" i="2" s="1"/>
  <c r="BW129" i="2"/>
  <c r="W129" i="2"/>
  <c r="Z129" i="2" s="1"/>
  <c r="AC129" i="2" s="1"/>
  <c r="AF129" i="2" s="1"/>
  <c r="AI129" i="2" s="1"/>
  <c r="AM129" i="2" s="1"/>
  <c r="AQ129" i="2" s="1"/>
  <c r="G129" i="2"/>
  <c r="TK128" i="2"/>
  <c r="TL128" i="2" s="1"/>
  <c r="TH128" i="2"/>
  <c r="TI128" i="2" s="1"/>
  <c r="TE128" i="2"/>
  <c r="TF128" i="2" s="1"/>
  <c r="EJ128" i="2"/>
  <c r="EM128" i="2" s="1"/>
  <c r="EQ128" i="2" s="1"/>
  <c r="ET128" i="2" s="1"/>
  <c r="EX128" i="2" s="1"/>
  <c r="FB128" i="2" s="1"/>
  <c r="FE128" i="2" s="1"/>
  <c r="FH128" i="2" s="1"/>
  <c r="FK128" i="2" s="1"/>
  <c r="FN128" i="2" s="1"/>
  <c r="FR128" i="2" s="1"/>
  <c r="FV128" i="2" s="1"/>
  <c r="FZ128" i="2" s="1"/>
  <c r="GC128" i="2" s="1"/>
  <c r="GF128" i="2" s="1"/>
  <c r="GJ128" i="2" s="1"/>
  <c r="GN128" i="2" s="1"/>
  <c r="GQ128" i="2" s="1"/>
  <c r="GT128" i="2" s="1"/>
  <c r="GW128" i="2" s="1"/>
  <c r="GZ128" i="2" s="1"/>
  <c r="HC128" i="2" s="1"/>
  <c r="HF128" i="2" s="1"/>
  <c r="HI128" i="2" s="1"/>
  <c r="HL128" i="2" s="1"/>
  <c r="HP128" i="2" s="1"/>
  <c r="HT128" i="2" s="1"/>
  <c r="HX128" i="2" s="1"/>
  <c r="IA128" i="2" s="1"/>
  <c r="ID128" i="2" s="1"/>
  <c r="IG128" i="2" s="1"/>
  <c r="IK128" i="2" s="1"/>
  <c r="IO128" i="2" s="1"/>
  <c r="IR128" i="2" s="1"/>
  <c r="IU128" i="2" s="1"/>
  <c r="IX128" i="2" s="1"/>
  <c r="JA128" i="2" s="1"/>
  <c r="JD128" i="2" s="1"/>
  <c r="JG128" i="2" s="1"/>
  <c r="JJ128" i="2" s="1"/>
  <c r="JN128" i="2" s="1"/>
  <c r="JR128" i="2" s="1"/>
  <c r="JV128" i="2" s="1"/>
  <c r="JY128" i="2" s="1"/>
  <c r="KB128" i="2" s="1"/>
  <c r="KF128" i="2" s="1"/>
  <c r="KI128" i="2" s="1"/>
  <c r="KM128" i="2" s="1"/>
  <c r="KQ128" i="2" s="1"/>
  <c r="KT128" i="2" s="1"/>
  <c r="KX128" i="2" s="1"/>
  <c r="LB128" i="2" s="1"/>
  <c r="LE128" i="2" s="1"/>
  <c r="LH128" i="2" s="1"/>
  <c r="LK128" i="2" s="1"/>
  <c r="LO128" i="2" s="1"/>
  <c r="LS128" i="2" s="1"/>
  <c r="LW128" i="2" s="1"/>
  <c r="MA128" i="2" s="1"/>
  <c r="ME128" i="2" s="1"/>
  <c r="MI128" i="2" s="1"/>
  <c r="MM128" i="2" s="1"/>
  <c r="MQ128" i="2" s="1"/>
  <c r="MU128" i="2" s="1"/>
  <c r="MY128" i="2" s="1"/>
  <c r="NC128" i="2" s="1"/>
  <c r="NG128" i="2" s="1"/>
  <c r="NK128" i="2" s="1"/>
  <c r="NO128" i="2" s="1"/>
  <c r="NS128" i="2" s="1"/>
  <c r="NW128" i="2" s="1"/>
  <c r="OA128" i="2" s="1"/>
  <c r="OE128" i="2" s="1"/>
  <c r="OI128" i="2" s="1"/>
  <c r="OM128" i="2" s="1"/>
  <c r="OQ128" i="2" s="1"/>
  <c r="OU128" i="2" s="1"/>
  <c r="OY128" i="2" s="1"/>
  <c r="PC128" i="2" s="1"/>
  <c r="PG128" i="2" s="1"/>
  <c r="PK128" i="2" s="1"/>
  <c r="PO128" i="2" s="1"/>
  <c r="PS128" i="2" s="1"/>
  <c r="PW128" i="2" s="1"/>
  <c r="QA128" i="2" s="1"/>
  <c r="QE128" i="2" s="1"/>
  <c r="QI128" i="2" s="1"/>
  <c r="QM128" i="2" s="1"/>
  <c r="QQ128" i="2" s="1"/>
  <c r="QU128" i="2" s="1"/>
  <c r="QY128" i="2" s="1"/>
  <c r="RC128" i="2" s="1"/>
  <c r="RG128" i="2" s="1"/>
  <c r="RK128" i="2" s="1"/>
  <c r="RO128" i="2" s="1"/>
  <c r="RS128" i="2" s="1"/>
  <c r="RW128" i="2" s="1"/>
  <c r="SA128" i="2" s="1"/>
  <c r="SE128" i="2" s="1"/>
  <c r="SI128" i="2" s="1"/>
  <c r="SM128" i="2" s="1"/>
  <c r="SQ128" i="2" s="1"/>
  <c r="SU128" i="2" s="1"/>
  <c r="SY128" i="2" s="1"/>
  <c r="TC128" i="2" s="1"/>
  <c r="DS128" i="2"/>
  <c r="DW128" i="2" s="1"/>
  <c r="DZ128" i="2" s="1"/>
  <c r="EC128" i="2" s="1"/>
  <c r="DL128" i="2"/>
  <c r="DE128" i="2"/>
  <c r="CX128" i="2"/>
  <c r="CI128" i="2"/>
  <c r="CL128" i="2" s="1"/>
  <c r="BW128" i="2"/>
  <c r="W128" i="2"/>
  <c r="Z128" i="2" s="1"/>
  <c r="AC128" i="2" s="1"/>
  <c r="AF128" i="2" s="1"/>
  <c r="AI128" i="2" s="1"/>
  <c r="AM128" i="2" s="1"/>
  <c r="AQ128" i="2" s="1"/>
  <c r="G128" i="2"/>
  <c r="TK127" i="2"/>
  <c r="TL127" i="2" s="1"/>
  <c r="TH127" i="2"/>
  <c r="TI127" i="2" s="1"/>
  <c r="TE127" i="2"/>
  <c r="EJ127" i="2"/>
  <c r="EM127" i="2" s="1"/>
  <c r="EQ127" i="2" s="1"/>
  <c r="ET127" i="2" s="1"/>
  <c r="EX127" i="2" s="1"/>
  <c r="FB127" i="2" s="1"/>
  <c r="FE127" i="2" s="1"/>
  <c r="FH127" i="2" s="1"/>
  <c r="FK127" i="2" s="1"/>
  <c r="FN127" i="2" s="1"/>
  <c r="FR127" i="2" s="1"/>
  <c r="FV127" i="2" s="1"/>
  <c r="FZ127" i="2" s="1"/>
  <c r="GC127" i="2" s="1"/>
  <c r="GF127" i="2" s="1"/>
  <c r="GJ127" i="2" s="1"/>
  <c r="GN127" i="2" s="1"/>
  <c r="GQ127" i="2" s="1"/>
  <c r="GT127" i="2" s="1"/>
  <c r="GW127" i="2" s="1"/>
  <c r="GZ127" i="2" s="1"/>
  <c r="HC127" i="2" s="1"/>
  <c r="HF127" i="2" s="1"/>
  <c r="HI127" i="2" s="1"/>
  <c r="HL127" i="2" s="1"/>
  <c r="HP127" i="2" s="1"/>
  <c r="HT127" i="2" s="1"/>
  <c r="HX127" i="2" s="1"/>
  <c r="IA127" i="2" s="1"/>
  <c r="ID127" i="2" s="1"/>
  <c r="IG127" i="2" s="1"/>
  <c r="IK127" i="2" s="1"/>
  <c r="IO127" i="2" s="1"/>
  <c r="IR127" i="2" s="1"/>
  <c r="IU127" i="2" s="1"/>
  <c r="IX127" i="2" s="1"/>
  <c r="JA127" i="2" s="1"/>
  <c r="JD127" i="2" s="1"/>
  <c r="JG127" i="2" s="1"/>
  <c r="JJ127" i="2" s="1"/>
  <c r="JN127" i="2" s="1"/>
  <c r="JR127" i="2" s="1"/>
  <c r="JV127" i="2" s="1"/>
  <c r="JY127" i="2" s="1"/>
  <c r="KB127" i="2" s="1"/>
  <c r="KF127" i="2" s="1"/>
  <c r="KI127" i="2" s="1"/>
  <c r="KM127" i="2" s="1"/>
  <c r="KQ127" i="2" s="1"/>
  <c r="KT127" i="2" s="1"/>
  <c r="KX127" i="2" s="1"/>
  <c r="LB127" i="2" s="1"/>
  <c r="LE127" i="2" s="1"/>
  <c r="LH127" i="2" s="1"/>
  <c r="LK127" i="2" s="1"/>
  <c r="LO127" i="2" s="1"/>
  <c r="LS127" i="2" s="1"/>
  <c r="LW127" i="2" s="1"/>
  <c r="MA127" i="2" s="1"/>
  <c r="ME127" i="2" s="1"/>
  <c r="MI127" i="2" s="1"/>
  <c r="MM127" i="2" s="1"/>
  <c r="MQ127" i="2" s="1"/>
  <c r="MU127" i="2" s="1"/>
  <c r="MY127" i="2" s="1"/>
  <c r="NC127" i="2" s="1"/>
  <c r="NG127" i="2" s="1"/>
  <c r="NK127" i="2" s="1"/>
  <c r="NO127" i="2" s="1"/>
  <c r="NS127" i="2" s="1"/>
  <c r="NW127" i="2" s="1"/>
  <c r="OA127" i="2" s="1"/>
  <c r="OE127" i="2" s="1"/>
  <c r="OI127" i="2" s="1"/>
  <c r="OM127" i="2" s="1"/>
  <c r="OQ127" i="2" s="1"/>
  <c r="OU127" i="2" s="1"/>
  <c r="OY127" i="2" s="1"/>
  <c r="PC127" i="2" s="1"/>
  <c r="PG127" i="2" s="1"/>
  <c r="PK127" i="2" s="1"/>
  <c r="PO127" i="2" s="1"/>
  <c r="PS127" i="2" s="1"/>
  <c r="PW127" i="2" s="1"/>
  <c r="QA127" i="2" s="1"/>
  <c r="QE127" i="2" s="1"/>
  <c r="QI127" i="2" s="1"/>
  <c r="QM127" i="2" s="1"/>
  <c r="QQ127" i="2" s="1"/>
  <c r="QU127" i="2" s="1"/>
  <c r="QY127" i="2" s="1"/>
  <c r="RC127" i="2" s="1"/>
  <c r="RG127" i="2" s="1"/>
  <c r="RK127" i="2" s="1"/>
  <c r="RO127" i="2" s="1"/>
  <c r="RS127" i="2" s="1"/>
  <c r="RW127" i="2" s="1"/>
  <c r="SA127" i="2" s="1"/>
  <c r="SE127" i="2" s="1"/>
  <c r="SI127" i="2" s="1"/>
  <c r="SM127" i="2" s="1"/>
  <c r="SQ127" i="2" s="1"/>
  <c r="SU127" i="2" s="1"/>
  <c r="SY127" i="2" s="1"/>
  <c r="TC127" i="2" s="1"/>
  <c r="DS127" i="2"/>
  <c r="DW127" i="2" s="1"/>
  <c r="DZ127" i="2" s="1"/>
  <c r="EC127" i="2" s="1"/>
  <c r="DL127" i="2"/>
  <c r="DE127" i="2"/>
  <c r="CX127" i="2"/>
  <c r="CI127" i="2"/>
  <c r="CL127" i="2" s="1"/>
  <c r="BW127" i="2"/>
  <c r="W127" i="2"/>
  <c r="Z127" i="2" s="1"/>
  <c r="AC127" i="2" s="1"/>
  <c r="AF127" i="2" s="1"/>
  <c r="AI127" i="2" s="1"/>
  <c r="AM127" i="2" s="1"/>
  <c r="AQ127" i="2" s="1"/>
  <c r="G127" i="2"/>
  <c r="TK126" i="2"/>
  <c r="TH126" i="2"/>
  <c r="TI126" i="2" s="1"/>
  <c r="TE126" i="2"/>
  <c r="TF126" i="2" s="1"/>
  <c r="EJ126" i="2"/>
  <c r="EM126" i="2" s="1"/>
  <c r="EQ126" i="2" s="1"/>
  <c r="ET126" i="2" s="1"/>
  <c r="EX126" i="2" s="1"/>
  <c r="FB126" i="2" s="1"/>
  <c r="FE126" i="2" s="1"/>
  <c r="FH126" i="2" s="1"/>
  <c r="FK126" i="2" s="1"/>
  <c r="FN126" i="2" s="1"/>
  <c r="FR126" i="2" s="1"/>
  <c r="FV126" i="2" s="1"/>
  <c r="FZ126" i="2" s="1"/>
  <c r="GC126" i="2" s="1"/>
  <c r="GF126" i="2" s="1"/>
  <c r="GJ126" i="2" s="1"/>
  <c r="GN126" i="2" s="1"/>
  <c r="GQ126" i="2" s="1"/>
  <c r="GT126" i="2" s="1"/>
  <c r="GW126" i="2" s="1"/>
  <c r="GZ126" i="2" s="1"/>
  <c r="HC126" i="2" s="1"/>
  <c r="HF126" i="2" s="1"/>
  <c r="HI126" i="2" s="1"/>
  <c r="HL126" i="2" s="1"/>
  <c r="HP126" i="2" s="1"/>
  <c r="HT126" i="2" s="1"/>
  <c r="HX126" i="2" s="1"/>
  <c r="IA126" i="2" s="1"/>
  <c r="ID126" i="2" s="1"/>
  <c r="IG126" i="2" s="1"/>
  <c r="IK126" i="2" s="1"/>
  <c r="IO126" i="2" s="1"/>
  <c r="IR126" i="2" s="1"/>
  <c r="IU126" i="2" s="1"/>
  <c r="IX126" i="2" s="1"/>
  <c r="JA126" i="2" s="1"/>
  <c r="JD126" i="2" s="1"/>
  <c r="JG126" i="2" s="1"/>
  <c r="JJ126" i="2" s="1"/>
  <c r="JN126" i="2" s="1"/>
  <c r="JR126" i="2" s="1"/>
  <c r="JV126" i="2" s="1"/>
  <c r="JY126" i="2" s="1"/>
  <c r="KB126" i="2" s="1"/>
  <c r="KF126" i="2" s="1"/>
  <c r="KI126" i="2" s="1"/>
  <c r="KM126" i="2" s="1"/>
  <c r="KQ126" i="2" s="1"/>
  <c r="KT126" i="2" s="1"/>
  <c r="KX126" i="2" s="1"/>
  <c r="LB126" i="2" s="1"/>
  <c r="LE126" i="2" s="1"/>
  <c r="LH126" i="2" s="1"/>
  <c r="LK126" i="2" s="1"/>
  <c r="LO126" i="2" s="1"/>
  <c r="LS126" i="2" s="1"/>
  <c r="LW126" i="2" s="1"/>
  <c r="MA126" i="2" s="1"/>
  <c r="ME126" i="2" s="1"/>
  <c r="MI126" i="2" s="1"/>
  <c r="MM126" i="2" s="1"/>
  <c r="MQ126" i="2" s="1"/>
  <c r="MU126" i="2" s="1"/>
  <c r="MY126" i="2" s="1"/>
  <c r="NC126" i="2" s="1"/>
  <c r="NG126" i="2" s="1"/>
  <c r="NK126" i="2" s="1"/>
  <c r="NO126" i="2" s="1"/>
  <c r="NS126" i="2" s="1"/>
  <c r="NW126" i="2" s="1"/>
  <c r="OA126" i="2" s="1"/>
  <c r="OE126" i="2" s="1"/>
  <c r="OI126" i="2" s="1"/>
  <c r="OM126" i="2" s="1"/>
  <c r="OQ126" i="2" s="1"/>
  <c r="OU126" i="2" s="1"/>
  <c r="OY126" i="2" s="1"/>
  <c r="PC126" i="2" s="1"/>
  <c r="PG126" i="2" s="1"/>
  <c r="PK126" i="2" s="1"/>
  <c r="PO126" i="2" s="1"/>
  <c r="PS126" i="2" s="1"/>
  <c r="PW126" i="2" s="1"/>
  <c r="QA126" i="2" s="1"/>
  <c r="QE126" i="2" s="1"/>
  <c r="QI126" i="2" s="1"/>
  <c r="QM126" i="2" s="1"/>
  <c r="QQ126" i="2" s="1"/>
  <c r="QU126" i="2" s="1"/>
  <c r="QY126" i="2" s="1"/>
  <c r="RC126" i="2" s="1"/>
  <c r="RG126" i="2" s="1"/>
  <c r="RK126" i="2" s="1"/>
  <c r="RO126" i="2" s="1"/>
  <c r="RS126" i="2" s="1"/>
  <c r="RW126" i="2" s="1"/>
  <c r="SA126" i="2" s="1"/>
  <c r="SE126" i="2" s="1"/>
  <c r="SI126" i="2" s="1"/>
  <c r="SM126" i="2" s="1"/>
  <c r="SQ126" i="2" s="1"/>
  <c r="SU126" i="2" s="1"/>
  <c r="SY126" i="2" s="1"/>
  <c r="TC126" i="2" s="1"/>
  <c r="DS126" i="2"/>
  <c r="DW126" i="2" s="1"/>
  <c r="DZ126" i="2" s="1"/>
  <c r="EC126" i="2" s="1"/>
  <c r="DL126" i="2"/>
  <c r="DE126" i="2"/>
  <c r="CX126" i="2"/>
  <c r="CI126" i="2"/>
  <c r="CL126" i="2" s="1"/>
  <c r="BW126" i="2"/>
  <c r="W126" i="2"/>
  <c r="Z126" i="2" s="1"/>
  <c r="AC126" i="2" s="1"/>
  <c r="AF126" i="2" s="1"/>
  <c r="AI126" i="2" s="1"/>
  <c r="AM126" i="2" s="1"/>
  <c r="AQ126" i="2" s="1"/>
  <c r="G126" i="2"/>
  <c r="TK125" i="2"/>
  <c r="TL125" i="2" s="1"/>
  <c r="TH125" i="2"/>
  <c r="TI125" i="2" s="1"/>
  <c r="TE125" i="2"/>
  <c r="EJ125" i="2"/>
  <c r="EM125" i="2" s="1"/>
  <c r="EQ125" i="2" s="1"/>
  <c r="ET125" i="2" s="1"/>
  <c r="EX125" i="2" s="1"/>
  <c r="FB125" i="2" s="1"/>
  <c r="FE125" i="2" s="1"/>
  <c r="FH125" i="2" s="1"/>
  <c r="FK125" i="2" s="1"/>
  <c r="FN125" i="2" s="1"/>
  <c r="FR125" i="2" s="1"/>
  <c r="FV125" i="2" s="1"/>
  <c r="FZ125" i="2" s="1"/>
  <c r="GC125" i="2" s="1"/>
  <c r="GF125" i="2" s="1"/>
  <c r="GJ125" i="2" s="1"/>
  <c r="GN125" i="2" s="1"/>
  <c r="GQ125" i="2" s="1"/>
  <c r="GT125" i="2" s="1"/>
  <c r="GW125" i="2" s="1"/>
  <c r="GZ125" i="2" s="1"/>
  <c r="HC125" i="2" s="1"/>
  <c r="HF125" i="2" s="1"/>
  <c r="HI125" i="2" s="1"/>
  <c r="HL125" i="2" s="1"/>
  <c r="HP125" i="2" s="1"/>
  <c r="HT125" i="2" s="1"/>
  <c r="HX125" i="2" s="1"/>
  <c r="IA125" i="2" s="1"/>
  <c r="ID125" i="2" s="1"/>
  <c r="IG125" i="2" s="1"/>
  <c r="IK125" i="2" s="1"/>
  <c r="IO125" i="2" s="1"/>
  <c r="IR125" i="2" s="1"/>
  <c r="IU125" i="2" s="1"/>
  <c r="IX125" i="2" s="1"/>
  <c r="JA125" i="2" s="1"/>
  <c r="JD125" i="2" s="1"/>
  <c r="JG125" i="2" s="1"/>
  <c r="JJ125" i="2" s="1"/>
  <c r="JN125" i="2" s="1"/>
  <c r="JR125" i="2" s="1"/>
  <c r="JV125" i="2" s="1"/>
  <c r="JY125" i="2" s="1"/>
  <c r="KB125" i="2" s="1"/>
  <c r="KF125" i="2" s="1"/>
  <c r="KI125" i="2" s="1"/>
  <c r="KM125" i="2" s="1"/>
  <c r="KQ125" i="2" s="1"/>
  <c r="KT125" i="2" s="1"/>
  <c r="KX125" i="2" s="1"/>
  <c r="LB125" i="2" s="1"/>
  <c r="LE125" i="2" s="1"/>
  <c r="LH125" i="2" s="1"/>
  <c r="LK125" i="2" s="1"/>
  <c r="LO125" i="2" s="1"/>
  <c r="LS125" i="2" s="1"/>
  <c r="LW125" i="2" s="1"/>
  <c r="MA125" i="2" s="1"/>
  <c r="ME125" i="2" s="1"/>
  <c r="MI125" i="2" s="1"/>
  <c r="MM125" i="2" s="1"/>
  <c r="MQ125" i="2" s="1"/>
  <c r="MU125" i="2" s="1"/>
  <c r="MY125" i="2" s="1"/>
  <c r="NC125" i="2" s="1"/>
  <c r="NG125" i="2" s="1"/>
  <c r="NK125" i="2" s="1"/>
  <c r="NO125" i="2" s="1"/>
  <c r="NS125" i="2" s="1"/>
  <c r="NW125" i="2" s="1"/>
  <c r="OA125" i="2" s="1"/>
  <c r="OE125" i="2" s="1"/>
  <c r="OI125" i="2" s="1"/>
  <c r="OM125" i="2" s="1"/>
  <c r="OQ125" i="2" s="1"/>
  <c r="OU125" i="2" s="1"/>
  <c r="OY125" i="2" s="1"/>
  <c r="PC125" i="2" s="1"/>
  <c r="PG125" i="2" s="1"/>
  <c r="PK125" i="2" s="1"/>
  <c r="PO125" i="2" s="1"/>
  <c r="PS125" i="2" s="1"/>
  <c r="PW125" i="2" s="1"/>
  <c r="QA125" i="2" s="1"/>
  <c r="QE125" i="2" s="1"/>
  <c r="QI125" i="2" s="1"/>
  <c r="QM125" i="2" s="1"/>
  <c r="QQ125" i="2" s="1"/>
  <c r="QU125" i="2" s="1"/>
  <c r="QY125" i="2" s="1"/>
  <c r="RC125" i="2" s="1"/>
  <c r="RG125" i="2" s="1"/>
  <c r="RK125" i="2" s="1"/>
  <c r="RO125" i="2" s="1"/>
  <c r="RS125" i="2" s="1"/>
  <c r="RW125" i="2" s="1"/>
  <c r="SA125" i="2" s="1"/>
  <c r="SE125" i="2" s="1"/>
  <c r="SI125" i="2" s="1"/>
  <c r="SM125" i="2" s="1"/>
  <c r="SQ125" i="2" s="1"/>
  <c r="SU125" i="2" s="1"/>
  <c r="SY125" i="2" s="1"/>
  <c r="TC125" i="2" s="1"/>
  <c r="DS125" i="2"/>
  <c r="DW125" i="2" s="1"/>
  <c r="DZ125" i="2" s="1"/>
  <c r="EC125" i="2" s="1"/>
  <c r="DL125" i="2"/>
  <c r="DE125" i="2"/>
  <c r="CX125" i="2"/>
  <c r="CI125" i="2"/>
  <c r="CL125" i="2" s="1"/>
  <c r="BW125" i="2"/>
  <c r="W125" i="2"/>
  <c r="Z125" i="2" s="1"/>
  <c r="AC125" i="2" s="1"/>
  <c r="AF125" i="2" s="1"/>
  <c r="AI125" i="2" s="1"/>
  <c r="AM125" i="2" s="1"/>
  <c r="AQ125" i="2" s="1"/>
  <c r="G125" i="2"/>
  <c r="TK124" i="2"/>
  <c r="TL124" i="2" s="1"/>
  <c r="TH124" i="2"/>
  <c r="TI124" i="2" s="1"/>
  <c r="TE124" i="2"/>
  <c r="TF124" i="2" s="1"/>
  <c r="EJ124" i="2"/>
  <c r="EM124" i="2" s="1"/>
  <c r="EQ124" i="2" s="1"/>
  <c r="ET124" i="2" s="1"/>
  <c r="EX124" i="2" s="1"/>
  <c r="FB124" i="2" s="1"/>
  <c r="FE124" i="2" s="1"/>
  <c r="FH124" i="2" s="1"/>
  <c r="FK124" i="2" s="1"/>
  <c r="FN124" i="2" s="1"/>
  <c r="FR124" i="2" s="1"/>
  <c r="FV124" i="2" s="1"/>
  <c r="FZ124" i="2" s="1"/>
  <c r="GC124" i="2" s="1"/>
  <c r="GF124" i="2" s="1"/>
  <c r="GJ124" i="2" s="1"/>
  <c r="GN124" i="2" s="1"/>
  <c r="GQ124" i="2" s="1"/>
  <c r="GT124" i="2" s="1"/>
  <c r="GW124" i="2" s="1"/>
  <c r="GZ124" i="2" s="1"/>
  <c r="HC124" i="2" s="1"/>
  <c r="HF124" i="2" s="1"/>
  <c r="HI124" i="2" s="1"/>
  <c r="HL124" i="2" s="1"/>
  <c r="HP124" i="2" s="1"/>
  <c r="HT124" i="2" s="1"/>
  <c r="HX124" i="2" s="1"/>
  <c r="IA124" i="2" s="1"/>
  <c r="ID124" i="2" s="1"/>
  <c r="IG124" i="2" s="1"/>
  <c r="IK124" i="2" s="1"/>
  <c r="IO124" i="2" s="1"/>
  <c r="IR124" i="2" s="1"/>
  <c r="IU124" i="2" s="1"/>
  <c r="IX124" i="2" s="1"/>
  <c r="JA124" i="2" s="1"/>
  <c r="JD124" i="2" s="1"/>
  <c r="JG124" i="2" s="1"/>
  <c r="JJ124" i="2" s="1"/>
  <c r="JN124" i="2" s="1"/>
  <c r="JR124" i="2" s="1"/>
  <c r="JV124" i="2" s="1"/>
  <c r="JY124" i="2" s="1"/>
  <c r="KB124" i="2" s="1"/>
  <c r="KF124" i="2" s="1"/>
  <c r="KI124" i="2" s="1"/>
  <c r="KM124" i="2" s="1"/>
  <c r="KQ124" i="2" s="1"/>
  <c r="KT124" i="2" s="1"/>
  <c r="KX124" i="2" s="1"/>
  <c r="LB124" i="2" s="1"/>
  <c r="LE124" i="2" s="1"/>
  <c r="LH124" i="2" s="1"/>
  <c r="LK124" i="2" s="1"/>
  <c r="LO124" i="2" s="1"/>
  <c r="LS124" i="2" s="1"/>
  <c r="LW124" i="2" s="1"/>
  <c r="MA124" i="2" s="1"/>
  <c r="ME124" i="2" s="1"/>
  <c r="MI124" i="2" s="1"/>
  <c r="MM124" i="2" s="1"/>
  <c r="MQ124" i="2" s="1"/>
  <c r="MU124" i="2" s="1"/>
  <c r="MY124" i="2" s="1"/>
  <c r="NC124" i="2" s="1"/>
  <c r="NG124" i="2" s="1"/>
  <c r="NK124" i="2" s="1"/>
  <c r="NO124" i="2" s="1"/>
  <c r="NS124" i="2" s="1"/>
  <c r="NW124" i="2" s="1"/>
  <c r="OA124" i="2" s="1"/>
  <c r="OE124" i="2" s="1"/>
  <c r="OI124" i="2" s="1"/>
  <c r="OM124" i="2" s="1"/>
  <c r="OQ124" i="2" s="1"/>
  <c r="OU124" i="2" s="1"/>
  <c r="OY124" i="2" s="1"/>
  <c r="PC124" i="2" s="1"/>
  <c r="PG124" i="2" s="1"/>
  <c r="PK124" i="2" s="1"/>
  <c r="PO124" i="2" s="1"/>
  <c r="PS124" i="2" s="1"/>
  <c r="PW124" i="2" s="1"/>
  <c r="QA124" i="2" s="1"/>
  <c r="QE124" i="2" s="1"/>
  <c r="QI124" i="2" s="1"/>
  <c r="QM124" i="2" s="1"/>
  <c r="QQ124" i="2" s="1"/>
  <c r="QU124" i="2" s="1"/>
  <c r="QY124" i="2" s="1"/>
  <c r="RC124" i="2" s="1"/>
  <c r="RG124" i="2" s="1"/>
  <c r="RK124" i="2" s="1"/>
  <c r="RO124" i="2" s="1"/>
  <c r="RS124" i="2" s="1"/>
  <c r="RW124" i="2" s="1"/>
  <c r="SA124" i="2" s="1"/>
  <c r="SE124" i="2" s="1"/>
  <c r="SI124" i="2" s="1"/>
  <c r="SM124" i="2" s="1"/>
  <c r="SQ124" i="2" s="1"/>
  <c r="SU124" i="2" s="1"/>
  <c r="SY124" i="2" s="1"/>
  <c r="TC124" i="2" s="1"/>
  <c r="DS124" i="2"/>
  <c r="DW124" i="2" s="1"/>
  <c r="DZ124" i="2" s="1"/>
  <c r="EC124" i="2" s="1"/>
  <c r="DL124" i="2"/>
  <c r="DE124" i="2"/>
  <c r="CX124" i="2"/>
  <c r="CI124" i="2"/>
  <c r="CL124" i="2" s="1"/>
  <c r="BW124" i="2"/>
  <c r="W124" i="2"/>
  <c r="Z124" i="2" s="1"/>
  <c r="AC124" i="2" s="1"/>
  <c r="AF124" i="2" s="1"/>
  <c r="AI124" i="2" s="1"/>
  <c r="AM124" i="2" s="1"/>
  <c r="AQ124" i="2" s="1"/>
  <c r="G124" i="2"/>
  <c r="TK123" i="2"/>
  <c r="TH123" i="2"/>
  <c r="TI123" i="2" s="1"/>
  <c r="TE123" i="2"/>
  <c r="TF123" i="2" s="1"/>
  <c r="W123" i="2"/>
  <c r="Z123" i="2" s="1"/>
  <c r="AC123" i="2" s="1"/>
  <c r="AF123" i="2" s="1"/>
  <c r="AI123" i="2" s="1"/>
  <c r="AM123" i="2" s="1"/>
  <c r="AQ123" i="2" s="1"/>
  <c r="AU123" i="2" s="1"/>
  <c r="AY123" i="2" s="1"/>
  <c r="BB123" i="2" s="1"/>
  <c r="BE123" i="2" s="1"/>
  <c r="BH123" i="2" s="1"/>
  <c r="BK123" i="2" s="1"/>
  <c r="BN123" i="2" s="1"/>
  <c r="BQ123" i="2" s="1"/>
  <c r="BT123" i="2" s="1"/>
  <c r="BW123" i="2" s="1"/>
  <c r="BZ123" i="2" s="1"/>
  <c r="CC123" i="2" s="1"/>
  <c r="CF123" i="2" s="1"/>
  <c r="CI123" i="2" s="1"/>
  <c r="CL123" i="2" s="1"/>
  <c r="CP123" i="2" s="1"/>
  <c r="CT123" i="2" s="1"/>
  <c r="CX123" i="2" s="1"/>
  <c r="DB123" i="2" s="1"/>
  <c r="DE123" i="2" s="1"/>
  <c r="DI123" i="2" s="1"/>
  <c r="DL123" i="2" s="1"/>
  <c r="DO123" i="2" s="1"/>
  <c r="DS123" i="2" s="1"/>
  <c r="DW123" i="2" s="1"/>
  <c r="DZ123" i="2" s="1"/>
  <c r="EC123" i="2" s="1"/>
  <c r="EG123" i="2" s="1"/>
  <c r="EJ123" i="2" s="1"/>
  <c r="EM123" i="2" s="1"/>
  <c r="EQ123" i="2" s="1"/>
  <c r="ET123" i="2" s="1"/>
  <c r="EX123" i="2" s="1"/>
  <c r="FB123" i="2" s="1"/>
  <c r="FE123" i="2" s="1"/>
  <c r="FH123" i="2" s="1"/>
  <c r="FK123" i="2" s="1"/>
  <c r="FN123" i="2" s="1"/>
  <c r="FR123" i="2" s="1"/>
  <c r="FV123" i="2" s="1"/>
  <c r="FZ123" i="2" s="1"/>
  <c r="GC123" i="2" s="1"/>
  <c r="GF123" i="2" s="1"/>
  <c r="GJ123" i="2" s="1"/>
  <c r="GN123" i="2" s="1"/>
  <c r="GQ123" i="2" s="1"/>
  <c r="GT123" i="2" s="1"/>
  <c r="GW123" i="2" s="1"/>
  <c r="GZ123" i="2" s="1"/>
  <c r="HC123" i="2" s="1"/>
  <c r="HF123" i="2" s="1"/>
  <c r="HI123" i="2" s="1"/>
  <c r="HL123" i="2" s="1"/>
  <c r="HP123" i="2" s="1"/>
  <c r="HT123" i="2" s="1"/>
  <c r="HX123" i="2" s="1"/>
  <c r="IA123" i="2" s="1"/>
  <c r="ID123" i="2" s="1"/>
  <c r="IG123" i="2" s="1"/>
  <c r="IK123" i="2" s="1"/>
  <c r="IO123" i="2" s="1"/>
  <c r="IR123" i="2" s="1"/>
  <c r="IU123" i="2" s="1"/>
  <c r="IX123" i="2" s="1"/>
  <c r="JA123" i="2" s="1"/>
  <c r="JD123" i="2" s="1"/>
  <c r="JG123" i="2" s="1"/>
  <c r="JJ123" i="2" s="1"/>
  <c r="JN123" i="2" s="1"/>
  <c r="JR123" i="2" s="1"/>
  <c r="JV123" i="2" s="1"/>
  <c r="JY123" i="2" s="1"/>
  <c r="KB123" i="2" s="1"/>
  <c r="KF123" i="2" s="1"/>
  <c r="KI123" i="2" s="1"/>
  <c r="KM123" i="2" s="1"/>
  <c r="KQ123" i="2" s="1"/>
  <c r="KT123" i="2" s="1"/>
  <c r="KX123" i="2" s="1"/>
  <c r="LB123" i="2" s="1"/>
  <c r="LE123" i="2" s="1"/>
  <c r="LH123" i="2" s="1"/>
  <c r="LK123" i="2" s="1"/>
  <c r="LO123" i="2" s="1"/>
  <c r="LS123" i="2" s="1"/>
  <c r="LW123" i="2" s="1"/>
  <c r="MA123" i="2" s="1"/>
  <c r="ME123" i="2" s="1"/>
  <c r="MI123" i="2" s="1"/>
  <c r="MM123" i="2" s="1"/>
  <c r="MQ123" i="2" s="1"/>
  <c r="MU123" i="2" s="1"/>
  <c r="MY123" i="2" s="1"/>
  <c r="NC123" i="2" s="1"/>
  <c r="NG123" i="2" s="1"/>
  <c r="NK123" i="2" s="1"/>
  <c r="NO123" i="2" s="1"/>
  <c r="NS123" i="2" s="1"/>
  <c r="NW123" i="2" s="1"/>
  <c r="OA123" i="2" s="1"/>
  <c r="OE123" i="2" s="1"/>
  <c r="OI123" i="2" s="1"/>
  <c r="OM123" i="2" s="1"/>
  <c r="OQ123" i="2" s="1"/>
  <c r="OU123" i="2" s="1"/>
  <c r="OY123" i="2" s="1"/>
  <c r="PC123" i="2" s="1"/>
  <c r="PG123" i="2" s="1"/>
  <c r="PK123" i="2" s="1"/>
  <c r="PO123" i="2" s="1"/>
  <c r="PS123" i="2" s="1"/>
  <c r="PW123" i="2" s="1"/>
  <c r="QA123" i="2" s="1"/>
  <c r="QE123" i="2" s="1"/>
  <c r="QI123" i="2" s="1"/>
  <c r="QM123" i="2" s="1"/>
  <c r="QQ123" i="2" s="1"/>
  <c r="QU123" i="2" s="1"/>
  <c r="QY123" i="2" s="1"/>
  <c r="RC123" i="2" s="1"/>
  <c r="RG123" i="2" s="1"/>
  <c r="RK123" i="2" s="1"/>
  <c r="RO123" i="2" s="1"/>
  <c r="RS123" i="2" s="1"/>
  <c r="RW123" i="2" s="1"/>
  <c r="SA123" i="2" s="1"/>
  <c r="SE123" i="2" s="1"/>
  <c r="SI123" i="2" s="1"/>
  <c r="SM123" i="2" s="1"/>
  <c r="SQ123" i="2" s="1"/>
  <c r="SU123" i="2" s="1"/>
  <c r="SY123" i="2" s="1"/>
  <c r="TC123" i="2" s="1"/>
  <c r="G123" i="2"/>
  <c r="TK122" i="2"/>
  <c r="TL122" i="2" s="1"/>
  <c r="TH122" i="2"/>
  <c r="TI122" i="2" s="1"/>
  <c r="TE122" i="2"/>
  <c r="W122" i="2"/>
  <c r="Z122" i="2" s="1"/>
  <c r="AC122" i="2" s="1"/>
  <c r="AF122" i="2" s="1"/>
  <c r="AI122" i="2" s="1"/>
  <c r="AM122" i="2" s="1"/>
  <c r="AQ122" i="2" s="1"/>
  <c r="AU122" i="2" s="1"/>
  <c r="AY122" i="2" s="1"/>
  <c r="BB122" i="2" s="1"/>
  <c r="BE122" i="2" s="1"/>
  <c r="BH122" i="2" s="1"/>
  <c r="BK122" i="2" s="1"/>
  <c r="BN122" i="2" s="1"/>
  <c r="BQ122" i="2" s="1"/>
  <c r="BT122" i="2" s="1"/>
  <c r="BW122" i="2" s="1"/>
  <c r="BZ122" i="2" s="1"/>
  <c r="CC122" i="2" s="1"/>
  <c r="CF122" i="2" s="1"/>
  <c r="CI122" i="2" s="1"/>
  <c r="CL122" i="2" s="1"/>
  <c r="CP122" i="2" s="1"/>
  <c r="CT122" i="2" s="1"/>
  <c r="CX122" i="2" s="1"/>
  <c r="DB122" i="2" s="1"/>
  <c r="DE122" i="2" s="1"/>
  <c r="DI122" i="2" s="1"/>
  <c r="DL122" i="2" s="1"/>
  <c r="DO122" i="2" s="1"/>
  <c r="DS122" i="2" s="1"/>
  <c r="DW122" i="2" s="1"/>
  <c r="DZ122" i="2" s="1"/>
  <c r="EC122" i="2" s="1"/>
  <c r="EG122" i="2" s="1"/>
  <c r="EJ122" i="2" s="1"/>
  <c r="EM122" i="2" s="1"/>
  <c r="EQ122" i="2" s="1"/>
  <c r="ET122" i="2" s="1"/>
  <c r="EX122" i="2" s="1"/>
  <c r="FB122" i="2" s="1"/>
  <c r="FE122" i="2" s="1"/>
  <c r="FH122" i="2" s="1"/>
  <c r="FK122" i="2" s="1"/>
  <c r="FN122" i="2" s="1"/>
  <c r="FR122" i="2" s="1"/>
  <c r="FV122" i="2" s="1"/>
  <c r="FZ122" i="2" s="1"/>
  <c r="GC122" i="2" s="1"/>
  <c r="GF122" i="2" s="1"/>
  <c r="GJ122" i="2" s="1"/>
  <c r="GN122" i="2" s="1"/>
  <c r="GQ122" i="2" s="1"/>
  <c r="GT122" i="2" s="1"/>
  <c r="GW122" i="2" s="1"/>
  <c r="GZ122" i="2" s="1"/>
  <c r="HC122" i="2" s="1"/>
  <c r="HF122" i="2" s="1"/>
  <c r="HI122" i="2" s="1"/>
  <c r="HL122" i="2" s="1"/>
  <c r="HP122" i="2" s="1"/>
  <c r="HT122" i="2" s="1"/>
  <c r="HX122" i="2" s="1"/>
  <c r="IA122" i="2" s="1"/>
  <c r="ID122" i="2" s="1"/>
  <c r="IG122" i="2" s="1"/>
  <c r="IK122" i="2" s="1"/>
  <c r="IO122" i="2" s="1"/>
  <c r="IR122" i="2" s="1"/>
  <c r="IU122" i="2" s="1"/>
  <c r="IX122" i="2" s="1"/>
  <c r="JA122" i="2" s="1"/>
  <c r="JD122" i="2" s="1"/>
  <c r="JG122" i="2" s="1"/>
  <c r="JJ122" i="2" s="1"/>
  <c r="JN122" i="2" s="1"/>
  <c r="JR122" i="2" s="1"/>
  <c r="JV122" i="2" s="1"/>
  <c r="JY122" i="2" s="1"/>
  <c r="KB122" i="2" s="1"/>
  <c r="KF122" i="2" s="1"/>
  <c r="KI122" i="2" s="1"/>
  <c r="KM122" i="2" s="1"/>
  <c r="KQ122" i="2" s="1"/>
  <c r="KT122" i="2" s="1"/>
  <c r="KX122" i="2" s="1"/>
  <c r="LB122" i="2" s="1"/>
  <c r="LE122" i="2" s="1"/>
  <c r="LH122" i="2" s="1"/>
  <c r="LK122" i="2" s="1"/>
  <c r="LO122" i="2" s="1"/>
  <c r="LS122" i="2" s="1"/>
  <c r="LW122" i="2" s="1"/>
  <c r="MA122" i="2" s="1"/>
  <c r="ME122" i="2" s="1"/>
  <c r="MI122" i="2" s="1"/>
  <c r="MM122" i="2" s="1"/>
  <c r="MQ122" i="2" s="1"/>
  <c r="MU122" i="2" s="1"/>
  <c r="MY122" i="2" s="1"/>
  <c r="NC122" i="2" s="1"/>
  <c r="NG122" i="2" s="1"/>
  <c r="NK122" i="2" s="1"/>
  <c r="NO122" i="2" s="1"/>
  <c r="NS122" i="2" s="1"/>
  <c r="NW122" i="2" s="1"/>
  <c r="OA122" i="2" s="1"/>
  <c r="OE122" i="2" s="1"/>
  <c r="OI122" i="2" s="1"/>
  <c r="OM122" i="2" s="1"/>
  <c r="OQ122" i="2" s="1"/>
  <c r="OU122" i="2" s="1"/>
  <c r="OY122" i="2" s="1"/>
  <c r="PC122" i="2" s="1"/>
  <c r="PG122" i="2" s="1"/>
  <c r="PK122" i="2" s="1"/>
  <c r="PO122" i="2" s="1"/>
  <c r="PS122" i="2" s="1"/>
  <c r="PW122" i="2" s="1"/>
  <c r="QA122" i="2" s="1"/>
  <c r="QE122" i="2" s="1"/>
  <c r="QI122" i="2" s="1"/>
  <c r="QM122" i="2" s="1"/>
  <c r="QQ122" i="2" s="1"/>
  <c r="QU122" i="2" s="1"/>
  <c r="QY122" i="2" s="1"/>
  <c r="RC122" i="2" s="1"/>
  <c r="RG122" i="2" s="1"/>
  <c r="RK122" i="2" s="1"/>
  <c r="RO122" i="2" s="1"/>
  <c r="RS122" i="2" s="1"/>
  <c r="RW122" i="2" s="1"/>
  <c r="SA122" i="2" s="1"/>
  <c r="SE122" i="2" s="1"/>
  <c r="SI122" i="2" s="1"/>
  <c r="SM122" i="2" s="1"/>
  <c r="SQ122" i="2" s="1"/>
  <c r="SU122" i="2" s="1"/>
  <c r="SY122" i="2" s="1"/>
  <c r="TC122" i="2" s="1"/>
  <c r="G122" i="2"/>
  <c r="TK121" i="2"/>
  <c r="TL121" i="2" s="1"/>
  <c r="TH121" i="2"/>
  <c r="TI121" i="2" s="1"/>
  <c r="TE121" i="2"/>
  <c r="W121" i="2"/>
  <c r="Z121" i="2" s="1"/>
  <c r="AC121" i="2" s="1"/>
  <c r="AF121" i="2" s="1"/>
  <c r="AI121" i="2" s="1"/>
  <c r="AM121" i="2" s="1"/>
  <c r="AQ121" i="2" s="1"/>
  <c r="AU121" i="2" s="1"/>
  <c r="AY121" i="2" s="1"/>
  <c r="BB121" i="2" s="1"/>
  <c r="BE121" i="2" s="1"/>
  <c r="BH121" i="2" s="1"/>
  <c r="BK121" i="2" s="1"/>
  <c r="BN121" i="2" s="1"/>
  <c r="BQ121" i="2" s="1"/>
  <c r="BT121" i="2" s="1"/>
  <c r="BW121" i="2" s="1"/>
  <c r="BZ121" i="2" s="1"/>
  <c r="CC121" i="2" s="1"/>
  <c r="CF121" i="2" s="1"/>
  <c r="CI121" i="2" s="1"/>
  <c r="CL121" i="2" s="1"/>
  <c r="CP121" i="2" s="1"/>
  <c r="CT121" i="2" s="1"/>
  <c r="CX121" i="2" s="1"/>
  <c r="DB121" i="2" s="1"/>
  <c r="DE121" i="2" s="1"/>
  <c r="DI121" i="2" s="1"/>
  <c r="DL121" i="2" s="1"/>
  <c r="DO121" i="2" s="1"/>
  <c r="DS121" i="2" s="1"/>
  <c r="DW121" i="2" s="1"/>
  <c r="DZ121" i="2" s="1"/>
  <c r="EC121" i="2" s="1"/>
  <c r="EG121" i="2" s="1"/>
  <c r="EJ121" i="2" s="1"/>
  <c r="EM121" i="2" s="1"/>
  <c r="EQ121" i="2" s="1"/>
  <c r="ET121" i="2" s="1"/>
  <c r="EX121" i="2" s="1"/>
  <c r="FB121" i="2" s="1"/>
  <c r="FE121" i="2" s="1"/>
  <c r="FH121" i="2" s="1"/>
  <c r="FK121" i="2" s="1"/>
  <c r="FN121" i="2" s="1"/>
  <c r="FR121" i="2" s="1"/>
  <c r="FV121" i="2" s="1"/>
  <c r="FZ121" i="2" s="1"/>
  <c r="GC121" i="2" s="1"/>
  <c r="GF121" i="2" s="1"/>
  <c r="GJ121" i="2" s="1"/>
  <c r="GN121" i="2" s="1"/>
  <c r="GQ121" i="2" s="1"/>
  <c r="GT121" i="2" s="1"/>
  <c r="GW121" i="2" s="1"/>
  <c r="GZ121" i="2" s="1"/>
  <c r="HC121" i="2" s="1"/>
  <c r="HF121" i="2" s="1"/>
  <c r="HI121" i="2" s="1"/>
  <c r="HL121" i="2" s="1"/>
  <c r="HP121" i="2" s="1"/>
  <c r="HT121" i="2" s="1"/>
  <c r="HX121" i="2" s="1"/>
  <c r="IA121" i="2" s="1"/>
  <c r="ID121" i="2" s="1"/>
  <c r="IG121" i="2" s="1"/>
  <c r="IK121" i="2" s="1"/>
  <c r="IO121" i="2" s="1"/>
  <c r="IR121" i="2" s="1"/>
  <c r="IU121" i="2" s="1"/>
  <c r="IX121" i="2" s="1"/>
  <c r="JA121" i="2" s="1"/>
  <c r="JD121" i="2" s="1"/>
  <c r="JG121" i="2" s="1"/>
  <c r="JJ121" i="2" s="1"/>
  <c r="JN121" i="2" s="1"/>
  <c r="JR121" i="2" s="1"/>
  <c r="JV121" i="2" s="1"/>
  <c r="JY121" i="2" s="1"/>
  <c r="KB121" i="2" s="1"/>
  <c r="KF121" i="2" s="1"/>
  <c r="KI121" i="2" s="1"/>
  <c r="KM121" i="2" s="1"/>
  <c r="KQ121" i="2" s="1"/>
  <c r="KT121" i="2" s="1"/>
  <c r="KX121" i="2" s="1"/>
  <c r="LB121" i="2" s="1"/>
  <c r="LE121" i="2" s="1"/>
  <c r="LH121" i="2" s="1"/>
  <c r="LK121" i="2" s="1"/>
  <c r="LO121" i="2" s="1"/>
  <c r="LS121" i="2" s="1"/>
  <c r="LW121" i="2" s="1"/>
  <c r="MA121" i="2" s="1"/>
  <c r="ME121" i="2" s="1"/>
  <c r="MI121" i="2" s="1"/>
  <c r="MM121" i="2" s="1"/>
  <c r="MQ121" i="2" s="1"/>
  <c r="MU121" i="2" s="1"/>
  <c r="MY121" i="2" s="1"/>
  <c r="NC121" i="2" s="1"/>
  <c r="NG121" i="2" s="1"/>
  <c r="NK121" i="2" s="1"/>
  <c r="NO121" i="2" s="1"/>
  <c r="NS121" i="2" s="1"/>
  <c r="NW121" i="2" s="1"/>
  <c r="OA121" i="2" s="1"/>
  <c r="OE121" i="2" s="1"/>
  <c r="OI121" i="2" s="1"/>
  <c r="OM121" i="2" s="1"/>
  <c r="OQ121" i="2" s="1"/>
  <c r="OU121" i="2" s="1"/>
  <c r="OY121" i="2" s="1"/>
  <c r="PC121" i="2" s="1"/>
  <c r="PG121" i="2" s="1"/>
  <c r="PK121" i="2" s="1"/>
  <c r="PO121" i="2" s="1"/>
  <c r="PS121" i="2" s="1"/>
  <c r="PW121" i="2" s="1"/>
  <c r="QA121" i="2" s="1"/>
  <c r="QE121" i="2" s="1"/>
  <c r="QI121" i="2" s="1"/>
  <c r="QM121" i="2" s="1"/>
  <c r="QQ121" i="2" s="1"/>
  <c r="QU121" i="2" s="1"/>
  <c r="QY121" i="2" s="1"/>
  <c r="RC121" i="2" s="1"/>
  <c r="RG121" i="2" s="1"/>
  <c r="RK121" i="2" s="1"/>
  <c r="RO121" i="2" s="1"/>
  <c r="RS121" i="2" s="1"/>
  <c r="RW121" i="2" s="1"/>
  <c r="SA121" i="2" s="1"/>
  <c r="SE121" i="2" s="1"/>
  <c r="SI121" i="2" s="1"/>
  <c r="SM121" i="2" s="1"/>
  <c r="SQ121" i="2" s="1"/>
  <c r="SU121" i="2" s="1"/>
  <c r="SY121" i="2" s="1"/>
  <c r="TC121" i="2" s="1"/>
  <c r="G121" i="2"/>
  <c r="TK120" i="2"/>
  <c r="TL120" i="2" s="1"/>
  <c r="TH120" i="2"/>
  <c r="TI120" i="2" s="1"/>
  <c r="TE120" i="2"/>
  <c r="W120" i="2"/>
  <c r="Z120" i="2" s="1"/>
  <c r="AC120" i="2" s="1"/>
  <c r="AF120" i="2" s="1"/>
  <c r="AI120" i="2" s="1"/>
  <c r="AM120" i="2" s="1"/>
  <c r="AQ120" i="2" s="1"/>
  <c r="AU120" i="2" s="1"/>
  <c r="AY120" i="2" s="1"/>
  <c r="BB120" i="2" s="1"/>
  <c r="BE120" i="2" s="1"/>
  <c r="BH120" i="2" s="1"/>
  <c r="BK120" i="2" s="1"/>
  <c r="BN120" i="2" s="1"/>
  <c r="BQ120" i="2" s="1"/>
  <c r="BT120" i="2" s="1"/>
  <c r="BW120" i="2" s="1"/>
  <c r="BZ120" i="2" s="1"/>
  <c r="CC120" i="2" s="1"/>
  <c r="CF120" i="2" s="1"/>
  <c r="CI120" i="2" s="1"/>
  <c r="CL120" i="2" s="1"/>
  <c r="CP120" i="2" s="1"/>
  <c r="CT120" i="2" s="1"/>
  <c r="CX120" i="2" s="1"/>
  <c r="DB120" i="2" s="1"/>
  <c r="DE120" i="2" s="1"/>
  <c r="DI120" i="2" s="1"/>
  <c r="DL120" i="2" s="1"/>
  <c r="DO120" i="2" s="1"/>
  <c r="DS120" i="2" s="1"/>
  <c r="DW120" i="2" s="1"/>
  <c r="DZ120" i="2" s="1"/>
  <c r="EC120" i="2" s="1"/>
  <c r="EG120" i="2" s="1"/>
  <c r="EJ120" i="2" s="1"/>
  <c r="EM120" i="2" s="1"/>
  <c r="EQ120" i="2" s="1"/>
  <c r="ET120" i="2" s="1"/>
  <c r="EX120" i="2" s="1"/>
  <c r="FB120" i="2" s="1"/>
  <c r="FE120" i="2" s="1"/>
  <c r="FH120" i="2" s="1"/>
  <c r="FK120" i="2" s="1"/>
  <c r="FN120" i="2" s="1"/>
  <c r="FR120" i="2" s="1"/>
  <c r="FV120" i="2" s="1"/>
  <c r="FZ120" i="2" s="1"/>
  <c r="GC120" i="2" s="1"/>
  <c r="GF120" i="2" s="1"/>
  <c r="GJ120" i="2" s="1"/>
  <c r="GN120" i="2" s="1"/>
  <c r="GQ120" i="2" s="1"/>
  <c r="GT120" i="2" s="1"/>
  <c r="GW120" i="2" s="1"/>
  <c r="GZ120" i="2" s="1"/>
  <c r="HC120" i="2" s="1"/>
  <c r="HF120" i="2" s="1"/>
  <c r="HI120" i="2" s="1"/>
  <c r="HL120" i="2" s="1"/>
  <c r="HP120" i="2" s="1"/>
  <c r="HT120" i="2" s="1"/>
  <c r="HX120" i="2" s="1"/>
  <c r="IA120" i="2" s="1"/>
  <c r="ID120" i="2" s="1"/>
  <c r="IG120" i="2" s="1"/>
  <c r="IK120" i="2" s="1"/>
  <c r="IO120" i="2" s="1"/>
  <c r="IR120" i="2" s="1"/>
  <c r="IU120" i="2" s="1"/>
  <c r="IX120" i="2" s="1"/>
  <c r="JA120" i="2" s="1"/>
  <c r="JD120" i="2" s="1"/>
  <c r="JG120" i="2" s="1"/>
  <c r="JJ120" i="2" s="1"/>
  <c r="JN120" i="2" s="1"/>
  <c r="JR120" i="2" s="1"/>
  <c r="JV120" i="2" s="1"/>
  <c r="JY120" i="2" s="1"/>
  <c r="KB120" i="2" s="1"/>
  <c r="KF120" i="2" s="1"/>
  <c r="KI120" i="2" s="1"/>
  <c r="KM120" i="2" s="1"/>
  <c r="KQ120" i="2" s="1"/>
  <c r="KT120" i="2" s="1"/>
  <c r="KX120" i="2" s="1"/>
  <c r="LB120" i="2" s="1"/>
  <c r="LE120" i="2" s="1"/>
  <c r="LH120" i="2" s="1"/>
  <c r="LK120" i="2" s="1"/>
  <c r="LO120" i="2" s="1"/>
  <c r="LS120" i="2" s="1"/>
  <c r="LW120" i="2" s="1"/>
  <c r="MA120" i="2" s="1"/>
  <c r="ME120" i="2" s="1"/>
  <c r="MI120" i="2" s="1"/>
  <c r="MM120" i="2" s="1"/>
  <c r="MQ120" i="2" s="1"/>
  <c r="MU120" i="2" s="1"/>
  <c r="MY120" i="2" s="1"/>
  <c r="NC120" i="2" s="1"/>
  <c r="NG120" i="2" s="1"/>
  <c r="NK120" i="2" s="1"/>
  <c r="NO120" i="2" s="1"/>
  <c r="NS120" i="2" s="1"/>
  <c r="NW120" i="2" s="1"/>
  <c r="OA120" i="2" s="1"/>
  <c r="OE120" i="2" s="1"/>
  <c r="OI120" i="2" s="1"/>
  <c r="OM120" i="2" s="1"/>
  <c r="OQ120" i="2" s="1"/>
  <c r="OU120" i="2" s="1"/>
  <c r="OY120" i="2" s="1"/>
  <c r="PC120" i="2" s="1"/>
  <c r="PG120" i="2" s="1"/>
  <c r="PK120" i="2" s="1"/>
  <c r="PO120" i="2" s="1"/>
  <c r="PS120" i="2" s="1"/>
  <c r="PW120" i="2" s="1"/>
  <c r="QA120" i="2" s="1"/>
  <c r="QE120" i="2" s="1"/>
  <c r="QI120" i="2" s="1"/>
  <c r="QM120" i="2" s="1"/>
  <c r="QQ120" i="2" s="1"/>
  <c r="QU120" i="2" s="1"/>
  <c r="QY120" i="2" s="1"/>
  <c r="RC120" i="2" s="1"/>
  <c r="RG120" i="2" s="1"/>
  <c r="RK120" i="2" s="1"/>
  <c r="RO120" i="2" s="1"/>
  <c r="RS120" i="2" s="1"/>
  <c r="RW120" i="2" s="1"/>
  <c r="SA120" i="2" s="1"/>
  <c r="SE120" i="2" s="1"/>
  <c r="SI120" i="2" s="1"/>
  <c r="SM120" i="2" s="1"/>
  <c r="SQ120" i="2" s="1"/>
  <c r="SU120" i="2" s="1"/>
  <c r="SY120" i="2" s="1"/>
  <c r="TC120" i="2" s="1"/>
  <c r="G120" i="2"/>
  <c r="TK119" i="2"/>
  <c r="TL119" i="2" s="1"/>
  <c r="TH119" i="2"/>
  <c r="TI119" i="2" s="1"/>
  <c r="TE119" i="2"/>
  <c r="TF119" i="2" s="1"/>
  <c r="W119" i="2"/>
  <c r="Z119" i="2" s="1"/>
  <c r="AC119" i="2" s="1"/>
  <c r="AF119" i="2" s="1"/>
  <c r="AI119" i="2" s="1"/>
  <c r="AM119" i="2" s="1"/>
  <c r="AQ119" i="2" s="1"/>
  <c r="AU119" i="2" s="1"/>
  <c r="AY119" i="2" s="1"/>
  <c r="BB119" i="2" s="1"/>
  <c r="BE119" i="2" s="1"/>
  <c r="BH119" i="2" s="1"/>
  <c r="BK119" i="2" s="1"/>
  <c r="BN119" i="2" s="1"/>
  <c r="BQ119" i="2" s="1"/>
  <c r="BT119" i="2" s="1"/>
  <c r="BW119" i="2" s="1"/>
  <c r="BZ119" i="2" s="1"/>
  <c r="CC119" i="2" s="1"/>
  <c r="CF119" i="2" s="1"/>
  <c r="CI119" i="2" s="1"/>
  <c r="CL119" i="2" s="1"/>
  <c r="CP119" i="2" s="1"/>
  <c r="CT119" i="2" s="1"/>
  <c r="CX119" i="2" s="1"/>
  <c r="DB119" i="2" s="1"/>
  <c r="DE119" i="2" s="1"/>
  <c r="DI119" i="2" s="1"/>
  <c r="DL119" i="2" s="1"/>
  <c r="DO119" i="2" s="1"/>
  <c r="DS119" i="2" s="1"/>
  <c r="DW119" i="2" s="1"/>
  <c r="DZ119" i="2" s="1"/>
  <c r="EC119" i="2" s="1"/>
  <c r="EG119" i="2" s="1"/>
  <c r="EJ119" i="2" s="1"/>
  <c r="EM119" i="2" s="1"/>
  <c r="EQ119" i="2" s="1"/>
  <c r="ET119" i="2" s="1"/>
  <c r="EX119" i="2" s="1"/>
  <c r="FB119" i="2" s="1"/>
  <c r="FE119" i="2" s="1"/>
  <c r="FH119" i="2" s="1"/>
  <c r="FK119" i="2" s="1"/>
  <c r="FN119" i="2" s="1"/>
  <c r="FR119" i="2" s="1"/>
  <c r="FV119" i="2" s="1"/>
  <c r="FZ119" i="2" s="1"/>
  <c r="GC119" i="2" s="1"/>
  <c r="GF119" i="2" s="1"/>
  <c r="GJ119" i="2" s="1"/>
  <c r="GN119" i="2" s="1"/>
  <c r="GQ119" i="2" s="1"/>
  <c r="GT119" i="2" s="1"/>
  <c r="GW119" i="2" s="1"/>
  <c r="GZ119" i="2" s="1"/>
  <c r="HC119" i="2" s="1"/>
  <c r="HF119" i="2" s="1"/>
  <c r="HI119" i="2" s="1"/>
  <c r="HL119" i="2" s="1"/>
  <c r="HP119" i="2" s="1"/>
  <c r="HT119" i="2" s="1"/>
  <c r="HX119" i="2" s="1"/>
  <c r="IA119" i="2" s="1"/>
  <c r="ID119" i="2" s="1"/>
  <c r="IG119" i="2" s="1"/>
  <c r="IK119" i="2" s="1"/>
  <c r="IO119" i="2" s="1"/>
  <c r="IR119" i="2" s="1"/>
  <c r="IU119" i="2" s="1"/>
  <c r="IX119" i="2" s="1"/>
  <c r="JA119" i="2" s="1"/>
  <c r="JD119" i="2" s="1"/>
  <c r="JG119" i="2" s="1"/>
  <c r="JJ119" i="2" s="1"/>
  <c r="JN119" i="2" s="1"/>
  <c r="JR119" i="2" s="1"/>
  <c r="JV119" i="2" s="1"/>
  <c r="JY119" i="2" s="1"/>
  <c r="KB119" i="2" s="1"/>
  <c r="KF119" i="2" s="1"/>
  <c r="KI119" i="2" s="1"/>
  <c r="KM119" i="2" s="1"/>
  <c r="KQ119" i="2" s="1"/>
  <c r="KT119" i="2" s="1"/>
  <c r="KX119" i="2" s="1"/>
  <c r="LB119" i="2" s="1"/>
  <c r="LE119" i="2" s="1"/>
  <c r="LH119" i="2" s="1"/>
  <c r="LK119" i="2" s="1"/>
  <c r="LO119" i="2" s="1"/>
  <c r="LS119" i="2" s="1"/>
  <c r="LW119" i="2" s="1"/>
  <c r="MA119" i="2" s="1"/>
  <c r="ME119" i="2" s="1"/>
  <c r="MI119" i="2" s="1"/>
  <c r="MM119" i="2" s="1"/>
  <c r="MQ119" i="2" s="1"/>
  <c r="MU119" i="2" s="1"/>
  <c r="MY119" i="2" s="1"/>
  <c r="NC119" i="2" s="1"/>
  <c r="NG119" i="2" s="1"/>
  <c r="NK119" i="2" s="1"/>
  <c r="NO119" i="2" s="1"/>
  <c r="NS119" i="2" s="1"/>
  <c r="NW119" i="2" s="1"/>
  <c r="OA119" i="2" s="1"/>
  <c r="OE119" i="2" s="1"/>
  <c r="OI119" i="2" s="1"/>
  <c r="OM119" i="2" s="1"/>
  <c r="OQ119" i="2" s="1"/>
  <c r="OU119" i="2" s="1"/>
  <c r="OY119" i="2" s="1"/>
  <c r="PC119" i="2" s="1"/>
  <c r="PG119" i="2" s="1"/>
  <c r="PK119" i="2" s="1"/>
  <c r="PO119" i="2" s="1"/>
  <c r="PS119" i="2" s="1"/>
  <c r="PW119" i="2" s="1"/>
  <c r="QA119" i="2" s="1"/>
  <c r="QE119" i="2" s="1"/>
  <c r="QI119" i="2" s="1"/>
  <c r="QM119" i="2" s="1"/>
  <c r="QQ119" i="2" s="1"/>
  <c r="QU119" i="2" s="1"/>
  <c r="QY119" i="2" s="1"/>
  <c r="RC119" i="2" s="1"/>
  <c r="RG119" i="2" s="1"/>
  <c r="RK119" i="2" s="1"/>
  <c r="RO119" i="2" s="1"/>
  <c r="RS119" i="2" s="1"/>
  <c r="RW119" i="2" s="1"/>
  <c r="SA119" i="2" s="1"/>
  <c r="SE119" i="2" s="1"/>
  <c r="SI119" i="2" s="1"/>
  <c r="SM119" i="2" s="1"/>
  <c r="SQ119" i="2" s="1"/>
  <c r="SU119" i="2" s="1"/>
  <c r="SY119" i="2" s="1"/>
  <c r="TC119" i="2" s="1"/>
  <c r="G119" i="2"/>
  <c r="TK118" i="2"/>
  <c r="TL118" i="2" s="1"/>
  <c r="TH118" i="2"/>
  <c r="TI118" i="2" s="1"/>
  <c r="TE118" i="2"/>
  <c r="W118" i="2"/>
  <c r="Z118" i="2" s="1"/>
  <c r="AC118" i="2" s="1"/>
  <c r="AF118" i="2" s="1"/>
  <c r="AI118" i="2" s="1"/>
  <c r="AM118" i="2" s="1"/>
  <c r="AQ118" i="2" s="1"/>
  <c r="AU118" i="2" s="1"/>
  <c r="AY118" i="2" s="1"/>
  <c r="BB118" i="2" s="1"/>
  <c r="BE118" i="2" s="1"/>
  <c r="BH118" i="2" s="1"/>
  <c r="BK118" i="2" s="1"/>
  <c r="BN118" i="2" s="1"/>
  <c r="BQ118" i="2" s="1"/>
  <c r="BT118" i="2" s="1"/>
  <c r="BW118" i="2" s="1"/>
  <c r="BZ118" i="2" s="1"/>
  <c r="CC118" i="2" s="1"/>
  <c r="CF118" i="2" s="1"/>
  <c r="CI118" i="2" s="1"/>
  <c r="CL118" i="2" s="1"/>
  <c r="CP118" i="2" s="1"/>
  <c r="CT118" i="2" s="1"/>
  <c r="CX118" i="2" s="1"/>
  <c r="DB118" i="2" s="1"/>
  <c r="DE118" i="2" s="1"/>
  <c r="DI118" i="2" s="1"/>
  <c r="DL118" i="2" s="1"/>
  <c r="DO118" i="2" s="1"/>
  <c r="DS118" i="2" s="1"/>
  <c r="DW118" i="2" s="1"/>
  <c r="DZ118" i="2" s="1"/>
  <c r="EC118" i="2" s="1"/>
  <c r="EG118" i="2" s="1"/>
  <c r="EJ118" i="2" s="1"/>
  <c r="EM118" i="2" s="1"/>
  <c r="EQ118" i="2" s="1"/>
  <c r="ET118" i="2" s="1"/>
  <c r="EX118" i="2" s="1"/>
  <c r="FB118" i="2" s="1"/>
  <c r="FE118" i="2" s="1"/>
  <c r="FH118" i="2" s="1"/>
  <c r="FK118" i="2" s="1"/>
  <c r="FN118" i="2" s="1"/>
  <c r="FR118" i="2" s="1"/>
  <c r="FV118" i="2" s="1"/>
  <c r="FZ118" i="2" s="1"/>
  <c r="GC118" i="2" s="1"/>
  <c r="GF118" i="2" s="1"/>
  <c r="GJ118" i="2" s="1"/>
  <c r="GN118" i="2" s="1"/>
  <c r="GQ118" i="2" s="1"/>
  <c r="GT118" i="2" s="1"/>
  <c r="GW118" i="2" s="1"/>
  <c r="GZ118" i="2" s="1"/>
  <c r="HC118" i="2" s="1"/>
  <c r="HF118" i="2" s="1"/>
  <c r="HI118" i="2" s="1"/>
  <c r="HL118" i="2" s="1"/>
  <c r="HP118" i="2" s="1"/>
  <c r="HT118" i="2" s="1"/>
  <c r="HX118" i="2" s="1"/>
  <c r="IA118" i="2" s="1"/>
  <c r="ID118" i="2" s="1"/>
  <c r="IG118" i="2" s="1"/>
  <c r="IK118" i="2" s="1"/>
  <c r="IO118" i="2" s="1"/>
  <c r="IR118" i="2" s="1"/>
  <c r="IU118" i="2" s="1"/>
  <c r="IX118" i="2" s="1"/>
  <c r="JA118" i="2" s="1"/>
  <c r="JD118" i="2" s="1"/>
  <c r="JG118" i="2" s="1"/>
  <c r="JJ118" i="2" s="1"/>
  <c r="JN118" i="2" s="1"/>
  <c r="JR118" i="2" s="1"/>
  <c r="JV118" i="2" s="1"/>
  <c r="JY118" i="2" s="1"/>
  <c r="KB118" i="2" s="1"/>
  <c r="KF118" i="2" s="1"/>
  <c r="KI118" i="2" s="1"/>
  <c r="KM118" i="2" s="1"/>
  <c r="KQ118" i="2" s="1"/>
  <c r="KT118" i="2" s="1"/>
  <c r="KX118" i="2" s="1"/>
  <c r="LB118" i="2" s="1"/>
  <c r="LE118" i="2" s="1"/>
  <c r="LH118" i="2" s="1"/>
  <c r="LK118" i="2" s="1"/>
  <c r="LO118" i="2" s="1"/>
  <c r="LS118" i="2" s="1"/>
  <c r="LW118" i="2" s="1"/>
  <c r="MA118" i="2" s="1"/>
  <c r="ME118" i="2" s="1"/>
  <c r="MI118" i="2" s="1"/>
  <c r="MM118" i="2" s="1"/>
  <c r="MQ118" i="2" s="1"/>
  <c r="MU118" i="2" s="1"/>
  <c r="MY118" i="2" s="1"/>
  <c r="NC118" i="2" s="1"/>
  <c r="NG118" i="2" s="1"/>
  <c r="NK118" i="2" s="1"/>
  <c r="NO118" i="2" s="1"/>
  <c r="NS118" i="2" s="1"/>
  <c r="NW118" i="2" s="1"/>
  <c r="OA118" i="2" s="1"/>
  <c r="OE118" i="2" s="1"/>
  <c r="OI118" i="2" s="1"/>
  <c r="OM118" i="2" s="1"/>
  <c r="OQ118" i="2" s="1"/>
  <c r="OU118" i="2" s="1"/>
  <c r="OY118" i="2" s="1"/>
  <c r="PC118" i="2" s="1"/>
  <c r="PG118" i="2" s="1"/>
  <c r="PK118" i="2" s="1"/>
  <c r="PO118" i="2" s="1"/>
  <c r="PS118" i="2" s="1"/>
  <c r="PW118" i="2" s="1"/>
  <c r="QA118" i="2" s="1"/>
  <c r="QE118" i="2" s="1"/>
  <c r="QI118" i="2" s="1"/>
  <c r="QM118" i="2" s="1"/>
  <c r="QQ118" i="2" s="1"/>
  <c r="QU118" i="2" s="1"/>
  <c r="QY118" i="2" s="1"/>
  <c r="RC118" i="2" s="1"/>
  <c r="RG118" i="2" s="1"/>
  <c r="RK118" i="2" s="1"/>
  <c r="RO118" i="2" s="1"/>
  <c r="RS118" i="2" s="1"/>
  <c r="RW118" i="2" s="1"/>
  <c r="SA118" i="2" s="1"/>
  <c r="SE118" i="2" s="1"/>
  <c r="SI118" i="2" s="1"/>
  <c r="SM118" i="2" s="1"/>
  <c r="SQ118" i="2" s="1"/>
  <c r="SU118" i="2" s="1"/>
  <c r="SY118" i="2" s="1"/>
  <c r="TC118" i="2" s="1"/>
  <c r="G118" i="2"/>
  <c r="TA117" i="2"/>
  <c r="SD117" i="2"/>
  <c r="PZ117" i="2"/>
  <c r="PF117" i="2"/>
  <c r="OP117" i="2"/>
  <c r="NZ117" i="2"/>
  <c r="NN117" i="2"/>
  <c r="NF117" i="2"/>
  <c r="LN117" i="2"/>
  <c r="TK117" i="2" s="1"/>
  <c r="TL117" i="2" s="1"/>
  <c r="LG117" i="2"/>
  <c r="LA117" i="2"/>
  <c r="KH117" i="2"/>
  <c r="JM117" i="2"/>
  <c r="JC117" i="2"/>
  <c r="IW117" i="2"/>
  <c r="IT117" i="2"/>
  <c r="HO117" i="2"/>
  <c r="HE117" i="2"/>
  <c r="GV117" i="2"/>
  <c r="GE117" i="2"/>
  <c r="GB117" i="2"/>
  <c r="FU117" i="2"/>
  <c r="FQ117" i="2"/>
  <c r="FJ117" i="2"/>
  <c r="FA117" i="2"/>
  <c r="EF117" i="2"/>
  <c r="CK117" i="2"/>
  <c r="CH117" i="2"/>
  <c r="CB117" i="2"/>
  <c r="BD117" i="2"/>
  <c r="W117" i="2"/>
  <c r="Z117" i="2" s="1"/>
  <c r="AC117" i="2" s="1"/>
  <c r="AF117" i="2" s="1"/>
  <c r="AI117" i="2" s="1"/>
  <c r="AM117" i="2" s="1"/>
  <c r="AQ117" i="2" s="1"/>
  <c r="AU117" i="2" s="1"/>
  <c r="AY117" i="2" s="1"/>
  <c r="BB117" i="2" s="1"/>
  <c r="BE117" i="2" s="1"/>
  <c r="BH117" i="2" s="1"/>
  <c r="BK117" i="2" s="1"/>
  <c r="BN117" i="2" s="1"/>
  <c r="BQ117" i="2" s="1"/>
  <c r="BT117" i="2" s="1"/>
  <c r="BW117" i="2" s="1"/>
  <c r="BZ117" i="2" s="1"/>
  <c r="G117" i="2"/>
  <c r="TA116" i="2"/>
  <c r="PF116" i="2"/>
  <c r="OP116" i="2"/>
  <c r="NF116" i="2"/>
  <c r="LN116" i="2"/>
  <c r="LG116" i="2"/>
  <c r="KH116" i="2"/>
  <c r="KA116" i="2"/>
  <c r="JM116" i="2"/>
  <c r="JC116" i="2"/>
  <c r="HO116" i="2"/>
  <c r="HE116" i="2"/>
  <c r="GV116" i="2"/>
  <c r="GE116" i="2"/>
  <c r="FU116" i="2"/>
  <c r="FQ116" i="2"/>
  <c r="EF116" i="2"/>
  <c r="DN116" i="2"/>
  <c r="CW116" i="2"/>
  <c r="CH116" i="2"/>
  <c r="CB116" i="2"/>
  <c r="BD116" i="2"/>
  <c r="W116" i="2"/>
  <c r="Z116" i="2" s="1"/>
  <c r="AC116" i="2" s="1"/>
  <c r="AF116" i="2" s="1"/>
  <c r="AI116" i="2" s="1"/>
  <c r="AM116" i="2" s="1"/>
  <c r="AQ116" i="2" s="1"/>
  <c r="AU116" i="2" s="1"/>
  <c r="AY116" i="2" s="1"/>
  <c r="BB116" i="2" s="1"/>
  <c r="BE116" i="2" s="1"/>
  <c r="BH116" i="2" s="1"/>
  <c r="BK116" i="2" s="1"/>
  <c r="BN116" i="2" s="1"/>
  <c r="BQ116" i="2" s="1"/>
  <c r="BT116" i="2" s="1"/>
  <c r="BW116" i="2" s="1"/>
  <c r="BZ116" i="2" s="1"/>
  <c r="G116" i="2"/>
  <c r="TK115" i="2"/>
  <c r="TL115" i="2" s="1"/>
  <c r="TH115" i="2"/>
  <c r="TE115" i="2"/>
  <c r="TF115" i="2" s="1"/>
  <c r="W115" i="2"/>
  <c r="Z115" i="2" s="1"/>
  <c r="AC115" i="2" s="1"/>
  <c r="AF115" i="2" s="1"/>
  <c r="AI115" i="2" s="1"/>
  <c r="AM115" i="2" s="1"/>
  <c r="AQ115" i="2" s="1"/>
  <c r="AU115" i="2" s="1"/>
  <c r="AY115" i="2" s="1"/>
  <c r="BB115" i="2" s="1"/>
  <c r="BE115" i="2" s="1"/>
  <c r="BH115" i="2" s="1"/>
  <c r="BK115" i="2" s="1"/>
  <c r="BN115" i="2" s="1"/>
  <c r="BQ115" i="2" s="1"/>
  <c r="BT115" i="2" s="1"/>
  <c r="BW115" i="2" s="1"/>
  <c r="BZ115" i="2" s="1"/>
  <c r="CC115" i="2" s="1"/>
  <c r="CF115" i="2" s="1"/>
  <c r="CI115" i="2" s="1"/>
  <c r="CL115" i="2" s="1"/>
  <c r="CP115" i="2" s="1"/>
  <c r="CT115" i="2" s="1"/>
  <c r="CX115" i="2" s="1"/>
  <c r="DB115" i="2" s="1"/>
  <c r="DE115" i="2" s="1"/>
  <c r="DI115" i="2" s="1"/>
  <c r="DL115" i="2" s="1"/>
  <c r="DO115" i="2" s="1"/>
  <c r="DS115" i="2" s="1"/>
  <c r="DW115" i="2" s="1"/>
  <c r="DZ115" i="2" s="1"/>
  <c r="EC115" i="2" s="1"/>
  <c r="EG115" i="2" s="1"/>
  <c r="EJ115" i="2" s="1"/>
  <c r="EM115" i="2" s="1"/>
  <c r="EQ115" i="2" s="1"/>
  <c r="ET115" i="2" s="1"/>
  <c r="EX115" i="2" s="1"/>
  <c r="FB115" i="2" s="1"/>
  <c r="FE115" i="2" s="1"/>
  <c r="FH115" i="2" s="1"/>
  <c r="FK115" i="2" s="1"/>
  <c r="FN115" i="2" s="1"/>
  <c r="FR115" i="2" s="1"/>
  <c r="FV115" i="2" s="1"/>
  <c r="FZ115" i="2" s="1"/>
  <c r="GC115" i="2" s="1"/>
  <c r="GF115" i="2" s="1"/>
  <c r="GJ115" i="2" s="1"/>
  <c r="GN115" i="2" s="1"/>
  <c r="GQ115" i="2" s="1"/>
  <c r="GT115" i="2" s="1"/>
  <c r="GW115" i="2" s="1"/>
  <c r="GZ115" i="2" s="1"/>
  <c r="HC115" i="2" s="1"/>
  <c r="HF115" i="2" s="1"/>
  <c r="HI115" i="2" s="1"/>
  <c r="HL115" i="2" s="1"/>
  <c r="HP115" i="2" s="1"/>
  <c r="HT115" i="2" s="1"/>
  <c r="HX115" i="2" s="1"/>
  <c r="IA115" i="2" s="1"/>
  <c r="ID115" i="2" s="1"/>
  <c r="IG115" i="2" s="1"/>
  <c r="IK115" i="2" s="1"/>
  <c r="IO115" i="2" s="1"/>
  <c r="IR115" i="2" s="1"/>
  <c r="IU115" i="2" s="1"/>
  <c r="IX115" i="2" s="1"/>
  <c r="JA115" i="2" s="1"/>
  <c r="JD115" i="2" s="1"/>
  <c r="JG115" i="2" s="1"/>
  <c r="JJ115" i="2" s="1"/>
  <c r="JN115" i="2" s="1"/>
  <c r="JR115" i="2" s="1"/>
  <c r="JV115" i="2" s="1"/>
  <c r="JY115" i="2" s="1"/>
  <c r="KB115" i="2" s="1"/>
  <c r="KF115" i="2" s="1"/>
  <c r="KI115" i="2" s="1"/>
  <c r="KM115" i="2" s="1"/>
  <c r="KQ115" i="2" s="1"/>
  <c r="KT115" i="2" s="1"/>
  <c r="KX115" i="2" s="1"/>
  <c r="LB115" i="2" s="1"/>
  <c r="LE115" i="2" s="1"/>
  <c r="LH115" i="2" s="1"/>
  <c r="LK115" i="2" s="1"/>
  <c r="LO115" i="2" s="1"/>
  <c r="LS115" i="2" s="1"/>
  <c r="LW115" i="2" s="1"/>
  <c r="MA115" i="2" s="1"/>
  <c r="ME115" i="2" s="1"/>
  <c r="MI115" i="2" s="1"/>
  <c r="MM115" i="2" s="1"/>
  <c r="MQ115" i="2" s="1"/>
  <c r="MU115" i="2" s="1"/>
  <c r="MY115" i="2" s="1"/>
  <c r="NC115" i="2" s="1"/>
  <c r="NG115" i="2" s="1"/>
  <c r="NK115" i="2" s="1"/>
  <c r="NO115" i="2" s="1"/>
  <c r="NS115" i="2" s="1"/>
  <c r="NW115" i="2" s="1"/>
  <c r="OA115" i="2" s="1"/>
  <c r="OE115" i="2" s="1"/>
  <c r="OI115" i="2" s="1"/>
  <c r="OM115" i="2" s="1"/>
  <c r="OQ115" i="2" s="1"/>
  <c r="OU115" i="2" s="1"/>
  <c r="OY115" i="2" s="1"/>
  <c r="PC115" i="2" s="1"/>
  <c r="PG115" i="2" s="1"/>
  <c r="PK115" i="2" s="1"/>
  <c r="PO115" i="2" s="1"/>
  <c r="PS115" i="2" s="1"/>
  <c r="PW115" i="2" s="1"/>
  <c r="QA115" i="2" s="1"/>
  <c r="QE115" i="2" s="1"/>
  <c r="QI115" i="2" s="1"/>
  <c r="QM115" i="2" s="1"/>
  <c r="QQ115" i="2" s="1"/>
  <c r="QU115" i="2" s="1"/>
  <c r="QY115" i="2" s="1"/>
  <c r="RC115" i="2" s="1"/>
  <c r="RG115" i="2" s="1"/>
  <c r="RK115" i="2" s="1"/>
  <c r="RO115" i="2" s="1"/>
  <c r="RS115" i="2" s="1"/>
  <c r="RW115" i="2" s="1"/>
  <c r="SA115" i="2" s="1"/>
  <c r="SE115" i="2" s="1"/>
  <c r="SI115" i="2" s="1"/>
  <c r="SM115" i="2" s="1"/>
  <c r="SQ115" i="2" s="1"/>
  <c r="SU115" i="2" s="1"/>
  <c r="SY115" i="2" s="1"/>
  <c r="TC115" i="2" s="1"/>
  <c r="G115" i="2"/>
  <c r="TK114" i="2"/>
  <c r="TL114" i="2" s="1"/>
  <c r="TH114" i="2"/>
  <c r="TI114" i="2" s="1"/>
  <c r="TE114" i="2"/>
  <c r="W114" i="2"/>
  <c r="Z114" i="2" s="1"/>
  <c r="AC114" i="2" s="1"/>
  <c r="AF114" i="2" s="1"/>
  <c r="AI114" i="2" s="1"/>
  <c r="AM114" i="2" s="1"/>
  <c r="AQ114" i="2" s="1"/>
  <c r="AU114" i="2" s="1"/>
  <c r="AY114" i="2" s="1"/>
  <c r="BB114" i="2" s="1"/>
  <c r="BE114" i="2" s="1"/>
  <c r="BH114" i="2" s="1"/>
  <c r="BK114" i="2" s="1"/>
  <c r="BN114" i="2" s="1"/>
  <c r="BQ114" i="2" s="1"/>
  <c r="BT114" i="2" s="1"/>
  <c r="BW114" i="2" s="1"/>
  <c r="BZ114" i="2" s="1"/>
  <c r="CC114" i="2" s="1"/>
  <c r="CF114" i="2" s="1"/>
  <c r="CI114" i="2" s="1"/>
  <c r="CL114" i="2" s="1"/>
  <c r="CP114" i="2" s="1"/>
  <c r="CT114" i="2" s="1"/>
  <c r="CX114" i="2" s="1"/>
  <c r="DB114" i="2" s="1"/>
  <c r="DE114" i="2" s="1"/>
  <c r="DI114" i="2" s="1"/>
  <c r="DL114" i="2" s="1"/>
  <c r="DO114" i="2" s="1"/>
  <c r="DS114" i="2" s="1"/>
  <c r="DW114" i="2" s="1"/>
  <c r="DZ114" i="2" s="1"/>
  <c r="EC114" i="2" s="1"/>
  <c r="EG114" i="2" s="1"/>
  <c r="EJ114" i="2" s="1"/>
  <c r="EM114" i="2" s="1"/>
  <c r="EQ114" i="2" s="1"/>
  <c r="ET114" i="2" s="1"/>
  <c r="EX114" i="2" s="1"/>
  <c r="FB114" i="2" s="1"/>
  <c r="FE114" i="2" s="1"/>
  <c r="FH114" i="2" s="1"/>
  <c r="FK114" i="2" s="1"/>
  <c r="FN114" i="2" s="1"/>
  <c r="FR114" i="2" s="1"/>
  <c r="FV114" i="2" s="1"/>
  <c r="FZ114" i="2" s="1"/>
  <c r="GC114" i="2" s="1"/>
  <c r="GF114" i="2" s="1"/>
  <c r="GJ114" i="2" s="1"/>
  <c r="GN114" i="2" s="1"/>
  <c r="GQ114" i="2" s="1"/>
  <c r="GT114" i="2" s="1"/>
  <c r="GW114" i="2" s="1"/>
  <c r="GZ114" i="2" s="1"/>
  <c r="HC114" i="2" s="1"/>
  <c r="HF114" i="2" s="1"/>
  <c r="HI114" i="2" s="1"/>
  <c r="HL114" i="2" s="1"/>
  <c r="HP114" i="2" s="1"/>
  <c r="HT114" i="2" s="1"/>
  <c r="HX114" i="2" s="1"/>
  <c r="IA114" i="2" s="1"/>
  <c r="ID114" i="2" s="1"/>
  <c r="IG114" i="2" s="1"/>
  <c r="IK114" i="2" s="1"/>
  <c r="IO114" i="2" s="1"/>
  <c r="IR114" i="2" s="1"/>
  <c r="IU114" i="2" s="1"/>
  <c r="IX114" i="2" s="1"/>
  <c r="JA114" i="2" s="1"/>
  <c r="JD114" i="2" s="1"/>
  <c r="JG114" i="2" s="1"/>
  <c r="JJ114" i="2" s="1"/>
  <c r="JN114" i="2" s="1"/>
  <c r="JR114" i="2" s="1"/>
  <c r="JV114" i="2" s="1"/>
  <c r="JY114" i="2" s="1"/>
  <c r="KB114" i="2" s="1"/>
  <c r="KF114" i="2" s="1"/>
  <c r="KI114" i="2" s="1"/>
  <c r="KM114" i="2" s="1"/>
  <c r="KQ114" i="2" s="1"/>
  <c r="KT114" i="2" s="1"/>
  <c r="KX114" i="2" s="1"/>
  <c r="LB114" i="2" s="1"/>
  <c r="LE114" i="2" s="1"/>
  <c r="LH114" i="2" s="1"/>
  <c r="LK114" i="2" s="1"/>
  <c r="LO114" i="2" s="1"/>
  <c r="LS114" i="2" s="1"/>
  <c r="LW114" i="2" s="1"/>
  <c r="MA114" i="2" s="1"/>
  <c r="ME114" i="2" s="1"/>
  <c r="MI114" i="2" s="1"/>
  <c r="MM114" i="2" s="1"/>
  <c r="MQ114" i="2" s="1"/>
  <c r="MU114" i="2" s="1"/>
  <c r="MY114" i="2" s="1"/>
  <c r="NC114" i="2" s="1"/>
  <c r="NG114" i="2" s="1"/>
  <c r="NK114" i="2" s="1"/>
  <c r="NO114" i="2" s="1"/>
  <c r="NS114" i="2" s="1"/>
  <c r="NW114" i="2" s="1"/>
  <c r="OA114" i="2" s="1"/>
  <c r="OE114" i="2" s="1"/>
  <c r="OI114" i="2" s="1"/>
  <c r="OM114" i="2" s="1"/>
  <c r="OQ114" i="2" s="1"/>
  <c r="OU114" i="2" s="1"/>
  <c r="OY114" i="2" s="1"/>
  <c r="PC114" i="2" s="1"/>
  <c r="PG114" i="2" s="1"/>
  <c r="PK114" i="2" s="1"/>
  <c r="PO114" i="2" s="1"/>
  <c r="PS114" i="2" s="1"/>
  <c r="PW114" i="2" s="1"/>
  <c r="QA114" i="2" s="1"/>
  <c r="QE114" i="2" s="1"/>
  <c r="QI114" i="2" s="1"/>
  <c r="QM114" i="2" s="1"/>
  <c r="QQ114" i="2" s="1"/>
  <c r="QU114" i="2" s="1"/>
  <c r="QY114" i="2" s="1"/>
  <c r="RC114" i="2" s="1"/>
  <c r="RG114" i="2" s="1"/>
  <c r="RK114" i="2" s="1"/>
  <c r="RO114" i="2" s="1"/>
  <c r="RS114" i="2" s="1"/>
  <c r="RW114" i="2" s="1"/>
  <c r="SA114" i="2" s="1"/>
  <c r="SE114" i="2" s="1"/>
  <c r="SI114" i="2" s="1"/>
  <c r="SM114" i="2" s="1"/>
  <c r="SQ114" i="2" s="1"/>
  <c r="SU114" i="2" s="1"/>
  <c r="SY114" i="2" s="1"/>
  <c r="TC114" i="2" s="1"/>
  <c r="G114" i="2"/>
  <c r="TK113" i="2"/>
  <c r="TL113" i="2" s="1"/>
  <c r="TH113" i="2"/>
  <c r="TI113" i="2" s="1"/>
  <c r="TE113" i="2"/>
  <c r="W113" i="2"/>
  <c r="Z113" i="2" s="1"/>
  <c r="AC113" i="2" s="1"/>
  <c r="AF113" i="2" s="1"/>
  <c r="AI113" i="2" s="1"/>
  <c r="AM113" i="2" s="1"/>
  <c r="AQ113" i="2" s="1"/>
  <c r="AU113" i="2" s="1"/>
  <c r="AY113" i="2" s="1"/>
  <c r="BB113" i="2" s="1"/>
  <c r="BE113" i="2" s="1"/>
  <c r="BH113" i="2" s="1"/>
  <c r="BK113" i="2" s="1"/>
  <c r="BN113" i="2" s="1"/>
  <c r="BQ113" i="2" s="1"/>
  <c r="BT113" i="2" s="1"/>
  <c r="BW113" i="2" s="1"/>
  <c r="BZ113" i="2" s="1"/>
  <c r="CC113" i="2" s="1"/>
  <c r="CF113" i="2" s="1"/>
  <c r="CI113" i="2" s="1"/>
  <c r="CL113" i="2" s="1"/>
  <c r="CP113" i="2" s="1"/>
  <c r="CT113" i="2" s="1"/>
  <c r="CX113" i="2" s="1"/>
  <c r="DB113" i="2" s="1"/>
  <c r="DE113" i="2" s="1"/>
  <c r="DI113" i="2" s="1"/>
  <c r="DL113" i="2" s="1"/>
  <c r="DO113" i="2" s="1"/>
  <c r="DS113" i="2" s="1"/>
  <c r="DW113" i="2" s="1"/>
  <c r="DZ113" i="2" s="1"/>
  <c r="EC113" i="2" s="1"/>
  <c r="EG113" i="2" s="1"/>
  <c r="EJ113" i="2" s="1"/>
  <c r="EM113" i="2" s="1"/>
  <c r="EQ113" i="2" s="1"/>
  <c r="ET113" i="2" s="1"/>
  <c r="EX113" i="2" s="1"/>
  <c r="FB113" i="2" s="1"/>
  <c r="FE113" i="2" s="1"/>
  <c r="FH113" i="2" s="1"/>
  <c r="FK113" i="2" s="1"/>
  <c r="FN113" i="2" s="1"/>
  <c r="FR113" i="2" s="1"/>
  <c r="FV113" i="2" s="1"/>
  <c r="FZ113" i="2" s="1"/>
  <c r="GC113" i="2" s="1"/>
  <c r="GF113" i="2" s="1"/>
  <c r="GJ113" i="2" s="1"/>
  <c r="GN113" i="2" s="1"/>
  <c r="GQ113" i="2" s="1"/>
  <c r="GT113" i="2" s="1"/>
  <c r="GW113" i="2" s="1"/>
  <c r="GZ113" i="2" s="1"/>
  <c r="HC113" i="2" s="1"/>
  <c r="HF113" i="2" s="1"/>
  <c r="HI113" i="2" s="1"/>
  <c r="HL113" i="2" s="1"/>
  <c r="HP113" i="2" s="1"/>
  <c r="HT113" i="2" s="1"/>
  <c r="HX113" i="2" s="1"/>
  <c r="IA113" i="2" s="1"/>
  <c r="ID113" i="2" s="1"/>
  <c r="IG113" i="2" s="1"/>
  <c r="IK113" i="2" s="1"/>
  <c r="IO113" i="2" s="1"/>
  <c r="IR113" i="2" s="1"/>
  <c r="IU113" i="2" s="1"/>
  <c r="IX113" i="2" s="1"/>
  <c r="JA113" i="2" s="1"/>
  <c r="JD113" i="2" s="1"/>
  <c r="JG113" i="2" s="1"/>
  <c r="JJ113" i="2" s="1"/>
  <c r="JN113" i="2" s="1"/>
  <c r="JR113" i="2" s="1"/>
  <c r="JV113" i="2" s="1"/>
  <c r="JY113" i="2" s="1"/>
  <c r="KB113" i="2" s="1"/>
  <c r="KF113" i="2" s="1"/>
  <c r="KI113" i="2" s="1"/>
  <c r="KM113" i="2" s="1"/>
  <c r="KQ113" i="2" s="1"/>
  <c r="KT113" i="2" s="1"/>
  <c r="KX113" i="2" s="1"/>
  <c r="LB113" i="2" s="1"/>
  <c r="LE113" i="2" s="1"/>
  <c r="LH113" i="2" s="1"/>
  <c r="LK113" i="2" s="1"/>
  <c r="LO113" i="2" s="1"/>
  <c r="LS113" i="2" s="1"/>
  <c r="LW113" i="2" s="1"/>
  <c r="MA113" i="2" s="1"/>
  <c r="ME113" i="2" s="1"/>
  <c r="MI113" i="2" s="1"/>
  <c r="MM113" i="2" s="1"/>
  <c r="MQ113" i="2" s="1"/>
  <c r="MU113" i="2" s="1"/>
  <c r="MY113" i="2" s="1"/>
  <c r="NC113" i="2" s="1"/>
  <c r="NG113" i="2" s="1"/>
  <c r="NK113" i="2" s="1"/>
  <c r="NO113" i="2" s="1"/>
  <c r="NS113" i="2" s="1"/>
  <c r="NW113" i="2" s="1"/>
  <c r="OA113" i="2" s="1"/>
  <c r="OE113" i="2" s="1"/>
  <c r="OI113" i="2" s="1"/>
  <c r="OM113" i="2" s="1"/>
  <c r="OQ113" i="2" s="1"/>
  <c r="OU113" i="2" s="1"/>
  <c r="OY113" i="2" s="1"/>
  <c r="PC113" i="2" s="1"/>
  <c r="PG113" i="2" s="1"/>
  <c r="PK113" i="2" s="1"/>
  <c r="PO113" i="2" s="1"/>
  <c r="PS113" i="2" s="1"/>
  <c r="PW113" i="2" s="1"/>
  <c r="QA113" i="2" s="1"/>
  <c r="QE113" i="2" s="1"/>
  <c r="QI113" i="2" s="1"/>
  <c r="QM113" i="2" s="1"/>
  <c r="QQ113" i="2" s="1"/>
  <c r="QU113" i="2" s="1"/>
  <c r="QY113" i="2" s="1"/>
  <c r="RC113" i="2" s="1"/>
  <c r="RG113" i="2" s="1"/>
  <c r="RK113" i="2" s="1"/>
  <c r="RO113" i="2" s="1"/>
  <c r="RS113" i="2" s="1"/>
  <c r="RW113" i="2" s="1"/>
  <c r="SA113" i="2" s="1"/>
  <c r="SE113" i="2" s="1"/>
  <c r="SI113" i="2" s="1"/>
  <c r="SM113" i="2" s="1"/>
  <c r="SQ113" i="2" s="1"/>
  <c r="SU113" i="2" s="1"/>
  <c r="SY113" i="2" s="1"/>
  <c r="TC113" i="2" s="1"/>
  <c r="G113" i="2"/>
  <c r="TK112" i="2"/>
  <c r="TL112" i="2" s="1"/>
  <c r="TH112" i="2"/>
  <c r="TI112" i="2" s="1"/>
  <c r="TE112" i="2"/>
  <c r="W112" i="2"/>
  <c r="Z112" i="2" s="1"/>
  <c r="AC112" i="2" s="1"/>
  <c r="AF112" i="2" s="1"/>
  <c r="AI112" i="2" s="1"/>
  <c r="AM112" i="2" s="1"/>
  <c r="AQ112" i="2" s="1"/>
  <c r="AU112" i="2" s="1"/>
  <c r="AY112" i="2" s="1"/>
  <c r="BB112" i="2" s="1"/>
  <c r="BE112" i="2" s="1"/>
  <c r="BH112" i="2" s="1"/>
  <c r="BK112" i="2" s="1"/>
  <c r="BN112" i="2" s="1"/>
  <c r="BQ112" i="2" s="1"/>
  <c r="BT112" i="2" s="1"/>
  <c r="BW112" i="2" s="1"/>
  <c r="BZ112" i="2" s="1"/>
  <c r="CC112" i="2" s="1"/>
  <c r="CF112" i="2" s="1"/>
  <c r="CI112" i="2" s="1"/>
  <c r="CL112" i="2" s="1"/>
  <c r="CP112" i="2" s="1"/>
  <c r="CT112" i="2" s="1"/>
  <c r="CX112" i="2" s="1"/>
  <c r="DB112" i="2" s="1"/>
  <c r="DE112" i="2" s="1"/>
  <c r="DI112" i="2" s="1"/>
  <c r="DL112" i="2" s="1"/>
  <c r="DO112" i="2" s="1"/>
  <c r="DS112" i="2" s="1"/>
  <c r="DW112" i="2" s="1"/>
  <c r="DZ112" i="2" s="1"/>
  <c r="EC112" i="2" s="1"/>
  <c r="EG112" i="2" s="1"/>
  <c r="EJ112" i="2" s="1"/>
  <c r="EM112" i="2" s="1"/>
  <c r="EQ112" i="2" s="1"/>
  <c r="ET112" i="2" s="1"/>
  <c r="EX112" i="2" s="1"/>
  <c r="FB112" i="2" s="1"/>
  <c r="FE112" i="2" s="1"/>
  <c r="FH112" i="2" s="1"/>
  <c r="FK112" i="2" s="1"/>
  <c r="FN112" i="2" s="1"/>
  <c r="FR112" i="2" s="1"/>
  <c r="FV112" i="2" s="1"/>
  <c r="FZ112" i="2" s="1"/>
  <c r="GC112" i="2" s="1"/>
  <c r="GF112" i="2" s="1"/>
  <c r="GJ112" i="2" s="1"/>
  <c r="GN112" i="2" s="1"/>
  <c r="GQ112" i="2" s="1"/>
  <c r="GT112" i="2" s="1"/>
  <c r="GW112" i="2" s="1"/>
  <c r="GZ112" i="2" s="1"/>
  <c r="HC112" i="2" s="1"/>
  <c r="HF112" i="2" s="1"/>
  <c r="HI112" i="2" s="1"/>
  <c r="HL112" i="2" s="1"/>
  <c r="HP112" i="2" s="1"/>
  <c r="HT112" i="2" s="1"/>
  <c r="HX112" i="2" s="1"/>
  <c r="IA112" i="2" s="1"/>
  <c r="ID112" i="2" s="1"/>
  <c r="IG112" i="2" s="1"/>
  <c r="IK112" i="2" s="1"/>
  <c r="IO112" i="2" s="1"/>
  <c r="IR112" i="2" s="1"/>
  <c r="IU112" i="2" s="1"/>
  <c r="IX112" i="2" s="1"/>
  <c r="JA112" i="2" s="1"/>
  <c r="JD112" i="2" s="1"/>
  <c r="JG112" i="2" s="1"/>
  <c r="JJ112" i="2" s="1"/>
  <c r="JN112" i="2" s="1"/>
  <c r="JR112" i="2" s="1"/>
  <c r="JV112" i="2" s="1"/>
  <c r="JY112" i="2" s="1"/>
  <c r="KB112" i="2" s="1"/>
  <c r="KF112" i="2" s="1"/>
  <c r="KI112" i="2" s="1"/>
  <c r="KM112" i="2" s="1"/>
  <c r="KQ112" i="2" s="1"/>
  <c r="KT112" i="2" s="1"/>
  <c r="KX112" i="2" s="1"/>
  <c r="LB112" i="2" s="1"/>
  <c r="LE112" i="2" s="1"/>
  <c r="LH112" i="2" s="1"/>
  <c r="LK112" i="2" s="1"/>
  <c r="LO112" i="2" s="1"/>
  <c r="LS112" i="2" s="1"/>
  <c r="LW112" i="2" s="1"/>
  <c r="MA112" i="2" s="1"/>
  <c r="ME112" i="2" s="1"/>
  <c r="MI112" i="2" s="1"/>
  <c r="MM112" i="2" s="1"/>
  <c r="MQ112" i="2" s="1"/>
  <c r="MU112" i="2" s="1"/>
  <c r="MY112" i="2" s="1"/>
  <c r="NC112" i="2" s="1"/>
  <c r="NG112" i="2" s="1"/>
  <c r="NK112" i="2" s="1"/>
  <c r="NO112" i="2" s="1"/>
  <c r="NS112" i="2" s="1"/>
  <c r="NW112" i="2" s="1"/>
  <c r="OA112" i="2" s="1"/>
  <c r="OE112" i="2" s="1"/>
  <c r="OI112" i="2" s="1"/>
  <c r="OM112" i="2" s="1"/>
  <c r="OQ112" i="2" s="1"/>
  <c r="OU112" i="2" s="1"/>
  <c r="OY112" i="2" s="1"/>
  <c r="PC112" i="2" s="1"/>
  <c r="PG112" i="2" s="1"/>
  <c r="PK112" i="2" s="1"/>
  <c r="PO112" i="2" s="1"/>
  <c r="PS112" i="2" s="1"/>
  <c r="PW112" i="2" s="1"/>
  <c r="QA112" i="2" s="1"/>
  <c r="QE112" i="2" s="1"/>
  <c r="QI112" i="2" s="1"/>
  <c r="QM112" i="2" s="1"/>
  <c r="QQ112" i="2" s="1"/>
  <c r="QU112" i="2" s="1"/>
  <c r="QY112" i="2" s="1"/>
  <c r="RC112" i="2" s="1"/>
  <c r="RG112" i="2" s="1"/>
  <c r="RK112" i="2" s="1"/>
  <c r="RO112" i="2" s="1"/>
  <c r="RS112" i="2" s="1"/>
  <c r="RW112" i="2" s="1"/>
  <c r="SA112" i="2" s="1"/>
  <c r="SE112" i="2" s="1"/>
  <c r="SI112" i="2" s="1"/>
  <c r="SM112" i="2" s="1"/>
  <c r="SQ112" i="2" s="1"/>
  <c r="SU112" i="2" s="1"/>
  <c r="SY112" i="2" s="1"/>
  <c r="TC112" i="2" s="1"/>
  <c r="G112" i="2"/>
  <c r="TK111" i="2"/>
  <c r="TH111" i="2"/>
  <c r="TI111" i="2" s="1"/>
  <c r="TE111" i="2"/>
  <c r="TF111" i="2" s="1"/>
  <c r="W111" i="2"/>
  <c r="Z111" i="2" s="1"/>
  <c r="AC111" i="2" s="1"/>
  <c r="AF111" i="2" s="1"/>
  <c r="AI111" i="2" s="1"/>
  <c r="AM111" i="2" s="1"/>
  <c r="AQ111" i="2" s="1"/>
  <c r="AU111" i="2" s="1"/>
  <c r="AY111" i="2" s="1"/>
  <c r="BB111" i="2" s="1"/>
  <c r="BE111" i="2" s="1"/>
  <c r="BH111" i="2" s="1"/>
  <c r="BK111" i="2" s="1"/>
  <c r="BN111" i="2" s="1"/>
  <c r="BQ111" i="2" s="1"/>
  <c r="BT111" i="2" s="1"/>
  <c r="BW111" i="2" s="1"/>
  <c r="BZ111" i="2" s="1"/>
  <c r="CC111" i="2" s="1"/>
  <c r="CF111" i="2" s="1"/>
  <c r="CI111" i="2" s="1"/>
  <c r="CL111" i="2" s="1"/>
  <c r="CP111" i="2" s="1"/>
  <c r="CT111" i="2" s="1"/>
  <c r="CX111" i="2" s="1"/>
  <c r="DB111" i="2" s="1"/>
  <c r="DE111" i="2" s="1"/>
  <c r="DI111" i="2" s="1"/>
  <c r="DL111" i="2" s="1"/>
  <c r="DO111" i="2" s="1"/>
  <c r="DS111" i="2" s="1"/>
  <c r="DW111" i="2" s="1"/>
  <c r="DZ111" i="2" s="1"/>
  <c r="EC111" i="2" s="1"/>
  <c r="EG111" i="2" s="1"/>
  <c r="EJ111" i="2" s="1"/>
  <c r="EM111" i="2" s="1"/>
  <c r="EQ111" i="2" s="1"/>
  <c r="ET111" i="2" s="1"/>
  <c r="EX111" i="2" s="1"/>
  <c r="FB111" i="2" s="1"/>
  <c r="FE111" i="2" s="1"/>
  <c r="FH111" i="2" s="1"/>
  <c r="FK111" i="2" s="1"/>
  <c r="FN111" i="2" s="1"/>
  <c r="FR111" i="2" s="1"/>
  <c r="FV111" i="2" s="1"/>
  <c r="FZ111" i="2" s="1"/>
  <c r="GC111" i="2" s="1"/>
  <c r="GF111" i="2" s="1"/>
  <c r="GJ111" i="2" s="1"/>
  <c r="GN111" i="2" s="1"/>
  <c r="GQ111" i="2" s="1"/>
  <c r="GT111" i="2" s="1"/>
  <c r="GW111" i="2" s="1"/>
  <c r="GZ111" i="2" s="1"/>
  <c r="HC111" i="2" s="1"/>
  <c r="HF111" i="2" s="1"/>
  <c r="HI111" i="2" s="1"/>
  <c r="HL111" i="2" s="1"/>
  <c r="HP111" i="2" s="1"/>
  <c r="HT111" i="2" s="1"/>
  <c r="HX111" i="2" s="1"/>
  <c r="IA111" i="2" s="1"/>
  <c r="ID111" i="2" s="1"/>
  <c r="IG111" i="2" s="1"/>
  <c r="IK111" i="2" s="1"/>
  <c r="IO111" i="2" s="1"/>
  <c r="IR111" i="2" s="1"/>
  <c r="IU111" i="2" s="1"/>
  <c r="IX111" i="2" s="1"/>
  <c r="JA111" i="2" s="1"/>
  <c r="JD111" i="2" s="1"/>
  <c r="JG111" i="2" s="1"/>
  <c r="JJ111" i="2" s="1"/>
  <c r="JN111" i="2" s="1"/>
  <c r="JR111" i="2" s="1"/>
  <c r="JV111" i="2" s="1"/>
  <c r="JY111" i="2" s="1"/>
  <c r="KB111" i="2" s="1"/>
  <c r="KF111" i="2" s="1"/>
  <c r="KI111" i="2" s="1"/>
  <c r="KM111" i="2" s="1"/>
  <c r="KQ111" i="2" s="1"/>
  <c r="KT111" i="2" s="1"/>
  <c r="KX111" i="2" s="1"/>
  <c r="LB111" i="2" s="1"/>
  <c r="LE111" i="2" s="1"/>
  <c r="LH111" i="2" s="1"/>
  <c r="LK111" i="2" s="1"/>
  <c r="LO111" i="2" s="1"/>
  <c r="LS111" i="2" s="1"/>
  <c r="LW111" i="2" s="1"/>
  <c r="MA111" i="2" s="1"/>
  <c r="ME111" i="2" s="1"/>
  <c r="MI111" i="2" s="1"/>
  <c r="MM111" i="2" s="1"/>
  <c r="MQ111" i="2" s="1"/>
  <c r="MU111" i="2" s="1"/>
  <c r="MY111" i="2" s="1"/>
  <c r="NC111" i="2" s="1"/>
  <c r="NG111" i="2" s="1"/>
  <c r="NK111" i="2" s="1"/>
  <c r="NO111" i="2" s="1"/>
  <c r="NS111" i="2" s="1"/>
  <c r="NW111" i="2" s="1"/>
  <c r="OA111" i="2" s="1"/>
  <c r="OE111" i="2" s="1"/>
  <c r="OI111" i="2" s="1"/>
  <c r="OM111" i="2" s="1"/>
  <c r="OQ111" i="2" s="1"/>
  <c r="OU111" i="2" s="1"/>
  <c r="OY111" i="2" s="1"/>
  <c r="PC111" i="2" s="1"/>
  <c r="PG111" i="2" s="1"/>
  <c r="PK111" i="2" s="1"/>
  <c r="PO111" i="2" s="1"/>
  <c r="PS111" i="2" s="1"/>
  <c r="PW111" i="2" s="1"/>
  <c r="QA111" i="2" s="1"/>
  <c r="QE111" i="2" s="1"/>
  <c r="QI111" i="2" s="1"/>
  <c r="QM111" i="2" s="1"/>
  <c r="QQ111" i="2" s="1"/>
  <c r="QU111" i="2" s="1"/>
  <c r="QY111" i="2" s="1"/>
  <c r="RC111" i="2" s="1"/>
  <c r="RG111" i="2" s="1"/>
  <c r="RK111" i="2" s="1"/>
  <c r="RO111" i="2" s="1"/>
  <c r="RS111" i="2" s="1"/>
  <c r="RW111" i="2" s="1"/>
  <c r="SA111" i="2" s="1"/>
  <c r="SE111" i="2" s="1"/>
  <c r="SI111" i="2" s="1"/>
  <c r="SM111" i="2" s="1"/>
  <c r="SQ111" i="2" s="1"/>
  <c r="SU111" i="2" s="1"/>
  <c r="SY111" i="2" s="1"/>
  <c r="TC111" i="2" s="1"/>
  <c r="G111" i="2"/>
  <c r="TK110" i="2"/>
  <c r="TL110" i="2" s="1"/>
  <c r="TH110" i="2"/>
  <c r="TI110" i="2" s="1"/>
  <c r="TE110" i="2"/>
  <c r="W110" i="2"/>
  <c r="Z110" i="2" s="1"/>
  <c r="AC110" i="2" s="1"/>
  <c r="AF110" i="2" s="1"/>
  <c r="AI110" i="2" s="1"/>
  <c r="AM110" i="2" s="1"/>
  <c r="AQ110" i="2" s="1"/>
  <c r="AU110" i="2" s="1"/>
  <c r="AY110" i="2" s="1"/>
  <c r="BB110" i="2" s="1"/>
  <c r="BE110" i="2" s="1"/>
  <c r="BH110" i="2" s="1"/>
  <c r="BK110" i="2" s="1"/>
  <c r="BN110" i="2" s="1"/>
  <c r="BQ110" i="2" s="1"/>
  <c r="BT110" i="2" s="1"/>
  <c r="BW110" i="2" s="1"/>
  <c r="BZ110" i="2" s="1"/>
  <c r="CC110" i="2" s="1"/>
  <c r="CF110" i="2" s="1"/>
  <c r="CI110" i="2" s="1"/>
  <c r="CL110" i="2" s="1"/>
  <c r="CP110" i="2" s="1"/>
  <c r="CT110" i="2" s="1"/>
  <c r="CX110" i="2" s="1"/>
  <c r="DB110" i="2" s="1"/>
  <c r="DE110" i="2" s="1"/>
  <c r="DI110" i="2" s="1"/>
  <c r="DL110" i="2" s="1"/>
  <c r="DO110" i="2" s="1"/>
  <c r="DS110" i="2" s="1"/>
  <c r="DW110" i="2" s="1"/>
  <c r="DZ110" i="2" s="1"/>
  <c r="EC110" i="2" s="1"/>
  <c r="EG110" i="2" s="1"/>
  <c r="EJ110" i="2" s="1"/>
  <c r="EM110" i="2" s="1"/>
  <c r="EQ110" i="2" s="1"/>
  <c r="ET110" i="2" s="1"/>
  <c r="EX110" i="2" s="1"/>
  <c r="FB110" i="2" s="1"/>
  <c r="FE110" i="2" s="1"/>
  <c r="FH110" i="2" s="1"/>
  <c r="FK110" i="2" s="1"/>
  <c r="FN110" i="2" s="1"/>
  <c r="FR110" i="2" s="1"/>
  <c r="FV110" i="2" s="1"/>
  <c r="FZ110" i="2" s="1"/>
  <c r="GC110" i="2" s="1"/>
  <c r="GF110" i="2" s="1"/>
  <c r="GJ110" i="2" s="1"/>
  <c r="GN110" i="2" s="1"/>
  <c r="GQ110" i="2" s="1"/>
  <c r="GT110" i="2" s="1"/>
  <c r="GW110" i="2" s="1"/>
  <c r="GZ110" i="2" s="1"/>
  <c r="HC110" i="2" s="1"/>
  <c r="HF110" i="2" s="1"/>
  <c r="HI110" i="2" s="1"/>
  <c r="HL110" i="2" s="1"/>
  <c r="HP110" i="2" s="1"/>
  <c r="HT110" i="2" s="1"/>
  <c r="HX110" i="2" s="1"/>
  <c r="IA110" i="2" s="1"/>
  <c r="ID110" i="2" s="1"/>
  <c r="IG110" i="2" s="1"/>
  <c r="IK110" i="2" s="1"/>
  <c r="IO110" i="2" s="1"/>
  <c r="IR110" i="2" s="1"/>
  <c r="IU110" i="2" s="1"/>
  <c r="IX110" i="2" s="1"/>
  <c r="JA110" i="2" s="1"/>
  <c r="JD110" i="2" s="1"/>
  <c r="JG110" i="2" s="1"/>
  <c r="JJ110" i="2" s="1"/>
  <c r="JN110" i="2" s="1"/>
  <c r="JR110" i="2" s="1"/>
  <c r="JV110" i="2" s="1"/>
  <c r="JY110" i="2" s="1"/>
  <c r="KB110" i="2" s="1"/>
  <c r="KF110" i="2" s="1"/>
  <c r="KI110" i="2" s="1"/>
  <c r="KM110" i="2" s="1"/>
  <c r="KQ110" i="2" s="1"/>
  <c r="KT110" i="2" s="1"/>
  <c r="KX110" i="2" s="1"/>
  <c r="LB110" i="2" s="1"/>
  <c r="LE110" i="2" s="1"/>
  <c r="LH110" i="2" s="1"/>
  <c r="LK110" i="2" s="1"/>
  <c r="LO110" i="2" s="1"/>
  <c r="LS110" i="2" s="1"/>
  <c r="LW110" i="2" s="1"/>
  <c r="MA110" i="2" s="1"/>
  <c r="ME110" i="2" s="1"/>
  <c r="MI110" i="2" s="1"/>
  <c r="MM110" i="2" s="1"/>
  <c r="MQ110" i="2" s="1"/>
  <c r="MU110" i="2" s="1"/>
  <c r="MY110" i="2" s="1"/>
  <c r="NC110" i="2" s="1"/>
  <c r="NG110" i="2" s="1"/>
  <c r="NK110" i="2" s="1"/>
  <c r="NO110" i="2" s="1"/>
  <c r="NS110" i="2" s="1"/>
  <c r="NW110" i="2" s="1"/>
  <c r="OA110" i="2" s="1"/>
  <c r="OE110" i="2" s="1"/>
  <c r="OI110" i="2" s="1"/>
  <c r="OM110" i="2" s="1"/>
  <c r="OQ110" i="2" s="1"/>
  <c r="OU110" i="2" s="1"/>
  <c r="OY110" i="2" s="1"/>
  <c r="PC110" i="2" s="1"/>
  <c r="PG110" i="2" s="1"/>
  <c r="PK110" i="2" s="1"/>
  <c r="PO110" i="2" s="1"/>
  <c r="PS110" i="2" s="1"/>
  <c r="PW110" i="2" s="1"/>
  <c r="QA110" i="2" s="1"/>
  <c r="QE110" i="2" s="1"/>
  <c r="QI110" i="2" s="1"/>
  <c r="QM110" i="2" s="1"/>
  <c r="QQ110" i="2" s="1"/>
  <c r="QU110" i="2" s="1"/>
  <c r="QY110" i="2" s="1"/>
  <c r="RC110" i="2" s="1"/>
  <c r="RG110" i="2" s="1"/>
  <c r="RK110" i="2" s="1"/>
  <c r="RO110" i="2" s="1"/>
  <c r="RS110" i="2" s="1"/>
  <c r="RW110" i="2" s="1"/>
  <c r="SA110" i="2" s="1"/>
  <c r="SE110" i="2" s="1"/>
  <c r="SI110" i="2" s="1"/>
  <c r="SM110" i="2" s="1"/>
  <c r="SQ110" i="2" s="1"/>
  <c r="SU110" i="2" s="1"/>
  <c r="SY110" i="2" s="1"/>
  <c r="TC110" i="2" s="1"/>
  <c r="G110" i="2"/>
  <c r="TK109" i="2"/>
  <c r="TL109" i="2" s="1"/>
  <c r="TH109" i="2"/>
  <c r="TI109" i="2" s="1"/>
  <c r="TE109" i="2"/>
  <c r="W109" i="2"/>
  <c r="Z109" i="2" s="1"/>
  <c r="AC109" i="2" s="1"/>
  <c r="AF109" i="2" s="1"/>
  <c r="AI109" i="2" s="1"/>
  <c r="AM109" i="2" s="1"/>
  <c r="AQ109" i="2" s="1"/>
  <c r="AU109" i="2" s="1"/>
  <c r="AY109" i="2" s="1"/>
  <c r="BB109" i="2" s="1"/>
  <c r="BE109" i="2" s="1"/>
  <c r="BH109" i="2" s="1"/>
  <c r="BK109" i="2" s="1"/>
  <c r="BN109" i="2" s="1"/>
  <c r="BQ109" i="2" s="1"/>
  <c r="BT109" i="2" s="1"/>
  <c r="BW109" i="2" s="1"/>
  <c r="BZ109" i="2" s="1"/>
  <c r="CC109" i="2" s="1"/>
  <c r="CF109" i="2" s="1"/>
  <c r="CI109" i="2" s="1"/>
  <c r="CL109" i="2" s="1"/>
  <c r="CP109" i="2" s="1"/>
  <c r="CT109" i="2" s="1"/>
  <c r="CX109" i="2" s="1"/>
  <c r="DB109" i="2" s="1"/>
  <c r="DE109" i="2" s="1"/>
  <c r="DI109" i="2" s="1"/>
  <c r="DL109" i="2" s="1"/>
  <c r="DO109" i="2" s="1"/>
  <c r="DS109" i="2" s="1"/>
  <c r="DW109" i="2" s="1"/>
  <c r="DZ109" i="2" s="1"/>
  <c r="EC109" i="2" s="1"/>
  <c r="EG109" i="2" s="1"/>
  <c r="EJ109" i="2" s="1"/>
  <c r="EM109" i="2" s="1"/>
  <c r="EQ109" i="2" s="1"/>
  <c r="ET109" i="2" s="1"/>
  <c r="EX109" i="2" s="1"/>
  <c r="FB109" i="2" s="1"/>
  <c r="FE109" i="2" s="1"/>
  <c r="FH109" i="2" s="1"/>
  <c r="FK109" i="2" s="1"/>
  <c r="FN109" i="2" s="1"/>
  <c r="FR109" i="2" s="1"/>
  <c r="FV109" i="2" s="1"/>
  <c r="FZ109" i="2" s="1"/>
  <c r="GC109" i="2" s="1"/>
  <c r="GF109" i="2" s="1"/>
  <c r="GJ109" i="2" s="1"/>
  <c r="GN109" i="2" s="1"/>
  <c r="GQ109" i="2" s="1"/>
  <c r="GT109" i="2" s="1"/>
  <c r="GW109" i="2" s="1"/>
  <c r="GZ109" i="2" s="1"/>
  <c r="HC109" i="2" s="1"/>
  <c r="HF109" i="2" s="1"/>
  <c r="HI109" i="2" s="1"/>
  <c r="HL109" i="2" s="1"/>
  <c r="HP109" i="2" s="1"/>
  <c r="HT109" i="2" s="1"/>
  <c r="HX109" i="2" s="1"/>
  <c r="IA109" i="2" s="1"/>
  <c r="ID109" i="2" s="1"/>
  <c r="IG109" i="2" s="1"/>
  <c r="IK109" i="2" s="1"/>
  <c r="IO109" i="2" s="1"/>
  <c r="IR109" i="2" s="1"/>
  <c r="IU109" i="2" s="1"/>
  <c r="IX109" i="2" s="1"/>
  <c r="JA109" i="2" s="1"/>
  <c r="JD109" i="2" s="1"/>
  <c r="JG109" i="2" s="1"/>
  <c r="JJ109" i="2" s="1"/>
  <c r="JN109" i="2" s="1"/>
  <c r="JR109" i="2" s="1"/>
  <c r="JV109" i="2" s="1"/>
  <c r="JY109" i="2" s="1"/>
  <c r="KB109" i="2" s="1"/>
  <c r="KF109" i="2" s="1"/>
  <c r="KI109" i="2" s="1"/>
  <c r="KM109" i="2" s="1"/>
  <c r="KQ109" i="2" s="1"/>
  <c r="KT109" i="2" s="1"/>
  <c r="KX109" i="2" s="1"/>
  <c r="LB109" i="2" s="1"/>
  <c r="LE109" i="2" s="1"/>
  <c r="LH109" i="2" s="1"/>
  <c r="LK109" i="2" s="1"/>
  <c r="LO109" i="2" s="1"/>
  <c r="LS109" i="2" s="1"/>
  <c r="LW109" i="2" s="1"/>
  <c r="MA109" i="2" s="1"/>
  <c r="ME109" i="2" s="1"/>
  <c r="MI109" i="2" s="1"/>
  <c r="MM109" i="2" s="1"/>
  <c r="MQ109" i="2" s="1"/>
  <c r="MU109" i="2" s="1"/>
  <c r="MY109" i="2" s="1"/>
  <c r="NC109" i="2" s="1"/>
  <c r="NG109" i="2" s="1"/>
  <c r="NK109" i="2" s="1"/>
  <c r="NO109" i="2" s="1"/>
  <c r="NS109" i="2" s="1"/>
  <c r="NW109" i="2" s="1"/>
  <c r="OA109" i="2" s="1"/>
  <c r="OE109" i="2" s="1"/>
  <c r="OI109" i="2" s="1"/>
  <c r="OM109" i="2" s="1"/>
  <c r="OQ109" i="2" s="1"/>
  <c r="OU109" i="2" s="1"/>
  <c r="OY109" i="2" s="1"/>
  <c r="PC109" i="2" s="1"/>
  <c r="PG109" i="2" s="1"/>
  <c r="PK109" i="2" s="1"/>
  <c r="PO109" i="2" s="1"/>
  <c r="PS109" i="2" s="1"/>
  <c r="PW109" i="2" s="1"/>
  <c r="QA109" i="2" s="1"/>
  <c r="QE109" i="2" s="1"/>
  <c r="QI109" i="2" s="1"/>
  <c r="QM109" i="2" s="1"/>
  <c r="QQ109" i="2" s="1"/>
  <c r="QU109" i="2" s="1"/>
  <c r="QY109" i="2" s="1"/>
  <c r="RC109" i="2" s="1"/>
  <c r="RG109" i="2" s="1"/>
  <c r="RK109" i="2" s="1"/>
  <c r="RO109" i="2" s="1"/>
  <c r="RS109" i="2" s="1"/>
  <c r="RW109" i="2" s="1"/>
  <c r="SA109" i="2" s="1"/>
  <c r="SE109" i="2" s="1"/>
  <c r="SI109" i="2" s="1"/>
  <c r="SM109" i="2" s="1"/>
  <c r="SQ109" i="2" s="1"/>
  <c r="SU109" i="2" s="1"/>
  <c r="SY109" i="2" s="1"/>
  <c r="TC109" i="2" s="1"/>
  <c r="G109" i="2"/>
  <c r="TK108" i="2"/>
  <c r="TL108" i="2" s="1"/>
  <c r="TH108" i="2"/>
  <c r="TI108" i="2" s="1"/>
  <c r="TE108" i="2"/>
  <c r="TF108" i="2" s="1"/>
  <c r="W108" i="2"/>
  <c r="Z108" i="2" s="1"/>
  <c r="AC108" i="2" s="1"/>
  <c r="AF108" i="2" s="1"/>
  <c r="AI108" i="2" s="1"/>
  <c r="AM108" i="2" s="1"/>
  <c r="AQ108" i="2" s="1"/>
  <c r="AU108" i="2" s="1"/>
  <c r="AY108" i="2" s="1"/>
  <c r="BB108" i="2" s="1"/>
  <c r="BE108" i="2" s="1"/>
  <c r="BH108" i="2" s="1"/>
  <c r="BK108" i="2" s="1"/>
  <c r="BN108" i="2" s="1"/>
  <c r="BQ108" i="2" s="1"/>
  <c r="BT108" i="2" s="1"/>
  <c r="BW108" i="2" s="1"/>
  <c r="BZ108" i="2" s="1"/>
  <c r="CC108" i="2" s="1"/>
  <c r="CF108" i="2" s="1"/>
  <c r="CI108" i="2" s="1"/>
  <c r="CL108" i="2" s="1"/>
  <c r="CP108" i="2" s="1"/>
  <c r="CT108" i="2" s="1"/>
  <c r="CX108" i="2" s="1"/>
  <c r="DB108" i="2" s="1"/>
  <c r="DE108" i="2" s="1"/>
  <c r="DI108" i="2" s="1"/>
  <c r="DL108" i="2" s="1"/>
  <c r="DO108" i="2" s="1"/>
  <c r="DS108" i="2" s="1"/>
  <c r="DW108" i="2" s="1"/>
  <c r="DZ108" i="2" s="1"/>
  <c r="EC108" i="2" s="1"/>
  <c r="EG108" i="2" s="1"/>
  <c r="EJ108" i="2" s="1"/>
  <c r="EM108" i="2" s="1"/>
  <c r="EQ108" i="2" s="1"/>
  <c r="ET108" i="2" s="1"/>
  <c r="EX108" i="2" s="1"/>
  <c r="FB108" i="2" s="1"/>
  <c r="FE108" i="2" s="1"/>
  <c r="FH108" i="2" s="1"/>
  <c r="FK108" i="2" s="1"/>
  <c r="FN108" i="2" s="1"/>
  <c r="FR108" i="2" s="1"/>
  <c r="FV108" i="2" s="1"/>
  <c r="FZ108" i="2" s="1"/>
  <c r="GC108" i="2" s="1"/>
  <c r="GF108" i="2" s="1"/>
  <c r="GJ108" i="2" s="1"/>
  <c r="GN108" i="2" s="1"/>
  <c r="GQ108" i="2" s="1"/>
  <c r="GT108" i="2" s="1"/>
  <c r="GW108" i="2" s="1"/>
  <c r="GZ108" i="2" s="1"/>
  <c r="HC108" i="2" s="1"/>
  <c r="HF108" i="2" s="1"/>
  <c r="HI108" i="2" s="1"/>
  <c r="HL108" i="2" s="1"/>
  <c r="HP108" i="2" s="1"/>
  <c r="HT108" i="2" s="1"/>
  <c r="HX108" i="2" s="1"/>
  <c r="IA108" i="2" s="1"/>
  <c r="ID108" i="2" s="1"/>
  <c r="IG108" i="2" s="1"/>
  <c r="IK108" i="2" s="1"/>
  <c r="IO108" i="2" s="1"/>
  <c r="IR108" i="2" s="1"/>
  <c r="IU108" i="2" s="1"/>
  <c r="IX108" i="2" s="1"/>
  <c r="JA108" i="2" s="1"/>
  <c r="JD108" i="2" s="1"/>
  <c r="JG108" i="2" s="1"/>
  <c r="JJ108" i="2" s="1"/>
  <c r="JN108" i="2" s="1"/>
  <c r="JR108" i="2" s="1"/>
  <c r="JV108" i="2" s="1"/>
  <c r="JY108" i="2" s="1"/>
  <c r="KB108" i="2" s="1"/>
  <c r="KF108" i="2" s="1"/>
  <c r="KI108" i="2" s="1"/>
  <c r="KM108" i="2" s="1"/>
  <c r="KQ108" i="2" s="1"/>
  <c r="KT108" i="2" s="1"/>
  <c r="KX108" i="2" s="1"/>
  <c r="LB108" i="2" s="1"/>
  <c r="LE108" i="2" s="1"/>
  <c r="LH108" i="2" s="1"/>
  <c r="LK108" i="2" s="1"/>
  <c r="LO108" i="2" s="1"/>
  <c r="LS108" i="2" s="1"/>
  <c r="LW108" i="2" s="1"/>
  <c r="MA108" i="2" s="1"/>
  <c r="ME108" i="2" s="1"/>
  <c r="MI108" i="2" s="1"/>
  <c r="MM108" i="2" s="1"/>
  <c r="MQ108" i="2" s="1"/>
  <c r="MU108" i="2" s="1"/>
  <c r="MY108" i="2" s="1"/>
  <c r="NC108" i="2" s="1"/>
  <c r="NG108" i="2" s="1"/>
  <c r="NK108" i="2" s="1"/>
  <c r="NO108" i="2" s="1"/>
  <c r="NS108" i="2" s="1"/>
  <c r="NW108" i="2" s="1"/>
  <c r="OA108" i="2" s="1"/>
  <c r="OE108" i="2" s="1"/>
  <c r="OI108" i="2" s="1"/>
  <c r="OM108" i="2" s="1"/>
  <c r="OQ108" i="2" s="1"/>
  <c r="OU108" i="2" s="1"/>
  <c r="OY108" i="2" s="1"/>
  <c r="PC108" i="2" s="1"/>
  <c r="PG108" i="2" s="1"/>
  <c r="PK108" i="2" s="1"/>
  <c r="PO108" i="2" s="1"/>
  <c r="PS108" i="2" s="1"/>
  <c r="PW108" i="2" s="1"/>
  <c r="QA108" i="2" s="1"/>
  <c r="QE108" i="2" s="1"/>
  <c r="QI108" i="2" s="1"/>
  <c r="QM108" i="2" s="1"/>
  <c r="QQ108" i="2" s="1"/>
  <c r="QU108" i="2" s="1"/>
  <c r="QY108" i="2" s="1"/>
  <c r="RC108" i="2" s="1"/>
  <c r="RG108" i="2" s="1"/>
  <c r="RK108" i="2" s="1"/>
  <c r="RO108" i="2" s="1"/>
  <c r="RS108" i="2" s="1"/>
  <c r="RW108" i="2" s="1"/>
  <c r="SA108" i="2" s="1"/>
  <c r="SE108" i="2" s="1"/>
  <c r="SI108" i="2" s="1"/>
  <c r="SM108" i="2" s="1"/>
  <c r="SQ108" i="2" s="1"/>
  <c r="SU108" i="2" s="1"/>
  <c r="SY108" i="2" s="1"/>
  <c r="TC108" i="2" s="1"/>
  <c r="G108" i="2"/>
  <c r="TK107" i="2"/>
  <c r="TL107" i="2" s="1"/>
  <c r="TH107" i="2"/>
  <c r="TI107" i="2" s="1"/>
  <c r="TE107" i="2"/>
  <c r="TF107" i="2" s="1"/>
  <c r="W107" i="2"/>
  <c r="Z107" i="2" s="1"/>
  <c r="AC107" i="2" s="1"/>
  <c r="AF107" i="2" s="1"/>
  <c r="AI107" i="2" s="1"/>
  <c r="AM107" i="2" s="1"/>
  <c r="AQ107" i="2" s="1"/>
  <c r="AU107" i="2" s="1"/>
  <c r="AY107" i="2" s="1"/>
  <c r="BB107" i="2" s="1"/>
  <c r="BE107" i="2" s="1"/>
  <c r="BH107" i="2" s="1"/>
  <c r="BK107" i="2" s="1"/>
  <c r="BN107" i="2" s="1"/>
  <c r="BQ107" i="2" s="1"/>
  <c r="BT107" i="2" s="1"/>
  <c r="BW107" i="2" s="1"/>
  <c r="BZ107" i="2" s="1"/>
  <c r="CC107" i="2" s="1"/>
  <c r="CF107" i="2" s="1"/>
  <c r="CI107" i="2" s="1"/>
  <c r="CL107" i="2" s="1"/>
  <c r="CP107" i="2" s="1"/>
  <c r="CT107" i="2" s="1"/>
  <c r="CX107" i="2" s="1"/>
  <c r="DB107" i="2" s="1"/>
  <c r="DE107" i="2" s="1"/>
  <c r="DI107" i="2" s="1"/>
  <c r="DL107" i="2" s="1"/>
  <c r="DO107" i="2" s="1"/>
  <c r="DS107" i="2" s="1"/>
  <c r="DW107" i="2" s="1"/>
  <c r="DZ107" i="2" s="1"/>
  <c r="EC107" i="2" s="1"/>
  <c r="EG107" i="2" s="1"/>
  <c r="EJ107" i="2" s="1"/>
  <c r="EM107" i="2" s="1"/>
  <c r="EQ107" i="2" s="1"/>
  <c r="ET107" i="2" s="1"/>
  <c r="EX107" i="2" s="1"/>
  <c r="FB107" i="2" s="1"/>
  <c r="FE107" i="2" s="1"/>
  <c r="FH107" i="2" s="1"/>
  <c r="FK107" i="2" s="1"/>
  <c r="FN107" i="2" s="1"/>
  <c r="FR107" i="2" s="1"/>
  <c r="FV107" i="2" s="1"/>
  <c r="FZ107" i="2" s="1"/>
  <c r="GC107" i="2" s="1"/>
  <c r="GF107" i="2" s="1"/>
  <c r="GJ107" i="2" s="1"/>
  <c r="GN107" i="2" s="1"/>
  <c r="GQ107" i="2" s="1"/>
  <c r="GT107" i="2" s="1"/>
  <c r="GW107" i="2" s="1"/>
  <c r="GZ107" i="2" s="1"/>
  <c r="HC107" i="2" s="1"/>
  <c r="HF107" i="2" s="1"/>
  <c r="HI107" i="2" s="1"/>
  <c r="HL107" i="2" s="1"/>
  <c r="HP107" i="2" s="1"/>
  <c r="HT107" i="2" s="1"/>
  <c r="HX107" i="2" s="1"/>
  <c r="IA107" i="2" s="1"/>
  <c r="ID107" i="2" s="1"/>
  <c r="IG107" i="2" s="1"/>
  <c r="IK107" i="2" s="1"/>
  <c r="IO107" i="2" s="1"/>
  <c r="IR107" i="2" s="1"/>
  <c r="IU107" i="2" s="1"/>
  <c r="IX107" i="2" s="1"/>
  <c r="JA107" i="2" s="1"/>
  <c r="JD107" i="2" s="1"/>
  <c r="JG107" i="2" s="1"/>
  <c r="JJ107" i="2" s="1"/>
  <c r="JN107" i="2" s="1"/>
  <c r="JR107" i="2" s="1"/>
  <c r="JV107" i="2" s="1"/>
  <c r="JY107" i="2" s="1"/>
  <c r="KB107" i="2" s="1"/>
  <c r="KF107" i="2" s="1"/>
  <c r="KI107" i="2" s="1"/>
  <c r="KM107" i="2" s="1"/>
  <c r="KQ107" i="2" s="1"/>
  <c r="KT107" i="2" s="1"/>
  <c r="KX107" i="2" s="1"/>
  <c r="LB107" i="2" s="1"/>
  <c r="LE107" i="2" s="1"/>
  <c r="LH107" i="2" s="1"/>
  <c r="LK107" i="2" s="1"/>
  <c r="LO107" i="2" s="1"/>
  <c r="LS107" i="2" s="1"/>
  <c r="LW107" i="2" s="1"/>
  <c r="MA107" i="2" s="1"/>
  <c r="ME107" i="2" s="1"/>
  <c r="MI107" i="2" s="1"/>
  <c r="MM107" i="2" s="1"/>
  <c r="MQ107" i="2" s="1"/>
  <c r="MU107" i="2" s="1"/>
  <c r="MY107" i="2" s="1"/>
  <c r="NC107" i="2" s="1"/>
  <c r="NG107" i="2" s="1"/>
  <c r="NK107" i="2" s="1"/>
  <c r="NO107" i="2" s="1"/>
  <c r="NS107" i="2" s="1"/>
  <c r="NW107" i="2" s="1"/>
  <c r="OA107" i="2" s="1"/>
  <c r="OE107" i="2" s="1"/>
  <c r="OI107" i="2" s="1"/>
  <c r="OM107" i="2" s="1"/>
  <c r="OQ107" i="2" s="1"/>
  <c r="OU107" i="2" s="1"/>
  <c r="OY107" i="2" s="1"/>
  <c r="PC107" i="2" s="1"/>
  <c r="PG107" i="2" s="1"/>
  <c r="PK107" i="2" s="1"/>
  <c r="PO107" i="2" s="1"/>
  <c r="PS107" i="2" s="1"/>
  <c r="PW107" i="2" s="1"/>
  <c r="QA107" i="2" s="1"/>
  <c r="QE107" i="2" s="1"/>
  <c r="QI107" i="2" s="1"/>
  <c r="QM107" i="2" s="1"/>
  <c r="QQ107" i="2" s="1"/>
  <c r="QU107" i="2" s="1"/>
  <c r="QY107" i="2" s="1"/>
  <c r="RC107" i="2" s="1"/>
  <c r="RG107" i="2" s="1"/>
  <c r="RK107" i="2" s="1"/>
  <c r="RO107" i="2" s="1"/>
  <c r="RS107" i="2" s="1"/>
  <c r="RW107" i="2" s="1"/>
  <c r="SA107" i="2" s="1"/>
  <c r="SE107" i="2" s="1"/>
  <c r="SI107" i="2" s="1"/>
  <c r="SM107" i="2" s="1"/>
  <c r="SQ107" i="2" s="1"/>
  <c r="SU107" i="2" s="1"/>
  <c r="SY107" i="2" s="1"/>
  <c r="TC107" i="2" s="1"/>
  <c r="G107" i="2"/>
  <c r="TK106" i="2"/>
  <c r="TL106" i="2" s="1"/>
  <c r="TH106" i="2"/>
  <c r="TI106" i="2" s="1"/>
  <c r="TE106" i="2"/>
  <c r="TF106" i="2" s="1"/>
  <c r="W106" i="2"/>
  <c r="Z106" i="2" s="1"/>
  <c r="AC106" i="2" s="1"/>
  <c r="AF106" i="2" s="1"/>
  <c r="AI106" i="2" s="1"/>
  <c r="AM106" i="2" s="1"/>
  <c r="AQ106" i="2" s="1"/>
  <c r="AU106" i="2" s="1"/>
  <c r="AY106" i="2" s="1"/>
  <c r="BB106" i="2" s="1"/>
  <c r="BE106" i="2" s="1"/>
  <c r="BH106" i="2" s="1"/>
  <c r="BK106" i="2" s="1"/>
  <c r="BN106" i="2" s="1"/>
  <c r="BQ106" i="2" s="1"/>
  <c r="BT106" i="2" s="1"/>
  <c r="BW106" i="2" s="1"/>
  <c r="BZ106" i="2" s="1"/>
  <c r="CC106" i="2" s="1"/>
  <c r="CF106" i="2" s="1"/>
  <c r="CI106" i="2" s="1"/>
  <c r="CL106" i="2" s="1"/>
  <c r="CP106" i="2" s="1"/>
  <c r="CT106" i="2" s="1"/>
  <c r="CX106" i="2" s="1"/>
  <c r="DB106" i="2" s="1"/>
  <c r="DE106" i="2" s="1"/>
  <c r="DI106" i="2" s="1"/>
  <c r="DL106" i="2" s="1"/>
  <c r="DO106" i="2" s="1"/>
  <c r="DS106" i="2" s="1"/>
  <c r="DW106" i="2" s="1"/>
  <c r="DZ106" i="2" s="1"/>
  <c r="EC106" i="2" s="1"/>
  <c r="EG106" i="2" s="1"/>
  <c r="EJ106" i="2" s="1"/>
  <c r="EM106" i="2" s="1"/>
  <c r="EQ106" i="2" s="1"/>
  <c r="ET106" i="2" s="1"/>
  <c r="EX106" i="2" s="1"/>
  <c r="FB106" i="2" s="1"/>
  <c r="FE106" i="2" s="1"/>
  <c r="FH106" i="2" s="1"/>
  <c r="FK106" i="2" s="1"/>
  <c r="FN106" i="2" s="1"/>
  <c r="FR106" i="2" s="1"/>
  <c r="FV106" i="2" s="1"/>
  <c r="FZ106" i="2" s="1"/>
  <c r="GC106" i="2" s="1"/>
  <c r="GF106" i="2" s="1"/>
  <c r="GJ106" i="2" s="1"/>
  <c r="GN106" i="2" s="1"/>
  <c r="GQ106" i="2" s="1"/>
  <c r="GT106" i="2" s="1"/>
  <c r="GW106" i="2" s="1"/>
  <c r="GZ106" i="2" s="1"/>
  <c r="HC106" i="2" s="1"/>
  <c r="HF106" i="2" s="1"/>
  <c r="HI106" i="2" s="1"/>
  <c r="HL106" i="2" s="1"/>
  <c r="HP106" i="2" s="1"/>
  <c r="HT106" i="2" s="1"/>
  <c r="HX106" i="2" s="1"/>
  <c r="IA106" i="2" s="1"/>
  <c r="ID106" i="2" s="1"/>
  <c r="IG106" i="2" s="1"/>
  <c r="IK106" i="2" s="1"/>
  <c r="IO106" i="2" s="1"/>
  <c r="IR106" i="2" s="1"/>
  <c r="IU106" i="2" s="1"/>
  <c r="IX106" i="2" s="1"/>
  <c r="JA106" i="2" s="1"/>
  <c r="JD106" i="2" s="1"/>
  <c r="JG106" i="2" s="1"/>
  <c r="JJ106" i="2" s="1"/>
  <c r="JN106" i="2" s="1"/>
  <c r="JR106" i="2" s="1"/>
  <c r="JV106" i="2" s="1"/>
  <c r="JY106" i="2" s="1"/>
  <c r="KB106" i="2" s="1"/>
  <c r="KF106" i="2" s="1"/>
  <c r="KI106" i="2" s="1"/>
  <c r="KM106" i="2" s="1"/>
  <c r="KQ106" i="2" s="1"/>
  <c r="KT106" i="2" s="1"/>
  <c r="KX106" i="2" s="1"/>
  <c r="LB106" i="2" s="1"/>
  <c r="LE106" i="2" s="1"/>
  <c r="LH106" i="2" s="1"/>
  <c r="LK106" i="2" s="1"/>
  <c r="LO106" i="2" s="1"/>
  <c r="LS106" i="2" s="1"/>
  <c r="LW106" i="2" s="1"/>
  <c r="MA106" i="2" s="1"/>
  <c r="ME106" i="2" s="1"/>
  <c r="MI106" i="2" s="1"/>
  <c r="MM106" i="2" s="1"/>
  <c r="MQ106" i="2" s="1"/>
  <c r="MU106" i="2" s="1"/>
  <c r="MY106" i="2" s="1"/>
  <c r="NC106" i="2" s="1"/>
  <c r="NG106" i="2" s="1"/>
  <c r="NK106" i="2" s="1"/>
  <c r="NO106" i="2" s="1"/>
  <c r="NS106" i="2" s="1"/>
  <c r="NW106" i="2" s="1"/>
  <c r="OA106" i="2" s="1"/>
  <c r="OE106" i="2" s="1"/>
  <c r="OI106" i="2" s="1"/>
  <c r="OM106" i="2" s="1"/>
  <c r="OQ106" i="2" s="1"/>
  <c r="OU106" i="2" s="1"/>
  <c r="OY106" i="2" s="1"/>
  <c r="PC106" i="2" s="1"/>
  <c r="PG106" i="2" s="1"/>
  <c r="PK106" i="2" s="1"/>
  <c r="PO106" i="2" s="1"/>
  <c r="PS106" i="2" s="1"/>
  <c r="PW106" i="2" s="1"/>
  <c r="QA106" i="2" s="1"/>
  <c r="QE106" i="2" s="1"/>
  <c r="QI106" i="2" s="1"/>
  <c r="QM106" i="2" s="1"/>
  <c r="QQ106" i="2" s="1"/>
  <c r="QU106" i="2" s="1"/>
  <c r="QY106" i="2" s="1"/>
  <c r="RC106" i="2" s="1"/>
  <c r="RG106" i="2" s="1"/>
  <c r="RK106" i="2" s="1"/>
  <c r="RO106" i="2" s="1"/>
  <c r="RS106" i="2" s="1"/>
  <c r="RW106" i="2" s="1"/>
  <c r="SA106" i="2" s="1"/>
  <c r="SE106" i="2" s="1"/>
  <c r="SI106" i="2" s="1"/>
  <c r="SM106" i="2" s="1"/>
  <c r="SQ106" i="2" s="1"/>
  <c r="SU106" i="2" s="1"/>
  <c r="SY106" i="2" s="1"/>
  <c r="TC106" i="2" s="1"/>
  <c r="G106" i="2"/>
  <c r="TL105" i="2"/>
  <c r="TK105" i="2"/>
  <c r="TH105" i="2"/>
  <c r="TI105" i="2" s="1"/>
  <c r="TE105" i="2"/>
  <c r="TF105" i="2" s="1"/>
  <c r="W105" i="2"/>
  <c r="Z105" i="2" s="1"/>
  <c r="AC105" i="2" s="1"/>
  <c r="AF105" i="2" s="1"/>
  <c r="AI105" i="2" s="1"/>
  <c r="AM105" i="2" s="1"/>
  <c r="AQ105" i="2" s="1"/>
  <c r="AU105" i="2" s="1"/>
  <c r="AY105" i="2" s="1"/>
  <c r="BB105" i="2" s="1"/>
  <c r="BE105" i="2" s="1"/>
  <c r="BH105" i="2" s="1"/>
  <c r="BK105" i="2" s="1"/>
  <c r="BN105" i="2" s="1"/>
  <c r="BQ105" i="2" s="1"/>
  <c r="BT105" i="2" s="1"/>
  <c r="BW105" i="2" s="1"/>
  <c r="BZ105" i="2" s="1"/>
  <c r="CC105" i="2" s="1"/>
  <c r="CF105" i="2" s="1"/>
  <c r="CI105" i="2" s="1"/>
  <c r="CL105" i="2" s="1"/>
  <c r="CP105" i="2" s="1"/>
  <c r="CT105" i="2" s="1"/>
  <c r="CX105" i="2" s="1"/>
  <c r="DB105" i="2" s="1"/>
  <c r="DE105" i="2" s="1"/>
  <c r="DI105" i="2" s="1"/>
  <c r="DL105" i="2" s="1"/>
  <c r="DO105" i="2" s="1"/>
  <c r="DS105" i="2" s="1"/>
  <c r="DW105" i="2" s="1"/>
  <c r="DZ105" i="2" s="1"/>
  <c r="EC105" i="2" s="1"/>
  <c r="EG105" i="2" s="1"/>
  <c r="EJ105" i="2" s="1"/>
  <c r="EM105" i="2" s="1"/>
  <c r="EQ105" i="2" s="1"/>
  <c r="ET105" i="2" s="1"/>
  <c r="EX105" i="2" s="1"/>
  <c r="FB105" i="2" s="1"/>
  <c r="FE105" i="2" s="1"/>
  <c r="FH105" i="2" s="1"/>
  <c r="FK105" i="2" s="1"/>
  <c r="FN105" i="2" s="1"/>
  <c r="FR105" i="2" s="1"/>
  <c r="FV105" i="2" s="1"/>
  <c r="FZ105" i="2" s="1"/>
  <c r="GC105" i="2" s="1"/>
  <c r="GF105" i="2" s="1"/>
  <c r="GJ105" i="2" s="1"/>
  <c r="GN105" i="2" s="1"/>
  <c r="GQ105" i="2" s="1"/>
  <c r="GT105" i="2" s="1"/>
  <c r="GW105" i="2" s="1"/>
  <c r="GZ105" i="2" s="1"/>
  <c r="HC105" i="2" s="1"/>
  <c r="HF105" i="2" s="1"/>
  <c r="HI105" i="2" s="1"/>
  <c r="HL105" i="2" s="1"/>
  <c r="HP105" i="2" s="1"/>
  <c r="HT105" i="2" s="1"/>
  <c r="HX105" i="2" s="1"/>
  <c r="IA105" i="2" s="1"/>
  <c r="ID105" i="2" s="1"/>
  <c r="IG105" i="2" s="1"/>
  <c r="IK105" i="2" s="1"/>
  <c r="IO105" i="2" s="1"/>
  <c r="IR105" i="2" s="1"/>
  <c r="IU105" i="2" s="1"/>
  <c r="IX105" i="2" s="1"/>
  <c r="JA105" i="2" s="1"/>
  <c r="JD105" i="2" s="1"/>
  <c r="JG105" i="2" s="1"/>
  <c r="JJ105" i="2" s="1"/>
  <c r="JN105" i="2" s="1"/>
  <c r="JR105" i="2" s="1"/>
  <c r="JV105" i="2" s="1"/>
  <c r="JY105" i="2" s="1"/>
  <c r="KB105" i="2" s="1"/>
  <c r="KF105" i="2" s="1"/>
  <c r="KI105" i="2" s="1"/>
  <c r="KM105" i="2" s="1"/>
  <c r="KQ105" i="2" s="1"/>
  <c r="KT105" i="2" s="1"/>
  <c r="KX105" i="2" s="1"/>
  <c r="LB105" i="2" s="1"/>
  <c r="LE105" i="2" s="1"/>
  <c r="LH105" i="2" s="1"/>
  <c r="LK105" i="2" s="1"/>
  <c r="LO105" i="2" s="1"/>
  <c r="LS105" i="2" s="1"/>
  <c r="LW105" i="2" s="1"/>
  <c r="MA105" i="2" s="1"/>
  <c r="ME105" i="2" s="1"/>
  <c r="MI105" i="2" s="1"/>
  <c r="MM105" i="2" s="1"/>
  <c r="MQ105" i="2" s="1"/>
  <c r="MU105" i="2" s="1"/>
  <c r="MY105" i="2" s="1"/>
  <c r="NC105" i="2" s="1"/>
  <c r="NG105" i="2" s="1"/>
  <c r="NK105" i="2" s="1"/>
  <c r="NO105" i="2" s="1"/>
  <c r="NS105" i="2" s="1"/>
  <c r="NW105" i="2" s="1"/>
  <c r="OA105" i="2" s="1"/>
  <c r="OE105" i="2" s="1"/>
  <c r="OI105" i="2" s="1"/>
  <c r="OM105" i="2" s="1"/>
  <c r="OQ105" i="2" s="1"/>
  <c r="OU105" i="2" s="1"/>
  <c r="OY105" i="2" s="1"/>
  <c r="PC105" i="2" s="1"/>
  <c r="PG105" i="2" s="1"/>
  <c r="PK105" i="2" s="1"/>
  <c r="PO105" i="2" s="1"/>
  <c r="PS105" i="2" s="1"/>
  <c r="PW105" i="2" s="1"/>
  <c r="QA105" i="2" s="1"/>
  <c r="QE105" i="2" s="1"/>
  <c r="QI105" i="2" s="1"/>
  <c r="QM105" i="2" s="1"/>
  <c r="QQ105" i="2" s="1"/>
  <c r="QU105" i="2" s="1"/>
  <c r="QY105" i="2" s="1"/>
  <c r="RC105" i="2" s="1"/>
  <c r="RG105" i="2" s="1"/>
  <c r="RK105" i="2" s="1"/>
  <c r="RO105" i="2" s="1"/>
  <c r="RS105" i="2" s="1"/>
  <c r="RW105" i="2" s="1"/>
  <c r="SA105" i="2" s="1"/>
  <c r="SE105" i="2" s="1"/>
  <c r="SI105" i="2" s="1"/>
  <c r="SM105" i="2" s="1"/>
  <c r="SQ105" i="2" s="1"/>
  <c r="SU105" i="2" s="1"/>
  <c r="SY105" i="2" s="1"/>
  <c r="TC105" i="2" s="1"/>
  <c r="G105" i="2"/>
  <c r="TK104" i="2"/>
  <c r="TL104" i="2" s="1"/>
  <c r="TH104" i="2"/>
  <c r="TI104" i="2" s="1"/>
  <c r="TF104" i="2"/>
  <c r="TE104" i="2"/>
  <c r="W104" i="2"/>
  <c r="Z104" i="2" s="1"/>
  <c r="AC104" i="2" s="1"/>
  <c r="AF104" i="2" s="1"/>
  <c r="AI104" i="2" s="1"/>
  <c r="AM104" i="2" s="1"/>
  <c r="AQ104" i="2" s="1"/>
  <c r="AU104" i="2" s="1"/>
  <c r="AY104" i="2" s="1"/>
  <c r="BB104" i="2" s="1"/>
  <c r="BE104" i="2" s="1"/>
  <c r="BH104" i="2" s="1"/>
  <c r="BK104" i="2" s="1"/>
  <c r="BN104" i="2" s="1"/>
  <c r="BQ104" i="2" s="1"/>
  <c r="BT104" i="2" s="1"/>
  <c r="BW104" i="2" s="1"/>
  <c r="BZ104" i="2" s="1"/>
  <c r="CC104" i="2" s="1"/>
  <c r="CF104" i="2" s="1"/>
  <c r="CI104" i="2" s="1"/>
  <c r="CL104" i="2" s="1"/>
  <c r="CP104" i="2" s="1"/>
  <c r="CT104" i="2" s="1"/>
  <c r="CX104" i="2" s="1"/>
  <c r="DB104" i="2" s="1"/>
  <c r="DE104" i="2" s="1"/>
  <c r="DI104" i="2" s="1"/>
  <c r="DL104" i="2" s="1"/>
  <c r="DO104" i="2" s="1"/>
  <c r="DS104" i="2" s="1"/>
  <c r="DW104" i="2" s="1"/>
  <c r="DZ104" i="2" s="1"/>
  <c r="EC104" i="2" s="1"/>
  <c r="EG104" i="2" s="1"/>
  <c r="EJ104" i="2" s="1"/>
  <c r="EM104" i="2" s="1"/>
  <c r="EQ104" i="2" s="1"/>
  <c r="ET104" i="2" s="1"/>
  <c r="EX104" i="2" s="1"/>
  <c r="FB104" i="2" s="1"/>
  <c r="FE104" i="2" s="1"/>
  <c r="FH104" i="2" s="1"/>
  <c r="FK104" i="2" s="1"/>
  <c r="FN104" i="2" s="1"/>
  <c r="FR104" i="2" s="1"/>
  <c r="FV104" i="2" s="1"/>
  <c r="FZ104" i="2" s="1"/>
  <c r="GC104" i="2" s="1"/>
  <c r="GF104" i="2" s="1"/>
  <c r="GJ104" i="2" s="1"/>
  <c r="GN104" i="2" s="1"/>
  <c r="GQ104" i="2" s="1"/>
  <c r="GT104" i="2" s="1"/>
  <c r="GW104" i="2" s="1"/>
  <c r="GZ104" i="2" s="1"/>
  <c r="HC104" i="2" s="1"/>
  <c r="HF104" i="2" s="1"/>
  <c r="HI104" i="2" s="1"/>
  <c r="HL104" i="2" s="1"/>
  <c r="HP104" i="2" s="1"/>
  <c r="HT104" i="2" s="1"/>
  <c r="HX104" i="2" s="1"/>
  <c r="IA104" i="2" s="1"/>
  <c r="ID104" i="2" s="1"/>
  <c r="IG104" i="2" s="1"/>
  <c r="IK104" i="2" s="1"/>
  <c r="IO104" i="2" s="1"/>
  <c r="IR104" i="2" s="1"/>
  <c r="IU104" i="2" s="1"/>
  <c r="IX104" i="2" s="1"/>
  <c r="JA104" i="2" s="1"/>
  <c r="JD104" i="2" s="1"/>
  <c r="JG104" i="2" s="1"/>
  <c r="JJ104" i="2" s="1"/>
  <c r="JN104" i="2" s="1"/>
  <c r="JR104" i="2" s="1"/>
  <c r="JV104" i="2" s="1"/>
  <c r="JY104" i="2" s="1"/>
  <c r="KB104" i="2" s="1"/>
  <c r="KF104" i="2" s="1"/>
  <c r="KI104" i="2" s="1"/>
  <c r="KM104" i="2" s="1"/>
  <c r="KQ104" i="2" s="1"/>
  <c r="KT104" i="2" s="1"/>
  <c r="KX104" i="2" s="1"/>
  <c r="LB104" i="2" s="1"/>
  <c r="LE104" i="2" s="1"/>
  <c r="LH104" i="2" s="1"/>
  <c r="LK104" i="2" s="1"/>
  <c r="LO104" i="2" s="1"/>
  <c r="LS104" i="2" s="1"/>
  <c r="LW104" i="2" s="1"/>
  <c r="MA104" i="2" s="1"/>
  <c r="ME104" i="2" s="1"/>
  <c r="MI104" i="2" s="1"/>
  <c r="MM104" i="2" s="1"/>
  <c r="MQ104" i="2" s="1"/>
  <c r="MU104" i="2" s="1"/>
  <c r="MY104" i="2" s="1"/>
  <c r="NC104" i="2" s="1"/>
  <c r="NG104" i="2" s="1"/>
  <c r="NK104" i="2" s="1"/>
  <c r="NO104" i="2" s="1"/>
  <c r="NS104" i="2" s="1"/>
  <c r="NW104" i="2" s="1"/>
  <c r="OA104" i="2" s="1"/>
  <c r="OE104" i="2" s="1"/>
  <c r="OI104" i="2" s="1"/>
  <c r="OM104" i="2" s="1"/>
  <c r="OQ104" i="2" s="1"/>
  <c r="OU104" i="2" s="1"/>
  <c r="OY104" i="2" s="1"/>
  <c r="PC104" i="2" s="1"/>
  <c r="PG104" i="2" s="1"/>
  <c r="PK104" i="2" s="1"/>
  <c r="PO104" i="2" s="1"/>
  <c r="PS104" i="2" s="1"/>
  <c r="PW104" i="2" s="1"/>
  <c r="QA104" i="2" s="1"/>
  <c r="QE104" i="2" s="1"/>
  <c r="QI104" i="2" s="1"/>
  <c r="QM104" i="2" s="1"/>
  <c r="QQ104" i="2" s="1"/>
  <c r="QU104" i="2" s="1"/>
  <c r="QY104" i="2" s="1"/>
  <c r="RC104" i="2" s="1"/>
  <c r="RG104" i="2" s="1"/>
  <c r="RK104" i="2" s="1"/>
  <c r="RO104" i="2" s="1"/>
  <c r="RS104" i="2" s="1"/>
  <c r="RW104" i="2" s="1"/>
  <c r="SA104" i="2" s="1"/>
  <c r="SE104" i="2" s="1"/>
  <c r="SI104" i="2" s="1"/>
  <c r="SM104" i="2" s="1"/>
  <c r="SQ104" i="2" s="1"/>
  <c r="SU104" i="2" s="1"/>
  <c r="SY104" i="2" s="1"/>
  <c r="TC104" i="2" s="1"/>
  <c r="G104" i="2"/>
  <c r="TK103" i="2"/>
  <c r="TL103" i="2" s="1"/>
  <c r="TH103" i="2"/>
  <c r="TI103" i="2" s="1"/>
  <c r="TE103" i="2"/>
  <c r="TF103" i="2" s="1"/>
  <c r="W103" i="2"/>
  <c r="Z103" i="2" s="1"/>
  <c r="AC103" i="2" s="1"/>
  <c r="AF103" i="2" s="1"/>
  <c r="AI103" i="2" s="1"/>
  <c r="AM103" i="2" s="1"/>
  <c r="AQ103" i="2" s="1"/>
  <c r="AU103" i="2" s="1"/>
  <c r="AY103" i="2" s="1"/>
  <c r="BB103" i="2" s="1"/>
  <c r="BE103" i="2" s="1"/>
  <c r="BH103" i="2" s="1"/>
  <c r="BK103" i="2" s="1"/>
  <c r="BN103" i="2" s="1"/>
  <c r="BQ103" i="2" s="1"/>
  <c r="BT103" i="2" s="1"/>
  <c r="BW103" i="2" s="1"/>
  <c r="BZ103" i="2" s="1"/>
  <c r="CC103" i="2" s="1"/>
  <c r="CF103" i="2" s="1"/>
  <c r="CI103" i="2" s="1"/>
  <c r="CL103" i="2" s="1"/>
  <c r="CP103" i="2" s="1"/>
  <c r="CT103" i="2" s="1"/>
  <c r="CX103" i="2" s="1"/>
  <c r="DB103" i="2" s="1"/>
  <c r="DE103" i="2" s="1"/>
  <c r="DI103" i="2" s="1"/>
  <c r="DL103" i="2" s="1"/>
  <c r="DO103" i="2" s="1"/>
  <c r="DS103" i="2" s="1"/>
  <c r="DW103" i="2" s="1"/>
  <c r="DZ103" i="2" s="1"/>
  <c r="EC103" i="2" s="1"/>
  <c r="EG103" i="2" s="1"/>
  <c r="EJ103" i="2" s="1"/>
  <c r="EM103" i="2" s="1"/>
  <c r="EQ103" i="2" s="1"/>
  <c r="ET103" i="2" s="1"/>
  <c r="EX103" i="2" s="1"/>
  <c r="FB103" i="2" s="1"/>
  <c r="FE103" i="2" s="1"/>
  <c r="FH103" i="2" s="1"/>
  <c r="FK103" i="2" s="1"/>
  <c r="FN103" i="2" s="1"/>
  <c r="FR103" i="2" s="1"/>
  <c r="FV103" i="2" s="1"/>
  <c r="FZ103" i="2" s="1"/>
  <c r="GC103" i="2" s="1"/>
  <c r="GF103" i="2" s="1"/>
  <c r="GJ103" i="2" s="1"/>
  <c r="GN103" i="2" s="1"/>
  <c r="GQ103" i="2" s="1"/>
  <c r="GT103" i="2" s="1"/>
  <c r="GW103" i="2" s="1"/>
  <c r="GZ103" i="2" s="1"/>
  <c r="HC103" i="2" s="1"/>
  <c r="HF103" i="2" s="1"/>
  <c r="HI103" i="2" s="1"/>
  <c r="HL103" i="2" s="1"/>
  <c r="HP103" i="2" s="1"/>
  <c r="HT103" i="2" s="1"/>
  <c r="HX103" i="2" s="1"/>
  <c r="IA103" i="2" s="1"/>
  <c r="ID103" i="2" s="1"/>
  <c r="IG103" i="2" s="1"/>
  <c r="IK103" i="2" s="1"/>
  <c r="IO103" i="2" s="1"/>
  <c r="IR103" i="2" s="1"/>
  <c r="IU103" i="2" s="1"/>
  <c r="IX103" i="2" s="1"/>
  <c r="JA103" i="2" s="1"/>
  <c r="JD103" i="2" s="1"/>
  <c r="JG103" i="2" s="1"/>
  <c r="JJ103" i="2" s="1"/>
  <c r="JN103" i="2" s="1"/>
  <c r="JR103" i="2" s="1"/>
  <c r="JV103" i="2" s="1"/>
  <c r="JY103" i="2" s="1"/>
  <c r="KB103" i="2" s="1"/>
  <c r="KF103" i="2" s="1"/>
  <c r="KI103" i="2" s="1"/>
  <c r="KM103" i="2" s="1"/>
  <c r="KQ103" i="2" s="1"/>
  <c r="KT103" i="2" s="1"/>
  <c r="KX103" i="2" s="1"/>
  <c r="LB103" i="2" s="1"/>
  <c r="LE103" i="2" s="1"/>
  <c r="LH103" i="2" s="1"/>
  <c r="LK103" i="2" s="1"/>
  <c r="LO103" i="2" s="1"/>
  <c r="LS103" i="2" s="1"/>
  <c r="LW103" i="2" s="1"/>
  <c r="MA103" i="2" s="1"/>
  <c r="ME103" i="2" s="1"/>
  <c r="MI103" i="2" s="1"/>
  <c r="MM103" i="2" s="1"/>
  <c r="MQ103" i="2" s="1"/>
  <c r="MU103" i="2" s="1"/>
  <c r="MY103" i="2" s="1"/>
  <c r="NC103" i="2" s="1"/>
  <c r="NG103" i="2" s="1"/>
  <c r="NK103" i="2" s="1"/>
  <c r="NO103" i="2" s="1"/>
  <c r="NS103" i="2" s="1"/>
  <c r="NW103" i="2" s="1"/>
  <c r="OA103" i="2" s="1"/>
  <c r="OE103" i="2" s="1"/>
  <c r="OI103" i="2" s="1"/>
  <c r="OM103" i="2" s="1"/>
  <c r="OQ103" i="2" s="1"/>
  <c r="OU103" i="2" s="1"/>
  <c r="OY103" i="2" s="1"/>
  <c r="PC103" i="2" s="1"/>
  <c r="PG103" i="2" s="1"/>
  <c r="PK103" i="2" s="1"/>
  <c r="PO103" i="2" s="1"/>
  <c r="PS103" i="2" s="1"/>
  <c r="PW103" i="2" s="1"/>
  <c r="QA103" i="2" s="1"/>
  <c r="QE103" i="2" s="1"/>
  <c r="QI103" i="2" s="1"/>
  <c r="QM103" i="2" s="1"/>
  <c r="QQ103" i="2" s="1"/>
  <c r="QU103" i="2" s="1"/>
  <c r="QY103" i="2" s="1"/>
  <c r="RC103" i="2" s="1"/>
  <c r="RG103" i="2" s="1"/>
  <c r="RK103" i="2" s="1"/>
  <c r="RO103" i="2" s="1"/>
  <c r="RS103" i="2" s="1"/>
  <c r="RW103" i="2" s="1"/>
  <c r="SA103" i="2" s="1"/>
  <c r="SE103" i="2" s="1"/>
  <c r="SI103" i="2" s="1"/>
  <c r="SM103" i="2" s="1"/>
  <c r="SQ103" i="2" s="1"/>
  <c r="SU103" i="2" s="1"/>
  <c r="SY103" i="2" s="1"/>
  <c r="TC103" i="2" s="1"/>
  <c r="G103" i="2"/>
  <c r="TK102" i="2"/>
  <c r="TL102" i="2" s="1"/>
  <c r="TH102" i="2"/>
  <c r="TI102" i="2" s="1"/>
  <c r="TE102" i="2"/>
  <c r="W102" i="2"/>
  <c r="Z102" i="2" s="1"/>
  <c r="AC102" i="2" s="1"/>
  <c r="AF102" i="2" s="1"/>
  <c r="AI102" i="2" s="1"/>
  <c r="AM102" i="2" s="1"/>
  <c r="AQ102" i="2" s="1"/>
  <c r="AU102" i="2" s="1"/>
  <c r="AY102" i="2" s="1"/>
  <c r="BB102" i="2" s="1"/>
  <c r="BE102" i="2" s="1"/>
  <c r="BH102" i="2" s="1"/>
  <c r="BK102" i="2" s="1"/>
  <c r="BN102" i="2" s="1"/>
  <c r="BQ102" i="2" s="1"/>
  <c r="BT102" i="2" s="1"/>
  <c r="BW102" i="2" s="1"/>
  <c r="BZ102" i="2" s="1"/>
  <c r="CC102" i="2" s="1"/>
  <c r="CF102" i="2" s="1"/>
  <c r="CI102" i="2" s="1"/>
  <c r="CL102" i="2" s="1"/>
  <c r="CP102" i="2" s="1"/>
  <c r="CT102" i="2" s="1"/>
  <c r="CX102" i="2" s="1"/>
  <c r="DB102" i="2" s="1"/>
  <c r="DE102" i="2" s="1"/>
  <c r="DI102" i="2" s="1"/>
  <c r="DL102" i="2" s="1"/>
  <c r="DO102" i="2" s="1"/>
  <c r="DS102" i="2" s="1"/>
  <c r="DW102" i="2" s="1"/>
  <c r="DZ102" i="2" s="1"/>
  <c r="EC102" i="2" s="1"/>
  <c r="EG102" i="2" s="1"/>
  <c r="EJ102" i="2" s="1"/>
  <c r="EM102" i="2" s="1"/>
  <c r="EQ102" i="2" s="1"/>
  <c r="ET102" i="2" s="1"/>
  <c r="EX102" i="2" s="1"/>
  <c r="FB102" i="2" s="1"/>
  <c r="FE102" i="2" s="1"/>
  <c r="FH102" i="2" s="1"/>
  <c r="FK102" i="2" s="1"/>
  <c r="FN102" i="2" s="1"/>
  <c r="FR102" i="2" s="1"/>
  <c r="FV102" i="2" s="1"/>
  <c r="FZ102" i="2" s="1"/>
  <c r="GC102" i="2" s="1"/>
  <c r="GF102" i="2" s="1"/>
  <c r="GJ102" i="2" s="1"/>
  <c r="GN102" i="2" s="1"/>
  <c r="GQ102" i="2" s="1"/>
  <c r="GT102" i="2" s="1"/>
  <c r="GW102" i="2" s="1"/>
  <c r="GZ102" i="2" s="1"/>
  <c r="HC102" i="2" s="1"/>
  <c r="HF102" i="2" s="1"/>
  <c r="HI102" i="2" s="1"/>
  <c r="HL102" i="2" s="1"/>
  <c r="HP102" i="2" s="1"/>
  <c r="HT102" i="2" s="1"/>
  <c r="HX102" i="2" s="1"/>
  <c r="IA102" i="2" s="1"/>
  <c r="ID102" i="2" s="1"/>
  <c r="IG102" i="2" s="1"/>
  <c r="IK102" i="2" s="1"/>
  <c r="IO102" i="2" s="1"/>
  <c r="IR102" i="2" s="1"/>
  <c r="IU102" i="2" s="1"/>
  <c r="IX102" i="2" s="1"/>
  <c r="JA102" i="2" s="1"/>
  <c r="JD102" i="2" s="1"/>
  <c r="JG102" i="2" s="1"/>
  <c r="JJ102" i="2" s="1"/>
  <c r="JN102" i="2" s="1"/>
  <c r="JR102" i="2" s="1"/>
  <c r="JV102" i="2" s="1"/>
  <c r="JY102" i="2" s="1"/>
  <c r="KB102" i="2" s="1"/>
  <c r="KF102" i="2" s="1"/>
  <c r="KI102" i="2" s="1"/>
  <c r="KM102" i="2" s="1"/>
  <c r="KQ102" i="2" s="1"/>
  <c r="KT102" i="2" s="1"/>
  <c r="KX102" i="2" s="1"/>
  <c r="LB102" i="2" s="1"/>
  <c r="LE102" i="2" s="1"/>
  <c r="LH102" i="2" s="1"/>
  <c r="LK102" i="2" s="1"/>
  <c r="LO102" i="2" s="1"/>
  <c r="LS102" i="2" s="1"/>
  <c r="LW102" i="2" s="1"/>
  <c r="MA102" i="2" s="1"/>
  <c r="ME102" i="2" s="1"/>
  <c r="MI102" i="2" s="1"/>
  <c r="MM102" i="2" s="1"/>
  <c r="MQ102" i="2" s="1"/>
  <c r="MU102" i="2" s="1"/>
  <c r="MY102" i="2" s="1"/>
  <c r="NC102" i="2" s="1"/>
  <c r="NG102" i="2" s="1"/>
  <c r="NK102" i="2" s="1"/>
  <c r="NO102" i="2" s="1"/>
  <c r="NS102" i="2" s="1"/>
  <c r="NW102" i="2" s="1"/>
  <c r="OA102" i="2" s="1"/>
  <c r="OE102" i="2" s="1"/>
  <c r="OI102" i="2" s="1"/>
  <c r="OM102" i="2" s="1"/>
  <c r="OQ102" i="2" s="1"/>
  <c r="OU102" i="2" s="1"/>
  <c r="OY102" i="2" s="1"/>
  <c r="PC102" i="2" s="1"/>
  <c r="PG102" i="2" s="1"/>
  <c r="PK102" i="2" s="1"/>
  <c r="PO102" i="2" s="1"/>
  <c r="PS102" i="2" s="1"/>
  <c r="PW102" i="2" s="1"/>
  <c r="QA102" i="2" s="1"/>
  <c r="QE102" i="2" s="1"/>
  <c r="QI102" i="2" s="1"/>
  <c r="QM102" i="2" s="1"/>
  <c r="QQ102" i="2" s="1"/>
  <c r="QU102" i="2" s="1"/>
  <c r="QY102" i="2" s="1"/>
  <c r="RC102" i="2" s="1"/>
  <c r="RG102" i="2" s="1"/>
  <c r="RK102" i="2" s="1"/>
  <c r="RO102" i="2" s="1"/>
  <c r="RS102" i="2" s="1"/>
  <c r="RW102" i="2" s="1"/>
  <c r="SA102" i="2" s="1"/>
  <c r="SE102" i="2" s="1"/>
  <c r="SI102" i="2" s="1"/>
  <c r="SM102" i="2" s="1"/>
  <c r="SQ102" i="2" s="1"/>
  <c r="SU102" i="2" s="1"/>
  <c r="SY102" i="2" s="1"/>
  <c r="TC102" i="2" s="1"/>
  <c r="G102" i="2"/>
  <c r="TK101" i="2"/>
  <c r="TL101" i="2" s="1"/>
  <c r="TH101" i="2"/>
  <c r="TI101" i="2" s="1"/>
  <c r="TE101" i="2"/>
  <c r="TF101" i="2" s="1"/>
  <c r="W101" i="2"/>
  <c r="Z101" i="2" s="1"/>
  <c r="AC101" i="2" s="1"/>
  <c r="AF101" i="2" s="1"/>
  <c r="AI101" i="2" s="1"/>
  <c r="AM101" i="2" s="1"/>
  <c r="AQ101" i="2" s="1"/>
  <c r="AU101" i="2" s="1"/>
  <c r="AY101" i="2" s="1"/>
  <c r="BB101" i="2" s="1"/>
  <c r="BE101" i="2" s="1"/>
  <c r="BH101" i="2" s="1"/>
  <c r="BK101" i="2" s="1"/>
  <c r="BN101" i="2" s="1"/>
  <c r="BQ101" i="2" s="1"/>
  <c r="BT101" i="2" s="1"/>
  <c r="BW101" i="2" s="1"/>
  <c r="BZ101" i="2" s="1"/>
  <c r="CC101" i="2" s="1"/>
  <c r="CF101" i="2" s="1"/>
  <c r="CI101" i="2" s="1"/>
  <c r="CL101" i="2" s="1"/>
  <c r="CP101" i="2" s="1"/>
  <c r="CT101" i="2" s="1"/>
  <c r="CX101" i="2" s="1"/>
  <c r="DB101" i="2" s="1"/>
  <c r="DE101" i="2" s="1"/>
  <c r="DI101" i="2" s="1"/>
  <c r="DL101" i="2" s="1"/>
  <c r="DO101" i="2" s="1"/>
  <c r="DS101" i="2" s="1"/>
  <c r="DW101" i="2" s="1"/>
  <c r="DZ101" i="2" s="1"/>
  <c r="EC101" i="2" s="1"/>
  <c r="EG101" i="2" s="1"/>
  <c r="EJ101" i="2" s="1"/>
  <c r="EM101" i="2" s="1"/>
  <c r="EQ101" i="2" s="1"/>
  <c r="ET101" i="2" s="1"/>
  <c r="EX101" i="2" s="1"/>
  <c r="FB101" i="2" s="1"/>
  <c r="FE101" i="2" s="1"/>
  <c r="FH101" i="2" s="1"/>
  <c r="FK101" i="2" s="1"/>
  <c r="FN101" i="2" s="1"/>
  <c r="FR101" i="2" s="1"/>
  <c r="FV101" i="2" s="1"/>
  <c r="FZ101" i="2" s="1"/>
  <c r="GC101" i="2" s="1"/>
  <c r="GF101" i="2" s="1"/>
  <c r="GJ101" i="2" s="1"/>
  <c r="GN101" i="2" s="1"/>
  <c r="GQ101" i="2" s="1"/>
  <c r="GT101" i="2" s="1"/>
  <c r="GW101" i="2" s="1"/>
  <c r="GZ101" i="2" s="1"/>
  <c r="HC101" i="2" s="1"/>
  <c r="HF101" i="2" s="1"/>
  <c r="HI101" i="2" s="1"/>
  <c r="HL101" i="2" s="1"/>
  <c r="HP101" i="2" s="1"/>
  <c r="HT101" i="2" s="1"/>
  <c r="HX101" i="2" s="1"/>
  <c r="IA101" i="2" s="1"/>
  <c r="ID101" i="2" s="1"/>
  <c r="IG101" i="2" s="1"/>
  <c r="IK101" i="2" s="1"/>
  <c r="IO101" i="2" s="1"/>
  <c r="IR101" i="2" s="1"/>
  <c r="IU101" i="2" s="1"/>
  <c r="IX101" i="2" s="1"/>
  <c r="JA101" i="2" s="1"/>
  <c r="JD101" i="2" s="1"/>
  <c r="JG101" i="2" s="1"/>
  <c r="JJ101" i="2" s="1"/>
  <c r="JN101" i="2" s="1"/>
  <c r="JR101" i="2" s="1"/>
  <c r="JV101" i="2" s="1"/>
  <c r="JY101" i="2" s="1"/>
  <c r="KB101" i="2" s="1"/>
  <c r="KF101" i="2" s="1"/>
  <c r="KI101" i="2" s="1"/>
  <c r="KM101" i="2" s="1"/>
  <c r="KQ101" i="2" s="1"/>
  <c r="KT101" i="2" s="1"/>
  <c r="KX101" i="2" s="1"/>
  <c r="LB101" i="2" s="1"/>
  <c r="LE101" i="2" s="1"/>
  <c r="LH101" i="2" s="1"/>
  <c r="LK101" i="2" s="1"/>
  <c r="LO101" i="2" s="1"/>
  <c r="LS101" i="2" s="1"/>
  <c r="LW101" i="2" s="1"/>
  <c r="MA101" i="2" s="1"/>
  <c r="ME101" i="2" s="1"/>
  <c r="MI101" i="2" s="1"/>
  <c r="MM101" i="2" s="1"/>
  <c r="MQ101" i="2" s="1"/>
  <c r="MU101" i="2" s="1"/>
  <c r="MY101" i="2" s="1"/>
  <c r="NC101" i="2" s="1"/>
  <c r="NG101" i="2" s="1"/>
  <c r="NK101" i="2" s="1"/>
  <c r="NO101" i="2" s="1"/>
  <c r="NS101" i="2" s="1"/>
  <c r="NW101" i="2" s="1"/>
  <c r="OA101" i="2" s="1"/>
  <c r="OE101" i="2" s="1"/>
  <c r="OI101" i="2" s="1"/>
  <c r="OM101" i="2" s="1"/>
  <c r="OQ101" i="2" s="1"/>
  <c r="OU101" i="2" s="1"/>
  <c r="OY101" i="2" s="1"/>
  <c r="PC101" i="2" s="1"/>
  <c r="PG101" i="2" s="1"/>
  <c r="PK101" i="2" s="1"/>
  <c r="PO101" i="2" s="1"/>
  <c r="PS101" i="2" s="1"/>
  <c r="PW101" i="2" s="1"/>
  <c r="QA101" i="2" s="1"/>
  <c r="QE101" i="2" s="1"/>
  <c r="QI101" i="2" s="1"/>
  <c r="QM101" i="2" s="1"/>
  <c r="QQ101" i="2" s="1"/>
  <c r="QU101" i="2" s="1"/>
  <c r="QY101" i="2" s="1"/>
  <c r="RC101" i="2" s="1"/>
  <c r="RG101" i="2" s="1"/>
  <c r="RK101" i="2" s="1"/>
  <c r="RO101" i="2" s="1"/>
  <c r="RS101" i="2" s="1"/>
  <c r="RW101" i="2" s="1"/>
  <c r="SA101" i="2" s="1"/>
  <c r="SE101" i="2" s="1"/>
  <c r="SI101" i="2" s="1"/>
  <c r="SM101" i="2" s="1"/>
  <c r="SQ101" i="2" s="1"/>
  <c r="SU101" i="2" s="1"/>
  <c r="SY101" i="2" s="1"/>
  <c r="TC101" i="2" s="1"/>
  <c r="G101" i="2"/>
  <c r="TK100" i="2"/>
  <c r="TL100" i="2" s="1"/>
  <c r="TH100" i="2"/>
  <c r="TE100" i="2"/>
  <c r="TF100" i="2" s="1"/>
  <c r="W100" i="2"/>
  <c r="Z100" i="2" s="1"/>
  <c r="AC100" i="2" s="1"/>
  <c r="AF100" i="2" s="1"/>
  <c r="AI100" i="2" s="1"/>
  <c r="AM100" i="2" s="1"/>
  <c r="AQ100" i="2" s="1"/>
  <c r="AU100" i="2" s="1"/>
  <c r="AY100" i="2" s="1"/>
  <c r="BB100" i="2" s="1"/>
  <c r="BE100" i="2" s="1"/>
  <c r="BH100" i="2" s="1"/>
  <c r="BK100" i="2" s="1"/>
  <c r="BN100" i="2" s="1"/>
  <c r="BQ100" i="2" s="1"/>
  <c r="BT100" i="2" s="1"/>
  <c r="BW100" i="2" s="1"/>
  <c r="BZ100" i="2" s="1"/>
  <c r="CC100" i="2" s="1"/>
  <c r="CF100" i="2" s="1"/>
  <c r="CI100" i="2" s="1"/>
  <c r="CL100" i="2" s="1"/>
  <c r="CP100" i="2" s="1"/>
  <c r="CT100" i="2" s="1"/>
  <c r="CX100" i="2" s="1"/>
  <c r="DB100" i="2" s="1"/>
  <c r="DE100" i="2" s="1"/>
  <c r="DI100" i="2" s="1"/>
  <c r="DL100" i="2" s="1"/>
  <c r="DO100" i="2" s="1"/>
  <c r="DS100" i="2" s="1"/>
  <c r="DW100" i="2" s="1"/>
  <c r="DZ100" i="2" s="1"/>
  <c r="EC100" i="2" s="1"/>
  <c r="EG100" i="2" s="1"/>
  <c r="EJ100" i="2" s="1"/>
  <c r="EM100" i="2" s="1"/>
  <c r="EQ100" i="2" s="1"/>
  <c r="ET100" i="2" s="1"/>
  <c r="EX100" i="2" s="1"/>
  <c r="FB100" i="2" s="1"/>
  <c r="FE100" i="2" s="1"/>
  <c r="FH100" i="2" s="1"/>
  <c r="FK100" i="2" s="1"/>
  <c r="FN100" i="2" s="1"/>
  <c r="FR100" i="2" s="1"/>
  <c r="FV100" i="2" s="1"/>
  <c r="FZ100" i="2" s="1"/>
  <c r="GC100" i="2" s="1"/>
  <c r="GF100" i="2" s="1"/>
  <c r="GJ100" i="2" s="1"/>
  <c r="GN100" i="2" s="1"/>
  <c r="GQ100" i="2" s="1"/>
  <c r="GT100" i="2" s="1"/>
  <c r="GW100" i="2" s="1"/>
  <c r="GZ100" i="2" s="1"/>
  <c r="HC100" i="2" s="1"/>
  <c r="HF100" i="2" s="1"/>
  <c r="HI100" i="2" s="1"/>
  <c r="HL100" i="2" s="1"/>
  <c r="HP100" i="2" s="1"/>
  <c r="HT100" i="2" s="1"/>
  <c r="HX100" i="2" s="1"/>
  <c r="IA100" i="2" s="1"/>
  <c r="ID100" i="2" s="1"/>
  <c r="IG100" i="2" s="1"/>
  <c r="IK100" i="2" s="1"/>
  <c r="IO100" i="2" s="1"/>
  <c r="IR100" i="2" s="1"/>
  <c r="IU100" i="2" s="1"/>
  <c r="IX100" i="2" s="1"/>
  <c r="JA100" i="2" s="1"/>
  <c r="JD100" i="2" s="1"/>
  <c r="JG100" i="2" s="1"/>
  <c r="JJ100" i="2" s="1"/>
  <c r="JN100" i="2" s="1"/>
  <c r="JR100" i="2" s="1"/>
  <c r="JV100" i="2" s="1"/>
  <c r="JY100" i="2" s="1"/>
  <c r="KB100" i="2" s="1"/>
  <c r="KF100" i="2" s="1"/>
  <c r="KI100" i="2" s="1"/>
  <c r="KM100" i="2" s="1"/>
  <c r="KQ100" i="2" s="1"/>
  <c r="KT100" i="2" s="1"/>
  <c r="KX100" i="2" s="1"/>
  <c r="LB100" i="2" s="1"/>
  <c r="LE100" i="2" s="1"/>
  <c r="LH100" i="2" s="1"/>
  <c r="LK100" i="2" s="1"/>
  <c r="LO100" i="2" s="1"/>
  <c r="LS100" i="2" s="1"/>
  <c r="LW100" i="2" s="1"/>
  <c r="MA100" i="2" s="1"/>
  <c r="ME100" i="2" s="1"/>
  <c r="MI100" i="2" s="1"/>
  <c r="MM100" i="2" s="1"/>
  <c r="MQ100" i="2" s="1"/>
  <c r="MU100" i="2" s="1"/>
  <c r="MY100" i="2" s="1"/>
  <c r="NC100" i="2" s="1"/>
  <c r="NG100" i="2" s="1"/>
  <c r="NK100" i="2" s="1"/>
  <c r="NO100" i="2" s="1"/>
  <c r="NS100" i="2" s="1"/>
  <c r="NW100" i="2" s="1"/>
  <c r="OA100" i="2" s="1"/>
  <c r="OE100" i="2" s="1"/>
  <c r="OI100" i="2" s="1"/>
  <c r="OM100" i="2" s="1"/>
  <c r="OQ100" i="2" s="1"/>
  <c r="OU100" i="2" s="1"/>
  <c r="OY100" i="2" s="1"/>
  <c r="PC100" i="2" s="1"/>
  <c r="PG100" i="2" s="1"/>
  <c r="PK100" i="2" s="1"/>
  <c r="PO100" i="2" s="1"/>
  <c r="PS100" i="2" s="1"/>
  <c r="PW100" i="2" s="1"/>
  <c r="QA100" i="2" s="1"/>
  <c r="QE100" i="2" s="1"/>
  <c r="QI100" i="2" s="1"/>
  <c r="QM100" i="2" s="1"/>
  <c r="QQ100" i="2" s="1"/>
  <c r="QU100" i="2" s="1"/>
  <c r="QY100" i="2" s="1"/>
  <c r="RC100" i="2" s="1"/>
  <c r="RG100" i="2" s="1"/>
  <c r="RK100" i="2" s="1"/>
  <c r="RO100" i="2" s="1"/>
  <c r="RS100" i="2" s="1"/>
  <c r="RW100" i="2" s="1"/>
  <c r="SA100" i="2" s="1"/>
  <c r="SE100" i="2" s="1"/>
  <c r="SI100" i="2" s="1"/>
  <c r="SM100" i="2" s="1"/>
  <c r="SQ100" i="2" s="1"/>
  <c r="SU100" i="2" s="1"/>
  <c r="SY100" i="2" s="1"/>
  <c r="TC100" i="2" s="1"/>
  <c r="G100" i="2"/>
  <c r="TK99" i="2"/>
  <c r="TL99" i="2" s="1"/>
  <c r="TH99" i="2"/>
  <c r="TE99" i="2"/>
  <c r="TF99" i="2" s="1"/>
  <c r="W99" i="2"/>
  <c r="Z99" i="2" s="1"/>
  <c r="AC99" i="2" s="1"/>
  <c r="AF99" i="2" s="1"/>
  <c r="AI99" i="2" s="1"/>
  <c r="AM99" i="2" s="1"/>
  <c r="AQ99" i="2" s="1"/>
  <c r="AU99" i="2" s="1"/>
  <c r="AY99" i="2" s="1"/>
  <c r="BB99" i="2" s="1"/>
  <c r="BE99" i="2" s="1"/>
  <c r="BH99" i="2" s="1"/>
  <c r="BK99" i="2" s="1"/>
  <c r="BN99" i="2" s="1"/>
  <c r="BQ99" i="2" s="1"/>
  <c r="BT99" i="2" s="1"/>
  <c r="BW99" i="2" s="1"/>
  <c r="BZ99" i="2" s="1"/>
  <c r="CC99" i="2" s="1"/>
  <c r="CF99" i="2" s="1"/>
  <c r="CI99" i="2" s="1"/>
  <c r="CL99" i="2" s="1"/>
  <c r="CP99" i="2" s="1"/>
  <c r="CT99" i="2" s="1"/>
  <c r="CX99" i="2" s="1"/>
  <c r="DB99" i="2" s="1"/>
  <c r="DE99" i="2" s="1"/>
  <c r="DI99" i="2" s="1"/>
  <c r="DL99" i="2" s="1"/>
  <c r="DO99" i="2" s="1"/>
  <c r="DS99" i="2" s="1"/>
  <c r="DW99" i="2" s="1"/>
  <c r="DZ99" i="2" s="1"/>
  <c r="EC99" i="2" s="1"/>
  <c r="EG99" i="2" s="1"/>
  <c r="EJ99" i="2" s="1"/>
  <c r="EM99" i="2" s="1"/>
  <c r="EQ99" i="2" s="1"/>
  <c r="ET99" i="2" s="1"/>
  <c r="EX99" i="2" s="1"/>
  <c r="FB99" i="2" s="1"/>
  <c r="FE99" i="2" s="1"/>
  <c r="FH99" i="2" s="1"/>
  <c r="FK99" i="2" s="1"/>
  <c r="FN99" i="2" s="1"/>
  <c r="FR99" i="2" s="1"/>
  <c r="FV99" i="2" s="1"/>
  <c r="FZ99" i="2" s="1"/>
  <c r="GC99" i="2" s="1"/>
  <c r="GF99" i="2" s="1"/>
  <c r="GJ99" i="2" s="1"/>
  <c r="GN99" i="2" s="1"/>
  <c r="GQ99" i="2" s="1"/>
  <c r="GT99" i="2" s="1"/>
  <c r="GW99" i="2" s="1"/>
  <c r="GZ99" i="2" s="1"/>
  <c r="HC99" i="2" s="1"/>
  <c r="HF99" i="2" s="1"/>
  <c r="HI99" i="2" s="1"/>
  <c r="HL99" i="2" s="1"/>
  <c r="HP99" i="2" s="1"/>
  <c r="HT99" i="2" s="1"/>
  <c r="HX99" i="2" s="1"/>
  <c r="IA99" i="2" s="1"/>
  <c r="ID99" i="2" s="1"/>
  <c r="IG99" i="2" s="1"/>
  <c r="IK99" i="2" s="1"/>
  <c r="IO99" i="2" s="1"/>
  <c r="IR99" i="2" s="1"/>
  <c r="IU99" i="2" s="1"/>
  <c r="IX99" i="2" s="1"/>
  <c r="JA99" i="2" s="1"/>
  <c r="JD99" i="2" s="1"/>
  <c r="JG99" i="2" s="1"/>
  <c r="JJ99" i="2" s="1"/>
  <c r="JN99" i="2" s="1"/>
  <c r="JR99" i="2" s="1"/>
  <c r="JV99" i="2" s="1"/>
  <c r="JY99" i="2" s="1"/>
  <c r="KB99" i="2" s="1"/>
  <c r="KF99" i="2" s="1"/>
  <c r="KI99" i="2" s="1"/>
  <c r="KM99" i="2" s="1"/>
  <c r="KQ99" i="2" s="1"/>
  <c r="KT99" i="2" s="1"/>
  <c r="KX99" i="2" s="1"/>
  <c r="LB99" i="2" s="1"/>
  <c r="LE99" i="2" s="1"/>
  <c r="LH99" i="2" s="1"/>
  <c r="LK99" i="2" s="1"/>
  <c r="LO99" i="2" s="1"/>
  <c r="LS99" i="2" s="1"/>
  <c r="LW99" i="2" s="1"/>
  <c r="MA99" i="2" s="1"/>
  <c r="ME99" i="2" s="1"/>
  <c r="MI99" i="2" s="1"/>
  <c r="MM99" i="2" s="1"/>
  <c r="MQ99" i="2" s="1"/>
  <c r="MU99" i="2" s="1"/>
  <c r="MY99" i="2" s="1"/>
  <c r="NC99" i="2" s="1"/>
  <c r="NG99" i="2" s="1"/>
  <c r="NK99" i="2" s="1"/>
  <c r="NO99" i="2" s="1"/>
  <c r="NS99" i="2" s="1"/>
  <c r="NW99" i="2" s="1"/>
  <c r="OA99" i="2" s="1"/>
  <c r="OE99" i="2" s="1"/>
  <c r="OI99" i="2" s="1"/>
  <c r="OM99" i="2" s="1"/>
  <c r="OQ99" i="2" s="1"/>
  <c r="OU99" i="2" s="1"/>
  <c r="OY99" i="2" s="1"/>
  <c r="PC99" i="2" s="1"/>
  <c r="PG99" i="2" s="1"/>
  <c r="PK99" i="2" s="1"/>
  <c r="PO99" i="2" s="1"/>
  <c r="PS99" i="2" s="1"/>
  <c r="PW99" i="2" s="1"/>
  <c r="QA99" i="2" s="1"/>
  <c r="QE99" i="2" s="1"/>
  <c r="QI99" i="2" s="1"/>
  <c r="QM99" i="2" s="1"/>
  <c r="QQ99" i="2" s="1"/>
  <c r="QU99" i="2" s="1"/>
  <c r="QY99" i="2" s="1"/>
  <c r="RC99" i="2" s="1"/>
  <c r="RG99" i="2" s="1"/>
  <c r="RK99" i="2" s="1"/>
  <c r="RO99" i="2" s="1"/>
  <c r="RS99" i="2" s="1"/>
  <c r="RW99" i="2" s="1"/>
  <c r="SA99" i="2" s="1"/>
  <c r="SE99" i="2" s="1"/>
  <c r="SI99" i="2" s="1"/>
  <c r="SM99" i="2" s="1"/>
  <c r="SQ99" i="2" s="1"/>
  <c r="SU99" i="2" s="1"/>
  <c r="SY99" i="2" s="1"/>
  <c r="TC99" i="2" s="1"/>
  <c r="G99" i="2"/>
  <c r="TK98" i="2"/>
  <c r="TL98" i="2" s="1"/>
  <c r="TH98" i="2"/>
  <c r="TI98" i="2" s="1"/>
  <c r="TE98" i="2"/>
  <c r="W98" i="2"/>
  <c r="Z98" i="2" s="1"/>
  <c r="AC98" i="2" s="1"/>
  <c r="AF98" i="2" s="1"/>
  <c r="AI98" i="2" s="1"/>
  <c r="AM98" i="2" s="1"/>
  <c r="AQ98" i="2" s="1"/>
  <c r="AU98" i="2" s="1"/>
  <c r="AY98" i="2" s="1"/>
  <c r="BB98" i="2" s="1"/>
  <c r="BE98" i="2" s="1"/>
  <c r="BH98" i="2" s="1"/>
  <c r="BK98" i="2" s="1"/>
  <c r="BN98" i="2" s="1"/>
  <c r="BQ98" i="2" s="1"/>
  <c r="BT98" i="2" s="1"/>
  <c r="BW98" i="2" s="1"/>
  <c r="BZ98" i="2" s="1"/>
  <c r="CC98" i="2" s="1"/>
  <c r="CF98" i="2" s="1"/>
  <c r="CI98" i="2" s="1"/>
  <c r="CL98" i="2" s="1"/>
  <c r="CP98" i="2" s="1"/>
  <c r="CT98" i="2" s="1"/>
  <c r="CX98" i="2" s="1"/>
  <c r="DB98" i="2" s="1"/>
  <c r="DE98" i="2" s="1"/>
  <c r="DI98" i="2" s="1"/>
  <c r="DL98" i="2" s="1"/>
  <c r="DO98" i="2" s="1"/>
  <c r="DS98" i="2" s="1"/>
  <c r="DW98" i="2" s="1"/>
  <c r="DZ98" i="2" s="1"/>
  <c r="EC98" i="2" s="1"/>
  <c r="EG98" i="2" s="1"/>
  <c r="EJ98" i="2" s="1"/>
  <c r="EM98" i="2" s="1"/>
  <c r="EQ98" i="2" s="1"/>
  <c r="ET98" i="2" s="1"/>
  <c r="EX98" i="2" s="1"/>
  <c r="FB98" i="2" s="1"/>
  <c r="FE98" i="2" s="1"/>
  <c r="FH98" i="2" s="1"/>
  <c r="FK98" i="2" s="1"/>
  <c r="FN98" i="2" s="1"/>
  <c r="FR98" i="2" s="1"/>
  <c r="FV98" i="2" s="1"/>
  <c r="FZ98" i="2" s="1"/>
  <c r="GC98" i="2" s="1"/>
  <c r="GF98" i="2" s="1"/>
  <c r="GJ98" i="2" s="1"/>
  <c r="GN98" i="2" s="1"/>
  <c r="GQ98" i="2" s="1"/>
  <c r="GT98" i="2" s="1"/>
  <c r="GW98" i="2" s="1"/>
  <c r="GZ98" i="2" s="1"/>
  <c r="HC98" i="2" s="1"/>
  <c r="HF98" i="2" s="1"/>
  <c r="HI98" i="2" s="1"/>
  <c r="HL98" i="2" s="1"/>
  <c r="HP98" i="2" s="1"/>
  <c r="HT98" i="2" s="1"/>
  <c r="HX98" i="2" s="1"/>
  <c r="IA98" i="2" s="1"/>
  <c r="ID98" i="2" s="1"/>
  <c r="IG98" i="2" s="1"/>
  <c r="IK98" i="2" s="1"/>
  <c r="IO98" i="2" s="1"/>
  <c r="IR98" i="2" s="1"/>
  <c r="IU98" i="2" s="1"/>
  <c r="IX98" i="2" s="1"/>
  <c r="JA98" i="2" s="1"/>
  <c r="JD98" i="2" s="1"/>
  <c r="JG98" i="2" s="1"/>
  <c r="JJ98" i="2" s="1"/>
  <c r="JN98" i="2" s="1"/>
  <c r="JR98" i="2" s="1"/>
  <c r="JV98" i="2" s="1"/>
  <c r="JY98" i="2" s="1"/>
  <c r="KB98" i="2" s="1"/>
  <c r="KF98" i="2" s="1"/>
  <c r="KI98" i="2" s="1"/>
  <c r="KM98" i="2" s="1"/>
  <c r="KQ98" i="2" s="1"/>
  <c r="KT98" i="2" s="1"/>
  <c r="KX98" i="2" s="1"/>
  <c r="LB98" i="2" s="1"/>
  <c r="LE98" i="2" s="1"/>
  <c r="LH98" i="2" s="1"/>
  <c r="LK98" i="2" s="1"/>
  <c r="LO98" i="2" s="1"/>
  <c r="LS98" i="2" s="1"/>
  <c r="LW98" i="2" s="1"/>
  <c r="MA98" i="2" s="1"/>
  <c r="ME98" i="2" s="1"/>
  <c r="MI98" i="2" s="1"/>
  <c r="MM98" i="2" s="1"/>
  <c r="MQ98" i="2" s="1"/>
  <c r="MU98" i="2" s="1"/>
  <c r="MY98" i="2" s="1"/>
  <c r="NC98" i="2" s="1"/>
  <c r="NG98" i="2" s="1"/>
  <c r="NK98" i="2" s="1"/>
  <c r="NO98" i="2" s="1"/>
  <c r="NS98" i="2" s="1"/>
  <c r="NW98" i="2" s="1"/>
  <c r="OA98" i="2" s="1"/>
  <c r="OE98" i="2" s="1"/>
  <c r="OI98" i="2" s="1"/>
  <c r="OM98" i="2" s="1"/>
  <c r="OQ98" i="2" s="1"/>
  <c r="OU98" i="2" s="1"/>
  <c r="OY98" i="2" s="1"/>
  <c r="PC98" i="2" s="1"/>
  <c r="PG98" i="2" s="1"/>
  <c r="PK98" i="2" s="1"/>
  <c r="PO98" i="2" s="1"/>
  <c r="PS98" i="2" s="1"/>
  <c r="PW98" i="2" s="1"/>
  <c r="QA98" i="2" s="1"/>
  <c r="QE98" i="2" s="1"/>
  <c r="QI98" i="2" s="1"/>
  <c r="QM98" i="2" s="1"/>
  <c r="QQ98" i="2" s="1"/>
  <c r="QU98" i="2" s="1"/>
  <c r="QY98" i="2" s="1"/>
  <c r="RC98" i="2" s="1"/>
  <c r="RG98" i="2" s="1"/>
  <c r="RK98" i="2" s="1"/>
  <c r="RO98" i="2" s="1"/>
  <c r="RS98" i="2" s="1"/>
  <c r="RW98" i="2" s="1"/>
  <c r="SA98" i="2" s="1"/>
  <c r="SE98" i="2" s="1"/>
  <c r="SI98" i="2" s="1"/>
  <c r="SM98" i="2" s="1"/>
  <c r="SQ98" i="2" s="1"/>
  <c r="SU98" i="2" s="1"/>
  <c r="SY98" i="2" s="1"/>
  <c r="TC98" i="2" s="1"/>
  <c r="G98" i="2"/>
  <c r="TK97" i="2"/>
  <c r="TH97" i="2"/>
  <c r="TI97" i="2" s="1"/>
  <c r="TE97" i="2"/>
  <c r="TF97" i="2" s="1"/>
  <c r="W97" i="2"/>
  <c r="Z97" i="2" s="1"/>
  <c r="AC97" i="2" s="1"/>
  <c r="AF97" i="2" s="1"/>
  <c r="AI97" i="2" s="1"/>
  <c r="AM97" i="2" s="1"/>
  <c r="AQ97" i="2" s="1"/>
  <c r="AU97" i="2" s="1"/>
  <c r="AY97" i="2" s="1"/>
  <c r="BB97" i="2" s="1"/>
  <c r="BE97" i="2" s="1"/>
  <c r="BH97" i="2" s="1"/>
  <c r="BK97" i="2" s="1"/>
  <c r="BN97" i="2" s="1"/>
  <c r="BQ97" i="2" s="1"/>
  <c r="BT97" i="2" s="1"/>
  <c r="BW97" i="2" s="1"/>
  <c r="BZ97" i="2" s="1"/>
  <c r="CC97" i="2" s="1"/>
  <c r="CF97" i="2" s="1"/>
  <c r="CI97" i="2" s="1"/>
  <c r="CL97" i="2" s="1"/>
  <c r="CP97" i="2" s="1"/>
  <c r="CT97" i="2" s="1"/>
  <c r="CX97" i="2" s="1"/>
  <c r="DB97" i="2" s="1"/>
  <c r="DE97" i="2" s="1"/>
  <c r="DI97" i="2" s="1"/>
  <c r="DL97" i="2" s="1"/>
  <c r="DO97" i="2" s="1"/>
  <c r="DS97" i="2" s="1"/>
  <c r="DW97" i="2" s="1"/>
  <c r="DZ97" i="2" s="1"/>
  <c r="EC97" i="2" s="1"/>
  <c r="EG97" i="2" s="1"/>
  <c r="EJ97" i="2" s="1"/>
  <c r="EM97" i="2" s="1"/>
  <c r="EQ97" i="2" s="1"/>
  <c r="ET97" i="2" s="1"/>
  <c r="EX97" i="2" s="1"/>
  <c r="FB97" i="2" s="1"/>
  <c r="FE97" i="2" s="1"/>
  <c r="FH97" i="2" s="1"/>
  <c r="FK97" i="2" s="1"/>
  <c r="FN97" i="2" s="1"/>
  <c r="FR97" i="2" s="1"/>
  <c r="FV97" i="2" s="1"/>
  <c r="FZ97" i="2" s="1"/>
  <c r="GC97" i="2" s="1"/>
  <c r="GF97" i="2" s="1"/>
  <c r="GJ97" i="2" s="1"/>
  <c r="GN97" i="2" s="1"/>
  <c r="GQ97" i="2" s="1"/>
  <c r="GT97" i="2" s="1"/>
  <c r="GW97" i="2" s="1"/>
  <c r="GZ97" i="2" s="1"/>
  <c r="HC97" i="2" s="1"/>
  <c r="HF97" i="2" s="1"/>
  <c r="HI97" i="2" s="1"/>
  <c r="HL97" i="2" s="1"/>
  <c r="HP97" i="2" s="1"/>
  <c r="HT97" i="2" s="1"/>
  <c r="HX97" i="2" s="1"/>
  <c r="IA97" i="2" s="1"/>
  <c r="ID97" i="2" s="1"/>
  <c r="IG97" i="2" s="1"/>
  <c r="IK97" i="2" s="1"/>
  <c r="IO97" i="2" s="1"/>
  <c r="IR97" i="2" s="1"/>
  <c r="IU97" i="2" s="1"/>
  <c r="IX97" i="2" s="1"/>
  <c r="JA97" i="2" s="1"/>
  <c r="JD97" i="2" s="1"/>
  <c r="JG97" i="2" s="1"/>
  <c r="JJ97" i="2" s="1"/>
  <c r="JN97" i="2" s="1"/>
  <c r="JR97" i="2" s="1"/>
  <c r="JV97" i="2" s="1"/>
  <c r="JY97" i="2" s="1"/>
  <c r="KB97" i="2" s="1"/>
  <c r="KF97" i="2" s="1"/>
  <c r="KI97" i="2" s="1"/>
  <c r="KM97" i="2" s="1"/>
  <c r="KQ97" i="2" s="1"/>
  <c r="KT97" i="2" s="1"/>
  <c r="KX97" i="2" s="1"/>
  <c r="LB97" i="2" s="1"/>
  <c r="LE97" i="2" s="1"/>
  <c r="LH97" i="2" s="1"/>
  <c r="LK97" i="2" s="1"/>
  <c r="LO97" i="2" s="1"/>
  <c r="LS97" i="2" s="1"/>
  <c r="LW97" i="2" s="1"/>
  <c r="MA97" i="2" s="1"/>
  <c r="ME97" i="2" s="1"/>
  <c r="MI97" i="2" s="1"/>
  <c r="MM97" i="2" s="1"/>
  <c r="MQ97" i="2" s="1"/>
  <c r="MU97" i="2" s="1"/>
  <c r="MY97" i="2" s="1"/>
  <c r="NC97" i="2" s="1"/>
  <c r="NG97" i="2" s="1"/>
  <c r="NK97" i="2" s="1"/>
  <c r="NO97" i="2" s="1"/>
  <c r="NS97" i="2" s="1"/>
  <c r="NW97" i="2" s="1"/>
  <c r="OA97" i="2" s="1"/>
  <c r="OE97" i="2" s="1"/>
  <c r="OI97" i="2" s="1"/>
  <c r="OM97" i="2" s="1"/>
  <c r="OQ97" i="2" s="1"/>
  <c r="OU97" i="2" s="1"/>
  <c r="OY97" i="2" s="1"/>
  <c r="PC97" i="2" s="1"/>
  <c r="PG97" i="2" s="1"/>
  <c r="PK97" i="2" s="1"/>
  <c r="PO97" i="2" s="1"/>
  <c r="PS97" i="2" s="1"/>
  <c r="PW97" i="2" s="1"/>
  <c r="QA97" i="2" s="1"/>
  <c r="QE97" i="2" s="1"/>
  <c r="QI97" i="2" s="1"/>
  <c r="QM97" i="2" s="1"/>
  <c r="QQ97" i="2" s="1"/>
  <c r="QU97" i="2" s="1"/>
  <c r="QY97" i="2" s="1"/>
  <c r="RC97" i="2" s="1"/>
  <c r="RG97" i="2" s="1"/>
  <c r="RK97" i="2" s="1"/>
  <c r="RO97" i="2" s="1"/>
  <c r="RS97" i="2" s="1"/>
  <c r="RW97" i="2" s="1"/>
  <c r="SA97" i="2" s="1"/>
  <c r="SE97" i="2" s="1"/>
  <c r="SI97" i="2" s="1"/>
  <c r="SM97" i="2" s="1"/>
  <c r="SQ97" i="2" s="1"/>
  <c r="SU97" i="2" s="1"/>
  <c r="SY97" i="2" s="1"/>
  <c r="TC97" i="2" s="1"/>
  <c r="G97" i="2"/>
  <c r="TK96" i="2"/>
  <c r="TL96" i="2" s="1"/>
  <c r="TH96" i="2"/>
  <c r="TE96" i="2"/>
  <c r="TF96" i="2" s="1"/>
  <c r="W96" i="2"/>
  <c r="Z96" i="2" s="1"/>
  <c r="AC96" i="2" s="1"/>
  <c r="AF96" i="2" s="1"/>
  <c r="AI96" i="2" s="1"/>
  <c r="AM96" i="2" s="1"/>
  <c r="AQ96" i="2" s="1"/>
  <c r="AU96" i="2" s="1"/>
  <c r="AY96" i="2" s="1"/>
  <c r="BB96" i="2" s="1"/>
  <c r="BE96" i="2" s="1"/>
  <c r="BH96" i="2" s="1"/>
  <c r="BK96" i="2" s="1"/>
  <c r="BN96" i="2" s="1"/>
  <c r="BQ96" i="2" s="1"/>
  <c r="BT96" i="2" s="1"/>
  <c r="BW96" i="2" s="1"/>
  <c r="BZ96" i="2" s="1"/>
  <c r="CC96" i="2" s="1"/>
  <c r="CF96" i="2" s="1"/>
  <c r="CI96" i="2" s="1"/>
  <c r="CL96" i="2" s="1"/>
  <c r="CP96" i="2" s="1"/>
  <c r="CT96" i="2" s="1"/>
  <c r="CX96" i="2" s="1"/>
  <c r="DB96" i="2" s="1"/>
  <c r="DE96" i="2" s="1"/>
  <c r="DI96" i="2" s="1"/>
  <c r="DL96" i="2" s="1"/>
  <c r="DO96" i="2" s="1"/>
  <c r="DS96" i="2" s="1"/>
  <c r="DW96" i="2" s="1"/>
  <c r="DZ96" i="2" s="1"/>
  <c r="EC96" i="2" s="1"/>
  <c r="EG96" i="2" s="1"/>
  <c r="EJ96" i="2" s="1"/>
  <c r="EM96" i="2" s="1"/>
  <c r="EQ96" i="2" s="1"/>
  <c r="ET96" i="2" s="1"/>
  <c r="EX96" i="2" s="1"/>
  <c r="FB96" i="2" s="1"/>
  <c r="FE96" i="2" s="1"/>
  <c r="FH96" i="2" s="1"/>
  <c r="FK96" i="2" s="1"/>
  <c r="FN96" i="2" s="1"/>
  <c r="FR96" i="2" s="1"/>
  <c r="FV96" i="2" s="1"/>
  <c r="FZ96" i="2" s="1"/>
  <c r="GC96" i="2" s="1"/>
  <c r="GF96" i="2" s="1"/>
  <c r="GJ96" i="2" s="1"/>
  <c r="GN96" i="2" s="1"/>
  <c r="GQ96" i="2" s="1"/>
  <c r="GT96" i="2" s="1"/>
  <c r="GW96" i="2" s="1"/>
  <c r="GZ96" i="2" s="1"/>
  <c r="HC96" i="2" s="1"/>
  <c r="HF96" i="2" s="1"/>
  <c r="HI96" i="2" s="1"/>
  <c r="HL96" i="2" s="1"/>
  <c r="HP96" i="2" s="1"/>
  <c r="HT96" i="2" s="1"/>
  <c r="HX96" i="2" s="1"/>
  <c r="IA96" i="2" s="1"/>
  <c r="ID96" i="2" s="1"/>
  <c r="IG96" i="2" s="1"/>
  <c r="IK96" i="2" s="1"/>
  <c r="IO96" i="2" s="1"/>
  <c r="IR96" i="2" s="1"/>
  <c r="IU96" i="2" s="1"/>
  <c r="IX96" i="2" s="1"/>
  <c r="JA96" i="2" s="1"/>
  <c r="JD96" i="2" s="1"/>
  <c r="JG96" i="2" s="1"/>
  <c r="JJ96" i="2" s="1"/>
  <c r="JN96" i="2" s="1"/>
  <c r="JR96" i="2" s="1"/>
  <c r="JV96" i="2" s="1"/>
  <c r="JY96" i="2" s="1"/>
  <c r="KB96" i="2" s="1"/>
  <c r="KF96" i="2" s="1"/>
  <c r="KI96" i="2" s="1"/>
  <c r="KM96" i="2" s="1"/>
  <c r="KQ96" i="2" s="1"/>
  <c r="KT96" i="2" s="1"/>
  <c r="KX96" i="2" s="1"/>
  <c r="LB96" i="2" s="1"/>
  <c r="LE96" i="2" s="1"/>
  <c r="LH96" i="2" s="1"/>
  <c r="LK96" i="2" s="1"/>
  <c r="LO96" i="2" s="1"/>
  <c r="LS96" i="2" s="1"/>
  <c r="LW96" i="2" s="1"/>
  <c r="MA96" i="2" s="1"/>
  <c r="ME96" i="2" s="1"/>
  <c r="MI96" i="2" s="1"/>
  <c r="MM96" i="2" s="1"/>
  <c r="MQ96" i="2" s="1"/>
  <c r="MU96" i="2" s="1"/>
  <c r="MY96" i="2" s="1"/>
  <c r="NC96" i="2" s="1"/>
  <c r="NG96" i="2" s="1"/>
  <c r="NK96" i="2" s="1"/>
  <c r="NO96" i="2" s="1"/>
  <c r="NS96" i="2" s="1"/>
  <c r="NW96" i="2" s="1"/>
  <c r="OA96" i="2" s="1"/>
  <c r="OE96" i="2" s="1"/>
  <c r="OI96" i="2" s="1"/>
  <c r="OM96" i="2" s="1"/>
  <c r="OQ96" i="2" s="1"/>
  <c r="OU96" i="2" s="1"/>
  <c r="OY96" i="2" s="1"/>
  <c r="PC96" i="2" s="1"/>
  <c r="PG96" i="2" s="1"/>
  <c r="PK96" i="2" s="1"/>
  <c r="PO96" i="2" s="1"/>
  <c r="PS96" i="2" s="1"/>
  <c r="PW96" i="2" s="1"/>
  <c r="QA96" i="2" s="1"/>
  <c r="QE96" i="2" s="1"/>
  <c r="QI96" i="2" s="1"/>
  <c r="QM96" i="2" s="1"/>
  <c r="QQ96" i="2" s="1"/>
  <c r="QU96" i="2" s="1"/>
  <c r="QY96" i="2" s="1"/>
  <c r="RC96" i="2" s="1"/>
  <c r="RG96" i="2" s="1"/>
  <c r="RK96" i="2" s="1"/>
  <c r="RO96" i="2" s="1"/>
  <c r="RS96" i="2" s="1"/>
  <c r="RW96" i="2" s="1"/>
  <c r="SA96" i="2" s="1"/>
  <c r="SE96" i="2" s="1"/>
  <c r="SI96" i="2" s="1"/>
  <c r="SM96" i="2" s="1"/>
  <c r="SQ96" i="2" s="1"/>
  <c r="SU96" i="2" s="1"/>
  <c r="SY96" i="2" s="1"/>
  <c r="TC96" i="2" s="1"/>
  <c r="G96" i="2"/>
  <c r="TK95" i="2"/>
  <c r="TL95" i="2" s="1"/>
  <c r="TH95" i="2"/>
  <c r="TE95" i="2"/>
  <c r="TF95" i="2" s="1"/>
  <c r="W95" i="2"/>
  <c r="Z95" i="2" s="1"/>
  <c r="AC95" i="2" s="1"/>
  <c r="AF95" i="2" s="1"/>
  <c r="AI95" i="2" s="1"/>
  <c r="AM95" i="2" s="1"/>
  <c r="AQ95" i="2" s="1"/>
  <c r="AU95" i="2" s="1"/>
  <c r="AY95" i="2" s="1"/>
  <c r="BB95" i="2" s="1"/>
  <c r="BE95" i="2" s="1"/>
  <c r="BH95" i="2" s="1"/>
  <c r="BK95" i="2" s="1"/>
  <c r="BN95" i="2" s="1"/>
  <c r="BQ95" i="2" s="1"/>
  <c r="BT95" i="2" s="1"/>
  <c r="BW95" i="2" s="1"/>
  <c r="BZ95" i="2" s="1"/>
  <c r="CC95" i="2" s="1"/>
  <c r="CF95" i="2" s="1"/>
  <c r="CI95" i="2" s="1"/>
  <c r="CL95" i="2" s="1"/>
  <c r="CP95" i="2" s="1"/>
  <c r="CT95" i="2" s="1"/>
  <c r="CX95" i="2" s="1"/>
  <c r="DB95" i="2" s="1"/>
  <c r="DE95" i="2" s="1"/>
  <c r="DI95" i="2" s="1"/>
  <c r="DL95" i="2" s="1"/>
  <c r="DO95" i="2" s="1"/>
  <c r="DS95" i="2" s="1"/>
  <c r="DW95" i="2" s="1"/>
  <c r="DZ95" i="2" s="1"/>
  <c r="EC95" i="2" s="1"/>
  <c r="EG95" i="2" s="1"/>
  <c r="EJ95" i="2" s="1"/>
  <c r="EM95" i="2" s="1"/>
  <c r="EQ95" i="2" s="1"/>
  <c r="ET95" i="2" s="1"/>
  <c r="EX95" i="2" s="1"/>
  <c r="FB95" i="2" s="1"/>
  <c r="FE95" i="2" s="1"/>
  <c r="FH95" i="2" s="1"/>
  <c r="FK95" i="2" s="1"/>
  <c r="FN95" i="2" s="1"/>
  <c r="FR95" i="2" s="1"/>
  <c r="FV95" i="2" s="1"/>
  <c r="FZ95" i="2" s="1"/>
  <c r="GC95" i="2" s="1"/>
  <c r="GF95" i="2" s="1"/>
  <c r="GJ95" i="2" s="1"/>
  <c r="GN95" i="2" s="1"/>
  <c r="GQ95" i="2" s="1"/>
  <c r="GT95" i="2" s="1"/>
  <c r="GW95" i="2" s="1"/>
  <c r="GZ95" i="2" s="1"/>
  <c r="HC95" i="2" s="1"/>
  <c r="HF95" i="2" s="1"/>
  <c r="HI95" i="2" s="1"/>
  <c r="HL95" i="2" s="1"/>
  <c r="HP95" i="2" s="1"/>
  <c r="HT95" i="2" s="1"/>
  <c r="HX95" i="2" s="1"/>
  <c r="IA95" i="2" s="1"/>
  <c r="ID95" i="2" s="1"/>
  <c r="IG95" i="2" s="1"/>
  <c r="IK95" i="2" s="1"/>
  <c r="IO95" i="2" s="1"/>
  <c r="IR95" i="2" s="1"/>
  <c r="IU95" i="2" s="1"/>
  <c r="IX95" i="2" s="1"/>
  <c r="JA95" i="2" s="1"/>
  <c r="JD95" i="2" s="1"/>
  <c r="JG95" i="2" s="1"/>
  <c r="JJ95" i="2" s="1"/>
  <c r="JN95" i="2" s="1"/>
  <c r="JR95" i="2" s="1"/>
  <c r="JV95" i="2" s="1"/>
  <c r="JY95" i="2" s="1"/>
  <c r="KB95" i="2" s="1"/>
  <c r="KF95" i="2" s="1"/>
  <c r="KI95" i="2" s="1"/>
  <c r="KM95" i="2" s="1"/>
  <c r="KQ95" i="2" s="1"/>
  <c r="KT95" i="2" s="1"/>
  <c r="KX95" i="2" s="1"/>
  <c r="LB95" i="2" s="1"/>
  <c r="LE95" i="2" s="1"/>
  <c r="LH95" i="2" s="1"/>
  <c r="LK95" i="2" s="1"/>
  <c r="LO95" i="2" s="1"/>
  <c r="LS95" i="2" s="1"/>
  <c r="LW95" i="2" s="1"/>
  <c r="MA95" i="2" s="1"/>
  <c r="ME95" i="2" s="1"/>
  <c r="MI95" i="2" s="1"/>
  <c r="MM95" i="2" s="1"/>
  <c r="MQ95" i="2" s="1"/>
  <c r="MU95" i="2" s="1"/>
  <c r="MY95" i="2" s="1"/>
  <c r="NC95" i="2" s="1"/>
  <c r="NG95" i="2" s="1"/>
  <c r="NK95" i="2" s="1"/>
  <c r="NO95" i="2" s="1"/>
  <c r="NS95" i="2" s="1"/>
  <c r="NW95" i="2" s="1"/>
  <c r="OA95" i="2" s="1"/>
  <c r="OE95" i="2" s="1"/>
  <c r="OI95" i="2" s="1"/>
  <c r="OM95" i="2" s="1"/>
  <c r="OQ95" i="2" s="1"/>
  <c r="OU95" i="2" s="1"/>
  <c r="OY95" i="2" s="1"/>
  <c r="PC95" i="2" s="1"/>
  <c r="PG95" i="2" s="1"/>
  <c r="PK95" i="2" s="1"/>
  <c r="PO95" i="2" s="1"/>
  <c r="PS95" i="2" s="1"/>
  <c r="PW95" i="2" s="1"/>
  <c r="QA95" i="2" s="1"/>
  <c r="QE95" i="2" s="1"/>
  <c r="QI95" i="2" s="1"/>
  <c r="QM95" i="2" s="1"/>
  <c r="QQ95" i="2" s="1"/>
  <c r="QU95" i="2" s="1"/>
  <c r="QY95" i="2" s="1"/>
  <c r="RC95" i="2" s="1"/>
  <c r="RG95" i="2" s="1"/>
  <c r="RK95" i="2" s="1"/>
  <c r="RO95" i="2" s="1"/>
  <c r="RS95" i="2" s="1"/>
  <c r="RW95" i="2" s="1"/>
  <c r="SA95" i="2" s="1"/>
  <c r="SE95" i="2" s="1"/>
  <c r="SI95" i="2" s="1"/>
  <c r="SM95" i="2" s="1"/>
  <c r="SQ95" i="2" s="1"/>
  <c r="SU95" i="2" s="1"/>
  <c r="SY95" i="2" s="1"/>
  <c r="TC95" i="2" s="1"/>
  <c r="G95" i="2"/>
  <c r="TK94" i="2"/>
  <c r="TL94" i="2" s="1"/>
  <c r="TH94" i="2"/>
  <c r="TI94" i="2" s="1"/>
  <c r="TE94" i="2"/>
  <c r="W94" i="2"/>
  <c r="Z94" i="2" s="1"/>
  <c r="AC94" i="2" s="1"/>
  <c r="AF94" i="2" s="1"/>
  <c r="AI94" i="2" s="1"/>
  <c r="AM94" i="2" s="1"/>
  <c r="AQ94" i="2" s="1"/>
  <c r="AU94" i="2" s="1"/>
  <c r="AY94" i="2" s="1"/>
  <c r="BB94" i="2" s="1"/>
  <c r="BE94" i="2" s="1"/>
  <c r="BH94" i="2" s="1"/>
  <c r="BK94" i="2" s="1"/>
  <c r="BN94" i="2" s="1"/>
  <c r="BQ94" i="2" s="1"/>
  <c r="BT94" i="2" s="1"/>
  <c r="BW94" i="2" s="1"/>
  <c r="BZ94" i="2" s="1"/>
  <c r="CC94" i="2" s="1"/>
  <c r="CF94" i="2" s="1"/>
  <c r="CI94" i="2" s="1"/>
  <c r="CL94" i="2" s="1"/>
  <c r="CP94" i="2" s="1"/>
  <c r="CT94" i="2" s="1"/>
  <c r="CX94" i="2" s="1"/>
  <c r="DB94" i="2" s="1"/>
  <c r="DE94" i="2" s="1"/>
  <c r="DI94" i="2" s="1"/>
  <c r="DL94" i="2" s="1"/>
  <c r="DO94" i="2" s="1"/>
  <c r="DS94" i="2" s="1"/>
  <c r="DW94" i="2" s="1"/>
  <c r="DZ94" i="2" s="1"/>
  <c r="EC94" i="2" s="1"/>
  <c r="EG94" i="2" s="1"/>
  <c r="EJ94" i="2" s="1"/>
  <c r="EM94" i="2" s="1"/>
  <c r="EQ94" i="2" s="1"/>
  <c r="ET94" i="2" s="1"/>
  <c r="EX94" i="2" s="1"/>
  <c r="FB94" i="2" s="1"/>
  <c r="FE94" i="2" s="1"/>
  <c r="FH94" i="2" s="1"/>
  <c r="FK94" i="2" s="1"/>
  <c r="FN94" i="2" s="1"/>
  <c r="FR94" i="2" s="1"/>
  <c r="FV94" i="2" s="1"/>
  <c r="FZ94" i="2" s="1"/>
  <c r="GC94" i="2" s="1"/>
  <c r="GF94" i="2" s="1"/>
  <c r="GJ94" i="2" s="1"/>
  <c r="GN94" i="2" s="1"/>
  <c r="GQ94" i="2" s="1"/>
  <c r="GT94" i="2" s="1"/>
  <c r="GW94" i="2" s="1"/>
  <c r="GZ94" i="2" s="1"/>
  <c r="HC94" i="2" s="1"/>
  <c r="HF94" i="2" s="1"/>
  <c r="HI94" i="2" s="1"/>
  <c r="HL94" i="2" s="1"/>
  <c r="HP94" i="2" s="1"/>
  <c r="HT94" i="2" s="1"/>
  <c r="HX94" i="2" s="1"/>
  <c r="IA94" i="2" s="1"/>
  <c r="ID94" i="2" s="1"/>
  <c r="IG94" i="2" s="1"/>
  <c r="IK94" i="2" s="1"/>
  <c r="IO94" i="2" s="1"/>
  <c r="IR94" i="2" s="1"/>
  <c r="IU94" i="2" s="1"/>
  <c r="IX94" i="2" s="1"/>
  <c r="JA94" i="2" s="1"/>
  <c r="JD94" i="2" s="1"/>
  <c r="JG94" i="2" s="1"/>
  <c r="JJ94" i="2" s="1"/>
  <c r="JN94" i="2" s="1"/>
  <c r="JR94" i="2" s="1"/>
  <c r="JV94" i="2" s="1"/>
  <c r="JY94" i="2" s="1"/>
  <c r="KB94" i="2" s="1"/>
  <c r="KF94" i="2" s="1"/>
  <c r="KI94" i="2" s="1"/>
  <c r="KM94" i="2" s="1"/>
  <c r="KQ94" i="2" s="1"/>
  <c r="KT94" i="2" s="1"/>
  <c r="KX94" i="2" s="1"/>
  <c r="LB94" i="2" s="1"/>
  <c r="LE94" i="2" s="1"/>
  <c r="LH94" i="2" s="1"/>
  <c r="LK94" i="2" s="1"/>
  <c r="LO94" i="2" s="1"/>
  <c r="LS94" i="2" s="1"/>
  <c r="LW94" i="2" s="1"/>
  <c r="MA94" i="2" s="1"/>
  <c r="ME94" i="2" s="1"/>
  <c r="MI94" i="2" s="1"/>
  <c r="MM94" i="2" s="1"/>
  <c r="MQ94" i="2" s="1"/>
  <c r="MU94" i="2" s="1"/>
  <c r="MY94" i="2" s="1"/>
  <c r="NC94" i="2" s="1"/>
  <c r="NG94" i="2" s="1"/>
  <c r="NK94" i="2" s="1"/>
  <c r="NO94" i="2" s="1"/>
  <c r="NS94" i="2" s="1"/>
  <c r="NW94" i="2" s="1"/>
  <c r="OA94" i="2" s="1"/>
  <c r="OE94" i="2" s="1"/>
  <c r="OI94" i="2" s="1"/>
  <c r="OM94" i="2" s="1"/>
  <c r="OQ94" i="2" s="1"/>
  <c r="OU94" i="2" s="1"/>
  <c r="OY94" i="2" s="1"/>
  <c r="PC94" i="2" s="1"/>
  <c r="PG94" i="2" s="1"/>
  <c r="PK94" i="2" s="1"/>
  <c r="PO94" i="2" s="1"/>
  <c r="PS94" i="2" s="1"/>
  <c r="PW94" i="2" s="1"/>
  <c r="QA94" i="2" s="1"/>
  <c r="QE94" i="2" s="1"/>
  <c r="QI94" i="2" s="1"/>
  <c r="QM94" i="2" s="1"/>
  <c r="QQ94" i="2" s="1"/>
  <c r="QU94" i="2" s="1"/>
  <c r="QY94" i="2" s="1"/>
  <c r="RC94" i="2" s="1"/>
  <c r="RG94" i="2" s="1"/>
  <c r="RK94" i="2" s="1"/>
  <c r="RO94" i="2" s="1"/>
  <c r="RS94" i="2" s="1"/>
  <c r="RW94" i="2" s="1"/>
  <c r="SA94" i="2" s="1"/>
  <c r="SE94" i="2" s="1"/>
  <c r="SI94" i="2" s="1"/>
  <c r="SM94" i="2" s="1"/>
  <c r="SQ94" i="2" s="1"/>
  <c r="SU94" i="2" s="1"/>
  <c r="SY94" i="2" s="1"/>
  <c r="TC94" i="2" s="1"/>
  <c r="G94" i="2"/>
  <c r="TK93" i="2"/>
  <c r="TL93" i="2" s="1"/>
  <c r="TH93" i="2"/>
  <c r="TI93" i="2" s="1"/>
  <c r="TE93" i="2"/>
  <c r="TF93" i="2" s="1"/>
  <c r="W93" i="2"/>
  <c r="Z93" i="2" s="1"/>
  <c r="AC93" i="2" s="1"/>
  <c r="AF93" i="2" s="1"/>
  <c r="AI93" i="2" s="1"/>
  <c r="AM93" i="2" s="1"/>
  <c r="AQ93" i="2" s="1"/>
  <c r="AU93" i="2" s="1"/>
  <c r="AY93" i="2" s="1"/>
  <c r="BB93" i="2" s="1"/>
  <c r="BE93" i="2" s="1"/>
  <c r="BH93" i="2" s="1"/>
  <c r="BK93" i="2" s="1"/>
  <c r="BN93" i="2" s="1"/>
  <c r="BQ93" i="2" s="1"/>
  <c r="BT93" i="2" s="1"/>
  <c r="BW93" i="2" s="1"/>
  <c r="BZ93" i="2" s="1"/>
  <c r="CC93" i="2" s="1"/>
  <c r="CF93" i="2" s="1"/>
  <c r="CI93" i="2" s="1"/>
  <c r="CL93" i="2" s="1"/>
  <c r="CP93" i="2" s="1"/>
  <c r="CT93" i="2" s="1"/>
  <c r="CX93" i="2" s="1"/>
  <c r="DB93" i="2" s="1"/>
  <c r="DE93" i="2" s="1"/>
  <c r="DI93" i="2" s="1"/>
  <c r="DL93" i="2" s="1"/>
  <c r="DO93" i="2" s="1"/>
  <c r="DS93" i="2" s="1"/>
  <c r="DW93" i="2" s="1"/>
  <c r="DZ93" i="2" s="1"/>
  <c r="EC93" i="2" s="1"/>
  <c r="EG93" i="2" s="1"/>
  <c r="EJ93" i="2" s="1"/>
  <c r="EM93" i="2" s="1"/>
  <c r="EQ93" i="2" s="1"/>
  <c r="ET93" i="2" s="1"/>
  <c r="EX93" i="2" s="1"/>
  <c r="FB93" i="2" s="1"/>
  <c r="FE93" i="2" s="1"/>
  <c r="FH93" i="2" s="1"/>
  <c r="FK93" i="2" s="1"/>
  <c r="FN93" i="2" s="1"/>
  <c r="FR93" i="2" s="1"/>
  <c r="FV93" i="2" s="1"/>
  <c r="FZ93" i="2" s="1"/>
  <c r="GC93" i="2" s="1"/>
  <c r="GF93" i="2" s="1"/>
  <c r="GJ93" i="2" s="1"/>
  <c r="GN93" i="2" s="1"/>
  <c r="GQ93" i="2" s="1"/>
  <c r="GT93" i="2" s="1"/>
  <c r="GW93" i="2" s="1"/>
  <c r="GZ93" i="2" s="1"/>
  <c r="HC93" i="2" s="1"/>
  <c r="HF93" i="2" s="1"/>
  <c r="HI93" i="2" s="1"/>
  <c r="HL93" i="2" s="1"/>
  <c r="HP93" i="2" s="1"/>
  <c r="HT93" i="2" s="1"/>
  <c r="HX93" i="2" s="1"/>
  <c r="IA93" i="2" s="1"/>
  <c r="ID93" i="2" s="1"/>
  <c r="IG93" i="2" s="1"/>
  <c r="IK93" i="2" s="1"/>
  <c r="IO93" i="2" s="1"/>
  <c r="IR93" i="2" s="1"/>
  <c r="IU93" i="2" s="1"/>
  <c r="IX93" i="2" s="1"/>
  <c r="JA93" i="2" s="1"/>
  <c r="JD93" i="2" s="1"/>
  <c r="JG93" i="2" s="1"/>
  <c r="JJ93" i="2" s="1"/>
  <c r="JN93" i="2" s="1"/>
  <c r="JR93" i="2" s="1"/>
  <c r="JV93" i="2" s="1"/>
  <c r="JY93" i="2" s="1"/>
  <c r="KB93" i="2" s="1"/>
  <c r="KF93" i="2" s="1"/>
  <c r="KI93" i="2" s="1"/>
  <c r="KM93" i="2" s="1"/>
  <c r="KQ93" i="2" s="1"/>
  <c r="KT93" i="2" s="1"/>
  <c r="KX93" i="2" s="1"/>
  <c r="LB93" i="2" s="1"/>
  <c r="LE93" i="2" s="1"/>
  <c r="LH93" i="2" s="1"/>
  <c r="LK93" i="2" s="1"/>
  <c r="LO93" i="2" s="1"/>
  <c r="LS93" i="2" s="1"/>
  <c r="LW93" i="2" s="1"/>
  <c r="MA93" i="2" s="1"/>
  <c r="ME93" i="2" s="1"/>
  <c r="MI93" i="2" s="1"/>
  <c r="MM93" i="2" s="1"/>
  <c r="MQ93" i="2" s="1"/>
  <c r="MU93" i="2" s="1"/>
  <c r="MY93" i="2" s="1"/>
  <c r="NC93" i="2" s="1"/>
  <c r="NG93" i="2" s="1"/>
  <c r="NK93" i="2" s="1"/>
  <c r="NO93" i="2" s="1"/>
  <c r="NS93" i="2" s="1"/>
  <c r="NW93" i="2" s="1"/>
  <c r="OA93" i="2" s="1"/>
  <c r="OE93" i="2" s="1"/>
  <c r="OI93" i="2" s="1"/>
  <c r="OM93" i="2" s="1"/>
  <c r="OQ93" i="2" s="1"/>
  <c r="OU93" i="2" s="1"/>
  <c r="OY93" i="2" s="1"/>
  <c r="PC93" i="2" s="1"/>
  <c r="PG93" i="2" s="1"/>
  <c r="PK93" i="2" s="1"/>
  <c r="PO93" i="2" s="1"/>
  <c r="PS93" i="2" s="1"/>
  <c r="PW93" i="2" s="1"/>
  <c r="QA93" i="2" s="1"/>
  <c r="QE93" i="2" s="1"/>
  <c r="QI93" i="2" s="1"/>
  <c r="QM93" i="2" s="1"/>
  <c r="QQ93" i="2" s="1"/>
  <c r="QU93" i="2" s="1"/>
  <c r="QY93" i="2" s="1"/>
  <c r="RC93" i="2" s="1"/>
  <c r="RG93" i="2" s="1"/>
  <c r="RK93" i="2" s="1"/>
  <c r="RO93" i="2" s="1"/>
  <c r="RS93" i="2" s="1"/>
  <c r="RW93" i="2" s="1"/>
  <c r="SA93" i="2" s="1"/>
  <c r="SE93" i="2" s="1"/>
  <c r="SI93" i="2" s="1"/>
  <c r="SM93" i="2" s="1"/>
  <c r="SQ93" i="2" s="1"/>
  <c r="SU93" i="2" s="1"/>
  <c r="SY93" i="2" s="1"/>
  <c r="TC93" i="2" s="1"/>
  <c r="G93" i="2"/>
  <c r="TK92" i="2"/>
  <c r="TL92" i="2" s="1"/>
  <c r="TH92" i="2"/>
  <c r="TI92" i="2" s="1"/>
  <c r="TE92" i="2"/>
  <c r="W92" i="2"/>
  <c r="Z92" i="2" s="1"/>
  <c r="AC92" i="2" s="1"/>
  <c r="AF92" i="2" s="1"/>
  <c r="AI92" i="2" s="1"/>
  <c r="AM92" i="2" s="1"/>
  <c r="AQ92" i="2" s="1"/>
  <c r="AU92" i="2" s="1"/>
  <c r="AY92" i="2" s="1"/>
  <c r="BB92" i="2" s="1"/>
  <c r="BE92" i="2" s="1"/>
  <c r="BH92" i="2" s="1"/>
  <c r="BK92" i="2" s="1"/>
  <c r="BN92" i="2" s="1"/>
  <c r="BQ92" i="2" s="1"/>
  <c r="BT92" i="2" s="1"/>
  <c r="BW92" i="2" s="1"/>
  <c r="BZ92" i="2" s="1"/>
  <c r="CC92" i="2" s="1"/>
  <c r="CF92" i="2" s="1"/>
  <c r="CI92" i="2" s="1"/>
  <c r="CL92" i="2" s="1"/>
  <c r="CP92" i="2" s="1"/>
  <c r="CT92" i="2" s="1"/>
  <c r="CX92" i="2" s="1"/>
  <c r="DB92" i="2" s="1"/>
  <c r="DE92" i="2" s="1"/>
  <c r="DI92" i="2" s="1"/>
  <c r="DL92" i="2" s="1"/>
  <c r="DO92" i="2" s="1"/>
  <c r="DS92" i="2" s="1"/>
  <c r="DW92" i="2" s="1"/>
  <c r="DZ92" i="2" s="1"/>
  <c r="EC92" i="2" s="1"/>
  <c r="EG92" i="2" s="1"/>
  <c r="EJ92" i="2" s="1"/>
  <c r="EM92" i="2" s="1"/>
  <c r="EQ92" i="2" s="1"/>
  <c r="ET92" i="2" s="1"/>
  <c r="EX92" i="2" s="1"/>
  <c r="FB92" i="2" s="1"/>
  <c r="FE92" i="2" s="1"/>
  <c r="FH92" i="2" s="1"/>
  <c r="FK92" i="2" s="1"/>
  <c r="FN92" i="2" s="1"/>
  <c r="FR92" i="2" s="1"/>
  <c r="FV92" i="2" s="1"/>
  <c r="FZ92" i="2" s="1"/>
  <c r="GC92" i="2" s="1"/>
  <c r="GF92" i="2" s="1"/>
  <c r="GJ92" i="2" s="1"/>
  <c r="GN92" i="2" s="1"/>
  <c r="GQ92" i="2" s="1"/>
  <c r="GT92" i="2" s="1"/>
  <c r="GW92" i="2" s="1"/>
  <c r="GZ92" i="2" s="1"/>
  <c r="HC92" i="2" s="1"/>
  <c r="HF92" i="2" s="1"/>
  <c r="HI92" i="2" s="1"/>
  <c r="HL92" i="2" s="1"/>
  <c r="HP92" i="2" s="1"/>
  <c r="HT92" i="2" s="1"/>
  <c r="HX92" i="2" s="1"/>
  <c r="IA92" i="2" s="1"/>
  <c r="ID92" i="2" s="1"/>
  <c r="IG92" i="2" s="1"/>
  <c r="IK92" i="2" s="1"/>
  <c r="IO92" i="2" s="1"/>
  <c r="IR92" i="2" s="1"/>
  <c r="IU92" i="2" s="1"/>
  <c r="IX92" i="2" s="1"/>
  <c r="JA92" i="2" s="1"/>
  <c r="JD92" i="2" s="1"/>
  <c r="JG92" i="2" s="1"/>
  <c r="JJ92" i="2" s="1"/>
  <c r="JN92" i="2" s="1"/>
  <c r="JR92" i="2" s="1"/>
  <c r="JV92" i="2" s="1"/>
  <c r="JY92" i="2" s="1"/>
  <c r="KB92" i="2" s="1"/>
  <c r="KF92" i="2" s="1"/>
  <c r="KI92" i="2" s="1"/>
  <c r="KM92" i="2" s="1"/>
  <c r="KQ92" i="2" s="1"/>
  <c r="KT92" i="2" s="1"/>
  <c r="KX92" i="2" s="1"/>
  <c r="LB92" i="2" s="1"/>
  <c r="LE92" i="2" s="1"/>
  <c r="LH92" i="2" s="1"/>
  <c r="LK92" i="2" s="1"/>
  <c r="LO92" i="2" s="1"/>
  <c r="LS92" i="2" s="1"/>
  <c r="LW92" i="2" s="1"/>
  <c r="MA92" i="2" s="1"/>
  <c r="ME92" i="2" s="1"/>
  <c r="MI92" i="2" s="1"/>
  <c r="MM92" i="2" s="1"/>
  <c r="MQ92" i="2" s="1"/>
  <c r="MU92" i="2" s="1"/>
  <c r="MY92" i="2" s="1"/>
  <c r="NC92" i="2" s="1"/>
  <c r="NG92" i="2" s="1"/>
  <c r="NK92" i="2" s="1"/>
  <c r="NO92" i="2" s="1"/>
  <c r="NS92" i="2" s="1"/>
  <c r="NW92" i="2" s="1"/>
  <c r="OA92" i="2" s="1"/>
  <c r="OE92" i="2" s="1"/>
  <c r="OI92" i="2" s="1"/>
  <c r="OM92" i="2" s="1"/>
  <c r="OQ92" i="2" s="1"/>
  <c r="OU92" i="2" s="1"/>
  <c r="OY92" i="2" s="1"/>
  <c r="PC92" i="2" s="1"/>
  <c r="PG92" i="2" s="1"/>
  <c r="PK92" i="2" s="1"/>
  <c r="PO92" i="2" s="1"/>
  <c r="PS92" i="2" s="1"/>
  <c r="PW92" i="2" s="1"/>
  <c r="QA92" i="2" s="1"/>
  <c r="QE92" i="2" s="1"/>
  <c r="QI92" i="2" s="1"/>
  <c r="QM92" i="2" s="1"/>
  <c r="QQ92" i="2" s="1"/>
  <c r="QU92" i="2" s="1"/>
  <c r="QY92" i="2" s="1"/>
  <c r="RC92" i="2" s="1"/>
  <c r="RG92" i="2" s="1"/>
  <c r="RK92" i="2" s="1"/>
  <c r="RO92" i="2" s="1"/>
  <c r="RS92" i="2" s="1"/>
  <c r="RW92" i="2" s="1"/>
  <c r="SA92" i="2" s="1"/>
  <c r="SE92" i="2" s="1"/>
  <c r="SI92" i="2" s="1"/>
  <c r="SM92" i="2" s="1"/>
  <c r="SQ92" i="2" s="1"/>
  <c r="SU92" i="2" s="1"/>
  <c r="SY92" i="2" s="1"/>
  <c r="TC92" i="2" s="1"/>
  <c r="G92" i="2"/>
  <c r="TN91" i="2"/>
  <c r="TO91" i="2" s="1"/>
  <c r="TK91" i="2"/>
  <c r="TL91" i="2" s="1"/>
  <c r="TH91" i="2"/>
  <c r="TI91" i="2" s="1"/>
  <c r="TE91" i="2"/>
  <c r="TF91" i="2" s="1"/>
  <c r="W91" i="2"/>
  <c r="Z91" i="2" s="1"/>
  <c r="AC91" i="2" s="1"/>
  <c r="AF91" i="2" s="1"/>
  <c r="AI91" i="2" s="1"/>
  <c r="AM91" i="2" s="1"/>
  <c r="AQ91" i="2" s="1"/>
  <c r="AU91" i="2" s="1"/>
  <c r="AY91" i="2" s="1"/>
  <c r="BB91" i="2" s="1"/>
  <c r="BE91" i="2" s="1"/>
  <c r="BH91" i="2" s="1"/>
  <c r="BK91" i="2" s="1"/>
  <c r="BN91" i="2" s="1"/>
  <c r="BQ91" i="2" s="1"/>
  <c r="BT91" i="2" s="1"/>
  <c r="BW91" i="2" s="1"/>
  <c r="BZ91" i="2" s="1"/>
  <c r="CC91" i="2" s="1"/>
  <c r="CF91" i="2" s="1"/>
  <c r="CI91" i="2" s="1"/>
  <c r="CL91" i="2" s="1"/>
  <c r="CP91" i="2" s="1"/>
  <c r="CT91" i="2" s="1"/>
  <c r="CX91" i="2" s="1"/>
  <c r="DB91" i="2" s="1"/>
  <c r="DE91" i="2" s="1"/>
  <c r="DI91" i="2" s="1"/>
  <c r="DL91" i="2" s="1"/>
  <c r="DO91" i="2" s="1"/>
  <c r="DS91" i="2" s="1"/>
  <c r="DW91" i="2" s="1"/>
  <c r="DZ91" i="2" s="1"/>
  <c r="EC91" i="2" s="1"/>
  <c r="EG91" i="2" s="1"/>
  <c r="EJ91" i="2" s="1"/>
  <c r="EM91" i="2" s="1"/>
  <c r="EQ91" i="2" s="1"/>
  <c r="ET91" i="2" s="1"/>
  <c r="EX91" i="2" s="1"/>
  <c r="FB91" i="2" s="1"/>
  <c r="FE91" i="2" s="1"/>
  <c r="FH91" i="2" s="1"/>
  <c r="FK91" i="2" s="1"/>
  <c r="FN91" i="2" s="1"/>
  <c r="FR91" i="2" s="1"/>
  <c r="FV91" i="2" s="1"/>
  <c r="FZ91" i="2" s="1"/>
  <c r="GC91" i="2" s="1"/>
  <c r="GF91" i="2" s="1"/>
  <c r="GJ91" i="2" s="1"/>
  <c r="GN91" i="2" s="1"/>
  <c r="GQ91" i="2" s="1"/>
  <c r="GT91" i="2" s="1"/>
  <c r="GW91" i="2" s="1"/>
  <c r="GZ91" i="2" s="1"/>
  <c r="HC91" i="2" s="1"/>
  <c r="HF91" i="2" s="1"/>
  <c r="HI91" i="2" s="1"/>
  <c r="HL91" i="2" s="1"/>
  <c r="HP91" i="2" s="1"/>
  <c r="HT91" i="2" s="1"/>
  <c r="HX91" i="2" s="1"/>
  <c r="IA91" i="2" s="1"/>
  <c r="ID91" i="2" s="1"/>
  <c r="IG91" i="2" s="1"/>
  <c r="IK91" i="2" s="1"/>
  <c r="IO91" i="2" s="1"/>
  <c r="IR91" i="2" s="1"/>
  <c r="IU91" i="2" s="1"/>
  <c r="IX91" i="2" s="1"/>
  <c r="JA91" i="2" s="1"/>
  <c r="JD91" i="2" s="1"/>
  <c r="JG91" i="2" s="1"/>
  <c r="JJ91" i="2" s="1"/>
  <c r="JN91" i="2" s="1"/>
  <c r="JR91" i="2" s="1"/>
  <c r="JV91" i="2" s="1"/>
  <c r="JY91" i="2" s="1"/>
  <c r="KB91" i="2" s="1"/>
  <c r="KF91" i="2" s="1"/>
  <c r="KI91" i="2" s="1"/>
  <c r="KM91" i="2" s="1"/>
  <c r="KQ91" i="2" s="1"/>
  <c r="KT91" i="2" s="1"/>
  <c r="KX91" i="2" s="1"/>
  <c r="LB91" i="2" s="1"/>
  <c r="LE91" i="2" s="1"/>
  <c r="LH91" i="2" s="1"/>
  <c r="LK91" i="2" s="1"/>
  <c r="LO91" i="2" s="1"/>
  <c r="LS91" i="2" s="1"/>
  <c r="LW91" i="2" s="1"/>
  <c r="MA91" i="2" s="1"/>
  <c r="ME91" i="2" s="1"/>
  <c r="MI91" i="2" s="1"/>
  <c r="MM91" i="2" s="1"/>
  <c r="MQ91" i="2" s="1"/>
  <c r="MU91" i="2" s="1"/>
  <c r="MY91" i="2" s="1"/>
  <c r="NC91" i="2" s="1"/>
  <c r="NG91" i="2" s="1"/>
  <c r="NK91" i="2" s="1"/>
  <c r="NO91" i="2" s="1"/>
  <c r="NS91" i="2" s="1"/>
  <c r="NW91" i="2" s="1"/>
  <c r="OA91" i="2" s="1"/>
  <c r="OE91" i="2" s="1"/>
  <c r="OI91" i="2" s="1"/>
  <c r="OM91" i="2" s="1"/>
  <c r="OQ91" i="2" s="1"/>
  <c r="OU91" i="2" s="1"/>
  <c r="OY91" i="2" s="1"/>
  <c r="PC91" i="2" s="1"/>
  <c r="PG91" i="2" s="1"/>
  <c r="PK91" i="2" s="1"/>
  <c r="PO91" i="2" s="1"/>
  <c r="PS91" i="2" s="1"/>
  <c r="PW91" i="2" s="1"/>
  <c r="QA91" i="2" s="1"/>
  <c r="QE91" i="2" s="1"/>
  <c r="QI91" i="2" s="1"/>
  <c r="QM91" i="2" s="1"/>
  <c r="QQ91" i="2" s="1"/>
  <c r="QU91" i="2" s="1"/>
  <c r="QY91" i="2" s="1"/>
  <c r="RC91" i="2" s="1"/>
  <c r="RG91" i="2" s="1"/>
  <c r="RK91" i="2" s="1"/>
  <c r="RO91" i="2" s="1"/>
  <c r="RS91" i="2" s="1"/>
  <c r="RW91" i="2" s="1"/>
  <c r="SA91" i="2" s="1"/>
  <c r="SE91" i="2" s="1"/>
  <c r="SI91" i="2" s="1"/>
  <c r="SM91" i="2" s="1"/>
  <c r="SQ91" i="2" s="1"/>
  <c r="SU91" i="2" s="1"/>
  <c r="SY91" i="2" s="1"/>
  <c r="TC91" i="2" s="1"/>
  <c r="G91" i="2"/>
  <c r="TK90" i="2"/>
  <c r="TL90" i="2" s="1"/>
  <c r="TH90" i="2"/>
  <c r="TI90" i="2" s="1"/>
  <c r="TE90" i="2"/>
  <c r="SA90" i="2"/>
  <c r="SE90" i="2" s="1"/>
  <c r="SI90" i="2" s="1"/>
  <c r="SM90" i="2" s="1"/>
  <c r="SQ90" i="2" s="1"/>
  <c r="SU90" i="2" s="1"/>
  <c r="SY90" i="2" s="1"/>
  <c r="TC90" i="2" s="1"/>
  <c r="EG90" i="2"/>
  <c r="EJ90" i="2" s="1"/>
  <c r="EM90" i="2" s="1"/>
  <c r="EQ90" i="2" s="1"/>
  <c r="ET90" i="2" s="1"/>
  <c r="EX90" i="2" s="1"/>
  <c r="FB90" i="2" s="1"/>
  <c r="FE90" i="2" s="1"/>
  <c r="FH90" i="2" s="1"/>
  <c r="FK90" i="2" s="1"/>
  <c r="FN90" i="2" s="1"/>
  <c r="FR90" i="2" s="1"/>
  <c r="FV90" i="2" s="1"/>
  <c r="FZ90" i="2" s="1"/>
  <c r="GC90" i="2" s="1"/>
  <c r="GF90" i="2" s="1"/>
  <c r="GJ90" i="2" s="1"/>
  <c r="GN90" i="2" s="1"/>
  <c r="GQ90" i="2" s="1"/>
  <c r="GT90" i="2" s="1"/>
  <c r="GW90" i="2" s="1"/>
  <c r="GZ90" i="2" s="1"/>
  <c r="HC90" i="2" s="1"/>
  <c r="HF90" i="2" s="1"/>
  <c r="HI90" i="2" s="1"/>
  <c r="HL90" i="2" s="1"/>
  <c r="HP90" i="2" s="1"/>
  <c r="HT90" i="2" s="1"/>
  <c r="HX90" i="2" s="1"/>
  <c r="IA90" i="2" s="1"/>
  <c r="ID90" i="2" s="1"/>
  <c r="IG90" i="2" s="1"/>
  <c r="IK90" i="2" s="1"/>
  <c r="IO90" i="2" s="1"/>
  <c r="IR90" i="2" s="1"/>
  <c r="IU90" i="2" s="1"/>
  <c r="IX90" i="2" s="1"/>
  <c r="JA90" i="2" s="1"/>
  <c r="JD90" i="2" s="1"/>
  <c r="JG90" i="2" s="1"/>
  <c r="JJ90" i="2" s="1"/>
  <c r="JN90" i="2" s="1"/>
  <c r="JR90" i="2" s="1"/>
  <c r="JV90" i="2" s="1"/>
  <c r="JY90" i="2" s="1"/>
  <c r="KB90" i="2" s="1"/>
  <c r="KF90" i="2" s="1"/>
  <c r="KI90" i="2" s="1"/>
  <c r="KM90" i="2" s="1"/>
  <c r="KQ90" i="2" s="1"/>
  <c r="KT90" i="2" s="1"/>
  <c r="KX90" i="2" s="1"/>
  <c r="LB90" i="2" s="1"/>
  <c r="LE90" i="2" s="1"/>
  <c r="LH90" i="2" s="1"/>
  <c r="LK90" i="2" s="1"/>
  <c r="LO90" i="2" s="1"/>
  <c r="LS90" i="2" s="1"/>
  <c r="LW90" i="2" s="1"/>
  <c r="MA90" i="2" s="1"/>
  <c r="ME90" i="2" s="1"/>
  <c r="MI90" i="2" s="1"/>
  <c r="MM90" i="2" s="1"/>
  <c r="MQ90" i="2" s="1"/>
  <c r="MU90" i="2" s="1"/>
  <c r="MY90" i="2" s="1"/>
  <c r="NC90" i="2" s="1"/>
  <c r="NG90" i="2" s="1"/>
  <c r="NK90" i="2" s="1"/>
  <c r="NO90" i="2" s="1"/>
  <c r="NS90" i="2" s="1"/>
  <c r="NW90" i="2" s="1"/>
  <c r="OA90" i="2" s="1"/>
  <c r="OE90" i="2" s="1"/>
  <c r="OI90" i="2" s="1"/>
  <c r="OM90" i="2" s="1"/>
  <c r="W90" i="2"/>
  <c r="Z90" i="2" s="1"/>
  <c r="AC90" i="2" s="1"/>
  <c r="AF90" i="2" s="1"/>
  <c r="AI90" i="2" s="1"/>
  <c r="AM90" i="2" s="1"/>
  <c r="AQ90" i="2" s="1"/>
  <c r="AU90" i="2" s="1"/>
  <c r="AY90" i="2" s="1"/>
  <c r="BB90" i="2" s="1"/>
  <c r="BE90" i="2" s="1"/>
  <c r="BH90" i="2" s="1"/>
  <c r="BK90" i="2" s="1"/>
  <c r="BN90" i="2" s="1"/>
  <c r="BQ90" i="2" s="1"/>
  <c r="BT90" i="2" s="1"/>
  <c r="BW90" i="2" s="1"/>
  <c r="BZ90" i="2" s="1"/>
  <c r="CC90" i="2" s="1"/>
  <c r="CF90" i="2" s="1"/>
  <c r="CI90" i="2" s="1"/>
  <c r="CL90" i="2" s="1"/>
  <c r="CP90" i="2" s="1"/>
  <c r="CT90" i="2" s="1"/>
  <c r="CX90" i="2" s="1"/>
  <c r="DB90" i="2" s="1"/>
  <c r="DE90" i="2" s="1"/>
  <c r="DI90" i="2" s="1"/>
  <c r="DL90" i="2" s="1"/>
  <c r="DO90" i="2" s="1"/>
  <c r="DS90" i="2" s="1"/>
  <c r="DW90" i="2" s="1"/>
  <c r="DZ90" i="2" s="1"/>
  <c r="G90" i="2"/>
  <c r="TK89" i="2"/>
  <c r="TL89" i="2" s="1"/>
  <c r="TH89" i="2"/>
  <c r="TI89" i="2" s="1"/>
  <c r="TE89" i="2"/>
  <c r="W89" i="2"/>
  <c r="Z89" i="2" s="1"/>
  <c r="AC89" i="2" s="1"/>
  <c r="AF89" i="2" s="1"/>
  <c r="AI89" i="2" s="1"/>
  <c r="AM89" i="2" s="1"/>
  <c r="AQ89" i="2" s="1"/>
  <c r="AU89" i="2" s="1"/>
  <c r="AY89" i="2" s="1"/>
  <c r="BB89" i="2" s="1"/>
  <c r="BE89" i="2" s="1"/>
  <c r="BH89" i="2" s="1"/>
  <c r="BK89" i="2" s="1"/>
  <c r="BN89" i="2" s="1"/>
  <c r="BQ89" i="2" s="1"/>
  <c r="BT89" i="2" s="1"/>
  <c r="BW89" i="2" s="1"/>
  <c r="BZ89" i="2" s="1"/>
  <c r="CC89" i="2" s="1"/>
  <c r="CF89" i="2" s="1"/>
  <c r="CI89" i="2" s="1"/>
  <c r="CL89" i="2" s="1"/>
  <c r="CP89" i="2" s="1"/>
  <c r="CT89" i="2" s="1"/>
  <c r="CX89" i="2" s="1"/>
  <c r="DB89" i="2" s="1"/>
  <c r="DE89" i="2" s="1"/>
  <c r="DI89" i="2" s="1"/>
  <c r="DL89" i="2" s="1"/>
  <c r="DO89" i="2" s="1"/>
  <c r="DS89" i="2" s="1"/>
  <c r="DW89" i="2" s="1"/>
  <c r="DZ89" i="2" s="1"/>
  <c r="EC89" i="2" s="1"/>
  <c r="EG89" i="2" s="1"/>
  <c r="EJ89" i="2" s="1"/>
  <c r="EM89" i="2" s="1"/>
  <c r="EQ89" i="2" s="1"/>
  <c r="ET89" i="2" s="1"/>
  <c r="EX89" i="2" s="1"/>
  <c r="FB89" i="2" s="1"/>
  <c r="FE89" i="2" s="1"/>
  <c r="FH89" i="2" s="1"/>
  <c r="FK89" i="2" s="1"/>
  <c r="FN89" i="2" s="1"/>
  <c r="FR89" i="2" s="1"/>
  <c r="FV89" i="2" s="1"/>
  <c r="FZ89" i="2" s="1"/>
  <c r="GC89" i="2" s="1"/>
  <c r="GF89" i="2" s="1"/>
  <c r="GJ89" i="2" s="1"/>
  <c r="GN89" i="2" s="1"/>
  <c r="GQ89" i="2" s="1"/>
  <c r="GT89" i="2" s="1"/>
  <c r="GW89" i="2" s="1"/>
  <c r="GZ89" i="2" s="1"/>
  <c r="HC89" i="2" s="1"/>
  <c r="HF89" i="2" s="1"/>
  <c r="HI89" i="2" s="1"/>
  <c r="HL89" i="2" s="1"/>
  <c r="HP89" i="2" s="1"/>
  <c r="HT89" i="2" s="1"/>
  <c r="HX89" i="2" s="1"/>
  <c r="IA89" i="2" s="1"/>
  <c r="ID89" i="2" s="1"/>
  <c r="IG89" i="2" s="1"/>
  <c r="IK89" i="2" s="1"/>
  <c r="IO89" i="2" s="1"/>
  <c r="IR89" i="2" s="1"/>
  <c r="IU89" i="2" s="1"/>
  <c r="IX89" i="2" s="1"/>
  <c r="JA89" i="2" s="1"/>
  <c r="JD89" i="2" s="1"/>
  <c r="JG89" i="2" s="1"/>
  <c r="JJ89" i="2" s="1"/>
  <c r="JN89" i="2" s="1"/>
  <c r="JR89" i="2" s="1"/>
  <c r="JV89" i="2" s="1"/>
  <c r="JY89" i="2" s="1"/>
  <c r="KB89" i="2" s="1"/>
  <c r="KF89" i="2" s="1"/>
  <c r="KI89" i="2" s="1"/>
  <c r="KM89" i="2" s="1"/>
  <c r="KQ89" i="2" s="1"/>
  <c r="KT89" i="2" s="1"/>
  <c r="KX89" i="2" s="1"/>
  <c r="LB89" i="2" s="1"/>
  <c r="LE89" i="2" s="1"/>
  <c r="LH89" i="2" s="1"/>
  <c r="LK89" i="2" s="1"/>
  <c r="LO89" i="2" s="1"/>
  <c r="LS89" i="2" s="1"/>
  <c r="LW89" i="2" s="1"/>
  <c r="MA89" i="2" s="1"/>
  <c r="ME89" i="2" s="1"/>
  <c r="MI89" i="2" s="1"/>
  <c r="MM89" i="2" s="1"/>
  <c r="MQ89" i="2" s="1"/>
  <c r="MU89" i="2" s="1"/>
  <c r="MY89" i="2" s="1"/>
  <c r="NC89" i="2" s="1"/>
  <c r="NG89" i="2" s="1"/>
  <c r="NK89" i="2" s="1"/>
  <c r="NO89" i="2" s="1"/>
  <c r="NS89" i="2" s="1"/>
  <c r="NW89" i="2" s="1"/>
  <c r="OA89" i="2" s="1"/>
  <c r="OE89" i="2" s="1"/>
  <c r="OI89" i="2" s="1"/>
  <c r="OM89" i="2" s="1"/>
  <c r="OQ89" i="2" s="1"/>
  <c r="OU89" i="2" s="1"/>
  <c r="OY89" i="2" s="1"/>
  <c r="PC89" i="2" s="1"/>
  <c r="PG89" i="2" s="1"/>
  <c r="PK89" i="2" s="1"/>
  <c r="PO89" i="2" s="1"/>
  <c r="PS89" i="2" s="1"/>
  <c r="PW89" i="2" s="1"/>
  <c r="QA89" i="2" s="1"/>
  <c r="QE89" i="2" s="1"/>
  <c r="QI89" i="2" s="1"/>
  <c r="QM89" i="2" s="1"/>
  <c r="QQ89" i="2" s="1"/>
  <c r="QU89" i="2" s="1"/>
  <c r="QY89" i="2" s="1"/>
  <c r="RC89" i="2" s="1"/>
  <c r="RG89" i="2" s="1"/>
  <c r="RK89" i="2" s="1"/>
  <c r="RO89" i="2" s="1"/>
  <c r="RS89" i="2" s="1"/>
  <c r="RW89" i="2" s="1"/>
  <c r="SA89" i="2" s="1"/>
  <c r="SE89" i="2" s="1"/>
  <c r="SI89" i="2" s="1"/>
  <c r="SM89" i="2" s="1"/>
  <c r="SQ89" i="2" s="1"/>
  <c r="SU89" i="2" s="1"/>
  <c r="SY89" i="2" s="1"/>
  <c r="TC89" i="2" s="1"/>
  <c r="G89" i="2"/>
  <c r="SD88" i="2"/>
  <c r="NR88" i="2"/>
  <c r="TK88" i="2" s="1"/>
  <c r="TL88" i="2" s="1"/>
  <c r="LN88" i="2"/>
  <c r="JU88" i="2"/>
  <c r="HZ88" i="2"/>
  <c r="TH88" i="2" s="1"/>
  <c r="TI88" i="2" s="1"/>
  <c r="GI88" i="2"/>
  <c r="EP88" i="2"/>
  <c r="CS88" i="2"/>
  <c r="W88" i="2"/>
  <c r="Z88" i="2" s="1"/>
  <c r="AC88" i="2" s="1"/>
  <c r="AF88" i="2" s="1"/>
  <c r="AI88" i="2" s="1"/>
  <c r="AM88" i="2" s="1"/>
  <c r="AQ88" i="2" s="1"/>
  <c r="AU88" i="2" s="1"/>
  <c r="AY88" i="2" s="1"/>
  <c r="BB88" i="2" s="1"/>
  <c r="BE88" i="2" s="1"/>
  <c r="BH88" i="2" s="1"/>
  <c r="BK88" i="2" s="1"/>
  <c r="BN88" i="2" s="1"/>
  <c r="BQ88" i="2" s="1"/>
  <c r="BT88" i="2" s="1"/>
  <c r="BW88" i="2" s="1"/>
  <c r="BZ88" i="2" s="1"/>
  <c r="CC88" i="2" s="1"/>
  <c r="CF88" i="2" s="1"/>
  <c r="CI88" i="2" s="1"/>
  <c r="CL88" i="2" s="1"/>
  <c r="CP88" i="2" s="1"/>
  <c r="CT88" i="2" s="1"/>
  <c r="CX88" i="2" s="1"/>
  <c r="DB88" i="2" s="1"/>
  <c r="DE88" i="2" s="1"/>
  <c r="DI88" i="2" s="1"/>
  <c r="DL88" i="2" s="1"/>
  <c r="DO88" i="2" s="1"/>
  <c r="DS88" i="2" s="1"/>
  <c r="DW88" i="2" s="1"/>
  <c r="DZ88" i="2" s="1"/>
  <c r="EC88" i="2" s="1"/>
  <c r="EG88" i="2" s="1"/>
  <c r="EJ88" i="2" s="1"/>
  <c r="EM88" i="2" s="1"/>
  <c r="EQ88" i="2" s="1"/>
  <c r="ET88" i="2" s="1"/>
  <c r="EX88" i="2" s="1"/>
  <c r="FB88" i="2" s="1"/>
  <c r="FE88" i="2" s="1"/>
  <c r="FH88" i="2" s="1"/>
  <c r="FK88" i="2" s="1"/>
  <c r="FN88" i="2" s="1"/>
  <c r="FR88" i="2" s="1"/>
  <c r="FV88" i="2" s="1"/>
  <c r="FZ88" i="2" s="1"/>
  <c r="GC88" i="2" s="1"/>
  <c r="GF88" i="2" s="1"/>
  <c r="G88" i="2"/>
  <c r="TK87" i="2"/>
  <c r="TL87" i="2" s="1"/>
  <c r="TH87" i="2"/>
  <c r="TI87" i="2" s="1"/>
  <c r="TE87" i="2"/>
  <c r="TF87" i="2" s="1"/>
  <c r="W87" i="2"/>
  <c r="Z87" i="2" s="1"/>
  <c r="AC87" i="2" s="1"/>
  <c r="AF87" i="2" s="1"/>
  <c r="AI87" i="2" s="1"/>
  <c r="AM87" i="2" s="1"/>
  <c r="AQ87" i="2" s="1"/>
  <c r="AU87" i="2" s="1"/>
  <c r="AY87" i="2" s="1"/>
  <c r="BB87" i="2" s="1"/>
  <c r="BE87" i="2" s="1"/>
  <c r="BH87" i="2" s="1"/>
  <c r="BK87" i="2" s="1"/>
  <c r="BN87" i="2" s="1"/>
  <c r="BQ87" i="2" s="1"/>
  <c r="BT87" i="2" s="1"/>
  <c r="BW87" i="2" s="1"/>
  <c r="BZ87" i="2" s="1"/>
  <c r="CC87" i="2" s="1"/>
  <c r="CF87" i="2" s="1"/>
  <c r="CI87" i="2" s="1"/>
  <c r="CL87" i="2" s="1"/>
  <c r="CP87" i="2" s="1"/>
  <c r="CT87" i="2" s="1"/>
  <c r="CX87" i="2" s="1"/>
  <c r="DB87" i="2" s="1"/>
  <c r="DE87" i="2" s="1"/>
  <c r="DI87" i="2" s="1"/>
  <c r="DL87" i="2" s="1"/>
  <c r="DO87" i="2" s="1"/>
  <c r="DS87" i="2" s="1"/>
  <c r="DW87" i="2" s="1"/>
  <c r="DZ87" i="2" s="1"/>
  <c r="EC87" i="2" s="1"/>
  <c r="EG87" i="2" s="1"/>
  <c r="EJ87" i="2" s="1"/>
  <c r="EM87" i="2" s="1"/>
  <c r="EQ87" i="2" s="1"/>
  <c r="ET87" i="2" s="1"/>
  <c r="EX87" i="2" s="1"/>
  <c r="FB87" i="2" s="1"/>
  <c r="FE87" i="2" s="1"/>
  <c r="FH87" i="2" s="1"/>
  <c r="FK87" i="2" s="1"/>
  <c r="FN87" i="2" s="1"/>
  <c r="FR87" i="2" s="1"/>
  <c r="FV87" i="2" s="1"/>
  <c r="FZ87" i="2" s="1"/>
  <c r="GC87" i="2" s="1"/>
  <c r="GF87" i="2" s="1"/>
  <c r="GJ87" i="2" s="1"/>
  <c r="GN87" i="2" s="1"/>
  <c r="GQ87" i="2" s="1"/>
  <c r="GT87" i="2" s="1"/>
  <c r="GW87" i="2" s="1"/>
  <c r="GZ87" i="2" s="1"/>
  <c r="HC87" i="2" s="1"/>
  <c r="HF87" i="2" s="1"/>
  <c r="HI87" i="2" s="1"/>
  <c r="HL87" i="2" s="1"/>
  <c r="HP87" i="2" s="1"/>
  <c r="HT87" i="2" s="1"/>
  <c r="HX87" i="2" s="1"/>
  <c r="IA87" i="2" s="1"/>
  <c r="ID87" i="2" s="1"/>
  <c r="IG87" i="2" s="1"/>
  <c r="IK87" i="2" s="1"/>
  <c r="IO87" i="2" s="1"/>
  <c r="IR87" i="2" s="1"/>
  <c r="IU87" i="2" s="1"/>
  <c r="IX87" i="2" s="1"/>
  <c r="JA87" i="2" s="1"/>
  <c r="JD87" i="2" s="1"/>
  <c r="JG87" i="2" s="1"/>
  <c r="JJ87" i="2" s="1"/>
  <c r="JN87" i="2" s="1"/>
  <c r="JR87" i="2" s="1"/>
  <c r="JV87" i="2" s="1"/>
  <c r="JY87" i="2" s="1"/>
  <c r="KB87" i="2" s="1"/>
  <c r="KF87" i="2" s="1"/>
  <c r="KI87" i="2" s="1"/>
  <c r="KM87" i="2" s="1"/>
  <c r="KQ87" i="2" s="1"/>
  <c r="KT87" i="2" s="1"/>
  <c r="KX87" i="2" s="1"/>
  <c r="LB87" i="2" s="1"/>
  <c r="LE87" i="2" s="1"/>
  <c r="LH87" i="2" s="1"/>
  <c r="LK87" i="2" s="1"/>
  <c r="LO87" i="2" s="1"/>
  <c r="LS87" i="2" s="1"/>
  <c r="LW87" i="2" s="1"/>
  <c r="MA87" i="2" s="1"/>
  <c r="ME87" i="2" s="1"/>
  <c r="MI87" i="2" s="1"/>
  <c r="MM87" i="2" s="1"/>
  <c r="MQ87" i="2" s="1"/>
  <c r="MU87" i="2" s="1"/>
  <c r="MY87" i="2" s="1"/>
  <c r="NC87" i="2" s="1"/>
  <c r="NG87" i="2" s="1"/>
  <c r="NK87" i="2" s="1"/>
  <c r="NO87" i="2" s="1"/>
  <c r="NS87" i="2" s="1"/>
  <c r="NW87" i="2" s="1"/>
  <c r="OA87" i="2" s="1"/>
  <c r="OE87" i="2" s="1"/>
  <c r="OI87" i="2" s="1"/>
  <c r="OM87" i="2" s="1"/>
  <c r="OQ87" i="2" s="1"/>
  <c r="OU87" i="2" s="1"/>
  <c r="OY87" i="2" s="1"/>
  <c r="PC87" i="2" s="1"/>
  <c r="PG87" i="2" s="1"/>
  <c r="PK87" i="2" s="1"/>
  <c r="PO87" i="2" s="1"/>
  <c r="PS87" i="2" s="1"/>
  <c r="PW87" i="2" s="1"/>
  <c r="QA87" i="2" s="1"/>
  <c r="QE87" i="2" s="1"/>
  <c r="QI87" i="2" s="1"/>
  <c r="QM87" i="2" s="1"/>
  <c r="QQ87" i="2" s="1"/>
  <c r="QU87" i="2" s="1"/>
  <c r="QY87" i="2" s="1"/>
  <c r="RC87" i="2" s="1"/>
  <c r="RG87" i="2" s="1"/>
  <c r="RK87" i="2" s="1"/>
  <c r="RO87" i="2" s="1"/>
  <c r="RS87" i="2" s="1"/>
  <c r="RW87" i="2" s="1"/>
  <c r="SA87" i="2" s="1"/>
  <c r="SE87" i="2" s="1"/>
  <c r="SI87" i="2" s="1"/>
  <c r="SM87" i="2" s="1"/>
  <c r="SQ87" i="2" s="1"/>
  <c r="SU87" i="2" s="1"/>
  <c r="SY87" i="2" s="1"/>
  <c r="TC87" i="2" s="1"/>
  <c r="G87" i="2"/>
  <c r="TK86" i="2"/>
  <c r="TL86" i="2" s="1"/>
  <c r="TH86" i="2"/>
  <c r="TI86" i="2" s="1"/>
  <c r="TE86" i="2"/>
  <c r="TF86" i="2" s="1"/>
  <c r="DI86" i="2"/>
  <c r="DL86" i="2" s="1"/>
  <c r="DO86" i="2" s="1"/>
  <c r="DS86" i="2" s="1"/>
  <c r="DW86" i="2" s="1"/>
  <c r="DZ86" i="2" s="1"/>
  <c r="EC86" i="2" s="1"/>
  <c r="EG86" i="2" s="1"/>
  <c r="EJ86" i="2" s="1"/>
  <c r="EM86" i="2" s="1"/>
  <c r="EQ86" i="2" s="1"/>
  <c r="ET86" i="2" s="1"/>
  <c r="EX86" i="2" s="1"/>
  <c r="FB86" i="2" s="1"/>
  <c r="FE86" i="2" s="1"/>
  <c r="FH86" i="2" s="1"/>
  <c r="FK86" i="2" s="1"/>
  <c r="FN86" i="2" s="1"/>
  <c r="FR86" i="2" s="1"/>
  <c r="FV86" i="2" s="1"/>
  <c r="FZ86" i="2" s="1"/>
  <c r="GC86" i="2" s="1"/>
  <c r="GF86" i="2" s="1"/>
  <c r="GJ86" i="2" s="1"/>
  <c r="GN86" i="2" s="1"/>
  <c r="GQ86" i="2" s="1"/>
  <c r="GT86" i="2" s="1"/>
  <c r="GW86" i="2" s="1"/>
  <c r="GZ86" i="2" s="1"/>
  <c r="HC86" i="2" s="1"/>
  <c r="HF86" i="2" s="1"/>
  <c r="HI86" i="2" s="1"/>
  <c r="HL86" i="2" s="1"/>
  <c r="HP86" i="2" s="1"/>
  <c r="HT86" i="2" s="1"/>
  <c r="HX86" i="2" s="1"/>
  <c r="IA86" i="2" s="1"/>
  <c r="ID86" i="2" s="1"/>
  <c r="IG86" i="2" s="1"/>
  <c r="IK86" i="2" s="1"/>
  <c r="IO86" i="2" s="1"/>
  <c r="IR86" i="2" s="1"/>
  <c r="IU86" i="2" s="1"/>
  <c r="IX86" i="2" s="1"/>
  <c r="JA86" i="2" s="1"/>
  <c r="JD86" i="2" s="1"/>
  <c r="JG86" i="2" s="1"/>
  <c r="JJ86" i="2" s="1"/>
  <c r="JN86" i="2" s="1"/>
  <c r="JR86" i="2" s="1"/>
  <c r="JV86" i="2" s="1"/>
  <c r="JY86" i="2" s="1"/>
  <c r="KB86" i="2" s="1"/>
  <c r="KF86" i="2" s="1"/>
  <c r="KI86" i="2" s="1"/>
  <c r="KM86" i="2" s="1"/>
  <c r="KQ86" i="2" s="1"/>
  <c r="KT86" i="2" s="1"/>
  <c r="KX86" i="2" s="1"/>
  <c r="LB86" i="2" s="1"/>
  <c r="LE86" i="2" s="1"/>
  <c r="LH86" i="2" s="1"/>
  <c r="LK86" i="2" s="1"/>
  <c r="LO86" i="2" s="1"/>
  <c r="LS86" i="2" s="1"/>
  <c r="LW86" i="2" s="1"/>
  <c r="MA86" i="2" s="1"/>
  <c r="ME86" i="2" s="1"/>
  <c r="MI86" i="2" s="1"/>
  <c r="MM86" i="2" s="1"/>
  <c r="MQ86" i="2" s="1"/>
  <c r="MU86" i="2" s="1"/>
  <c r="MY86" i="2" s="1"/>
  <c r="NC86" i="2" s="1"/>
  <c r="NG86" i="2" s="1"/>
  <c r="NK86" i="2" s="1"/>
  <c r="NO86" i="2" s="1"/>
  <c r="NS86" i="2" s="1"/>
  <c r="NW86" i="2" s="1"/>
  <c r="OA86" i="2" s="1"/>
  <c r="OE86" i="2" s="1"/>
  <c r="OI86" i="2" s="1"/>
  <c r="OM86" i="2" s="1"/>
  <c r="OQ86" i="2" s="1"/>
  <c r="OU86" i="2" s="1"/>
  <c r="OY86" i="2" s="1"/>
  <c r="PC86" i="2" s="1"/>
  <c r="PG86" i="2" s="1"/>
  <c r="PK86" i="2" s="1"/>
  <c r="PO86" i="2" s="1"/>
  <c r="PS86" i="2" s="1"/>
  <c r="PW86" i="2" s="1"/>
  <c r="QA86" i="2" s="1"/>
  <c r="QE86" i="2" s="1"/>
  <c r="QI86" i="2" s="1"/>
  <c r="QM86" i="2" s="1"/>
  <c r="QQ86" i="2" s="1"/>
  <c r="QU86" i="2" s="1"/>
  <c r="QY86" i="2" s="1"/>
  <c r="RC86" i="2" s="1"/>
  <c r="RG86" i="2" s="1"/>
  <c r="RK86" i="2" s="1"/>
  <c r="RO86" i="2" s="1"/>
  <c r="RS86" i="2" s="1"/>
  <c r="RW86" i="2" s="1"/>
  <c r="SA86" i="2" s="1"/>
  <c r="SE86" i="2" s="1"/>
  <c r="SI86" i="2" s="1"/>
  <c r="SM86" i="2" s="1"/>
  <c r="SQ86" i="2" s="1"/>
  <c r="SU86" i="2" s="1"/>
  <c r="SY86" i="2" s="1"/>
  <c r="TC86" i="2" s="1"/>
  <c r="TK85" i="2"/>
  <c r="TL85" i="2" s="1"/>
  <c r="TH85" i="2"/>
  <c r="TI85" i="2" s="1"/>
  <c r="TF85" i="2"/>
  <c r="TE85" i="2"/>
  <c r="W85" i="2"/>
  <c r="Z85" i="2" s="1"/>
  <c r="AC85" i="2" s="1"/>
  <c r="AF85" i="2" s="1"/>
  <c r="AI85" i="2" s="1"/>
  <c r="AM85" i="2" s="1"/>
  <c r="AQ85" i="2" s="1"/>
  <c r="AU85" i="2" s="1"/>
  <c r="AY85" i="2" s="1"/>
  <c r="BB85" i="2" s="1"/>
  <c r="BE85" i="2" s="1"/>
  <c r="BH85" i="2" s="1"/>
  <c r="BK85" i="2" s="1"/>
  <c r="BN85" i="2" s="1"/>
  <c r="BQ85" i="2" s="1"/>
  <c r="BT85" i="2" s="1"/>
  <c r="BW85" i="2" s="1"/>
  <c r="BZ85" i="2" s="1"/>
  <c r="CC85" i="2" s="1"/>
  <c r="CF85" i="2" s="1"/>
  <c r="CI85" i="2" s="1"/>
  <c r="CL85" i="2" s="1"/>
  <c r="CP85" i="2" s="1"/>
  <c r="CT85" i="2" s="1"/>
  <c r="CX85" i="2" s="1"/>
  <c r="DB85" i="2" s="1"/>
  <c r="DE85" i="2" s="1"/>
  <c r="DI85" i="2" s="1"/>
  <c r="DL85" i="2" s="1"/>
  <c r="DO85" i="2" s="1"/>
  <c r="DS85" i="2" s="1"/>
  <c r="DW85" i="2" s="1"/>
  <c r="DZ85" i="2" s="1"/>
  <c r="EC85" i="2" s="1"/>
  <c r="EG85" i="2" s="1"/>
  <c r="EJ85" i="2" s="1"/>
  <c r="EM85" i="2" s="1"/>
  <c r="EQ85" i="2" s="1"/>
  <c r="ET85" i="2" s="1"/>
  <c r="EX85" i="2" s="1"/>
  <c r="FB85" i="2" s="1"/>
  <c r="FE85" i="2" s="1"/>
  <c r="FH85" i="2" s="1"/>
  <c r="FK85" i="2" s="1"/>
  <c r="FN85" i="2" s="1"/>
  <c r="FR85" i="2" s="1"/>
  <c r="FV85" i="2" s="1"/>
  <c r="FZ85" i="2" s="1"/>
  <c r="GC85" i="2" s="1"/>
  <c r="GF85" i="2" s="1"/>
  <c r="GJ85" i="2" s="1"/>
  <c r="GN85" i="2" s="1"/>
  <c r="GQ85" i="2" s="1"/>
  <c r="GT85" i="2" s="1"/>
  <c r="GW85" i="2" s="1"/>
  <c r="GZ85" i="2" s="1"/>
  <c r="HC85" i="2" s="1"/>
  <c r="HF85" i="2" s="1"/>
  <c r="HI85" i="2" s="1"/>
  <c r="HL85" i="2" s="1"/>
  <c r="HP85" i="2" s="1"/>
  <c r="HT85" i="2" s="1"/>
  <c r="HX85" i="2" s="1"/>
  <c r="IA85" i="2" s="1"/>
  <c r="ID85" i="2" s="1"/>
  <c r="IG85" i="2" s="1"/>
  <c r="IK85" i="2" s="1"/>
  <c r="IO85" i="2" s="1"/>
  <c r="IR85" i="2" s="1"/>
  <c r="IU85" i="2" s="1"/>
  <c r="IX85" i="2" s="1"/>
  <c r="JA85" i="2" s="1"/>
  <c r="JD85" i="2" s="1"/>
  <c r="JG85" i="2" s="1"/>
  <c r="JJ85" i="2" s="1"/>
  <c r="JN85" i="2" s="1"/>
  <c r="JR85" i="2" s="1"/>
  <c r="JV85" i="2" s="1"/>
  <c r="JY85" i="2" s="1"/>
  <c r="KB85" i="2" s="1"/>
  <c r="KF85" i="2" s="1"/>
  <c r="KI85" i="2" s="1"/>
  <c r="KM85" i="2" s="1"/>
  <c r="KQ85" i="2" s="1"/>
  <c r="KT85" i="2" s="1"/>
  <c r="KX85" i="2" s="1"/>
  <c r="LB85" i="2" s="1"/>
  <c r="LE85" i="2" s="1"/>
  <c r="LH85" i="2" s="1"/>
  <c r="LK85" i="2" s="1"/>
  <c r="LO85" i="2" s="1"/>
  <c r="LS85" i="2" s="1"/>
  <c r="LW85" i="2" s="1"/>
  <c r="MA85" i="2" s="1"/>
  <c r="ME85" i="2" s="1"/>
  <c r="MI85" i="2" s="1"/>
  <c r="MM85" i="2" s="1"/>
  <c r="MQ85" i="2" s="1"/>
  <c r="MU85" i="2" s="1"/>
  <c r="MY85" i="2" s="1"/>
  <c r="NC85" i="2" s="1"/>
  <c r="NG85" i="2" s="1"/>
  <c r="NK85" i="2" s="1"/>
  <c r="NO85" i="2" s="1"/>
  <c r="NS85" i="2" s="1"/>
  <c r="NW85" i="2" s="1"/>
  <c r="OA85" i="2" s="1"/>
  <c r="OE85" i="2" s="1"/>
  <c r="OI85" i="2" s="1"/>
  <c r="OM85" i="2" s="1"/>
  <c r="OQ85" i="2" s="1"/>
  <c r="OU85" i="2" s="1"/>
  <c r="OY85" i="2" s="1"/>
  <c r="PC85" i="2" s="1"/>
  <c r="PG85" i="2" s="1"/>
  <c r="PK85" i="2" s="1"/>
  <c r="PO85" i="2" s="1"/>
  <c r="PS85" i="2" s="1"/>
  <c r="PW85" i="2" s="1"/>
  <c r="QA85" i="2" s="1"/>
  <c r="QE85" i="2" s="1"/>
  <c r="QI85" i="2" s="1"/>
  <c r="QM85" i="2" s="1"/>
  <c r="QQ85" i="2" s="1"/>
  <c r="QU85" i="2" s="1"/>
  <c r="QY85" i="2" s="1"/>
  <c r="RC85" i="2" s="1"/>
  <c r="RG85" i="2" s="1"/>
  <c r="RK85" i="2" s="1"/>
  <c r="RO85" i="2" s="1"/>
  <c r="RS85" i="2" s="1"/>
  <c r="RW85" i="2" s="1"/>
  <c r="SA85" i="2" s="1"/>
  <c r="SE85" i="2" s="1"/>
  <c r="SI85" i="2" s="1"/>
  <c r="SM85" i="2" s="1"/>
  <c r="SQ85" i="2" s="1"/>
  <c r="SU85" i="2" s="1"/>
  <c r="SY85" i="2" s="1"/>
  <c r="TC85" i="2" s="1"/>
  <c r="G85" i="2"/>
  <c r="TK84" i="2"/>
  <c r="TL84" i="2" s="1"/>
  <c r="TH84" i="2"/>
  <c r="TI84" i="2" s="1"/>
  <c r="TE84" i="2"/>
  <c r="W84" i="2"/>
  <c r="Z84" i="2" s="1"/>
  <c r="AC84" i="2" s="1"/>
  <c r="AF84" i="2" s="1"/>
  <c r="AI84" i="2" s="1"/>
  <c r="AM84" i="2" s="1"/>
  <c r="AQ84" i="2" s="1"/>
  <c r="AU84" i="2" s="1"/>
  <c r="AY84" i="2" s="1"/>
  <c r="BB84" i="2" s="1"/>
  <c r="BE84" i="2" s="1"/>
  <c r="BH84" i="2" s="1"/>
  <c r="BK84" i="2" s="1"/>
  <c r="BN84" i="2" s="1"/>
  <c r="BQ84" i="2" s="1"/>
  <c r="BT84" i="2" s="1"/>
  <c r="BW84" i="2" s="1"/>
  <c r="BZ84" i="2" s="1"/>
  <c r="CC84" i="2" s="1"/>
  <c r="CF84" i="2" s="1"/>
  <c r="CI84" i="2" s="1"/>
  <c r="CL84" i="2" s="1"/>
  <c r="CP84" i="2" s="1"/>
  <c r="CT84" i="2" s="1"/>
  <c r="CX84" i="2" s="1"/>
  <c r="DB84" i="2" s="1"/>
  <c r="DE84" i="2" s="1"/>
  <c r="DI84" i="2" s="1"/>
  <c r="DL84" i="2" s="1"/>
  <c r="DO84" i="2" s="1"/>
  <c r="DS84" i="2" s="1"/>
  <c r="DW84" i="2" s="1"/>
  <c r="DZ84" i="2" s="1"/>
  <c r="EC84" i="2" s="1"/>
  <c r="EG84" i="2" s="1"/>
  <c r="EJ84" i="2" s="1"/>
  <c r="EM84" i="2" s="1"/>
  <c r="EQ84" i="2" s="1"/>
  <c r="ET84" i="2" s="1"/>
  <c r="EX84" i="2" s="1"/>
  <c r="FB84" i="2" s="1"/>
  <c r="FE84" i="2" s="1"/>
  <c r="FH84" i="2" s="1"/>
  <c r="FK84" i="2" s="1"/>
  <c r="FN84" i="2" s="1"/>
  <c r="FR84" i="2" s="1"/>
  <c r="FV84" i="2" s="1"/>
  <c r="FZ84" i="2" s="1"/>
  <c r="GC84" i="2" s="1"/>
  <c r="GF84" i="2" s="1"/>
  <c r="GJ84" i="2" s="1"/>
  <c r="GN84" i="2" s="1"/>
  <c r="GQ84" i="2" s="1"/>
  <c r="GT84" i="2" s="1"/>
  <c r="GW84" i="2" s="1"/>
  <c r="GZ84" i="2" s="1"/>
  <c r="HC84" i="2" s="1"/>
  <c r="HF84" i="2" s="1"/>
  <c r="HI84" i="2" s="1"/>
  <c r="HL84" i="2" s="1"/>
  <c r="HP84" i="2" s="1"/>
  <c r="HT84" i="2" s="1"/>
  <c r="HX84" i="2" s="1"/>
  <c r="IA84" i="2" s="1"/>
  <c r="ID84" i="2" s="1"/>
  <c r="IG84" i="2" s="1"/>
  <c r="IK84" i="2" s="1"/>
  <c r="IO84" i="2" s="1"/>
  <c r="IR84" i="2" s="1"/>
  <c r="IU84" i="2" s="1"/>
  <c r="IX84" i="2" s="1"/>
  <c r="JA84" i="2" s="1"/>
  <c r="JD84" i="2" s="1"/>
  <c r="JG84" i="2" s="1"/>
  <c r="JJ84" i="2" s="1"/>
  <c r="JN84" i="2" s="1"/>
  <c r="JR84" i="2" s="1"/>
  <c r="JV84" i="2" s="1"/>
  <c r="JY84" i="2" s="1"/>
  <c r="KB84" i="2" s="1"/>
  <c r="KF84" i="2" s="1"/>
  <c r="KI84" i="2" s="1"/>
  <c r="KM84" i="2" s="1"/>
  <c r="KQ84" i="2" s="1"/>
  <c r="KT84" i="2" s="1"/>
  <c r="KX84" i="2" s="1"/>
  <c r="LB84" i="2" s="1"/>
  <c r="LE84" i="2" s="1"/>
  <c r="LH84" i="2" s="1"/>
  <c r="LK84" i="2" s="1"/>
  <c r="LO84" i="2" s="1"/>
  <c r="LS84" i="2" s="1"/>
  <c r="LW84" i="2" s="1"/>
  <c r="MA84" i="2" s="1"/>
  <c r="ME84" i="2" s="1"/>
  <c r="MI84" i="2" s="1"/>
  <c r="MM84" i="2" s="1"/>
  <c r="MQ84" i="2" s="1"/>
  <c r="MU84" i="2" s="1"/>
  <c r="MY84" i="2" s="1"/>
  <c r="NC84" i="2" s="1"/>
  <c r="NG84" i="2" s="1"/>
  <c r="NK84" i="2" s="1"/>
  <c r="NO84" i="2" s="1"/>
  <c r="NS84" i="2" s="1"/>
  <c r="NW84" i="2" s="1"/>
  <c r="OA84" i="2" s="1"/>
  <c r="OE84" i="2" s="1"/>
  <c r="OI84" i="2" s="1"/>
  <c r="OM84" i="2" s="1"/>
  <c r="OQ84" i="2" s="1"/>
  <c r="OU84" i="2" s="1"/>
  <c r="OY84" i="2" s="1"/>
  <c r="PC84" i="2" s="1"/>
  <c r="PG84" i="2" s="1"/>
  <c r="PK84" i="2" s="1"/>
  <c r="PO84" i="2" s="1"/>
  <c r="PS84" i="2" s="1"/>
  <c r="PW84" i="2" s="1"/>
  <c r="QA84" i="2" s="1"/>
  <c r="QE84" i="2" s="1"/>
  <c r="QI84" i="2" s="1"/>
  <c r="QM84" i="2" s="1"/>
  <c r="QQ84" i="2" s="1"/>
  <c r="QU84" i="2" s="1"/>
  <c r="QY84" i="2" s="1"/>
  <c r="RC84" i="2" s="1"/>
  <c r="RG84" i="2" s="1"/>
  <c r="RK84" i="2" s="1"/>
  <c r="RO84" i="2" s="1"/>
  <c r="RS84" i="2" s="1"/>
  <c r="RW84" i="2" s="1"/>
  <c r="SA84" i="2" s="1"/>
  <c r="SE84" i="2" s="1"/>
  <c r="SI84" i="2" s="1"/>
  <c r="SM84" i="2" s="1"/>
  <c r="SQ84" i="2" s="1"/>
  <c r="SU84" i="2" s="1"/>
  <c r="SY84" i="2" s="1"/>
  <c r="TC84" i="2" s="1"/>
  <c r="G84" i="2"/>
  <c r="TK83" i="2"/>
  <c r="TL83" i="2" s="1"/>
  <c r="TH83" i="2"/>
  <c r="TI83" i="2" s="1"/>
  <c r="TE83" i="2"/>
  <c r="TF83" i="2" s="1"/>
  <c r="W83" i="2"/>
  <c r="Z83" i="2" s="1"/>
  <c r="AC83" i="2" s="1"/>
  <c r="AF83" i="2" s="1"/>
  <c r="AI83" i="2" s="1"/>
  <c r="AM83" i="2" s="1"/>
  <c r="AQ83" i="2" s="1"/>
  <c r="AU83" i="2" s="1"/>
  <c r="AY83" i="2" s="1"/>
  <c r="BB83" i="2" s="1"/>
  <c r="BE83" i="2" s="1"/>
  <c r="BH83" i="2" s="1"/>
  <c r="BK83" i="2" s="1"/>
  <c r="BN83" i="2" s="1"/>
  <c r="BQ83" i="2" s="1"/>
  <c r="BT83" i="2" s="1"/>
  <c r="BW83" i="2" s="1"/>
  <c r="BZ83" i="2" s="1"/>
  <c r="CC83" i="2" s="1"/>
  <c r="CF83" i="2" s="1"/>
  <c r="CI83" i="2" s="1"/>
  <c r="CL83" i="2" s="1"/>
  <c r="CP83" i="2" s="1"/>
  <c r="CT83" i="2" s="1"/>
  <c r="CX83" i="2" s="1"/>
  <c r="DB83" i="2" s="1"/>
  <c r="DE83" i="2" s="1"/>
  <c r="DI83" i="2" s="1"/>
  <c r="DL83" i="2" s="1"/>
  <c r="DO83" i="2" s="1"/>
  <c r="DS83" i="2" s="1"/>
  <c r="DW83" i="2" s="1"/>
  <c r="DZ83" i="2" s="1"/>
  <c r="EC83" i="2" s="1"/>
  <c r="EG83" i="2" s="1"/>
  <c r="EJ83" i="2" s="1"/>
  <c r="EM83" i="2" s="1"/>
  <c r="EQ83" i="2" s="1"/>
  <c r="ET83" i="2" s="1"/>
  <c r="EX83" i="2" s="1"/>
  <c r="FB83" i="2" s="1"/>
  <c r="FE83" i="2" s="1"/>
  <c r="FH83" i="2" s="1"/>
  <c r="FK83" i="2" s="1"/>
  <c r="FN83" i="2" s="1"/>
  <c r="FR83" i="2" s="1"/>
  <c r="FV83" i="2" s="1"/>
  <c r="FZ83" i="2" s="1"/>
  <c r="GC83" i="2" s="1"/>
  <c r="GF83" i="2" s="1"/>
  <c r="GJ83" i="2" s="1"/>
  <c r="GN83" i="2" s="1"/>
  <c r="GQ83" i="2" s="1"/>
  <c r="GT83" i="2" s="1"/>
  <c r="GW83" i="2" s="1"/>
  <c r="GZ83" i="2" s="1"/>
  <c r="HC83" i="2" s="1"/>
  <c r="HF83" i="2" s="1"/>
  <c r="HI83" i="2" s="1"/>
  <c r="HL83" i="2" s="1"/>
  <c r="HP83" i="2" s="1"/>
  <c r="HT83" i="2" s="1"/>
  <c r="HX83" i="2" s="1"/>
  <c r="IA83" i="2" s="1"/>
  <c r="ID83" i="2" s="1"/>
  <c r="IG83" i="2" s="1"/>
  <c r="IK83" i="2" s="1"/>
  <c r="IO83" i="2" s="1"/>
  <c r="IR83" i="2" s="1"/>
  <c r="IU83" i="2" s="1"/>
  <c r="IX83" i="2" s="1"/>
  <c r="JA83" i="2" s="1"/>
  <c r="JD83" i="2" s="1"/>
  <c r="JG83" i="2" s="1"/>
  <c r="JJ83" i="2" s="1"/>
  <c r="JN83" i="2" s="1"/>
  <c r="JR83" i="2" s="1"/>
  <c r="JV83" i="2" s="1"/>
  <c r="JY83" i="2" s="1"/>
  <c r="KB83" i="2" s="1"/>
  <c r="KF83" i="2" s="1"/>
  <c r="KI83" i="2" s="1"/>
  <c r="KM83" i="2" s="1"/>
  <c r="KQ83" i="2" s="1"/>
  <c r="KT83" i="2" s="1"/>
  <c r="KX83" i="2" s="1"/>
  <c r="LB83" i="2" s="1"/>
  <c r="LE83" i="2" s="1"/>
  <c r="LH83" i="2" s="1"/>
  <c r="LK83" i="2" s="1"/>
  <c r="LO83" i="2" s="1"/>
  <c r="LS83" i="2" s="1"/>
  <c r="LW83" i="2" s="1"/>
  <c r="MA83" i="2" s="1"/>
  <c r="ME83" i="2" s="1"/>
  <c r="MI83" i="2" s="1"/>
  <c r="MM83" i="2" s="1"/>
  <c r="MQ83" i="2" s="1"/>
  <c r="MU83" i="2" s="1"/>
  <c r="MY83" i="2" s="1"/>
  <c r="NC83" i="2" s="1"/>
  <c r="NG83" i="2" s="1"/>
  <c r="NK83" i="2" s="1"/>
  <c r="NO83" i="2" s="1"/>
  <c r="NS83" i="2" s="1"/>
  <c r="NW83" i="2" s="1"/>
  <c r="OA83" i="2" s="1"/>
  <c r="OE83" i="2" s="1"/>
  <c r="OI83" i="2" s="1"/>
  <c r="OM83" i="2" s="1"/>
  <c r="OQ83" i="2" s="1"/>
  <c r="OU83" i="2" s="1"/>
  <c r="OY83" i="2" s="1"/>
  <c r="PC83" i="2" s="1"/>
  <c r="PG83" i="2" s="1"/>
  <c r="PK83" i="2" s="1"/>
  <c r="PO83" i="2" s="1"/>
  <c r="PS83" i="2" s="1"/>
  <c r="PW83" i="2" s="1"/>
  <c r="QA83" i="2" s="1"/>
  <c r="QE83" i="2" s="1"/>
  <c r="QI83" i="2" s="1"/>
  <c r="QM83" i="2" s="1"/>
  <c r="QQ83" i="2" s="1"/>
  <c r="QU83" i="2" s="1"/>
  <c r="QY83" i="2" s="1"/>
  <c r="RC83" i="2" s="1"/>
  <c r="RG83" i="2" s="1"/>
  <c r="RK83" i="2" s="1"/>
  <c r="RO83" i="2" s="1"/>
  <c r="RS83" i="2" s="1"/>
  <c r="RW83" i="2" s="1"/>
  <c r="SA83" i="2" s="1"/>
  <c r="SE83" i="2" s="1"/>
  <c r="SI83" i="2" s="1"/>
  <c r="SM83" i="2" s="1"/>
  <c r="SQ83" i="2" s="1"/>
  <c r="SU83" i="2" s="1"/>
  <c r="SY83" i="2" s="1"/>
  <c r="TC83" i="2" s="1"/>
  <c r="G83" i="2"/>
  <c r="TK82" i="2"/>
  <c r="TL82" i="2" s="1"/>
  <c r="TH82" i="2"/>
  <c r="TI82" i="2" s="1"/>
  <c r="TE82" i="2"/>
  <c r="TF82" i="2" s="1"/>
  <c r="W82" i="2"/>
  <c r="Z82" i="2" s="1"/>
  <c r="AC82" i="2" s="1"/>
  <c r="AF82" i="2" s="1"/>
  <c r="AI82" i="2" s="1"/>
  <c r="AM82" i="2" s="1"/>
  <c r="AQ82" i="2" s="1"/>
  <c r="AU82" i="2" s="1"/>
  <c r="AY82" i="2" s="1"/>
  <c r="BB82" i="2" s="1"/>
  <c r="BE82" i="2" s="1"/>
  <c r="BH82" i="2" s="1"/>
  <c r="BK82" i="2" s="1"/>
  <c r="BN82" i="2" s="1"/>
  <c r="BQ82" i="2" s="1"/>
  <c r="BT82" i="2" s="1"/>
  <c r="BW82" i="2" s="1"/>
  <c r="BZ82" i="2" s="1"/>
  <c r="CC82" i="2" s="1"/>
  <c r="CF82" i="2" s="1"/>
  <c r="CI82" i="2" s="1"/>
  <c r="CL82" i="2" s="1"/>
  <c r="CP82" i="2" s="1"/>
  <c r="CT82" i="2" s="1"/>
  <c r="CX82" i="2" s="1"/>
  <c r="DB82" i="2" s="1"/>
  <c r="DE82" i="2" s="1"/>
  <c r="DI82" i="2" s="1"/>
  <c r="DL82" i="2" s="1"/>
  <c r="DO82" i="2" s="1"/>
  <c r="DS82" i="2" s="1"/>
  <c r="DW82" i="2" s="1"/>
  <c r="DZ82" i="2" s="1"/>
  <c r="EC82" i="2" s="1"/>
  <c r="EG82" i="2" s="1"/>
  <c r="EJ82" i="2" s="1"/>
  <c r="EM82" i="2" s="1"/>
  <c r="EQ82" i="2" s="1"/>
  <c r="ET82" i="2" s="1"/>
  <c r="EX82" i="2" s="1"/>
  <c r="FB82" i="2" s="1"/>
  <c r="FE82" i="2" s="1"/>
  <c r="FH82" i="2" s="1"/>
  <c r="FK82" i="2" s="1"/>
  <c r="FN82" i="2" s="1"/>
  <c r="FR82" i="2" s="1"/>
  <c r="FV82" i="2" s="1"/>
  <c r="FZ82" i="2" s="1"/>
  <c r="GC82" i="2" s="1"/>
  <c r="GF82" i="2" s="1"/>
  <c r="GJ82" i="2" s="1"/>
  <c r="GN82" i="2" s="1"/>
  <c r="GQ82" i="2" s="1"/>
  <c r="GT82" i="2" s="1"/>
  <c r="GW82" i="2" s="1"/>
  <c r="GZ82" i="2" s="1"/>
  <c r="HC82" i="2" s="1"/>
  <c r="HF82" i="2" s="1"/>
  <c r="HI82" i="2" s="1"/>
  <c r="HL82" i="2" s="1"/>
  <c r="HP82" i="2" s="1"/>
  <c r="HT82" i="2" s="1"/>
  <c r="HX82" i="2" s="1"/>
  <c r="IA82" i="2" s="1"/>
  <c r="ID82" i="2" s="1"/>
  <c r="IG82" i="2" s="1"/>
  <c r="IK82" i="2" s="1"/>
  <c r="IO82" i="2" s="1"/>
  <c r="IR82" i="2" s="1"/>
  <c r="IU82" i="2" s="1"/>
  <c r="IX82" i="2" s="1"/>
  <c r="JA82" i="2" s="1"/>
  <c r="JD82" i="2" s="1"/>
  <c r="JG82" i="2" s="1"/>
  <c r="JJ82" i="2" s="1"/>
  <c r="JN82" i="2" s="1"/>
  <c r="JR82" i="2" s="1"/>
  <c r="JV82" i="2" s="1"/>
  <c r="JY82" i="2" s="1"/>
  <c r="KB82" i="2" s="1"/>
  <c r="KF82" i="2" s="1"/>
  <c r="KI82" i="2" s="1"/>
  <c r="KM82" i="2" s="1"/>
  <c r="KQ82" i="2" s="1"/>
  <c r="KT82" i="2" s="1"/>
  <c r="KX82" i="2" s="1"/>
  <c r="LB82" i="2" s="1"/>
  <c r="LE82" i="2" s="1"/>
  <c r="LH82" i="2" s="1"/>
  <c r="LK82" i="2" s="1"/>
  <c r="LO82" i="2" s="1"/>
  <c r="LS82" i="2" s="1"/>
  <c r="LW82" i="2" s="1"/>
  <c r="MA82" i="2" s="1"/>
  <c r="ME82" i="2" s="1"/>
  <c r="MI82" i="2" s="1"/>
  <c r="MM82" i="2" s="1"/>
  <c r="MQ82" i="2" s="1"/>
  <c r="MU82" i="2" s="1"/>
  <c r="MY82" i="2" s="1"/>
  <c r="NC82" i="2" s="1"/>
  <c r="NG82" i="2" s="1"/>
  <c r="NK82" i="2" s="1"/>
  <c r="NO82" i="2" s="1"/>
  <c r="NS82" i="2" s="1"/>
  <c r="NW82" i="2" s="1"/>
  <c r="OA82" i="2" s="1"/>
  <c r="OE82" i="2" s="1"/>
  <c r="OI82" i="2" s="1"/>
  <c r="OM82" i="2" s="1"/>
  <c r="OQ82" i="2" s="1"/>
  <c r="OU82" i="2" s="1"/>
  <c r="OY82" i="2" s="1"/>
  <c r="PC82" i="2" s="1"/>
  <c r="PG82" i="2" s="1"/>
  <c r="PK82" i="2" s="1"/>
  <c r="PO82" i="2" s="1"/>
  <c r="PS82" i="2" s="1"/>
  <c r="PW82" i="2" s="1"/>
  <c r="QA82" i="2" s="1"/>
  <c r="QE82" i="2" s="1"/>
  <c r="QI82" i="2" s="1"/>
  <c r="QM82" i="2" s="1"/>
  <c r="QQ82" i="2" s="1"/>
  <c r="QU82" i="2" s="1"/>
  <c r="QY82" i="2" s="1"/>
  <c r="RC82" i="2" s="1"/>
  <c r="RG82" i="2" s="1"/>
  <c r="RK82" i="2" s="1"/>
  <c r="RO82" i="2" s="1"/>
  <c r="RS82" i="2" s="1"/>
  <c r="RW82" i="2" s="1"/>
  <c r="SA82" i="2" s="1"/>
  <c r="SE82" i="2" s="1"/>
  <c r="SI82" i="2" s="1"/>
  <c r="SM82" i="2" s="1"/>
  <c r="SQ82" i="2" s="1"/>
  <c r="SU82" i="2" s="1"/>
  <c r="SY82" i="2" s="1"/>
  <c r="TC82" i="2" s="1"/>
  <c r="G82" i="2"/>
  <c r="TK81" i="2"/>
  <c r="TL81" i="2" s="1"/>
  <c r="TH81" i="2"/>
  <c r="TI81" i="2" s="1"/>
  <c r="TE81" i="2"/>
  <c r="TF81" i="2" s="1"/>
  <c r="W81" i="2"/>
  <c r="Z81" i="2" s="1"/>
  <c r="AC81" i="2" s="1"/>
  <c r="AF81" i="2" s="1"/>
  <c r="AI81" i="2" s="1"/>
  <c r="AM81" i="2" s="1"/>
  <c r="AQ81" i="2" s="1"/>
  <c r="AU81" i="2" s="1"/>
  <c r="AY81" i="2" s="1"/>
  <c r="BB81" i="2" s="1"/>
  <c r="BE81" i="2" s="1"/>
  <c r="BH81" i="2" s="1"/>
  <c r="BK81" i="2" s="1"/>
  <c r="BN81" i="2" s="1"/>
  <c r="BQ81" i="2" s="1"/>
  <c r="BT81" i="2" s="1"/>
  <c r="BW81" i="2" s="1"/>
  <c r="BZ81" i="2" s="1"/>
  <c r="CC81" i="2" s="1"/>
  <c r="CF81" i="2" s="1"/>
  <c r="CI81" i="2" s="1"/>
  <c r="CL81" i="2" s="1"/>
  <c r="CP81" i="2" s="1"/>
  <c r="CT81" i="2" s="1"/>
  <c r="CX81" i="2" s="1"/>
  <c r="DB81" i="2" s="1"/>
  <c r="DE81" i="2" s="1"/>
  <c r="DI81" i="2" s="1"/>
  <c r="DL81" i="2" s="1"/>
  <c r="DO81" i="2" s="1"/>
  <c r="DS81" i="2" s="1"/>
  <c r="DW81" i="2" s="1"/>
  <c r="DZ81" i="2" s="1"/>
  <c r="EC81" i="2" s="1"/>
  <c r="EG81" i="2" s="1"/>
  <c r="EJ81" i="2" s="1"/>
  <c r="EM81" i="2" s="1"/>
  <c r="EQ81" i="2" s="1"/>
  <c r="ET81" i="2" s="1"/>
  <c r="EX81" i="2" s="1"/>
  <c r="FB81" i="2" s="1"/>
  <c r="FE81" i="2" s="1"/>
  <c r="FH81" i="2" s="1"/>
  <c r="FK81" i="2" s="1"/>
  <c r="FN81" i="2" s="1"/>
  <c r="FR81" i="2" s="1"/>
  <c r="FV81" i="2" s="1"/>
  <c r="FZ81" i="2" s="1"/>
  <c r="GC81" i="2" s="1"/>
  <c r="GF81" i="2" s="1"/>
  <c r="GJ81" i="2" s="1"/>
  <c r="GN81" i="2" s="1"/>
  <c r="GQ81" i="2" s="1"/>
  <c r="GT81" i="2" s="1"/>
  <c r="GW81" i="2" s="1"/>
  <c r="GZ81" i="2" s="1"/>
  <c r="HC81" i="2" s="1"/>
  <c r="HF81" i="2" s="1"/>
  <c r="HI81" i="2" s="1"/>
  <c r="HL81" i="2" s="1"/>
  <c r="HP81" i="2" s="1"/>
  <c r="HT81" i="2" s="1"/>
  <c r="HX81" i="2" s="1"/>
  <c r="IA81" i="2" s="1"/>
  <c r="ID81" i="2" s="1"/>
  <c r="IG81" i="2" s="1"/>
  <c r="IK81" i="2" s="1"/>
  <c r="IO81" i="2" s="1"/>
  <c r="IR81" i="2" s="1"/>
  <c r="IU81" i="2" s="1"/>
  <c r="IX81" i="2" s="1"/>
  <c r="JA81" i="2" s="1"/>
  <c r="JD81" i="2" s="1"/>
  <c r="JG81" i="2" s="1"/>
  <c r="JJ81" i="2" s="1"/>
  <c r="JN81" i="2" s="1"/>
  <c r="JR81" i="2" s="1"/>
  <c r="JV81" i="2" s="1"/>
  <c r="JY81" i="2" s="1"/>
  <c r="KB81" i="2" s="1"/>
  <c r="KF81" i="2" s="1"/>
  <c r="KI81" i="2" s="1"/>
  <c r="KM81" i="2" s="1"/>
  <c r="KQ81" i="2" s="1"/>
  <c r="KT81" i="2" s="1"/>
  <c r="KX81" i="2" s="1"/>
  <c r="LB81" i="2" s="1"/>
  <c r="LE81" i="2" s="1"/>
  <c r="LH81" i="2" s="1"/>
  <c r="LK81" i="2" s="1"/>
  <c r="LO81" i="2" s="1"/>
  <c r="LS81" i="2" s="1"/>
  <c r="LW81" i="2" s="1"/>
  <c r="MA81" i="2" s="1"/>
  <c r="ME81" i="2" s="1"/>
  <c r="MI81" i="2" s="1"/>
  <c r="MM81" i="2" s="1"/>
  <c r="MQ81" i="2" s="1"/>
  <c r="MU81" i="2" s="1"/>
  <c r="MY81" i="2" s="1"/>
  <c r="NC81" i="2" s="1"/>
  <c r="NG81" i="2" s="1"/>
  <c r="NK81" i="2" s="1"/>
  <c r="NO81" i="2" s="1"/>
  <c r="NS81" i="2" s="1"/>
  <c r="NW81" i="2" s="1"/>
  <c r="OA81" i="2" s="1"/>
  <c r="OE81" i="2" s="1"/>
  <c r="OI81" i="2" s="1"/>
  <c r="OM81" i="2" s="1"/>
  <c r="OQ81" i="2" s="1"/>
  <c r="OU81" i="2" s="1"/>
  <c r="OY81" i="2" s="1"/>
  <c r="PC81" i="2" s="1"/>
  <c r="PG81" i="2" s="1"/>
  <c r="PK81" i="2" s="1"/>
  <c r="PO81" i="2" s="1"/>
  <c r="PS81" i="2" s="1"/>
  <c r="PW81" i="2" s="1"/>
  <c r="QA81" i="2" s="1"/>
  <c r="QE81" i="2" s="1"/>
  <c r="QI81" i="2" s="1"/>
  <c r="QM81" i="2" s="1"/>
  <c r="QQ81" i="2" s="1"/>
  <c r="QU81" i="2" s="1"/>
  <c r="QY81" i="2" s="1"/>
  <c r="RC81" i="2" s="1"/>
  <c r="RG81" i="2" s="1"/>
  <c r="RK81" i="2" s="1"/>
  <c r="RO81" i="2" s="1"/>
  <c r="RS81" i="2" s="1"/>
  <c r="RW81" i="2" s="1"/>
  <c r="SA81" i="2" s="1"/>
  <c r="SE81" i="2" s="1"/>
  <c r="SI81" i="2" s="1"/>
  <c r="SM81" i="2" s="1"/>
  <c r="SQ81" i="2" s="1"/>
  <c r="SU81" i="2" s="1"/>
  <c r="SY81" i="2" s="1"/>
  <c r="TC81" i="2" s="1"/>
  <c r="G81" i="2"/>
  <c r="TK80" i="2"/>
  <c r="TL80" i="2" s="1"/>
  <c r="TH80" i="2"/>
  <c r="TI80" i="2" s="1"/>
  <c r="TE80" i="2"/>
  <c r="W80" i="2"/>
  <c r="Z80" i="2" s="1"/>
  <c r="AC80" i="2" s="1"/>
  <c r="AF80" i="2" s="1"/>
  <c r="AI80" i="2" s="1"/>
  <c r="AM80" i="2" s="1"/>
  <c r="AQ80" i="2" s="1"/>
  <c r="AU80" i="2" s="1"/>
  <c r="AY80" i="2" s="1"/>
  <c r="BB80" i="2" s="1"/>
  <c r="BE80" i="2" s="1"/>
  <c r="BH80" i="2" s="1"/>
  <c r="BK80" i="2" s="1"/>
  <c r="BN80" i="2" s="1"/>
  <c r="BQ80" i="2" s="1"/>
  <c r="BT80" i="2" s="1"/>
  <c r="BW80" i="2" s="1"/>
  <c r="BZ80" i="2" s="1"/>
  <c r="CC80" i="2" s="1"/>
  <c r="CF80" i="2" s="1"/>
  <c r="CI80" i="2" s="1"/>
  <c r="CL80" i="2" s="1"/>
  <c r="CP80" i="2" s="1"/>
  <c r="CT80" i="2" s="1"/>
  <c r="CX80" i="2" s="1"/>
  <c r="DB80" i="2" s="1"/>
  <c r="DE80" i="2" s="1"/>
  <c r="DI80" i="2" s="1"/>
  <c r="DL80" i="2" s="1"/>
  <c r="DO80" i="2" s="1"/>
  <c r="DS80" i="2" s="1"/>
  <c r="DW80" i="2" s="1"/>
  <c r="DZ80" i="2" s="1"/>
  <c r="EC80" i="2" s="1"/>
  <c r="EG80" i="2" s="1"/>
  <c r="EJ80" i="2" s="1"/>
  <c r="EM80" i="2" s="1"/>
  <c r="EQ80" i="2" s="1"/>
  <c r="ET80" i="2" s="1"/>
  <c r="EX80" i="2" s="1"/>
  <c r="FB80" i="2" s="1"/>
  <c r="FE80" i="2" s="1"/>
  <c r="FH80" i="2" s="1"/>
  <c r="FK80" i="2" s="1"/>
  <c r="FN80" i="2" s="1"/>
  <c r="FR80" i="2" s="1"/>
  <c r="FV80" i="2" s="1"/>
  <c r="FZ80" i="2" s="1"/>
  <c r="GC80" i="2" s="1"/>
  <c r="GF80" i="2" s="1"/>
  <c r="GJ80" i="2" s="1"/>
  <c r="GN80" i="2" s="1"/>
  <c r="GQ80" i="2" s="1"/>
  <c r="GT80" i="2" s="1"/>
  <c r="GW80" i="2" s="1"/>
  <c r="GZ80" i="2" s="1"/>
  <c r="HC80" i="2" s="1"/>
  <c r="HF80" i="2" s="1"/>
  <c r="HI80" i="2" s="1"/>
  <c r="HL80" i="2" s="1"/>
  <c r="HP80" i="2" s="1"/>
  <c r="HT80" i="2" s="1"/>
  <c r="HX80" i="2" s="1"/>
  <c r="IA80" i="2" s="1"/>
  <c r="ID80" i="2" s="1"/>
  <c r="IG80" i="2" s="1"/>
  <c r="IK80" i="2" s="1"/>
  <c r="IO80" i="2" s="1"/>
  <c r="IR80" i="2" s="1"/>
  <c r="IU80" i="2" s="1"/>
  <c r="IX80" i="2" s="1"/>
  <c r="JA80" i="2" s="1"/>
  <c r="JD80" i="2" s="1"/>
  <c r="JG80" i="2" s="1"/>
  <c r="JJ80" i="2" s="1"/>
  <c r="JN80" i="2" s="1"/>
  <c r="JR80" i="2" s="1"/>
  <c r="JV80" i="2" s="1"/>
  <c r="JY80" i="2" s="1"/>
  <c r="KB80" i="2" s="1"/>
  <c r="KF80" i="2" s="1"/>
  <c r="KI80" i="2" s="1"/>
  <c r="KM80" i="2" s="1"/>
  <c r="KQ80" i="2" s="1"/>
  <c r="KT80" i="2" s="1"/>
  <c r="KX80" i="2" s="1"/>
  <c r="LB80" i="2" s="1"/>
  <c r="LE80" i="2" s="1"/>
  <c r="LH80" i="2" s="1"/>
  <c r="LK80" i="2" s="1"/>
  <c r="LO80" i="2" s="1"/>
  <c r="LS80" i="2" s="1"/>
  <c r="LW80" i="2" s="1"/>
  <c r="MA80" i="2" s="1"/>
  <c r="ME80" i="2" s="1"/>
  <c r="MI80" i="2" s="1"/>
  <c r="MM80" i="2" s="1"/>
  <c r="MQ80" i="2" s="1"/>
  <c r="MU80" i="2" s="1"/>
  <c r="MY80" i="2" s="1"/>
  <c r="NC80" i="2" s="1"/>
  <c r="NG80" i="2" s="1"/>
  <c r="NK80" i="2" s="1"/>
  <c r="NO80" i="2" s="1"/>
  <c r="NS80" i="2" s="1"/>
  <c r="NW80" i="2" s="1"/>
  <c r="OA80" i="2" s="1"/>
  <c r="OE80" i="2" s="1"/>
  <c r="OI80" i="2" s="1"/>
  <c r="OM80" i="2" s="1"/>
  <c r="OQ80" i="2" s="1"/>
  <c r="OU80" i="2" s="1"/>
  <c r="OY80" i="2" s="1"/>
  <c r="PC80" i="2" s="1"/>
  <c r="PG80" i="2" s="1"/>
  <c r="PK80" i="2" s="1"/>
  <c r="PO80" i="2" s="1"/>
  <c r="PS80" i="2" s="1"/>
  <c r="PW80" i="2" s="1"/>
  <c r="QA80" i="2" s="1"/>
  <c r="QE80" i="2" s="1"/>
  <c r="QI80" i="2" s="1"/>
  <c r="QM80" i="2" s="1"/>
  <c r="QQ80" i="2" s="1"/>
  <c r="QU80" i="2" s="1"/>
  <c r="QY80" i="2" s="1"/>
  <c r="RC80" i="2" s="1"/>
  <c r="RG80" i="2" s="1"/>
  <c r="RK80" i="2" s="1"/>
  <c r="RO80" i="2" s="1"/>
  <c r="RS80" i="2" s="1"/>
  <c r="RW80" i="2" s="1"/>
  <c r="SA80" i="2" s="1"/>
  <c r="SE80" i="2" s="1"/>
  <c r="SI80" i="2" s="1"/>
  <c r="SM80" i="2" s="1"/>
  <c r="SQ80" i="2" s="1"/>
  <c r="SU80" i="2" s="1"/>
  <c r="SY80" i="2" s="1"/>
  <c r="TC80" i="2" s="1"/>
  <c r="G80" i="2"/>
  <c r="SD79" i="2"/>
  <c r="PV79" i="2"/>
  <c r="NR79" i="2"/>
  <c r="TK79" i="2" s="1"/>
  <c r="TL79" i="2" s="1"/>
  <c r="JU79" i="2"/>
  <c r="HZ79" i="2"/>
  <c r="TH79" i="2" s="1"/>
  <c r="TI79" i="2" s="1"/>
  <c r="EP79" i="2"/>
  <c r="TE79" i="2" s="1"/>
  <c r="TF79" i="2" s="1"/>
  <c r="CS79" i="2"/>
  <c r="W79" i="2"/>
  <c r="Z79" i="2" s="1"/>
  <c r="AC79" i="2" s="1"/>
  <c r="AF79" i="2" s="1"/>
  <c r="AI79" i="2" s="1"/>
  <c r="AM79" i="2" s="1"/>
  <c r="AQ79" i="2" s="1"/>
  <c r="AU79" i="2" s="1"/>
  <c r="AY79" i="2" s="1"/>
  <c r="BB79" i="2" s="1"/>
  <c r="BE79" i="2" s="1"/>
  <c r="BH79" i="2" s="1"/>
  <c r="BK79" i="2" s="1"/>
  <c r="BN79" i="2" s="1"/>
  <c r="BQ79" i="2" s="1"/>
  <c r="BT79" i="2" s="1"/>
  <c r="BW79" i="2" s="1"/>
  <c r="BZ79" i="2" s="1"/>
  <c r="CC79" i="2" s="1"/>
  <c r="CF79" i="2" s="1"/>
  <c r="CI79" i="2" s="1"/>
  <c r="CL79" i="2" s="1"/>
  <c r="CP79" i="2" s="1"/>
  <c r="G79" i="2"/>
  <c r="TK78" i="2"/>
  <c r="TL78" i="2" s="1"/>
  <c r="TH78" i="2"/>
  <c r="TI78" i="2" s="1"/>
  <c r="TE78" i="2"/>
  <c r="TF78" i="2" s="1"/>
  <c r="W78" i="2"/>
  <c r="Z78" i="2" s="1"/>
  <c r="AC78" i="2" s="1"/>
  <c r="AF78" i="2" s="1"/>
  <c r="AI78" i="2" s="1"/>
  <c r="AM78" i="2" s="1"/>
  <c r="AQ78" i="2" s="1"/>
  <c r="AU78" i="2" s="1"/>
  <c r="AY78" i="2" s="1"/>
  <c r="BB78" i="2" s="1"/>
  <c r="BE78" i="2" s="1"/>
  <c r="BH78" i="2" s="1"/>
  <c r="BK78" i="2" s="1"/>
  <c r="BN78" i="2" s="1"/>
  <c r="BQ78" i="2" s="1"/>
  <c r="BT78" i="2" s="1"/>
  <c r="BW78" i="2" s="1"/>
  <c r="BZ78" i="2" s="1"/>
  <c r="CC78" i="2" s="1"/>
  <c r="CF78" i="2" s="1"/>
  <c r="CI78" i="2" s="1"/>
  <c r="CL78" i="2" s="1"/>
  <c r="CP78" i="2" s="1"/>
  <c r="CT78" i="2" s="1"/>
  <c r="CX78" i="2" s="1"/>
  <c r="DB78" i="2" s="1"/>
  <c r="DE78" i="2" s="1"/>
  <c r="DI78" i="2" s="1"/>
  <c r="DL78" i="2" s="1"/>
  <c r="DO78" i="2" s="1"/>
  <c r="DS78" i="2" s="1"/>
  <c r="DW78" i="2" s="1"/>
  <c r="DZ78" i="2" s="1"/>
  <c r="EC78" i="2" s="1"/>
  <c r="EG78" i="2" s="1"/>
  <c r="EJ78" i="2" s="1"/>
  <c r="EM78" i="2" s="1"/>
  <c r="EQ78" i="2" s="1"/>
  <c r="ET78" i="2" s="1"/>
  <c r="EX78" i="2" s="1"/>
  <c r="FB78" i="2" s="1"/>
  <c r="FE78" i="2" s="1"/>
  <c r="FH78" i="2" s="1"/>
  <c r="FK78" i="2" s="1"/>
  <c r="FN78" i="2" s="1"/>
  <c r="FR78" i="2" s="1"/>
  <c r="FV78" i="2" s="1"/>
  <c r="FZ78" i="2" s="1"/>
  <c r="GC78" i="2" s="1"/>
  <c r="GF78" i="2" s="1"/>
  <c r="GJ78" i="2" s="1"/>
  <c r="GN78" i="2" s="1"/>
  <c r="GQ78" i="2" s="1"/>
  <c r="GT78" i="2" s="1"/>
  <c r="GW78" i="2" s="1"/>
  <c r="GZ78" i="2" s="1"/>
  <c r="HC78" i="2" s="1"/>
  <c r="HF78" i="2" s="1"/>
  <c r="HI78" i="2" s="1"/>
  <c r="HL78" i="2" s="1"/>
  <c r="HP78" i="2" s="1"/>
  <c r="HT78" i="2" s="1"/>
  <c r="HX78" i="2" s="1"/>
  <c r="IA78" i="2" s="1"/>
  <c r="ID78" i="2" s="1"/>
  <c r="IG78" i="2" s="1"/>
  <c r="IK78" i="2" s="1"/>
  <c r="IO78" i="2" s="1"/>
  <c r="IR78" i="2" s="1"/>
  <c r="IU78" i="2" s="1"/>
  <c r="IX78" i="2" s="1"/>
  <c r="JA78" i="2" s="1"/>
  <c r="JD78" i="2" s="1"/>
  <c r="JG78" i="2" s="1"/>
  <c r="JJ78" i="2" s="1"/>
  <c r="JN78" i="2" s="1"/>
  <c r="JR78" i="2" s="1"/>
  <c r="JV78" i="2" s="1"/>
  <c r="JY78" i="2" s="1"/>
  <c r="KB78" i="2" s="1"/>
  <c r="KF78" i="2" s="1"/>
  <c r="KI78" i="2" s="1"/>
  <c r="KM78" i="2" s="1"/>
  <c r="KQ78" i="2" s="1"/>
  <c r="KT78" i="2" s="1"/>
  <c r="KX78" i="2" s="1"/>
  <c r="LB78" i="2" s="1"/>
  <c r="LE78" i="2" s="1"/>
  <c r="LH78" i="2" s="1"/>
  <c r="LK78" i="2" s="1"/>
  <c r="LO78" i="2" s="1"/>
  <c r="LS78" i="2" s="1"/>
  <c r="LW78" i="2" s="1"/>
  <c r="MA78" i="2" s="1"/>
  <c r="ME78" i="2" s="1"/>
  <c r="MI78" i="2" s="1"/>
  <c r="MM78" i="2" s="1"/>
  <c r="MQ78" i="2" s="1"/>
  <c r="MU78" i="2" s="1"/>
  <c r="MY78" i="2" s="1"/>
  <c r="NC78" i="2" s="1"/>
  <c r="NG78" i="2" s="1"/>
  <c r="NK78" i="2" s="1"/>
  <c r="NO78" i="2" s="1"/>
  <c r="NS78" i="2" s="1"/>
  <c r="NW78" i="2" s="1"/>
  <c r="OA78" i="2" s="1"/>
  <c r="OE78" i="2" s="1"/>
  <c r="OI78" i="2" s="1"/>
  <c r="OM78" i="2" s="1"/>
  <c r="OQ78" i="2" s="1"/>
  <c r="OU78" i="2" s="1"/>
  <c r="OY78" i="2" s="1"/>
  <c r="PC78" i="2" s="1"/>
  <c r="PG78" i="2" s="1"/>
  <c r="PK78" i="2" s="1"/>
  <c r="PO78" i="2" s="1"/>
  <c r="PS78" i="2" s="1"/>
  <c r="PW78" i="2" s="1"/>
  <c r="QA78" i="2" s="1"/>
  <c r="QE78" i="2" s="1"/>
  <c r="QI78" i="2" s="1"/>
  <c r="QM78" i="2" s="1"/>
  <c r="QQ78" i="2" s="1"/>
  <c r="QU78" i="2" s="1"/>
  <c r="QY78" i="2" s="1"/>
  <c r="RC78" i="2" s="1"/>
  <c r="RG78" i="2" s="1"/>
  <c r="RK78" i="2" s="1"/>
  <c r="RO78" i="2" s="1"/>
  <c r="RS78" i="2" s="1"/>
  <c r="RW78" i="2" s="1"/>
  <c r="SA78" i="2" s="1"/>
  <c r="SE78" i="2" s="1"/>
  <c r="SI78" i="2" s="1"/>
  <c r="SM78" i="2" s="1"/>
  <c r="SQ78" i="2" s="1"/>
  <c r="SU78" i="2" s="1"/>
  <c r="SY78" i="2" s="1"/>
  <c r="TC78" i="2" s="1"/>
  <c r="J78" i="2"/>
  <c r="G78" i="2"/>
  <c r="TK77" i="2"/>
  <c r="TL77" i="2" s="1"/>
  <c r="TH77" i="2"/>
  <c r="TI77" i="2" s="1"/>
  <c r="TE77" i="2"/>
  <c r="TF77" i="2" s="1"/>
  <c r="W77" i="2"/>
  <c r="Z77" i="2" s="1"/>
  <c r="AC77" i="2" s="1"/>
  <c r="AF77" i="2" s="1"/>
  <c r="AI77" i="2" s="1"/>
  <c r="AM77" i="2" s="1"/>
  <c r="AQ77" i="2" s="1"/>
  <c r="AU77" i="2" s="1"/>
  <c r="AY77" i="2" s="1"/>
  <c r="BB77" i="2" s="1"/>
  <c r="BE77" i="2" s="1"/>
  <c r="BH77" i="2" s="1"/>
  <c r="BK77" i="2" s="1"/>
  <c r="BN77" i="2" s="1"/>
  <c r="BQ77" i="2" s="1"/>
  <c r="BT77" i="2" s="1"/>
  <c r="BW77" i="2" s="1"/>
  <c r="BZ77" i="2" s="1"/>
  <c r="CC77" i="2" s="1"/>
  <c r="CF77" i="2" s="1"/>
  <c r="CI77" i="2" s="1"/>
  <c r="CL77" i="2" s="1"/>
  <c r="CP77" i="2" s="1"/>
  <c r="CT77" i="2" s="1"/>
  <c r="CX77" i="2" s="1"/>
  <c r="DB77" i="2" s="1"/>
  <c r="DE77" i="2" s="1"/>
  <c r="DI77" i="2" s="1"/>
  <c r="DL77" i="2" s="1"/>
  <c r="DO77" i="2" s="1"/>
  <c r="DS77" i="2" s="1"/>
  <c r="DW77" i="2" s="1"/>
  <c r="DZ77" i="2" s="1"/>
  <c r="EC77" i="2" s="1"/>
  <c r="EG77" i="2" s="1"/>
  <c r="EJ77" i="2" s="1"/>
  <c r="EM77" i="2" s="1"/>
  <c r="EQ77" i="2" s="1"/>
  <c r="ET77" i="2" s="1"/>
  <c r="EX77" i="2" s="1"/>
  <c r="FB77" i="2" s="1"/>
  <c r="FE77" i="2" s="1"/>
  <c r="FH77" i="2" s="1"/>
  <c r="FK77" i="2" s="1"/>
  <c r="FN77" i="2" s="1"/>
  <c r="FR77" i="2" s="1"/>
  <c r="FV77" i="2" s="1"/>
  <c r="FZ77" i="2" s="1"/>
  <c r="GC77" i="2" s="1"/>
  <c r="GF77" i="2" s="1"/>
  <c r="GJ77" i="2" s="1"/>
  <c r="GN77" i="2" s="1"/>
  <c r="GQ77" i="2" s="1"/>
  <c r="GT77" i="2" s="1"/>
  <c r="GW77" i="2" s="1"/>
  <c r="GZ77" i="2" s="1"/>
  <c r="HC77" i="2" s="1"/>
  <c r="HF77" i="2" s="1"/>
  <c r="HI77" i="2" s="1"/>
  <c r="HL77" i="2" s="1"/>
  <c r="HP77" i="2" s="1"/>
  <c r="HT77" i="2" s="1"/>
  <c r="HX77" i="2" s="1"/>
  <c r="IA77" i="2" s="1"/>
  <c r="ID77" i="2" s="1"/>
  <c r="IG77" i="2" s="1"/>
  <c r="IK77" i="2" s="1"/>
  <c r="IO77" i="2" s="1"/>
  <c r="IR77" i="2" s="1"/>
  <c r="IU77" i="2" s="1"/>
  <c r="IX77" i="2" s="1"/>
  <c r="JA77" i="2" s="1"/>
  <c r="JD77" i="2" s="1"/>
  <c r="JG77" i="2" s="1"/>
  <c r="JJ77" i="2" s="1"/>
  <c r="JN77" i="2" s="1"/>
  <c r="JR77" i="2" s="1"/>
  <c r="JV77" i="2" s="1"/>
  <c r="JY77" i="2" s="1"/>
  <c r="KB77" i="2" s="1"/>
  <c r="KF77" i="2" s="1"/>
  <c r="KI77" i="2" s="1"/>
  <c r="KM77" i="2" s="1"/>
  <c r="KQ77" i="2" s="1"/>
  <c r="KT77" i="2" s="1"/>
  <c r="KX77" i="2" s="1"/>
  <c r="LB77" i="2" s="1"/>
  <c r="LE77" i="2" s="1"/>
  <c r="LH77" i="2" s="1"/>
  <c r="LK77" i="2" s="1"/>
  <c r="LO77" i="2" s="1"/>
  <c r="LS77" i="2" s="1"/>
  <c r="LW77" i="2" s="1"/>
  <c r="MA77" i="2" s="1"/>
  <c r="ME77" i="2" s="1"/>
  <c r="MI77" i="2" s="1"/>
  <c r="MM77" i="2" s="1"/>
  <c r="MQ77" i="2" s="1"/>
  <c r="MU77" i="2" s="1"/>
  <c r="MY77" i="2" s="1"/>
  <c r="NC77" i="2" s="1"/>
  <c r="NG77" i="2" s="1"/>
  <c r="NK77" i="2" s="1"/>
  <c r="NO77" i="2" s="1"/>
  <c r="NS77" i="2" s="1"/>
  <c r="NW77" i="2" s="1"/>
  <c r="OA77" i="2" s="1"/>
  <c r="OE77" i="2" s="1"/>
  <c r="OI77" i="2" s="1"/>
  <c r="OM77" i="2" s="1"/>
  <c r="OQ77" i="2" s="1"/>
  <c r="OU77" i="2" s="1"/>
  <c r="OY77" i="2" s="1"/>
  <c r="PC77" i="2" s="1"/>
  <c r="PG77" i="2" s="1"/>
  <c r="PK77" i="2" s="1"/>
  <c r="PO77" i="2" s="1"/>
  <c r="PS77" i="2" s="1"/>
  <c r="PW77" i="2" s="1"/>
  <c r="QA77" i="2" s="1"/>
  <c r="QE77" i="2" s="1"/>
  <c r="QI77" i="2" s="1"/>
  <c r="QM77" i="2" s="1"/>
  <c r="QQ77" i="2" s="1"/>
  <c r="QU77" i="2" s="1"/>
  <c r="QY77" i="2" s="1"/>
  <c r="RC77" i="2" s="1"/>
  <c r="RG77" i="2" s="1"/>
  <c r="RK77" i="2" s="1"/>
  <c r="RO77" i="2" s="1"/>
  <c r="RS77" i="2" s="1"/>
  <c r="RW77" i="2" s="1"/>
  <c r="SA77" i="2" s="1"/>
  <c r="SE77" i="2" s="1"/>
  <c r="SI77" i="2" s="1"/>
  <c r="SM77" i="2" s="1"/>
  <c r="SQ77" i="2" s="1"/>
  <c r="SU77" i="2" s="1"/>
  <c r="SY77" i="2" s="1"/>
  <c r="TC77" i="2" s="1"/>
  <c r="G77" i="2"/>
  <c r="TK76" i="2"/>
  <c r="TL76" i="2" s="1"/>
  <c r="TH76" i="2"/>
  <c r="TI76" i="2" s="1"/>
  <c r="TE76" i="2"/>
  <c r="W76" i="2"/>
  <c r="Z76" i="2" s="1"/>
  <c r="AC76" i="2" s="1"/>
  <c r="AF76" i="2" s="1"/>
  <c r="AI76" i="2" s="1"/>
  <c r="AM76" i="2" s="1"/>
  <c r="AQ76" i="2" s="1"/>
  <c r="AU76" i="2" s="1"/>
  <c r="AY76" i="2" s="1"/>
  <c r="BB76" i="2" s="1"/>
  <c r="BE76" i="2" s="1"/>
  <c r="BH76" i="2" s="1"/>
  <c r="BK76" i="2" s="1"/>
  <c r="BN76" i="2" s="1"/>
  <c r="BQ76" i="2" s="1"/>
  <c r="BT76" i="2" s="1"/>
  <c r="BW76" i="2" s="1"/>
  <c r="BZ76" i="2" s="1"/>
  <c r="CC76" i="2" s="1"/>
  <c r="CF76" i="2" s="1"/>
  <c r="CI76" i="2" s="1"/>
  <c r="CL76" i="2" s="1"/>
  <c r="CP76" i="2" s="1"/>
  <c r="CT76" i="2" s="1"/>
  <c r="CX76" i="2" s="1"/>
  <c r="DB76" i="2" s="1"/>
  <c r="DE76" i="2" s="1"/>
  <c r="DI76" i="2" s="1"/>
  <c r="DL76" i="2" s="1"/>
  <c r="DO76" i="2" s="1"/>
  <c r="DS76" i="2" s="1"/>
  <c r="DW76" i="2" s="1"/>
  <c r="DZ76" i="2" s="1"/>
  <c r="EC76" i="2" s="1"/>
  <c r="EG76" i="2" s="1"/>
  <c r="EJ76" i="2" s="1"/>
  <c r="EM76" i="2" s="1"/>
  <c r="EQ76" i="2" s="1"/>
  <c r="ET76" i="2" s="1"/>
  <c r="EX76" i="2" s="1"/>
  <c r="FB76" i="2" s="1"/>
  <c r="FE76" i="2" s="1"/>
  <c r="FH76" i="2" s="1"/>
  <c r="FK76" i="2" s="1"/>
  <c r="FN76" i="2" s="1"/>
  <c r="FR76" i="2" s="1"/>
  <c r="FV76" i="2" s="1"/>
  <c r="FZ76" i="2" s="1"/>
  <c r="GC76" i="2" s="1"/>
  <c r="GF76" i="2" s="1"/>
  <c r="GJ76" i="2" s="1"/>
  <c r="GN76" i="2" s="1"/>
  <c r="GQ76" i="2" s="1"/>
  <c r="GT76" i="2" s="1"/>
  <c r="GW76" i="2" s="1"/>
  <c r="GZ76" i="2" s="1"/>
  <c r="HC76" i="2" s="1"/>
  <c r="HF76" i="2" s="1"/>
  <c r="HI76" i="2" s="1"/>
  <c r="HL76" i="2" s="1"/>
  <c r="HP76" i="2" s="1"/>
  <c r="HT76" i="2" s="1"/>
  <c r="HX76" i="2" s="1"/>
  <c r="IA76" i="2" s="1"/>
  <c r="ID76" i="2" s="1"/>
  <c r="IG76" i="2" s="1"/>
  <c r="IK76" i="2" s="1"/>
  <c r="IO76" i="2" s="1"/>
  <c r="IR76" i="2" s="1"/>
  <c r="IU76" i="2" s="1"/>
  <c r="IX76" i="2" s="1"/>
  <c r="JA76" i="2" s="1"/>
  <c r="JD76" i="2" s="1"/>
  <c r="JG76" i="2" s="1"/>
  <c r="JJ76" i="2" s="1"/>
  <c r="JN76" i="2" s="1"/>
  <c r="JR76" i="2" s="1"/>
  <c r="JV76" i="2" s="1"/>
  <c r="JY76" i="2" s="1"/>
  <c r="KB76" i="2" s="1"/>
  <c r="KF76" i="2" s="1"/>
  <c r="KI76" i="2" s="1"/>
  <c r="KM76" i="2" s="1"/>
  <c r="KQ76" i="2" s="1"/>
  <c r="KT76" i="2" s="1"/>
  <c r="KX76" i="2" s="1"/>
  <c r="LB76" i="2" s="1"/>
  <c r="LE76" i="2" s="1"/>
  <c r="LH76" i="2" s="1"/>
  <c r="LK76" i="2" s="1"/>
  <c r="LO76" i="2" s="1"/>
  <c r="LS76" i="2" s="1"/>
  <c r="LW76" i="2" s="1"/>
  <c r="MA76" i="2" s="1"/>
  <c r="ME76" i="2" s="1"/>
  <c r="MI76" i="2" s="1"/>
  <c r="MM76" i="2" s="1"/>
  <c r="MQ76" i="2" s="1"/>
  <c r="MU76" i="2" s="1"/>
  <c r="MY76" i="2" s="1"/>
  <c r="NC76" i="2" s="1"/>
  <c r="NG76" i="2" s="1"/>
  <c r="NK76" i="2" s="1"/>
  <c r="NO76" i="2" s="1"/>
  <c r="NS76" i="2" s="1"/>
  <c r="NW76" i="2" s="1"/>
  <c r="OA76" i="2" s="1"/>
  <c r="OE76" i="2" s="1"/>
  <c r="OI76" i="2" s="1"/>
  <c r="OM76" i="2" s="1"/>
  <c r="OQ76" i="2" s="1"/>
  <c r="OU76" i="2" s="1"/>
  <c r="OY76" i="2" s="1"/>
  <c r="PC76" i="2" s="1"/>
  <c r="PG76" i="2" s="1"/>
  <c r="PK76" i="2" s="1"/>
  <c r="PO76" i="2" s="1"/>
  <c r="PS76" i="2" s="1"/>
  <c r="PW76" i="2" s="1"/>
  <c r="QA76" i="2" s="1"/>
  <c r="QE76" i="2" s="1"/>
  <c r="QI76" i="2" s="1"/>
  <c r="QM76" i="2" s="1"/>
  <c r="QQ76" i="2" s="1"/>
  <c r="QU76" i="2" s="1"/>
  <c r="QY76" i="2" s="1"/>
  <c r="RC76" i="2" s="1"/>
  <c r="RG76" i="2" s="1"/>
  <c r="RK76" i="2" s="1"/>
  <c r="RO76" i="2" s="1"/>
  <c r="RS76" i="2" s="1"/>
  <c r="RW76" i="2" s="1"/>
  <c r="SA76" i="2" s="1"/>
  <c r="SE76" i="2" s="1"/>
  <c r="SI76" i="2" s="1"/>
  <c r="SM76" i="2" s="1"/>
  <c r="SQ76" i="2" s="1"/>
  <c r="SU76" i="2" s="1"/>
  <c r="SY76" i="2" s="1"/>
  <c r="TC76" i="2" s="1"/>
  <c r="G76" i="2"/>
  <c r="TK75" i="2"/>
  <c r="TL75" i="2" s="1"/>
  <c r="TH75" i="2"/>
  <c r="TI75" i="2" s="1"/>
  <c r="TE75" i="2"/>
  <c r="TF75" i="2" s="1"/>
  <c r="W75" i="2"/>
  <c r="Z75" i="2" s="1"/>
  <c r="AC75" i="2" s="1"/>
  <c r="AF75" i="2" s="1"/>
  <c r="AI75" i="2" s="1"/>
  <c r="AM75" i="2" s="1"/>
  <c r="AQ75" i="2" s="1"/>
  <c r="AU75" i="2" s="1"/>
  <c r="AY75" i="2" s="1"/>
  <c r="BB75" i="2" s="1"/>
  <c r="BE75" i="2" s="1"/>
  <c r="BH75" i="2" s="1"/>
  <c r="BK75" i="2" s="1"/>
  <c r="BN75" i="2" s="1"/>
  <c r="BQ75" i="2" s="1"/>
  <c r="BT75" i="2" s="1"/>
  <c r="BW75" i="2" s="1"/>
  <c r="BZ75" i="2" s="1"/>
  <c r="CC75" i="2" s="1"/>
  <c r="CF75" i="2" s="1"/>
  <c r="CI75" i="2" s="1"/>
  <c r="CL75" i="2" s="1"/>
  <c r="CP75" i="2" s="1"/>
  <c r="CT75" i="2" s="1"/>
  <c r="CX75" i="2" s="1"/>
  <c r="DB75" i="2" s="1"/>
  <c r="DE75" i="2" s="1"/>
  <c r="DI75" i="2" s="1"/>
  <c r="DL75" i="2" s="1"/>
  <c r="DO75" i="2" s="1"/>
  <c r="DS75" i="2" s="1"/>
  <c r="DW75" i="2" s="1"/>
  <c r="DZ75" i="2" s="1"/>
  <c r="EC75" i="2" s="1"/>
  <c r="EG75" i="2" s="1"/>
  <c r="EJ75" i="2" s="1"/>
  <c r="EM75" i="2" s="1"/>
  <c r="EQ75" i="2" s="1"/>
  <c r="ET75" i="2" s="1"/>
  <c r="EX75" i="2" s="1"/>
  <c r="FB75" i="2" s="1"/>
  <c r="FE75" i="2" s="1"/>
  <c r="FH75" i="2" s="1"/>
  <c r="FK75" i="2" s="1"/>
  <c r="FN75" i="2" s="1"/>
  <c r="FR75" i="2" s="1"/>
  <c r="FV75" i="2" s="1"/>
  <c r="FZ75" i="2" s="1"/>
  <c r="GC75" i="2" s="1"/>
  <c r="GF75" i="2" s="1"/>
  <c r="GJ75" i="2" s="1"/>
  <c r="GN75" i="2" s="1"/>
  <c r="GQ75" i="2" s="1"/>
  <c r="GT75" i="2" s="1"/>
  <c r="GW75" i="2" s="1"/>
  <c r="GZ75" i="2" s="1"/>
  <c r="HC75" i="2" s="1"/>
  <c r="HF75" i="2" s="1"/>
  <c r="HI75" i="2" s="1"/>
  <c r="HL75" i="2" s="1"/>
  <c r="HP75" i="2" s="1"/>
  <c r="HT75" i="2" s="1"/>
  <c r="HX75" i="2" s="1"/>
  <c r="IA75" i="2" s="1"/>
  <c r="ID75" i="2" s="1"/>
  <c r="IG75" i="2" s="1"/>
  <c r="IK75" i="2" s="1"/>
  <c r="IO75" i="2" s="1"/>
  <c r="IR75" i="2" s="1"/>
  <c r="IU75" i="2" s="1"/>
  <c r="IX75" i="2" s="1"/>
  <c r="JA75" i="2" s="1"/>
  <c r="JD75" i="2" s="1"/>
  <c r="JG75" i="2" s="1"/>
  <c r="JJ75" i="2" s="1"/>
  <c r="JN75" i="2" s="1"/>
  <c r="JR75" i="2" s="1"/>
  <c r="JV75" i="2" s="1"/>
  <c r="JY75" i="2" s="1"/>
  <c r="KB75" i="2" s="1"/>
  <c r="KF75" i="2" s="1"/>
  <c r="KI75" i="2" s="1"/>
  <c r="KM75" i="2" s="1"/>
  <c r="KQ75" i="2" s="1"/>
  <c r="KT75" i="2" s="1"/>
  <c r="KX75" i="2" s="1"/>
  <c r="LB75" i="2" s="1"/>
  <c r="LE75" i="2" s="1"/>
  <c r="LH75" i="2" s="1"/>
  <c r="LK75" i="2" s="1"/>
  <c r="LO75" i="2" s="1"/>
  <c r="LS75" i="2" s="1"/>
  <c r="LW75" i="2" s="1"/>
  <c r="MA75" i="2" s="1"/>
  <c r="ME75" i="2" s="1"/>
  <c r="MI75" i="2" s="1"/>
  <c r="MM75" i="2" s="1"/>
  <c r="MQ75" i="2" s="1"/>
  <c r="MU75" i="2" s="1"/>
  <c r="MY75" i="2" s="1"/>
  <c r="NC75" i="2" s="1"/>
  <c r="NG75" i="2" s="1"/>
  <c r="NK75" i="2" s="1"/>
  <c r="NO75" i="2" s="1"/>
  <c r="NS75" i="2" s="1"/>
  <c r="NW75" i="2" s="1"/>
  <c r="OA75" i="2" s="1"/>
  <c r="OE75" i="2" s="1"/>
  <c r="OI75" i="2" s="1"/>
  <c r="OM75" i="2" s="1"/>
  <c r="OQ75" i="2" s="1"/>
  <c r="OU75" i="2" s="1"/>
  <c r="OY75" i="2" s="1"/>
  <c r="PC75" i="2" s="1"/>
  <c r="PG75" i="2" s="1"/>
  <c r="PK75" i="2" s="1"/>
  <c r="PO75" i="2" s="1"/>
  <c r="PS75" i="2" s="1"/>
  <c r="PW75" i="2" s="1"/>
  <c r="QA75" i="2" s="1"/>
  <c r="QE75" i="2" s="1"/>
  <c r="QI75" i="2" s="1"/>
  <c r="QM75" i="2" s="1"/>
  <c r="QQ75" i="2" s="1"/>
  <c r="QU75" i="2" s="1"/>
  <c r="QY75" i="2" s="1"/>
  <c r="RC75" i="2" s="1"/>
  <c r="RG75" i="2" s="1"/>
  <c r="RK75" i="2" s="1"/>
  <c r="RO75" i="2" s="1"/>
  <c r="RS75" i="2" s="1"/>
  <c r="RW75" i="2" s="1"/>
  <c r="SA75" i="2" s="1"/>
  <c r="SE75" i="2" s="1"/>
  <c r="SI75" i="2" s="1"/>
  <c r="SM75" i="2" s="1"/>
  <c r="SQ75" i="2" s="1"/>
  <c r="SU75" i="2" s="1"/>
  <c r="SY75" i="2" s="1"/>
  <c r="TC75" i="2" s="1"/>
  <c r="G75" i="2"/>
  <c r="TK74" i="2"/>
  <c r="TL74" i="2" s="1"/>
  <c r="TH74" i="2"/>
  <c r="TI74" i="2" s="1"/>
  <c r="TE74" i="2"/>
  <c r="TF74" i="2" s="1"/>
  <c r="W74" i="2"/>
  <c r="Z74" i="2" s="1"/>
  <c r="AC74" i="2" s="1"/>
  <c r="AF74" i="2" s="1"/>
  <c r="AI74" i="2" s="1"/>
  <c r="AM74" i="2" s="1"/>
  <c r="AQ74" i="2" s="1"/>
  <c r="AU74" i="2" s="1"/>
  <c r="AY74" i="2" s="1"/>
  <c r="BB74" i="2" s="1"/>
  <c r="BE74" i="2" s="1"/>
  <c r="BH74" i="2" s="1"/>
  <c r="BK74" i="2" s="1"/>
  <c r="BN74" i="2" s="1"/>
  <c r="BQ74" i="2" s="1"/>
  <c r="BT74" i="2" s="1"/>
  <c r="BW74" i="2" s="1"/>
  <c r="BZ74" i="2" s="1"/>
  <c r="CC74" i="2" s="1"/>
  <c r="CF74" i="2" s="1"/>
  <c r="CI74" i="2" s="1"/>
  <c r="CL74" i="2" s="1"/>
  <c r="CP74" i="2" s="1"/>
  <c r="CT74" i="2" s="1"/>
  <c r="CX74" i="2" s="1"/>
  <c r="DB74" i="2" s="1"/>
  <c r="DE74" i="2" s="1"/>
  <c r="DI74" i="2" s="1"/>
  <c r="DL74" i="2" s="1"/>
  <c r="DO74" i="2" s="1"/>
  <c r="DS74" i="2" s="1"/>
  <c r="DW74" i="2" s="1"/>
  <c r="DZ74" i="2" s="1"/>
  <c r="EC74" i="2" s="1"/>
  <c r="EG74" i="2" s="1"/>
  <c r="EJ74" i="2" s="1"/>
  <c r="EM74" i="2" s="1"/>
  <c r="EQ74" i="2" s="1"/>
  <c r="ET74" i="2" s="1"/>
  <c r="EX74" i="2" s="1"/>
  <c r="FB74" i="2" s="1"/>
  <c r="FE74" i="2" s="1"/>
  <c r="FH74" i="2" s="1"/>
  <c r="FK74" i="2" s="1"/>
  <c r="FN74" i="2" s="1"/>
  <c r="FR74" i="2" s="1"/>
  <c r="FV74" i="2" s="1"/>
  <c r="FZ74" i="2" s="1"/>
  <c r="GC74" i="2" s="1"/>
  <c r="GF74" i="2" s="1"/>
  <c r="GJ74" i="2" s="1"/>
  <c r="GN74" i="2" s="1"/>
  <c r="GQ74" i="2" s="1"/>
  <c r="GT74" i="2" s="1"/>
  <c r="GW74" i="2" s="1"/>
  <c r="GZ74" i="2" s="1"/>
  <c r="HC74" i="2" s="1"/>
  <c r="HF74" i="2" s="1"/>
  <c r="HI74" i="2" s="1"/>
  <c r="HL74" i="2" s="1"/>
  <c r="HP74" i="2" s="1"/>
  <c r="HT74" i="2" s="1"/>
  <c r="HX74" i="2" s="1"/>
  <c r="IA74" i="2" s="1"/>
  <c r="ID74" i="2" s="1"/>
  <c r="IG74" i="2" s="1"/>
  <c r="IK74" i="2" s="1"/>
  <c r="IO74" i="2" s="1"/>
  <c r="IR74" i="2" s="1"/>
  <c r="IU74" i="2" s="1"/>
  <c r="IX74" i="2" s="1"/>
  <c r="JA74" i="2" s="1"/>
  <c r="JD74" i="2" s="1"/>
  <c r="JG74" i="2" s="1"/>
  <c r="JJ74" i="2" s="1"/>
  <c r="JN74" i="2" s="1"/>
  <c r="JR74" i="2" s="1"/>
  <c r="JV74" i="2" s="1"/>
  <c r="JY74" i="2" s="1"/>
  <c r="KB74" i="2" s="1"/>
  <c r="KF74" i="2" s="1"/>
  <c r="KI74" i="2" s="1"/>
  <c r="KM74" i="2" s="1"/>
  <c r="KQ74" i="2" s="1"/>
  <c r="KT74" i="2" s="1"/>
  <c r="KX74" i="2" s="1"/>
  <c r="LB74" i="2" s="1"/>
  <c r="LE74" i="2" s="1"/>
  <c r="LH74" i="2" s="1"/>
  <c r="LK74" i="2" s="1"/>
  <c r="LO74" i="2" s="1"/>
  <c r="LS74" i="2" s="1"/>
  <c r="LW74" i="2" s="1"/>
  <c r="MA74" i="2" s="1"/>
  <c r="ME74" i="2" s="1"/>
  <c r="MI74" i="2" s="1"/>
  <c r="MM74" i="2" s="1"/>
  <c r="MQ74" i="2" s="1"/>
  <c r="MU74" i="2" s="1"/>
  <c r="MY74" i="2" s="1"/>
  <c r="NC74" i="2" s="1"/>
  <c r="NG74" i="2" s="1"/>
  <c r="NK74" i="2" s="1"/>
  <c r="NO74" i="2" s="1"/>
  <c r="NS74" i="2" s="1"/>
  <c r="NW74" i="2" s="1"/>
  <c r="OA74" i="2" s="1"/>
  <c r="OE74" i="2" s="1"/>
  <c r="OI74" i="2" s="1"/>
  <c r="OM74" i="2" s="1"/>
  <c r="OQ74" i="2" s="1"/>
  <c r="OU74" i="2" s="1"/>
  <c r="OY74" i="2" s="1"/>
  <c r="PC74" i="2" s="1"/>
  <c r="PG74" i="2" s="1"/>
  <c r="PK74" i="2" s="1"/>
  <c r="PO74" i="2" s="1"/>
  <c r="PS74" i="2" s="1"/>
  <c r="PW74" i="2" s="1"/>
  <c r="QA74" i="2" s="1"/>
  <c r="QE74" i="2" s="1"/>
  <c r="QI74" i="2" s="1"/>
  <c r="QM74" i="2" s="1"/>
  <c r="QQ74" i="2" s="1"/>
  <c r="QU74" i="2" s="1"/>
  <c r="QY74" i="2" s="1"/>
  <c r="RC74" i="2" s="1"/>
  <c r="RG74" i="2" s="1"/>
  <c r="RK74" i="2" s="1"/>
  <c r="RO74" i="2" s="1"/>
  <c r="RS74" i="2" s="1"/>
  <c r="RW74" i="2" s="1"/>
  <c r="SA74" i="2" s="1"/>
  <c r="SE74" i="2" s="1"/>
  <c r="SI74" i="2" s="1"/>
  <c r="SM74" i="2" s="1"/>
  <c r="SQ74" i="2" s="1"/>
  <c r="SU74" i="2" s="1"/>
  <c r="SY74" i="2" s="1"/>
  <c r="TC74" i="2" s="1"/>
  <c r="G74" i="2"/>
  <c r="TK73" i="2"/>
  <c r="TL73" i="2" s="1"/>
  <c r="TH73" i="2"/>
  <c r="TI73" i="2" s="1"/>
  <c r="TE73" i="2"/>
  <c r="W73" i="2"/>
  <c r="Z73" i="2" s="1"/>
  <c r="AC73" i="2" s="1"/>
  <c r="AF73" i="2" s="1"/>
  <c r="AI73" i="2" s="1"/>
  <c r="AM73" i="2" s="1"/>
  <c r="AQ73" i="2" s="1"/>
  <c r="AU73" i="2" s="1"/>
  <c r="AY73" i="2" s="1"/>
  <c r="BB73" i="2" s="1"/>
  <c r="BE73" i="2" s="1"/>
  <c r="BH73" i="2" s="1"/>
  <c r="BK73" i="2" s="1"/>
  <c r="BN73" i="2" s="1"/>
  <c r="BQ73" i="2" s="1"/>
  <c r="BT73" i="2" s="1"/>
  <c r="BW73" i="2" s="1"/>
  <c r="BZ73" i="2" s="1"/>
  <c r="CC73" i="2" s="1"/>
  <c r="CF73" i="2" s="1"/>
  <c r="CI73" i="2" s="1"/>
  <c r="CL73" i="2" s="1"/>
  <c r="CP73" i="2" s="1"/>
  <c r="CT73" i="2" s="1"/>
  <c r="CX73" i="2" s="1"/>
  <c r="DB73" i="2" s="1"/>
  <c r="DE73" i="2" s="1"/>
  <c r="DI73" i="2" s="1"/>
  <c r="DL73" i="2" s="1"/>
  <c r="DO73" i="2" s="1"/>
  <c r="DS73" i="2" s="1"/>
  <c r="DW73" i="2" s="1"/>
  <c r="DZ73" i="2" s="1"/>
  <c r="EC73" i="2" s="1"/>
  <c r="EG73" i="2" s="1"/>
  <c r="EJ73" i="2" s="1"/>
  <c r="EM73" i="2" s="1"/>
  <c r="EQ73" i="2" s="1"/>
  <c r="ET73" i="2" s="1"/>
  <c r="EX73" i="2" s="1"/>
  <c r="FB73" i="2" s="1"/>
  <c r="FE73" i="2" s="1"/>
  <c r="FH73" i="2" s="1"/>
  <c r="FK73" i="2" s="1"/>
  <c r="FN73" i="2" s="1"/>
  <c r="FR73" i="2" s="1"/>
  <c r="FV73" i="2" s="1"/>
  <c r="FZ73" i="2" s="1"/>
  <c r="GC73" i="2" s="1"/>
  <c r="GF73" i="2" s="1"/>
  <c r="GJ73" i="2" s="1"/>
  <c r="GN73" i="2" s="1"/>
  <c r="GQ73" i="2" s="1"/>
  <c r="GT73" i="2" s="1"/>
  <c r="GW73" i="2" s="1"/>
  <c r="GZ73" i="2" s="1"/>
  <c r="HC73" i="2" s="1"/>
  <c r="HF73" i="2" s="1"/>
  <c r="HI73" i="2" s="1"/>
  <c r="HL73" i="2" s="1"/>
  <c r="HP73" i="2" s="1"/>
  <c r="HT73" i="2" s="1"/>
  <c r="HX73" i="2" s="1"/>
  <c r="IA73" i="2" s="1"/>
  <c r="ID73" i="2" s="1"/>
  <c r="IG73" i="2" s="1"/>
  <c r="IK73" i="2" s="1"/>
  <c r="IO73" i="2" s="1"/>
  <c r="IR73" i="2" s="1"/>
  <c r="IU73" i="2" s="1"/>
  <c r="IX73" i="2" s="1"/>
  <c r="JA73" i="2" s="1"/>
  <c r="JD73" i="2" s="1"/>
  <c r="JG73" i="2" s="1"/>
  <c r="JJ73" i="2" s="1"/>
  <c r="JN73" i="2" s="1"/>
  <c r="JR73" i="2" s="1"/>
  <c r="JV73" i="2" s="1"/>
  <c r="JY73" i="2" s="1"/>
  <c r="KB73" i="2" s="1"/>
  <c r="KF73" i="2" s="1"/>
  <c r="KI73" i="2" s="1"/>
  <c r="KM73" i="2" s="1"/>
  <c r="KQ73" i="2" s="1"/>
  <c r="KT73" i="2" s="1"/>
  <c r="KX73" i="2" s="1"/>
  <c r="LB73" i="2" s="1"/>
  <c r="LE73" i="2" s="1"/>
  <c r="LH73" i="2" s="1"/>
  <c r="LK73" i="2" s="1"/>
  <c r="LO73" i="2" s="1"/>
  <c r="LS73" i="2" s="1"/>
  <c r="LW73" i="2" s="1"/>
  <c r="MA73" i="2" s="1"/>
  <c r="ME73" i="2" s="1"/>
  <c r="MI73" i="2" s="1"/>
  <c r="MM73" i="2" s="1"/>
  <c r="MQ73" i="2" s="1"/>
  <c r="MU73" i="2" s="1"/>
  <c r="MY73" i="2" s="1"/>
  <c r="NC73" i="2" s="1"/>
  <c r="NG73" i="2" s="1"/>
  <c r="NK73" i="2" s="1"/>
  <c r="NO73" i="2" s="1"/>
  <c r="NS73" i="2" s="1"/>
  <c r="NW73" i="2" s="1"/>
  <c r="OA73" i="2" s="1"/>
  <c r="OE73" i="2" s="1"/>
  <c r="OI73" i="2" s="1"/>
  <c r="OM73" i="2" s="1"/>
  <c r="OQ73" i="2" s="1"/>
  <c r="OU73" i="2" s="1"/>
  <c r="OY73" i="2" s="1"/>
  <c r="PC73" i="2" s="1"/>
  <c r="PG73" i="2" s="1"/>
  <c r="PK73" i="2" s="1"/>
  <c r="PO73" i="2" s="1"/>
  <c r="PS73" i="2" s="1"/>
  <c r="PW73" i="2" s="1"/>
  <c r="QA73" i="2" s="1"/>
  <c r="QE73" i="2" s="1"/>
  <c r="QI73" i="2" s="1"/>
  <c r="QM73" i="2" s="1"/>
  <c r="QQ73" i="2" s="1"/>
  <c r="QU73" i="2" s="1"/>
  <c r="QY73" i="2" s="1"/>
  <c r="RC73" i="2" s="1"/>
  <c r="RG73" i="2" s="1"/>
  <c r="RK73" i="2" s="1"/>
  <c r="RO73" i="2" s="1"/>
  <c r="RS73" i="2" s="1"/>
  <c r="RW73" i="2" s="1"/>
  <c r="SA73" i="2" s="1"/>
  <c r="SE73" i="2" s="1"/>
  <c r="SI73" i="2" s="1"/>
  <c r="SM73" i="2" s="1"/>
  <c r="SQ73" i="2" s="1"/>
  <c r="SU73" i="2" s="1"/>
  <c r="SY73" i="2" s="1"/>
  <c r="TC73" i="2" s="1"/>
  <c r="G73" i="2"/>
  <c r="TK72" i="2"/>
  <c r="TL72" i="2" s="1"/>
  <c r="TH72" i="2"/>
  <c r="TI72" i="2" s="1"/>
  <c r="TE72" i="2"/>
  <c r="TF72" i="2" s="1"/>
  <c r="W72" i="2"/>
  <c r="Z72" i="2" s="1"/>
  <c r="AC72" i="2" s="1"/>
  <c r="AF72" i="2" s="1"/>
  <c r="AI72" i="2" s="1"/>
  <c r="AM72" i="2" s="1"/>
  <c r="AQ72" i="2" s="1"/>
  <c r="AU72" i="2" s="1"/>
  <c r="AY72" i="2" s="1"/>
  <c r="BB72" i="2" s="1"/>
  <c r="BE72" i="2" s="1"/>
  <c r="BH72" i="2" s="1"/>
  <c r="BK72" i="2" s="1"/>
  <c r="BN72" i="2" s="1"/>
  <c r="BQ72" i="2" s="1"/>
  <c r="BT72" i="2" s="1"/>
  <c r="BW72" i="2" s="1"/>
  <c r="BZ72" i="2" s="1"/>
  <c r="CC72" i="2" s="1"/>
  <c r="CF72" i="2" s="1"/>
  <c r="CI72" i="2" s="1"/>
  <c r="CL72" i="2" s="1"/>
  <c r="CP72" i="2" s="1"/>
  <c r="CT72" i="2" s="1"/>
  <c r="CX72" i="2" s="1"/>
  <c r="DB72" i="2" s="1"/>
  <c r="DE72" i="2" s="1"/>
  <c r="DI72" i="2" s="1"/>
  <c r="DL72" i="2" s="1"/>
  <c r="DO72" i="2" s="1"/>
  <c r="DS72" i="2" s="1"/>
  <c r="DW72" i="2" s="1"/>
  <c r="DZ72" i="2" s="1"/>
  <c r="EC72" i="2" s="1"/>
  <c r="EG72" i="2" s="1"/>
  <c r="EJ72" i="2" s="1"/>
  <c r="EM72" i="2" s="1"/>
  <c r="EQ72" i="2" s="1"/>
  <c r="ET72" i="2" s="1"/>
  <c r="EX72" i="2" s="1"/>
  <c r="FB72" i="2" s="1"/>
  <c r="FE72" i="2" s="1"/>
  <c r="FH72" i="2" s="1"/>
  <c r="FK72" i="2" s="1"/>
  <c r="FN72" i="2" s="1"/>
  <c r="FR72" i="2" s="1"/>
  <c r="FV72" i="2" s="1"/>
  <c r="FZ72" i="2" s="1"/>
  <c r="GC72" i="2" s="1"/>
  <c r="GF72" i="2" s="1"/>
  <c r="GJ72" i="2" s="1"/>
  <c r="GN72" i="2" s="1"/>
  <c r="GQ72" i="2" s="1"/>
  <c r="GT72" i="2" s="1"/>
  <c r="GW72" i="2" s="1"/>
  <c r="GZ72" i="2" s="1"/>
  <c r="HC72" i="2" s="1"/>
  <c r="HF72" i="2" s="1"/>
  <c r="HI72" i="2" s="1"/>
  <c r="HL72" i="2" s="1"/>
  <c r="HP72" i="2" s="1"/>
  <c r="HT72" i="2" s="1"/>
  <c r="HX72" i="2" s="1"/>
  <c r="IA72" i="2" s="1"/>
  <c r="ID72" i="2" s="1"/>
  <c r="IG72" i="2" s="1"/>
  <c r="IK72" i="2" s="1"/>
  <c r="IO72" i="2" s="1"/>
  <c r="IR72" i="2" s="1"/>
  <c r="IU72" i="2" s="1"/>
  <c r="IX72" i="2" s="1"/>
  <c r="JA72" i="2" s="1"/>
  <c r="JD72" i="2" s="1"/>
  <c r="JG72" i="2" s="1"/>
  <c r="JJ72" i="2" s="1"/>
  <c r="JN72" i="2" s="1"/>
  <c r="JR72" i="2" s="1"/>
  <c r="JV72" i="2" s="1"/>
  <c r="JY72" i="2" s="1"/>
  <c r="KB72" i="2" s="1"/>
  <c r="KF72" i="2" s="1"/>
  <c r="KI72" i="2" s="1"/>
  <c r="KM72" i="2" s="1"/>
  <c r="KQ72" i="2" s="1"/>
  <c r="KT72" i="2" s="1"/>
  <c r="KX72" i="2" s="1"/>
  <c r="LB72" i="2" s="1"/>
  <c r="LE72" i="2" s="1"/>
  <c r="LH72" i="2" s="1"/>
  <c r="LK72" i="2" s="1"/>
  <c r="LO72" i="2" s="1"/>
  <c r="LS72" i="2" s="1"/>
  <c r="LW72" i="2" s="1"/>
  <c r="MA72" i="2" s="1"/>
  <c r="ME72" i="2" s="1"/>
  <c r="MI72" i="2" s="1"/>
  <c r="MM72" i="2" s="1"/>
  <c r="MQ72" i="2" s="1"/>
  <c r="MU72" i="2" s="1"/>
  <c r="MY72" i="2" s="1"/>
  <c r="NC72" i="2" s="1"/>
  <c r="NG72" i="2" s="1"/>
  <c r="NK72" i="2" s="1"/>
  <c r="NO72" i="2" s="1"/>
  <c r="NS72" i="2" s="1"/>
  <c r="NW72" i="2" s="1"/>
  <c r="OA72" i="2" s="1"/>
  <c r="OE72" i="2" s="1"/>
  <c r="OI72" i="2" s="1"/>
  <c r="OM72" i="2" s="1"/>
  <c r="OQ72" i="2" s="1"/>
  <c r="OU72" i="2" s="1"/>
  <c r="OY72" i="2" s="1"/>
  <c r="PC72" i="2" s="1"/>
  <c r="PG72" i="2" s="1"/>
  <c r="PK72" i="2" s="1"/>
  <c r="PO72" i="2" s="1"/>
  <c r="PS72" i="2" s="1"/>
  <c r="PW72" i="2" s="1"/>
  <c r="QA72" i="2" s="1"/>
  <c r="QE72" i="2" s="1"/>
  <c r="QI72" i="2" s="1"/>
  <c r="QM72" i="2" s="1"/>
  <c r="QQ72" i="2" s="1"/>
  <c r="QU72" i="2" s="1"/>
  <c r="QY72" i="2" s="1"/>
  <c r="RC72" i="2" s="1"/>
  <c r="RG72" i="2" s="1"/>
  <c r="RK72" i="2" s="1"/>
  <c r="RO72" i="2" s="1"/>
  <c r="RS72" i="2" s="1"/>
  <c r="RW72" i="2" s="1"/>
  <c r="SA72" i="2" s="1"/>
  <c r="SE72" i="2" s="1"/>
  <c r="SI72" i="2" s="1"/>
  <c r="SM72" i="2" s="1"/>
  <c r="SQ72" i="2" s="1"/>
  <c r="SU72" i="2" s="1"/>
  <c r="SY72" i="2" s="1"/>
  <c r="TC72" i="2" s="1"/>
  <c r="G72" i="2"/>
  <c r="TK71" i="2"/>
  <c r="TL71" i="2" s="1"/>
  <c r="TH71" i="2"/>
  <c r="TI71" i="2" s="1"/>
  <c r="TE71" i="2"/>
  <c r="TF71" i="2" s="1"/>
  <c r="W71" i="2"/>
  <c r="Z71" i="2" s="1"/>
  <c r="AC71" i="2" s="1"/>
  <c r="AF71" i="2" s="1"/>
  <c r="AI71" i="2" s="1"/>
  <c r="AM71" i="2" s="1"/>
  <c r="AQ71" i="2" s="1"/>
  <c r="AU71" i="2" s="1"/>
  <c r="AY71" i="2" s="1"/>
  <c r="BB71" i="2" s="1"/>
  <c r="BE71" i="2" s="1"/>
  <c r="BH71" i="2" s="1"/>
  <c r="BK71" i="2" s="1"/>
  <c r="BN71" i="2" s="1"/>
  <c r="BQ71" i="2" s="1"/>
  <c r="BT71" i="2" s="1"/>
  <c r="BW71" i="2" s="1"/>
  <c r="BZ71" i="2" s="1"/>
  <c r="CC71" i="2" s="1"/>
  <c r="CF71" i="2" s="1"/>
  <c r="CI71" i="2" s="1"/>
  <c r="CL71" i="2" s="1"/>
  <c r="CP71" i="2" s="1"/>
  <c r="CT71" i="2" s="1"/>
  <c r="CX71" i="2" s="1"/>
  <c r="DB71" i="2" s="1"/>
  <c r="DE71" i="2" s="1"/>
  <c r="DI71" i="2" s="1"/>
  <c r="DL71" i="2" s="1"/>
  <c r="DO71" i="2" s="1"/>
  <c r="DS71" i="2" s="1"/>
  <c r="DW71" i="2" s="1"/>
  <c r="DZ71" i="2" s="1"/>
  <c r="EC71" i="2" s="1"/>
  <c r="EG71" i="2" s="1"/>
  <c r="EJ71" i="2" s="1"/>
  <c r="EM71" i="2" s="1"/>
  <c r="EQ71" i="2" s="1"/>
  <c r="ET71" i="2" s="1"/>
  <c r="EX71" i="2" s="1"/>
  <c r="FB71" i="2" s="1"/>
  <c r="FE71" i="2" s="1"/>
  <c r="FH71" i="2" s="1"/>
  <c r="FK71" i="2" s="1"/>
  <c r="FN71" i="2" s="1"/>
  <c r="FR71" i="2" s="1"/>
  <c r="FV71" i="2" s="1"/>
  <c r="FZ71" i="2" s="1"/>
  <c r="GC71" i="2" s="1"/>
  <c r="GF71" i="2" s="1"/>
  <c r="GJ71" i="2" s="1"/>
  <c r="GN71" i="2" s="1"/>
  <c r="GQ71" i="2" s="1"/>
  <c r="GT71" i="2" s="1"/>
  <c r="GW71" i="2" s="1"/>
  <c r="GZ71" i="2" s="1"/>
  <c r="HC71" i="2" s="1"/>
  <c r="HF71" i="2" s="1"/>
  <c r="HI71" i="2" s="1"/>
  <c r="HL71" i="2" s="1"/>
  <c r="HP71" i="2" s="1"/>
  <c r="HT71" i="2" s="1"/>
  <c r="HX71" i="2" s="1"/>
  <c r="IA71" i="2" s="1"/>
  <c r="ID71" i="2" s="1"/>
  <c r="IG71" i="2" s="1"/>
  <c r="IK71" i="2" s="1"/>
  <c r="IO71" i="2" s="1"/>
  <c r="IR71" i="2" s="1"/>
  <c r="IU71" i="2" s="1"/>
  <c r="IX71" i="2" s="1"/>
  <c r="JA71" i="2" s="1"/>
  <c r="JD71" i="2" s="1"/>
  <c r="JG71" i="2" s="1"/>
  <c r="JJ71" i="2" s="1"/>
  <c r="JN71" i="2" s="1"/>
  <c r="JR71" i="2" s="1"/>
  <c r="JV71" i="2" s="1"/>
  <c r="JY71" i="2" s="1"/>
  <c r="KB71" i="2" s="1"/>
  <c r="KF71" i="2" s="1"/>
  <c r="KI71" i="2" s="1"/>
  <c r="KM71" i="2" s="1"/>
  <c r="KQ71" i="2" s="1"/>
  <c r="KT71" i="2" s="1"/>
  <c r="KX71" i="2" s="1"/>
  <c r="LB71" i="2" s="1"/>
  <c r="LE71" i="2" s="1"/>
  <c r="LH71" i="2" s="1"/>
  <c r="LK71" i="2" s="1"/>
  <c r="LO71" i="2" s="1"/>
  <c r="LS71" i="2" s="1"/>
  <c r="LW71" i="2" s="1"/>
  <c r="MA71" i="2" s="1"/>
  <c r="ME71" i="2" s="1"/>
  <c r="MI71" i="2" s="1"/>
  <c r="MM71" i="2" s="1"/>
  <c r="MQ71" i="2" s="1"/>
  <c r="MU71" i="2" s="1"/>
  <c r="MY71" i="2" s="1"/>
  <c r="NC71" i="2" s="1"/>
  <c r="NG71" i="2" s="1"/>
  <c r="NK71" i="2" s="1"/>
  <c r="NO71" i="2" s="1"/>
  <c r="NS71" i="2" s="1"/>
  <c r="NW71" i="2" s="1"/>
  <c r="OA71" i="2" s="1"/>
  <c r="OE71" i="2" s="1"/>
  <c r="OI71" i="2" s="1"/>
  <c r="OM71" i="2" s="1"/>
  <c r="OQ71" i="2" s="1"/>
  <c r="OU71" i="2" s="1"/>
  <c r="OY71" i="2" s="1"/>
  <c r="PC71" i="2" s="1"/>
  <c r="PG71" i="2" s="1"/>
  <c r="PK71" i="2" s="1"/>
  <c r="PO71" i="2" s="1"/>
  <c r="PS71" i="2" s="1"/>
  <c r="PW71" i="2" s="1"/>
  <c r="QA71" i="2" s="1"/>
  <c r="QE71" i="2" s="1"/>
  <c r="QI71" i="2" s="1"/>
  <c r="QM71" i="2" s="1"/>
  <c r="QQ71" i="2" s="1"/>
  <c r="QU71" i="2" s="1"/>
  <c r="QY71" i="2" s="1"/>
  <c r="RC71" i="2" s="1"/>
  <c r="RG71" i="2" s="1"/>
  <c r="RK71" i="2" s="1"/>
  <c r="RO71" i="2" s="1"/>
  <c r="RS71" i="2" s="1"/>
  <c r="RW71" i="2" s="1"/>
  <c r="SA71" i="2" s="1"/>
  <c r="SE71" i="2" s="1"/>
  <c r="SI71" i="2" s="1"/>
  <c r="SM71" i="2" s="1"/>
  <c r="SQ71" i="2" s="1"/>
  <c r="SU71" i="2" s="1"/>
  <c r="SY71" i="2" s="1"/>
  <c r="TC71" i="2" s="1"/>
  <c r="G71" i="2"/>
  <c r="TK70" i="2"/>
  <c r="TL70" i="2" s="1"/>
  <c r="TH70" i="2"/>
  <c r="TI70" i="2" s="1"/>
  <c r="TE70" i="2"/>
  <c r="W70" i="2"/>
  <c r="Z70" i="2" s="1"/>
  <c r="AC70" i="2" s="1"/>
  <c r="AF70" i="2" s="1"/>
  <c r="AI70" i="2" s="1"/>
  <c r="AM70" i="2" s="1"/>
  <c r="AQ70" i="2" s="1"/>
  <c r="AU70" i="2" s="1"/>
  <c r="AY70" i="2" s="1"/>
  <c r="BB70" i="2" s="1"/>
  <c r="BE70" i="2" s="1"/>
  <c r="BH70" i="2" s="1"/>
  <c r="BK70" i="2" s="1"/>
  <c r="BN70" i="2" s="1"/>
  <c r="BQ70" i="2" s="1"/>
  <c r="BT70" i="2" s="1"/>
  <c r="BW70" i="2" s="1"/>
  <c r="BZ70" i="2" s="1"/>
  <c r="CC70" i="2" s="1"/>
  <c r="CF70" i="2" s="1"/>
  <c r="CI70" i="2" s="1"/>
  <c r="CL70" i="2" s="1"/>
  <c r="CP70" i="2" s="1"/>
  <c r="CT70" i="2" s="1"/>
  <c r="CX70" i="2" s="1"/>
  <c r="DB70" i="2" s="1"/>
  <c r="DE70" i="2" s="1"/>
  <c r="DI70" i="2" s="1"/>
  <c r="DL70" i="2" s="1"/>
  <c r="DO70" i="2" s="1"/>
  <c r="DS70" i="2" s="1"/>
  <c r="DW70" i="2" s="1"/>
  <c r="DZ70" i="2" s="1"/>
  <c r="EC70" i="2" s="1"/>
  <c r="EG70" i="2" s="1"/>
  <c r="EJ70" i="2" s="1"/>
  <c r="EM70" i="2" s="1"/>
  <c r="EQ70" i="2" s="1"/>
  <c r="ET70" i="2" s="1"/>
  <c r="EX70" i="2" s="1"/>
  <c r="FB70" i="2" s="1"/>
  <c r="FE70" i="2" s="1"/>
  <c r="FH70" i="2" s="1"/>
  <c r="FK70" i="2" s="1"/>
  <c r="FN70" i="2" s="1"/>
  <c r="FR70" i="2" s="1"/>
  <c r="FV70" i="2" s="1"/>
  <c r="FZ70" i="2" s="1"/>
  <c r="GC70" i="2" s="1"/>
  <c r="GF70" i="2" s="1"/>
  <c r="GJ70" i="2" s="1"/>
  <c r="GN70" i="2" s="1"/>
  <c r="GQ70" i="2" s="1"/>
  <c r="GT70" i="2" s="1"/>
  <c r="GW70" i="2" s="1"/>
  <c r="GZ70" i="2" s="1"/>
  <c r="HC70" i="2" s="1"/>
  <c r="HF70" i="2" s="1"/>
  <c r="HI70" i="2" s="1"/>
  <c r="HL70" i="2" s="1"/>
  <c r="HP70" i="2" s="1"/>
  <c r="HT70" i="2" s="1"/>
  <c r="HX70" i="2" s="1"/>
  <c r="IA70" i="2" s="1"/>
  <c r="ID70" i="2" s="1"/>
  <c r="IG70" i="2" s="1"/>
  <c r="IK70" i="2" s="1"/>
  <c r="IO70" i="2" s="1"/>
  <c r="IR70" i="2" s="1"/>
  <c r="IU70" i="2" s="1"/>
  <c r="IX70" i="2" s="1"/>
  <c r="JA70" i="2" s="1"/>
  <c r="JD70" i="2" s="1"/>
  <c r="JG70" i="2" s="1"/>
  <c r="JJ70" i="2" s="1"/>
  <c r="JN70" i="2" s="1"/>
  <c r="JR70" i="2" s="1"/>
  <c r="JV70" i="2" s="1"/>
  <c r="JY70" i="2" s="1"/>
  <c r="KB70" i="2" s="1"/>
  <c r="KF70" i="2" s="1"/>
  <c r="KI70" i="2" s="1"/>
  <c r="KM70" i="2" s="1"/>
  <c r="KQ70" i="2" s="1"/>
  <c r="KT70" i="2" s="1"/>
  <c r="KX70" i="2" s="1"/>
  <c r="LB70" i="2" s="1"/>
  <c r="LE70" i="2" s="1"/>
  <c r="LH70" i="2" s="1"/>
  <c r="LK70" i="2" s="1"/>
  <c r="LO70" i="2" s="1"/>
  <c r="LS70" i="2" s="1"/>
  <c r="LW70" i="2" s="1"/>
  <c r="MA70" i="2" s="1"/>
  <c r="ME70" i="2" s="1"/>
  <c r="MI70" i="2" s="1"/>
  <c r="MM70" i="2" s="1"/>
  <c r="MQ70" i="2" s="1"/>
  <c r="MU70" i="2" s="1"/>
  <c r="MY70" i="2" s="1"/>
  <c r="NC70" i="2" s="1"/>
  <c r="NG70" i="2" s="1"/>
  <c r="NK70" i="2" s="1"/>
  <c r="NO70" i="2" s="1"/>
  <c r="NS70" i="2" s="1"/>
  <c r="NW70" i="2" s="1"/>
  <c r="OA70" i="2" s="1"/>
  <c r="OE70" i="2" s="1"/>
  <c r="OI70" i="2" s="1"/>
  <c r="OM70" i="2" s="1"/>
  <c r="OQ70" i="2" s="1"/>
  <c r="OU70" i="2" s="1"/>
  <c r="OY70" i="2" s="1"/>
  <c r="PC70" i="2" s="1"/>
  <c r="PG70" i="2" s="1"/>
  <c r="PK70" i="2" s="1"/>
  <c r="PO70" i="2" s="1"/>
  <c r="PS70" i="2" s="1"/>
  <c r="PW70" i="2" s="1"/>
  <c r="QA70" i="2" s="1"/>
  <c r="QE70" i="2" s="1"/>
  <c r="QI70" i="2" s="1"/>
  <c r="QM70" i="2" s="1"/>
  <c r="QQ70" i="2" s="1"/>
  <c r="QU70" i="2" s="1"/>
  <c r="QY70" i="2" s="1"/>
  <c r="RC70" i="2" s="1"/>
  <c r="RG70" i="2" s="1"/>
  <c r="RK70" i="2" s="1"/>
  <c r="RO70" i="2" s="1"/>
  <c r="RS70" i="2" s="1"/>
  <c r="RW70" i="2" s="1"/>
  <c r="SA70" i="2" s="1"/>
  <c r="SE70" i="2" s="1"/>
  <c r="SI70" i="2" s="1"/>
  <c r="SM70" i="2" s="1"/>
  <c r="SQ70" i="2" s="1"/>
  <c r="SU70" i="2" s="1"/>
  <c r="SY70" i="2" s="1"/>
  <c r="TC70" i="2" s="1"/>
  <c r="G70" i="2"/>
  <c r="TK69" i="2"/>
  <c r="TL69" i="2" s="1"/>
  <c r="TH69" i="2"/>
  <c r="TE69" i="2"/>
  <c r="TF69" i="2" s="1"/>
  <c r="W69" i="2"/>
  <c r="Z69" i="2" s="1"/>
  <c r="AC69" i="2" s="1"/>
  <c r="AF69" i="2" s="1"/>
  <c r="AI69" i="2" s="1"/>
  <c r="AM69" i="2" s="1"/>
  <c r="AQ69" i="2" s="1"/>
  <c r="AU69" i="2" s="1"/>
  <c r="AY69" i="2" s="1"/>
  <c r="BB69" i="2" s="1"/>
  <c r="BE69" i="2" s="1"/>
  <c r="BH69" i="2" s="1"/>
  <c r="BK69" i="2" s="1"/>
  <c r="BN69" i="2" s="1"/>
  <c r="BQ69" i="2" s="1"/>
  <c r="BT69" i="2" s="1"/>
  <c r="BW69" i="2" s="1"/>
  <c r="BZ69" i="2" s="1"/>
  <c r="CC69" i="2" s="1"/>
  <c r="CF69" i="2" s="1"/>
  <c r="CI69" i="2" s="1"/>
  <c r="CL69" i="2" s="1"/>
  <c r="CP69" i="2" s="1"/>
  <c r="CT69" i="2" s="1"/>
  <c r="CX69" i="2" s="1"/>
  <c r="DB69" i="2" s="1"/>
  <c r="DE69" i="2" s="1"/>
  <c r="DI69" i="2" s="1"/>
  <c r="DL69" i="2" s="1"/>
  <c r="DO69" i="2" s="1"/>
  <c r="DS69" i="2" s="1"/>
  <c r="DW69" i="2" s="1"/>
  <c r="DZ69" i="2" s="1"/>
  <c r="EC69" i="2" s="1"/>
  <c r="EG69" i="2" s="1"/>
  <c r="EJ69" i="2" s="1"/>
  <c r="EM69" i="2" s="1"/>
  <c r="EQ69" i="2" s="1"/>
  <c r="ET69" i="2" s="1"/>
  <c r="EX69" i="2" s="1"/>
  <c r="FB69" i="2" s="1"/>
  <c r="FE69" i="2" s="1"/>
  <c r="FH69" i="2" s="1"/>
  <c r="FK69" i="2" s="1"/>
  <c r="FN69" i="2" s="1"/>
  <c r="FR69" i="2" s="1"/>
  <c r="FV69" i="2" s="1"/>
  <c r="FZ69" i="2" s="1"/>
  <c r="GC69" i="2" s="1"/>
  <c r="GF69" i="2" s="1"/>
  <c r="GJ69" i="2" s="1"/>
  <c r="GN69" i="2" s="1"/>
  <c r="GQ69" i="2" s="1"/>
  <c r="GT69" i="2" s="1"/>
  <c r="GW69" i="2" s="1"/>
  <c r="GZ69" i="2" s="1"/>
  <c r="HC69" i="2" s="1"/>
  <c r="HF69" i="2" s="1"/>
  <c r="HI69" i="2" s="1"/>
  <c r="HL69" i="2" s="1"/>
  <c r="HP69" i="2" s="1"/>
  <c r="HT69" i="2" s="1"/>
  <c r="HX69" i="2" s="1"/>
  <c r="IA69" i="2" s="1"/>
  <c r="ID69" i="2" s="1"/>
  <c r="IG69" i="2" s="1"/>
  <c r="IK69" i="2" s="1"/>
  <c r="IO69" i="2" s="1"/>
  <c r="IR69" i="2" s="1"/>
  <c r="IU69" i="2" s="1"/>
  <c r="IX69" i="2" s="1"/>
  <c r="JA69" i="2" s="1"/>
  <c r="JD69" i="2" s="1"/>
  <c r="JG69" i="2" s="1"/>
  <c r="JJ69" i="2" s="1"/>
  <c r="JN69" i="2" s="1"/>
  <c r="JR69" i="2" s="1"/>
  <c r="JV69" i="2" s="1"/>
  <c r="JY69" i="2" s="1"/>
  <c r="KB69" i="2" s="1"/>
  <c r="KF69" i="2" s="1"/>
  <c r="KI69" i="2" s="1"/>
  <c r="KM69" i="2" s="1"/>
  <c r="KQ69" i="2" s="1"/>
  <c r="KT69" i="2" s="1"/>
  <c r="KX69" i="2" s="1"/>
  <c r="LB69" i="2" s="1"/>
  <c r="LE69" i="2" s="1"/>
  <c r="LH69" i="2" s="1"/>
  <c r="LK69" i="2" s="1"/>
  <c r="LO69" i="2" s="1"/>
  <c r="LS69" i="2" s="1"/>
  <c r="LW69" i="2" s="1"/>
  <c r="MA69" i="2" s="1"/>
  <c r="ME69" i="2" s="1"/>
  <c r="MI69" i="2" s="1"/>
  <c r="MM69" i="2" s="1"/>
  <c r="MQ69" i="2" s="1"/>
  <c r="MU69" i="2" s="1"/>
  <c r="MY69" i="2" s="1"/>
  <c r="NC69" i="2" s="1"/>
  <c r="NG69" i="2" s="1"/>
  <c r="NK69" i="2" s="1"/>
  <c r="NO69" i="2" s="1"/>
  <c r="NS69" i="2" s="1"/>
  <c r="NW69" i="2" s="1"/>
  <c r="OA69" i="2" s="1"/>
  <c r="OE69" i="2" s="1"/>
  <c r="OI69" i="2" s="1"/>
  <c r="OM69" i="2" s="1"/>
  <c r="OQ69" i="2" s="1"/>
  <c r="OU69" i="2" s="1"/>
  <c r="OY69" i="2" s="1"/>
  <c r="PC69" i="2" s="1"/>
  <c r="PG69" i="2" s="1"/>
  <c r="PK69" i="2" s="1"/>
  <c r="PO69" i="2" s="1"/>
  <c r="PS69" i="2" s="1"/>
  <c r="PW69" i="2" s="1"/>
  <c r="QA69" i="2" s="1"/>
  <c r="QE69" i="2" s="1"/>
  <c r="QI69" i="2" s="1"/>
  <c r="QM69" i="2" s="1"/>
  <c r="QQ69" i="2" s="1"/>
  <c r="QU69" i="2" s="1"/>
  <c r="QY69" i="2" s="1"/>
  <c r="RC69" i="2" s="1"/>
  <c r="RG69" i="2" s="1"/>
  <c r="RK69" i="2" s="1"/>
  <c r="RO69" i="2" s="1"/>
  <c r="RS69" i="2" s="1"/>
  <c r="RW69" i="2" s="1"/>
  <c r="SA69" i="2" s="1"/>
  <c r="SE69" i="2" s="1"/>
  <c r="SI69" i="2" s="1"/>
  <c r="SM69" i="2" s="1"/>
  <c r="SQ69" i="2" s="1"/>
  <c r="SU69" i="2" s="1"/>
  <c r="SY69" i="2" s="1"/>
  <c r="TC69" i="2" s="1"/>
  <c r="G69" i="2"/>
  <c r="TK68" i="2"/>
  <c r="TL68" i="2" s="1"/>
  <c r="TH68" i="2"/>
  <c r="TI68" i="2" s="1"/>
  <c r="TE68" i="2"/>
  <c r="TF68" i="2" s="1"/>
  <c r="W68" i="2"/>
  <c r="Z68" i="2" s="1"/>
  <c r="AC68" i="2" s="1"/>
  <c r="AF68" i="2" s="1"/>
  <c r="AI68" i="2" s="1"/>
  <c r="AM68" i="2" s="1"/>
  <c r="AQ68" i="2" s="1"/>
  <c r="AU68" i="2" s="1"/>
  <c r="AY68" i="2" s="1"/>
  <c r="BB68" i="2" s="1"/>
  <c r="BE68" i="2" s="1"/>
  <c r="BH68" i="2" s="1"/>
  <c r="BK68" i="2" s="1"/>
  <c r="BN68" i="2" s="1"/>
  <c r="BQ68" i="2" s="1"/>
  <c r="BT68" i="2" s="1"/>
  <c r="BW68" i="2" s="1"/>
  <c r="BZ68" i="2" s="1"/>
  <c r="CC68" i="2" s="1"/>
  <c r="CF68" i="2" s="1"/>
  <c r="CI68" i="2" s="1"/>
  <c r="CL68" i="2" s="1"/>
  <c r="CP68" i="2" s="1"/>
  <c r="CT68" i="2" s="1"/>
  <c r="CX68" i="2" s="1"/>
  <c r="DB68" i="2" s="1"/>
  <c r="DE68" i="2" s="1"/>
  <c r="DI68" i="2" s="1"/>
  <c r="DL68" i="2" s="1"/>
  <c r="DO68" i="2" s="1"/>
  <c r="DS68" i="2" s="1"/>
  <c r="DW68" i="2" s="1"/>
  <c r="DZ68" i="2" s="1"/>
  <c r="EC68" i="2" s="1"/>
  <c r="EG68" i="2" s="1"/>
  <c r="EJ68" i="2" s="1"/>
  <c r="EM68" i="2" s="1"/>
  <c r="EQ68" i="2" s="1"/>
  <c r="ET68" i="2" s="1"/>
  <c r="EX68" i="2" s="1"/>
  <c r="FB68" i="2" s="1"/>
  <c r="FE68" i="2" s="1"/>
  <c r="FH68" i="2" s="1"/>
  <c r="FK68" i="2" s="1"/>
  <c r="FN68" i="2" s="1"/>
  <c r="FR68" i="2" s="1"/>
  <c r="FV68" i="2" s="1"/>
  <c r="FZ68" i="2" s="1"/>
  <c r="GC68" i="2" s="1"/>
  <c r="GF68" i="2" s="1"/>
  <c r="GJ68" i="2" s="1"/>
  <c r="GN68" i="2" s="1"/>
  <c r="GQ68" i="2" s="1"/>
  <c r="GT68" i="2" s="1"/>
  <c r="GW68" i="2" s="1"/>
  <c r="GZ68" i="2" s="1"/>
  <c r="HC68" i="2" s="1"/>
  <c r="HF68" i="2" s="1"/>
  <c r="HI68" i="2" s="1"/>
  <c r="HL68" i="2" s="1"/>
  <c r="HP68" i="2" s="1"/>
  <c r="HT68" i="2" s="1"/>
  <c r="HX68" i="2" s="1"/>
  <c r="IA68" i="2" s="1"/>
  <c r="ID68" i="2" s="1"/>
  <c r="IG68" i="2" s="1"/>
  <c r="IK68" i="2" s="1"/>
  <c r="IO68" i="2" s="1"/>
  <c r="IR68" i="2" s="1"/>
  <c r="IU68" i="2" s="1"/>
  <c r="IX68" i="2" s="1"/>
  <c r="JA68" i="2" s="1"/>
  <c r="JD68" i="2" s="1"/>
  <c r="JG68" i="2" s="1"/>
  <c r="JJ68" i="2" s="1"/>
  <c r="JN68" i="2" s="1"/>
  <c r="JR68" i="2" s="1"/>
  <c r="JV68" i="2" s="1"/>
  <c r="JY68" i="2" s="1"/>
  <c r="KB68" i="2" s="1"/>
  <c r="KF68" i="2" s="1"/>
  <c r="KI68" i="2" s="1"/>
  <c r="KM68" i="2" s="1"/>
  <c r="KQ68" i="2" s="1"/>
  <c r="KT68" i="2" s="1"/>
  <c r="KX68" i="2" s="1"/>
  <c r="LB68" i="2" s="1"/>
  <c r="LE68" i="2" s="1"/>
  <c r="LH68" i="2" s="1"/>
  <c r="LK68" i="2" s="1"/>
  <c r="LO68" i="2" s="1"/>
  <c r="LS68" i="2" s="1"/>
  <c r="LW68" i="2" s="1"/>
  <c r="MA68" i="2" s="1"/>
  <c r="ME68" i="2" s="1"/>
  <c r="MI68" i="2" s="1"/>
  <c r="MM68" i="2" s="1"/>
  <c r="MQ68" i="2" s="1"/>
  <c r="MU68" i="2" s="1"/>
  <c r="MY68" i="2" s="1"/>
  <c r="NC68" i="2" s="1"/>
  <c r="NG68" i="2" s="1"/>
  <c r="NK68" i="2" s="1"/>
  <c r="NO68" i="2" s="1"/>
  <c r="NS68" i="2" s="1"/>
  <c r="NW68" i="2" s="1"/>
  <c r="OA68" i="2" s="1"/>
  <c r="OE68" i="2" s="1"/>
  <c r="OI68" i="2" s="1"/>
  <c r="OM68" i="2" s="1"/>
  <c r="OQ68" i="2" s="1"/>
  <c r="OU68" i="2" s="1"/>
  <c r="OY68" i="2" s="1"/>
  <c r="PC68" i="2" s="1"/>
  <c r="PG68" i="2" s="1"/>
  <c r="PK68" i="2" s="1"/>
  <c r="PO68" i="2" s="1"/>
  <c r="PS68" i="2" s="1"/>
  <c r="PW68" i="2" s="1"/>
  <c r="QA68" i="2" s="1"/>
  <c r="QE68" i="2" s="1"/>
  <c r="QI68" i="2" s="1"/>
  <c r="QM68" i="2" s="1"/>
  <c r="QQ68" i="2" s="1"/>
  <c r="QU68" i="2" s="1"/>
  <c r="QY68" i="2" s="1"/>
  <c r="RC68" i="2" s="1"/>
  <c r="RG68" i="2" s="1"/>
  <c r="RK68" i="2" s="1"/>
  <c r="RO68" i="2" s="1"/>
  <c r="RS68" i="2" s="1"/>
  <c r="RW68" i="2" s="1"/>
  <c r="SA68" i="2" s="1"/>
  <c r="SE68" i="2" s="1"/>
  <c r="SI68" i="2" s="1"/>
  <c r="SM68" i="2" s="1"/>
  <c r="SQ68" i="2" s="1"/>
  <c r="SU68" i="2" s="1"/>
  <c r="SY68" i="2" s="1"/>
  <c r="TC68" i="2" s="1"/>
  <c r="G68" i="2"/>
  <c r="TK67" i="2"/>
  <c r="TL67" i="2" s="1"/>
  <c r="TH67" i="2"/>
  <c r="TI67" i="2" s="1"/>
  <c r="TE67" i="2"/>
  <c r="TF67" i="2" s="1"/>
  <c r="W67" i="2"/>
  <c r="Z67" i="2" s="1"/>
  <c r="AC67" i="2" s="1"/>
  <c r="AF67" i="2" s="1"/>
  <c r="AI67" i="2" s="1"/>
  <c r="AM67" i="2" s="1"/>
  <c r="AQ67" i="2" s="1"/>
  <c r="AU67" i="2" s="1"/>
  <c r="AY67" i="2" s="1"/>
  <c r="BB67" i="2" s="1"/>
  <c r="BE67" i="2" s="1"/>
  <c r="BH67" i="2" s="1"/>
  <c r="BK67" i="2" s="1"/>
  <c r="BN67" i="2" s="1"/>
  <c r="BQ67" i="2" s="1"/>
  <c r="BT67" i="2" s="1"/>
  <c r="BW67" i="2" s="1"/>
  <c r="BZ67" i="2" s="1"/>
  <c r="CC67" i="2" s="1"/>
  <c r="CF67" i="2" s="1"/>
  <c r="CI67" i="2" s="1"/>
  <c r="CL67" i="2" s="1"/>
  <c r="CP67" i="2" s="1"/>
  <c r="CT67" i="2" s="1"/>
  <c r="CX67" i="2" s="1"/>
  <c r="DB67" i="2" s="1"/>
  <c r="DE67" i="2" s="1"/>
  <c r="DI67" i="2" s="1"/>
  <c r="DL67" i="2" s="1"/>
  <c r="DO67" i="2" s="1"/>
  <c r="DS67" i="2" s="1"/>
  <c r="DW67" i="2" s="1"/>
  <c r="DZ67" i="2" s="1"/>
  <c r="EC67" i="2" s="1"/>
  <c r="EG67" i="2" s="1"/>
  <c r="EJ67" i="2" s="1"/>
  <c r="EM67" i="2" s="1"/>
  <c r="EQ67" i="2" s="1"/>
  <c r="ET67" i="2" s="1"/>
  <c r="EX67" i="2" s="1"/>
  <c r="FB67" i="2" s="1"/>
  <c r="FE67" i="2" s="1"/>
  <c r="FH67" i="2" s="1"/>
  <c r="FK67" i="2" s="1"/>
  <c r="FN67" i="2" s="1"/>
  <c r="FR67" i="2" s="1"/>
  <c r="FV67" i="2" s="1"/>
  <c r="FZ67" i="2" s="1"/>
  <c r="GC67" i="2" s="1"/>
  <c r="GF67" i="2" s="1"/>
  <c r="GJ67" i="2" s="1"/>
  <c r="GN67" i="2" s="1"/>
  <c r="GQ67" i="2" s="1"/>
  <c r="GT67" i="2" s="1"/>
  <c r="GW67" i="2" s="1"/>
  <c r="GZ67" i="2" s="1"/>
  <c r="HC67" i="2" s="1"/>
  <c r="HF67" i="2" s="1"/>
  <c r="HI67" i="2" s="1"/>
  <c r="HL67" i="2" s="1"/>
  <c r="HP67" i="2" s="1"/>
  <c r="HT67" i="2" s="1"/>
  <c r="HX67" i="2" s="1"/>
  <c r="IA67" i="2" s="1"/>
  <c r="ID67" i="2" s="1"/>
  <c r="IG67" i="2" s="1"/>
  <c r="IK67" i="2" s="1"/>
  <c r="IO67" i="2" s="1"/>
  <c r="IR67" i="2" s="1"/>
  <c r="IU67" i="2" s="1"/>
  <c r="IX67" i="2" s="1"/>
  <c r="JA67" i="2" s="1"/>
  <c r="JD67" i="2" s="1"/>
  <c r="JG67" i="2" s="1"/>
  <c r="JJ67" i="2" s="1"/>
  <c r="JN67" i="2" s="1"/>
  <c r="JR67" i="2" s="1"/>
  <c r="JV67" i="2" s="1"/>
  <c r="JY67" i="2" s="1"/>
  <c r="KB67" i="2" s="1"/>
  <c r="KF67" i="2" s="1"/>
  <c r="KI67" i="2" s="1"/>
  <c r="KM67" i="2" s="1"/>
  <c r="KQ67" i="2" s="1"/>
  <c r="KT67" i="2" s="1"/>
  <c r="KX67" i="2" s="1"/>
  <c r="LB67" i="2" s="1"/>
  <c r="LE67" i="2" s="1"/>
  <c r="LH67" i="2" s="1"/>
  <c r="LK67" i="2" s="1"/>
  <c r="LO67" i="2" s="1"/>
  <c r="LS67" i="2" s="1"/>
  <c r="LW67" i="2" s="1"/>
  <c r="MA67" i="2" s="1"/>
  <c r="ME67" i="2" s="1"/>
  <c r="MI67" i="2" s="1"/>
  <c r="MM67" i="2" s="1"/>
  <c r="MQ67" i="2" s="1"/>
  <c r="MU67" i="2" s="1"/>
  <c r="MY67" i="2" s="1"/>
  <c r="NC67" i="2" s="1"/>
  <c r="NG67" i="2" s="1"/>
  <c r="NK67" i="2" s="1"/>
  <c r="NO67" i="2" s="1"/>
  <c r="NS67" i="2" s="1"/>
  <c r="NW67" i="2" s="1"/>
  <c r="OA67" i="2" s="1"/>
  <c r="OE67" i="2" s="1"/>
  <c r="OI67" i="2" s="1"/>
  <c r="OM67" i="2" s="1"/>
  <c r="OQ67" i="2" s="1"/>
  <c r="OU67" i="2" s="1"/>
  <c r="OY67" i="2" s="1"/>
  <c r="PC67" i="2" s="1"/>
  <c r="PG67" i="2" s="1"/>
  <c r="PK67" i="2" s="1"/>
  <c r="PO67" i="2" s="1"/>
  <c r="PS67" i="2" s="1"/>
  <c r="PW67" i="2" s="1"/>
  <c r="QA67" i="2" s="1"/>
  <c r="QE67" i="2" s="1"/>
  <c r="QI67" i="2" s="1"/>
  <c r="QM67" i="2" s="1"/>
  <c r="QQ67" i="2" s="1"/>
  <c r="QU67" i="2" s="1"/>
  <c r="QY67" i="2" s="1"/>
  <c r="RC67" i="2" s="1"/>
  <c r="RG67" i="2" s="1"/>
  <c r="RK67" i="2" s="1"/>
  <c r="RO67" i="2" s="1"/>
  <c r="RS67" i="2" s="1"/>
  <c r="RW67" i="2" s="1"/>
  <c r="SA67" i="2" s="1"/>
  <c r="SE67" i="2" s="1"/>
  <c r="SI67" i="2" s="1"/>
  <c r="SM67" i="2" s="1"/>
  <c r="SQ67" i="2" s="1"/>
  <c r="SU67" i="2" s="1"/>
  <c r="SY67" i="2" s="1"/>
  <c r="TC67" i="2" s="1"/>
  <c r="G67" i="2"/>
  <c r="TK66" i="2"/>
  <c r="TL66" i="2" s="1"/>
  <c r="TH66" i="2"/>
  <c r="TI66" i="2" s="1"/>
  <c r="TE66" i="2"/>
  <c r="TF66" i="2" s="1"/>
  <c r="W66" i="2"/>
  <c r="Z66" i="2" s="1"/>
  <c r="AC66" i="2" s="1"/>
  <c r="AF66" i="2" s="1"/>
  <c r="AI66" i="2" s="1"/>
  <c r="AM66" i="2" s="1"/>
  <c r="AQ66" i="2" s="1"/>
  <c r="AU66" i="2" s="1"/>
  <c r="AY66" i="2" s="1"/>
  <c r="BB66" i="2" s="1"/>
  <c r="BE66" i="2" s="1"/>
  <c r="BH66" i="2" s="1"/>
  <c r="BK66" i="2" s="1"/>
  <c r="BN66" i="2" s="1"/>
  <c r="BQ66" i="2" s="1"/>
  <c r="BT66" i="2" s="1"/>
  <c r="BW66" i="2" s="1"/>
  <c r="BZ66" i="2" s="1"/>
  <c r="CC66" i="2" s="1"/>
  <c r="CF66" i="2" s="1"/>
  <c r="CI66" i="2" s="1"/>
  <c r="CL66" i="2" s="1"/>
  <c r="CP66" i="2" s="1"/>
  <c r="CT66" i="2" s="1"/>
  <c r="CX66" i="2" s="1"/>
  <c r="DB66" i="2" s="1"/>
  <c r="DE66" i="2" s="1"/>
  <c r="DI66" i="2" s="1"/>
  <c r="DL66" i="2" s="1"/>
  <c r="DO66" i="2" s="1"/>
  <c r="DS66" i="2" s="1"/>
  <c r="DW66" i="2" s="1"/>
  <c r="DZ66" i="2" s="1"/>
  <c r="EC66" i="2" s="1"/>
  <c r="EG66" i="2" s="1"/>
  <c r="EJ66" i="2" s="1"/>
  <c r="EM66" i="2" s="1"/>
  <c r="EQ66" i="2" s="1"/>
  <c r="ET66" i="2" s="1"/>
  <c r="EX66" i="2" s="1"/>
  <c r="FB66" i="2" s="1"/>
  <c r="FE66" i="2" s="1"/>
  <c r="FH66" i="2" s="1"/>
  <c r="FK66" i="2" s="1"/>
  <c r="FN66" i="2" s="1"/>
  <c r="FR66" i="2" s="1"/>
  <c r="FV66" i="2" s="1"/>
  <c r="FZ66" i="2" s="1"/>
  <c r="GC66" i="2" s="1"/>
  <c r="GF66" i="2" s="1"/>
  <c r="GJ66" i="2" s="1"/>
  <c r="GN66" i="2" s="1"/>
  <c r="GQ66" i="2" s="1"/>
  <c r="GT66" i="2" s="1"/>
  <c r="GW66" i="2" s="1"/>
  <c r="GZ66" i="2" s="1"/>
  <c r="HC66" i="2" s="1"/>
  <c r="HF66" i="2" s="1"/>
  <c r="HI66" i="2" s="1"/>
  <c r="HL66" i="2" s="1"/>
  <c r="HP66" i="2" s="1"/>
  <c r="HT66" i="2" s="1"/>
  <c r="HX66" i="2" s="1"/>
  <c r="IA66" i="2" s="1"/>
  <c r="ID66" i="2" s="1"/>
  <c r="IG66" i="2" s="1"/>
  <c r="IK66" i="2" s="1"/>
  <c r="IO66" i="2" s="1"/>
  <c r="IR66" i="2" s="1"/>
  <c r="IU66" i="2" s="1"/>
  <c r="IX66" i="2" s="1"/>
  <c r="JA66" i="2" s="1"/>
  <c r="JD66" i="2" s="1"/>
  <c r="JG66" i="2" s="1"/>
  <c r="JJ66" i="2" s="1"/>
  <c r="JN66" i="2" s="1"/>
  <c r="JR66" i="2" s="1"/>
  <c r="JV66" i="2" s="1"/>
  <c r="JY66" i="2" s="1"/>
  <c r="KB66" i="2" s="1"/>
  <c r="KF66" i="2" s="1"/>
  <c r="KI66" i="2" s="1"/>
  <c r="KM66" i="2" s="1"/>
  <c r="KQ66" i="2" s="1"/>
  <c r="KT66" i="2" s="1"/>
  <c r="KX66" i="2" s="1"/>
  <c r="LB66" i="2" s="1"/>
  <c r="LE66" i="2" s="1"/>
  <c r="LH66" i="2" s="1"/>
  <c r="LK66" i="2" s="1"/>
  <c r="LO66" i="2" s="1"/>
  <c r="LS66" i="2" s="1"/>
  <c r="LW66" i="2" s="1"/>
  <c r="MA66" i="2" s="1"/>
  <c r="ME66" i="2" s="1"/>
  <c r="MI66" i="2" s="1"/>
  <c r="MM66" i="2" s="1"/>
  <c r="MQ66" i="2" s="1"/>
  <c r="MU66" i="2" s="1"/>
  <c r="MY66" i="2" s="1"/>
  <c r="NC66" i="2" s="1"/>
  <c r="NG66" i="2" s="1"/>
  <c r="NK66" i="2" s="1"/>
  <c r="NO66" i="2" s="1"/>
  <c r="NS66" i="2" s="1"/>
  <c r="NW66" i="2" s="1"/>
  <c r="OA66" i="2" s="1"/>
  <c r="OE66" i="2" s="1"/>
  <c r="OI66" i="2" s="1"/>
  <c r="OM66" i="2" s="1"/>
  <c r="OQ66" i="2" s="1"/>
  <c r="OU66" i="2" s="1"/>
  <c r="OY66" i="2" s="1"/>
  <c r="PC66" i="2" s="1"/>
  <c r="PG66" i="2" s="1"/>
  <c r="PK66" i="2" s="1"/>
  <c r="PO66" i="2" s="1"/>
  <c r="PS66" i="2" s="1"/>
  <c r="PW66" i="2" s="1"/>
  <c r="QA66" i="2" s="1"/>
  <c r="QE66" i="2" s="1"/>
  <c r="QI66" i="2" s="1"/>
  <c r="QM66" i="2" s="1"/>
  <c r="QQ66" i="2" s="1"/>
  <c r="QU66" i="2" s="1"/>
  <c r="QY66" i="2" s="1"/>
  <c r="RC66" i="2" s="1"/>
  <c r="RG66" i="2" s="1"/>
  <c r="RK66" i="2" s="1"/>
  <c r="RO66" i="2" s="1"/>
  <c r="RS66" i="2" s="1"/>
  <c r="RW66" i="2" s="1"/>
  <c r="SA66" i="2" s="1"/>
  <c r="SE66" i="2" s="1"/>
  <c r="SI66" i="2" s="1"/>
  <c r="SM66" i="2" s="1"/>
  <c r="SQ66" i="2" s="1"/>
  <c r="SU66" i="2" s="1"/>
  <c r="SY66" i="2" s="1"/>
  <c r="TC66" i="2" s="1"/>
  <c r="G66" i="2"/>
  <c r="TK65" i="2"/>
  <c r="TL65" i="2" s="1"/>
  <c r="TH65" i="2"/>
  <c r="TI65" i="2" s="1"/>
  <c r="TE65" i="2"/>
  <c r="W65" i="2"/>
  <c r="Z65" i="2" s="1"/>
  <c r="AC65" i="2" s="1"/>
  <c r="AF65" i="2" s="1"/>
  <c r="AI65" i="2" s="1"/>
  <c r="AM65" i="2" s="1"/>
  <c r="AQ65" i="2" s="1"/>
  <c r="AU65" i="2" s="1"/>
  <c r="AY65" i="2" s="1"/>
  <c r="BB65" i="2" s="1"/>
  <c r="BE65" i="2" s="1"/>
  <c r="BH65" i="2" s="1"/>
  <c r="BK65" i="2" s="1"/>
  <c r="BN65" i="2" s="1"/>
  <c r="BQ65" i="2" s="1"/>
  <c r="BT65" i="2" s="1"/>
  <c r="BW65" i="2" s="1"/>
  <c r="BZ65" i="2" s="1"/>
  <c r="CC65" i="2" s="1"/>
  <c r="CF65" i="2" s="1"/>
  <c r="CI65" i="2" s="1"/>
  <c r="CL65" i="2" s="1"/>
  <c r="CP65" i="2" s="1"/>
  <c r="CT65" i="2" s="1"/>
  <c r="CX65" i="2" s="1"/>
  <c r="DB65" i="2" s="1"/>
  <c r="DE65" i="2" s="1"/>
  <c r="DI65" i="2" s="1"/>
  <c r="DL65" i="2" s="1"/>
  <c r="DO65" i="2" s="1"/>
  <c r="DS65" i="2" s="1"/>
  <c r="DW65" i="2" s="1"/>
  <c r="DZ65" i="2" s="1"/>
  <c r="EC65" i="2" s="1"/>
  <c r="EG65" i="2" s="1"/>
  <c r="EJ65" i="2" s="1"/>
  <c r="EM65" i="2" s="1"/>
  <c r="EQ65" i="2" s="1"/>
  <c r="ET65" i="2" s="1"/>
  <c r="EX65" i="2" s="1"/>
  <c r="FB65" i="2" s="1"/>
  <c r="FE65" i="2" s="1"/>
  <c r="FH65" i="2" s="1"/>
  <c r="FK65" i="2" s="1"/>
  <c r="FN65" i="2" s="1"/>
  <c r="FR65" i="2" s="1"/>
  <c r="FV65" i="2" s="1"/>
  <c r="FZ65" i="2" s="1"/>
  <c r="GC65" i="2" s="1"/>
  <c r="GF65" i="2" s="1"/>
  <c r="GJ65" i="2" s="1"/>
  <c r="GN65" i="2" s="1"/>
  <c r="GQ65" i="2" s="1"/>
  <c r="GT65" i="2" s="1"/>
  <c r="GW65" i="2" s="1"/>
  <c r="GZ65" i="2" s="1"/>
  <c r="HC65" i="2" s="1"/>
  <c r="HF65" i="2" s="1"/>
  <c r="HI65" i="2" s="1"/>
  <c r="HL65" i="2" s="1"/>
  <c r="HP65" i="2" s="1"/>
  <c r="HT65" i="2" s="1"/>
  <c r="HX65" i="2" s="1"/>
  <c r="IA65" i="2" s="1"/>
  <c r="ID65" i="2" s="1"/>
  <c r="IG65" i="2" s="1"/>
  <c r="IK65" i="2" s="1"/>
  <c r="IO65" i="2" s="1"/>
  <c r="IR65" i="2" s="1"/>
  <c r="IU65" i="2" s="1"/>
  <c r="IX65" i="2" s="1"/>
  <c r="JA65" i="2" s="1"/>
  <c r="JD65" i="2" s="1"/>
  <c r="JG65" i="2" s="1"/>
  <c r="JJ65" i="2" s="1"/>
  <c r="JN65" i="2" s="1"/>
  <c r="JR65" i="2" s="1"/>
  <c r="JV65" i="2" s="1"/>
  <c r="JY65" i="2" s="1"/>
  <c r="KB65" i="2" s="1"/>
  <c r="KF65" i="2" s="1"/>
  <c r="KI65" i="2" s="1"/>
  <c r="KM65" i="2" s="1"/>
  <c r="KQ65" i="2" s="1"/>
  <c r="KT65" i="2" s="1"/>
  <c r="KX65" i="2" s="1"/>
  <c r="LB65" i="2" s="1"/>
  <c r="LE65" i="2" s="1"/>
  <c r="LH65" i="2" s="1"/>
  <c r="LK65" i="2" s="1"/>
  <c r="LO65" i="2" s="1"/>
  <c r="LS65" i="2" s="1"/>
  <c r="LW65" i="2" s="1"/>
  <c r="MA65" i="2" s="1"/>
  <c r="ME65" i="2" s="1"/>
  <c r="MI65" i="2" s="1"/>
  <c r="MM65" i="2" s="1"/>
  <c r="MQ65" i="2" s="1"/>
  <c r="MU65" i="2" s="1"/>
  <c r="MY65" i="2" s="1"/>
  <c r="NC65" i="2" s="1"/>
  <c r="NG65" i="2" s="1"/>
  <c r="NK65" i="2" s="1"/>
  <c r="NO65" i="2" s="1"/>
  <c r="NS65" i="2" s="1"/>
  <c r="NW65" i="2" s="1"/>
  <c r="OA65" i="2" s="1"/>
  <c r="OE65" i="2" s="1"/>
  <c r="OI65" i="2" s="1"/>
  <c r="OM65" i="2" s="1"/>
  <c r="OQ65" i="2" s="1"/>
  <c r="OU65" i="2" s="1"/>
  <c r="OY65" i="2" s="1"/>
  <c r="PC65" i="2" s="1"/>
  <c r="PG65" i="2" s="1"/>
  <c r="PK65" i="2" s="1"/>
  <c r="PO65" i="2" s="1"/>
  <c r="PS65" i="2" s="1"/>
  <c r="PW65" i="2" s="1"/>
  <c r="QA65" i="2" s="1"/>
  <c r="QE65" i="2" s="1"/>
  <c r="QI65" i="2" s="1"/>
  <c r="QM65" i="2" s="1"/>
  <c r="QQ65" i="2" s="1"/>
  <c r="QU65" i="2" s="1"/>
  <c r="QY65" i="2" s="1"/>
  <c r="RC65" i="2" s="1"/>
  <c r="RG65" i="2" s="1"/>
  <c r="RK65" i="2" s="1"/>
  <c r="RO65" i="2" s="1"/>
  <c r="RS65" i="2" s="1"/>
  <c r="RW65" i="2" s="1"/>
  <c r="SA65" i="2" s="1"/>
  <c r="SE65" i="2" s="1"/>
  <c r="SI65" i="2" s="1"/>
  <c r="SM65" i="2" s="1"/>
  <c r="SQ65" i="2" s="1"/>
  <c r="SU65" i="2" s="1"/>
  <c r="SY65" i="2" s="1"/>
  <c r="TC65" i="2" s="1"/>
  <c r="G65" i="2"/>
  <c r="TK64" i="2"/>
  <c r="TL64" i="2" s="1"/>
  <c r="TH64" i="2"/>
  <c r="TI64" i="2" s="1"/>
  <c r="TE64" i="2"/>
  <c r="TF64" i="2" s="1"/>
  <c r="Z64" i="2"/>
  <c r="AC64" i="2" s="1"/>
  <c r="AF64" i="2" s="1"/>
  <c r="AI64" i="2" s="1"/>
  <c r="AM64" i="2" s="1"/>
  <c r="AQ64" i="2" s="1"/>
  <c r="AU64" i="2" s="1"/>
  <c r="AY64" i="2" s="1"/>
  <c r="BB64" i="2" s="1"/>
  <c r="BE64" i="2" s="1"/>
  <c r="BH64" i="2" s="1"/>
  <c r="BK64" i="2" s="1"/>
  <c r="BN64" i="2" s="1"/>
  <c r="BQ64" i="2" s="1"/>
  <c r="BT64" i="2" s="1"/>
  <c r="BW64" i="2" s="1"/>
  <c r="BZ64" i="2" s="1"/>
  <c r="CC64" i="2" s="1"/>
  <c r="CF64" i="2" s="1"/>
  <c r="CI64" i="2" s="1"/>
  <c r="CL64" i="2" s="1"/>
  <c r="CP64" i="2" s="1"/>
  <c r="CT64" i="2" s="1"/>
  <c r="CX64" i="2" s="1"/>
  <c r="DB64" i="2" s="1"/>
  <c r="DE64" i="2" s="1"/>
  <c r="DI64" i="2" s="1"/>
  <c r="DL64" i="2" s="1"/>
  <c r="DO64" i="2" s="1"/>
  <c r="DS64" i="2" s="1"/>
  <c r="DW64" i="2" s="1"/>
  <c r="DZ64" i="2" s="1"/>
  <c r="EC64" i="2" s="1"/>
  <c r="EG64" i="2" s="1"/>
  <c r="EJ64" i="2" s="1"/>
  <c r="EM64" i="2" s="1"/>
  <c r="EQ64" i="2" s="1"/>
  <c r="ET64" i="2" s="1"/>
  <c r="EX64" i="2" s="1"/>
  <c r="FB64" i="2" s="1"/>
  <c r="FE64" i="2" s="1"/>
  <c r="FH64" i="2" s="1"/>
  <c r="FK64" i="2" s="1"/>
  <c r="FN64" i="2" s="1"/>
  <c r="FR64" i="2" s="1"/>
  <c r="FV64" i="2" s="1"/>
  <c r="FZ64" i="2" s="1"/>
  <c r="GC64" i="2" s="1"/>
  <c r="GF64" i="2" s="1"/>
  <c r="GJ64" i="2" s="1"/>
  <c r="GN64" i="2" s="1"/>
  <c r="GQ64" i="2" s="1"/>
  <c r="GT64" i="2" s="1"/>
  <c r="GW64" i="2" s="1"/>
  <c r="GZ64" i="2" s="1"/>
  <c r="HC64" i="2" s="1"/>
  <c r="HF64" i="2" s="1"/>
  <c r="HI64" i="2" s="1"/>
  <c r="HL64" i="2" s="1"/>
  <c r="HP64" i="2" s="1"/>
  <c r="HT64" i="2" s="1"/>
  <c r="HX64" i="2" s="1"/>
  <c r="IA64" i="2" s="1"/>
  <c r="ID64" i="2" s="1"/>
  <c r="IG64" i="2" s="1"/>
  <c r="IK64" i="2" s="1"/>
  <c r="IO64" i="2" s="1"/>
  <c r="IR64" i="2" s="1"/>
  <c r="IU64" i="2" s="1"/>
  <c r="IX64" i="2" s="1"/>
  <c r="JA64" i="2" s="1"/>
  <c r="JD64" i="2" s="1"/>
  <c r="JG64" i="2" s="1"/>
  <c r="JJ64" i="2" s="1"/>
  <c r="JN64" i="2" s="1"/>
  <c r="JR64" i="2" s="1"/>
  <c r="JV64" i="2" s="1"/>
  <c r="JY64" i="2" s="1"/>
  <c r="KB64" i="2" s="1"/>
  <c r="KF64" i="2" s="1"/>
  <c r="KI64" i="2" s="1"/>
  <c r="KM64" i="2" s="1"/>
  <c r="KQ64" i="2" s="1"/>
  <c r="KT64" i="2" s="1"/>
  <c r="KX64" i="2" s="1"/>
  <c r="LB64" i="2" s="1"/>
  <c r="LE64" i="2" s="1"/>
  <c r="LH64" i="2" s="1"/>
  <c r="LK64" i="2" s="1"/>
  <c r="LO64" i="2" s="1"/>
  <c r="LS64" i="2" s="1"/>
  <c r="LW64" i="2" s="1"/>
  <c r="MA64" i="2" s="1"/>
  <c r="ME64" i="2" s="1"/>
  <c r="MI64" i="2" s="1"/>
  <c r="MM64" i="2" s="1"/>
  <c r="MQ64" i="2" s="1"/>
  <c r="MU64" i="2" s="1"/>
  <c r="MY64" i="2" s="1"/>
  <c r="NC64" i="2" s="1"/>
  <c r="NG64" i="2" s="1"/>
  <c r="NK64" i="2" s="1"/>
  <c r="NO64" i="2" s="1"/>
  <c r="NS64" i="2" s="1"/>
  <c r="NW64" i="2" s="1"/>
  <c r="OA64" i="2" s="1"/>
  <c r="OE64" i="2" s="1"/>
  <c r="OI64" i="2" s="1"/>
  <c r="OM64" i="2" s="1"/>
  <c r="OQ64" i="2" s="1"/>
  <c r="OU64" i="2" s="1"/>
  <c r="OY64" i="2" s="1"/>
  <c r="PC64" i="2" s="1"/>
  <c r="PG64" i="2" s="1"/>
  <c r="PK64" i="2" s="1"/>
  <c r="PO64" i="2" s="1"/>
  <c r="PS64" i="2" s="1"/>
  <c r="PW64" i="2" s="1"/>
  <c r="QA64" i="2" s="1"/>
  <c r="QE64" i="2" s="1"/>
  <c r="QI64" i="2" s="1"/>
  <c r="QM64" i="2" s="1"/>
  <c r="QQ64" i="2" s="1"/>
  <c r="QU64" i="2" s="1"/>
  <c r="QY64" i="2" s="1"/>
  <c r="RC64" i="2" s="1"/>
  <c r="RG64" i="2" s="1"/>
  <c r="RK64" i="2" s="1"/>
  <c r="RO64" i="2" s="1"/>
  <c r="RS64" i="2" s="1"/>
  <c r="RW64" i="2" s="1"/>
  <c r="SA64" i="2" s="1"/>
  <c r="SE64" i="2" s="1"/>
  <c r="SI64" i="2" s="1"/>
  <c r="SM64" i="2" s="1"/>
  <c r="SQ64" i="2" s="1"/>
  <c r="SU64" i="2" s="1"/>
  <c r="SY64" i="2" s="1"/>
  <c r="TC64" i="2" s="1"/>
  <c r="W64" i="2"/>
  <c r="G64" i="2"/>
  <c r="TK63" i="2"/>
  <c r="TL63" i="2" s="1"/>
  <c r="TH63" i="2"/>
  <c r="TI63" i="2" s="1"/>
  <c r="TE63" i="2"/>
  <c r="W63" i="2"/>
  <c r="Z63" i="2" s="1"/>
  <c r="AC63" i="2" s="1"/>
  <c r="AF63" i="2" s="1"/>
  <c r="AI63" i="2" s="1"/>
  <c r="AM63" i="2" s="1"/>
  <c r="AQ63" i="2" s="1"/>
  <c r="AU63" i="2" s="1"/>
  <c r="AY63" i="2" s="1"/>
  <c r="BB63" i="2" s="1"/>
  <c r="BE63" i="2" s="1"/>
  <c r="BH63" i="2" s="1"/>
  <c r="BK63" i="2" s="1"/>
  <c r="BN63" i="2" s="1"/>
  <c r="BQ63" i="2" s="1"/>
  <c r="BT63" i="2" s="1"/>
  <c r="BW63" i="2" s="1"/>
  <c r="BZ63" i="2" s="1"/>
  <c r="CC63" i="2" s="1"/>
  <c r="CF63" i="2" s="1"/>
  <c r="CI63" i="2" s="1"/>
  <c r="CL63" i="2" s="1"/>
  <c r="CP63" i="2" s="1"/>
  <c r="CT63" i="2" s="1"/>
  <c r="CX63" i="2" s="1"/>
  <c r="DB63" i="2" s="1"/>
  <c r="DE63" i="2" s="1"/>
  <c r="DI63" i="2" s="1"/>
  <c r="DL63" i="2" s="1"/>
  <c r="DO63" i="2" s="1"/>
  <c r="DS63" i="2" s="1"/>
  <c r="DW63" i="2" s="1"/>
  <c r="DZ63" i="2" s="1"/>
  <c r="EC63" i="2" s="1"/>
  <c r="EG63" i="2" s="1"/>
  <c r="EJ63" i="2" s="1"/>
  <c r="EM63" i="2" s="1"/>
  <c r="EQ63" i="2" s="1"/>
  <c r="ET63" i="2" s="1"/>
  <c r="EX63" i="2" s="1"/>
  <c r="FB63" i="2" s="1"/>
  <c r="FE63" i="2" s="1"/>
  <c r="FH63" i="2" s="1"/>
  <c r="FK63" i="2" s="1"/>
  <c r="FN63" i="2" s="1"/>
  <c r="FR63" i="2" s="1"/>
  <c r="FV63" i="2" s="1"/>
  <c r="FZ63" i="2" s="1"/>
  <c r="GC63" i="2" s="1"/>
  <c r="GF63" i="2" s="1"/>
  <c r="GJ63" i="2" s="1"/>
  <c r="GN63" i="2" s="1"/>
  <c r="GQ63" i="2" s="1"/>
  <c r="GT63" i="2" s="1"/>
  <c r="GW63" i="2" s="1"/>
  <c r="GZ63" i="2" s="1"/>
  <c r="HC63" i="2" s="1"/>
  <c r="HF63" i="2" s="1"/>
  <c r="HI63" i="2" s="1"/>
  <c r="HL63" i="2" s="1"/>
  <c r="HP63" i="2" s="1"/>
  <c r="HT63" i="2" s="1"/>
  <c r="HX63" i="2" s="1"/>
  <c r="IA63" i="2" s="1"/>
  <c r="ID63" i="2" s="1"/>
  <c r="IG63" i="2" s="1"/>
  <c r="IK63" i="2" s="1"/>
  <c r="IO63" i="2" s="1"/>
  <c r="IR63" i="2" s="1"/>
  <c r="IU63" i="2" s="1"/>
  <c r="IX63" i="2" s="1"/>
  <c r="JA63" i="2" s="1"/>
  <c r="JD63" i="2" s="1"/>
  <c r="JG63" i="2" s="1"/>
  <c r="JJ63" i="2" s="1"/>
  <c r="JN63" i="2" s="1"/>
  <c r="JR63" i="2" s="1"/>
  <c r="JV63" i="2" s="1"/>
  <c r="JY63" i="2" s="1"/>
  <c r="KB63" i="2" s="1"/>
  <c r="KF63" i="2" s="1"/>
  <c r="KI63" i="2" s="1"/>
  <c r="KM63" i="2" s="1"/>
  <c r="KQ63" i="2" s="1"/>
  <c r="KT63" i="2" s="1"/>
  <c r="KX63" i="2" s="1"/>
  <c r="LB63" i="2" s="1"/>
  <c r="LE63" i="2" s="1"/>
  <c r="LH63" i="2" s="1"/>
  <c r="LK63" i="2" s="1"/>
  <c r="LO63" i="2" s="1"/>
  <c r="LS63" i="2" s="1"/>
  <c r="LW63" i="2" s="1"/>
  <c r="MA63" i="2" s="1"/>
  <c r="ME63" i="2" s="1"/>
  <c r="MI63" i="2" s="1"/>
  <c r="MM63" i="2" s="1"/>
  <c r="MQ63" i="2" s="1"/>
  <c r="MU63" i="2" s="1"/>
  <c r="MY63" i="2" s="1"/>
  <c r="NC63" i="2" s="1"/>
  <c r="NG63" i="2" s="1"/>
  <c r="NK63" i="2" s="1"/>
  <c r="NO63" i="2" s="1"/>
  <c r="NS63" i="2" s="1"/>
  <c r="NW63" i="2" s="1"/>
  <c r="OA63" i="2" s="1"/>
  <c r="OE63" i="2" s="1"/>
  <c r="OI63" i="2" s="1"/>
  <c r="OM63" i="2" s="1"/>
  <c r="OQ63" i="2" s="1"/>
  <c r="OU63" i="2" s="1"/>
  <c r="OY63" i="2" s="1"/>
  <c r="PC63" i="2" s="1"/>
  <c r="PG63" i="2" s="1"/>
  <c r="PK63" i="2" s="1"/>
  <c r="PO63" i="2" s="1"/>
  <c r="PS63" i="2" s="1"/>
  <c r="PW63" i="2" s="1"/>
  <c r="QA63" i="2" s="1"/>
  <c r="QE63" i="2" s="1"/>
  <c r="QI63" i="2" s="1"/>
  <c r="QM63" i="2" s="1"/>
  <c r="QQ63" i="2" s="1"/>
  <c r="QU63" i="2" s="1"/>
  <c r="QY63" i="2" s="1"/>
  <c r="RC63" i="2" s="1"/>
  <c r="RG63" i="2" s="1"/>
  <c r="RK63" i="2" s="1"/>
  <c r="RO63" i="2" s="1"/>
  <c r="RS63" i="2" s="1"/>
  <c r="RW63" i="2" s="1"/>
  <c r="SA63" i="2" s="1"/>
  <c r="SE63" i="2" s="1"/>
  <c r="SI63" i="2" s="1"/>
  <c r="SM63" i="2" s="1"/>
  <c r="SQ63" i="2" s="1"/>
  <c r="SU63" i="2" s="1"/>
  <c r="SY63" i="2" s="1"/>
  <c r="TC63" i="2" s="1"/>
  <c r="G63" i="2"/>
  <c r="TL62" i="2"/>
  <c r="TK62" i="2"/>
  <c r="TH62" i="2"/>
  <c r="TI62" i="2" s="1"/>
  <c r="TE62" i="2"/>
  <c r="W62" i="2"/>
  <c r="Z62" i="2" s="1"/>
  <c r="AC62" i="2" s="1"/>
  <c r="AF62" i="2" s="1"/>
  <c r="AI62" i="2" s="1"/>
  <c r="AM62" i="2" s="1"/>
  <c r="AQ62" i="2" s="1"/>
  <c r="AU62" i="2" s="1"/>
  <c r="AY62" i="2" s="1"/>
  <c r="BB62" i="2" s="1"/>
  <c r="BE62" i="2" s="1"/>
  <c r="BH62" i="2" s="1"/>
  <c r="BK62" i="2" s="1"/>
  <c r="BN62" i="2" s="1"/>
  <c r="BQ62" i="2" s="1"/>
  <c r="BT62" i="2" s="1"/>
  <c r="BW62" i="2" s="1"/>
  <c r="BZ62" i="2" s="1"/>
  <c r="CC62" i="2" s="1"/>
  <c r="CF62" i="2" s="1"/>
  <c r="CI62" i="2" s="1"/>
  <c r="CL62" i="2" s="1"/>
  <c r="CP62" i="2" s="1"/>
  <c r="CT62" i="2" s="1"/>
  <c r="CX62" i="2" s="1"/>
  <c r="DB62" i="2" s="1"/>
  <c r="DE62" i="2" s="1"/>
  <c r="DI62" i="2" s="1"/>
  <c r="DL62" i="2" s="1"/>
  <c r="DO62" i="2" s="1"/>
  <c r="DS62" i="2" s="1"/>
  <c r="DW62" i="2" s="1"/>
  <c r="DZ62" i="2" s="1"/>
  <c r="EC62" i="2" s="1"/>
  <c r="EG62" i="2" s="1"/>
  <c r="EJ62" i="2" s="1"/>
  <c r="EM62" i="2" s="1"/>
  <c r="EQ62" i="2" s="1"/>
  <c r="ET62" i="2" s="1"/>
  <c r="EX62" i="2" s="1"/>
  <c r="FB62" i="2" s="1"/>
  <c r="FE62" i="2" s="1"/>
  <c r="FH62" i="2" s="1"/>
  <c r="FK62" i="2" s="1"/>
  <c r="FN62" i="2" s="1"/>
  <c r="FR62" i="2" s="1"/>
  <c r="FV62" i="2" s="1"/>
  <c r="FZ62" i="2" s="1"/>
  <c r="GC62" i="2" s="1"/>
  <c r="GF62" i="2" s="1"/>
  <c r="GJ62" i="2" s="1"/>
  <c r="GN62" i="2" s="1"/>
  <c r="GQ62" i="2" s="1"/>
  <c r="GT62" i="2" s="1"/>
  <c r="GW62" i="2" s="1"/>
  <c r="GZ62" i="2" s="1"/>
  <c r="HC62" i="2" s="1"/>
  <c r="HF62" i="2" s="1"/>
  <c r="HI62" i="2" s="1"/>
  <c r="HL62" i="2" s="1"/>
  <c r="HP62" i="2" s="1"/>
  <c r="HT62" i="2" s="1"/>
  <c r="HX62" i="2" s="1"/>
  <c r="IA62" i="2" s="1"/>
  <c r="ID62" i="2" s="1"/>
  <c r="IG62" i="2" s="1"/>
  <c r="IK62" i="2" s="1"/>
  <c r="IO62" i="2" s="1"/>
  <c r="IR62" i="2" s="1"/>
  <c r="IU62" i="2" s="1"/>
  <c r="IX62" i="2" s="1"/>
  <c r="JA62" i="2" s="1"/>
  <c r="JD62" i="2" s="1"/>
  <c r="JG62" i="2" s="1"/>
  <c r="JJ62" i="2" s="1"/>
  <c r="JN62" i="2" s="1"/>
  <c r="JR62" i="2" s="1"/>
  <c r="JV62" i="2" s="1"/>
  <c r="JY62" i="2" s="1"/>
  <c r="KB62" i="2" s="1"/>
  <c r="KF62" i="2" s="1"/>
  <c r="KI62" i="2" s="1"/>
  <c r="KM62" i="2" s="1"/>
  <c r="KQ62" i="2" s="1"/>
  <c r="KT62" i="2" s="1"/>
  <c r="KX62" i="2" s="1"/>
  <c r="LB62" i="2" s="1"/>
  <c r="LE62" i="2" s="1"/>
  <c r="LH62" i="2" s="1"/>
  <c r="LK62" i="2" s="1"/>
  <c r="LO62" i="2" s="1"/>
  <c r="LS62" i="2" s="1"/>
  <c r="LW62" i="2" s="1"/>
  <c r="MA62" i="2" s="1"/>
  <c r="ME62" i="2" s="1"/>
  <c r="MI62" i="2" s="1"/>
  <c r="MM62" i="2" s="1"/>
  <c r="MQ62" i="2" s="1"/>
  <c r="MU62" i="2" s="1"/>
  <c r="MY62" i="2" s="1"/>
  <c r="NC62" i="2" s="1"/>
  <c r="NG62" i="2" s="1"/>
  <c r="NK62" i="2" s="1"/>
  <c r="NO62" i="2" s="1"/>
  <c r="NS62" i="2" s="1"/>
  <c r="NW62" i="2" s="1"/>
  <c r="OA62" i="2" s="1"/>
  <c r="OE62" i="2" s="1"/>
  <c r="OI62" i="2" s="1"/>
  <c r="OM62" i="2" s="1"/>
  <c r="OQ62" i="2" s="1"/>
  <c r="OU62" i="2" s="1"/>
  <c r="OY62" i="2" s="1"/>
  <c r="PC62" i="2" s="1"/>
  <c r="PG62" i="2" s="1"/>
  <c r="PK62" i="2" s="1"/>
  <c r="PO62" i="2" s="1"/>
  <c r="PS62" i="2" s="1"/>
  <c r="PW62" i="2" s="1"/>
  <c r="QA62" i="2" s="1"/>
  <c r="QE62" i="2" s="1"/>
  <c r="QI62" i="2" s="1"/>
  <c r="QM62" i="2" s="1"/>
  <c r="QQ62" i="2" s="1"/>
  <c r="QU62" i="2" s="1"/>
  <c r="QY62" i="2" s="1"/>
  <c r="RC62" i="2" s="1"/>
  <c r="RG62" i="2" s="1"/>
  <c r="RK62" i="2" s="1"/>
  <c r="RO62" i="2" s="1"/>
  <c r="RS62" i="2" s="1"/>
  <c r="RW62" i="2" s="1"/>
  <c r="SA62" i="2" s="1"/>
  <c r="SE62" i="2" s="1"/>
  <c r="SI62" i="2" s="1"/>
  <c r="SM62" i="2" s="1"/>
  <c r="SQ62" i="2" s="1"/>
  <c r="SU62" i="2" s="1"/>
  <c r="SY62" i="2" s="1"/>
  <c r="TC62" i="2" s="1"/>
  <c r="G62" i="2"/>
  <c r="TK61" i="2"/>
  <c r="TL61" i="2" s="1"/>
  <c r="TH61" i="2"/>
  <c r="TI61" i="2" s="1"/>
  <c r="TE61" i="2"/>
  <c r="TF61" i="2" s="1"/>
  <c r="JY61" i="2"/>
  <c r="KB61" i="2" s="1"/>
  <c r="KF61" i="2" s="1"/>
  <c r="KI61" i="2" s="1"/>
  <c r="KM61" i="2" s="1"/>
  <c r="KQ61" i="2" s="1"/>
  <c r="KT61" i="2" s="1"/>
  <c r="KX61" i="2" s="1"/>
  <c r="LB61" i="2" s="1"/>
  <c r="LE61" i="2" s="1"/>
  <c r="LH61" i="2" s="1"/>
  <c r="LK61" i="2" s="1"/>
  <c r="LO61" i="2" s="1"/>
  <c r="LS61" i="2" s="1"/>
  <c r="LW61" i="2" s="1"/>
  <c r="MA61" i="2" s="1"/>
  <c r="ME61" i="2" s="1"/>
  <c r="MI61" i="2" s="1"/>
  <c r="MM61" i="2" s="1"/>
  <c r="MQ61" i="2" s="1"/>
  <c r="MU61" i="2" s="1"/>
  <c r="MY61" i="2" s="1"/>
  <c r="NC61" i="2" s="1"/>
  <c r="NG61" i="2" s="1"/>
  <c r="NK61" i="2" s="1"/>
  <c r="NO61" i="2" s="1"/>
  <c r="NS61" i="2" s="1"/>
  <c r="NW61" i="2" s="1"/>
  <c r="OA61" i="2" s="1"/>
  <c r="OE61" i="2" s="1"/>
  <c r="OI61" i="2" s="1"/>
  <c r="OM61" i="2" s="1"/>
  <c r="OQ61" i="2" s="1"/>
  <c r="OU61" i="2" s="1"/>
  <c r="OY61" i="2" s="1"/>
  <c r="PC61" i="2" s="1"/>
  <c r="PG61" i="2" s="1"/>
  <c r="PK61" i="2" s="1"/>
  <c r="PO61" i="2" s="1"/>
  <c r="PS61" i="2" s="1"/>
  <c r="PW61" i="2" s="1"/>
  <c r="QA61" i="2" s="1"/>
  <c r="QE61" i="2" s="1"/>
  <c r="QI61" i="2" s="1"/>
  <c r="QM61" i="2" s="1"/>
  <c r="QQ61" i="2" s="1"/>
  <c r="QU61" i="2" s="1"/>
  <c r="QY61" i="2" s="1"/>
  <c r="RC61" i="2" s="1"/>
  <c r="RG61" i="2" s="1"/>
  <c r="RK61" i="2" s="1"/>
  <c r="RO61" i="2" s="1"/>
  <c r="RS61" i="2" s="1"/>
  <c r="RW61" i="2" s="1"/>
  <c r="SA61" i="2" s="1"/>
  <c r="SE61" i="2" s="1"/>
  <c r="SI61" i="2" s="1"/>
  <c r="SM61" i="2" s="1"/>
  <c r="SQ61" i="2" s="1"/>
  <c r="SU61" i="2" s="1"/>
  <c r="SY61" i="2" s="1"/>
  <c r="TC61" i="2" s="1"/>
  <c r="W61" i="2"/>
  <c r="Z61" i="2" s="1"/>
  <c r="AC61" i="2" s="1"/>
  <c r="AF61" i="2" s="1"/>
  <c r="AI61" i="2" s="1"/>
  <c r="AM61" i="2" s="1"/>
  <c r="AQ61" i="2" s="1"/>
  <c r="AU61" i="2" s="1"/>
  <c r="AY61" i="2" s="1"/>
  <c r="BB61" i="2" s="1"/>
  <c r="BE61" i="2" s="1"/>
  <c r="BH61" i="2" s="1"/>
  <c r="BK61" i="2" s="1"/>
  <c r="BN61" i="2" s="1"/>
  <c r="BQ61" i="2" s="1"/>
  <c r="BT61" i="2" s="1"/>
  <c r="BW61" i="2" s="1"/>
  <c r="BZ61" i="2" s="1"/>
  <c r="CC61" i="2" s="1"/>
  <c r="CF61" i="2" s="1"/>
  <c r="CI61" i="2" s="1"/>
  <c r="CL61" i="2" s="1"/>
  <c r="CP61" i="2" s="1"/>
  <c r="CT61" i="2" s="1"/>
  <c r="CX61" i="2" s="1"/>
  <c r="DB61" i="2" s="1"/>
  <c r="DE61" i="2" s="1"/>
  <c r="DI61" i="2" s="1"/>
  <c r="DL61" i="2" s="1"/>
  <c r="DO61" i="2" s="1"/>
  <c r="DS61" i="2" s="1"/>
  <c r="DW61" i="2" s="1"/>
  <c r="DZ61" i="2" s="1"/>
  <c r="EC61" i="2" s="1"/>
  <c r="EG61" i="2" s="1"/>
  <c r="EJ61" i="2" s="1"/>
  <c r="EM61" i="2" s="1"/>
  <c r="EQ61" i="2" s="1"/>
  <c r="ET61" i="2" s="1"/>
  <c r="EX61" i="2" s="1"/>
  <c r="FB61" i="2" s="1"/>
  <c r="FE61" i="2" s="1"/>
  <c r="FH61" i="2" s="1"/>
  <c r="FK61" i="2" s="1"/>
  <c r="FN61" i="2" s="1"/>
  <c r="FR61" i="2" s="1"/>
  <c r="FV61" i="2" s="1"/>
  <c r="FZ61" i="2" s="1"/>
  <c r="GC61" i="2" s="1"/>
  <c r="GF61" i="2" s="1"/>
  <c r="GJ61" i="2" s="1"/>
  <c r="GN61" i="2" s="1"/>
  <c r="GQ61" i="2" s="1"/>
  <c r="GT61" i="2" s="1"/>
  <c r="GW61" i="2" s="1"/>
  <c r="GZ61" i="2" s="1"/>
  <c r="HC61" i="2" s="1"/>
  <c r="HF61" i="2" s="1"/>
  <c r="HI61" i="2" s="1"/>
  <c r="HL61" i="2" s="1"/>
  <c r="HP61" i="2" s="1"/>
  <c r="HT61" i="2" s="1"/>
  <c r="HX61" i="2" s="1"/>
  <c r="IA61" i="2" s="1"/>
  <c r="ID61" i="2" s="1"/>
  <c r="IG61" i="2" s="1"/>
  <c r="IK61" i="2" s="1"/>
  <c r="IO61" i="2" s="1"/>
  <c r="IR61" i="2" s="1"/>
  <c r="IU61" i="2" s="1"/>
  <c r="IX61" i="2" s="1"/>
  <c r="JA61" i="2" s="1"/>
  <c r="JD61" i="2" s="1"/>
  <c r="JG61" i="2" s="1"/>
  <c r="JJ61" i="2" s="1"/>
  <c r="JN61" i="2" s="1"/>
  <c r="JR61" i="2" s="1"/>
  <c r="G61" i="2"/>
  <c r="TK60" i="2"/>
  <c r="TL60" i="2" s="1"/>
  <c r="TH60" i="2"/>
  <c r="TI60" i="2" s="1"/>
  <c r="TE60" i="2"/>
  <c r="W60" i="2"/>
  <c r="Z60" i="2" s="1"/>
  <c r="AC60" i="2" s="1"/>
  <c r="AF60" i="2" s="1"/>
  <c r="AI60" i="2" s="1"/>
  <c r="AM60" i="2" s="1"/>
  <c r="AQ60" i="2" s="1"/>
  <c r="AU60" i="2" s="1"/>
  <c r="AY60" i="2" s="1"/>
  <c r="BB60" i="2" s="1"/>
  <c r="BE60" i="2" s="1"/>
  <c r="BH60" i="2" s="1"/>
  <c r="BK60" i="2" s="1"/>
  <c r="BN60" i="2" s="1"/>
  <c r="BQ60" i="2" s="1"/>
  <c r="BT60" i="2" s="1"/>
  <c r="BW60" i="2" s="1"/>
  <c r="BZ60" i="2" s="1"/>
  <c r="CC60" i="2" s="1"/>
  <c r="CF60" i="2" s="1"/>
  <c r="CI60" i="2" s="1"/>
  <c r="CL60" i="2" s="1"/>
  <c r="CP60" i="2" s="1"/>
  <c r="CT60" i="2" s="1"/>
  <c r="CX60" i="2" s="1"/>
  <c r="DB60" i="2" s="1"/>
  <c r="DE60" i="2" s="1"/>
  <c r="DI60" i="2" s="1"/>
  <c r="DL60" i="2" s="1"/>
  <c r="DO60" i="2" s="1"/>
  <c r="DS60" i="2" s="1"/>
  <c r="DW60" i="2" s="1"/>
  <c r="DZ60" i="2" s="1"/>
  <c r="EC60" i="2" s="1"/>
  <c r="EG60" i="2" s="1"/>
  <c r="EJ60" i="2" s="1"/>
  <c r="EM60" i="2" s="1"/>
  <c r="EQ60" i="2" s="1"/>
  <c r="ET60" i="2" s="1"/>
  <c r="EX60" i="2" s="1"/>
  <c r="FB60" i="2" s="1"/>
  <c r="FE60" i="2" s="1"/>
  <c r="FH60" i="2" s="1"/>
  <c r="FK60" i="2" s="1"/>
  <c r="FN60" i="2" s="1"/>
  <c r="FR60" i="2" s="1"/>
  <c r="FV60" i="2" s="1"/>
  <c r="FZ60" i="2" s="1"/>
  <c r="GC60" i="2" s="1"/>
  <c r="GF60" i="2" s="1"/>
  <c r="GJ60" i="2" s="1"/>
  <c r="GN60" i="2" s="1"/>
  <c r="GQ60" i="2" s="1"/>
  <c r="GT60" i="2" s="1"/>
  <c r="GW60" i="2" s="1"/>
  <c r="GZ60" i="2" s="1"/>
  <c r="HC60" i="2" s="1"/>
  <c r="HF60" i="2" s="1"/>
  <c r="HI60" i="2" s="1"/>
  <c r="HL60" i="2" s="1"/>
  <c r="HP60" i="2" s="1"/>
  <c r="HT60" i="2" s="1"/>
  <c r="HX60" i="2" s="1"/>
  <c r="IA60" i="2" s="1"/>
  <c r="ID60" i="2" s="1"/>
  <c r="IG60" i="2" s="1"/>
  <c r="IK60" i="2" s="1"/>
  <c r="IO60" i="2" s="1"/>
  <c r="IR60" i="2" s="1"/>
  <c r="IU60" i="2" s="1"/>
  <c r="IX60" i="2" s="1"/>
  <c r="JA60" i="2" s="1"/>
  <c r="JD60" i="2" s="1"/>
  <c r="JG60" i="2" s="1"/>
  <c r="JJ60" i="2" s="1"/>
  <c r="JN60" i="2" s="1"/>
  <c r="JR60" i="2" s="1"/>
  <c r="JV60" i="2" s="1"/>
  <c r="JY60" i="2" s="1"/>
  <c r="KB60" i="2" s="1"/>
  <c r="KF60" i="2" s="1"/>
  <c r="KI60" i="2" s="1"/>
  <c r="KM60" i="2" s="1"/>
  <c r="KQ60" i="2" s="1"/>
  <c r="KT60" i="2" s="1"/>
  <c r="KX60" i="2" s="1"/>
  <c r="LB60" i="2" s="1"/>
  <c r="LE60" i="2" s="1"/>
  <c r="LH60" i="2" s="1"/>
  <c r="LK60" i="2" s="1"/>
  <c r="LO60" i="2" s="1"/>
  <c r="LS60" i="2" s="1"/>
  <c r="LW60" i="2" s="1"/>
  <c r="MA60" i="2" s="1"/>
  <c r="ME60" i="2" s="1"/>
  <c r="MI60" i="2" s="1"/>
  <c r="MM60" i="2" s="1"/>
  <c r="MQ60" i="2" s="1"/>
  <c r="MU60" i="2" s="1"/>
  <c r="MY60" i="2" s="1"/>
  <c r="NC60" i="2" s="1"/>
  <c r="NG60" i="2" s="1"/>
  <c r="NK60" i="2" s="1"/>
  <c r="NO60" i="2" s="1"/>
  <c r="NS60" i="2" s="1"/>
  <c r="NW60" i="2" s="1"/>
  <c r="OA60" i="2" s="1"/>
  <c r="OE60" i="2" s="1"/>
  <c r="OI60" i="2" s="1"/>
  <c r="OM60" i="2" s="1"/>
  <c r="OQ60" i="2" s="1"/>
  <c r="OU60" i="2" s="1"/>
  <c r="OY60" i="2" s="1"/>
  <c r="PC60" i="2" s="1"/>
  <c r="PG60" i="2" s="1"/>
  <c r="PK60" i="2" s="1"/>
  <c r="PO60" i="2" s="1"/>
  <c r="PS60" i="2" s="1"/>
  <c r="PW60" i="2" s="1"/>
  <c r="QA60" i="2" s="1"/>
  <c r="QE60" i="2" s="1"/>
  <c r="QI60" i="2" s="1"/>
  <c r="QM60" i="2" s="1"/>
  <c r="QQ60" i="2" s="1"/>
  <c r="QU60" i="2" s="1"/>
  <c r="QY60" i="2" s="1"/>
  <c r="RC60" i="2" s="1"/>
  <c r="RG60" i="2" s="1"/>
  <c r="RK60" i="2" s="1"/>
  <c r="RO60" i="2" s="1"/>
  <c r="RS60" i="2" s="1"/>
  <c r="RW60" i="2" s="1"/>
  <c r="SA60" i="2" s="1"/>
  <c r="SE60" i="2" s="1"/>
  <c r="SI60" i="2" s="1"/>
  <c r="SM60" i="2" s="1"/>
  <c r="SQ60" i="2" s="1"/>
  <c r="SU60" i="2" s="1"/>
  <c r="SY60" i="2" s="1"/>
  <c r="TC60" i="2" s="1"/>
  <c r="G60" i="2"/>
  <c r="TK59" i="2"/>
  <c r="TL59" i="2" s="1"/>
  <c r="TI59" i="2"/>
  <c r="TH59" i="2"/>
  <c r="TE59" i="2"/>
  <c r="W59" i="2"/>
  <c r="Z59" i="2" s="1"/>
  <c r="AC59" i="2" s="1"/>
  <c r="AF59" i="2" s="1"/>
  <c r="AI59" i="2" s="1"/>
  <c r="AM59" i="2" s="1"/>
  <c r="AQ59" i="2" s="1"/>
  <c r="AU59" i="2" s="1"/>
  <c r="AY59" i="2" s="1"/>
  <c r="BB59" i="2" s="1"/>
  <c r="BE59" i="2" s="1"/>
  <c r="BH59" i="2" s="1"/>
  <c r="BK59" i="2" s="1"/>
  <c r="BN59" i="2" s="1"/>
  <c r="BQ59" i="2" s="1"/>
  <c r="BT59" i="2" s="1"/>
  <c r="BW59" i="2" s="1"/>
  <c r="BZ59" i="2" s="1"/>
  <c r="CC59" i="2" s="1"/>
  <c r="CF59" i="2" s="1"/>
  <c r="CI59" i="2" s="1"/>
  <c r="CL59" i="2" s="1"/>
  <c r="CP59" i="2" s="1"/>
  <c r="CT59" i="2" s="1"/>
  <c r="CX59" i="2" s="1"/>
  <c r="DB59" i="2" s="1"/>
  <c r="DE59" i="2" s="1"/>
  <c r="DI59" i="2" s="1"/>
  <c r="DL59" i="2" s="1"/>
  <c r="DO59" i="2" s="1"/>
  <c r="DS59" i="2" s="1"/>
  <c r="DW59" i="2" s="1"/>
  <c r="DZ59" i="2" s="1"/>
  <c r="EC59" i="2" s="1"/>
  <c r="EG59" i="2" s="1"/>
  <c r="EJ59" i="2" s="1"/>
  <c r="EM59" i="2" s="1"/>
  <c r="EQ59" i="2" s="1"/>
  <c r="ET59" i="2" s="1"/>
  <c r="EX59" i="2" s="1"/>
  <c r="FB59" i="2" s="1"/>
  <c r="FE59" i="2" s="1"/>
  <c r="FH59" i="2" s="1"/>
  <c r="FK59" i="2" s="1"/>
  <c r="FN59" i="2" s="1"/>
  <c r="FR59" i="2" s="1"/>
  <c r="FV59" i="2" s="1"/>
  <c r="FZ59" i="2" s="1"/>
  <c r="GC59" i="2" s="1"/>
  <c r="GF59" i="2" s="1"/>
  <c r="GJ59" i="2" s="1"/>
  <c r="GN59" i="2" s="1"/>
  <c r="GQ59" i="2" s="1"/>
  <c r="GT59" i="2" s="1"/>
  <c r="GW59" i="2" s="1"/>
  <c r="GZ59" i="2" s="1"/>
  <c r="HC59" i="2" s="1"/>
  <c r="HF59" i="2" s="1"/>
  <c r="HI59" i="2" s="1"/>
  <c r="HL59" i="2" s="1"/>
  <c r="HP59" i="2" s="1"/>
  <c r="HT59" i="2" s="1"/>
  <c r="HX59" i="2" s="1"/>
  <c r="IA59" i="2" s="1"/>
  <c r="ID59" i="2" s="1"/>
  <c r="IG59" i="2" s="1"/>
  <c r="IK59" i="2" s="1"/>
  <c r="IO59" i="2" s="1"/>
  <c r="IR59" i="2" s="1"/>
  <c r="IU59" i="2" s="1"/>
  <c r="IX59" i="2" s="1"/>
  <c r="JA59" i="2" s="1"/>
  <c r="JD59" i="2" s="1"/>
  <c r="JG59" i="2" s="1"/>
  <c r="JJ59" i="2" s="1"/>
  <c r="JN59" i="2" s="1"/>
  <c r="JR59" i="2" s="1"/>
  <c r="JV59" i="2" s="1"/>
  <c r="JY59" i="2" s="1"/>
  <c r="KB59" i="2" s="1"/>
  <c r="KF59" i="2" s="1"/>
  <c r="KI59" i="2" s="1"/>
  <c r="KM59" i="2" s="1"/>
  <c r="KQ59" i="2" s="1"/>
  <c r="KT59" i="2" s="1"/>
  <c r="KX59" i="2" s="1"/>
  <c r="LB59" i="2" s="1"/>
  <c r="LE59" i="2" s="1"/>
  <c r="LH59" i="2" s="1"/>
  <c r="LK59" i="2" s="1"/>
  <c r="LO59" i="2" s="1"/>
  <c r="LS59" i="2" s="1"/>
  <c r="LW59" i="2" s="1"/>
  <c r="MA59" i="2" s="1"/>
  <c r="ME59" i="2" s="1"/>
  <c r="MI59" i="2" s="1"/>
  <c r="MM59" i="2" s="1"/>
  <c r="MQ59" i="2" s="1"/>
  <c r="MU59" i="2" s="1"/>
  <c r="MY59" i="2" s="1"/>
  <c r="NC59" i="2" s="1"/>
  <c r="NG59" i="2" s="1"/>
  <c r="NK59" i="2" s="1"/>
  <c r="NO59" i="2" s="1"/>
  <c r="NS59" i="2" s="1"/>
  <c r="NW59" i="2" s="1"/>
  <c r="OA59" i="2" s="1"/>
  <c r="OE59" i="2" s="1"/>
  <c r="OI59" i="2" s="1"/>
  <c r="OM59" i="2" s="1"/>
  <c r="OQ59" i="2" s="1"/>
  <c r="OU59" i="2" s="1"/>
  <c r="OY59" i="2" s="1"/>
  <c r="PC59" i="2" s="1"/>
  <c r="PG59" i="2" s="1"/>
  <c r="PK59" i="2" s="1"/>
  <c r="PO59" i="2" s="1"/>
  <c r="PS59" i="2" s="1"/>
  <c r="PW59" i="2" s="1"/>
  <c r="QA59" i="2" s="1"/>
  <c r="QE59" i="2" s="1"/>
  <c r="QI59" i="2" s="1"/>
  <c r="QM59" i="2" s="1"/>
  <c r="QQ59" i="2" s="1"/>
  <c r="QU59" i="2" s="1"/>
  <c r="QY59" i="2" s="1"/>
  <c r="RC59" i="2" s="1"/>
  <c r="RG59" i="2" s="1"/>
  <c r="RK59" i="2" s="1"/>
  <c r="RO59" i="2" s="1"/>
  <c r="RS59" i="2" s="1"/>
  <c r="RW59" i="2" s="1"/>
  <c r="SA59" i="2" s="1"/>
  <c r="SE59" i="2" s="1"/>
  <c r="SI59" i="2" s="1"/>
  <c r="SM59" i="2" s="1"/>
  <c r="SQ59" i="2" s="1"/>
  <c r="SU59" i="2" s="1"/>
  <c r="SY59" i="2" s="1"/>
  <c r="TC59" i="2" s="1"/>
  <c r="G59" i="2"/>
  <c r="TL58" i="2"/>
  <c r="TK58" i="2"/>
  <c r="TH58" i="2"/>
  <c r="TI58" i="2" s="1"/>
  <c r="TE58" i="2"/>
  <c r="W58" i="2"/>
  <c r="Z58" i="2" s="1"/>
  <c r="AC58" i="2" s="1"/>
  <c r="AF58" i="2" s="1"/>
  <c r="AI58" i="2" s="1"/>
  <c r="AM58" i="2" s="1"/>
  <c r="AQ58" i="2" s="1"/>
  <c r="AU58" i="2" s="1"/>
  <c r="AY58" i="2" s="1"/>
  <c r="BB58" i="2" s="1"/>
  <c r="BE58" i="2" s="1"/>
  <c r="BH58" i="2" s="1"/>
  <c r="BK58" i="2" s="1"/>
  <c r="BN58" i="2" s="1"/>
  <c r="BQ58" i="2" s="1"/>
  <c r="BT58" i="2" s="1"/>
  <c r="BW58" i="2" s="1"/>
  <c r="BZ58" i="2" s="1"/>
  <c r="CC58" i="2" s="1"/>
  <c r="CF58" i="2" s="1"/>
  <c r="CI58" i="2" s="1"/>
  <c r="CL58" i="2" s="1"/>
  <c r="CP58" i="2" s="1"/>
  <c r="CT58" i="2" s="1"/>
  <c r="CX58" i="2" s="1"/>
  <c r="DB58" i="2" s="1"/>
  <c r="DE58" i="2" s="1"/>
  <c r="DI58" i="2" s="1"/>
  <c r="DL58" i="2" s="1"/>
  <c r="DO58" i="2" s="1"/>
  <c r="DS58" i="2" s="1"/>
  <c r="DW58" i="2" s="1"/>
  <c r="DZ58" i="2" s="1"/>
  <c r="EC58" i="2" s="1"/>
  <c r="EG58" i="2" s="1"/>
  <c r="EJ58" i="2" s="1"/>
  <c r="EM58" i="2" s="1"/>
  <c r="EQ58" i="2" s="1"/>
  <c r="ET58" i="2" s="1"/>
  <c r="EX58" i="2" s="1"/>
  <c r="FB58" i="2" s="1"/>
  <c r="FE58" i="2" s="1"/>
  <c r="FH58" i="2" s="1"/>
  <c r="FK58" i="2" s="1"/>
  <c r="FN58" i="2" s="1"/>
  <c r="FR58" i="2" s="1"/>
  <c r="FV58" i="2" s="1"/>
  <c r="FZ58" i="2" s="1"/>
  <c r="GC58" i="2" s="1"/>
  <c r="GF58" i="2" s="1"/>
  <c r="GJ58" i="2" s="1"/>
  <c r="GN58" i="2" s="1"/>
  <c r="GQ58" i="2" s="1"/>
  <c r="GT58" i="2" s="1"/>
  <c r="GW58" i="2" s="1"/>
  <c r="GZ58" i="2" s="1"/>
  <c r="HC58" i="2" s="1"/>
  <c r="HF58" i="2" s="1"/>
  <c r="HI58" i="2" s="1"/>
  <c r="HL58" i="2" s="1"/>
  <c r="HP58" i="2" s="1"/>
  <c r="HT58" i="2" s="1"/>
  <c r="HX58" i="2" s="1"/>
  <c r="IA58" i="2" s="1"/>
  <c r="ID58" i="2" s="1"/>
  <c r="IG58" i="2" s="1"/>
  <c r="IK58" i="2" s="1"/>
  <c r="IO58" i="2" s="1"/>
  <c r="IR58" i="2" s="1"/>
  <c r="IU58" i="2" s="1"/>
  <c r="IX58" i="2" s="1"/>
  <c r="JA58" i="2" s="1"/>
  <c r="JD58" i="2" s="1"/>
  <c r="JG58" i="2" s="1"/>
  <c r="JJ58" i="2" s="1"/>
  <c r="JN58" i="2" s="1"/>
  <c r="JR58" i="2" s="1"/>
  <c r="JV58" i="2" s="1"/>
  <c r="JY58" i="2" s="1"/>
  <c r="KB58" i="2" s="1"/>
  <c r="KF58" i="2" s="1"/>
  <c r="KI58" i="2" s="1"/>
  <c r="KM58" i="2" s="1"/>
  <c r="KQ58" i="2" s="1"/>
  <c r="KT58" i="2" s="1"/>
  <c r="KX58" i="2" s="1"/>
  <c r="LB58" i="2" s="1"/>
  <c r="LE58" i="2" s="1"/>
  <c r="LH58" i="2" s="1"/>
  <c r="LK58" i="2" s="1"/>
  <c r="LO58" i="2" s="1"/>
  <c r="LS58" i="2" s="1"/>
  <c r="LW58" i="2" s="1"/>
  <c r="MA58" i="2" s="1"/>
  <c r="ME58" i="2" s="1"/>
  <c r="MI58" i="2" s="1"/>
  <c r="MM58" i="2" s="1"/>
  <c r="MQ58" i="2" s="1"/>
  <c r="MU58" i="2" s="1"/>
  <c r="MY58" i="2" s="1"/>
  <c r="NC58" i="2" s="1"/>
  <c r="NG58" i="2" s="1"/>
  <c r="NK58" i="2" s="1"/>
  <c r="NO58" i="2" s="1"/>
  <c r="NS58" i="2" s="1"/>
  <c r="NW58" i="2" s="1"/>
  <c r="OA58" i="2" s="1"/>
  <c r="OE58" i="2" s="1"/>
  <c r="OI58" i="2" s="1"/>
  <c r="OM58" i="2" s="1"/>
  <c r="OQ58" i="2" s="1"/>
  <c r="OU58" i="2" s="1"/>
  <c r="OY58" i="2" s="1"/>
  <c r="PC58" i="2" s="1"/>
  <c r="PG58" i="2" s="1"/>
  <c r="PK58" i="2" s="1"/>
  <c r="PO58" i="2" s="1"/>
  <c r="PS58" i="2" s="1"/>
  <c r="PW58" i="2" s="1"/>
  <c r="QA58" i="2" s="1"/>
  <c r="QE58" i="2" s="1"/>
  <c r="QI58" i="2" s="1"/>
  <c r="QM58" i="2" s="1"/>
  <c r="QQ58" i="2" s="1"/>
  <c r="QU58" i="2" s="1"/>
  <c r="QY58" i="2" s="1"/>
  <c r="RC58" i="2" s="1"/>
  <c r="RG58" i="2" s="1"/>
  <c r="RK58" i="2" s="1"/>
  <c r="RO58" i="2" s="1"/>
  <c r="RS58" i="2" s="1"/>
  <c r="RW58" i="2" s="1"/>
  <c r="SA58" i="2" s="1"/>
  <c r="SE58" i="2" s="1"/>
  <c r="SI58" i="2" s="1"/>
  <c r="SM58" i="2" s="1"/>
  <c r="SQ58" i="2" s="1"/>
  <c r="SU58" i="2" s="1"/>
  <c r="SY58" i="2" s="1"/>
  <c r="TC58" i="2" s="1"/>
  <c r="G58" i="2"/>
  <c r="TK57" i="2"/>
  <c r="TL57" i="2" s="1"/>
  <c r="TH57" i="2"/>
  <c r="TI57" i="2" s="1"/>
  <c r="TE57" i="2"/>
  <c r="TF57" i="2" s="1"/>
  <c r="W57" i="2"/>
  <c r="Z57" i="2" s="1"/>
  <c r="AC57" i="2" s="1"/>
  <c r="AF57" i="2" s="1"/>
  <c r="AI57" i="2" s="1"/>
  <c r="AM57" i="2" s="1"/>
  <c r="AQ57" i="2" s="1"/>
  <c r="AU57" i="2" s="1"/>
  <c r="AY57" i="2" s="1"/>
  <c r="BB57" i="2" s="1"/>
  <c r="BE57" i="2" s="1"/>
  <c r="BH57" i="2" s="1"/>
  <c r="BK57" i="2" s="1"/>
  <c r="BN57" i="2" s="1"/>
  <c r="BQ57" i="2" s="1"/>
  <c r="BT57" i="2" s="1"/>
  <c r="BW57" i="2" s="1"/>
  <c r="BZ57" i="2" s="1"/>
  <c r="CC57" i="2" s="1"/>
  <c r="CF57" i="2" s="1"/>
  <c r="CI57" i="2" s="1"/>
  <c r="CL57" i="2" s="1"/>
  <c r="CP57" i="2" s="1"/>
  <c r="CT57" i="2" s="1"/>
  <c r="CX57" i="2" s="1"/>
  <c r="DB57" i="2" s="1"/>
  <c r="DE57" i="2" s="1"/>
  <c r="DI57" i="2" s="1"/>
  <c r="DL57" i="2" s="1"/>
  <c r="DO57" i="2" s="1"/>
  <c r="DS57" i="2" s="1"/>
  <c r="DW57" i="2" s="1"/>
  <c r="DZ57" i="2" s="1"/>
  <c r="EC57" i="2" s="1"/>
  <c r="EG57" i="2" s="1"/>
  <c r="EJ57" i="2" s="1"/>
  <c r="EM57" i="2" s="1"/>
  <c r="EQ57" i="2" s="1"/>
  <c r="ET57" i="2" s="1"/>
  <c r="EX57" i="2" s="1"/>
  <c r="FB57" i="2" s="1"/>
  <c r="FE57" i="2" s="1"/>
  <c r="FH57" i="2" s="1"/>
  <c r="FK57" i="2" s="1"/>
  <c r="FN57" i="2" s="1"/>
  <c r="FR57" i="2" s="1"/>
  <c r="FV57" i="2" s="1"/>
  <c r="FZ57" i="2" s="1"/>
  <c r="GC57" i="2" s="1"/>
  <c r="GF57" i="2" s="1"/>
  <c r="GJ57" i="2" s="1"/>
  <c r="GN57" i="2" s="1"/>
  <c r="GQ57" i="2" s="1"/>
  <c r="GT57" i="2" s="1"/>
  <c r="GW57" i="2" s="1"/>
  <c r="GZ57" i="2" s="1"/>
  <c r="HC57" i="2" s="1"/>
  <c r="HF57" i="2" s="1"/>
  <c r="HI57" i="2" s="1"/>
  <c r="HL57" i="2" s="1"/>
  <c r="HP57" i="2" s="1"/>
  <c r="HT57" i="2" s="1"/>
  <c r="HX57" i="2" s="1"/>
  <c r="IA57" i="2" s="1"/>
  <c r="ID57" i="2" s="1"/>
  <c r="IG57" i="2" s="1"/>
  <c r="IK57" i="2" s="1"/>
  <c r="IO57" i="2" s="1"/>
  <c r="IR57" i="2" s="1"/>
  <c r="IU57" i="2" s="1"/>
  <c r="IX57" i="2" s="1"/>
  <c r="JA57" i="2" s="1"/>
  <c r="JD57" i="2" s="1"/>
  <c r="JG57" i="2" s="1"/>
  <c r="JJ57" i="2" s="1"/>
  <c r="JN57" i="2" s="1"/>
  <c r="JR57" i="2" s="1"/>
  <c r="JV57" i="2" s="1"/>
  <c r="JY57" i="2" s="1"/>
  <c r="KB57" i="2" s="1"/>
  <c r="KF57" i="2" s="1"/>
  <c r="KI57" i="2" s="1"/>
  <c r="KM57" i="2" s="1"/>
  <c r="KQ57" i="2" s="1"/>
  <c r="KT57" i="2" s="1"/>
  <c r="KX57" i="2" s="1"/>
  <c r="LB57" i="2" s="1"/>
  <c r="LE57" i="2" s="1"/>
  <c r="LH57" i="2" s="1"/>
  <c r="LK57" i="2" s="1"/>
  <c r="LO57" i="2" s="1"/>
  <c r="LS57" i="2" s="1"/>
  <c r="LW57" i="2" s="1"/>
  <c r="MA57" i="2" s="1"/>
  <c r="ME57" i="2" s="1"/>
  <c r="MI57" i="2" s="1"/>
  <c r="MM57" i="2" s="1"/>
  <c r="MQ57" i="2" s="1"/>
  <c r="MU57" i="2" s="1"/>
  <c r="MY57" i="2" s="1"/>
  <c r="NC57" i="2" s="1"/>
  <c r="NG57" i="2" s="1"/>
  <c r="NK57" i="2" s="1"/>
  <c r="NO57" i="2" s="1"/>
  <c r="NS57" i="2" s="1"/>
  <c r="NW57" i="2" s="1"/>
  <c r="OA57" i="2" s="1"/>
  <c r="OE57" i="2" s="1"/>
  <c r="OI57" i="2" s="1"/>
  <c r="OM57" i="2" s="1"/>
  <c r="OQ57" i="2" s="1"/>
  <c r="OU57" i="2" s="1"/>
  <c r="OY57" i="2" s="1"/>
  <c r="PC57" i="2" s="1"/>
  <c r="PG57" i="2" s="1"/>
  <c r="PK57" i="2" s="1"/>
  <c r="PO57" i="2" s="1"/>
  <c r="PS57" i="2" s="1"/>
  <c r="PW57" i="2" s="1"/>
  <c r="QA57" i="2" s="1"/>
  <c r="QE57" i="2" s="1"/>
  <c r="QI57" i="2" s="1"/>
  <c r="QM57" i="2" s="1"/>
  <c r="QQ57" i="2" s="1"/>
  <c r="QU57" i="2" s="1"/>
  <c r="QY57" i="2" s="1"/>
  <c r="RC57" i="2" s="1"/>
  <c r="RG57" i="2" s="1"/>
  <c r="RK57" i="2" s="1"/>
  <c r="RO57" i="2" s="1"/>
  <c r="RS57" i="2" s="1"/>
  <c r="RW57" i="2" s="1"/>
  <c r="SA57" i="2" s="1"/>
  <c r="SE57" i="2" s="1"/>
  <c r="SI57" i="2" s="1"/>
  <c r="SM57" i="2" s="1"/>
  <c r="SQ57" i="2" s="1"/>
  <c r="SU57" i="2" s="1"/>
  <c r="SY57" i="2" s="1"/>
  <c r="TC57" i="2" s="1"/>
  <c r="G57" i="2"/>
  <c r="TK56" i="2"/>
  <c r="TL56" i="2" s="1"/>
  <c r="TH56" i="2"/>
  <c r="TI56" i="2" s="1"/>
  <c r="TE56" i="2"/>
  <c r="TF56" i="2" s="1"/>
  <c r="W56" i="2"/>
  <c r="Z56" i="2" s="1"/>
  <c r="AC56" i="2" s="1"/>
  <c r="AF56" i="2" s="1"/>
  <c r="AI56" i="2" s="1"/>
  <c r="AM56" i="2" s="1"/>
  <c r="AQ56" i="2" s="1"/>
  <c r="AU56" i="2" s="1"/>
  <c r="AY56" i="2" s="1"/>
  <c r="BB56" i="2" s="1"/>
  <c r="BE56" i="2" s="1"/>
  <c r="BH56" i="2" s="1"/>
  <c r="BK56" i="2" s="1"/>
  <c r="BN56" i="2" s="1"/>
  <c r="BQ56" i="2" s="1"/>
  <c r="BT56" i="2" s="1"/>
  <c r="BW56" i="2" s="1"/>
  <c r="BZ56" i="2" s="1"/>
  <c r="CC56" i="2" s="1"/>
  <c r="CF56" i="2" s="1"/>
  <c r="CI56" i="2" s="1"/>
  <c r="CL56" i="2" s="1"/>
  <c r="CP56" i="2" s="1"/>
  <c r="CT56" i="2" s="1"/>
  <c r="CX56" i="2" s="1"/>
  <c r="DB56" i="2" s="1"/>
  <c r="DE56" i="2" s="1"/>
  <c r="DI56" i="2" s="1"/>
  <c r="DL56" i="2" s="1"/>
  <c r="DO56" i="2" s="1"/>
  <c r="DS56" i="2" s="1"/>
  <c r="DW56" i="2" s="1"/>
  <c r="DZ56" i="2" s="1"/>
  <c r="EC56" i="2" s="1"/>
  <c r="EG56" i="2" s="1"/>
  <c r="EJ56" i="2" s="1"/>
  <c r="EM56" i="2" s="1"/>
  <c r="EQ56" i="2" s="1"/>
  <c r="ET56" i="2" s="1"/>
  <c r="EX56" i="2" s="1"/>
  <c r="FB56" i="2" s="1"/>
  <c r="FE56" i="2" s="1"/>
  <c r="FH56" i="2" s="1"/>
  <c r="FK56" i="2" s="1"/>
  <c r="FN56" i="2" s="1"/>
  <c r="FR56" i="2" s="1"/>
  <c r="FV56" i="2" s="1"/>
  <c r="FZ56" i="2" s="1"/>
  <c r="GC56" i="2" s="1"/>
  <c r="GF56" i="2" s="1"/>
  <c r="GJ56" i="2" s="1"/>
  <c r="GN56" i="2" s="1"/>
  <c r="GQ56" i="2" s="1"/>
  <c r="GT56" i="2" s="1"/>
  <c r="GW56" i="2" s="1"/>
  <c r="GZ56" i="2" s="1"/>
  <c r="HC56" i="2" s="1"/>
  <c r="HF56" i="2" s="1"/>
  <c r="HI56" i="2" s="1"/>
  <c r="HL56" i="2" s="1"/>
  <c r="HP56" i="2" s="1"/>
  <c r="HT56" i="2" s="1"/>
  <c r="HX56" i="2" s="1"/>
  <c r="IA56" i="2" s="1"/>
  <c r="ID56" i="2" s="1"/>
  <c r="IG56" i="2" s="1"/>
  <c r="IK56" i="2" s="1"/>
  <c r="IO56" i="2" s="1"/>
  <c r="IR56" i="2" s="1"/>
  <c r="IU56" i="2" s="1"/>
  <c r="IX56" i="2" s="1"/>
  <c r="JA56" i="2" s="1"/>
  <c r="JD56" i="2" s="1"/>
  <c r="JG56" i="2" s="1"/>
  <c r="JJ56" i="2" s="1"/>
  <c r="JN56" i="2" s="1"/>
  <c r="JR56" i="2" s="1"/>
  <c r="JV56" i="2" s="1"/>
  <c r="JY56" i="2" s="1"/>
  <c r="KB56" i="2" s="1"/>
  <c r="KF56" i="2" s="1"/>
  <c r="KI56" i="2" s="1"/>
  <c r="KM56" i="2" s="1"/>
  <c r="KQ56" i="2" s="1"/>
  <c r="KT56" i="2" s="1"/>
  <c r="KX56" i="2" s="1"/>
  <c r="LB56" i="2" s="1"/>
  <c r="LE56" i="2" s="1"/>
  <c r="LH56" i="2" s="1"/>
  <c r="LK56" i="2" s="1"/>
  <c r="LO56" i="2" s="1"/>
  <c r="LS56" i="2" s="1"/>
  <c r="LW56" i="2" s="1"/>
  <c r="MA56" i="2" s="1"/>
  <c r="ME56" i="2" s="1"/>
  <c r="MI56" i="2" s="1"/>
  <c r="MM56" i="2" s="1"/>
  <c r="MQ56" i="2" s="1"/>
  <c r="MU56" i="2" s="1"/>
  <c r="MY56" i="2" s="1"/>
  <c r="NC56" i="2" s="1"/>
  <c r="NG56" i="2" s="1"/>
  <c r="NK56" i="2" s="1"/>
  <c r="NO56" i="2" s="1"/>
  <c r="NS56" i="2" s="1"/>
  <c r="NW56" i="2" s="1"/>
  <c r="OA56" i="2" s="1"/>
  <c r="OE56" i="2" s="1"/>
  <c r="OI56" i="2" s="1"/>
  <c r="OM56" i="2" s="1"/>
  <c r="OQ56" i="2" s="1"/>
  <c r="OU56" i="2" s="1"/>
  <c r="OY56" i="2" s="1"/>
  <c r="PC56" i="2" s="1"/>
  <c r="PG56" i="2" s="1"/>
  <c r="PK56" i="2" s="1"/>
  <c r="PO56" i="2" s="1"/>
  <c r="PS56" i="2" s="1"/>
  <c r="PW56" i="2" s="1"/>
  <c r="QA56" i="2" s="1"/>
  <c r="QE56" i="2" s="1"/>
  <c r="QI56" i="2" s="1"/>
  <c r="QM56" i="2" s="1"/>
  <c r="QQ56" i="2" s="1"/>
  <c r="QU56" i="2" s="1"/>
  <c r="QY56" i="2" s="1"/>
  <c r="RC56" i="2" s="1"/>
  <c r="RG56" i="2" s="1"/>
  <c r="RK56" i="2" s="1"/>
  <c r="RO56" i="2" s="1"/>
  <c r="RS56" i="2" s="1"/>
  <c r="RW56" i="2" s="1"/>
  <c r="SA56" i="2" s="1"/>
  <c r="SE56" i="2" s="1"/>
  <c r="SI56" i="2" s="1"/>
  <c r="SM56" i="2" s="1"/>
  <c r="SQ56" i="2" s="1"/>
  <c r="SU56" i="2" s="1"/>
  <c r="SY56" i="2" s="1"/>
  <c r="TC56" i="2" s="1"/>
  <c r="G56" i="2"/>
  <c r="TK55" i="2"/>
  <c r="TL55" i="2" s="1"/>
  <c r="TH55" i="2"/>
  <c r="TI55" i="2" s="1"/>
  <c r="TE55" i="2"/>
  <c r="TF55" i="2" s="1"/>
  <c r="W55" i="2"/>
  <c r="Z55" i="2" s="1"/>
  <c r="AC55" i="2" s="1"/>
  <c r="AF55" i="2" s="1"/>
  <c r="AI55" i="2" s="1"/>
  <c r="AM55" i="2" s="1"/>
  <c r="AQ55" i="2" s="1"/>
  <c r="AU55" i="2" s="1"/>
  <c r="AY55" i="2" s="1"/>
  <c r="BB55" i="2" s="1"/>
  <c r="BE55" i="2" s="1"/>
  <c r="BH55" i="2" s="1"/>
  <c r="BK55" i="2" s="1"/>
  <c r="BN55" i="2" s="1"/>
  <c r="BQ55" i="2" s="1"/>
  <c r="BT55" i="2" s="1"/>
  <c r="BW55" i="2" s="1"/>
  <c r="BZ55" i="2" s="1"/>
  <c r="CC55" i="2" s="1"/>
  <c r="CF55" i="2" s="1"/>
  <c r="CI55" i="2" s="1"/>
  <c r="CL55" i="2" s="1"/>
  <c r="CP55" i="2" s="1"/>
  <c r="CT55" i="2" s="1"/>
  <c r="CX55" i="2" s="1"/>
  <c r="DB55" i="2" s="1"/>
  <c r="DE55" i="2" s="1"/>
  <c r="DI55" i="2" s="1"/>
  <c r="DL55" i="2" s="1"/>
  <c r="DO55" i="2" s="1"/>
  <c r="DS55" i="2" s="1"/>
  <c r="DW55" i="2" s="1"/>
  <c r="DZ55" i="2" s="1"/>
  <c r="EC55" i="2" s="1"/>
  <c r="EG55" i="2" s="1"/>
  <c r="EJ55" i="2" s="1"/>
  <c r="EM55" i="2" s="1"/>
  <c r="EQ55" i="2" s="1"/>
  <c r="ET55" i="2" s="1"/>
  <c r="EX55" i="2" s="1"/>
  <c r="FB55" i="2" s="1"/>
  <c r="FE55" i="2" s="1"/>
  <c r="FH55" i="2" s="1"/>
  <c r="FK55" i="2" s="1"/>
  <c r="FN55" i="2" s="1"/>
  <c r="FR55" i="2" s="1"/>
  <c r="FV55" i="2" s="1"/>
  <c r="FZ55" i="2" s="1"/>
  <c r="GC55" i="2" s="1"/>
  <c r="GF55" i="2" s="1"/>
  <c r="GJ55" i="2" s="1"/>
  <c r="GN55" i="2" s="1"/>
  <c r="GQ55" i="2" s="1"/>
  <c r="GT55" i="2" s="1"/>
  <c r="GW55" i="2" s="1"/>
  <c r="GZ55" i="2" s="1"/>
  <c r="HC55" i="2" s="1"/>
  <c r="HF55" i="2" s="1"/>
  <c r="HI55" i="2" s="1"/>
  <c r="HL55" i="2" s="1"/>
  <c r="HP55" i="2" s="1"/>
  <c r="HT55" i="2" s="1"/>
  <c r="HX55" i="2" s="1"/>
  <c r="IA55" i="2" s="1"/>
  <c r="ID55" i="2" s="1"/>
  <c r="IG55" i="2" s="1"/>
  <c r="IK55" i="2" s="1"/>
  <c r="IO55" i="2" s="1"/>
  <c r="IR55" i="2" s="1"/>
  <c r="IU55" i="2" s="1"/>
  <c r="IX55" i="2" s="1"/>
  <c r="JA55" i="2" s="1"/>
  <c r="JD55" i="2" s="1"/>
  <c r="JG55" i="2" s="1"/>
  <c r="JJ55" i="2" s="1"/>
  <c r="JN55" i="2" s="1"/>
  <c r="JR55" i="2" s="1"/>
  <c r="JV55" i="2" s="1"/>
  <c r="JY55" i="2" s="1"/>
  <c r="KB55" i="2" s="1"/>
  <c r="KF55" i="2" s="1"/>
  <c r="KI55" i="2" s="1"/>
  <c r="KM55" i="2" s="1"/>
  <c r="KQ55" i="2" s="1"/>
  <c r="KT55" i="2" s="1"/>
  <c r="KX55" i="2" s="1"/>
  <c r="LB55" i="2" s="1"/>
  <c r="LE55" i="2" s="1"/>
  <c r="LH55" i="2" s="1"/>
  <c r="LK55" i="2" s="1"/>
  <c r="LO55" i="2" s="1"/>
  <c r="LS55" i="2" s="1"/>
  <c r="LW55" i="2" s="1"/>
  <c r="MA55" i="2" s="1"/>
  <c r="ME55" i="2" s="1"/>
  <c r="MI55" i="2" s="1"/>
  <c r="MM55" i="2" s="1"/>
  <c r="MQ55" i="2" s="1"/>
  <c r="MU55" i="2" s="1"/>
  <c r="MY55" i="2" s="1"/>
  <c r="NC55" i="2" s="1"/>
  <c r="NG55" i="2" s="1"/>
  <c r="NK55" i="2" s="1"/>
  <c r="NO55" i="2" s="1"/>
  <c r="NS55" i="2" s="1"/>
  <c r="NW55" i="2" s="1"/>
  <c r="OA55" i="2" s="1"/>
  <c r="OE55" i="2" s="1"/>
  <c r="OI55" i="2" s="1"/>
  <c r="OM55" i="2" s="1"/>
  <c r="OQ55" i="2" s="1"/>
  <c r="OU55" i="2" s="1"/>
  <c r="OY55" i="2" s="1"/>
  <c r="PC55" i="2" s="1"/>
  <c r="PG55" i="2" s="1"/>
  <c r="PK55" i="2" s="1"/>
  <c r="PO55" i="2" s="1"/>
  <c r="PS55" i="2" s="1"/>
  <c r="PW55" i="2" s="1"/>
  <c r="QA55" i="2" s="1"/>
  <c r="QE55" i="2" s="1"/>
  <c r="QI55" i="2" s="1"/>
  <c r="QM55" i="2" s="1"/>
  <c r="QQ55" i="2" s="1"/>
  <c r="QU55" i="2" s="1"/>
  <c r="QY55" i="2" s="1"/>
  <c r="RC55" i="2" s="1"/>
  <c r="RG55" i="2" s="1"/>
  <c r="RK55" i="2" s="1"/>
  <c r="RO55" i="2" s="1"/>
  <c r="RS55" i="2" s="1"/>
  <c r="RW55" i="2" s="1"/>
  <c r="SA55" i="2" s="1"/>
  <c r="SE55" i="2" s="1"/>
  <c r="SI55" i="2" s="1"/>
  <c r="SM55" i="2" s="1"/>
  <c r="SQ55" i="2" s="1"/>
  <c r="SU55" i="2" s="1"/>
  <c r="SY55" i="2" s="1"/>
  <c r="TC55" i="2" s="1"/>
  <c r="G55" i="2"/>
  <c r="SX54" i="2"/>
  <c r="SH54" i="2"/>
  <c r="RN54" i="2"/>
  <c r="RF54" i="2"/>
  <c r="QX54" i="2"/>
  <c r="QT54" i="2"/>
  <c r="QP54" i="2"/>
  <c r="PB54" i="2"/>
  <c r="OT54" i="2"/>
  <c r="OP54" i="2"/>
  <c r="NV54" i="2"/>
  <c r="NN54" i="2"/>
  <c r="NJ54" i="2"/>
  <c r="NF54" i="2"/>
  <c r="MT54" i="2"/>
  <c r="MP54" i="2"/>
  <c r="LZ54" i="2"/>
  <c r="LR54" i="2"/>
  <c r="LN54" i="2"/>
  <c r="LJ54" i="2"/>
  <c r="KL54" i="2"/>
  <c r="KH54" i="2"/>
  <c r="KA54" i="2"/>
  <c r="JX54" i="2"/>
  <c r="JQ54" i="2"/>
  <c r="JM54" i="2"/>
  <c r="JI54" i="2"/>
  <c r="IJ54" i="2"/>
  <c r="IF54" i="2"/>
  <c r="HW54" i="2"/>
  <c r="HS54" i="2"/>
  <c r="HO54" i="2"/>
  <c r="HK54" i="2"/>
  <c r="HE54" i="2"/>
  <c r="GI54" i="2"/>
  <c r="FU54" i="2"/>
  <c r="FQ54" i="2"/>
  <c r="FM54" i="2"/>
  <c r="EW54" i="2"/>
  <c r="ES54" i="2"/>
  <c r="EL54" i="2"/>
  <c r="EB54" i="2"/>
  <c r="DR54" i="2"/>
  <c r="DN54" i="2"/>
  <c r="DH54" i="2"/>
  <c r="DD54" i="2"/>
  <c r="CW54" i="2"/>
  <c r="CS54" i="2"/>
  <c r="CK54" i="2"/>
  <c r="CE54" i="2"/>
  <c r="BD54" i="2"/>
  <c r="AH54" i="2"/>
  <c r="V54" i="2"/>
  <c r="W54" i="2" s="1"/>
  <c r="Z54" i="2" s="1"/>
  <c r="AC54" i="2" s="1"/>
  <c r="AF54" i="2" s="1"/>
  <c r="AI54" i="2" s="1"/>
  <c r="AM54" i="2" s="1"/>
  <c r="AQ54" i="2" s="1"/>
  <c r="AU54" i="2" s="1"/>
  <c r="AY54" i="2" s="1"/>
  <c r="BB54" i="2" s="1"/>
  <c r="BE54" i="2" s="1"/>
  <c r="BH54" i="2" s="1"/>
  <c r="BK54" i="2" s="1"/>
  <c r="BN54" i="2" s="1"/>
  <c r="BQ54" i="2" s="1"/>
  <c r="BT54" i="2" s="1"/>
  <c r="BW54" i="2" s="1"/>
  <c r="BZ54" i="2" s="1"/>
  <c r="CC54" i="2" s="1"/>
  <c r="CF54" i="2" s="1"/>
  <c r="CI54" i="2" s="1"/>
  <c r="CL54" i="2" s="1"/>
  <c r="CP54" i="2" s="1"/>
  <c r="CT54" i="2" s="1"/>
  <c r="CX54" i="2" s="1"/>
  <c r="DB54" i="2" s="1"/>
  <c r="DE54" i="2" s="1"/>
  <c r="DI54" i="2" s="1"/>
  <c r="DL54" i="2" s="1"/>
  <c r="DO54" i="2" s="1"/>
  <c r="DS54" i="2" s="1"/>
  <c r="DW54" i="2" s="1"/>
  <c r="DZ54" i="2" s="1"/>
  <c r="EC54" i="2" s="1"/>
  <c r="EG54" i="2" s="1"/>
  <c r="EJ54" i="2" s="1"/>
  <c r="EM54" i="2" s="1"/>
  <c r="EQ54" i="2" s="1"/>
  <c r="ET54" i="2" s="1"/>
  <c r="EX54" i="2" s="1"/>
  <c r="FB54" i="2" s="1"/>
  <c r="FE54" i="2" s="1"/>
  <c r="FH54" i="2" s="1"/>
  <c r="FK54" i="2" s="1"/>
  <c r="FN54" i="2" s="1"/>
  <c r="FR54" i="2" s="1"/>
  <c r="FV54" i="2" s="1"/>
  <c r="FZ54" i="2" s="1"/>
  <c r="GC54" i="2" s="1"/>
  <c r="GF54" i="2" s="1"/>
  <c r="GJ54" i="2" s="1"/>
  <c r="GN54" i="2" s="1"/>
  <c r="GQ54" i="2" s="1"/>
  <c r="GT54" i="2" s="1"/>
  <c r="GW54" i="2" s="1"/>
  <c r="GZ54" i="2" s="1"/>
  <c r="HC54" i="2" s="1"/>
  <c r="HF54" i="2" s="1"/>
  <c r="HI54" i="2" s="1"/>
  <c r="HL54" i="2" s="1"/>
  <c r="HP54" i="2" s="1"/>
  <c r="HT54" i="2" s="1"/>
  <c r="HX54" i="2" s="1"/>
  <c r="IA54" i="2" s="1"/>
  <c r="ID54" i="2" s="1"/>
  <c r="IG54" i="2" s="1"/>
  <c r="IK54" i="2" s="1"/>
  <c r="IO54" i="2" s="1"/>
  <c r="IR54" i="2" s="1"/>
  <c r="IU54" i="2" s="1"/>
  <c r="IX54" i="2" s="1"/>
  <c r="JA54" i="2" s="1"/>
  <c r="JD54" i="2" s="1"/>
  <c r="JG54" i="2" s="1"/>
  <c r="JJ54" i="2" s="1"/>
  <c r="JN54" i="2" s="1"/>
  <c r="JR54" i="2" s="1"/>
  <c r="JV54" i="2" s="1"/>
  <c r="JY54" i="2" s="1"/>
  <c r="KB54" i="2" s="1"/>
  <c r="KF54" i="2" s="1"/>
  <c r="KI54" i="2" s="1"/>
  <c r="KM54" i="2" s="1"/>
  <c r="KQ54" i="2" s="1"/>
  <c r="KT54" i="2" s="1"/>
  <c r="KX54" i="2" s="1"/>
  <c r="LB54" i="2" s="1"/>
  <c r="LE54" i="2" s="1"/>
  <c r="LH54" i="2" s="1"/>
  <c r="LK54" i="2" s="1"/>
  <c r="LO54" i="2" s="1"/>
  <c r="LS54" i="2" s="1"/>
  <c r="LW54" i="2" s="1"/>
  <c r="MA54" i="2" s="1"/>
  <c r="ME54" i="2" s="1"/>
  <c r="MI54" i="2" s="1"/>
  <c r="MM54" i="2" s="1"/>
  <c r="MQ54" i="2" s="1"/>
  <c r="MU54" i="2" s="1"/>
  <c r="MY54" i="2" s="1"/>
  <c r="NC54" i="2" s="1"/>
  <c r="NG54" i="2" s="1"/>
  <c r="NK54" i="2" s="1"/>
  <c r="NO54" i="2" s="1"/>
  <c r="NS54" i="2" s="1"/>
  <c r="NW54" i="2" s="1"/>
  <c r="OA54" i="2" s="1"/>
  <c r="OE54" i="2" s="1"/>
  <c r="OI54" i="2" s="1"/>
  <c r="OM54" i="2" s="1"/>
  <c r="OQ54" i="2" s="1"/>
  <c r="OU54" i="2" s="1"/>
  <c r="OY54" i="2" s="1"/>
  <c r="PC54" i="2" s="1"/>
  <c r="PG54" i="2" s="1"/>
  <c r="PK54" i="2" s="1"/>
  <c r="PO54" i="2" s="1"/>
  <c r="PS54" i="2" s="1"/>
  <c r="PW54" i="2" s="1"/>
  <c r="QA54" i="2" s="1"/>
  <c r="QE54" i="2" s="1"/>
  <c r="QI54" i="2" s="1"/>
  <c r="QM54" i="2" s="1"/>
  <c r="QQ54" i="2" s="1"/>
  <c r="QU54" i="2" s="1"/>
  <c r="QY54" i="2" s="1"/>
  <c r="RC54" i="2" s="1"/>
  <c r="RG54" i="2" s="1"/>
  <c r="RK54" i="2" s="1"/>
  <c r="RO54" i="2" s="1"/>
  <c r="RS54" i="2" s="1"/>
  <c r="RW54" i="2" s="1"/>
  <c r="SA54" i="2" s="1"/>
  <c r="SE54" i="2" s="1"/>
  <c r="SI54" i="2" s="1"/>
  <c r="SM54" i="2" s="1"/>
  <c r="SQ54" i="2" s="1"/>
  <c r="SU54" i="2" s="1"/>
  <c r="SY54" i="2" s="1"/>
  <c r="TC54" i="2" s="1"/>
  <c r="R54" i="2"/>
  <c r="N54" i="2"/>
  <c r="J54" i="2"/>
  <c r="G54" i="2"/>
  <c r="TA53" i="2"/>
  <c r="PN53" i="2"/>
  <c r="PF53" i="2"/>
  <c r="OP53" i="2"/>
  <c r="NF53" i="2"/>
  <c r="MO53" i="2"/>
  <c r="LN53" i="2"/>
  <c r="LG53" i="2"/>
  <c r="TK53" i="2" s="1"/>
  <c r="TL53" i="2" s="1"/>
  <c r="KH53" i="2"/>
  <c r="JM53" i="2"/>
  <c r="JC53" i="2"/>
  <c r="HO53" i="2"/>
  <c r="HE53" i="2"/>
  <c r="GV53" i="2"/>
  <c r="GE53" i="2"/>
  <c r="FU53" i="2"/>
  <c r="FQ53" i="2"/>
  <c r="EF53" i="2"/>
  <c r="DN53" i="2"/>
  <c r="CW53" i="2"/>
  <c r="CH53" i="2"/>
  <c r="CB53" i="2"/>
  <c r="BD53" i="2"/>
  <c r="W53" i="2"/>
  <c r="Z53" i="2" s="1"/>
  <c r="AC53" i="2" s="1"/>
  <c r="AF53" i="2" s="1"/>
  <c r="AI53" i="2" s="1"/>
  <c r="AM53" i="2" s="1"/>
  <c r="AQ53" i="2" s="1"/>
  <c r="AU53" i="2" s="1"/>
  <c r="AY53" i="2" s="1"/>
  <c r="BB53" i="2" s="1"/>
  <c r="G53" i="2"/>
  <c r="SD52" i="2"/>
  <c r="RF52" i="2"/>
  <c r="PZ52" i="2"/>
  <c r="PN52" i="2"/>
  <c r="PF52" i="2"/>
  <c r="OP52" i="2"/>
  <c r="NZ52" i="2"/>
  <c r="NN52" i="2"/>
  <c r="NF52" i="2"/>
  <c r="LN52" i="2"/>
  <c r="LG52" i="2"/>
  <c r="LA52" i="2"/>
  <c r="TK52" i="2" s="1"/>
  <c r="TL52" i="2" s="1"/>
  <c r="KH52" i="2"/>
  <c r="KA52" i="2"/>
  <c r="KA117" i="2" s="1"/>
  <c r="TH117" i="2" s="1"/>
  <c r="TI117" i="2" s="1"/>
  <c r="JM52" i="2"/>
  <c r="JC52" i="2"/>
  <c r="IW52" i="2"/>
  <c r="IT52" i="2"/>
  <c r="HO52" i="2"/>
  <c r="HE52" i="2"/>
  <c r="GV52" i="2"/>
  <c r="GE52" i="2"/>
  <c r="GB52" i="2"/>
  <c r="FU52" i="2"/>
  <c r="FQ52" i="2"/>
  <c r="FJ52" i="2"/>
  <c r="FA52" i="2"/>
  <c r="EW52" i="2"/>
  <c r="EL52" i="2"/>
  <c r="EF52" i="2"/>
  <c r="DD52" i="2"/>
  <c r="CK52" i="2"/>
  <c r="CH52" i="2"/>
  <c r="CB52" i="2"/>
  <c r="BD52" i="2"/>
  <c r="W52" i="2"/>
  <c r="Z52" i="2" s="1"/>
  <c r="AC52" i="2" s="1"/>
  <c r="AF52" i="2" s="1"/>
  <c r="AI52" i="2" s="1"/>
  <c r="AM52" i="2" s="1"/>
  <c r="AQ52" i="2" s="1"/>
  <c r="AU52" i="2" s="1"/>
  <c r="AY52" i="2" s="1"/>
  <c r="BB52" i="2" s="1"/>
  <c r="G52" i="2"/>
  <c r="TK51" i="2"/>
  <c r="TL51" i="2" s="1"/>
  <c r="TE51" i="2"/>
  <c r="JX51" i="2"/>
  <c r="HE51" i="2"/>
  <c r="TH51" i="2" s="1"/>
  <c r="TI51" i="2" s="1"/>
  <c r="DH51" i="2"/>
  <c r="CO51" i="2"/>
  <c r="CE51" i="2"/>
  <c r="BD51" i="2"/>
  <c r="V51" i="2"/>
  <c r="W51" i="2" s="1"/>
  <c r="Z51" i="2" s="1"/>
  <c r="AC51" i="2" s="1"/>
  <c r="AF51" i="2" s="1"/>
  <c r="AI51" i="2" s="1"/>
  <c r="AM51" i="2" s="1"/>
  <c r="AQ51" i="2" s="1"/>
  <c r="AU51" i="2" s="1"/>
  <c r="AY51" i="2" s="1"/>
  <c r="BB51" i="2" s="1"/>
  <c r="BE51" i="2" s="1"/>
  <c r="BH51" i="2" s="1"/>
  <c r="BK51" i="2" s="1"/>
  <c r="BN51" i="2" s="1"/>
  <c r="BQ51" i="2" s="1"/>
  <c r="BT51" i="2" s="1"/>
  <c r="BW51" i="2" s="1"/>
  <c r="BZ51" i="2" s="1"/>
  <c r="CC51" i="2" s="1"/>
  <c r="CF51" i="2" s="1"/>
  <c r="CI51" i="2" s="1"/>
  <c r="CL51" i="2" s="1"/>
  <c r="CP51" i="2" s="1"/>
  <c r="CT51" i="2" s="1"/>
  <c r="CX51" i="2" s="1"/>
  <c r="DB51" i="2" s="1"/>
  <c r="DE51" i="2" s="1"/>
  <c r="DI51" i="2" s="1"/>
  <c r="DL51" i="2" s="1"/>
  <c r="DO51" i="2" s="1"/>
  <c r="DS51" i="2" s="1"/>
  <c r="DW51" i="2" s="1"/>
  <c r="DZ51" i="2" s="1"/>
  <c r="EC51" i="2" s="1"/>
  <c r="EG51" i="2" s="1"/>
  <c r="EJ51" i="2" s="1"/>
  <c r="EM51" i="2" s="1"/>
  <c r="EQ51" i="2" s="1"/>
  <c r="ET51" i="2" s="1"/>
  <c r="EX51" i="2" s="1"/>
  <c r="FB51" i="2" s="1"/>
  <c r="FE51" i="2" s="1"/>
  <c r="FH51" i="2" s="1"/>
  <c r="FK51" i="2" s="1"/>
  <c r="FN51" i="2" s="1"/>
  <c r="FR51" i="2" s="1"/>
  <c r="FV51" i="2" s="1"/>
  <c r="FZ51" i="2" s="1"/>
  <c r="GC51" i="2" s="1"/>
  <c r="GF51" i="2" s="1"/>
  <c r="GJ51" i="2" s="1"/>
  <c r="GN51" i="2" s="1"/>
  <c r="GQ51" i="2" s="1"/>
  <c r="GT51" i="2" s="1"/>
  <c r="GW51" i="2" s="1"/>
  <c r="GZ51" i="2" s="1"/>
  <c r="HC51" i="2" s="1"/>
  <c r="HF51" i="2" s="1"/>
  <c r="HI51" i="2" s="1"/>
  <c r="HL51" i="2" s="1"/>
  <c r="HP51" i="2" s="1"/>
  <c r="HT51" i="2" s="1"/>
  <c r="HX51" i="2" s="1"/>
  <c r="IA51" i="2" s="1"/>
  <c r="ID51" i="2" s="1"/>
  <c r="IG51" i="2" s="1"/>
  <c r="IK51" i="2" s="1"/>
  <c r="IO51" i="2" s="1"/>
  <c r="IR51" i="2" s="1"/>
  <c r="IU51" i="2" s="1"/>
  <c r="IX51" i="2" s="1"/>
  <c r="JA51" i="2" s="1"/>
  <c r="JD51" i="2" s="1"/>
  <c r="JG51" i="2" s="1"/>
  <c r="JJ51" i="2" s="1"/>
  <c r="JN51" i="2" s="1"/>
  <c r="JR51" i="2" s="1"/>
  <c r="JV51" i="2" s="1"/>
  <c r="JY51" i="2" s="1"/>
  <c r="KB51" i="2" s="1"/>
  <c r="KF51" i="2" s="1"/>
  <c r="KI51" i="2" s="1"/>
  <c r="KM51" i="2" s="1"/>
  <c r="KQ51" i="2" s="1"/>
  <c r="KT51" i="2" s="1"/>
  <c r="KX51" i="2" s="1"/>
  <c r="LB51" i="2" s="1"/>
  <c r="LE51" i="2" s="1"/>
  <c r="LH51" i="2" s="1"/>
  <c r="LK51" i="2" s="1"/>
  <c r="LO51" i="2" s="1"/>
  <c r="LS51" i="2" s="1"/>
  <c r="LW51" i="2" s="1"/>
  <c r="MA51" i="2" s="1"/>
  <c r="ME51" i="2" s="1"/>
  <c r="MI51" i="2" s="1"/>
  <c r="MM51" i="2" s="1"/>
  <c r="MQ51" i="2" s="1"/>
  <c r="MU51" i="2" s="1"/>
  <c r="MY51" i="2" s="1"/>
  <c r="NC51" i="2" s="1"/>
  <c r="NG51" i="2" s="1"/>
  <c r="NK51" i="2" s="1"/>
  <c r="NO51" i="2" s="1"/>
  <c r="NS51" i="2" s="1"/>
  <c r="NW51" i="2" s="1"/>
  <c r="OA51" i="2" s="1"/>
  <c r="OE51" i="2" s="1"/>
  <c r="OI51" i="2" s="1"/>
  <c r="OM51" i="2" s="1"/>
  <c r="OQ51" i="2" s="1"/>
  <c r="OU51" i="2" s="1"/>
  <c r="OY51" i="2" s="1"/>
  <c r="PC51" i="2" s="1"/>
  <c r="PG51" i="2" s="1"/>
  <c r="PK51" i="2" s="1"/>
  <c r="PO51" i="2" s="1"/>
  <c r="PS51" i="2" s="1"/>
  <c r="PW51" i="2" s="1"/>
  <c r="QA51" i="2" s="1"/>
  <c r="QE51" i="2" s="1"/>
  <c r="QI51" i="2" s="1"/>
  <c r="QM51" i="2" s="1"/>
  <c r="QQ51" i="2" s="1"/>
  <c r="QU51" i="2" s="1"/>
  <c r="QY51" i="2" s="1"/>
  <c r="RC51" i="2" s="1"/>
  <c r="RG51" i="2" s="1"/>
  <c r="RK51" i="2" s="1"/>
  <c r="RO51" i="2" s="1"/>
  <c r="RS51" i="2" s="1"/>
  <c r="RW51" i="2" s="1"/>
  <c r="SA51" i="2" s="1"/>
  <c r="SE51" i="2" s="1"/>
  <c r="SI51" i="2" s="1"/>
  <c r="SM51" i="2" s="1"/>
  <c r="SQ51" i="2" s="1"/>
  <c r="SU51" i="2" s="1"/>
  <c r="SY51" i="2" s="1"/>
  <c r="TC51" i="2" s="1"/>
  <c r="R51" i="2"/>
  <c r="N51" i="2"/>
  <c r="J51" i="2"/>
  <c r="G51" i="2"/>
  <c r="TK50" i="2"/>
  <c r="TL50" i="2" s="1"/>
  <c r="PR50" i="2"/>
  <c r="IW50" i="2"/>
  <c r="TH50" i="2" s="1"/>
  <c r="TI50" i="2" s="1"/>
  <c r="DR50" i="2"/>
  <c r="TE50" i="2" s="1"/>
  <c r="DH50" i="2"/>
  <c r="CE50" i="2"/>
  <c r="W50" i="2"/>
  <c r="Z50" i="2" s="1"/>
  <c r="AC50" i="2" s="1"/>
  <c r="AF50" i="2" s="1"/>
  <c r="AI50" i="2" s="1"/>
  <c r="AM50" i="2" s="1"/>
  <c r="AQ50" i="2" s="1"/>
  <c r="AU50" i="2" s="1"/>
  <c r="AY50" i="2" s="1"/>
  <c r="BB50" i="2" s="1"/>
  <c r="BE50" i="2" s="1"/>
  <c r="BH50" i="2" s="1"/>
  <c r="BK50" i="2" s="1"/>
  <c r="BN50" i="2" s="1"/>
  <c r="BQ50" i="2" s="1"/>
  <c r="BT50" i="2" s="1"/>
  <c r="BW50" i="2" s="1"/>
  <c r="BZ50" i="2" s="1"/>
  <c r="CC50" i="2" s="1"/>
  <c r="CF50" i="2" s="1"/>
  <c r="CI50" i="2" s="1"/>
  <c r="CL50" i="2" s="1"/>
  <c r="CP50" i="2" s="1"/>
  <c r="CT50" i="2" s="1"/>
  <c r="CX50" i="2" s="1"/>
  <c r="DB50" i="2" s="1"/>
  <c r="DE50" i="2" s="1"/>
  <c r="DI50" i="2" s="1"/>
  <c r="DL50" i="2" s="1"/>
  <c r="DO50" i="2" s="1"/>
  <c r="N50" i="2"/>
  <c r="G50" i="2"/>
  <c r="TH49" i="2"/>
  <c r="TI49" i="2" s="1"/>
  <c r="PR49" i="2"/>
  <c r="KS49" i="2"/>
  <c r="TK49" i="2" s="1"/>
  <c r="TL49" i="2" s="1"/>
  <c r="IW49" i="2"/>
  <c r="DR49" i="2"/>
  <c r="TE49" i="2" s="1"/>
  <c r="TF49" i="2" s="1"/>
  <c r="DH49" i="2"/>
  <c r="CE49" i="2"/>
  <c r="W49" i="2"/>
  <c r="Z49" i="2" s="1"/>
  <c r="AC49" i="2" s="1"/>
  <c r="AF49" i="2" s="1"/>
  <c r="AI49" i="2" s="1"/>
  <c r="AM49" i="2" s="1"/>
  <c r="AQ49" i="2" s="1"/>
  <c r="AU49" i="2" s="1"/>
  <c r="AY49" i="2" s="1"/>
  <c r="BB49" i="2" s="1"/>
  <c r="BE49" i="2" s="1"/>
  <c r="BH49" i="2" s="1"/>
  <c r="BK49" i="2" s="1"/>
  <c r="BN49" i="2" s="1"/>
  <c r="BQ49" i="2" s="1"/>
  <c r="BT49" i="2" s="1"/>
  <c r="BW49" i="2" s="1"/>
  <c r="BZ49" i="2" s="1"/>
  <c r="CC49" i="2" s="1"/>
  <c r="N49" i="2"/>
  <c r="G49" i="2"/>
  <c r="SX48" i="2"/>
  <c r="SH48" i="2"/>
  <c r="RN48" i="2"/>
  <c r="RF48" i="2"/>
  <c r="QX48" i="2"/>
  <c r="QT48" i="2"/>
  <c r="QP48" i="2"/>
  <c r="PB48" i="2"/>
  <c r="OT48" i="2"/>
  <c r="OP48" i="2"/>
  <c r="NV48" i="2"/>
  <c r="NN48" i="2"/>
  <c r="NJ48" i="2"/>
  <c r="NF48" i="2"/>
  <c r="MT48" i="2"/>
  <c r="MP48" i="2"/>
  <c r="LZ48" i="2"/>
  <c r="LR48" i="2"/>
  <c r="LN48" i="2"/>
  <c r="LJ48" i="2"/>
  <c r="KL48" i="2"/>
  <c r="KH48" i="2"/>
  <c r="KA48" i="2"/>
  <c r="JQ48" i="2"/>
  <c r="JM48" i="2"/>
  <c r="JI48" i="2"/>
  <c r="IJ48" i="2"/>
  <c r="IF48" i="2"/>
  <c r="HW48" i="2"/>
  <c r="HS48" i="2"/>
  <c r="HO48" i="2"/>
  <c r="HK48" i="2"/>
  <c r="TH48" i="2" s="1"/>
  <c r="TI48" i="2" s="1"/>
  <c r="GI48" i="2"/>
  <c r="FU48" i="2"/>
  <c r="FQ48" i="2"/>
  <c r="FM48" i="2"/>
  <c r="EW48" i="2"/>
  <c r="ES48" i="2"/>
  <c r="EL48" i="2"/>
  <c r="EB48" i="2"/>
  <c r="DR48" i="2"/>
  <c r="DN48" i="2"/>
  <c r="DH48" i="2"/>
  <c r="DD48" i="2"/>
  <c r="CW48" i="2"/>
  <c r="CS48" i="2"/>
  <c r="CK48" i="2"/>
  <c r="CE48" i="2"/>
  <c r="BD48" i="2"/>
  <c r="V48" i="2"/>
  <c r="W48" i="2" s="1"/>
  <c r="Z48" i="2" s="1"/>
  <c r="AC48" i="2" s="1"/>
  <c r="AF48" i="2" s="1"/>
  <c r="AI48" i="2" s="1"/>
  <c r="AM48" i="2" s="1"/>
  <c r="AQ48" i="2" s="1"/>
  <c r="AU48" i="2" s="1"/>
  <c r="AY48" i="2" s="1"/>
  <c r="BB48" i="2" s="1"/>
  <c r="BE48" i="2" s="1"/>
  <c r="BH48" i="2" s="1"/>
  <c r="BK48" i="2" s="1"/>
  <c r="BN48" i="2" s="1"/>
  <c r="BQ48" i="2" s="1"/>
  <c r="BT48" i="2" s="1"/>
  <c r="BW48" i="2" s="1"/>
  <c r="BZ48" i="2" s="1"/>
  <c r="CC48" i="2" s="1"/>
  <c r="R48" i="2"/>
  <c r="N48" i="2"/>
  <c r="J48" i="2"/>
  <c r="G48" i="2"/>
  <c r="TK47" i="2"/>
  <c r="TL47" i="2" s="1"/>
  <c r="TH47" i="2"/>
  <c r="TI47" i="2" s="1"/>
  <c r="TE47" i="2"/>
  <c r="W47" i="2"/>
  <c r="Z47" i="2" s="1"/>
  <c r="AC47" i="2" s="1"/>
  <c r="AF47" i="2" s="1"/>
  <c r="AI47" i="2" s="1"/>
  <c r="AM47" i="2" s="1"/>
  <c r="AQ47" i="2" s="1"/>
  <c r="AU47" i="2" s="1"/>
  <c r="AY47" i="2" s="1"/>
  <c r="BB47" i="2" s="1"/>
  <c r="BE47" i="2" s="1"/>
  <c r="BH47" i="2" s="1"/>
  <c r="BK47" i="2" s="1"/>
  <c r="BN47" i="2" s="1"/>
  <c r="BQ47" i="2" s="1"/>
  <c r="BT47" i="2" s="1"/>
  <c r="BW47" i="2" s="1"/>
  <c r="BZ47" i="2" s="1"/>
  <c r="CC47" i="2" s="1"/>
  <c r="CF47" i="2" s="1"/>
  <c r="CI47" i="2" s="1"/>
  <c r="CL47" i="2" s="1"/>
  <c r="CP47" i="2" s="1"/>
  <c r="CT47" i="2" s="1"/>
  <c r="CX47" i="2" s="1"/>
  <c r="DB47" i="2" s="1"/>
  <c r="DE47" i="2" s="1"/>
  <c r="DI47" i="2" s="1"/>
  <c r="DL47" i="2" s="1"/>
  <c r="DO47" i="2" s="1"/>
  <c r="DS47" i="2" s="1"/>
  <c r="DW47" i="2" s="1"/>
  <c r="DZ47" i="2" s="1"/>
  <c r="EC47" i="2" s="1"/>
  <c r="EG47" i="2" s="1"/>
  <c r="EJ47" i="2" s="1"/>
  <c r="EM47" i="2" s="1"/>
  <c r="EQ47" i="2" s="1"/>
  <c r="ET47" i="2" s="1"/>
  <c r="EX47" i="2" s="1"/>
  <c r="FB47" i="2" s="1"/>
  <c r="FE47" i="2" s="1"/>
  <c r="FH47" i="2" s="1"/>
  <c r="FK47" i="2" s="1"/>
  <c r="FN47" i="2" s="1"/>
  <c r="FR47" i="2" s="1"/>
  <c r="FV47" i="2" s="1"/>
  <c r="FZ47" i="2" s="1"/>
  <c r="GC47" i="2" s="1"/>
  <c r="GF47" i="2" s="1"/>
  <c r="GJ47" i="2" s="1"/>
  <c r="GN47" i="2" s="1"/>
  <c r="GQ47" i="2" s="1"/>
  <c r="GT47" i="2" s="1"/>
  <c r="GW47" i="2" s="1"/>
  <c r="GZ47" i="2" s="1"/>
  <c r="HC47" i="2" s="1"/>
  <c r="HF47" i="2" s="1"/>
  <c r="HI47" i="2" s="1"/>
  <c r="HL47" i="2" s="1"/>
  <c r="HP47" i="2" s="1"/>
  <c r="HT47" i="2" s="1"/>
  <c r="HX47" i="2" s="1"/>
  <c r="IA47" i="2" s="1"/>
  <c r="ID47" i="2" s="1"/>
  <c r="IG47" i="2" s="1"/>
  <c r="IK47" i="2" s="1"/>
  <c r="IO47" i="2" s="1"/>
  <c r="IR47" i="2" s="1"/>
  <c r="IU47" i="2" s="1"/>
  <c r="IX47" i="2" s="1"/>
  <c r="JA47" i="2" s="1"/>
  <c r="JD47" i="2" s="1"/>
  <c r="JG47" i="2" s="1"/>
  <c r="JJ47" i="2" s="1"/>
  <c r="JN47" i="2" s="1"/>
  <c r="JR47" i="2" s="1"/>
  <c r="JV47" i="2" s="1"/>
  <c r="JY47" i="2" s="1"/>
  <c r="KB47" i="2" s="1"/>
  <c r="KF47" i="2" s="1"/>
  <c r="KI47" i="2" s="1"/>
  <c r="KM47" i="2" s="1"/>
  <c r="KQ47" i="2" s="1"/>
  <c r="KT47" i="2" s="1"/>
  <c r="KX47" i="2" s="1"/>
  <c r="LB47" i="2" s="1"/>
  <c r="LE47" i="2" s="1"/>
  <c r="LH47" i="2" s="1"/>
  <c r="LK47" i="2" s="1"/>
  <c r="LO47" i="2" s="1"/>
  <c r="LS47" i="2" s="1"/>
  <c r="LW47" i="2" s="1"/>
  <c r="MA47" i="2" s="1"/>
  <c r="ME47" i="2" s="1"/>
  <c r="MI47" i="2" s="1"/>
  <c r="MM47" i="2" s="1"/>
  <c r="MQ47" i="2" s="1"/>
  <c r="MU47" i="2" s="1"/>
  <c r="MY47" i="2" s="1"/>
  <c r="NC47" i="2" s="1"/>
  <c r="NG47" i="2" s="1"/>
  <c r="NK47" i="2" s="1"/>
  <c r="NO47" i="2" s="1"/>
  <c r="NS47" i="2" s="1"/>
  <c r="NW47" i="2" s="1"/>
  <c r="OA47" i="2" s="1"/>
  <c r="OE47" i="2" s="1"/>
  <c r="OI47" i="2" s="1"/>
  <c r="OM47" i="2" s="1"/>
  <c r="OQ47" i="2" s="1"/>
  <c r="OU47" i="2" s="1"/>
  <c r="OY47" i="2" s="1"/>
  <c r="PC47" i="2" s="1"/>
  <c r="PG47" i="2" s="1"/>
  <c r="PK47" i="2" s="1"/>
  <c r="PO47" i="2" s="1"/>
  <c r="PS47" i="2" s="1"/>
  <c r="PW47" i="2" s="1"/>
  <c r="QA47" i="2" s="1"/>
  <c r="QE47" i="2" s="1"/>
  <c r="QI47" i="2" s="1"/>
  <c r="QM47" i="2" s="1"/>
  <c r="QQ47" i="2" s="1"/>
  <c r="QU47" i="2" s="1"/>
  <c r="QY47" i="2" s="1"/>
  <c r="RC47" i="2" s="1"/>
  <c r="RG47" i="2" s="1"/>
  <c r="RK47" i="2" s="1"/>
  <c r="RO47" i="2" s="1"/>
  <c r="RS47" i="2" s="1"/>
  <c r="RW47" i="2" s="1"/>
  <c r="SA47" i="2" s="1"/>
  <c r="SE47" i="2" s="1"/>
  <c r="SI47" i="2" s="1"/>
  <c r="SM47" i="2" s="1"/>
  <c r="SQ47" i="2" s="1"/>
  <c r="SU47" i="2" s="1"/>
  <c r="SY47" i="2" s="1"/>
  <c r="TC47" i="2" s="1"/>
  <c r="G47" i="2"/>
  <c r="TK46" i="2"/>
  <c r="TL46" i="2" s="1"/>
  <c r="TH46" i="2"/>
  <c r="TI46" i="2" s="1"/>
  <c r="TE46" i="2"/>
  <c r="TF46" i="2" s="1"/>
  <c r="W46" i="2"/>
  <c r="Z46" i="2" s="1"/>
  <c r="AC46" i="2" s="1"/>
  <c r="AF46" i="2" s="1"/>
  <c r="AI46" i="2" s="1"/>
  <c r="AM46" i="2" s="1"/>
  <c r="AQ46" i="2" s="1"/>
  <c r="AU46" i="2" s="1"/>
  <c r="AY46" i="2" s="1"/>
  <c r="BB46" i="2" s="1"/>
  <c r="BE46" i="2" s="1"/>
  <c r="BH46" i="2" s="1"/>
  <c r="BK46" i="2" s="1"/>
  <c r="BN46" i="2" s="1"/>
  <c r="BQ46" i="2" s="1"/>
  <c r="BT46" i="2" s="1"/>
  <c r="BW46" i="2" s="1"/>
  <c r="BZ46" i="2" s="1"/>
  <c r="CC46" i="2" s="1"/>
  <c r="CF46" i="2" s="1"/>
  <c r="CI46" i="2" s="1"/>
  <c r="CL46" i="2" s="1"/>
  <c r="CP46" i="2" s="1"/>
  <c r="CT46" i="2" s="1"/>
  <c r="CX46" i="2" s="1"/>
  <c r="DB46" i="2" s="1"/>
  <c r="DE46" i="2" s="1"/>
  <c r="DI46" i="2" s="1"/>
  <c r="DL46" i="2" s="1"/>
  <c r="DO46" i="2" s="1"/>
  <c r="DS46" i="2" s="1"/>
  <c r="DW46" i="2" s="1"/>
  <c r="DZ46" i="2" s="1"/>
  <c r="EC46" i="2" s="1"/>
  <c r="EG46" i="2" s="1"/>
  <c r="EJ46" i="2" s="1"/>
  <c r="EM46" i="2" s="1"/>
  <c r="EQ46" i="2" s="1"/>
  <c r="ET46" i="2" s="1"/>
  <c r="EX46" i="2" s="1"/>
  <c r="FB46" i="2" s="1"/>
  <c r="FE46" i="2" s="1"/>
  <c r="FH46" i="2" s="1"/>
  <c r="FK46" i="2" s="1"/>
  <c r="FN46" i="2" s="1"/>
  <c r="FR46" i="2" s="1"/>
  <c r="FV46" i="2" s="1"/>
  <c r="FZ46" i="2" s="1"/>
  <c r="GC46" i="2" s="1"/>
  <c r="GF46" i="2" s="1"/>
  <c r="GJ46" i="2" s="1"/>
  <c r="GN46" i="2" s="1"/>
  <c r="GQ46" i="2" s="1"/>
  <c r="GT46" i="2" s="1"/>
  <c r="GW46" i="2" s="1"/>
  <c r="GZ46" i="2" s="1"/>
  <c r="HC46" i="2" s="1"/>
  <c r="HF46" i="2" s="1"/>
  <c r="HI46" i="2" s="1"/>
  <c r="HL46" i="2" s="1"/>
  <c r="HP46" i="2" s="1"/>
  <c r="HT46" i="2" s="1"/>
  <c r="HX46" i="2" s="1"/>
  <c r="IA46" i="2" s="1"/>
  <c r="ID46" i="2" s="1"/>
  <c r="IG46" i="2" s="1"/>
  <c r="IK46" i="2" s="1"/>
  <c r="IO46" i="2" s="1"/>
  <c r="IR46" i="2" s="1"/>
  <c r="IU46" i="2" s="1"/>
  <c r="IX46" i="2" s="1"/>
  <c r="JA46" i="2" s="1"/>
  <c r="JD46" i="2" s="1"/>
  <c r="JG46" i="2" s="1"/>
  <c r="JJ46" i="2" s="1"/>
  <c r="JN46" i="2" s="1"/>
  <c r="JR46" i="2" s="1"/>
  <c r="JV46" i="2" s="1"/>
  <c r="JY46" i="2" s="1"/>
  <c r="KB46" i="2" s="1"/>
  <c r="KF46" i="2" s="1"/>
  <c r="KI46" i="2" s="1"/>
  <c r="KM46" i="2" s="1"/>
  <c r="KQ46" i="2" s="1"/>
  <c r="KT46" i="2" s="1"/>
  <c r="KX46" i="2" s="1"/>
  <c r="LB46" i="2" s="1"/>
  <c r="LE46" i="2" s="1"/>
  <c r="LH46" i="2" s="1"/>
  <c r="LK46" i="2" s="1"/>
  <c r="LO46" i="2" s="1"/>
  <c r="LS46" i="2" s="1"/>
  <c r="LW46" i="2" s="1"/>
  <c r="MA46" i="2" s="1"/>
  <c r="ME46" i="2" s="1"/>
  <c r="MI46" i="2" s="1"/>
  <c r="MM46" i="2" s="1"/>
  <c r="MQ46" i="2" s="1"/>
  <c r="MU46" i="2" s="1"/>
  <c r="MY46" i="2" s="1"/>
  <c r="NC46" i="2" s="1"/>
  <c r="NG46" i="2" s="1"/>
  <c r="NK46" i="2" s="1"/>
  <c r="NO46" i="2" s="1"/>
  <c r="NS46" i="2" s="1"/>
  <c r="NW46" i="2" s="1"/>
  <c r="OA46" i="2" s="1"/>
  <c r="OE46" i="2" s="1"/>
  <c r="OI46" i="2" s="1"/>
  <c r="OM46" i="2" s="1"/>
  <c r="OQ46" i="2" s="1"/>
  <c r="OU46" i="2" s="1"/>
  <c r="OY46" i="2" s="1"/>
  <c r="PC46" i="2" s="1"/>
  <c r="PG46" i="2" s="1"/>
  <c r="PK46" i="2" s="1"/>
  <c r="PO46" i="2" s="1"/>
  <c r="PS46" i="2" s="1"/>
  <c r="PW46" i="2" s="1"/>
  <c r="QA46" i="2" s="1"/>
  <c r="QE46" i="2" s="1"/>
  <c r="QI46" i="2" s="1"/>
  <c r="QM46" i="2" s="1"/>
  <c r="QQ46" i="2" s="1"/>
  <c r="QU46" i="2" s="1"/>
  <c r="QY46" i="2" s="1"/>
  <c r="RC46" i="2" s="1"/>
  <c r="RG46" i="2" s="1"/>
  <c r="RK46" i="2" s="1"/>
  <c r="RO46" i="2" s="1"/>
  <c r="RS46" i="2" s="1"/>
  <c r="RW46" i="2" s="1"/>
  <c r="SA46" i="2" s="1"/>
  <c r="SE46" i="2" s="1"/>
  <c r="SI46" i="2" s="1"/>
  <c r="SM46" i="2" s="1"/>
  <c r="SQ46" i="2" s="1"/>
  <c r="SU46" i="2" s="1"/>
  <c r="SY46" i="2" s="1"/>
  <c r="TC46" i="2" s="1"/>
  <c r="G46" i="2"/>
  <c r="TK45" i="2"/>
  <c r="TL45" i="2" s="1"/>
  <c r="TH45" i="2"/>
  <c r="TI45" i="2" s="1"/>
  <c r="TE45" i="2"/>
  <c r="TF45" i="2" s="1"/>
  <c r="W45" i="2"/>
  <c r="Z45" i="2" s="1"/>
  <c r="AC45" i="2" s="1"/>
  <c r="AF45" i="2" s="1"/>
  <c r="AI45" i="2" s="1"/>
  <c r="AM45" i="2" s="1"/>
  <c r="AQ45" i="2" s="1"/>
  <c r="AU45" i="2" s="1"/>
  <c r="AY45" i="2" s="1"/>
  <c r="BB45" i="2" s="1"/>
  <c r="BE45" i="2" s="1"/>
  <c r="BH45" i="2" s="1"/>
  <c r="BK45" i="2" s="1"/>
  <c r="BN45" i="2" s="1"/>
  <c r="BQ45" i="2" s="1"/>
  <c r="BT45" i="2" s="1"/>
  <c r="BW45" i="2" s="1"/>
  <c r="BZ45" i="2" s="1"/>
  <c r="CC45" i="2" s="1"/>
  <c r="CF45" i="2" s="1"/>
  <c r="CI45" i="2" s="1"/>
  <c r="CL45" i="2" s="1"/>
  <c r="CP45" i="2" s="1"/>
  <c r="CT45" i="2" s="1"/>
  <c r="CX45" i="2" s="1"/>
  <c r="DB45" i="2" s="1"/>
  <c r="DE45" i="2" s="1"/>
  <c r="DI45" i="2" s="1"/>
  <c r="DL45" i="2" s="1"/>
  <c r="DO45" i="2" s="1"/>
  <c r="DS45" i="2" s="1"/>
  <c r="DW45" i="2" s="1"/>
  <c r="DZ45" i="2" s="1"/>
  <c r="EC45" i="2" s="1"/>
  <c r="EG45" i="2" s="1"/>
  <c r="EJ45" i="2" s="1"/>
  <c r="EM45" i="2" s="1"/>
  <c r="EQ45" i="2" s="1"/>
  <c r="ET45" i="2" s="1"/>
  <c r="EX45" i="2" s="1"/>
  <c r="FB45" i="2" s="1"/>
  <c r="FE45" i="2" s="1"/>
  <c r="FH45" i="2" s="1"/>
  <c r="FK45" i="2" s="1"/>
  <c r="FN45" i="2" s="1"/>
  <c r="FR45" i="2" s="1"/>
  <c r="FV45" i="2" s="1"/>
  <c r="FZ45" i="2" s="1"/>
  <c r="GC45" i="2" s="1"/>
  <c r="GF45" i="2" s="1"/>
  <c r="GJ45" i="2" s="1"/>
  <c r="GN45" i="2" s="1"/>
  <c r="GQ45" i="2" s="1"/>
  <c r="GT45" i="2" s="1"/>
  <c r="GW45" i="2" s="1"/>
  <c r="GZ45" i="2" s="1"/>
  <c r="HC45" i="2" s="1"/>
  <c r="HF45" i="2" s="1"/>
  <c r="HI45" i="2" s="1"/>
  <c r="HL45" i="2" s="1"/>
  <c r="HP45" i="2" s="1"/>
  <c r="HT45" i="2" s="1"/>
  <c r="HX45" i="2" s="1"/>
  <c r="IA45" i="2" s="1"/>
  <c r="ID45" i="2" s="1"/>
  <c r="IG45" i="2" s="1"/>
  <c r="IK45" i="2" s="1"/>
  <c r="IO45" i="2" s="1"/>
  <c r="IR45" i="2" s="1"/>
  <c r="IU45" i="2" s="1"/>
  <c r="IX45" i="2" s="1"/>
  <c r="JA45" i="2" s="1"/>
  <c r="JD45" i="2" s="1"/>
  <c r="JG45" i="2" s="1"/>
  <c r="JJ45" i="2" s="1"/>
  <c r="JN45" i="2" s="1"/>
  <c r="JR45" i="2" s="1"/>
  <c r="JV45" i="2" s="1"/>
  <c r="JY45" i="2" s="1"/>
  <c r="KB45" i="2" s="1"/>
  <c r="KF45" i="2" s="1"/>
  <c r="KI45" i="2" s="1"/>
  <c r="KM45" i="2" s="1"/>
  <c r="KQ45" i="2" s="1"/>
  <c r="KT45" i="2" s="1"/>
  <c r="KX45" i="2" s="1"/>
  <c r="LB45" i="2" s="1"/>
  <c r="LE45" i="2" s="1"/>
  <c r="LH45" i="2" s="1"/>
  <c r="LK45" i="2" s="1"/>
  <c r="LO45" i="2" s="1"/>
  <c r="LS45" i="2" s="1"/>
  <c r="LW45" i="2" s="1"/>
  <c r="MA45" i="2" s="1"/>
  <c r="ME45" i="2" s="1"/>
  <c r="MI45" i="2" s="1"/>
  <c r="MM45" i="2" s="1"/>
  <c r="MQ45" i="2" s="1"/>
  <c r="MU45" i="2" s="1"/>
  <c r="MY45" i="2" s="1"/>
  <c r="NC45" i="2" s="1"/>
  <c r="NG45" i="2" s="1"/>
  <c r="NK45" i="2" s="1"/>
  <c r="NO45" i="2" s="1"/>
  <c r="NS45" i="2" s="1"/>
  <c r="NW45" i="2" s="1"/>
  <c r="OA45" i="2" s="1"/>
  <c r="OE45" i="2" s="1"/>
  <c r="OI45" i="2" s="1"/>
  <c r="OM45" i="2" s="1"/>
  <c r="OQ45" i="2" s="1"/>
  <c r="OU45" i="2" s="1"/>
  <c r="OY45" i="2" s="1"/>
  <c r="PC45" i="2" s="1"/>
  <c r="PG45" i="2" s="1"/>
  <c r="PK45" i="2" s="1"/>
  <c r="PO45" i="2" s="1"/>
  <c r="PS45" i="2" s="1"/>
  <c r="PW45" i="2" s="1"/>
  <c r="QA45" i="2" s="1"/>
  <c r="QE45" i="2" s="1"/>
  <c r="QI45" i="2" s="1"/>
  <c r="QM45" i="2" s="1"/>
  <c r="QQ45" i="2" s="1"/>
  <c r="QU45" i="2" s="1"/>
  <c r="QY45" i="2" s="1"/>
  <c r="RC45" i="2" s="1"/>
  <c r="RG45" i="2" s="1"/>
  <c r="RK45" i="2" s="1"/>
  <c r="RO45" i="2" s="1"/>
  <c r="RS45" i="2" s="1"/>
  <c r="RW45" i="2" s="1"/>
  <c r="SA45" i="2" s="1"/>
  <c r="SE45" i="2" s="1"/>
  <c r="SI45" i="2" s="1"/>
  <c r="SM45" i="2" s="1"/>
  <c r="SQ45" i="2" s="1"/>
  <c r="SU45" i="2" s="1"/>
  <c r="SY45" i="2" s="1"/>
  <c r="TC45" i="2" s="1"/>
  <c r="G45" i="2"/>
  <c r="TK44" i="2"/>
  <c r="TL44" i="2" s="1"/>
  <c r="TH44" i="2"/>
  <c r="TI44" i="2" s="1"/>
  <c r="TE44" i="2"/>
  <c r="W44" i="2"/>
  <c r="Z44" i="2" s="1"/>
  <c r="AC44" i="2" s="1"/>
  <c r="AF44" i="2" s="1"/>
  <c r="AI44" i="2" s="1"/>
  <c r="AM44" i="2" s="1"/>
  <c r="AQ44" i="2" s="1"/>
  <c r="AU44" i="2" s="1"/>
  <c r="AY44" i="2" s="1"/>
  <c r="BB44" i="2" s="1"/>
  <c r="BE44" i="2" s="1"/>
  <c r="BH44" i="2" s="1"/>
  <c r="BK44" i="2" s="1"/>
  <c r="BN44" i="2" s="1"/>
  <c r="BQ44" i="2" s="1"/>
  <c r="BT44" i="2" s="1"/>
  <c r="BW44" i="2" s="1"/>
  <c r="BZ44" i="2" s="1"/>
  <c r="CC44" i="2" s="1"/>
  <c r="CF44" i="2" s="1"/>
  <c r="CI44" i="2" s="1"/>
  <c r="CL44" i="2" s="1"/>
  <c r="CP44" i="2" s="1"/>
  <c r="CT44" i="2" s="1"/>
  <c r="CX44" i="2" s="1"/>
  <c r="DB44" i="2" s="1"/>
  <c r="DE44" i="2" s="1"/>
  <c r="DI44" i="2" s="1"/>
  <c r="DL44" i="2" s="1"/>
  <c r="DO44" i="2" s="1"/>
  <c r="DS44" i="2" s="1"/>
  <c r="DW44" i="2" s="1"/>
  <c r="DZ44" i="2" s="1"/>
  <c r="EC44" i="2" s="1"/>
  <c r="EG44" i="2" s="1"/>
  <c r="EJ44" i="2" s="1"/>
  <c r="EM44" i="2" s="1"/>
  <c r="EQ44" i="2" s="1"/>
  <c r="ET44" i="2" s="1"/>
  <c r="EX44" i="2" s="1"/>
  <c r="FB44" i="2" s="1"/>
  <c r="FE44" i="2" s="1"/>
  <c r="FH44" i="2" s="1"/>
  <c r="FK44" i="2" s="1"/>
  <c r="FN44" i="2" s="1"/>
  <c r="FR44" i="2" s="1"/>
  <c r="FV44" i="2" s="1"/>
  <c r="FZ44" i="2" s="1"/>
  <c r="GC44" i="2" s="1"/>
  <c r="GF44" i="2" s="1"/>
  <c r="GJ44" i="2" s="1"/>
  <c r="GN44" i="2" s="1"/>
  <c r="GQ44" i="2" s="1"/>
  <c r="GT44" i="2" s="1"/>
  <c r="GW44" i="2" s="1"/>
  <c r="GZ44" i="2" s="1"/>
  <c r="HC44" i="2" s="1"/>
  <c r="HF44" i="2" s="1"/>
  <c r="HI44" i="2" s="1"/>
  <c r="HL44" i="2" s="1"/>
  <c r="HP44" i="2" s="1"/>
  <c r="HT44" i="2" s="1"/>
  <c r="HX44" i="2" s="1"/>
  <c r="IA44" i="2" s="1"/>
  <c r="ID44" i="2" s="1"/>
  <c r="IG44" i="2" s="1"/>
  <c r="IK44" i="2" s="1"/>
  <c r="IO44" i="2" s="1"/>
  <c r="IR44" i="2" s="1"/>
  <c r="IU44" i="2" s="1"/>
  <c r="IX44" i="2" s="1"/>
  <c r="JA44" i="2" s="1"/>
  <c r="JD44" i="2" s="1"/>
  <c r="JG44" i="2" s="1"/>
  <c r="JJ44" i="2" s="1"/>
  <c r="JN44" i="2" s="1"/>
  <c r="JR44" i="2" s="1"/>
  <c r="JV44" i="2" s="1"/>
  <c r="JY44" i="2" s="1"/>
  <c r="KB44" i="2" s="1"/>
  <c r="KF44" i="2" s="1"/>
  <c r="KI44" i="2" s="1"/>
  <c r="KM44" i="2" s="1"/>
  <c r="KQ44" i="2" s="1"/>
  <c r="KT44" i="2" s="1"/>
  <c r="KX44" i="2" s="1"/>
  <c r="LB44" i="2" s="1"/>
  <c r="LE44" i="2" s="1"/>
  <c r="LH44" i="2" s="1"/>
  <c r="LK44" i="2" s="1"/>
  <c r="LO44" i="2" s="1"/>
  <c r="LS44" i="2" s="1"/>
  <c r="LW44" i="2" s="1"/>
  <c r="MA44" i="2" s="1"/>
  <c r="ME44" i="2" s="1"/>
  <c r="MI44" i="2" s="1"/>
  <c r="MM44" i="2" s="1"/>
  <c r="MQ44" i="2" s="1"/>
  <c r="MU44" i="2" s="1"/>
  <c r="MY44" i="2" s="1"/>
  <c r="NC44" i="2" s="1"/>
  <c r="NG44" i="2" s="1"/>
  <c r="NK44" i="2" s="1"/>
  <c r="NO44" i="2" s="1"/>
  <c r="NS44" i="2" s="1"/>
  <c r="NW44" i="2" s="1"/>
  <c r="OA44" i="2" s="1"/>
  <c r="OE44" i="2" s="1"/>
  <c r="OI44" i="2" s="1"/>
  <c r="OM44" i="2" s="1"/>
  <c r="OQ44" i="2" s="1"/>
  <c r="OU44" i="2" s="1"/>
  <c r="OY44" i="2" s="1"/>
  <c r="PC44" i="2" s="1"/>
  <c r="PG44" i="2" s="1"/>
  <c r="PK44" i="2" s="1"/>
  <c r="PO44" i="2" s="1"/>
  <c r="PS44" i="2" s="1"/>
  <c r="PW44" i="2" s="1"/>
  <c r="QA44" i="2" s="1"/>
  <c r="QE44" i="2" s="1"/>
  <c r="QI44" i="2" s="1"/>
  <c r="QM44" i="2" s="1"/>
  <c r="QQ44" i="2" s="1"/>
  <c r="QU44" i="2" s="1"/>
  <c r="QY44" i="2" s="1"/>
  <c r="RC44" i="2" s="1"/>
  <c r="RG44" i="2" s="1"/>
  <c r="RK44" i="2" s="1"/>
  <c r="RO44" i="2" s="1"/>
  <c r="RS44" i="2" s="1"/>
  <c r="RW44" i="2" s="1"/>
  <c r="SA44" i="2" s="1"/>
  <c r="SE44" i="2" s="1"/>
  <c r="SI44" i="2" s="1"/>
  <c r="SM44" i="2" s="1"/>
  <c r="SQ44" i="2" s="1"/>
  <c r="SU44" i="2" s="1"/>
  <c r="SY44" i="2" s="1"/>
  <c r="TC44" i="2" s="1"/>
  <c r="G44" i="2"/>
  <c r="TE43" i="2"/>
  <c r="TF43" i="2" s="1"/>
  <c r="PR43" i="2"/>
  <c r="KS43" i="2"/>
  <c r="TK43" i="2" s="1"/>
  <c r="TL43" i="2" s="1"/>
  <c r="IW43" i="2"/>
  <c r="TH43" i="2" s="1"/>
  <c r="TI43" i="2" s="1"/>
  <c r="DR43" i="2"/>
  <c r="DH43" i="2"/>
  <c r="CE43" i="2"/>
  <c r="W43" i="2"/>
  <c r="Z43" i="2" s="1"/>
  <c r="AC43" i="2" s="1"/>
  <c r="AF43" i="2" s="1"/>
  <c r="AI43" i="2" s="1"/>
  <c r="AM43" i="2" s="1"/>
  <c r="AQ43" i="2" s="1"/>
  <c r="AU43" i="2" s="1"/>
  <c r="AY43" i="2" s="1"/>
  <c r="BB43" i="2" s="1"/>
  <c r="BE43" i="2" s="1"/>
  <c r="BH43" i="2" s="1"/>
  <c r="BK43" i="2" s="1"/>
  <c r="BN43" i="2" s="1"/>
  <c r="BQ43" i="2" s="1"/>
  <c r="BT43" i="2" s="1"/>
  <c r="BW43" i="2" s="1"/>
  <c r="BZ43" i="2" s="1"/>
  <c r="CC43" i="2" s="1"/>
  <c r="N43" i="2"/>
  <c r="G43" i="2"/>
  <c r="TK42" i="2"/>
  <c r="TL42" i="2" s="1"/>
  <c r="TE42" i="2"/>
  <c r="TF42" i="2" s="1"/>
  <c r="KA42" i="2"/>
  <c r="TH42" i="2" s="1"/>
  <c r="TI42" i="2" s="1"/>
  <c r="DH42" i="2"/>
  <c r="CE42" i="2"/>
  <c r="W42" i="2"/>
  <c r="Z42" i="2" s="1"/>
  <c r="AC42" i="2" s="1"/>
  <c r="AF42" i="2" s="1"/>
  <c r="AI42" i="2" s="1"/>
  <c r="AM42" i="2" s="1"/>
  <c r="AQ42" i="2" s="1"/>
  <c r="AU42" i="2" s="1"/>
  <c r="AY42" i="2" s="1"/>
  <c r="BB42" i="2" s="1"/>
  <c r="BE42" i="2" s="1"/>
  <c r="BH42" i="2" s="1"/>
  <c r="BK42" i="2" s="1"/>
  <c r="BN42" i="2" s="1"/>
  <c r="BQ42" i="2" s="1"/>
  <c r="BT42" i="2" s="1"/>
  <c r="BW42" i="2" s="1"/>
  <c r="BZ42" i="2" s="1"/>
  <c r="CC42" i="2" s="1"/>
  <c r="N42" i="2"/>
  <c r="G42" i="2"/>
  <c r="TK41" i="2"/>
  <c r="TL41" i="2" s="1"/>
  <c r="TH41" i="2"/>
  <c r="TE41" i="2"/>
  <c r="TF41" i="2" s="1"/>
  <c r="W41" i="2"/>
  <c r="Z41" i="2" s="1"/>
  <c r="AC41" i="2" s="1"/>
  <c r="AF41" i="2" s="1"/>
  <c r="AI41" i="2" s="1"/>
  <c r="AM41" i="2" s="1"/>
  <c r="AQ41" i="2" s="1"/>
  <c r="AU41" i="2" s="1"/>
  <c r="AY41" i="2" s="1"/>
  <c r="BB41" i="2" s="1"/>
  <c r="BE41" i="2" s="1"/>
  <c r="BH41" i="2" s="1"/>
  <c r="BK41" i="2" s="1"/>
  <c r="BN41" i="2" s="1"/>
  <c r="BQ41" i="2" s="1"/>
  <c r="BT41" i="2" s="1"/>
  <c r="BW41" i="2" s="1"/>
  <c r="BZ41" i="2" s="1"/>
  <c r="CC41" i="2" s="1"/>
  <c r="CF41" i="2" s="1"/>
  <c r="CI41" i="2" s="1"/>
  <c r="CL41" i="2" s="1"/>
  <c r="CP41" i="2" s="1"/>
  <c r="CT41" i="2" s="1"/>
  <c r="CX41" i="2" s="1"/>
  <c r="DB41" i="2" s="1"/>
  <c r="DE41" i="2" s="1"/>
  <c r="DI41" i="2" s="1"/>
  <c r="DL41" i="2" s="1"/>
  <c r="DO41" i="2" s="1"/>
  <c r="DS41" i="2" s="1"/>
  <c r="DW41" i="2" s="1"/>
  <c r="DZ41" i="2" s="1"/>
  <c r="EC41" i="2" s="1"/>
  <c r="EG41" i="2" s="1"/>
  <c r="EJ41" i="2" s="1"/>
  <c r="EM41" i="2" s="1"/>
  <c r="EQ41" i="2" s="1"/>
  <c r="ET41" i="2" s="1"/>
  <c r="EX41" i="2" s="1"/>
  <c r="FB41" i="2" s="1"/>
  <c r="FE41" i="2" s="1"/>
  <c r="FH41" i="2" s="1"/>
  <c r="FK41" i="2" s="1"/>
  <c r="FN41" i="2" s="1"/>
  <c r="FR41" i="2" s="1"/>
  <c r="FV41" i="2" s="1"/>
  <c r="FZ41" i="2" s="1"/>
  <c r="GC41" i="2" s="1"/>
  <c r="GF41" i="2" s="1"/>
  <c r="GJ41" i="2" s="1"/>
  <c r="GN41" i="2" s="1"/>
  <c r="GQ41" i="2" s="1"/>
  <c r="GT41" i="2" s="1"/>
  <c r="GW41" i="2" s="1"/>
  <c r="GZ41" i="2" s="1"/>
  <c r="HC41" i="2" s="1"/>
  <c r="HF41" i="2" s="1"/>
  <c r="HI41" i="2" s="1"/>
  <c r="HL41" i="2" s="1"/>
  <c r="HP41" i="2" s="1"/>
  <c r="HT41" i="2" s="1"/>
  <c r="HX41" i="2" s="1"/>
  <c r="IA41" i="2" s="1"/>
  <c r="ID41" i="2" s="1"/>
  <c r="IG41" i="2" s="1"/>
  <c r="IK41" i="2" s="1"/>
  <c r="IO41" i="2" s="1"/>
  <c r="IR41" i="2" s="1"/>
  <c r="IU41" i="2" s="1"/>
  <c r="IX41" i="2" s="1"/>
  <c r="JA41" i="2" s="1"/>
  <c r="JD41" i="2" s="1"/>
  <c r="JG41" i="2" s="1"/>
  <c r="JJ41" i="2" s="1"/>
  <c r="JN41" i="2" s="1"/>
  <c r="JR41" i="2" s="1"/>
  <c r="JV41" i="2" s="1"/>
  <c r="JY41" i="2" s="1"/>
  <c r="KB41" i="2" s="1"/>
  <c r="KF41" i="2" s="1"/>
  <c r="KI41" i="2" s="1"/>
  <c r="KM41" i="2" s="1"/>
  <c r="KQ41" i="2" s="1"/>
  <c r="KT41" i="2" s="1"/>
  <c r="KX41" i="2" s="1"/>
  <c r="LB41" i="2" s="1"/>
  <c r="LE41" i="2" s="1"/>
  <c r="LH41" i="2" s="1"/>
  <c r="LK41" i="2" s="1"/>
  <c r="LO41" i="2" s="1"/>
  <c r="LS41" i="2" s="1"/>
  <c r="LW41" i="2" s="1"/>
  <c r="MA41" i="2" s="1"/>
  <c r="ME41" i="2" s="1"/>
  <c r="MI41" i="2" s="1"/>
  <c r="MM41" i="2" s="1"/>
  <c r="MQ41" i="2" s="1"/>
  <c r="MU41" i="2" s="1"/>
  <c r="MY41" i="2" s="1"/>
  <c r="NC41" i="2" s="1"/>
  <c r="NG41" i="2" s="1"/>
  <c r="NK41" i="2" s="1"/>
  <c r="NO41" i="2" s="1"/>
  <c r="NS41" i="2" s="1"/>
  <c r="NW41" i="2" s="1"/>
  <c r="OA41" i="2" s="1"/>
  <c r="OE41" i="2" s="1"/>
  <c r="OI41" i="2" s="1"/>
  <c r="OM41" i="2" s="1"/>
  <c r="OQ41" i="2" s="1"/>
  <c r="OU41" i="2" s="1"/>
  <c r="OY41" i="2" s="1"/>
  <c r="PC41" i="2" s="1"/>
  <c r="PG41" i="2" s="1"/>
  <c r="PK41" i="2" s="1"/>
  <c r="PO41" i="2" s="1"/>
  <c r="PS41" i="2" s="1"/>
  <c r="PW41" i="2" s="1"/>
  <c r="QA41" i="2" s="1"/>
  <c r="QE41" i="2" s="1"/>
  <c r="QI41" i="2" s="1"/>
  <c r="QM41" i="2" s="1"/>
  <c r="QQ41" i="2" s="1"/>
  <c r="QU41" i="2" s="1"/>
  <c r="QY41" i="2" s="1"/>
  <c r="RC41" i="2" s="1"/>
  <c r="RG41" i="2" s="1"/>
  <c r="RK41" i="2" s="1"/>
  <c r="RO41" i="2" s="1"/>
  <c r="RS41" i="2" s="1"/>
  <c r="RW41" i="2" s="1"/>
  <c r="SA41" i="2" s="1"/>
  <c r="SE41" i="2" s="1"/>
  <c r="SI41" i="2" s="1"/>
  <c r="SM41" i="2" s="1"/>
  <c r="SQ41" i="2" s="1"/>
  <c r="SU41" i="2" s="1"/>
  <c r="SY41" i="2" s="1"/>
  <c r="TC41" i="2" s="1"/>
  <c r="G41" i="2"/>
  <c r="TK40" i="2"/>
  <c r="TL40" i="2" s="1"/>
  <c r="TI40" i="2"/>
  <c r="TH40" i="2"/>
  <c r="TE40" i="2"/>
  <c r="TF40" i="2" s="1"/>
  <c r="W40" i="2"/>
  <c r="Z40" i="2" s="1"/>
  <c r="AC40" i="2" s="1"/>
  <c r="AF40" i="2" s="1"/>
  <c r="AI40" i="2" s="1"/>
  <c r="AM40" i="2" s="1"/>
  <c r="AQ40" i="2" s="1"/>
  <c r="AU40" i="2" s="1"/>
  <c r="AY40" i="2" s="1"/>
  <c r="BB40" i="2" s="1"/>
  <c r="BE40" i="2" s="1"/>
  <c r="BH40" i="2" s="1"/>
  <c r="BK40" i="2" s="1"/>
  <c r="BN40" i="2" s="1"/>
  <c r="BQ40" i="2" s="1"/>
  <c r="BT40" i="2" s="1"/>
  <c r="BW40" i="2" s="1"/>
  <c r="BZ40" i="2" s="1"/>
  <c r="CC40" i="2" s="1"/>
  <c r="CF40" i="2" s="1"/>
  <c r="CI40" i="2" s="1"/>
  <c r="CL40" i="2" s="1"/>
  <c r="CP40" i="2" s="1"/>
  <c r="CT40" i="2" s="1"/>
  <c r="CX40" i="2" s="1"/>
  <c r="DB40" i="2" s="1"/>
  <c r="DE40" i="2" s="1"/>
  <c r="DI40" i="2" s="1"/>
  <c r="DL40" i="2" s="1"/>
  <c r="DO40" i="2" s="1"/>
  <c r="DS40" i="2" s="1"/>
  <c r="DW40" i="2" s="1"/>
  <c r="DZ40" i="2" s="1"/>
  <c r="EC40" i="2" s="1"/>
  <c r="EG40" i="2" s="1"/>
  <c r="EJ40" i="2" s="1"/>
  <c r="EM40" i="2" s="1"/>
  <c r="EQ40" i="2" s="1"/>
  <c r="ET40" i="2" s="1"/>
  <c r="EX40" i="2" s="1"/>
  <c r="FB40" i="2" s="1"/>
  <c r="FE40" i="2" s="1"/>
  <c r="FH40" i="2" s="1"/>
  <c r="FK40" i="2" s="1"/>
  <c r="FN40" i="2" s="1"/>
  <c r="FR40" i="2" s="1"/>
  <c r="FV40" i="2" s="1"/>
  <c r="FZ40" i="2" s="1"/>
  <c r="GC40" i="2" s="1"/>
  <c r="GF40" i="2" s="1"/>
  <c r="GJ40" i="2" s="1"/>
  <c r="GN40" i="2" s="1"/>
  <c r="GQ40" i="2" s="1"/>
  <c r="GT40" i="2" s="1"/>
  <c r="GW40" i="2" s="1"/>
  <c r="GZ40" i="2" s="1"/>
  <c r="HC40" i="2" s="1"/>
  <c r="HF40" i="2" s="1"/>
  <c r="HI40" i="2" s="1"/>
  <c r="HL40" i="2" s="1"/>
  <c r="HP40" i="2" s="1"/>
  <c r="HT40" i="2" s="1"/>
  <c r="HX40" i="2" s="1"/>
  <c r="IA40" i="2" s="1"/>
  <c r="ID40" i="2" s="1"/>
  <c r="IG40" i="2" s="1"/>
  <c r="IK40" i="2" s="1"/>
  <c r="IO40" i="2" s="1"/>
  <c r="IR40" i="2" s="1"/>
  <c r="IU40" i="2" s="1"/>
  <c r="IX40" i="2" s="1"/>
  <c r="JA40" i="2" s="1"/>
  <c r="JD40" i="2" s="1"/>
  <c r="JG40" i="2" s="1"/>
  <c r="JJ40" i="2" s="1"/>
  <c r="JN40" i="2" s="1"/>
  <c r="JR40" i="2" s="1"/>
  <c r="JV40" i="2" s="1"/>
  <c r="JY40" i="2" s="1"/>
  <c r="KB40" i="2" s="1"/>
  <c r="KF40" i="2" s="1"/>
  <c r="KI40" i="2" s="1"/>
  <c r="KM40" i="2" s="1"/>
  <c r="KQ40" i="2" s="1"/>
  <c r="KT40" i="2" s="1"/>
  <c r="KX40" i="2" s="1"/>
  <c r="LB40" i="2" s="1"/>
  <c r="LE40" i="2" s="1"/>
  <c r="LH40" i="2" s="1"/>
  <c r="LK40" i="2" s="1"/>
  <c r="LO40" i="2" s="1"/>
  <c r="LS40" i="2" s="1"/>
  <c r="LW40" i="2" s="1"/>
  <c r="MA40" i="2" s="1"/>
  <c r="ME40" i="2" s="1"/>
  <c r="MI40" i="2" s="1"/>
  <c r="MM40" i="2" s="1"/>
  <c r="MQ40" i="2" s="1"/>
  <c r="MU40" i="2" s="1"/>
  <c r="MY40" i="2" s="1"/>
  <c r="NC40" i="2" s="1"/>
  <c r="NG40" i="2" s="1"/>
  <c r="NK40" i="2" s="1"/>
  <c r="NO40" i="2" s="1"/>
  <c r="NS40" i="2" s="1"/>
  <c r="NW40" i="2" s="1"/>
  <c r="OA40" i="2" s="1"/>
  <c r="OE40" i="2" s="1"/>
  <c r="OI40" i="2" s="1"/>
  <c r="OM40" i="2" s="1"/>
  <c r="OQ40" i="2" s="1"/>
  <c r="OU40" i="2" s="1"/>
  <c r="OY40" i="2" s="1"/>
  <c r="PC40" i="2" s="1"/>
  <c r="PG40" i="2" s="1"/>
  <c r="PK40" i="2" s="1"/>
  <c r="PO40" i="2" s="1"/>
  <c r="PS40" i="2" s="1"/>
  <c r="PW40" i="2" s="1"/>
  <c r="QA40" i="2" s="1"/>
  <c r="QE40" i="2" s="1"/>
  <c r="QI40" i="2" s="1"/>
  <c r="QM40" i="2" s="1"/>
  <c r="QQ40" i="2" s="1"/>
  <c r="QU40" i="2" s="1"/>
  <c r="QY40" i="2" s="1"/>
  <c r="RC40" i="2" s="1"/>
  <c r="RG40" i="2" s="1"/>
  <c r="RK40" i="2" s="1"/>
  <c r="RO40" i="2" s="1"/>
  <c r="RS40" i="2" s="1"/>
  <c r="RW40" i="2" s="1"/>
  <c r="SA40" i="2" s="1"/>
  <c r="SE40" i="2" s="1"/>
  <c r="SI40" i="2" s="1"/>
  <c r="SM40" i="2" s="1"/>
  <c r="SQ40" i="2" s="1"/>
  <c r="SU40" i="2" s="1"/>
  <c r="SY40" i="2" s="1"/>
  <c r="TC40" i="2" s="1"/>
  <c r="G40" i="2"/>
  <c r="TK39" i="2"/>
  <c r="TL39" i="2" s="1"/>
  <c r="TH39" i="2"/>
  <c r="TI39" i="2" s="1"/>
  <c r="TE39" i="2"/>
  <c r="TF39" i="2" s="1"/>
  <c r="W39" i="2"/>
  <c r="Z39" i="2" s="1"/>
  <c r="AC39" i="2" s="1"/>
  <c r="AF39" i="2" s="1"/>
  <c r="AI39" i="2" s="1"/>
  <c r="AM39" i="2" s="1"/>
  <c r="AQ39" i="2" s="1"/>
  <c r="AU39" i="2" s="1"/>
  <c r="AY39" i="2" s="1"/>
  <c r="BB39" i="2" s="1"/>
  <c r="BE39" i="2" s="1"/>
  <c r="BH39" i="2" s="1"/>
  <c r="BK39" i="2" s="1"/>
  <c r="BN39" i="2" s="1"/>
  <c r="BQ39" i="2" s="1"/>
  <c r="BT39" i="2" s="1"/>
  <c r="BW39" i="2" s="1"/>
  <c r="BZ39" i="2" s="1"/>
  <c r="CC39" i="2" s="1"/>
  <c r="CF39" i="2" s="1"/>
  <c r="CI39" i="2" s="1"/>
  <c r="CL39" i="2" s="1"/>
  <c r="CP39" i="2" s="1"/>
  <c r="CT39" i="2" s="1"/>
  <c r="CX39" i="2" s="1"/>
  <c r="DB39" i="2" s="1"/>
  <c r="DE39" i="2" s="1"/>
  <c r="DI39" i="2" s="1"/>
  <c r="DL39" i="2" s="1"/>
  <c r="DO39" i="2" s="1"/>
  <c r="DS39" i="2" s="1"/>
  <c r="DW39" i="2" s="1"/>
  <c r="DZ39" i="2" s="1"/>
  <c r="EC39" i="2" s="1"/>
  <c r="EG39" i="2" s="1"/>
  <c r="EJ39" i="2" s="1"/>
  <c r="EM39" i="2" s="1"/>
  <c r="EQ39" i="2" s="1"/>
  <c r="ET39" i="2" s="1"/>
  <c r="EX39" i="2" s="1"/>
  <c r="FB39" i="2" s="1"/>
  <c r="FE39" i="2" s="1"/>
  <c r="FH39" i="2" s="1"/>
  <c r="FK39" i="2" s="1"/>
  <c r="FN39" i="2" s="1"/>
  <c r="FR39" i="2" s="1"/>
  <c r="FV39" i="2" s="1"/>
  <c r="FZ39" i="2" s="1"/>
  <c r="GC39" i="2" s="1"/>
  <c r="GF39" i="2" s="1"/>
  <c r="GJ39" i="2" s="1"/>
  <c r="GN39" i="2" s="1"/>
  <c r="GQ39" i="2" s="1"/>
  <c r="GT39" i="2" s="1"/>
  <c r="GW39" i="2" s="1"/>
  <c r="GZ39" i="2" s="1"/>
  <c r="HC39" i="2" s="1"/>
  <c r="HF39" i="2" s="1"/>
  <c r="HI39" i="2" s="1"/>
  <c r="HL39" i="2" s="1"/>
  <c r="HP39" i="2" s="1"/>
  <c r="HT39" i="2" s="1"/>
  <c r="HX39" i="2" s="1"/>
  <c r="IA39" i="2" s="1"/>
  <c r="ID39" i="2" s="1"/>
  <c r="IG39" i="2" s="1"/>
  <c r="IK39" i="2" s="1"/>
  <c r="IO39" i="2" s="1"/>
  <c r="IR39" i="2" s="1"/>
  <c r="IU39" i="2" s="1"/>
  <c r="IX39" i="2" s="1"/>
  <c r="JA39" i="2" s="1"/>
  <c r="JD39" i="2" s="1"/>
  <c r="JG39" i="2" s="1"/>
  <c r="JJ39" i="2" s="1"/>
  <c r="JN39" i="2" s="1"/>
  <c r="JR39" i="2" s="1"/>
  <c r="JV39" i="2" s="1"/>
  <c r="JY39" i="2" s="1"/>
  <c r="KB39" i="2" s="1"/>
  <c r="KF39" i="2" s="1"/>
  <c r="KI39" i="2" s="1"/>
  <c r="KM39" i="2" s="1"/>
  <c r="KQ39" i="2" s="1"/>
  <c r="KT39" i="2" s="1"/>
  <c r="KX39" i="2" s="1"/>
  <c r="LB39" i="2" s="1"/>
  <c r="LE39" i="2" s="1"/>
  <c r="LH39" i="2" s="1"/>
  <c r="LK39" i="2" s="1"/>
  <c r="LO39" i="2" s="1"/>
  <c r="LS39" i="2" s="1"/>
  <c r="LW39" i="2" s="1"/>
  <c r="MA39" i="2" s="1"/>
  <c r="ME39" i="2" s="1"/>
  <c r="MI39" i="2" s="1"/>
  <c r="MM39" i="2" s="1"/>
  <c r="MQ39" i="2" s="1"/>
  <c r="MU39" i="2" s="1"/>
  <c r="MY39" i="2" s="1"/>
  <c r="NC39" i="2" s="1"/>
  <c r="NG39" i="2" s="1"/>
  <c r="NK39" i="2" s="1"/>
  <c r="NO39" i="2" s="1"/>
  <c r="NS39" i="2" s="1"/>
  <c r="NW39" i="2" s="1"/>
  <c r="OA39" i="2" s="1"/>
  <c r="OE39" i="2" s="1"/>
  <c r="OI39" i="2" s="1"/>
  <c r="OM39" i="2" s="1"/>
  <c r="OQ39" i="2" s="1"/>
  <c r="OU39" i="2" s="1"/>
  <c r="OY39" i="2" s="1"/>
  <c r="PC39" i="2" s="1"/>
  <c r="PG39" i="2" s="1"/>
  <c r="PK39" i="2" s="1"/>
  <c r="PO39" i="2" s="1"/>
  <c r="PS39" i="2" s="1"/>
  <c r="PW39" i="2" s="1"/>
  <c r="QA39" i="2" s="1"/>
  <c r="QE39" i="2" s="1"/>
  <c r="QI39" i="2" s="1"/>
  <c r="QM39" i="2" s="1"/>
  <c r="QQ39" i="2" s="1"/>
  <c r="QU39" i="2" s="1"/>
  <c r="QY39" i="2" s="1"/>
  <c r="RC39" i="2" s="1"/>
  <c r="RG39" i="2" s="1"/>
  <c r="RK39" i="2" s="1"/>
  <c r="RO39" i="2" s="1"/>
  <c r="RS39" i="2" s="1"/>
  <c r="RW39" i="2" s="1"/>
  <c r="SA39" i="2" s="1"/>
  <c r="SE39" i="2" s="1"/>
  <c r="SI39" i="2" s="1"/>
  <c r="SM39" i="2" s="1"/>
  <c r="SQ39" i="2" s="1"/>
  <c r="SU39" i="2" s="1"/>
  <c r="SY39" i="2" s="1"/>
  <c r="TC39" i="2" s="1"/>
  <c r="G39" i="2"/>
  <c r="TK38" i="2"/>
  <c r="TL38" i="2" s="1"/>
  <c r="TH38" i="2"/>
  <c r="TI38" i="2" s="1"/>
  <c r="TE38" i="2"/>
  <c r="TF38" i="2" s="1"/>
  <c r="W38" i="2"/>
  <c r="Z38" i="2" s="1"/>
  <c r="AC38" i="2" s="1"/>
  <c r="AF38" i="2" s="1"/>
  <c r="AI38" i="2" s="1"/>
  <c r="AM38" i="2" s="1"/>
  <c r="AQ38" i="2" s="1"/>
  <c r="AU38" i="2" s="1"/>
  <c r="AY38" i="2" s="1"/>
  <c r="BB38" i="2" s="1"/>
  <c r="BE38" i="2" s="1"/>
  <c r="BH38" i="2" s="1"/>
  <c r="BK38" i="2" s="1"/>
  <c r="BN38" i="2" s="1"/>
  <c r="BQ38" i="2" s="1"/>
  <c r="BT38" i="2" s="1"/>
  <c r="BW38" i="2" s="1"/>
  <c r="BZ38" i="2" s="1"/>
  <c r="CC38" i="2" s="1"/>
  <c r="CF38" i="2" s="1"/>
  <c r="CI38" i="2" s="1"/>
  <c r="CL38" i="2" s="1"/>
  <c r="CP38" i="2" s="1"/>
  <c r="CT38" i="2" s="1"/>
  <c r="CX38" i="2" s="1"/>
  <c r="DB38" i="2" s="1"/>
  <c r="DE38" i="2" s="1"/>
  <c r="DI38" i="2" s="1"/>
  <c r="DL38" i="2" s="1"/>
  <c r="DO38" i="2" s="1"/>
  <c r="DS38" i="2" s="1"/>
  <c r="DW38" i="2" s="1"/>
  <c r="DZ38" i="2" s="1"/>
  <c r="EC38" i="2" s="1"/>
  <c r="EG38" i="2" s="1"/>
  <c r="EJ38" i="2" s="1"/>
  <c r="EM38" i="2" s="1"/>
  <c r="EQ38" i="2" s="1"/>
  <c r="ET38" i="2" s="1"/>
  <c r="EX38" i="2" s="1"/>
  <c r="FB38" i="2" s="1"/>
  <c r="FE38" i="2" s="1"/>
  <c r="FH38" i="2" s="1"/>
  <c r="FK38" i="2" s="1"/>
  <c r="FN38" i="2" s="1"/>
  <c r="FR38" i="2" s="1"/>
  <c r="FV38" i="2" s="1"/>
  <c r="FZ38" i="2" s="1"/>
  <c r="GC38" i="2" s="1"/>
  <c r="GF38" i="2" s="1"/>
  <c r="GJ38" i="2" s="1"/>
  <c r="GN38" i="2" s="1"/>
  <c r="GQ38" i="2" s="1"/>
  <c r="GT38" i="2" s="1"/>
  <c r="GW38" i="2" s="1"/>
  <c r="GZ38" i="2" s="1"/>
  <c r="HC38" i="2" s="1"/>
  <c r="HF38" i="2" s="1"/>
  <c r="HI38" i="2" s="1"/>
  <c r="HL38" i="2" s="1"/>
  <c r="HP38" i="2" s="1"/>
  <c r="HT38" i="2" s="1"/>
  <c r="HX38" i="2" s="1"/>
  <c r="IA38" i="2" s="1"/>
  <c r="ID38" i="2" s="1"/>
  <c r="IG38" i="2" s="1"/>
  <c r="IK38" i="2" s="1"/>
  <c r="IO38" i="2" s="1"/>
  <c r="IR38" i="2" s="1"/>
  <c r="IU38" i="2" s="1"/>
  <c r="IX38" i="2" s="1"/>
  <c r="JA38" i="2" s="1"/>
  <c r="JD38" i="2" s="1"/>
  <c r="JG38" i="2" s="1"/>
  <c r="JJ38" i="2" s="1"/>
  <c r="JN38" i="2" s="1"/>
  <c r="JR38" i="2" s="1"/>
  <c r="JV38" i="2" s="1"/>
  <c r="JY38" i="2" s="1"/>
  <c r="KB38" i="2" s="1"/>
  <c r="KF38" i="2" s="1"/>
  <c r="KI38" i="2" s="1"/>
  <c r="KM38" i="2" s="1"/>
  <c r="KQ38" i="2" s="1"/>
  <c r="KT38" i="2" s="1"/>
  <c r="KX38" i="2" s="1"/>
  <c r="LB38" i="2" s="1"/>
  <c r="LE38" i="2" s="1"/>
  <c r="LH38" i="2" s="1"/>
  <c r="LK38" i="2" s="1"/>
  <c r="LO38" i="2" s="1"/>
  <c r="LS38" i="2" s="1"/>
  <c r="LW38" i="2" s="1"/>
  <c r="MA38" i="2" s="1"/>
  <c r="ME38" i="2" s="1"/>
  <c r="MI38" i="2" s="1"/>
  <c r="MM38" i="2" s="1"/>
  <c r="MQ38" i="2" s="1"/>
  <c r="MU38" i="2" s="1"/>
  <c r="MY38" i="2" s="1"/>
  <c r="NC38" i="2" s="1"/>
  <c r="NG38" i="2" s="1"/>
  <c r="NK38" i="2" s="1"/>
  <c r="NO38" i="2" s="1"/>
  <c r="NS38" i="2" s="1"/>
  <c r="NW38" i="2" s="1"/>
  <c r="OA38" i="2" s="1"/>
  <c r="OE38" i="2" s="1"/>
  <c r="OI38" i="2" s="1"/>
  <c r="OM38" i="2" s="1"/>
  <c r="OQ38" i="2" s="1"/>
  <c r="OU38" i="2" s="1"/>
  <c r="OY38" i="2" s="1"/>
  <c r="PC38" i="2" s="1"/>
  <c r="PG38" i="2" s="1"/>
  <c r="PK38" i="2" s="1"/>
  <c r="PO38" i="2" s="1"/>
  <c r="PS38" i="2" s="1"/>
  <c r="PW38" i="2" s="1"/>
  <c r="QA38" i="2" s="1"/>
  <c r="QE38" i="2" s="1"/>
  <c r="QI38" i="2" s="1"/>
  <c r="QM38" i="2" s="1"/>
  <c r="QQ38" i="2" s="1"/>
  <c r="QU38" i="2" s="1"/>
  <c r="QY38" i="2" s="1"/>
  <c r="RC38" i="2" s="1"/>
  <c r="RG38" i="2" s="1"/>
  <c r="RK38" i="2" s="1"/>
  <c r="RO38" i="2" s="1"/>
  <c r="RS38" i="2" s="1"/>
  <c r="RW38" i="2" s="1"/>
  <c r="SA38" i="2" s="1"/>
  <c r="SE38" i="2" s="1"/>
  <c r="SI38" i="2" s="1"/>
  <c r="SM38" i="2" s="1"/>
  <c r="SQ38" i="2" s="1"/>
  <c r="SU38" i="2" s="1"/>
  <c r="SY38" i="2" s="1"/>
  <c r="TC38" i="2" s="1"/>
  <c r="G38" i="2"/>
  <c r="TK37" i="2"/>
  <c r="TL37" i="2" s="1"/>
  <c r="TH37" i="2"/>
  <c r="TI37" i="2" s="1"/>
  <c r="TE37" i="2"/>
  <c r="TF37" i="2" s="1"/>
  <c r="W37" i="2"/>
  <c r="Z37" i="2" s="1"/>
  <c r="AC37" i="2" s="1"/>
  <c r="AF37" i="2" s="1"/>
  <c r="AI37" i="2" s="1"/>
  <c r="AM37" i="2" s="1"/>
  <c r="AQ37" i="2" s="1"/>
  <c r="AU37" i="2" s="1"/>
  <c r="AY37" i="2" s="1"/>
  <c r="BB37" i="2" s="1"/>
  <c r="BE37" i="2" s="1"/>
  <c r="BH37" i="2" s="1"/>
  <c r="BK37" i="2" s="1"/>
  <c r="BN37" i="2" s="1"/>
  <c r="BQ37" i="2" s="1"/>
  <c r="BT37" i="2" s="1"/>
  <c r="BW37" i="2" s="1"/>
  <c r="BZ37" i="2" s="1"/>
  <c r="CC37" i="2" s="1"/>
  <c r="CF37" i="2" s="1"/>
  <c r="CI37" i="2" s="1"/>
  <c r="CL37" i="2" s="1"/>
  <c r="CP37" i="2" s="1"/>
  <c r="CT37" i="2" s="1"/>
  <c r="CX37" i="2" s="1"/>
  <c r="DB37" i="2" s="1"/>
  <c r="DE37" i="2" s="1"/>
  <c r="DI37" i="2" s="1"/>
  <c r="DL37" i="2" s="1"/>
  <c r="DO37" i="2" s="1"/>
  <c r="DS37" i="2" s="1"/>
  <c r="DW37" i="2" s="1"/>
  <c r="DZ37" i="2" s="1"/>
  <c r="EC37" i="2" s="1"/>
  <c r="EG37" i="2" s="1"/>
  <c r="EJ37" i="2" s="1"/>
  <c r="EM37" i="2" s="1"/>
  <c r="EQ37" i="2" s="1"/>
  <c r="ET37" i="2" s="1"/>
  <c r="EX37" i="2" s="1"/>
  <c r="FB37" i="2" s="1"/>
  <c r="FE37" i="2" s="1"/>
  <c r="FH37" i="2" s="1"/>
  <c r="FK37" i="2" s="1"/>
  <c r="FN37" i="2" s="1"/>
  <c r="FR37" i="2" s="1"/>
  <c r="FV37" i="2" s="1"/>
  <c r="FZ37" i="2" s="1"/>
  <c r="GC37" i="2" s="1"/>
  <c r="GF37" i="2" s="1"/>
  <c r="GJ37" i="2" s="1"/>
  <c r="GN37" i="2" s="1"/>
  <c r="GQ37" i="2" s="1"/>
  <c r="GT37" i="2" s="1"/>
  <c r="GW37" i="2" s="1"/>
  <c r="GZ37" i="2" s="1"/>
  <c r="HC37" i="2" s="1"/>
  <c r="HF37" i="2" s="1"/>
  <c r="HI37" i="2" s="1"/>
  <c r="HL37" i="2" s="1"/>
  <c r="HP37" i="2" s="1"/>
  <c r="HT37" i="2" s="1"/>
  <c r="HX37" i="2" s="1"/>
  <c r="IA37" i="2" s="1"/>
  <c r="ID37" i="2" s="1"/>
  <c r="IG37" i="2" s="1"/>
  <c r="IK37" i="2" s="1"/>
  <c r="IO37" i="2" s="1"/>
  <c r="IR37" i="2" s="1"/>
  <c r="IU37" i="2" s="1"/>
  <c r="IX37" i="2" s="1"/>
  <c r="JA37" i="2" s="1"/>
  <c r="JD37" i="2" s="1"/>
  <c r="JG37" i="2" s="1"/>
  <c r="JJ37" i="2" s="1"/>
  <c r="JN37" i="2" s="1"/>
  <c r="JR37" i="2" s="1"/>
  <c r="JV37" i="2" s="1"/>
  <c r="JY37" i="2" s="1"/>
  <c r="KB37" i="2" s="1"/>
  <c r="KF37" i="2" s="1"/>
  <c r="KI37" i="2" s="1"/>
  <c r="KM37" i="2" s="1"/>
  <c r="KQ37" i="2" s="1"/>
  <c r="KT37" i="2" s="1"/>
  <c r="KX37" i="2" s="1"/>
  <c r="LB37" i="2" s="1"/>
  <c r="LE37" i="2" s="1"/>
  <c r="LH37" i="2" s="1"/>
  <c r="LK37" i="2" s="1"/>
  <c r="LO37" i="2" s="1"/>
  <c r="LS37" i="2" s="1"/>
  <c r="LW37" i="2" s="1"/>
  <c r="MA37" i="2" s="1"/>
  <c r="ME37" i="2" s="1"/>
  <c r="MI37" i="2" s="1"/>
  <c r="MM37" i="2" s="1"/>
  <c r="MQ37" i="2" s="1"/>
  <c r="MU37" i="2" s="1"/>
  <c r="MY37" i="2" s="1"/>
  <c r="NC37" i="2" s="1"/>
  <c r="NG37" i="2" s="1"/>
  <c r="NK37" i="2" s="1"/>
  <c r="NO37" i="2" s="1"/>
  <c r="NS37" i="2" s="1"/>
  <c r="NW37" i="2" s="1"/>
  <c r="OA37" i="2" s="1"/>
  <c r="OE37" i="2" s="1"/>
  <c r="OI37" i="2" s="1"/>
  <c r="OM37" i="2" s="1"/>
  <c r="OQ37" i="2" s="1"/>
  <c r="OU37" i="2" s="1"/>
  <c r="OY37" i="2" s="1"/>
  <c r="PC37" i="2" s="1"/>
  <c r="PG37" i="2" s="1"/>
  <c r="PK37" i="2" s="1"/>
  <c r="PO37" i="2" s="1"/>
  <c r="PS37" i="2" s="1"/>
  <c r="PW37" i="2" s="1"/>
  <c r="QA37" i="2" s="1"/>
  <c r="QE37" i="2" s="1"/>
  <c r="QI37" i="2" s="1"/>
  <c r="QM37" i="2" s="1"/>
  <c r="QQ37" i="2" s="1"/>
  <c r="QU37" i="2" s="1"/>
  <c r="QY37" i="2" s="1"/>
  <c r="RC37" i="2" s="1"/>
  <c r="RG37" i="2" s="1"/>
  <c r="RK37" i="2" s="1"/>
  <c r="RO37" i="2" s="1"/>
  <c r="RS37" i="2" s="1"/>
  <c r="RW37" i="2" s="1"/>
  <c r="SA37" i="2" s="1"/>
  <c r="SE37" i="2" s="1"/>
  <c r="SI37" i="2" s="1"/>
  <c r="SM37" i="2" s="1"/>
  <c r="SQ37" i="2" s="1"/>
  <c r="SU37" i="2" s="1"/>
  <c r="SY37" i="2" s="1"/>
  <c r="TC37" i="2" s="1"/>
  <c r="G37" i="2"/>
  <c r="TK36" i="2"/>
  <c r="TI36" i="2"/>
  <c r="TH36" i="2"/>
  <c r="TE36" i="2"/>
  <c r="TF36" i="2" s="1"/>
  <c r="W36" i="2"/>
  <c r="Z36" i="2" s="1"/>
  <c r="AC36" i="2" s="1"/>
  <c r="AF36" i="2" s="1"/>
  <c r="AI36" i="2" s="1"/>
  <c r="AM36" i="2" s="1"/>
  <c r="AQ36" i="2" s="1"/>
  <c r="AU36" i="2" s="1"/>
  <c r="AY36" i="2" s="1"/>
  <c r="BB36" i="2" s="1"/>
  <c r="BE36" i="2" s="1"/>
  <c r="BH36" i="2" s="1"/>
  <c r="BK36" i="2" s="1"/>
  <c r="BN36" i="2" s="1"/>
  <c r="BQ36" i="2" s="1"/>
  <c r="BT36" i="2" s="1"/>
  <c r="BW36" i="2" s="1"/>
  <c r="BZ36" i="2" s="1"/>
  <c r="CC36" i="2" s="1"/>
  <c r="CF36" i="2" s="1"/>
  <c r="CI36" i="2" s="1"/>
  <c r="CL36" i="2" s="1"/>
  <c r="CP36" i="2" s="1"/>
  <c r="CT36" i="2" s="1"/>
  <c r="CX36" i="2" s="1"/>
  <c r="DB36" i="2" s="1"/>
  <c r="DE36" i="2" s="1"/>
  <c r="DI36" i="2" s="1"/>
  <c r="DL36" i="2" s="1"/>
  <c r="DO36" i="2" s="1"/>
  <c r="DS36" i="2" s="1"/>
  <c r="DW36" i="2" s="1"/>
  <c r="DZ36" i="2" s="1"/>
  <c r="EC36" i="2" s="1"/>
  <c r="EG36" i="2" s="1"/>
  <c r="EJ36" i="2" s="1"/>
  <c r="EM36" i="2" s="1"/>
  <c r="EQ36" i="2" s="1"/>
  <c r="ET36" i="2" s="1"/>
  <c r="EX36" i="2" s="1"/>
  <c r="FB36" i="2" s="1"/>
  <c r="FE36" i="2" s="1"/>
  <c r="FH36" i="2" s="1"/>
  <c r="FK36" i="2" s="1"/>
  <c r="FN36" i="2" s="1"/>
  <c r="FR36" i="2" s="1"/>
  <c r="FV36" i="2" s="1"/>
  <c r="FZ36" i="2" s="1"/>
  <c r="GC36" i="2" s="1"/>
  <c r="GF36" i="2" s="1"/>
  <c r="GJ36" i="2" s="1"/>
  <c r="GN36" i="2" s="1"/>
  <c r="GQ36" i="2" s="1"/>
  <c r="GT36" i="2" s="1"/>
  <c r="GW36" i="2" s="1"/>
  <c r="GZ36" i="2" s="1"/>
  <c r="HC36" i="2" s="1"/>
  <c r="HF36" i="2" s="1"/>
  <c r="HI36" i="2" s="1"/>
  <c r="HL36" i="2" s="1"/>
  <c r="HP36" i="2" s="1"/>
  <c r="HT36" i="2" s="1"/>
  <c r="HX36" i="2" s="1"/>
  <c r="IA36" i="2" s="1"/>
  <c r="ID36" i="2" s="1"/>
  <c r="IG36" i="2" s="1"/>
  <c r="IK36" i="2" s="1"/>
  <c r="IO36" i="2" s="1"/>
  <c r="IR36" i="2" s="1"/>
  <c r="IU36" i="2" s="1"/>
  <c r="IX36" i="2" s="1"/>
  <c r="JA36" i="2" s="1"/>
  <c r="JD36" i="2" s="1"/>
  <c r="JG36" i="2" s="1"/>
  <c r="JJ36" i="2" s="1"/>
  <c r="JN36" i="2" s="1"/>
  <c r="JR36" i="2" s="1"/>
  <c r="JV36" i="2" s="1"/>
  <c r="JY36" i="2" s="1"/>
  <c r="KB36" i="2" s="1"/>
  <c r="KF36" i="2" s="1"/>
  <c r="KI36" i="2" s="1"/>
  <c r="KM36" i="2" s="1"/>
  <c r="KQ36" i="2" s="1"/>
  <c r="KT36" i="2" s="1"/>
  <c r="KX36" i="2" s="1"/>
  <c r="LB36" i="2" s="1"/>
  <c r="LE36" i="2" s="1"/>
  <c r="LH36" i="2" s="1"/>
  <c r="LK36" i="2" s="1"/>
  <c r="LO36" i="2" s="1"/>
  <c r="LS36" i="2" s="1"/>
  <c r="LW36" i="2" s="1"/>
  <c r="MA36" i="2" s="1"/>
  <c r="ME36" i="2" s="1"/>
  <c r="MI36" i="2" s="1"/>
  <c r="MM36" i="2" s="1"/>
  <c r="MQ36" i="2" s="1"/>
  <c r="MU36" i="2" s="1"/>
  <c r="MY36" i="2" s="1"/>
  <c r="NC36" i="2" s="1"/>
  <c r="NG36" i="2" s="1"/>
  <c r="NK36" i="2" s="1"/>
  <c r="NO36" i="2" s="1"/>
  <c r="NS36" i="2" s="1"/>
  <c r="NW36" i="2" s="1"/>
  <c r="OA36" i="2" s="1"/>
  <c r="OE36" i="2" s="1"/>
  <c r="OI36" i="2" s="1"/>
  <c r="OM36" i="2" s="1"/>
  <c r="OQ36" i="2" s="1"/>
  <c r="OU36" i="2" s="1"/>
  <c r="OY36" i="2" s="1"/>
  <c r="PC36" i="2" s="1"/>
  <c r="PG36" i="2" s="1"/>
  <c r="PK36" i="2" s="1"/>
  <c r="PO36" i="2" s="1"/>
  <c r="PS36" i="2" s="1"/>
  <c r="PW36" i="2" s="1"/>
  <c r="QA36" i="2" s="1"/>
  <c r="QE36" i="2" s="1"/>
  <c r="QI36" i="2" s="1"/>
  <c r="QM36" i="2" s="1"/>
  <c r="QQ36" i="2" s="1"/>
  <c r="QU36" i="2" s="1"/>
  <c r="QY36" i="2" s="1"/>
  <c r="RC36" i="2" s="1"/>
  <c r="RG36" i="2" s="1"/>
  <c r="RK36" i="2" s="1"/>
  <c r="RO36" i="2" s="1"/>
  <c r="RS36" i="2" s="1"/>
  <c r="RW36" i="2" s="1"/>
  <c r="SA36" i="2" s="1"/>
  <c r="SE36" i="2" s="1"/>
  <c r="SI36" i="2" s="1"/>
  <c r="SM36" i="2" s="1"/>
  <c r="SQ36" i="2" s="1"/>
  <c r="SU36" i="2" s="1"/>
  <c r="SY36" i="2" s="1"/>
  <c r="TC36" i="2" s="1"/>
  <c r="G36" i="2"/>
  <c r="TK35" i="2"/>
  <c r="TL35" i="2" s="1"/>
  <c r="TH35" i="2"/>
  <c r="TI35" i="2" s="1"/>
  <c r="TE35" i="2"/>
  <c r="TF35" i="2" s="1"/>
  <c r="W35" i="2"/>
  <c r="Z35" i="2" s="1"/>
  <c r="AC35" i="2" s="1"/>
  <c r="AF35" i="2" s="1"/>
  <c r="AI35" i="2" s="1"/>
  <c r="AM35" i="2" s="1"/>
  <c r="AQ35" i="2" s="1"/>
  <c r="AU35" i="2" s="1"/>
  <c r="AY35" i="2" s="1"/>
  <c r="BB35" i="2" s="1"/>
  <c r="BE35" i="2" s="1"/>
  <c r="BH35" i="2" s="1"/>
  <c r="BK35" i="2" s="1"/>
  <c r="BN35" i="2" s="1"/>
  <c r="BQ35" i="2" s="1"/>
  <c r="BT35" i="2" s="1"/>
  <c r="BW35" i="2" s="1"/>
  <c r="BZ35" i="2" s="1"/>
  <c r="CC35" i="2" s="1"/>
  <c r="CF35" i="2" s="1"/>
  <c r="CI35" i="2" s="1"/>
  <c r="CL35" i="2" s="1"/>
  <c r="CP35" i="2" s="1"/>
  <c r="CT35" i="2" s="1"/>
  <c r="CX35" i="2" s="1"/>
  <c r="DB35" i="2" s="1"/>
  <c r="DE35" i="2" s="1"/>
  <c r="DI35" i="2" s="1"/>
  <c r="DL35" i="2" s="1"/>
  <c r="DO35" i="2" s="1"/>
  <c r="DS35" i="2" s="1"/>
  <c r="DW35" i="2" s="1"/>
  <c r="DZ35" i="2" s="1"/>
  <c r="EC35" i="2" s="1"/>
  <c r="EG35" i="2" s="1"/>
  <c r="EJ35" i="2" s="1"/>
  <c r="EM35" i="2" s="1"/>
  <c r="EQ35" i="2" s="1"/>
  <c r="ET35" i="2" s="1"/>
  <c r="EX35" i="2" s="1"/>
  <c r="FB35" i="2" s="1"/>
  <c r="FE35" i="2" s="1"/>
  <c r="FH35" i="2" s="1"/>
  <c r="FK35" i="2" s="1"/>
  <c r="FN35" i="2" s="1"/>
  <c r="FR35" i="2" s="1"/>
  <c r="FV35" i="2" s="1"/>
  <c r="FZ35" i="2" s="1"/>
  <c r="GC35" i="2" s="1"/>
  <c r="GF35" i="2" s="1"/>
  <c r="GJ35" i="2" s="1"/>
  <c r="GN35" i="2" s="1"/>
  <c r="GQ35" i="2" s="1"/>
  <c r="GT35" i="2" s="1"/>
  <c r="GW35" i="2" s="1"/>
  <c r="GZ35" i="2" s="1"/>
  <c r="HC35" i="2" s="1"/>
  <c r="HF35" i="2" s="1"/>
  <c r="HI35" i="2" s="1"/>
  <c r="HL35" i="2" s="1"/>
  <c r="HP35" i="2" s="1"/>
  <c r="HT35" i="2" s="1"/>
  <c r="HX35" i="2" s="1"/>
  <c r="IA35" i="2" s="1"/>
  <c r="ID35" i="2" s="1"/>
  <c r="IG35" i="2" s="1"/>
  <c r="IK35" i="2" s="1"/>
  <c r="IO35" i="2" s="1"/>
  <c r="IR35" i="2" s="1"/>
  <c r="IU35" i="2" s="1"/>
  <c r="IX35" i="2" s="1"/>
  <c r="JA35" i="2" s="1"/>
  <c r="JD35" i="2" s="1"/>
  <c r="JG35" i="2" s="1"/>
  <c r="JJ35" i="2" s="1"/>
  <c r="JN35" i="2" s="1"/>
  <c r="JR35" i="2" s="1"/>
  <c r="JV35" i="2" s="1"/>
  <c r="JY35" i="2" s="1"/>
  <c r="KB35" i="2" s="1"/>
  <c r="KF35" i="2" s="1"/>
  <c r="KI35" i="2" s="1"/>
  <c r="KM35" i="2" s="1"/>
  <c r="KQ35" i="2" s="1"/>
  <c r="KT35" i="2" s="1"/>
  <c r="KX35" i="2" s="1"/>
  <c r="LB35" i="2" s="1"/>
  <c r="LE35" i="2" s="1"/>
  <c r="LH35" i="2" s="1"/>
  <c r="LK35" i="2" s="1"/>
  <c r="LO35" i="2" s="1"/>
  <c r="LS35" i="2" s="1"/>
  <c r="LW35" i="2" s="1"/>
  <c r="MA35" i="2" s="1"/>
  <c r="ME35" i="2" s="1"/>
  <c r="MI35" i="2" s="1"/>
  <c r="MM35" i="2" s="1"/>
  <c r="MQ35" i="2" s="1"/>
  <c r="MU35" i="2" s="1"/>
  <c r="MY35" i="2" s="1"/>
  <c r="NC35" i="2" s="1"/>
  <c r="NG35" i="2" s="1"/>
  <c r="NK35" i="2" s="1"/>
  <c r="NO35" i="2" s="1"/>
  <c r="NS35" i="2" s="1"/>
  <c r="NW35" i="2" s="1"/>
  <c r="OA35" i="2" s="1"/>
  <c r="OE35" i="2" s="1"/>
  <c r="OI35" i="2" s="1"/>
  <c r="OM35" i="2" s="1"/>
  <c r="OQ35" i="2" s="1"/>
  <c r="OU35" i="2" s="1"/>
  <c r="OY35" i="2" s="1"/>
  <c r="PC35" i="2" s="1"/>
  <c r="PG35" i="2" s="1"/>
  <c r="PK35" i="2" s="1"/>
  <c r="PO35" i="2" s="1"/>
  <c r="PS35" i="2" s="1"/>
  <c r="PW35" i="2" s="1"/>
  <c r="QA35" i="2" s="1"/>
  <c r="QE35" i="2" s="1"/>
  <c r="QI35" i="2" s="1"/>
  <c r="QM35" i="2" s="1"/>
  <c r="QQ35" i="2" s="1"/>
  <c r="QU35" i="2" s="1"/>
  <c r="QY35" i="2" s="1"/>
  <c r="RC35" i="2" s="1"/>
  <c r="RG35" i="2" s="1"/>
  <c r="RK35" i="2" s="1"/>
  <c r="RO35" i="2" s="1"/>
  <c r="RS35" i="2" s="1"/>
  <c r="RW35" i="2" s="1"/>
  <c r="SA35" i="2" s="1"/>
  <c r="SE35" i="2" s="1"/>
  <c r="SI35" i="2" s="1"/>
  <c r="SM35" i="2" s="1"/>
  <c r="SQ35" i="2" s="1"/>
  <c r="SU35" i="2" s="1"/>
  <c r="SY35" i="2" s="1"/>
  <c r="TC35" i="2" s="1"/>
  <c r="G35" i="2"/>
  <c r="TK34" i="2"/>
  <c r="TL34" i="2" s="1"/>
  <c r="TH34" i="2"/>
  <c r="TI34" i="2" s="1"/>
  <c r="TE34" i="2"/>
  <c r="TF34" i="2" s="1"/>
  <c r="W34" i="2"/>
  <c r="Z34" i="2" s="1"/>
  <c r="AC34" i="2" s="1"/>
  <c r="AF34" i="2" s="1"/>
  <c r="AI34" i="2" s="1"/>
  <c r="AM34" i="2" s="1"/>
  <c r="AQ34" i="2" s="1"/>
  <c r="AU34" i="2" s="1"/>
  <c r="AY34" i="2" s="1"/>
  <c r="BB34" i="2" s="1"/>
  <c r="BE34" i="2" s="1"/>
  <c r="BH34" i="2" s="1"/>
  <c r="BK34" i="2" s="1"/>
  <c r="BN34" i="2" s="1"/>
  <c r="BQ34" i="2" s="1"/>
  <c r="BT34" i="2" s="1"/>
  <c r="BW34" i="2" s="1"/>
  <c r="BZ34" i="2" s="1"/>
  <c r="CC34" i="2" s="1"/>
  <c r="CF34" i="2" s="1"/>
  <c r="CI34" i="2" s="1"/>
  <c r="CL34" i="2" s="1"/>
  <c r="CP34" i="2" s="1"/>
  <c r="CT34" i="2" s="1"/>
  <c r="CX34" i="2" s="1"/>
  <c r="DB34" i="2" s="1"/>
  <c r="DE34" i="2" s="1"/>
  <c r="DI34" i="2" s="1"/>
  <c r="DL34" i="2" s="1"/>
  <c r="DO34" i="2" s="1"/>
  <c r="DS34" i="2" s="1"/>
  <c r="DW34" i="2" s="1"/>
  <c r="DZ34" i="2" s="1"/>
  <c r="EC34" i="2" s="1"/>
  <c r="EG34" i="2" s="1"/>
  <c r="EJ34" i="2" s="1"/>
  <c r="EM34" i="2" s="1"/>
  <c r="EQ34" i="2" s="1"/>
  <c r="ET34" i="2" s="1"/>
  <c r="EX34" i="2" s="1"/>
  <c r="FB34" i="2" s="1"/>
  <c r="FE34" i="2" s="1"/>
  <c r="FH34" i="2" s="1"/>
  <c r="FK34" i="2" s="1"/>
  <c r="FN34" i="2" s="1"/>
  <c r="FR34" i="2" s="1"/>
  <c r="FV34" i="2" s="1"/>
  <c r="FZ34" i="2" s="1"/>
  <c r="GC34" i="2" s="1"/>
  <c r="GF34" i="2" s="1"/>
  <c r="GJ34" i="2" s="1"/>
  <c r="GN34" i="2" s="1"/>
  <c r="GQ34" i="2" s="1"/>
  <c r="GT34" i="2" s="1"/>
  <c r="GW34" i="2" s="1"/>
  <c r="GZ34" i="2" s="1"/>
  <c r="HC34" i="2" s="1"/>
  <c r="HF34" i="2" s="1"/>
  <c r="HI34" i="2" s="1"/>
  <c r="HL34" i="2" s="1"/>
  <c r="HP34" i="2" s="1"/>
  <c r="HT34" i="2" s="1"/>
  <c r="HX34" i="2" s="1"/>
  <c r="IA34" i="2" s="1"/>
  <c r="ID34" i="2" s="1"/>
  <c r="IG34" i="2" s="1"/>
  <c r="IK34" i="2" s="1"/>
  <c r="IO34" i="2" s="1"/>
  <c r="IR34" i="2" s="1"/>
  <c r="IU34" i="2" s="1"/>
  <c r="IX34" i="2" s="1"/>
  <c r="JA34" i="2" s="1"/>
  <c r="JD34" i="2" s="1"/>
  <c r="JG34" i="2" s="1"/>
  <c r="JJ34" i="2" s="1"/>
  <c r="JN34" i="2" s="1"/>
  <c r="JR34" i="2" s="1"/>
  <c r="JV34" i="2" s="1"/>
  <c r="JY34" i="2" s="1"/>
  <c r="KB34" i="2" s="1"/>
  <c r="KF34" i="2" s="1"/>
  <c r="KI34" i="2" s="1"/>
  <c r="KM34" i="2" s="1"/>
  <c r="KQ34" i="2" s="1"/>
  <c r="KT34" i="2" s="1"/>
  <c r="KX34" i="2" s="1"/>
  <c r="LB34" i="2" s="1"/>
  <c r="LE34" i="2" s="1"/>
  <c r="LH34" i="2" s="1"/>
  <c r="LK34" i="2" s="1"/>
  <c r="LO34" i="2" s="1"/>
  <c r="LS34" i="2" s="1"/>
  <c r="LW34" i="2" s="1"/>
  <c r="MA34" i="2" s="1"/>
  <c r="ME34" i="2" s="1"/>
  <c r="MI34" i="2" s="1"/>
  <c r="MM34" i="2" s="1"/>
  <c r="MQ34" i="2" s="1"/>
  <c r="MU34" i="2" s="1"/>
  <c r="MY34" i="2" s="1"/>
  <c r="NC34" i="2" s="1"/>
  <c r="NG34" i="2" s="1"/>
  <c r="NK34" i="2" s="1"/>
  <c r="NO34" i="2" s="1"/>
  <c r="NS34" i="2" s="1"/>
  <c r="NW34" i="2" s="1"/>
  <c r="OA34" i="2" s="1"/>
  <c r="OE34" i="2" s="1"/>
  <c r="OI34" i="2" s="1"/>
  <c r="OM34" i="2" s="1"/>
  <c r="OQ34" i="2" s="1"/>
  <c r="OU34" i="2" s="1"/>
  <c r="OY34" i="2" s="1"/>
  <c r="PC34" i="2" s="1"/>
  <c r="PG34" i="2" s="1"/>
  <c r="PK34" i="2" s="1"/>
  <c r="PO34" i="2" s="1"/>
  <c r="PS34" i="2" s="1"/>
  <c r="PW34" i="2" s="1"/>
  <c r="QA34" i="2" s="1"/>
  <c r="QE34" i="2" s="1"/>
  <c r="QI34" i="2" s="1"/>
  <c r="QM34" i="2" s="1"/>
  <c r="QQ34" i="2" s="1"/>
  <c r="QU34" i="2" s="1"/>
  <c r="QY34" i="2" s="1"/>
  <c r="RC34" i="2" s="1"/>
  <c r="RG34" i="2" s="1"/>
  <c r="RK34" i="2" s="1"/>
  <c r="RO34" i="2" s="1"/>
  <c r="RS34" i="2" s="1"/>
  <c r="RW34" i="2" s="1"/>
  <c r="SA34" i="2" s="1"/>
  <c r="SE34" i="2" s="1"/>
  <c r="SI34" i="2" s="1"/>
  <c r="SM34" i="2" s="1"/>
  <c r="SQ34" i="2" s="1"/>
  <c r="SU34" i="2" s="1"/>
  <c r="SY34" i="2" s="1"/>
  <c r="TC34" i="2" s="1"/>
  <c r="G34" i="2"/>
  <c r="TK33" i="2"/>
  <c r="TL33" i="2" s="1"/>
  <c r="TH33" i="2"/>
  <c r="TI33" i="2" s="1"/>
  <c r="TE33" i="2"/>
  <c r="TF33" i="2" s="1"/>
  <c r="W33" i="2"/>
  <c r="Z33" i="2" s="1"/>
  <c r="AC33" i="2" s="1"/>
  <c r="AF33" i="2" s="1"/>
  <c r="AI33" i="2" s="1"/>
  <c r="AM33" i="2" s="1"/>
  <c r="AQ33" i="2" s="1"/>
  <c r="AU33" i="2" s="1"/>
  <c r="AY33" i="2" s="1"/>
  <c r="BB33" i="2" s="1"/>
  <c r="BE33" i="2" s="1"/>
  <c r="BH33" i="2" s="1"/>
  <c r="BK33" i="2" s="1"/>
  <c r="BN33" i="2" s="1"/>
  <c r="BQ33" i="2" s="1"/>
  <c r="BT33" i="2" s="1"/>
  <c r="BW33" i="2" s="1"/>
  <c r="BZ33" i="2" s="1"/>
  <c r="CC33" i="2" s="1"/>
  <c r="CF33" i="2" s="1"/>
  <c r="CI33" i="2" s="1"/>
  <c r="CL33" i="2" s="1"/>
  <c r="CP33" i="2" s="1"/>
  <c r="CT33" i="2" s="1"/>
  <c r="CX33" i="2" s="1"/>
  <c r="DB33" i="2" s="1"/>
  <c r="DE33" i="2" s="1"/>
  <c r="DI33" i="2" s="1"/>
  <c r="DL33" i="2" s="1"/>
  <c r="DO33" i="2" s="1"/>
  <c r="DS33" i="2" s="1"/>
  <c r="DW33" i="2" s="1"/>
  <c r="DZ33" i="2" s="1"/>
  <c r="EC33" i="2" s="1"/>
  <c r="EG33" i="2" s="1"/>
  <c r="EJ33" i="2" s="1"/>
  <c r="EM33" i="2" s="1"/>
  <c r="EQ33" i="2" s="1"/>
  <c r="ET33" i="2" s="1"/>
  <c r="EX33" i="2" s="1"/>
  <c r="FB33" i="2" s="1"/>
  <c r="FE33" i="2" s="1"/>
  <c r="FH33" i="2" s="1"/>
  <c r="FK33" i="2" s="1"/>
  <c r="FN33" i="2" s="1"/>
  <c r="FR33" i="2" s="1"/>
  <c r="FV33" i="2" s="1"/>
  <c r="FZ33" i="2" s="1"/>
  <c r="GC33" i="2" s="1"/>
  <c r="GF33" i="2" s="1"/>
  <c r="GJ33" i="2" s="1"/>
  <c r="GN33" i="2" s="1"/>
  <c r="GQ33" i="2" s="1"/>
  <c r="GT33" i="2" s="1"/>
  <c r="GW33" i="2" s="1"/>
  <c r="GZ33" i="2" s="1"/>
  <c r="HC33" i="2" s="1"/>
  <c r="HF33" i="2" s="1"/>
  <c r="HI33" i="2" s="1"/>
  <c r="HL33" i="2" s="1"/>
  <c r="HP33" i="2" s="1"/>
  <c r="HT33" i="2" s="1"/>
  <c r="HX33" i="2" s="1"/>
  <c r="IA33" i="2" s="1"/>
  <c r="ID33" i="2" s="1"/>
  <c r="IG33" i="2" s="1"/>
  <c r="IK33" i="2" s="1"/>
  <c r="IO33" i="2" s="1"/>
  <c r="IR33" i="2" s="1"/>
  <c r="IU33" i="2" s="1"/>
  <c r="IX33" i="2" s="1"/>
  <c r="JA33" i="2" s="1"/>
  <c r="JD33" i="2" s="1"/>
  <c r="JG33" i="2" s="1"/>
  <c r="JJ33" i="2" s="1"/>
  <c r="JN33" i="2" s="1"/>
  <c r="JR33" i="2" s="1"/>
  <c r="JV33" i="2" s="1"/>
  <c r="JY33" i="2" s="1"/>
  <c r="KB33" i="2" s="1"/>
  <c r="KF33" i="2" s="1"/>
  <c r="KI33" i="2" s="1"/>
  <c r="KM33" i="2" s="1"/>
  <c r="KQ33" i="2" s="1"/>
  <c r="KT33" i="2" s="1"/>
  <c r="KX33" i="2" s="1"/>
  <c r="LB33" i="2" s="1"/>
  <c r="LE33" i="2" s="1"/>
  <c r="LH33" i="2" s="1"/>
  <c r="LK33" i="2" s="1"/>
  <c r="LO33" i="2" s="1"/>
  <c r="LS33" i="2" s="1"/>
  <c r="LW33" i="2" s="1"/>
  <c r="MA33" i="2" s="1"/>
  <c r="ME33" i="2" s="1"/>
  <c r="MI33" i="2" s="1"/>
  <c r="MM33" i="2" s="1"/>
  <c r="MQ33" i="2" s="1"/>
  <c r="MU33" i="2" s="1"/>
  <c r="MY33" i="2" s="1"/>
  <c r="NC33" i="2" s="1"/>
  <c r="NG33" i="2" s="1"/>
  <c r="NK33" i="2" s="1"/>
  <c r="NO33" i="2" s="1"/>
  <c r="NS33" i="2" s="1"/>
  <c r="NW33" i="2" s="1"/>
  <c r="OA33" i="2" s="1"/>
  <c r="OE33" i="2" s="1"/>
  <c r="OI33" i="2" s="1"/>
  <c r="OM33" i="2" s="1"/>
  <c r="OQ33" i="2" s="1"/>
  <c r="OU33" i="2" s="1"/>
  <c r="OY33" i="2" s="1"/>
  <c r="PC33" i="2" s="1"/>
  <c r="PG33" i="2" s="1"/>
  <c r="PK33" i="2" s="1"/>
  <c r="PO33" i="2" s="1"/>
  <c r="PS33" i="2" s="1"/>
  <c r="PW33" i="2" s="1"/>
  <c r="QA33" i="2" s="1"/>
  <c r="QE33" i="2" s="1"/>
  <c r="QI33" i="2" s="1"/>
  <c r="QM33" i="2" s="1"/>
  <c r="QQ33" i="2" s="1"/>
  <c r="QU33" i="2" s="1"/>
  <c r="QY33" i="2" s="1"/>
  <c r="RC33" i="2" s="1"/>
  <c r="RG33" i="2" s="1"/>
  <c r="RK33" i="2" s="1"/>
  <c r="RO33" i="2" s="1"/>
  <c r="RS33" i="2" s="1"/>
  <c r="RW33" i="2" s="1"/>
  <c r="SA33" i="2" s="1"/>
  <c r="SE33" i="2" s="1"/>
  <c r="SI33" i="2" s="1"/>
  <c r="SM33" i="2" s="1"/>
  <c r="SQ33" i="2" s="1"/>
  <c r="SU33" i="2" s="1"/>
  <c r="SY33" i="2" s="1"/>
  <c r="TC33" i="2" s="1"/>
  <c r="G33" i="2"/>
  <c r="TK32" i="2"/>
  <c r="TL32" i="2" s="1"/>
  <c r="TH32" i="2"/>
  <c r="TI32" i="2" s="1"/>
  <c r="TE32" i="2"/>
  <c r="W32" i="2"/>
  <c r="Z32" i="2" s="1"/>
  <c r="AC32" i="2" s="1"/>
  <c r="AF32" i="2" s="1"/>
  <c r="AI32" i="2" s="1"/>
  <c r="AM32" i="2" s="1"/>
  <c r="AQ32" i="2" s="1"/>
  <c r="AU32" i="2" s="1"/>
  <c r="AY32" i="2" s="1"/>
  <c r="BB32" i="2" s="1"/>
  <c r="BE32" i="2" s="1"/>
  <c r="BH32" i="2" s="1"/>
  <c r="BK32" i="2" s="1"/>
  <c r="BN32" i="2" s="1"/>
  <c r="BQ32" i="2" s="1"/>
  <c r="BT32" i="2" s="1"/>
  <c r="BW32" i="2" s="1"/>
  <c r="BZ32" i="2" s="1"/>
  <c r="CC32" i="2" s="1"/>
  <c r="CF32" i="2" s="1"/>
  <c r="CI32" i="2" s="1"/>
  <c r="CL32" i="2" s="1"/>
  <c r="CP32" i="2" s="1"/>
  <c r="CT32" i="2" s="1"/>
  <c r="CX32" i="2" s="1"/>
  <c r="DB32" i="2" s="1"/>
  <c r="DE32" i="2" s="1"/>
  <c r="DI32" i="2" s="1"/>
  <c r="DL32" i="2" s="1"/>
  <c r="DO32" i="2" s="1"/>
  <c r="DS32" i="2" s="1"/>
  <c r="DW32" i="2" s="1"/>
  <c r="DZ32" i="2" s="1"/>
  <c r="EC32" i="2" s="1"/>
  <c r="EG32" i="2" s="1"/>
  <c r="EJ32" i="2" s="1"/>
  <c r="EM32" i="2" s="1"/>
  <c r="EQ32" i="2" s="1"/>
  <c r="ET32" i="2" s="1"/>
  <c r="EX32" i="2" s="1"/>
  <c r="FB32" i="2" s="1"/>
  <c r="FE32" i="2" s="1"/>
  <c r="FH32" i="2" s="1"/>
  <c r="FK32" i="2" s="1"/>
  <c r="FN32" i="2" s="1"/>
  <c r="FR32" i="2" s="1"/>
  <c r="FV32" i="2" s="1"/>
  <c r="FZ32" i="2" s="1"/>
  <c r="GC32" i="2" s="1"/>
  <c r="GF32" i="2" s="1"/>
  <c r="GJ32" i="2" s="1"/>
  <c r="GN32" i="2" s="1"/>
  <c r="GQ32" i="2" s="1"/>
  <c r="GT32" i="2" s="1"/>
  <c r="GW32" i="2" s="1"/>
  <c r="GZ32" i="2" s="1"/>
  <c r="HC32" i="2" s="1"/>
  <c r="HF32" i="2" s="1"/>
  <c r="HI32" i="2" s="1"/>
  <c r="HL32" i="2" s="1"/>
  <c r="HP32" i="2" s="1"/>
  <c r="HT32" i="2" s="1"/>
  <c r="HX32" i="2" s="1"/>
  <c r="IA32" i="2" s="1"/>
  <c r="ID32" i="2" s="1"/>
  <c r="IG32" i="2" s="1"/>
  <c r="IK32" i="2" s="1"/>
  <c r="IO32" i="2" s="1"/>
  <c r="IR32" i="2" s="1"/>
  <c r="IU32" i="2" s="1"/>
  <c r="IX32" i="2" s="1"/>
  <c r="JA32" i="2" s="1"/>
  <c r="JD32" i="2" s="1"/>
  <c r="JG32" i="2" s="1"/>
  <c r="JJ32" i="2" s="1"/>
  <c r="JN32" i="2" s="1"/>
  <c r="JR32" i="2" s="1"/>
  <c r="JV32" i="2" s="1"/>
  <c r="JY32" i="2" s="1"/>
  <c r="KB32" i="2" s="1"/>
  <c r="KF32" i="2" s="1"/>
  <c r="KI32" i="2" s="1"/>
  <c r="KM32" i="2" s="1"/>
  <c r="KQ32" i="2" s="1"/>
  <c r="KT32" i="2" s="1"/>
  <c r="KX32" i="2" s="1"/>
  <c r="LB32" i="2" s="1"/>
  <c r="LE32" i="2" s="1"/>
  <c r="LH32" i="2" s="1"/>
  <c r="LK32" i="2" s="1"/>
  <c r="LO32" i="2" s="1"/>
  <c r="LS32" i="2" s="1"/>
  <c r="LW32" i="2" s="1"/>
  <c r="MA32" i="2" s="1"/>
  <c r="ME32" i="2" s="1"/>
  <c r="MI32" i="2" s="1"/>
  <c r="MM32" i="2" s="1"/>
  <c r="MQ32" i="2" s="1"/>
  <c r="MU32" i="2" s="1"/>
  <c r="MY32" i="2" s="1"/>
  <c r="NC32" i="2" s="1"/>
  <c r="NG32" i="2" s="1"/>
  <c r="NK32" i="2" s="1"/>
  <c r="NO32" i="2" s="1"/>
  <c r="NS32" i="2" s="1"/>
  <c r="NW32" i="2" s="1"/>
  <c r="OA32" i="2" s="1"/>
  <c r="OE32" i="2" s="1"/>
  <c r="OI32" i="2" s="1"/>
  <c r="OM32" i="2" s="1"/>
  <c r="OQ32" i="2" s="1"/>
  <c r="OU32" i="2" s="1"/>
  <c r="OY32" i="2" s="1"/>
  <c r="PC32" i="2" s="1"/>
  <c r="PG32" i="2" s="1"/>
  <c r="PK32" i="2" s="1"/>
  <c r="PO32" i="2" s="1"/>
  <c r="PS32" i="2" s="1"/>
  <c r="PW32" i="2" s="1"/>
  <c r="QA32" i="2" s="1"/>
  <c r="QE32" i="2" s="1"/>
  <c r="QI32" i="2" s="1"/>
  <c r="QM32" i="2" s="1"/>
  <c r="QQ32" i="2" s="1"/>
  <c r="QU32" i="2" s="1"/>
  <c r="QY32" i="2" s="1"/>
  <c r="RC32" i="2" s="1"/>
  <c r="RG32" i="2" s="1"/>
  <c r="RK32" i="2" s="1"/>
  <c r="RO32" i="2" s="1"/>
  <c r="RS32" i="2" s="1"/>
  <c r="RW32" i="2" s="1"/>
  <c r="SA32" i="2" s="1"/>
  <c r="SE32" i="2" s="1"/>
  <c r="SI32" i="2" s="1"/>
  <c r="SM32" i="2" s="1"/>
  <c r="SQ32" i="2" s="1"/>
  <c r="SU32" i="2" s="1"/>
  <c r="SY32" i="2" s="1"/>
  <c r="TC32" i="2" s="1"/>
  <c r="G32" i="2"/>
  <c r="TK31" i="2"/>
  <c r="TL31" i="2" s="1"/>
  <c r="TH31" i="2"/>
  <c r="TI31" i="2" s="1"/>
  <c r="TE31" i="2"/>
  <c r="TF31" i="2" s="1"/>
  <c r="W31" i="2"/>
  <c r="Z31" i="2" s="1"/>
  <c r="AC31" i="2" s="1"/>
  <c r="AF31" i="2" s="1"/>
  <c r="AI31" i="2" s="1"/>
  <c r="AM31" i="2" s="1"/>
  <c r="AQ31" i="2" s="1"/>
  <c r="AU31" i="2" s="1"/>
  <c r="AY31" i="2" s="1"/>
  <c r="BB31" i="2" s="1"/>
  <c r="BE31" i="2" s="1"/>
  <c r="BH31" i="2" s="1"/>
  <c r="BK31" i="2" s="1"/>
  <c r="BN31" i="2" s="1"/>
  <c r="BQ31" i="2" s="1"/>
  <c r="BT31" i="2" s="1"/>
  <c r="BW31" i="2" s="1"/>
  <c r="BZ31" i="2" s="1"/>
  <c r="CC31" i="2" s="1"/>
  <c r="CF31" i="2" s="1"/>
  <c r="CI31" i="2" s="1"/>
  <c r="CL31" i="2" s="1"/>
  <c r="CP31" i="2" s="1"/>
  <c r="CT31" i="2" s="1"/>
  <c r="CX31" i="2" s="1"/>
  <c r="DB31" i="2" s="1"/>
  <c r="DE31" i="2" s="1"/>
  <c r="DI31" i="2" s="1"/>
  <c r="DL31" i="2" s="1"/>
  <c r="DO31" i="2" s="1"/>
  <c r="DS31" i="2" s="1"/>
  <c r="DW31" i="2" s="1"/>
  <c r="DZ31" i="2" s="1"/>
  <c r="EC31" i="2" s="1"/>
  <c r="EG31" i="2" s="1"/>
  <c r="EJ31" i="2" s="1"/>
  <c r="EM31" i="2" s="1"/>
  <c r="EQ31" i="2" s="1"/>
  <c r="ET31" i="2" s="1"/>
  <c r="EX31" i="2" s="1"/>
  <c r="FB31" i="2" s="1"/>
  <c r="FE31" i="2" s="1"/>
  <c r="FH31" i="2" s="1"/>
  <c r="FK31" i="2" s="1"/>
  <c r="FN31" i="2" s="1"/>
  <c r="FR31" i="2" s="1"/>
  <c r="FV31" i="2" s="1"/>
  <c r="FZ31" i="2" s="1"/>
  <c r="GC31" i="2" s="1"/>
  <c r="GF31" i="2" s="1"/>
  <c r="GJ31" i="2" s="1"/>
  <c r="GN31" i="2" s="1"/>
  <c r="GQ31" i="2" s="1"/>
  <c r="GT31" i="2" s="1"/>
  <c r="GW31" i="2" s="1"/>
  <c r="GZ31" i="2" s="1"/>
  <c r="HC31" i="2" s="1"/>
  <c r="HF31" i="2" s="1"/>
  <c r="HI31" i="2" s="1"/>
  <c r="HL31" i="2" s="1"/>
  <c r="HP31" i="2" s="1"/>
  <c r="HT31" i="2" s="1"/>
  <c r="HX31" i="2" s="1"/>
  <c r="IA31" i="2" s="1"/>
  <c r="ID31" i="2" s="1"/>
  <c r="IG31" i="2" s="1"/>
  <c r="IK31" i="2" s="1"/>
  <c r="IO31" i="2" s="1"/>
  <c r="IR31" i="2" s="1"/>
  <c r="IU31" i="2" s="1"/>
  <c r="IX31" i="2" s="1"/>
  <c r="JA31" i="2" s="1"/>
  <c r="JD31" i="2" s="1"/>
  <c r="JG31" i="2" s="1"/>
  <c r="JJ31" i="2" s="1"/>
  <c r="JN31" i="2" s="1"/>
  <c r="JR31" i="2" s="1"/>
  <c r="JV31" i="2" s="1"/>
  <c r="JY31" i="2" s="1"/>
  <c r="KB31" i="2" s="1"/>
  <c r="KF31" i="2" s="1"/>
  <c r="KI31" i="2" s="1"/>
  <c r="KM31" i="2" s="1"/>
  <c r="KQ31" i="2" s="1"/>
  <c r="KT31" i="2" s="1"/>
  <c r="KX31" i="2" s="1"/>
  <c r="LB31" i="2" s="1"/>
  <c r="LE31" i="2" s="1"/>
  <c r="LH31" i="2" s="1"/>
  <c r="LK31" i="2" s="1"/>
  <c r="LO31" i="2" s="1"/>
  <c r="LS31" i="2" s="1"/>
  <c r="LW31" i="2" s="1"/>
  <c r="MA31" i="2" s="1"/>
  <c r="ME31" i="2" s="1"/>
  <c r="MI31" i="2" s="1"/>
  <c r="MM31" i="2" s="1"/>
  <c r="MQ31" i="2" s="1"/>
  <c r="MU31" i="2" s="1"/>
  <c r="MY31" i="2" s="1"/>
  <c r="NC31" i="2" s="1"/>
  <c r="NG31" i="2" s="1"/>
  <c r="NK31" i="2" s="1"/>
  <c r="NO31" i="2" s="1"/>
  <c r="NS31" i="2" s="1"/>
  <c r="NW31" i="2" s="1"/>
  <c r="OA31" i="2" s="1"/>
  <c r="OE31" i="2" s="1"/>
  <c r="OI31" i="2" s="1"/>
  <c r="OM31" i="2" s="1"/>
  <c r="OQ31" i="2" s="1"/>
  <c r="OU31" i="2" s="1"/>
  <c r="OY31" i="2" s="1"/>
  <c r="PC31" i="2" s="1"/>
  <c r="PG31" i="2" s="1"/>
  <c r="PK31" i="2" s="1"/>
  <c r="PO31" i="2" s="1"/>
  <c r="PS31" i="2" s="1"/>
  <c r="PW31" i="2" s="1"/>
  <c r="QA31" i="2" s="1"/>
  <c r="QE31" i="2" s="1"/>
  <c r="QI31" i="2" s="1"/>
  <c r="QM31" i="2" s="1"/>
  <c r="QQ31" i="2" s="1"/>
  <c r="QU31" i="2" s="1"/>
  <c r="QY31" i="2" s="1"/>
  <c r="RC31" i="2" s="1"/>
  <c r="RG31" i="2" s="1"/>
  <c r="RK31" i="2" s="1"/>
  <c r="RO31" i="2" s="1"/>
  <c r="RS31" i="2" s="1"/>
  <c r="RW31" i="2" s="1"/>
  <c r="SA31" i="2" s="1"/>
  <c r="SE31" i="2" s="1"/>
  <c r="SI31" i="2" s="1"/>
  <c r="SM31" i="2" s="1"/>
  <c r="SQ31" i="2" s="1"/>
  <c r="SU31" i="2" s="1"/>
  <c r="SY31" i="2" s="1"/>
  <c r="TC31" i="2" s="1"/>
  <c r="G31" i="2"/>
  <c r="TK30" i="2"/>
  <c r="TL30" i="2" s="1"/>
  <c r="TH30" i="2"/>
  <c r="TI30" i="2" s="1"/>
  <c r="TE30" i="2"/>
  <c r="TF30" i="2" s="1"/>
  <c r="W30" i="2"/>
  <c r="Z30" i="2" s="1"/>
  <c r="AC30" i="2" s="1"/>
  <c r="AF30" i="2" s="1"/>
  <c r="AI30" i="2" s="1"/>
  <c r="AM30" i="2" s="1"/>
  <c r="AQ30" i="2" s="1"/>
  <c r="AU30" i="2" s="1"/>
  <c r="AY30" i="2" s="1"/>
  <c r="BB30" i="2" s="1"/>
  <c r="BE30" i="2" s="1"/>
  <c r="BH30" i="2" s="1"/>
  <c r="BK30" i="2" s="1"/>
  <c r="BN30" i="2" s="1"/>
  <c r="BQ30" i="2" s="1"/>
  <c r="BT30" i="2" s="1"/>
  <c r="BW30" i="2" s="1"/>
  <c r="BZ30" i="2" s="1"/>
  <c r="CC30" i="2" s="1"/>
  <c r="CF30" i="2" s="1"/>
  <c r="CI30" i="2" s="1"/>
  <c r="CL30" i="2" s="1"/>
  <c r="CP30" i="2" s="1"/>
  <c r="CT30" i="2" s="1"/>
  <c r="CX30" i="2" s="1"/>
  <c r="DB30" i="2" s="1"/>
  <c r="DE30" i="2" s="1"/>
  <c r="DI30" i="2" s="1"/>
  <c r="DL30" i="2" s="1"/>
  <c r="DO30" i="2" s="1"/>
  <c r="DS30" i="2" s="1"/>
  <c r="DW30" i="2" s="1"/>
  <c r="DZ30" i="2" s="1"/>
  <c r="EC30" i="2" s="1"/>
  <c r="EG30" i="2" s="1"/>
  <c r="EJ30" i="2" s="1"/>
  <c r="EM30" i="2" s="1"/>
  <c r="EQ30" i="2" s="1"/>
  <c r="ET30" i="2" s="1"/>
  <c r="EX30" i="2" s="1"/>
  <c r="FB30" i="2" s="1"/>
  <c r="FE30" i="2" s="1"/>
  <c r="FH30" i="2" s="1"/>
  <c r="FK30" i="2" s="1"/>
  <c r="FN30" i="2" s="1"/>
  <c r="FR30" i="2" s="1"/>
  <c r="FV30" i="2" s="1"/>
  <c r="FZ30" i="2" s="1"/>
  <c r="GC30" i="2" s="1"/>
  <c r="GF30" i="2" s="1"/>
  <c r="GJ30" i="2" s="1"/>
  <c r="GN30" i="2" s="1"/>
  <c r="GQ30" i="2" s="1"/>
  <c r="GT30" i="2" s="1"/>
  <c r="GW30" i="2" s="1"/>
  <c r="GZ30" i="2" s="1"/>
  <c r="HC30" i="2" s="1"/>
  <c r="HF30" i="2" s="1"/>
  <c r="HI30" i="2" s="1"/>
  <c r="HL30" i="2" s="1"/>
  <c r="HP30" i="2" s="1"/>
  <c r="HT30" i="2" s="1"/>
  <c r="HX30" i="2" s="1"/>
  <c r="IA30" i="2" s="1"/>
  <c r="ID30" i="2" s="1"/>
  <c r="IG30" i="2" s="1"/>
  <c r="IK30" i="2" s="1"/>
  <c r="IO30" i="2" s="1"/>
  <c r="IR30" i="2" s="1"/>
  <c r="IU30" i="2" s="1"/>
  <c r="IX30" i="2" s="1"/>
  <c r="JA30" i="2" s="1"/>
  <c r="JD30" i="2" s="1"/>
  <c r="JG30" i="2" s="1"/>
  <c r="JJ30" i="2" s="1"/>
  <c r="JN30" i="2" s="1"/>
  <c r="JR30" i="2" s="1"/>
  <c r="JV30" i="2" s="1"/>
  <c r="JY30" i="2" s="1"/>
  <c r="KB30" i="2" s="1"/>
  <c r="KF30" i="2" s="1"/>
  <c r="KI30" i="2" s="1"/>
  <c r="KM30" i="2" s="1"/>
  <c r="KQ30" i="2" s="1"/>
  <c r="KT30" i="2" s="1"/>
  <c r="KX30" i="2" s="1"/>
  <c r="LB30" i="2" s="1"/>
  <c r="LE30" i="2" s="1"/>
  <c r="LH30" i="2" s="1"/>
  <c r="LK30" i="2" s="1"/>
  <c r="LO30" i="2" s="1"/>
  <c r="LS30" i="2" s="1"/>
  <c r="LW30" i="2" s="1"/>
  <c r="MA30" i="2" s="1"/>
  <c r="ME30" i="2" s="1"/>
  <c r="MI30" i="2" s="1"/>
  <c r="MM30" i="2" s="1"/>
  <c r="MQ30" i="2" s="1"/>
  <c r="MU30" i="2" s="1"/>
  <c r="MY30" i="2" s="1"/>
  <c r="NC30" i="2" s="1"/>
  <c r="NG30" i="2" s="1"/>
  <c r="NK30" i="2" s="1"/>
  <c r="NO30" i="2" s="1"/>
  <c r="NS30" i="2" s="1"/>
  <c r="NW30" i="2" s="1"/>
  <c r="OA30" i="2" s="1"/>
  <c r="OE30" i="2" s="1"/>
  <c r="OI30" i="2" s="1"/>
  <c r="OM30" i="2" s="1"/>
  <c r="OQ30" i="2" s="1"/>
  <c r="OU30" i="2" s="1"/>
  <c r="OY30" i="2" s="1"/>
  <c r="PC30" i="2" s="1"/>
  <c r="PG30" i="2" s="1"/>
  <c r="PK30" i="2" s="1"/>
  <c r="PO30" i="2" s="1"/>
  <c r="PS30" i="2" s="1"/>
  <c r="PW30" i="2" s="1"/>
  <c r="QA30" i="2" s="1"/>
  <c r="QE30" i="2" s="1"/>
  <c r="QI30" i="2" s="1"/>
  <c r="QM30" i="2" s="1"/>
  <c r="QQ30" i="2" s="1"/>
  <c r="QU30" i="2" s="1"/>
  <c r="QY30" i="2" s="1"/>
  <c r="RC30" i="2" s="1"/>
  <c r="RG30" i="2" s="1"/>
  <c r="RK30" i="2" s="1"/>
  <c r="RO30" i="2" s="1"/>
  <c r="RS30" i="2" s="1"/>
  <c r="RW30" i="2" s="1"/>
  <c r="SA30" i="2" s="1"/>
  <c r="SE30" i="2" s="1"/>
  <c r="SI30" i="2" s="1"/>
  <c r="SM30" i="2" s="1"/>
  <c r="SQ30" i="2" s="1"/>
  <c r="SU30" i="2" s="1"/>
  <c r="SY30" i="2" s="1"/>
  <c r="TC30" i="2" s="1"/>
  <c r="G30" i="2"/>
  <c r="TK29" i="2"/>
  <c r="TL29" i="2" s="1"/>
  <c r="TH29" i="2"/>
  <c r="TI29" i="2" s="1"/>
  <c r="TE29" i="2"/>
  <c r="TF29" i="2" s="1"/>
  <c r="W29" i="2"/>
  <c r="Z29" i="2" s="1"/>
  <c r="AC29" i="2" s="1"/>
  <c r="AF29" i="2" s="1"/>
  <c r="AI29" i="2" s="1"/>
  <c r="AM29" i="2" s="1"/>
  <c r="AQ29" i="2" s="1"/>
  <c r="AU29" i="2" s="1"/>
  <c r="AY29" i="2" s="1"/>
  <c r="BB29" i="2" s="1"/>
  <c r="BE29" i="2" s="1"/>
  <c r="BH29" i="2" s="1"/>
  <c r="BK29" i="2" s="1"/>
  <c r="BN29" i="2" s="1"/>
  <c r="BQ29" i="2" s="1"/>
  <c r="BT29" i="2" s="1"/>
  <c r="BW29" i="2" s="1"/>
  <c r="BZ29" i="2" s="1"/>
  <c r="CC29" i="2" s="1"/>
  <c r="CF29" i="2" s="1"/>
  <c r="CI29" i="2" s="1"/>
  <c r="CL29" i="2" s="1"/>
  <c r="CP29" i="2" s="1"/>
  <c r="CT29" i="2" s="1"/>
  <c r="CX29" i="2" s="1"/>
  <c r="DB29" i="2" s="1"/>
  <c r="DE29" i="2" s="1"/>
  <c r="DI29" i="2" s="1"/>
  <c r="DL29" i="2" s="1"/>
  <c r="DO29" i="2" s="1"/>
  <c r="DS29" i="2" s="1"/>
  <c r="DW29" i="2" s="1"/>
  <c r="DZ29" i="2" s="1"/>
  <c r="EC29" i="2" s="1"/>
  <c r="EG29" i="2" s="1"/>
  <c r="EJ29" i="2" s="1"/>
  <c r="EM29" i="2" s="1"/>
  <c r="EQ29" i="2" s="1"/>
  <c r="ET29" i="2" s="1"/>
  <c r="EX29" i="2" s="1"/>
  <c r="FB29" i="2" s="1"/>
  <c r="FE29" i="2" s="1"/>
  <c r="FH29" i="2" s="1"/>
  <c r="FK29" i="2" s="1"/>
  <c r="FN29" i="2" s="1"/>
  <c r="FR29" i="2" s="1"/>
  <c r="FV29" i="2" s="1"/>
  <c r="FZ29" i="2" s="1"/>
  <c r="GC29" i="2" s="1"/>
  <c r="GF29" i="2" s="1"/>
  <c r="GJ29" i="2" s="1"/>
  <c r="GN29" i="2" s="1"/>
  <c r="GQ29" i="2" s="1"/>
  <c r="GT29" i="2" s="1"/>
  <c r="GW29" i="2" s="1"/>
  <c r="GZ29" i="2" s="1"/>
  <c r="HC29" i="2" s="1"/>
  <c r="HF29" i="2" s="1"/>
  <c r="HI29" i="2" s="1"/>
  <c r="HL29" i="2" s="1"/>
  <c r="HP29" i="2" s="1"/>
  <c r="HT29" i="2" s="1"/>
  <c r="HX29" i="2" s="1"/>
  <c r="IA29" i="2" s="1"/>
  <c r="ID29" i="2" s="1"/>
  <c r="IG29" i="2" s="1"/>
  <c r="IK29" i="2" s="1"/>
  <c r="IO29" i="2" s="1"/>
  <c r="IR29" i="2" s="1"/>
  <c r="IU29" i="2" s="1"/>
  <c r="IX29" i="2" s="1"/>
  <c r="JA29" i="2" s="1"/>
  <c r="JD29" i="2" s="1"/>
  <c r="JG29" i="2" s="1"/>
  <c r="JJ29" i="2" s="1"/>
  <c r="JN29" i="2" s="1"/>
  <c r="JR29" i="2" s="1"/>
  <c r="JV29" i="2" s="1"/>
  <c r="JY29" i="2" s="1"/>
  <c r="KB29" i="2" s="1"/>
  <c r="KF29" i="2" s="1"/>
  <c r="KI29" i="2" s="1"/>
  <c r="KM29" i="2" s="1"/>
  <c r="KQ29" i="2" s="1"/>
  <c r="KT29" i="2" s="1"/>
  <c r="KX29" i="2" s="1"/>
  <c r="LB29" i="2" s="1"/>
  <c r="LE29" i="2" s="1"/>
  <c r="LH29" i="2" s="1"/>
  <c r="LK29" i="2" s="1"/>
  <c r="LO29" i="2" s="1"/>
  <c r="LS29" i="2" s="1"/>
  <c r="LW29" i="2" s="1"/>
  <c r="MA29" i="2" s="1"/>
  <c r="ME29" i="2" s="1"/>
  <c r="MI29" i="2" s="1"/>
  <c r="MM29" i="2" s="1"/>
  <c r="MQ29" i="2" s="1"/>
  <c r="MU29" i="2" s="1"/>
  <c r="MY29" i="2" s="1"/>
  <c r="NC29" i="2" s="1"/>
  <c r="NG29" i="2" s="1"/>
  <c r="NK29" i="2" s="1"/>
  <c r="NO29" i="2" s="1"/>
  <c r="NS29" i="2" s="1"/>
  <c r="NW29" i="2" s="1"/>
  <c r="OA29" i="2" s="1"/>
  <c r="OE29" i="2" s="1"/>
  <c r="OI29" i="2" s="1"/>
  <c r="OM29" i="2" s="1"/>
  <c r="OQ29" i="2" s="1"/>
  <c r="OU29" i="2" s="1"/>
  <c r="OY29" i="2" s="1"/>
  <c r="PC29" i="2" s="1"/>
  <c r="PG29" i="2" s="1"/>
  <c r="PK29" i="2" s="1"/>
  <c r="PO29" i="2" s="1"/>
  <c r="PS29" i="2" s="1"/>
  <c r="PW29" i="2" s="1"/>
  <c r="QA29" i="2" s="1"/>
  <c r="QE29" i="2" s="1"/>
  <c r="QI29" i="2" s="1"/>
  <c r="QM29" i="2" s="1"/>
  <c r="QQ29" i="2" s="1"/>
  <c r="QU29" i="2" s="1"/>
  <c r="QY29" i="2" s="1"/>
  <c r="RC29" i="2" s="1"/>
  <c r="RG29" i="2" s="1"/>
  <c r="RK29" i="2" s="1"/>
  <c r="RO29" i="2" s="1"/>
  <c r="RS29" i="2" s="1"/>
  <c r="RW29" i="2" s="1"/>
  <c r="SA29" i="2" s="1"/>
  <c r="SE29" i="2" s="1"/>
  <c r="SI29" i="2" s="1"/>
  <c r="SM29" i="2" s="1"/>
  <c r="SQ29" i="2" s="1"/>
  <c r="SU29" i="2" s="1"/>
  <c r="SY29" i="2" s="1"/>
  <c r="TC29" i="2" s="1"/>
  <c r="G29" i="2"/>
  <c r="TK28" i="2"/>
  <c r="TL28" i="2" s="1"/>
  <c r="TH28" i="2"/>
  <c r="TI28" i="2" s="1"/>
  <c r="TE28" i="2"/>
  <c r="TF28" i="2" s="1"/>
  <c r="W28" i="2"/>
  <c r="Z28" i="2" s="1"/>
  <c r="AC28" i="2" s="1"/>
  <c r="AF28" i="2" s="1"/>
  <c r="AI28" i="2" s="1"/>
  <c r="AM28" i="2" s="1"/>
  <c r="AQ28" i="2" s="1"/>
  <c r="AU28" i="2" s="1"/>
  <c r="AY28" i="2" s="1"/>
  <c r="BB28" i="2" s="1"/>
  <c r="BE28" i="2" s="1"/>
  <c r="BH28" i="2" s="1"/>
  <c r="BK28" i="2" s="1"/>
  <c r="BN28" i="2" s="1"/>
  <c r="BQ28" i="2" s="1"/>
  <c r="BT28" i="2" s="1"/>
  <c r="BW28" i="2" s="1"/>
  <c r="BZ28" i="2" s="1"/>
  <c r="CC28" i="2" s="1"/>
  <c r="CF28" i="2" s="1"/>
  <c r="CI28" i="2" s="1"/>
  <c r="CL28" i="2" s="1"/>
  <c r="CP28" i="2" s="1"/>
  <c r="CT28" i="2" s="1"/>
  <c r="CX28" i="2" s="1"/>
  <c r="DB28" i="2" s="1"/>
  <c r="DE28" i="2" s="1"/>
  <c r="DI28" i="2" s="1"/>
  <c r="DL28" i="2" s="1"/>
  <c r="DO28" i="2" s="1"/>
  <c r="DS28" i="2" s="1"/>
  <c r="DW28" i="2" s="1"/>
  <c r="DZ28" i="2" s="1"/>
  <c r="EC28" i="2" s="1"/>
  <c r="EG28" i="2" s="1"/>
  <c r="EJ28" i="2" s="1"/>
  <c r="EM28" i="2" s="1"/>
  <c r="EQ28" i="2" s="1"/>
  <c r="ET28" i="2" s="1"/>
  <c r="EX28" i="2" s="1"/>
  <c r="FB28" i="2" s="1"/>
  <c r="FE28" i="2" s="1"/>
  <c r="FH28" i="2" s="1"/>
  <c r="FK28" i="2" s="1"/>
  <c r="FN28" i="2" s="1"/>
  <c r="FR28" i="2" s="1"/>
  <c r="FV28" i="2" s="1"/>
  <c r="FZ28" i="2" s="1"/>
  <c r="GC28" i="2" s="1"/>
  <c r="GF28" i="2" s="1"/>
  <c r="GJ28" i="2" s="1"/>
  <c r="GN28" i="2" s="1"/>
  <c r="GQ28" i="2" s="1"/>
  <c r="GT28" i="2" s="1"/>
  <c r="GW28" i="2" s="1"/>
  <c r="GZ28" i="2" s="1"/>
  <c r="HC28" i="2" s="1"/>
  <c r="HF28" i="2" s="1"/>
  <c r="HI28" i="2" s="1"/>
  <c r="HL28" i="2" s="1"/>
  <c r="HP28" i="2" s="1"/>
  <c r="HT28" i="2" s="1"/>
  <c r="HX28" i="2" s="1"/>
  <c r="IA28" i="2" s="1"/>
  <c r="ID28" i="2" s="1"/>
  <c r="IG28" i="2" s="1"/>
  <c r="IK28" i="2" s="1"/>
  <c r="IO28" i="2" s="1"/>
  <c r="IR28" i="2" s="1"/>
  <c r="IU28" i="2" s="1"/>
  <c r="IX28" i="2" s="1"/>
  <c r="JA28" i="2" s="1"/>
  <c r="JD28" i="2" s="1"/>
  <c r="JG28" i="2" s="1"/>
  <c r="JJ28" i="2" s="1"/>
  <c r="JN28" i="2" s="1"/>
  <c r="JR28" i="2" s="1"/>
  <c r="JV28" i="2" s="1"/>
  <c r="JY28" i="2" s="1"/>
  <c r="KB28" i="2" s="1"/>
  <c r="KF28" i="2" s="1"/>
  <c r="KI28" i="2" s="1"/>
  <c r="KM28" i="2" s="1"/>
  <c r="KQ28" i="2" s="1"/>
  <c r="KT28" i="2" s="1"/>
  <c r="KX28" i="2" s="1"/>
  <c r="LB28" i="2" s="1"/>
  <c r="LE28" i="2" s="1"/>
  <c r="LH28" i="2" s="1"/>
  <c r="LK28" i="2" s="1"/>
  <c r="LO28" i="2" s="1"/>
  <c r="LS28" i="2" s="1"/>
  <c r="LW28" i="2" s="1"/>
  <c r="MA28" i="2" s="1"/>
  <c r="ME28" i="2" s="1"/>
  <c r="MI28" i="2" s="1"/>
  <c r="MM28" i="2" s="1"/>
  <c r="MQ28" i="2" s="1"/>
  <c r="MU28" i="2" s="1"/>
  <c r="MY28" i="2" s="1"/>
  <c r="NC28" i="2" s="1"/>
  <c r="NG28" i="2" s="1"/>
  <c r="NK28" i="2" s="1"/>
  <c r="NO28" i="2" s="1"/>
  <c r="NS28" i="2" s="1"/>
  <c r="NW28" i="2" s="1"/>
  <c r="OA28" i="2" s="1"/>
  <c r="OE28" i="2" s="1"/>
  <c r="OI28" i="2" s="1"/>
  <c r="OM28" i="2" s="1"/>
  <c r="OQ28" i="2" s="1"/>
  <c r="OU28" i="2" s="1"/>
  <c r="OY28" i="2" s="1"/>
  <c r="PC28" i="2" s="1"/>
  <c r="PG28" i="2" s="1"/>
  <c r="PK28" i="2" s="1"/>
  <c r="PO28" i="2" s="1"/>
  <c r="PS28" i="2" s="1"/>
  <c r="PW28" i="2" s="1"/>
  <c r="QA28" i="2" s="1"/>
  <c r="QE28" i="2" s="1"/>
  <c r="QI28" i="2" s="1"/>
  <c r="QM28" i="2" s="1"/>
  <c r="QQ28" i="2" s="1"/>
  <c r="QU28" i="2" s="1"/>
  <c r="QY28" i="2" s="1"/>
  <c r="RC28" i="2" s="1"/>
  <c r="RG28" i="2" s="1"/>
  <c r="RK28" i="2" s="1"/>
  <c r="RO28" i="2" s="1"/>
  <c r="RS28" i="2" s="1"/>
  <c r="RW28" i="2" s="1"/>
  <c r="SA28" i="2" s="1"/>
  <c r="SE28" i="2" s="1"/>
  <c r="SI28" i="2" s="1"/>
  <c r="SM28" i="2" s="1"/>
  <c r="SQ28" i="2" s="1"/>
  <c r="SU28" i="2" s="1"/>
  <c r="SY28" i="2" s="1"/>
  <c r="TC28" i="2" s="1"/>
  <c r="G28" i="2"/>
  <c r="TK27" i="2"/>
  <c r="TL27" i="2" s="1"/>
  <c r="TH27" i="2"/>
  <c r="TI27" i="2" s="1"/>
  <c r="TE27" i="2"/>
  <c r="TF27" i="2" s="1"/>
  <c r="W27" i="2"/>
  <c r="Z27" i="2" s="1"/>
  <c r="AC27" i="2" s="1"/>
  <c r="AF27" i="2" s="1"/>
  <c r="AI27" i="2" s="1"/>
  <c r="AM27" i="2" s="1"/>
  <c r="AQ27" i="2" s="1"/>
  <c r="AU27" i="2" s="1"/>
  <c r="AY27" i="2" s="1"/>
  <c r="BB27" i="2" s="1"/>
  <c r="BE27" i="2" s="1"/>
  <c r="BH27" i="2" s="1"/>
  <c r="BK27" i="2" s="1"/>
  <c r="BN27" i="2" s="1"/>
  <c r="BQ27" i="2" s="1"/>
  <c r="BT27" i="2" s="1"/>
  <c r="BW27" i="2" s="1"/>
  <c r="BZ27" i="2" s="1"/>
  <c r="CC27" i="2" s="1"/>
  <c r="CF27" i="2" s="1"/>
  <c r="CI27" i="2" s="1"/>
  <c r="CL27" i="2" s="1"/>
  <c r="CP27" i="2" s="1"/>
  <c r="CT27" i="2" s="1"/>
  <c r="CX27" i="2" s="1"/>
  <c r="DB27" i="2" s="1"/>
  <c r="DE27" i="2" s="1"/>
  <c r="DI27" i="2" s="1"/>
  <c r="DL27" i="2" s="1"/>
  <c r="DO27" i="2" s="1"/>
  <c r="DS27" i="2" s="1"/>
  <c r="DW27" i="2" s="1"/>
  <c r="DZ27" i="2" s="1"/>
  <c r="EC27" i="2" s="1"/>
  <c r="EG27" i="2" s="1"/>
  <c r="EJ27" i="2" s="1"/>
  <c r="EM27" i="2" s="1"/>
  <c r="EQ27" i="2" s="1"/>
  <c r="ET27" i="2" s="1"/>
  <c r="EX27" i="2" s="1"/>
  <c r="FB27" i="2" s="1"/>
  <c r="FE27" i="2" s="1"/>
  <c r="FH27" i="2" s="1"/>
  <c r="FK27" i="2" s="1"/>
  <c r="FN27" i="2" s="1"/>
  <c r="FR27" i="2" s="1"/>
  <c r="FV27" i="2" s="1"/>
  <c r="FZ27" i="2" s="1"/>
  <c r="GC27" i="2" s="1"/>
  <c r="GF27" i="2" s="1"/>
  <c r="GJ27" i="2" s="1"/>
  <c r="GN27" i="2" s="1"/>
  <c r="GQ27" i="2" s="1"/>
  <c r="GT27" i="2" s="1"/>
  <c r="GW27" i="2" s="1"/>
  <c r="GZ27" i="2" s="1"/>
  <c r="HC27" i="2" s="1"/>
  <c r="HF27" i="2" s="1"/>
  <c r="HI27" i="2" s="1"/>
  <c r="HL27" i="2" s="1"/>
  <c r="HP27" i="2" s="1"/>
  <c r="HT27" i="2" s="1"/>
  <c r="HX27" i="2" s="1"/>
  <c r="IA27" i="2" s="1"/>
  <c r="ID27" i="2" s="1"/>
  <c r="IG27" i="2" s="1"/>
  <c r="IK27" i="2" s="1"/>
  <c r="IO27" i="2" s="1"/>
  <c r="IR27" i="2" s="1"/>
  <c r="IU27" i="2" s="1"/>
  <c r="IX27" i="2" s="1"/>
  <c r="JA27" i="2" s="1"/>
  <c r="JD27" i="2" s="1"/>
  <c r="JG27" i="2" s="1"/>
  <c r="JJ27" i="2" s="1"/>
  <c r="JN27" i="2" s="1"/>
  <c r="JR27" i="2" s="1"/>
  <c r="JV27" i="2" s="1"/>
  <c r="JY27" i="2" s="1"/>
  <c r="KB27" i="2" s="1"/>
  <c r="KF27" i="2" s="1"/>
  <c r="KI27" i="2" s="1"/>
  <c r="KM27" i="2" s="1"/>
  <c r="KQ27" i="2" s="1"/>
  <c r="KT27" i="2" s="1"/>
  <c r="KX27" i="2" s="1"/>
  <c r="LB27" i="2" s="1"/>
  <c r="LE27" i="2" s="1"/>
  <c r="LH27" i="2" s="1"/>
  <c r="LK27" i="2" s="1"/>
  <c r="LO27" i="2" s="1"/>
  <c r="LS27" i="2" s="1"/>
  <c r="LW27" i="2" s="1"/>
  <c r="MA27" i="2" s="1"/>
  <c r="ME27" i="2" s="1"/>
  <c r="MI27" i="2" s="1"/>
  <c r="MM27" i="2" s="1"/>
  <c r="MQ27" i="2" s="1"/>
  <c r="MU27" i="2" s="1"/>
  <c r="MY27" i="2" s="1"/>
  <c r="NC27" i="2" s="1"/>
  <c r="NG27" i="2" s="1"/>
  <c r="NK27" i="2" s="1"/>
  <c r="NO27" i="2" s="1"/>
  <c r="NS27" i="2" s="1"/>
  <c r="NW27" i="2" s="1"/>
  <c r="OA27" i="2" s="1"/>
  <c r="OE27" i="2" s="1"/>
  <c r="OI27" i="2" s="1"/>
  <c r="OM27" i="2" s="1"/>
  <c r="OQ27" i="2" s="1"/>
  <c r="OU27" i="2" s="1"/>
  <c r="OY27" i="2" s="1"/>
  <c r="PC27" i="2" s="1"/>
  <c r="PG27" i="2" s="1"/>
  <c r="PK27" i="2" s="1"/>
  <c r="PO27" i="2" s="1"/>
  <c r="PS27" i="2" s="1"/>
  <c r="PW27" i="2" s="1"/>
  <c r="QA27" i="2" s="1"/>
  <c r="QE27" i="2" s="1"/>
  <c r="QI27" i="2" s="1"/>
  <c r="QM27" i="2" s="1"/>
  <c r="QQ27" i="2" s="1"/>
  <c r="QU27" i="2" s="1"/>
  <c r="QY27" i="2" s="1"/>
  <c r="RC27" i="2" s="1"/>
  <c r="RG27" i="2" s="1"/>
  <c r="RK27" i="2" s="1"/>
  <c r="RO27" i="2" s="1"/>
  <c r="RS27" i="2" s="1"/>
  <c r="RW27" i="2" s="1"/>
  <c r="SA27" i="2" s="1"/>
  <c r="SE27" i="2" s="1"/>
  <c r="SI27" i="2" s="1"/>
  <c r="SM27" i="2" s="1"/>
  <c r="SQ27" i="2" s="1"/>
  <c r="SU27" i="2" s="1"/>
  <c r="SY27" i="2" s="1"/>
  <c r="TC27" i="2" s="1"/>
  <c r="G27" i="2"/>
  <c r="TK26" i="2"/>
  <c r="TL26" i="2" s="1"/>
  <c r="TH26" i="2"/>
  <c r="TI26" i="2" s="1"/>
  <c r="TE26" i="2"/>
  <c r="TF26" i="2" s="1"/>
  <c r="W26" i="2"/>
  <c r="Z26" i="2" s="1"/>
  <c r="AC26" i="2" s="1"/>
  <c r="AF26" i="2" s="1"/>
  <c r="AI26" i="2" s="1"/>
  <c r="AM26" i="2" s="1"/>
  <c r="AQ26" i="2" s="1"/>
  <c r="AU26" i="2" s="1"/>
  <c r="AY26" i="2" s="1"/>
  <c r="BB26" i="2" s="1"/>
  <c r="BE26" i="2" s="1"/>
  <c r="BH26" i="2" s="1"/>
  <c r="BK26" i="2" s="1"/>
  <c r="BN26" i="2" s="1"/>
  <c r="BQ26" i="2" s="1"/>
  <c r="BT26" i="2" s="1"/>
  <c r="BW26" i="2" s="1"/>
  <c r="BZ26" i="2" s="1"/>
  <c r="CC26" i="2" s="1"/>
  <c r="CF26" i="2" s="1"/>
  <c r="CI26" i="2" s="1"/>
  <c r="CL26" i="2" s="1"/>
  <c r="CP26" i="2" s="1"/>
  <c r="CT26" i="2" s="1"/>
  <c r="CX26" i="2" s="1"/>
  <c r="DB26" i="2" s="1"/>
  <c r="DE26" i="2" s="1"/>
  <c r="DI26" i="2" s="1"/>
  <c r="DL26" i="2" s="1"/>
  <c r="DO26" i="2" s="1"/>
  <c r="DS26" i="2" s="1"/>
  <c r="DW26" i="2" s="1"/>
  <c r="DZ26" i="2" s="1"/>
  <c r="EC26" i="2" s="1"/>
  <c r="EG26" i="2" s="1"/>
  <c r="EJ26" i="2" s="1"/>
  <c r="EM26" i="2" s="1"/>
  <c r="EQ26" i="2" s="1"/>
  <c r="ET26" i="2" s="1"/>
  <c r="EX26" i="2" s="1"/>
  <c r="FB26" i="2" s="1"/>
  <c r="FE26" i="2" s="1"/>
  <c r="FH26" i="2" s="1"/>
  <c r="FK26" i="2" s="1"/>
  <c r="FN26" i="2" s="1"/>
  <c r="FR26" i="2" s="1"/>
  <c r="FV26" i="2" s="1"/>
  <c r="FZ26" i="2" s="1"/>
  <c r="GC26" i="2" s="1"/>
  <c r="GF26" i="2" s="1"/>
  <c r="GJ26" i="2" s="1"/>
  <c r="GN26" i="2" s="1"/>
  <c r="GQ26" i="2" s="1"/>
  <c r="GT26" i="2" s="1"/>
  <c r="GW26" i="2" s="1"/>
  <c r="GZ26" i="2" s="1"/>
  <c r="HC26" i="2" s="1"/>
  <c r="HF26" i="2" s="1"/>
  <c r="HI26" i="2" s="1"/>
  <c r="HL26" i="2" s="1"/>
  <c r="HP26" i="2" s="1"/>
  <c r="HT26" i="2" s="1"/>
  <c r="HX26" i="2" s="1"/>
  <c r="IA26" i="2" s="1"/>
  <c r="ID26" i="2" s="1"/>
  <c r="IG26" i="2" s="1"/>
  <c r="IK26" i="2" s="1"/>
  <c r="IO26" i="2" s="1"/>
  <c r="IR26" i="2" s="1"/>
  <c r="IU26" i="2" s="1"/>
  <c r="IX26" i="2" s="1"/>
  <c r="JA26" i="2" s="1"/>
  <c r="JD26" i="2" s="1"/>
  <c r="JG26" i="2" s="1"/>
  <c r="JJ26" i="2" s="1"/>
  <c r="JN26" i="2" s="1"/>
  <c r="JR26" i="2" s="1"/>
  <c r="JV26" i="2" s="1"/>
  <c r="JY26" i="2" s="1"/>
  <c r="KB26" i="2" s="1"/>
  <c r="KF26" i="2" s="1"/>
  <c r="KI26" i="2" s="1"/>
  <c r="KM26" i="2" s="1"/>
  <c r="KQ26" i="2" s="1"/>
  <c r="KT26" i="2" s="1"/>
  <c r="KX26" i="2" s="1"/>
  <c r="LB26" i="2" s="1"/>
  <c r="LE26" i="2" s="1"/>
  <c r="LH26" i="2" s="1"/>
  <c r="LK26" i="2" s="1"/>
  <c r="LO26" i="2" s="1"/>
  <c r="LS26" i="2" s="1"/>
  <c r="LW26" i="2" s="1"/>
  <c r="MA26" i="2" s="1"/>
  <c r="ME26" i="2" s="1"/>
  <c r="MI26" i="2" s="1"/>
  <c r="MM26" i="2" s="1"/>
  <c r="MQ26" i="2" s="1"/>
  <c r="MU26" i="2" s="1"/>
  <c r="MY26" i="2" s="1"/>
  <c r="NC26" i="2" s="1"/>
  <c r="NG26" i="2" s="1"/>
  <c r="NK26" i="2" s="1"/>
  <c r="NO26" i="2" s="1"/>
  <c r="NS26" i="2" s="1"/>
  <c r="NW26" i="2" s="1"/>
  <c r="OA26" i="2" s="1"/>
  <c r="OE26" i="2" s="1"/>
  <c r="OI26" i="2" s="1"/>
  <c r="OM26" i="2" s="1"/>
  <c r="OQ26" i="2" s="1"/>
  <c r="OU26" i="2" s="1"/>
  <c r="OY26" i="2" s="1"/>
  <c r="PC26" i="2" s="1"/>
  <c r="PG26" i="2" s="1"/>
  <c r="PK26" i="2" s="1"/>
  <c r="PO26" i="2" s="1"/>
  <c r="PS26" i="2" s="1"/>
  <c r="PW26" i="2" s="1"/>
  <c r="QA26" i="2" s="1"/>
  <c r="QE26" i="2" s="1"/>
  <c r="QI26" i="2" s="1"/>
  <c r="QM26" i="2" s="1"/>
  <c r="QQ26" i="2" s="1"/>
  <c r="QU26" i="2" s="1"/>
  <c r="QY26" i="2" s="1"/>
  <c r="RC26" i="2" s="1"/>
  <c r="RG26" i="2" s="1"/>
  <c r="RK26" i="2" s="1"/>
  <c r="RO26" i="2" s="1"/>
  <c r="RS26" i="2" s="1"/>
  <c r="RW26" i="2" s="1"/>
  <c r="SA26" i="2" s="1"/>
  <c r="SE26" i="2" s="1"/>
  <c r="SI26" i="2" s="1"/>
  <c r="SM26" i="2" s="1"/>
  <c r="SQ26" i="2" s="1"/>
  <c r="SU26" i="2" s="1"/>
  <c r="SY26" i="2" s="1"/>
  <c r="TC26" i="2" s="1"/>
  <c r="G26" i="2"/>
  <c r="TK25" i="2"/>
  <c r="TL25" i="2" s="1"/>
  <c r="TH25" i="2"/>
  <c r="TI25" i="2" s="1"/>
  <c r="TE25" i="2"/>
  <c r="TF25" i="2" s="1"/>
  <c r="W25" i="2"/>
  <c r="Z25" i="2" s="1"/>
  <c r="AC25" i="2" s="1"/>
  <c r="AF25" i="2" s="1"/>
  <c r="AI25" i="2" s="1"/>
  <c r="AM25" i="2" s="1"/>
  <c r="AQ25" i="2" s="1"/>
  <c r="AU25" i="2" s="1"/>
  <c r="AY25" i="2" s="1"/>
  <c r="BB25" i="2" s="1"/>
  <c r="BE25" i="2" s="1"/>
  <c r="BH25" i="2" s="1"/>
  <c r="BK25" i="2" s="1"/>
  <c r="BN25" i="2" s="1"/>
  <c r="BQ25" i="2" s="1"/>
  <c r="BT25" i="2" s="1"/>
  <c r="BW25" i="2" s="1"/>
  <c r="BZ25" i="2" s="1"/>
  <c r="CC25" i="2" s="1"/>
  <c r="CF25" i="2" s="1"/>
  <c r="CI25" i="2" s="1"/>
  <c r="CL25" i="2" s="1"/>
  <c r="CP25" i="2" s="1"/>
  <c r="CT25" i="2" s="1"/>
  <c r="CX25" i="2" s="1"/>
  <c r="DB25" i="2" s="1"/>
  <c r="DE25" i="2" s="1"/>
  <c r="DI25" i="2" s="1"/>
  <c r="DL25" i="2" s="1"/>
  <c r="DO25" i="2" s="1"/>
  <c r="DS25" i="2" s="1"/>
  <c r="DW25" i="2" s="1"/>
  <c r="DZ25" i="2" s="1"/>
  <c r="EC25" i="2" s="1"/>
  <c r="EG25" i="2" s="1"/>
  <c r="EJ25" i="2" s="1"/>
  <c r="EM25" i="2" s="1"/>
  <c r="EQ25" i="2" s="1"/>
  <c r="ET25" i="2" s="1"/>
  <c r="EX25" i="2" s="1"/>
  <c r="FB25" i="2" s="1"/>
  <c r="FE25" i="2" s="1"/>
  <c r="FH25" i="2" s="1"/>
  <c r="FK25" i="2" s="1"/>
  <c r="FN25" i="2" s="1"/>
  <c r="FR25" i="2" s="1"/>
  <c r="FV25" i="2" s="1"/>
  <c r="FZ25" i="2" s="1"/>
  <c r="GC25" i="2" s="1"/>
  <c r="GF25" i="2" s="1"/>
  <c r="GJ25" i="2" s="1"/>
  <c r="GN25" i="2" s="1"/>
  <c r="GQ25" i="2" s="1"/>
  <c r="GT25" i="2" s="1"/>
  <c r="GW25" i="2" s="1"/>
  <c r="GZ25" i="2" s="1"/>
  <c r="HC25" i="2" s="1"/>
  <c r="HF25" i="2" s="1"/>
  <c r="HI25" i="2" s="1"/>
  <c r="HL25" i="2" s="1"/>
  <c r="HP25" i="2" s="1"/>
  <c r="HT25" i="2" s="1"/>
  <c r="HX25" i="2" s="1"/>
  <c r="IA25" i="2" s="1"/>
  <c r="ID25" i="2" s="1"/>
  <c r="IG25" i="2" s="1"/>
  <c r="IK25" i="2" s="1"/>
  <c r="IO25" i="2" s="1"/>
  <c r="IR25" i="2" s="1"/>
  <c r="IU25" i="2" s="1"/>
  <c r="IX25" i="2" s="1"/>
  <c r="JA25" i="2" s="1"/>
  <c r="JD25" i="2" s="1"/>
  <c r="JG25" i="2" s="1"/>
  <c r="JJ25" i="2" s="1"/>
  <c r="JN25" i="2" s="1"/>
  <c r="JR25" i="2" s="1"/>
  <c r="JV25" i="2" s="1"/>
  <c r="JY25" i="2" s="1"/>
  <c r="KB25" i="2" s="1"/>
  <c r="KF25" i="2" s="1"/>
  <c r="KI25" i="2" s="1"/>
  <c r="KM25" i="2" s="1"/>
  <c r="KQ25" i="2" s="1"/>
  <c r="KT25" i="2" s="1"/>
  <c r="KX25" i="2" s="1"/>
  <c r="LB25" i="2" s="1"/>
  <c r="LE25" i="2" s="1"/>
  <c r="LH25" i="2" s="1"/>
  <c r="LK25" i="2" s="1"/>
  <c r="LO25" i="2" s="1"/>
  <c r="LS25" i="2" s="1"/>
  <c r="LW25" i="2" s="1"/>
  <c r="MA25" i="2" s="1"/>
  <c r="ME25" i="2" s="1"/>
  <c r="MI25" i="2" s="1"/>
  <c r="MM25" i="2" s="1"/>
  <c r="MQ25" i="2" s="1"/>
  <c r="MU25" i="2" s="1"/>
  <c r="MY25" i="2" s="1"/>
  <c r="NC25" i="2" s="1"/>
  <c r="NG25" i="2" s="1"/>
  <c r="NK25" i="2" s="1"/>
  <c r="NO25" i="2" s="1"/>
  <c r="NS25" i="2" s="1"/>
  <c r="NW25" i="2" s="1"/>
  <c r="OA25" i="2" s="1"/>
  <c r="OE25" i="2" s="1"/>
  <c r="OI25" i="2" s="1"/>
  <c r="OM25" i="2" s="1"/>
  <c r="OQ25" i="2" s="1"/>
  <c r="OU25" i="2" s="1"/>
  <c r="OY25" i="2" s="1"/>
  <c r="PC25" i="2" s="1"/>
  <c r="PG25" i="2" s="1"/>
  <c r="PK25" i="2" s="1"/>
  <c r="PO25" i="2" s="1"/>
  <c r="PS25" i="2" s="1"/>
  <c r="PW25" i="2" s="1"/>
  <c r="QA25" i="2" s="1"/>
  <c r="QE25" i="2" s="1"/>
  <c r="QI25" i="2" s="1"/>
  <c r="QM25" i="2" s="1"/>
  <c r="QQ25" i="2" s="1"/>
  <c r="QU25" i="2" s="1"/>
  <c r="QY25" i="2" s="1"/>
  <c r="RC25" i="2" s="1"/>
  <c r="RG25" i="2" s="1"/>
  <c r="RK25" i="2" s="1"/>
  <c r="RO25" i="2" s="1"/>
  <c r="RS25" i="2" s="1"/>
  <c r="RW25" i="2" s="1"/>
  <c r="SA25" i="2" s="1"/>
  <c r="SE25" i="2" s="1"/>
  <c r="SI25" i="2" s="1"/>
  <c r="SM25" i="2" s="1"/>
  <c r="SQ25" i="2" s="1"/>
  <c r="SU25" i="2" s="1"/>
  <c r="SY25" i="2" s="1"/>
  <c r="TC25" i="2" s="1"/>
  <c r="G25" i="2"/>
  <c r="TK24" i="2"/>
  <c r="TL24" i="2" s="1"/>
  <c r="TH24" i="2"/>
  <c r="TI24" i="2" s="1"/>
  <c r="TE24" i="2"/>
  <c r="W24" i="2"/>
  <c r="Z24" i="2" s="1"/>
  <c r="AC24" i="2" s="1"/>
  <c r="AF24" i="2" s="1"/>
  <c r="AI24" i="2" s="1"/>
  <c r="AM24" i="2" s="1"/>
  <c r="AQ24" i="2" s="1"/>
  <c r="AU24" i="2" s="1"/>
  <c r="AY24" i="2" s="1"/>
  <c r="BB24" i="2" s="1"/>
  <c r="BE24" i="2" s="1"/>
  <c r="BH24" i="2" s="1"/>
  <c r="BK24" i="2" s="1"/>
  <c r="BN24" i="2" s="1"/>
  <c r="BQ24" i="2" s="1"/>
  <c r="BT24" i="2" s="1"/>
  <c r="BW24" i="2" s="1"/>
  <c r="BZ24" i="2" s="1"/>
  <c r="CC24" i="2" s="1"/>
  <c r="CF24" i="2" s="1"/>
  <c r="CI24" i="2" s="1"/>
  <c r="CL24" i="2" s="1"/>
  <c r="CP24" i="2" s="1"/>
  <c r="CT24" i="2" s="1"/>
  <c r="CX24" i="2" s="1"/>
  <c r="DB24" i="2" s="1"/>
  <c r="DE24" i="2" s="1"/>
  <c r="DI24" i="2" s="1"/>
  <c r="DL24" i="2" s="1"/>
  <c r="DO24" i="2" s="1"/>
  <c r="DS24" i="2" s="1"/>
  <c r="DW24" i="2" s="1"/>
  <c r="DZ24" i="2" s="1"/>
  <c r="EC24" i="2" s="1"/>
  <c r="EG24" i="2" s="1"/>
  <c r="EJ24" i="2" s="1"/>
  <c r="EM24" i="2" s="1"/>
  <c r="EQ24" i="2" s="1"/>
  <c r="ET24" i="2" s="1"/>
  <c r="EX24" i="2" s="1"/>
  <c r="FB24" i="2" s="1"/>
  <c r="FE24" i="2" s="1"/>
  <c r="FH24" i="2" s="1"/>
  <c r="FK24" i="2" s="1"/>
  <c r="FN24" i="2" s="1"/>
  <c r="FR24" i="2" s="1"/>
  <c r="FV24" i="2" s="1"/>
  <c r="FZ24" i="2" s="1"/>
  <c r="GC24" i="2" s="1"/>
  <c r="GF24" i="2" s="1"/>
  <c r="GJ24" i="2" s="1"/>
  <c r="GN24" i="2" s="1"/>
  <c r="GQ24" i="2" s="1"/>
  <c r="GT24" i="2" s="1"/>
  <c r="GW24" i="2" s="1"/>
  <c r="GZ24" i="2" s="1"/>
  <c r="HC24" i="2" s="1"/>
  <c r="HF24" i="2" s="1"/>
  <c r="HI24" i="2" s="1"/>
  <c r="HL24" i="2" s="1"/>
  <c r="HP24" i="2" s="1"/>
  <c r="HT24" i="2" s="1"/>
  <c r="HX24" i="2" s="1"/>
  <c r="IA24" i="2" s="1"/>
  <c r="ID24" i="2" s="1"/>
  <c r="IG24" i="2" s="1"/>
  <c r="IK24" i="2" s="1"/>
  <c r="IO24" i="2" s="1"/>
  <c r="IR24" i="2" s="1"/>
  <c r="IU24" i="2" s="1"/>
  <c r="IX24" i="2" s="1"/>
  <c r="JA24" i="2" s="1"/>
  <c r="JD24" i="2" s="1"/>
  <c r="JG24" i="2" s="1"/>
  <c r="JJ24" i="2" s="1"/>
  <c r="JN24" i="2" s="1"/>
  <c r="JR24" i="2" s="1"/>
  <c r="JV24" i="2" s="1"/>
  <c r="JY24" i="2" s="1"/>
  <c r="KB24" i="2" s="1"/>
  <c r="KF24" i="2" s="1"/>
  <c r="KI24" i="2" s="1"/>
  <c r="KM24" i="2" s="1"/>
  <c r="KQ24" i="2" s="1"/>
  <c r="KT24" i="2" s="1"/>
  <c r="KX24" i="2" s="1"/>
  <c r="LB24" i="2" s="1"/>
  <c r="LE24" i="2" s="1"/>
  <c r="LH24" i="2" s="1"/>
  <c r="LK24" i="2" s="1"/>
  <c r="LO24" i="2" s="1"/>
  <c r="LS24" i="2" s="1"/>
  <c r="LW24" i="2" s="1"/>
  <c r="MA24" i="2" s="1"/>
  <c r="ME24" i="2" s="1"/>
  <c r="MI24" i="2" s="1"/>
  <c r="MM24" i="2" s="1"/>
  <c r="MQ24" i="2" s="1"/>
  <c r="MU24" i="2" s="1"/>
  <c r="MY24" i="2" s="1"/>
  <c r="NC24" i="2" s="1"/>
  <c r="NG24" i="2" s="1"/>
  <c r="NK24" i="2" s="1"/>
  <c r="NO24" i="2" s="1"/>
  <c r="NS24" i="2" s="1"/>
  <c r="NW24" i="2" s="1"/>
  <c r="OA24" i="2" s="1"/>
  <c r="OE24" i="2" s="1"/>
  <c r="OI24" i="2" s="1"/>
  <c r="OM24" i="2" s="1"/>
  <c r="OQ24" i="2" s="1"/>
  <c r="OU24" i="2" s="1"/>
  <c r="OY24" i="2" s="1"/>
  <c r="PC24" i="2" s="1"/>
  <c r="PG24" i="2" s="1"/>
  <c r="PK24" i="2" s="1"/>
  <c r="PO24" i="2" s="1"/>
  <c r="PS24" i="2" s="1"/>
  <c r="PW24" i="2" s="1"/>
  <c r="QA24" i="2" s="1"/>
  <c r="QE24" i="2" s="1"/>
  <c r="QI24" i="2" s="1"/>
  <c r="QM24" i="2" s="1"/>
  <c r="QQ24" i="2" s="1"/>
  <c r="QU24" i="2" s="1"/>
  <c r="QY24" i="2" s="1"/>
  <c r="RC24" i="2" s="1"/>
  <c r="RG24" i="2" s="1"/>
  <c r="RK24" i="2" s="1"/>
  <c r="RO24" i="2" s="1"/>
  <c r="RS24" i="2" s="1"/>
  <c r="RW24" i="2" s="1"/>
  <c r="SA24" i="2" s="1"/>
  <c r="SE24" i="2" s="1"/>
  <c r="SI24" i="2" s="1"/>
  <c r="SM24" i="2" s="1"/>
  <c r="SQ24" i="2" s="1"/>
  <c r="SU24" i="2" s="1"/>
  <c r="SY24" i="2" s="1"/>
  <c r="TC24" i="2" s="1"/>
  <c r="G24" i="2"/>
  <c r="TK23" i="2"/>
  <c r="TL23" i="2" s="1"/>
  <c r="TH23" i="2"/>
  <c r="TI23" i="2" s="1"/>
  <c r="TE23" i="2"/>
  <c r="TF23" i="2" s="1"/>
  <c r="Z23" i="2"/>
  <c r="AC23" i="2" s="1"/>
  <c r="AF23" i="2" s="1"/>
  <c r="AI23" i="2" s="1"/>
  <c r="AM23" i="2" s="1"/>
  <c r="AQ23" i="2" s="1"/>
  <c r="AU23" i="2" s="1"/>
  <c r="AY23" i="2" s="1"/>
  <c r="BB23" i="2" s="1"/>
  <c r="BE23" i="2" s="1"/>
  <c r="BH23" i="2" s="1"/>
  <c r="BK23" i="2" s="1"/>
  <c r="BN23" i="2" s="1"/>
  <c r="BQ23" i="2" s="1"/>
  <c r="BT23" i="2" s="1"/>
  <c r="BW23" i="2" s="1"/>
  <c r="BZ23" i="2" s="1"/>
  <c r="CC23" i="2" s="1"/>
  <c r="CF23" i="2" s="1"/>
  <c r="CI23" i="2" s="1"/>
  <c r="CL23" i="2" s="1"/>
  <c r="CP23" i="2" s="1"/>
  <c r="CT23" i="2" s="1"/>
  <c r="CX23" i="2" s="1"/>
  <c r="DB23" i="2" s="1"/>
  <c r="DE23" i="2" s="1"/>
  <c r="DI23" i="2" s="1"/>
  <c r="DL23" i="2" s="1"/>
  <c r="DO23" i="2" s="1"/>
  <c r="DS23" i="2" s="1"/>
  <c r="DW23" i="2" s="1"/>
  <c r="DZ23" i="2" s="1"/>
  <c r="EC23" i="2" s="1"/>
  <c r="EG23" i="2" s="1"/>
  <c r="EJ23" i="2" s="1"/>
  <c r="EM23" i="2" s="1"/>
  <c r="EQ23" i="2" s="1"/>
  <c r="ET23" i="2" s="1"/>
  <c r="EX23" i="2" s="1"/>
  <c r="FB23" i="2" s="1"/>
  <c r="FE23" i="2" s="1"/>
  <c r="FH23" i="2" s="1"/>
  <c r="FK23" i="2" s="1"/>
  <c r="FN23" i="2" s="1"/>
  <c r="FR23" i="2" s="1"/>
  <c r="FV23" i="2" s="1"/>
  <c r="FZ23" i="2" s="1"/>
  <c r="GC23" i="2" s="1"/>
  <c r="GF23" i="2" s="1"/>
  <c r="GJ23" i="2" s="1"/>
  <c r="GN23" i="2" s="1"/>
  <c r="GQ23" i="2" s="1"/>
  <c r="GT23" i="2" s="1"/>
  <c r="GW23" i="2" s="1"/>
  <c r="GZ23" i="2" s="1"/>
  <c r="HC23" i="2" s="1"/>
  <c r="HF23" i="2" s="1"/>
  <c r="HI23" i="2" s="1"/>
  <c r="HL23" i="2" s="1"/>
  <c r="HP23" i="2" s="1"/>
  <c r="HT23" i="2" s="1"/>
  <c r="HX23" i="2" s="1"/>
  <c r="IA23" i="2" s="1"/>
  <c r="ID23" i="2" s="1"/>
  <c r="IG23" i="2" s="1"/>
  <c r="IK23" i="2" s="1"/>
  <c r="IO23" i="2" s="1"/>
  <c r="IR23" i="2" s="1"/>
  <c r="IU23" i="2" s="1"/>
  <c r="IX23" i="2" s="1"/>
  <c r="JA23" i="2" s="1"/>
  <c r="JD23" i="2" s="1"/>
  <c r="JG23" i="2" s="1"/>
  <c r="JJ23" i="2" s="1"/>
  <c r="JN23" i="2" s="1"/>
  <c r="JR23" i="2" s="1"/>
  <c r="JV23" i="2" s="1"/>
  <c r="JY23" i="2" s="1"/>
  <c r="KB23" i="2" s="1"/>
  <c r="KF23" i="2" s="1"/>
  <c r="KI23" i="2" s="1"/>
  <c r="KM23" i="2" s="1"/>
  <c r="KQ23" i="2" s="1"/>
  <c r="KT23" i="2" s="1"/>
  <c r="KX23" i="2" s="1"/>
  <c r="LB23" i="2" s="1"/>
  <c r="LE23" i="2" s="1"/>
  <c r="LH23" i="2" s="1"/>
  <c r="LK23" i="2" s="1"/>
  <c r="LO23" i="2" s="1"/>
  <c r="LS23" i="2" s="1"/>
  <c r="LW23" i="2" s="1"/>
  <c r="MA23" i="2" s="1"/>
  <c r="ME23" i="2" s="1"/>
  <c r="MI23" i="2" s="1"/>
  <c r="MM23" i="2" s="1"/>
  <c r="MQ23" i="2" s="1"/>
  <c r="MU23" i="2" s="1"/>
  <c r="MY23" i="2" s="1"/>
  <c r="NC23" i="2" s="1"/>
  <c r="NG23" i="2" s="1"/>
  <c r="NK23" i="2" s="1"/>
  <c r="NO23" i="2" s="1"/>
  <c r="NS23" i="2" s="1"/>
  <c r="NW23" i="2" s="1"/>
  <c r="OA23" i="2" s="1"/>
  <c r="OE23" i="2" s="1"/>
  <c r="OI23" i="2" s="1"/>
  <c r="OM23" i="2" s="1"/>
  <c r="OQ23" i="2" s="1"/>
  <c r="OU23" i="2" s="1"/>
  <c r="OY23" i="2" s="1"/>
  <c r="PC23" i="2" s="1"/>
  <c r="PG23" i="2" s="1"/>
  <c r="PK23" i="2" s="1"/>
  <c r="PO23" i="2" s="1"/>
  <c r="PS23" i="2" s="1"/>
  <c r="PW23" i="2" s="1"/>
  <c r="QA23" i="2" s="1"/>
  <c r="QE23" i="2" s="1"/>
  <c r="QI23" i="2" s="1"/>
  <c r="QM23" i="2" s="1"/>
  <c r="QQ23" i="2" s="1"/>
  <c r="QU23" i="2" s="1"/>
  <c r="QY23" i="2" s="1"/>
  <c r="RC23" i="2" s="1"/>
  <c r="RG23" i="2" s="1"/>
  <c r="RK23" i="2" s="1"/>
  <c r="RO23" i="2" s="1"/>
  <c r="RS23" i="2" s="1"/>
  <c r="RW23" i="2" s="1"/>
  <c r="SA23" i="2" s="1"/>
  <c r="SE23" i="2" s="1"/>
  <c r="SI23" i="2" s="1"/>
  <c r="SM23" i="2" s="1"/>
  <c r="SQ23" i="2" s="1"/>
  <c r="SU23" i="2" s="1"/>
  <c r="SY23" i="2" s="1"/>
  <c r="TC23" i="2" s="1"/>
  <c r="W23" i="2"/>
  <c r="G23" i="2"/>
  <c r="TK22" i="2"/>
  <c r="TL22" i="2" s="1"/>
  <c r="TH22" i="2"/>
  <c r="TI22" i="2" s="1"/>
  <c r="TE22" i="2"/>
  <c r="W22" i="2"/>
  <c r="Z22" i="2" s="1"/>
  <c r="AC22" i="2" s="1"/>
  <c r="AF22" i="2" s="1"/>
  <c r="AI22" i="2" s="1"/>
  <c r="AM22" i="2" s="1"/>
  <c r="AQ22" i="2" s="1"/>
  <c r="AU22" i="2" s="1"/>
  <c r="AY22" i="2" s="1"/>
  <c r="BB22" i="2" s="1"/>
  <c r="BE22" i="2" s="1"/>
  <c r="BH22" i="2" s="1"/>
  <c r="BK22" i="2" s="1"/>
  <c r="BN22" i="2" s="1"/>
  <c r="BQ22" i="2" s="1"/>
  <c r="BT22" i="2" s="1"/>
  <c r="BW22" i="2" s="1"/>
  <c r="BZ22" i="2" s="1"/>
  <c r="CC22" i="2" s="1"/>
  <c r="CF22" i="2" s="1"/>
  <c r="CI22" i="2" s="1"/>
  <c r="CL22" i="2" s="1"/>
  <c r="CP22" i="2" s="1"/>
  <c r="CT22" i="2" s="1"/>
  <c r="CX22" i="2" s="1"/>
  <c r="DB22" i="2" s="1"/>
  <c r="DE22" i="2" s="1"/>
  <c r="DI22" i="2" s="1"/>
  <c r="DL22" i="2" s="1"/>
  <c r="DO22" i="2" s="1"/>
  <c r="DS22" i="2" s="1"/>
  <c r="DW22" i="2" s="1"/>
  <c r="DZ22" i="2" s="1"/>
  <c r="EC22" i="2" s="1"/>
  <c r="EG22" i="2" s="1"/>
  <c r="EJ22" i="2" s="1"/>
  <c r="EM22" i="2" s="1"/>
  <c r="EQ22" i="2" s="1"/>
  <c r="ET22" i="2" s="1"/>
  <c r="EX22" i="2" s="1"/>
  <c r="FB22" i="2" s="1"/>
  <c r="FE22" i="2" s="1"/>
  <c r="FH22" i="2" s="1"/>
  <c r="FK22" i="2" s="1"/>
  <c r="FN22" i="2" s="1"/>
  <c r="FR22" i="2" s="1"/>
  <c r="FV22" i="2" s="1"/>
  <c r="FZ22" i="2" s="1"/>
  <c r="GC22" i="2" s="1"/>
  <c r="GF22" i="2" s="1"/>
  <c r="GJ22" i="2" s="1"/>
  <c r="GN22" i="2" s="1"/>
  <c r="GQ22" i="2" s="1"/>
  <c r="GT22" i="2" s="1"/>
  <c r="GW22" i="2" s="1"/>
  <c r="GZ22" i="2" s="1"/>
  <c r="HC22" i="2" s="1"/>
  <c r="HF22" i="2" s="1"/>
  <c r="HI22" i="2" s="1"/>
  <c r="HL22" i="2" s="1"/>
  <c r="HP22" i="2" s="1"/>
  <c r="HT22" i="2" s="1"/>
  <c r="HX22" i="2" s="1"/>
  <c r="IA22" i="2" s="1"/>
  <c r="ID22" i="2" s="1"/>
  <c r="IG22" i="2" s="1"/>
  <c r="IK22" i="2" s="1"/>
  <c r="IO22" i="2" s="1"/>
  <c r="IR22" i="2" s="1"/>
  <c r="IU22" i="2" s="1"/>
  <c r="IX22" i="2" s="1"/>
  <c r="JA22" i="2" s="1"/>
  <c r="JD22" i="2" s="1"/>
  <c r="JG22" i="2" s="1"/>
  <c r="JJ22" i="2" s="1"/>
  <c r="JN22" i="2" s="1"/>
  <c r="JR22" i="2" s="1"/>
  <c r="JV22" i="2" s="1"/>
  <c r="JY22" i="2" s="1"/>
  <c r="KB22" i="2" s="1"/>
  <c r="KF22" i="2" s="1"/>
  <c r="KI22" i="2" s="1"/>
  <c r="KM22" i="2" s="1"/>
  <c r="KQ22" i="2" s="1"/>
  <c r="KT22" i="2" s="1"/>
  <c r="KX22" i="2" s="1"/>
  <c r="LB22" i="2" s="1"/>
  <c r="LE22" i="2" s="1"/>
  <c r="LH22" i="2" s="1"/>
  <c r="LK22" i="2" s="1"/>
  <c r="LO22" i="2" s="1"/>
  <c r="LS22" i="2" s="1"/>
  <c r="LW22" i="2" s="1"/>
  <c r="MA22" i="2" s="1"/>
  <c r="ME22" i="2" s="1"/>
  <c r="MI22" i="2" s="1"/>
  <c r="MM22" i="2" s="1"/>
  <c r="MQ22" i="2" s="1"/>
  <c r="MU22" i="2" s="1"/>
  <c r="MY22" i="2" s="1"/>
  <c r="NC22" i="2" s="1"/>
  <c r="NG22" i="2" s="1"/>
  <c r="NK22" i="2" s="1"/>
  <c r="NO22" i="2" s="1"/>
  <c r="NS22" i="2" s="1"/>
  <c r="NW22" i="2" s="1"/>
  <c r="OA22" i="2" s="1"/>
  <c r="OE22" i="2" s="1"/>
  <c r="OI22" i="2" s="1"/>
  <c r="OM22" i="2" s="1"/>
  <c r="OQ22" i="2" s="1"/>
  <c r="OU22" i="2" s="1"/>
  <c r="OY22" i="2" s="1"/>
  <c r="PC22" i="2" s="1"/>
  <c r="PG22" i="2" s="1"/>
  <c r="PK22" i="2" s="1"/>
  <c r="PO22" i="2" s="1"/>
  <c r="PS22" i="2" s="1"/>
  <c r="PW22" i="2" s="1"/>
  <c r="QA22" i="2" s="1"/>
  <c r="QE22" i="2" s="1"/>
  <c r="QI22" i="2" s="1"/>
  <c r="QM22" i="2" s="1"/>
  <c r="QQ22" i="2" s="1"/>
  <c r="QU22" i="2" s="1"/>
  <c r="QY22" i="2" s="1"/>
  <c r="RC22" i="2" s="1"/>
  <c r="RG22" i="2" s="1"/>
  <c r="RK22" i="2" s="1"/>
  <c r="RO22" i="2" s="1"/>
  <c r="RS22" i="2" s="1"/>
  <c r="RW22" i="2" s="1"/>
  <c r="SA22" i="2" s="1"/>
  <c r="SE22" i="2" s="1"/>
  <c r="SI22" i="2" s="1"/>
  <c r="SM22" i="2" s="1"/>
  <c r="SQ22" i="2" s="1"/>
  <c r="SU22" i="2" s="1"/>
  <c r="SY22" i="2" s="1"/>
  <c r="TC22" i="2" s="1"/>
  <c r="G22" i="2"/>
  <c r="TK21" i="2"/>
  <c r="TL21" i="2" s="1"/>
  <c r="TH21" i="2"/>
  <c r="TI21" i="2" s="1"/>
  <c r="TE21" i="2"/>
  <c r="Z21" i="2"/>
  <c r="AC21" i="2" s="1"/>
  <c r="AF21" i="2" s="1"/>
  <c r="AI21" i="2" s="1"/>
  <c r="AM21" i="2" s="1"/>
  <c r="AQ21" i="2" s="1"/>
  <c r="AU21" i="2" s="1"/>
  <c r="AY21" i="2" s="1"/>
  <c r="BB21" i="2" s="1"/>
  <c r="BE21" i="2" s="1"/>
  <c r="BH21" i="2" s="1"/>
  <c r="BK21" i="2" s="1"/>
  <c r="BN21" i="2" s="1"/>
  <c r="BQ21" i="2" s="1"/>
  <c r="BT21" i="2" s="1"/>
  <c r="BW21" i="2" s="1"/>
  <c r="BZ21" i="2" s="1"/>
  <c r="CC21" i="2" s="1"/>
  <c r="CF21" i="2" s="1"/>
  <c r="CI21" i="2" s="1"/>
  <c r="CL21" i="2" s="1"/>
  <c r="CP21" i="2" s="1"/>
  <c r="CT21" i="2" s="1"/>
  <c r="CX21" i="2" s="1"/>
  <c r="DB21" i="2" s="1"/>
  <c r="DE21" i="2" s="1"/>
  <c r="DI21" i="2" s="1"/>
  <c r="DL21" i="2" s="1"/>
  <c r="DO21" i="2" s="1"/>
  <c r="DS21" i="2" s="1"/>
  <c r="DW21" i="2" s="1"/>
  <c r="DZ21" i="2" s="1"/>
  <c r="EC21" i="2" s="1"/>
  <c r="EG21" i="2" s="1"/>
  <c r="EJ21" i="2" s="1"/>
  <c r="EM21" i="2" s="1"/>
  <c r="EQ21" i="2" s="1"/>
  <c r="ET21" i="2" s="1"/>
  <c r="EX21" i="2" s="1"/>
  <c r="FB21" i="2" s="1"/>
  <c r="FE21" i="2" s="1"/>
  <c r="FH21" i="2" s="1"/>
  <c r="FK21" i="2" s="1"/>
  <c r="FN21" i="2" s="1"/>
  <c r="FR21" i="2" s="1"/>
  <c r="FV21" i="2" s="1"/>
  <c r="FZ21" i="2" s="1"/>
  <c r="GC21" i="2" s="1"/>
  <c r="GF21" i="2" s="1"/>
  <c r="GJ21" i="2" s="1"/>
  <c r="GN21" i="2" s="1"/>
  <c r="GQ21" i="2" s="1"/>
  <c r="GT21" i="2" s="1"/>
  <c r="GW21" i="2" s="1"/>
  <c r="GZ21" i="2" s="1"/>
  <c r="HC21" i="2" s="1"/>
  <c r="HF21" i="2" s="1"/>
  <c r="HI21" i="2" s="1"/>
  <c r="HL21" i="2" s="1"/>
  <c r="HP21" i="2" s="1"/>
  <c r="HT21" i="2" s="1"/>
  <c r="HX21" i="2" s="1"/>
  <c r="IA21" i="2" s="1"/>
  <c r="ID21" i="2" s="1"/>
  <c r="IG21" i="2" s="1"/>
  <c r="IK21" i="2" s="1"/>
  <c r="IO21" i="2" s="1"/>
  <c r="IR21" i="2" s="1"/>
  <c r="IU21" i="2" s="1"/>
  <c r="IX21" i="2" s="1"/>
  <c r="JA21" i="2" s="1"/>
  <c r="JD21" i="2" s="1"/>
  <c r="JG21" i="2" s="1"/>
  <c r="JJ21" i="2" s="1"/>
  <c r="JN21" i="2" s="1"/>
  <c r="JR21" i="2" s="1"/>
  <c r="JV21" i="2" s="1"/>
  <c r="JY21" i="2" s="1"/>
  <c r="KB21" i="2" s="1"/>
  <c r="KF21" i="2" s="1"/>
  <c r="KI21" i="2" s="1"/>
  <c r="KM21" i="2" s="1"/>
  <c r="KQ21" i="2" s="1"/>
  <c r="KT21" i="2" s="1"/>
  <c r="KX21" i="2" s="1"/>
  <c r="LB21" i="2" s="1"/>
  <c r="LE21" i="2" s="1"/>
  <c r="LH21" i="2" s="1"/>
  <c r="LK21" i="2" s="1"/>
  <c r="LO21" i="2" s="1"/>
  <c r="LS21" i="2" s="1"/>
  <c r="LW21" i="2" s="1"/>
  <c r="MA21" i="2" s="1"/>
  <c r="ME21" i="2" s="1"/>
  <c r="MI21" i="2" s="1"/>
  <c r="MM21" i="2" s="1"/>
  <c r="MQ21" i="2" s="1"/>
  <c r="MU21" i="2" s="1"/>
  <c r="MY21" i="2" s="1"/>
  <c r="NC21" i="2" s="1"/>
  <c r="NG21" i="2" s="1"/>
  <c r="NK21" i="2" s="1"/>
  <c r="NO21" i="2" s="1"/>
  <c r="NS21" i="2" s="1"/>
  <c r="NW21" i="2" s="1"/>
  <c r="OA21" i="2" s="1"/>
  <c r="OE21" i="2" s="1"/>
  <c r="OI21" i="2" s="1"/>
  <c r="OM21" i="2" s="1"/>
  <c r="OQ21" i="2" s="1"/>
  <c r="OU21" i="2" s="1"/>
  <c r="OY21" i="2" s="1"/>
  <c r="PC21" i="2" s="1"/>
  <c r="PG21" i="2" s="1"/>
  <c r="PK21" i="2" s="1"/>
  <c r="PO21" i="2" s="1"/>
  <c r="PS21" i="2" s="1"/>
  <c r="PW21" i="2" s="1"/>
  <c r="QA21" i="2" s="1"/>
  <c r="QE21" i="2" s="1"/>
  <c r="QI21" i="2" s="1"/>
  <c r="QM21" i="2" s="1"/>
  <c r="QQ21" i="2" s="1"/>
  <c r="QU21" i="2" s="1"/>
  <c r="QY21" i="2" s="1"/>
  <c r="RC21" i="2" s="1"/>
  <c r="RG21" i="2" s="1"/>
  <c r="RK21" i="2" s="1"/>
  <c r="RO21" i="2" s="1"/>
  <c r="RS21" i="2" s="1"/>
  <c r="RW21" i="2" s="1"/>
  <c r="SA21" i="2" s="1"/>
  <c r="SE21" i="2" s="1"/>
  <c r="SI21" i="2" s="1"/>
  <c r="SM21" i="2" s="1"/>
  <c r="SQ21" i="2" s="1"/>
  <c r="SU21" i="2" s="1"/>
  <c r="SY21" i="2" s="1"/>
  <c r="TC21" i="2" s="1"/>
  <c r="W21" i="2"/>
  <c r="G21" i="2"/>
  <c r="TK20" i="2"/>
  <c r="TL20" i="2" s="1"/>
  <c r="TH20" i="2"/>
  <c r="TI20" i="2" s="1"/>
  <c r="TE20" i="2"/>
  <c r="TF20" i="2" s="1"/>
  <c r="W20" i="2"/>
  <c r="Z20" i="2" s="1"/>
  <c r="AC20" i="2" s="1"/>
  <c r="AF20" i="2" s="1"/>
  <c r="AI20" i="2" s="1"/>
  <c r="AM20" i="2" s="1"/>
  <c r="AQ20" i="2" s="1"/>
  <c r="AU20" i="2" s="1"/>
  <c r="AY20" i="2" s="1"/>
  <c r="BB20" i="2" s="1"/>
  <c r="BE20" i="2" s="1"/>
  <c r="BH20" i="2" s="1"/>
  <c r="BK20" i="2" s="1"/>
  <c r="BN20" i="2" s="1"/>
  <c r="BQ20" i="2" s="1"/>
  <c r="BT20" i="2" s="1"/>
  <c r="BW20" i="2" s="1"/>
  <c r="BZ20" i="2" s="1"/>
  <c r="CC20" i="2" s="1"/>
  <c r="CF20" i="2" s="1"/>
  <c r="CI20" i="2" s="1"/>
  <c r="CL20" i="2" s="1"/>
  <c r="CP20" i="2" s="1"/>
  <c r="CT20" i="2" s="1"/>
  <c r="CX20" i="2" s="1"/>
  <c r="DB20" i="2" s="1"/>
  <c r="DE20" i="2" s="1"/>
  <c r="DI20" i="2" s="1"/>
  <c r="DL20" i="2" s="1"/>
  <c r="DO20" i="2" s="1"/>
  <c r="DS20" i="2" s="1"/>
  <c r="DW20" i="2" s="1"/>
  <c r="DZ20" i="2" s="1"/>
  <c r="EC20" i="2" s="1"/>
  <c r="EG20" i="2" s="1"/>
  <c r="EJ20" i="2" s="1"/>
  <c r="EM20" i="2" s="1"/>
  <c r="EQ20" i="2" s="1"/>
  <c r="ET20" i="2" s="1"/>
  <c r="EX20" i="2" s="1"/>
  <c r="FB20" i="2" s="1"/>
  <c r="FE20" i="2" s="1"/>
  <c r="FH20" i="2" s="1"/>
  <c r="FK20" i="2" s="1"/>
  <c r="FN20" i="2" s="1"/>
  <c r="FR20" i="2" s="1"/>
  <c r="FV20" i="2" s="1"/>
  <c r="FZ20" i="2" s="1"/>
  <c r="GC20" i="2" s="1"/>
  <c r="GF20" i="2" s="1"/>
  <c r="GJ20" i="2" s="1"/>
  <c r="GN20" i="2" s="1"/>
  <c r="GQ20" i="2" s="1"/>
  <c r="GT20" i="2" s="1"/>
  <c r="GW20" i="2" s="1"/>
  <c r="GZ20" i="2" s="1"/>
  <c r="HC20" i="2" s="1"/>
  <c r="HF20" i="2" s="1"/>
  <c r="HI20" i="2" s="1"/>
  <c r="HL20" i="2" s="1"/>
  <c r="HP20" i="2" s="1"/>
  <c r="HT20" i="2" s="1"/>
  <c r="HX20" i="2" s="1"/>
  <c r="IA20" i="2" s="1"/>
  <c r="ID20" i="2" s="1"/>
  <c r="IG20" i="2" s="1"/>
  <c r="IK20" i="2" s="1"/>
  <c r="IO20" i="2" s="1"/>
  <c r="IR20" i="2" s="1"/>
  <c r="IU20" i="2" s="1"/>
  <c r="IX20" i="2" s="1"/>
  <c r="JA20" i="2" s="1"/>
  <c r="JD20" i="2" s="1"/>
  <c r="JG20" i="2" s="1"/>
  <c r="JJ20" i="2" s="1"/>
  <c r="JN20" i="2" s="1"/>
  <c r="JR20" i="2" s="1"/>
  <c r="JV20" i="2" s="1"/>
  <c r="JY20" i="2" s="1"/>
  <c r="KB20" i="2" s="1"/>
  <c r="KF20" i="2" s="1"/>
  <c r="KI20" i="2" s="1"/>
  <c r="KM20" i="2" s="1"/>
  <c r="KQ20" i="2" s="1"/>
  <c r="KT20" i="2" s="1"/>
  <c r="KX20" i="2" s="1"/>
  <c r="LB20" i="2" s="1"/>
  <c r="LE20" i="2" s="1"/>
  <c r="LH20" i="2" s="1"/>
  <c r="LK20" i="2" s="1"/>
  <c r="LO20" i="2" s="1"/>
  <c r="LS20" i="2" s="1"/>
  <c r="LW20" i="2" s="1"/>
  <c r="MA20" i="2" s="1"/>
  <c r="ME20" i="2" s="1"/>
  <c r="MI20" i="2" s="1"/>
  <c r="MM20" i="2" s="1"/>
  <c r="MQ20" i="2" s="1"/>
  <c r="MU20" i="2" s="1"/>
  <c r="MY20" i="2" s="1"/>
  <c r="NC20" i="2" s="1"/>
  <c r="NG20" i="2" s="1"/>
  <c r="NK20" i="2" s="1"/>
  <c r="NO20" i="2" s="1"/>
  <c r="NS20" i="2" s="1"/>
  <c r="NW20" i="2" s="1"/>
  <c r="OA20" i="2" s="1"/>
  <c r="OE20" i="2" s="1"/>
  <c r="OI20" i="2" s="1"/>
  <c r="OM20" i="2" s="1"/>
  <c r="OQ20" i="2" s="1"/>
  <c r="OU20" i="2" s="1"/>
  <c r="OY20" i="2" s="1"/>
  <c r="PC20" i="2" s="1"/>
  <c r="PG20" i="2" s="1"/>
  <c r="PK20" i="2" s="1"/>
  <c r="PO20" i="2" s="1"/>
  <c r="PS20" i="2" s="1"/>
  <c r="PW20" i="2" s="1"/>
  <c r="QA20" i="2" s="1"/>
  <c r="QE20" i="2" s="1"/>
  <c r="QI20" i="2" s="1"/>
  <c r="QM20" i="2" s="1"/>
  <c r="QQ20" i="2" s="1"/>
  <c r="QU20" i="2" s="1"/>
  <c r="QY20" i="2" s="1"/>
  <c r="RC20" i="2" s="1"/>
  <c r="RG20" i="2" s="1"/>
  <c r="RK20" i="2" s="1"/>
  <c r="RO20" i="2" s="1"/>
  <c r="RS20" i="2" s="1"/>
  <c r="RW20" i="2" s="1"/>
  <c r="SA20" i="2" s="1"/>
  <c r="SE20" i="2" s="1"/>
  <c r="SI20" i="2" s="1"/>
  <c r="SM20" i="2" s="1"/>
  <c r="SQ20" i="2" s="1"/>
  <c r="SU20" i="2" s="1"/>
  <c r="SY20" i="2" s="1"/>
  <c r="TC20" i="2" s="1"/>
  <c r="G20" i="2"/>
  <c r="TK19" i="2"/>
  <c r="TL19" i="2" s="1"/>
  <c r="TH19" i="2"/>
  <c r="TI19" i="2" s="1"/>
  <c r="TE19" i="2"/>
  <c r="TF19" i="2" s="1"/>
  <c r="W19" i="2"/>
  <c r="Z19" i="2" s="1"/>
  <c r="AC19" i="2" s="1"/>
  <c r="AF19" i="2" s="1"/>
  <c r="AI19" i="2" s="1"/>
  <c r="AM19" i="2" s="1"/>
  <c r="AQ19" i="2" s="1"/>
  <c r="AU19" i="2" s="1"/>
  <c r="AY19" i="2" s="1"/>
  <c r="BB19" i="2" s="1"/>
  <c r="BE19" i="2" s="1"/>
  <c r="BH19" i="2" s="1"/>
  <c r="BK19" i="2" s="1"/>
  <c r="BN19" i="2" s="1"/>
  <c r="BQ19" i="2" s="1"/>
  <c r="BT19" i="2" s="1"/>
  <c r="BW19" i="2" s="1"/>
  <c r="BZ19" i="2" s="1"/>
  <c r="CC19" i="2" s="1"/>
  <c r="CF19" i="2" s="1"/>
  <c r="CI19" i="2" s="1"/>
  <c r="CL19" i="2" s="1"/>
  <c r="CP19" i="2" s="1"/>
  <c r="CT19" i="2" s="1"/>
  <c r="CX19" i="2" s="1"/>
  <c r="DB19" i="2" s="1"/>
  <c r="DE19" i="2" s="1"/>
  <c r="DI19" i="2" s="1"/>
  <c r="DL19" i="2" s="1"/>
  <c r="DO19" i="2" s="1"/>
  <c r="DS19" i="2" s="1"/>
  <c r="DW19" i="2" s="1"/>
  <c r="DZ19" i="2" s="1"/>
  <c r="EC19" i="2" s="1"/>
  <c r="EG19" i="2" s="1"/>
  <c r="EJ19" i="2" s="1"/>
  <c r="EM19" i="2" s="1"/>
  <c r="EQ19" i="2" s="1"/>
  <c r="ET19" i="2" s="1"/>
  <c r="EX19" i="2" s="1"/>
  <c r="FB19" i="2" s="1"/>
  <c r="FE19" i="2" s="1"/>
  <c r="FH19" i="2" s="1"/>
  <c r="FK19" i="2" s="1"/>
  <c r="FN19" i="2" s="1"/>
  <c r="FR19" i="2" s="1"/>
  <c r="FV19" i="2" s="1"/>
  <c r="FZ19" i="2" s="1"/>
  <c r="GC19" i="2" s="1"/>
  <c r="GF19" i="2" s="1"/>
  <c r="GJ19" i="2" s="1"/>
  <c r="GN19" i="2" s="1"/>
  <c r="GQ19" i="2" s="1"/>
  <c r="GT19" i="2" s="1"/>
  <c r="GW19" i="2" s="1"/>
  <c r="GZ19" i="2" s="1"/>
  <c r="HC19" i="2" s="1"/>
  <c r="HF19" i="2" s="1"/>
  <c r="HI19" i="2" s="1"/>
  <c r="HL19" i="2" s="1"/>
  <c r="HP19" i="2" s="1"/>
  <c r="HT19" i="2" s="1"/>
  <c r="HX19" i="2" s="1"/>
  <c r="IA19" i="2" s="1"/>
  <c r="ID19" i="2" s="1"/>
  <c r="IG19" i="2" s="1"/>
  <c r="IK19" i="2" s="1"/>
  <c r="IO19" i="2" s="1"/>
  <c r="IR19" i="2" s="1"/>
  <c r="IU19" i="2" s="1"/>
  <c r="IX19" i="2" s="1"/>
  <c r="JA19" i="2" s="1"/>
  <c r="JD19" i="2" s="1"/>
  <c r="JG19" i="2" s="1"/>
  <c r="JJ19" i="2" s="1"/>
  <c r="JN19" i="2" s="1"/>
  <c r="JR19" i="2" s="1"/>
  <c r="JV19" i="2" s="1"/>
  <c r="JY19" i="2" s="1"/>
  <c r="KB19" i="2" s="1"/>
  <c r="KF19" i="2" s="1"/>
  <c r="KI19" i="2" s="1"/>
  <c r="KM19" i="2" s="1"/>
  <c r="KQ19" i="2" s="1"/>
  <c r="KT19" i="2" s="1"/>
  <c r="KX19" i="2" s="1"/>
  <c r="LB19" i="2" s="1"/>
  <c r="LE19" i="2" s="1"/>
  <c r="LH19" i="2" s="1"/>
  <c r="LK19" i="2" s="1"/>
  <c r="LO19" i="2" s="1"/>
  <c r="LS19" i="2" s="1"/>
  <c r="LW19" i="2" s="1"/>
  <c r="MA19" i="2" s="1"/>
  <c r="ME19" i="2" s="1"/>
  <c r="MI19" i="2" s="1"/>
  <c r="MM19" i="2" s="1"/>
  <c r="MQ19" i="2" s="1"/>
  <c r="MU19" i="2" s="1"/>
  <c r="MY19" i="2" s="1"/>
  <c r="NC19" i="2" s="1"/>
  <c r="NG19" i="2" s="1"/>
  <c r="NK19" i="2" s="1"/>
  <c r="NO19" i="2" s="1"/>
  <c r="NS19" i="2" s="1"/>
  <c r="NW19" i="2" s="1"/>
  <c r="OA19" i="2" s="1"/>
  <c r="OE19" i="2" s="1"/>
  <c r="OI19" i="2" s="1"/>
  <c r="OM19" i="2" s="1"/>
  <c r="OQ19" i="2" s="1"/>
  <c r="OU19" i="2" s="1"/>
  <c r="OY19" i="2" s="1"/>
  <c r="PC19" i="2" s="1"/>
  <c r="PG19" i="2" s="1"/>
  <c r="PK19" i="2" s="1"/>
  <c r="PO19" i="2" s="1"/>
  <c r="PS19" i="2" s="1"/>
  <c r="PW19" i="2" s="1"/>
  <c r="QA19" i="2" s="1"/>
  <c r="QE19" i="2" s="1"/>
  <c r="QI19" i="2" s="1"/>
  <c r="QM19" i="2" s="1"/>
  <c r="QQ19" i="2" s="1"/>
  <c r="QU19" i="2" s="1"/>
  <c r="QY19" i="2" s="1"/>
  <c r="RC19" i="2" s="1"/>
  <c r="RG19" i="2" s="1"/>
  <c r="RK19" i="2" s="1"/>
  <c r="RO19" i="2" s="1"/>
  <c r="RS19" i="2" s="1"/>
  <c r="RW19" i="2" s="1"/>
  <c r="SA19" i="2" s="1"/>
  <c r="SE19" i="2" s="1"/>
  <c r="SI19" i="2" s="1"/>
  <c r="SM19" i="2" s="1"/>
  <c r="SQ19" i="2" s="1"/>
  <c r="SU19" i="2" s="1"/>
  <c r="SY19" i="2" s="1"/>
  <c r="TC19" i="2" s="1"/>
  <c r="G19" i="2"/>
  <c r="TK18" i="2"/>
  <c r="TH18" i="2"/>
  <c r="TI18" i="2" s="1"/>
  <c r="TE18" i="2"/>
  <c r="TF18" i="2" s="1"/>
  <c r="W18" i="2"/>
  <c r="Z18" i="2" s="1"/>
  <c r="AC18" i="2" s="1"/>
  <c r="AF18" i="2" s="1"/>
  <c r="AI18" i="2" s="1"/>
  <c r="AM18" i="2" s="1"/>
  <c r="AQ18" i="2" s="1"/>
  <c r="AU18" i="2" s="1"/>
  <c r="AY18" i="2" s="1"/>
  <c r="BB18" i="2" s="1"/>
  <c r="BE18" i="2" s="1"/>
  <c r="BH18" i="2" s="1"/>
  <c r="BK18" i="2" s="1"/>
  <c r="BN18" i="2" s="1"/>
  <c r="BQ18" i="2" s="1"/>
  <c r="BT18" i="2" s="1"/>
  <c r="BW18" i="2" s="1"/>
  <c r="BZ18" i="2" s="1"/>
  <c r="CC18" i="2" s="1"/>
  <c r="CF18" i="2" s="1"/>
  <c r="CI18" i="2" s="1"/>
  <c r="CL18" i="2" s="1"/>
  <c r="CP18" i="2" s="1"/>
  <c r="CT18" i="2" s="1"/>
  <c r="CX18" i="2" s="1"/>
  <c r="DB18" i="2" s="1"/>
  <c r="DE18" i="2" s="1"/>
  <c r="DI18" i="2" s="1"/>
  <c r="DL18" i="2" s="1"/>
  <c r="DO18" i="2" s="1"/>
  <c r="DS18" i="2" s="1"/>
  <c r="DW18" i="2" s="1"/>
  <c r="DZ18" i="2" s="1"/>
  <c r="EC18" i="2" s="1"/>
  <c r="EG18" i="2" s="1"/>
  <c r="EJ18" i="2" s="1"/>
  <c r="EM18" i="2" s="1"/>
  <c r="EQ18" i="2" s="1"/>
  <c r="ET18" i="2" s="1"/>
  <c r="EX18" i="2" s="1"/>
  <c r="FB18" i="2" s="1"/>
  <c r="FE18" i="2" s="1"/>
  <c r="FH18" i="2" s="1"/>
  <c r="FK18" i="2" s="1"/>
  <c r="FN18" i="2" s="1"/>
  <c r="FR18" i="2" s="1"/>
  <c r="FV18" i="2" s="1"/>
  <c r="FZ18" i="2" s="1"/>
  <c r="GC18" i="2" s="1"/>
  <c r="GF18" i="2" s="1"/>
  <c r="GJ18" i="2" s="1"/>
  <c r="GN18" i="2" s="1"/>
  <c r="GQ18" i="2" s="1"/>
  <c r="GT18" i="2" s="1"/>
  <c r="GW18" i="2" s="1"/>
  <c r="GZ18" i="2" s="1"/>
  <c r="HC18" i="2" s="1"/>
  <c r="HF18" i="2" s="1"/>
  <c r="HI18" i="2" s="1"/>
  <c r="HL18" i="2" s="1"/>
  <c r="HP18" i="2" s="1"/>
  <c r="HT18" i="2" s="1"/>
  <c r="HX18" i="2" s="1"/>
  <c r="IA18" i="2" s="1"/>
  <c r="ID18" i="2" s="1"/>
  <c r="IG18" i="2" s="1"/>
  <c r="IK18" i="2" s="1"/>
  <c r="IO18" i="2" s="1"/>
  <c r="IR18" i="2" s="1"/>
  <c r="IU18" i="2" s="1"/>
  <c r="IX18" i="2" s="1"/>
  <c r="JA18" i="2" s="1"/>
  <c r="JD18" i="2" s="1"/>
  <c r="JG18" i="2" s="1"/>
  <c r="JJ18" i="2" s="1"/>
  <c r="JN18" i="2" s="1"/>
  <c r="JR18" i="2" s="1"/>
  <c r="JV18" i="2" s="1"/>
  <c r="JY18" i="2" s="1"/>
  <c r="KB18" i="2" s="1"/>
  <c r="KF18" i="2" s="1"/>
  <c r="KI18" i="2" s="1"/>
  <c r="KM18" i="2" s="1"/>
  <c r="KQ18" i="2" s="1"/>
  <c r="KT18" i="2" s="1"/>
  <c r="KX18" i="2" s="1"/>
  <c r="LB18" i="2" s="1"/>
  <c r="LE18" i="2" s="1"/>
  <c r="LH18" i="2" s="1"/>
  <c r="LK18" i="2" s="1"/>
  <c r="LO18" i="2" s="1"/>
  <c r="LS18" i="2" s="1"/>
  <c r="LW18" i="2" s="1"/>
  <c r="MA18" i="2" s="1"/>
  <c r="ME18" i="2" s="1"/>
  <c r="MI18" i="2" s="1"/>
  <c r="MM18" i="2" s="1"/>
  <c r="MQ18" i="2" s="1"/>
  <c r="MU18" i="2" s="1"/>
  <c r="MY18" i="2" s="1"/>
  <c r="NC18" i="2" s="1"/>
  <c r="NG18" i="2" s="1"/>
  <c r="NK18" i="2" s="1"/>
  <c r="NO18" i="2" s="1"/>
  <c r="NS18" i="2" s="1"/>
  <c r="NW18" i="2" s="1"/>
  <c r="OA18" i="2" s="1"/>
  <c r="OE18" i="2" s="1"/>
  <c r="OI18" i="2" s="1"/>
  <c r="OM18" i="2" s="1"/>
  <c r="OQ18" i="2" s="1"/>
  <c r="OU18" i="2" s="1"/>
  <c r="OY18" i="2" s="1"/>
  <c r="PC18" i="2" s="1"/>
  <c r="PG18" i="2" s="1"/>
  <c r="PK18" i="2" s="1"/>
  <c r="PO18" i="2" s="1"/>
  <c r="PS18" i="2" s="1"/>
  <c r="PW18" i="2" s="1"/>
  <c r="QA18" i="2" s="1"/>
  <c r="QE18" i="2" s="1"/>
  <c r="QI18" i="2" s="1"/>
  <c r="QM18" i="2" s="1"/>
  <c r="QQ18" i="2" s="1"/>
  <c r="QU18" i="2" s="1"/>
  <c r="QY18" i="2" s="1"/>
  <c r="RC18" i="2" s="1"/>
  <c r="RG18" i="2" s="1"/>
  <c r="RK18" i="2" s="1"/>
  <c r="RO18" i="2" s="1"/>
  <c r="RS18" i="2" s="1"/>
  <c r="RW18" i="2" s="1"/>
  <c r="SA18" i="2" s="1"/>
  <c r="SE18" i="2" s="1"/>
  <c r="SI18" i="2" s="1"/>
  <c r="SM18" i="2" s="1"/>
  <c r="SQ18" i="2" s="1"/>
  <c r="SU18" i="2" s="1"/>
  <c r="SY18" i="2" s="1"/>
  <c r="TC18" i="2" s="1"/>
  <c r="F18" i="2"/>
  <c r="G18" i="2" s="1"/>
  <c r="TK17" i="2"/>
  <c r="TH17" i="2"/>
  <c r="TI17" i="2" s="1"/>
  <c r="TE17" i="2"/>
  <c r="TF17" i="2" s="1"/>
  <c r="W17" i="2"/>
  <c r="Z17" i="2" s="1"/>
  <c r="AC17" i="2" s="1"/>
  <c r="AF17" i="2" s="1"/>
  <c r="AI17" i="2" s="1"/>
  <c r="AM17" i="2" s="1"/>
  <c r="AQ17" i="2" s="1"/>
  <c r="AU17" i="2" s="1"/>
  <c r="AY17" i="2" s="1"/>
  <c r="BB17" i="2" s="1"/>
  <c r="BE17" i="2" s="1"/>
  <c r="BH17" i="2" s="1"/>
  <c r="BK17" i="2" s="1"/>
  <c r="BN17" i="2" s="1"/>
  <c r="BQ17" i="2" s="1"/>
  <c r="BT17" i="2" s="1"/>
  <c r="BW17" i="2" s="1"/>
  <c r="BZ17" i="2" s="1"/>
  <c r="CC17" i="2" s="1"/>
  <c r="CF17" i="2" s="1"/>
  <c r="CI17" i="2" s="1"/>
  <c r="CL17" i="2" s="1"/>
  <c r="CP17" i="2" s="1"/>
  <c r="CT17" i="2" s="1"/>
  <c r="CX17" i="2" s="1"/>
  <c r="DB17" i="2" s="1"/>
  <c r="DE17" i="2" s="1"/>
  <c r="DI17" i="2" s="1"/>
  <c r="DL17" i="2" s="1"/>
  <c r="DO17" i="2" s="1"/>
  <c r="DS17" i="2" s="1"/>
  <c r="DW17" i="2" s="1"/>
  <c r="DZ17" i="2" s="1"/>
  <c r="EC17" i="2" s="1"/>
  <c r="EG17" i="2" s="1"/>
  <c r="EJ17" i="2" s="1"/>
  <c r="EM17" i="2" s="1"/>
  <c r="EQ17" i="2" s="1"/>
  <c r="ET17" i="2" s="1"/>
  <c r="EX17" i="2" s="1"/>
  <c r="FB17" i="2" s="1"/>
  <c r="FE17" i="2" s="1"/>
  <c r="FH17" i="2" s="1"/>
  <c r="FK17" i="2" s="1"/>
  <c r="FN17" i="2" s="1"/>
  <c r="FR17" i="2" s="1"/>
  <c r="FV17" i="2" s="1"/>
  <c r="FZ17" i="2" s="1"/>
  <c r="GC17" i="2" s="1"/>
  <c r="GF17" i="2" s="1"/>
  <c r="GJ17" i="2" s="1"/>
  <c r="GN17" i="2" s="1"/>
  <c r="GQ17" i="2" s="1"/>
  <c r="GT17" i="2" s="1"/>
  <c r="GW17" i="2" s="1"/>
  <c r="GZ17" i="2" s="1"/>
  <c r="HC17" i="2" s="1"/>
  <c r="HF17" i="2" s="1"/>
  <c r="HI17" i="2" s="1"/>
  <c r="HL17" i="2" s="1"/>
  <c r="HP17" i="2" s="1"/>
  <c r="HT17" i="2" s="1"/>
  <c r="HX17" i="2" s="1"/>
  <c r="IA17" i="2" s="1"/>
  <c r="ID17" i="2" s="1"/>
  <c r="IG17" i="2" s="1"/>
  <c r="IK17" i="2" s="1"/>
  <c r="IO17" i="2" s="1"/>
  <c r="IR17" i="2" s="1"/>
  <c r="IU17" i="2" s="1"/>
  <c r="IX17" i="2" s="1"/>
  <c r="JA17" i="2" s="1"/>
  <c r="JD17" i="2" s="1"/>
  <c r="JG17" i="2" s="1"/>
  <c r="JJ17" i="2" s="1"/>
  <c r="JN17" i="2" s="1"/>
  <c r="JR17" i="2" s="1"/>
  <c r="JV17" i="2" s="1"/>
  <c r="JY17" i="2" s="1"/>
  <c r="KB17" i="2" s="1"/>
  <c r="KF17" i="2" s="1"/>
  <c r="KI17" i="2" s="1"/>
  <c r="KM17" i="2" s="1"/>
  <c r="KQ17" i="2" s="1"/>
  <c r="KT17" i="2" s="1"/>
  <c r="KX17" i="2" s="1"/>
  <c r="LB17" i="2" s="1"/>
  <c r="LE17" i="2" s="1"/>
  <c r="LH17" i="2" s="1"/>
  <c r="LK17" i="2" s="1"/>
  <c r="LO17" i="2" s="1"/>
  <c r="LS17" i="2" s="1"/>
  <c r="LW17" i="2" s="1"/>
  <c r="MA17" i="2" s="1"/>
  <c r="ME17" i="2" s="1"/>
  <c r="MI17" i="2" s="1"/>
  <c r="MM17" i="2" s="1"/>
  <c r="MQ17" i="2" s="1"/>
  <c r="MU17" i="2" s="1"/>
  <c r="MY17" i="2" s="1"/>
  <c r="NC17" i="2" s="1"/>
  <c r="NG17" i="2" s="1"/>
  <c r="NK17" i="2" s="1"/>
  <c r="NO17" i="2" s="1"/>
  <c r="NS17" i="2" s="1"/>
  <c r="NW17" i="2" s="1"/>
  <c r="OA17" i="2" s="1"/>
  <c r="OE17" i="2" s="1"/>
  <c r="OI17" i="2" s="1"/>
  <c r="OM17" i="2" s="1"/>
  <c r="OQ17" i="2" s="1"/>
  <c r="OU17" i="2" s="1"/>
  <c r="OY17" i="2" s="1"/>
  <c r="PC17" i="2" s="1"/>
  <c r="PG17" i="2" s="1"/>
  <c r="PK17" i="2" s="1"/>
  <c r="PO17" i="2" s="1"/>
  <c r="PS17" i="2" s="1"/>
  <c r="PW17" i="2" s="1"/>
  <c r="QA17" i="2" s="1"/>
  <c r="QE17" i="2" s="1"/>
  <c r="QI17" i="2" s="1"/>
  <c r="QM17" i="2" s="1"/>
  <c r="QQ17" i="2" s="1"/>
  <c r="QU17" i="2" s="1"/>
  <c r="QY17" i="2" s="1"/>
  <c r="RC17" i="2" s="1"/>
  <c r="RG17" i="2" s="1"/>
  <c r="RK17" i="2" s="1"/>
  <c r="RO17" i="2" s="1"/>
  <c r="RS17" i="2" s="1"/>
  <c r="RW17" i="2" s="1"/>
  <c r="SA17" i="2" s="1"/>
  <c r="SE17" i="2" s="1"/>
  <c r="SI17" i="2" s="1"/>
  <c r="SM17" i="2" s="1"/>
  <c r="SQ17" i="2" s="1"/>
  <c r="SU17" i="2" s="1"/>
  <c r="SY17" i="2" s="1"/>
  <c r="TC17" i="2" s="1"/>
  <c r="G17" i="2"/>
  <c r="TK16" i="2"/>
  <c r="TL16" i="2" s="1"/>
  <c r="TH16" i="2"/>
  <c r="TI16" i="2" s="1"/>
  <c r="TE16" i="2"/>
  <c r="TF16" i="2" s="1"/>
  <c r="Z16" i="2"/>
  <c r="AC16" i="2" s="1"/>
  <c r="AF16" i="2" s="1"/>
  <c r="AI16" i="2" s="1"/>
  <c r="AM16" i="2" s="1"/>
  <c r="AQ16" i="2" s="1"/>
  <c r="AU16" i="2" s="1"/>
  <c r="AY16" i="2" s="1"/>
  <c r="BB16" i="2" s="1"/>
  <c r="BE16" i="2" s="1"/>
  <c r="BH16" i="2" s="1"/>
  <c r="BK16" i="2" s="1"/>
  <c r="BN16" i="2" s="1"/>
  <c r="BQ16" i="2" s="1"/>
  <c r="BT16" i="2" s="1"/>
  <c r="BW16" i="2" s="1"/>
  <c r="BZ16" i="2" s="1"/>
  <c r="CC16" i="2" s="1"/>
  <c r="CF16" i="2" s="1"/>
  <c r="CI16" i="2" s="1"/>
  <c r="CL16" i="2" s="1"/>
  <c r="CP16" i="2" s="1"/>
  <c r="CT16" i="2" s="1"/>
  <c r="CX16" i="2" s="1"/>
  <c r="DB16" i="2" s="1"/>
  <c r="DE16" i="2" s="1"/>
  <c r="DI16" i="2" s="1"/>
  <c r="DL16" i="2" s="1"/>
  <c r="DO16" i="2" s="1"/>
  <c r="DS16" i="2" s="1"/>
  <c r="DW16" i="2" s="1"/>
  <c r="DZ16" i="2" s="1"/>
  <c r="EC16" i="2" s="1"/>
  <c r="EG16" i="2" s="1"/>
  <c r="EJ16" i="2" s="1"/>
  <c r="EM16" i="2" s="1"/>
  <c r="EQ16" i="2" s="1"/>
  <c r="ET16" i="2" s="1"/>
  <c r="EX16" i="2" s="1"/>
  <c r="FB16" i="2" s="1"/>
  <c r="FE16" i="2" s="1"/>
  <c r="FH16" i="2" s="1"/>
  <c r="FK16" i="2" s="1"/>
  <c r="FN16" i="2" s="1"/>
  <c r="FR16" i="2" s="1"/>
  <c r="FV16" i="2" s="1"/>
  <c r="FZ16" i="2" s="1"/>
  <c r="GC16" i="2" s="1"/>
  <c r="GF16" i="2" s="1"/>
  <c r="GJ16" i="2" s="1"/>
  <c r="GN16" i="2" s="1"/>
  <c r="GQ16" i="2" s="1"/>
  <c r="GT16" i="2" s="1"/>
  <c r="GW16" i="2" s="1"/>
  <c r="GZ16" i="2" s="1"/>
  <c r="HC16" i="2" s="1"/>
  <c r="HF16" i="2" s="1"/>
  <c r="HI16" i="2" s="1"/>
  <c r="HL16" i="2" s="1"/>
  <c r="HP16" i="2" s="1"/>
  <c r="HT16" i="2" s="1"/>
  <c r="HX16" i="2" s="1"/>
  <c r="IA16" i="2" s="1"/>
  <c r="ID16" i="2" s="1"/>
  <c r="IG16" i="2" s="1"/>
  <c r="IK16" i="2" s="1"/>
  <c r="IO16" i="2" s="1"/>
  <c r="IR16" i="2" s="1"/>
  <c r="IU16" i="2" s="1"/>
  <c r="IX16" i="2" s="1"/>
  <c r="JA16" i="2" s="1"/>
  <c r="JD16" i="2" s="1"/>
  <c r="JG16" i="2" s="1"/>
  <c r="JJ16" i="2" s="1"/>
  <c r="JN16" i="2" s="1"/>
  <c r="JR16" i="2" s="1"/>
  <c r="JV16" i="2" s="1"/>
  <c r="JY16" i="2" s="1"/>
  <c r="KB16" i="2" s="1"/>
  <c r="KF16" i="2" s="1"/>
  <c r="KI16" i="2" s="1"/>
  <c r="KM16" i="2" s="1"/>
  <c r="KQ16" i="2" s="1"/>
  <c r="KT16" i="2" s="1"/>
  <c r="KX16" i="2" s="1"/>
  <c r="LB16" i="2" s="1"/>
  <c r="LE16" i="2" s="1"/>
  <c r="LH16" i="2" s="1"/>
  <c r="LK16" i="2" s="1"/>
  <c r="LO16" i="2" s="1"/>
  <c r="LS16" i="2" s="1"/>
  <c r="LW16" i="2" s="1"/>
  <c r="MA16" i="2" s="1"/>
  <c r="ME16" i="2" s="1"/>
  <c r="MI16" i="2" s="1"/>
  <c r="MM16" i="2" s="1"/>
  <c r="MQ16" i="2" s="1"/>
  <c r="MU16" i="2" s="1"/>
  <c r="MY16" i="2" s="1"/>
  <c r="NC16" i="2" s="1"/>
  <c r="NG16" i="2" s="1"/>
  <c r="NK16" i="2" s="1"/>
  <c r="NO16" i="2" s="1"/>
  <c r="NS16" i="2" s="1"/>
  <c r="NW16" i="2" s="1"/>
  <c r="OA16" i="2" s="1"/>
  <c r="OE16" i="2" s="1"/>
  <c r="OI16" i="2" s="1"/>
  <c r="OM16" i="2" s="1"/>
  <c r="OQ16" i="2" s="1"/>
  <c r="OU16" i="2" s="1"/>
  <c r="OY16" i="2" s="1"/>
  <c r="PC16" i="2" s="1"/>
  <c r="PG16" i="2" s="1"/>
  <c r="PK16" i="2" s="1"/>
  <c r="PO16" i="2" s="1"/>
  <c r="PS16" i="2" s="1"/>
  <c r="PW16" i="2" s="1"/>
  <c r="QA16" i="2" s="1"/>
  <c r="QE16" i="2" s="1"/>
  <c r="QI16" i="2" s="1"/>
  <c r="QM16" i="2" s="1"/>
  <c r="QQ16" i="2" s="1"/>
  <c r="QU16" i="2" s="1"/>
  <c r="QY16" i="2" s="1"/>
  <c r="RC16" i="2" s="1"/>
  <c r="RG16" i="2" s="1"/>
  <c r="RK16" i="2" s="1"/>
  <c r="RO16" i="2" s="1"/>
  <c r="RS16" i="2" s="1"/>
  <c r="RW16" i="2" s="1"/>
  <c r="SA16" i="2" s="1"/>
  <c r="SE16" i="2" s="1"/>
  <c r="SI16" i="2" s="1"/>
  <c r="SM16" i="2" s="1"/>
  <c r="SQ16" i="2" s="1"/>
  <c r="SU16" i="2" s="1"/>
  <c r="SY16" i="2" s="1"/>
  <c r="TC16" i="2" s="1"/>
  <c r="W16" i="2"/>
  <c r="G16" i="2"/>
  <c r="TK15" i="2"/>
  <c r="TN15" i="2" s="1"/>
  <c r="TO15" i="2" s="1"/>
  <c r="TH15" i="2"/>
  <c r="TI15" i="2" s="1"/>
  <c r="TE15" i="2"/>
  <c r="TF15" i="2" s="1"/>
  <c r="W15" i="2"/>
  <c r="Z15" i="2" s="1"/>
  <c r="AC15" i="2" s="1"/>
  <c r="AF15" i="2" s="1"/>
  <c r="AI15" i="2" s="1"/>
  <c r="AM15" i="2" s="1"/>
  <c r="AQ15" i="2" s="1"/>
  <c r="AU15" i="2" s="1"/>
  <c r="AY15" i="2" s="1"/>
  <c r="BB15" i="2" s="1"/>
  <c r="BE15" i="2" s="1"/>
  <c r="BH15" i="2" s="1"/>
  <c r="BK15" i="2" s="1"/>
  <c r="BN15" i="2" s="1"/>
  <c r="BQ15" i="2" s="1"/>
  <c r="BT15" i="2" s="1"/>
  <c r="BW15" i="2" s="1"/>
  <c r="BZ15" i="2" s="1"/>
  <c r="CC15" i="2" s="1"/>
  <c r="CF15" i="2" s="1"/>
  <c r="CI15" i="2" s="1"/>
  <c r="CL15" i="2" s="1"/>
  <c r="CP15" i="2" s="1"/>
  <c r="CT15" i="2" s="1"/>
  <c r="CX15" i="2" s="1"/>
  <c r="DB15" i="2" s="1"/>
  <c r="DE15" i="2" s="1"/>
  <c r="DI15" i="2" s="1"/>
  <c r="DL15" i="2" s="1"/>
  <c r="DO15" i="2" s="1"/>
  <c r="DS15" i="2" s="1"/>
  <c r="DW15" i="2" s="1"/>
  <c r="DZ15" i="2" s="1"/>
  <c r="EC15" i="2" s="1"/>
  <c r="EG15" i="2" s="1"/>
  <c r="EJ15" i="2" s="1"/>
  <c r="EM15" i="2" s="1"/>
  <c r="EQ15" i="2" s="1"/>
  <c r="ET15" i="2" s="1"/>
  <c r="EX15" i="2" s="1"/>
  <c r="FB15" i="2" s="1"/>
  <c r="FE15" i="2" s="1"/>
  <c r="FH15" i="2" s="1"/>
  <c r="FK15" i="2" s="1"/>
  <c r="FN15" i="2" s="1"/>
  <c r="FR15" i="2" s="1"/>
  <c r="FV15" i="2" s="1"/>
  <c r="FZ15" i="2" s="1"/>
  <c r="GC15" i="2" s="1"/>
  <c r="GF15" i="2" s="1"/>
  <c r="GJ15" i="2" s="1"/>
  <c r="GN15" i="2" s="1"/>
  <c r="GQ15" i="2" s="1"/>
  <c r="GT15" i="2" s="1"/>
  <c r="GW15" i="2" s="1"/>
  <c r="GZ15" i="2" s="1"/>
  <c r="HC15" i="2" s="1"/>
  <c r="HF15" i="2" s="1"/>
  <c r="HI15" i="2" s="1"/>
  <c r="HL15" i="2" s="1"/>
  <c r="HP15" i="2" s="1"/>
  <c r="HT15" i="2" s="1"/>
  <c r="HX15" i="2" s="1"/>
  <c r="IA15" i="2" s="1"/>
  <c r="ID15" i="2" s="1"/>
  <c r="IG15" i="2" s="1"/>
  <c r="IK15" i="2" s="1"/>
  <c r="IO15" i="2" s="1"/>
  <c r="IR15" i="2" s="1"/>
  <c r="IU15" i="2" s="1"/>
  <c r="IX15" i="2" s="1"/>
  <c r="JA15" i="2" s="1"/>
  <c r="JD15" i="2" s="1"/>
  <c r="JG15" i="2" s="1"/>
  <c r="JJ15" i="2" s="1"/>
  <c r="JN15" i="2" s="1"/>
  <c r="JR15" i="2" s="1"/>
  <c r="JV15" i="2" s="1"/>
  <c r="JY15" i="2" s="1"/>
  <c r="KB15" i="2" s="1"/>
  <c r="KF15" i="2" s="1"/>
  <c r="KI15" i="2" s="1"/>
  <c r="KM15" i="2" s="1"/>
  <c r="KQ15" i="2" s="1"/>
  <c r="KT15" i="2" s="1"/>
  <c r="KX15" i="2" s="1"/>
  <c r="LB15" i="2" s="1"/>
  <c r="LE15" i="2" s="1"/>
  <c r="LH15" i="2" s="1"/>
  <c r="LK15" i="2" s="1"/>
  <c r="LO15" i="2" s="1"/>
  <c r="LS15" i="2" s="1"/>
  <c r="LW15" i="2" s="1"/>
  <c r="MA15" i="2" s="1"/>
  <c r="ME15" i="2" s="1"/>
  <c r="MI15" i="2" s="1"/>
  <c r="MM15" i="2" s="1"/>
  <c r="MQ15" i="2" s="1"/>
  <c r="MU15" i="2" s="1"/>
  <c r="MY15" i="2" s="1"/>
  <c r="NC15" i="2" s="1"/>
  <c r="NG15" i="2" s="1"/>
  <c r="NK15" i="2" s="1"/>
  <c r="NO15" i="2" s="1"/>
  <c r="NS15" i="2" s="1"/>
  <c r="NW15" i="2" s="1"/>
  <c r="OA15" i="2" s="1"/>
  <c r="OE15" i="2" s="1"/>
  <c r="OI15" i="2" s="1"/>
  <c r="OM15" i="2" s="1"/>
  <c r="OQ15" i="2" s="1"/>
  <c r="OU15" i="2" s="1"/>
  <c r="OY15" i="2" s="1"/>
  <c r="PC15" i="2" s="1"/>
  <c r="PG15" i="2" s="1"/>
  <c r="PK15" i="2" s="1"/>
  <c r="PO15" i="2" s="1"/>
  <c r="PS15" i="2" s="1"/>
  <c r="PW15" i="2" s="1"/>
  <c r="QA15" i="2" s="1"/>
  <c r="QE15" i="2" s="1"/>
  <c r="QI15" i="2" s="1"/>
  <c r="QM15" i="2" s="1"/>
  <c r="QQ15" i="2" s="1"/>
  <c r="QU15" i="2" s="1"/>
  <c r="QY15" i="2" s="1"/>
  <c r="RC15" i="2" s="1"/>
  <c r="RG15" i="2" s="1"/>
  <c r="RK15" i="2" s="1"/>
  <c r="RO15" i="2" s="1"/>
  <c r="RS15" i="2" s="1"/>
  <c r="RW15" i="2" s="1"/>
  <c r="SA15" i="2" s="1"/>
  <c r="SE15" i="2" s="1"/>
  <c r="SI15" i="2" s="1"/>
  <c r="SM15" i="2" s="1"/>
  <c r="SQ15" i="2" s="1"/>
  <c r="SU15" i="2" s="1"/>
  <c r="SY15" i="2" s="1"/>
  <c r="TC15" i="2" s="1"/>
  <c r="G15" i="2"/>
  <c r="TK14" i="2"/>
  <c r="TL14" i="2" s="1"/>
  <c r="TH14" i="2"/>
  <c r="TI14" i="2" s="1"/>
  <c r="TE14" i="2"/>
  <c r="TF14" i="2" s="1"/>
  <c r="W14" i="2"/>
  <c r="Z14" i="2" s="1"/>
  <c r="AC14" i="2" s="1"/>
  <c r="AF14" i="2" s="1"/>
  <c r="AI14" i="2" s="1"/>
  <c r="AM14" i="2" s="1"/>
  <c r="AQ14" i="2" s="1"/>
  <c r="AU14" i="2" s="1"/>
  <c r="AY14" i="2" s="1"/>
  <c r="BB14" i="2" s="1"/>
  <c r="BE14" i="2" s="1"/>
  <c r="BH14" i="2" s="1"/>
  <c r="BK14" i="2" s="1"/>
  <c r="BN14" i="2" s="1"/>
  <c r="BQ14" i="2" s="1"/>
  <c r="BT14" i="2" s="1"/>
  <c r="BW14" i="2" s="1"/>
  <c r="BZ14" i="2" s="1"/>
  <c r="CC14" i="2" s="1"/>
  <c r="CF14" i="2" s="1"/>
  <c r="CI14" i="2" s="1"/>
  <c r="CL14" i="2" s="1"/>
  <c r="CP14" i="2" s="1"/>
  <c r="CT14" i="2" s="1"/>
  <c r="CX14" i="2" s="1"/>
  <c r="DB14" i="2" s="1"/>
  <c r="DE14" i="2" s="1"/>
  <c r="DI14" i="2" s="1"/>
  <c r="DL14" i="2" s="1"/>
  <c r="DO14" i="2" s="1"/>
  <c r="DS14" i="2" s="1"/>
  <c r="DW14" i="2" s="1"/>
  <c r="DZ14" i="2" s="1"/>
  <c r="EC14" i="2" s="1"/>
  <c r="EG14" i="2" s="1"/>
  <c r="EJ14" i="2" s="1"/>
  <c r="EM14" i="2" s="1"/>
  <c r="EQ14" i="2" s="1"/>
  <c r="ET14" i="2" s="1"/>
  <c r="EX14" i="2" s="1"/>
  <c r="FB14" i="2" s="1"/>
  <c r="FE14" i="2" s="1"/>
  <c r="FH14" i="2" s="1"/>
  <c r="FK14" i="2" s="1"/>
  <c r="FN14" i="2" s="1"/>
  <c r="FR14" i="2" s="1"/>
  <c r="FV14" i="2" s="1"/>
  <c r="FZ14" i="2" s="1"/>
  <c r="GC14" i="2" s="1"/>
  <c r="GF14" i="2" s="1"/>
  <c r="GJ14" i="2" s="1"/>
  <c r="GN14" i="2" s="1"/>
  <c r="GQ14" i="2" s="1"/>
  <c r="GT14" i="2" s="1"/>
  <c r="GW14" i="2" s="1"/>
  <c r="GZ14" i="2" s="1"/>
  <c r="HC14" i="2" s="1"/>
  <c r="HF14" i="2" s="1"/>
  <c r="HI14" i="2" s="1"/>
  <c r="HL14" i="2" s="1"/>
  <c r="HP14" i="2" s="1"/>
  <c r="HT14" i="2" s="1"/>
  <c r="HX14" i="2" s="1"/>
  <c r="IA14" i="2" s="1"/>
  <c r="ID14" i="2" s="1"/>
  <c r="IG14" i="2" s="1"/>
  <c r="IK14" i="2" s="1"/>
  <c r="IO14" i="2" s="1"/>
  <c r="IR14" i="2" s="1"/>
  <c r="IU14" i="2" s="1"/>
  <c r="IX14" i="2" s="1"/>
  <c r="JA14" i="2" s="1"/>
  <c r="JD14" i="2" s="1"/>
  <c r="JG14" i="2" s="1"/>
  <c r="JJ14" i="2" s="1"/>
  <c r="JN14" i="2" s="1"/>
  <c r="JR14" i="2" s="1"/>
  <c r="JV14" i="2" s="1"/>
  <c r="JY14" i="2" s="1"/>
  <c r="KB14" i="2" s="1"/>
  <c r="KF14" i="2" s="1"/>
  <c r="KI14" i="2" s="1"/>
  <c r="KM14" i="2" s="1"/>
  <c r="KQ14" i="2" s="1"/>
  <c r="KT14" i="2" s="1"/>
  <c r="KX14" i="2" s="1"/>
  <c r="LB14" i="2" s="1"/>
  <c r="LE14" i="2" s="1"/>
  <c r="LH14" i="2" s="1"/>
  <c r="LK14" i="2" s="1"/>
  <c r="LO14" i="2" s="1"/>
  <c r="LS14" i="2" s="1"/>
  <c r="LW14" i="2" s="1"/>
  <c r="MA14" i="2" s="1"/>
  <c r="ME14" i="2" s="1"/>
  <c r="MI14" i="2" s="1"/>
  <c r="MM14" i="2" s="1"/>
  <c r="MQ14" i="2" s="1"/>
  <c r="MU14" i="2" s="1"/>
  <c r="MY14" i="2" s="1"/>
  <c r="NC14" i="2" s="1"/>
  <c r="NG14" i="2" s="1"/>
  <c r="NK14" i="2" s="1"/>
  <c r="NO14" i="2" s="1"/>
  <c r="NS14" i="2" s="1"/>
  <c r="NW14" i="2" s="1"/>
  <c r="OA14" i="2" s="1"/>
  <c r="OE14" i="2" s="1"/>
  <c r="OI14" i="2" s="1"/>
  <c r="OM14" i="2" s="1"/>
  <c r="OQ14" i="2" s="1"/>
  <c r="OU14" i="2" s="1"/>
  <c r="OY14" i="2" s="1"/>
  <c r="PC14" i="2" s="1"/>
  <c r="PG14" i="2" s="1"/>
  <c r="PK14" i="2" s="1"/>
  <c r="PO14" i="2" s="1"/>
  <c r="PS14" i="2" s="1"/>
  <c r="PW14" i="2" s="1"/>
  <c r="QA14" i="2" s="1"/>
  <c r="QE14" i="2" s="1"/>
  <c r="QI14" i="2" s="1"/>
  <c r="QM14" i="2" s="1"/>
  <c r="QQ14" i="2" s="1"/>
  <c r="QU14" i="2" s="1"/>
  <c r="QY14" i="2" s="1"/>
  <c r="RC14" i="2" s="1"/>
  <c r="RG14" i="2" s="1"/>
  <c r="RK14" i="2" s="1"/>
  <c r="RO14" i="2" s="1"/>
  <c r="RS14" i="2" s="1"/>
  <c r="RW14" i="2" s="1"/>
  <c r="SA14" i="2" s="1"/>
  <c r="SE14" i="2" s="1"/>
  <c r="SI14" i="2" s="1"/>
  <c r="SM14" i="2" s="1"/>
  <c r="SQ14" i="2" s="1"/>
  <c r="SU14" i="2" s="1"/>
  <c r="SY14" i="2" s="1"/>
  <c r="TC14" i="2" s="1"/>
  <c r="G14" i="2"/>
  <c r="TK13" i="2"/>
  <c r="TL13" i="2" s="1"/>
  <c r="TH13" i="2"/>
  <c r="TI13" i="2" s="1"/>
  <c r="TE13" i="2"/>
  <c r="TF13" i="2" s="1"/>
  <c r="W13" i="2"/>
  <c r="Z13" i="2" s="1"/>
  <c r="AC13" i="2" s="1"/>
  <c r="AF13" i="2" s="1"/>
  <c r="AI13" i="2" s="1"/>
  <c r="AM13" i="2" s="1"/>
  <c r="AQ13" i="2" s="1"/>
  <c r="AU13" i="2" s="1"/>
  <c r="AY13" i="2" s="1"/>
  <c r="BB13" i="2" s="1"/>
  <c r="BE13" i="2" s="1"/>
  <c r="BH13" i="2" s="1"/>
  <c r="BK13" i="2" s="1"/>
  <c r="BN13" i="2" s="1"/>
  <c r="BQ13" i="2" s="1"/>
  <c r="BT13" i="2" s="1"/>
  <c r="BW13" i="2" s="1"/>
  <c r="BZ13" i="2" s="1"/>
  <c r="CC13" i="2" s="1"/>
  <c r="CF13" i="2" s="1"/>
  <c r="CI13" i="2" s="1"/>
  <c r="CL13" i="2" s="1"/>
  <c r="CP13" i="2" s="1"/>
  <c r="CT13" i="2" s="1"/>
  <c r="CX13" i="2" s="1"/>
  <c r="DB13" i="2" s="1"/>
  <c r="DE13" i="2" s="1"/>
  <c r="DI13" i="2" s="1"/>
  <c r="DL13" i="2" s="1"/>
  <c r="DO13" i="2" s="1"/>
  <c r="DS13" i="2" s="1"/>
  <c r="DW13" i="2" s="1"/>
  <c r="DZ13" i="2" s="1"/>
  <c r="EC13" i="2" s="1"/>
  <c r="EG13" i="2" s="1"/>
  <c r="EJ13" i="2" s="1"/>
  <c r="EM13" i="2" s="1"/>
  <c r="EQ13" i="2" s="1"/>
  <c r="ET13" i="2" s="1"/>
  <c r="EX13" i="2" s="1"/>
  <c r="FB13" i="2" s="1"/>
  <c r="FE13" i="2" s="1"/>
  <c r="FH13" i="2" s="1"/>
  <c r="FK13" i="2" s="1"/>
  <c r="FN13" i="2" s="1"/>
  <c r="FR13" i="2" s="1"/>
  <c r="FV13" i="2" s="1"/>
  <c r="FZ13" i="2" s="1"/>
  <c r="GC13" i="2" s="1"/>
  <c r="GF13" i="2" s="1"/>
  <c r="GJ13" i="2" s="1"/>
  <c r="GN13" i="2" s="1"/>
  <c r="GQ13" i="2" s="1"/>
  <c r="GT13" i="2" s="1"/>
  <c r="GW13" i="2" s="1"/>
  <c r="GZ13" i="2" s="1"/>
  <c r="HC13" i="2" s="1"/>
  <c r="HF13" i="2" s="1"/>
  <c r="HI13" i="2" s="1"/>
  <c r="HL13" i="2" s="1"/>
  <c r="HP13" i="2" s="1"/>
  <c r="HT13" i="2" s="1"/>
  <c r="HX13" i="2" s="1"/>
  <c r="IA13" i="2" s="1"/>
  <c r="ID13" i="2" s="1"/>
  <c r="IG13" i="2" s="1"/>
  <c r="IK13" i="2" s="1"/>
  <c r="IO13" i="2" s="1"/>
  <c r="IR13" i="2" s="1"/>
  <c r="IU13" i="2" s="1"/>
  <c r="IX13" i="2" s="1"/>
  <c r="JA13" i="2" s="1"/>
  <c r="JD13" i="2" s="1"/>
  <c r="JG13" i="2" s="1"/>
  <c r="JJ13" i="2" s="1"/>
  <c r="JN13" i="2" s="1"/>
  <c r="JR13" i="2" s="1"/>
  <c r="JV13" i="2" s="1"/>
  <c r="JY13" i="2" s="1"/>
  <c r="KB13" i="2" s="1"/>
  <c r="KF13" i="2" s="1"/>
  <c r="KI13" i="2" s="1"/>
  <c r="KM13" i="2" s="1"/>
  <c r="KQ13" i="2" s="1"/>
  <c r="KT13" i="2" s="1"/>
  <c r="KX13" i="2" s="1"/>
  <c r="LB13" i="2" s="1"/>
  <c r="LE13" i="2" s="1"/>
  <c r="LH13" i="2" s="1"/>
  <c r="LK13" i="2" s="1"/>
  <c r="LO13" i="2" s="1"/>
  <c r="LS13" i="2" s="1"/>
  <c r="LW13" i="2" s="1"/>
  <c r="MA13" i="2" s="1"/>
  <c r="ME13" i="2" s="1"/>
  <c r="MI13" i="2" s="1"/>
  <c r="MM13" i="2" s="1"/>
  <c r="MQ13" i="2" s="1"/>
  <c r="MU13" i="2" s="1"/>
  <c r="MY13" i="2" s="1"/>
  <c r="NC13" i="2" s="1"/>
  <c r="NG13" i="2" s="1"/>
  <c r="NK13" i="2" s="1"/>
  <c r="NO13" i="2" s="1"/>
  <c r="NS13" i="2" s="1"/>
  <c r="NW13" i="2" s="1"/>
  <c r="OA13" i="2" s="1"/>
  <c r="OE13" i="2" s="1"/>
  <c r="OI13" i="2" s="1"/>
  <c r="OM13" i="2" s="1"/>
  <c r="OQ13" i="2" s="1"/>
  <c r="OU13" i="2" s="1"/>
  <c r="OY13" i="2" s="1"/>
  <c r="PC13" i="2" s="1"/>
  <c r="PG13" i="2" s="1"/>
  <c r="PK13" i="2" s="1"/>
  <c r="PO13" i="2" s="1"/>
  <c r="PS13" i="2" s="1"/>
  <c r="PW13" i="2" s="1"/>
  <c r="QA13" i="2" s="1"/>
  <c r="QE13" i="2" s="1"/>
  <c r="QI13" i="2" s="1"/>
  <c r="QM13" i="2" s="1"/>
  <c r="QQ13" i="2" s="1"/>
  <c r="QU13" i="2" s="1"/>
  <c r="QY13" i="2" s="1"/>
  <c r="RC13" i="2" s="1"/>
  <c r="RG13" i="2" s="1"/>
  <c r="RK13" i="2" s="1"/>
  <c r="RO13" i="2" s="1"/>
  <c r="RS13" i="2" s="1"/>
  <c r="RW13" i="2" s="1"/>
  <c r="SA13" i="2" s="1"/>
  <c r="SE13" i="2" s="1"/>
  <c r="SI13" i="2" s="1"/>
  <c r="SM13" i="2" s="1"/>
  <c r="SQ13" i="2" s="1"/>
  <c r="SU13" i="2" s="1"/>
  <c r="SY13" i="2" s="1"/>
  <c r="TC13" i="2" s="1"/>
  <c r="G13" i="2"/>
  <c r="TK12" i="2"/>
  <c r="TH12" i="2"/>
  <c r="TI12" i="2" s="1"/>
  <c r="TE12" i="2"/>
  <c r="TF12" i="2" s="1"/>
  <c r="W12" i="2"/>
  <c r="Z12" i="2" s="1"/>
  <c r="AC12" i="2" s="1"/>
  <c r="AF12" i="2" s="1"/>
  <c r="AI12" i="2" s="1"/>
  <c r="AM12" i="2" s="1"/>
  <c r="AQ12" i="2" s="1"/>
  <c r="AU12" i="2" s="1"/>
  <c r="AY12" i="2" s="1"/>
  <c r="BB12" i="2" s="1"/>
  <c r="BE12" i="2" s="1"/>
  <c r="BH12" i="2" s="1"/>
  <c r="BK12" i="2" s="1"/>
  <c r="BN12" i="2" s="1"/>
  <c r="BQ12" i="2" s="1"/>
  <c r="BT12" i="2" s="1"/>
  <c r="BW12" i="2" s="1"/>
  <c r="BZ12" i="2" s="1"/>
  <c r="CC12" i="2" s="1"/>
  <c r="CF12" i="2" s="1"/>
  <c r="CI12" i="2" s="1"/>
  <c r="CL12" i="2" s="1"/>
  <c r="CP12" i="2" s="1"/>
  <c r="CT12" i="2" s="1"/>
  <c r="CX12" i="2" s="1"/>
  <c r="DB12" i="2" s="1"/>
  <c r="DE12" i="2" s="1"/>
  <c r="DI12" i="2" s="1"/>
  <c r="DL12" i="2" s="1"/>
  <c r="DO12" i="2" s="1"/>
  <c r="DS12" i="2" s="1"/>
  <c r="DW12" i="2" s="1"/>
  <c r="DZ12" i="2" s="1"/>
  <c r="EC12" i="2" s="1"/>
  <c r="EG12" i="2" s="1"/>
  <c r="EJ12" i="2" s="1"/>
  <c r="EM12" i="2" s="1"/>
  <c r="EQ12" i="2" s="1"/>
  <c r="ET12" i="2" s="1"/>
  <c r="EX12" i="2" s="1"/>
  <c r="FB12" i="2" s="1"/>
  <c r="FE12" i="2" s="1"/>
  <c r="FH12" i="2" s="1"/>
  <c r="FK12" i="2" s="1"/>
  <c r="FN12" i="2" s="1"/>
  <c r="FR12" i="2" s="1"/>
  <c r="FV12" i="2" s="1"/>
  <c r="FZ12" i="2" s="1"/>
  <c r="GC12" i="2" s="1"/>
  <c r="GF12" i="2" s="1"/>
  <c r="GJ12" i="2" s="1"/>
  <c r="GN12" i="2" s="1"/>
  <c r="GQ12" i="2" s="1"/>
  <c r="GT12" i="2" s="1"/>
  <c r="GW12" i="2" s="1"/>
  <c r="GZ12" i="2" s="1"/>
  <c r="HC12" i="2" s="1"/>
  <c r="HF12" i="2" s="1"/>
  <c r="HI12" i="2" s="1"/>
  <c r="HL12" i="2" s="1"/>
  <c r="HP12" i="2" s="1"/>
  <c r="HT12" i="2" s="1"/>
  <c r="HX12" i="2" s="1"/>
  <c r="IA12" i="2" s="1"/>
  <c r="ID12" i="2" s="1"/>
  <c r="IG12" i="2" s="1"/>
  <c r="IK12" i="2" s="1"/>
  <c r="IO12" i="2" s="1"/>
  <c r="IR12" i="2" s="1"/>
  <c r="IU12" i="2" s="1"/>
  <c r="IX12" i="2" s="1"/>
  <c r="JA12" i="2" s="1"/>
  <c r="JD12" i="2" s="1"/>
  <c r="JG12" i="2" s="1"/>
  <c r="JJ12" i="2" s="1"/>
  <c r="JN12" i="2" s="1"/>
  <c r="JR12" i="2" s="1"/>
  <c r="JV12" i="2" s="1"/>
  <c r="JY12" i="2" s="1"/>
  <c r="KB12" i="2" s="1"/>
  <c r="KF12" i="2" s="1"/>
  <c r="KI12" i="2" s="1"/>
  <c r="KM12" i="2" s="1"/>
  <c r="KQ12" i="2" s="1"/>
  <c r="KT12" i="2" s="1"/>
  <c r="KX12" i="2" s="1"/>
  <c r="LB12" i="2" s="1"/>
  <c r="LE12" i="2" s="1"/>
  <c r="LH12" i="2" s="1"/>
  <c r="LK12" i="2" s="1"/>
  <c r="LO12" i="2" s="1"/>
  <c r="LS12" i="2" s="1"/>
  <c r="LW12" i="2" s="1"/>
  <c r="MA12" i="2" s="1"/>
  <c r="ME12" i="2" s="1"/>
  <c r="MI12" i="2" s="1"/>
  <c r="MM12" i="2" s="1"/>
  <c r="MQ12" i="2" s="1"/>
  <c r="MU12" i="2" s="1"/>
  <c r="MY12" i="2" s="1"/>
  <c r="NC12" i="2" s="1"/>
  <c r="NG12" i="2" s="1"/>
  <c r="NK12" i="2" s="1"/>
  <c r="NO12" i="2" s="1"/>
  <c r="NS12" i="2" s="1"/>
  <c r="NW12" i="2" s="1"/>
  <c r="OA12" i="2" s="1"/>
  <c r="OE12" i="2" s="1"/>
  <c r="OI12" i="2" s="1"/>
  <c r="OM12" i="2" s="1"/>
  <c r="OQ12" i="2" s="1"/>
  <c r="OU12" i="2" s="1"/>
  <c r="OY12" i="2" s="1"/>
  <c r="PC12" i="2" s="1"/>
  <c r="PG12" i="2" s="1"/>
  <c r="PK12" i="2" s="1"/>
  <c r="PO12" i="2" s="1"/>
  <c r="PS12" i="2" s="1"/>
  <c r="PW12" i="2" s="1"/>
  <c r="QA12" i="2" s="1"/>
  <c r="QE12" i="2" s="1"/>
  <c r="QI12" i="2" s="1"/>
  <c r="QM12" i="2" s="1"/>
  <c r="QQ12" i="2" s="1"/>
  <c r="QU12" i="2" s="1"/>
  <c r="QY12" i="2" s="1"/>
  <c r="RC12" i="2" s="1"/>
  <c r="RG12" i="2" s="1"/>
  <c r="RK12" i="2" s="1"/>
  <c r="RO12" i="2" s="1"/>
  <c r="RS12" i="2" s="1"/>
  <c r="RW12" i="2" s="1"/>
  <c r="SA12" i="2" s="1"/>
  <c r="SE12" i="2" s="1"/>
  <c r="SI12" i="2" s="1"/>
  <c r="SM12" i="2" s="1"/>
  <c r="SQ12" i="2" s="1"/>
  <c r="SU12" i="2" s="1"/>
  <c r="SY12" i="2" s="1"/>
  <c r="TC12" i="2" s="1"/>
  <c r="G12" i="2"/>
  <c r="TK11" i="2"/>
  <c r="TL11" i="2" s="1"/>
  <c r="TH11" i="2"/>
  <c r="TI11" i="2" s="1"/>
  <c r="TE11" i="2"/>
  <c r="TF11" i="2" s="1"/>
  <c r="W11" i="2"/>
  <c r="Z11" i="2" s="1"/>
  <c r="AC11" i="2" s="1"/>
  <c r="AF11" i="2" s="1"/>
  <c r="AI11" i="2" s="1"/>
  <c r="AM11" i="2" s="1"/>
  <c r="AQ11" i="2" s="1"/>
  <c r="AU11" i="2" s="1"/>
  <c r="AY11" i="2" s="1"/>
  <c r="BB11" i="2" s="1"/>
  <c r="BE11" i="2" s="1"/>
  <c r="BH11" i="2" s="1"/>
  <c r="BK11" i="2" s="1"/>
  <c r="BN11" i="2" s="1"/>
  <c r="BQ11" i="2" s="1"/>
  <c r="BT11" i="2" s="1"/>
  <c r="BW11" i="2" s="1"/>
  <c r="BZ11" i="2" s="1"/>
  <c r="CC11" i="2" s="1"/>
  <c r="CF11" i="2" s="1"/>
  <c r="CI11" i="2" s="1"/>
  <c r="CL11" i="2" s="1"/>
  <c r="CP11" i="2" s="1"/>
  <c r="CT11" i="2" s="1"/>
  <c r="CX11" i="2" s="1"/>
  <c r="DB11" i="2" s="1"/>
  <c r="DE11" i="2" s="1"/>
  <c r="DI11" i="2" s="1"/>
  <c r="DL11" i="2" s="1"/>
  <c r="DO11" i="2" s="1"/>
  <c r="DS11" i="2" s="1"/>
  <c r="DW11" i="2" s="1"/>
  <c r="DZ11" i="2" s="1"/>
  <c r="EC11" i="2" s="1"/>
  <c r="EG11" i="2" s="1"/>
  <c r="EJ11" i="2" s="1"/>
  <c r="EM11" i="2" s="1"/>
  <c r="EQ11" i="2" s="1"/>
  <c r="ET11" i="2" s="1"/>
  <c r="EX11" i="2" s="1"/>
  <c r="FB11" i="2" s="1"/>
  <c r="FE11" i="2" s="1"/>
  <c r="FH11" i="2" s="1"/>
  <c r="FK11" i="2" s="1"/>
  <c r="FN11" i="2" s="1"/>
  <c r="FR11" i="2" s="1"/>
  <c r="FV11" i="2" s="1"/>
  <c r="FZ11" i="2" s="1"/>
  <c r="GC11" i="2" s="1"/>
  <c r="GF11" i="2" s="1"/>
  <c r="GJ11" i="2" s="1"/>
  <c r="GN11" i="2" s="1"/>
  <c r="GQ11" i="2" s="1"/>
  <c r="GT11" i="2" s="1"/>
  <c r="GW11" i="2" s="1"/>
  <c r="GZ11" i="2" s="1"/>
  <c r="HC11" i="2" s="1"/>
  <c r="HF11" i="2" s="1"/>
  <c r="HI11" i="2" s="1"/>
  <c r="HL11" i="2" s="1"/>
  <c r="HP11" i="2" s="1"/>
  <c r="HT11" i="2" s="1"/>
  <c r="HX11" i="2" s="1"/>
  <c r="IA11" i="2" s="1"/>
  <c r="ID11" i="2" s="1"/>
  <c r="IG11" i="2" s="1"/>
  <c r="IK11" i="2" s="1"/>
  <c r="IO11" i="2" s="1"/>
  <c r="IR11" i="2" s="1"/>
  <c r="IU11" i="2" s="1"/>
  <c r="IX11" i="2" s="1"/>
  <c r="JA11" i="2" s="1"/>
  <c r="JD11" i="2" s="1"/>
  <c r="JG11" i="2" s="1"/>
  <c r="JJ11" i="2" s="1"/>
  <c r="JN11" i="2" s="1"/>
  <c r="JR11" i="2" s="1"/>
  <c r="JV11" i="2" s="1"/>
  <c r="JY11" i="2" s="1"/>
  <c r="KB11" i="2" s="1"/>
  <c r="KF11" i="2" s="1"/>
  <c r="KI11" i="2" s="1"/>
  <c r="KM11" i="2" s="1"/>
  <c r="KQ11" i="2" s="1"/>
  <c r="KT11" i="2" s="1"/>
  <c r="KX11" i="2" s="1"/>
  <c r="LB11" i="2" s="1"/>
  <c r="LE11" i="2" s="1"/>
  <c r="LH11" i="2" s="1"/>
  <c r="LK11" i="2" s="1"/>
  <c r="LO11" i="2" s="1"/>
  <c r="LS11" i="2" s="1"/>
  <c r="LW11" i="2" s="1"/>
  <c r="MA11" i="2" s="1"/>
  <c r="ME11" i="2" s="1"/>
  <c r="MI11" i="2" s="1"/>
  <c r="MM11" i="2" s="1"/>
  <c r="MQ11" i="2" s="1"/>
  <c r="MU11" i="2" s="1"/>
  <c r="MY11" i="2" s="1"/>
  <c r="NC11" i="2" s="1"/>
  <c r="NG11" i="2" s="1"/>
  <c r="NK11" i="2" s="1"/>
  <c r="NO11" i="2" s="1"/>
  <c r="NS11" i="2" s="1"/>
  <c r="NW11" i="2" s="1"/>
  <c r="OA11" i="2" s="1"/>
  <c r="OE11" i="2" s="1"/>
  <c r="OI11" i="2" s="1"/>
  <c r="OM11" i="2" s="1"/>
  <c r="OQ11" i="2" s="1"/>
  <c r="OU11" i="2" s="1"/>
  <c r="OY11" i="2" s="1"/>
  <c r="PC11" i="2" s="1"/>
  <c r="PG11" i="2" s="1"/>
  <c r="PK11" i="2" s="1"/>
  <c r="PO11" i="2" s="1"/>
  <c r="PS11" i="2" s="1"/>
  <c r="PW11" i="2" s="1"/>
  <c r="QA11" i="2" s="1"/>
  <c r="QE11" i="2" s="1"/>
  <c r="QI11" i="2" s="1"/>
  <c r="QM11" i="2" s="1"/>
  <c r="QQ11" i="2" s="1"/>
  <c r="QU11" i="2" s="1"/>
  <c r="QY11" i="2" s="1"/>
  <c r="RC11" i="2" s="1"/>
  <c r="RG11" i="2" s="1"/>
  <c r="RK11" i="2" s="1"/>
  <c r="RO11" i="2" s="1"/>
  <c r="RS11" i="2" s="1"/>
  <c r="RW11" i="2" s="1"/>
  <c r="SA11" i="2" s="1"/>
  <c r="SE11" i="2" s="1"/>
  <c r="SI11" i="2" s="1"/>
  <c r="SM11" i="2" s="1"/>
  <c r="SQ11" i="2" s="1"/>
  <c r="SU11" i="2" s="1"/>
  <c r="SY11" i="2" s="1"/>
  <c r="TC11" i="2" s="1"/>
  <c r="G11" i="2"/>
  <c r="TK10" i="2"/>
  <c r="TL10" i="2" s="1"/>
  <c r="TH10" i="2"/>
  <c r="TE10" i="2"/>
  <c r="TF10" i="2" s="1"/>
  <c r="W10" i="2"/>
  <c r="Z10" i="2" s="1"/>
  <c r="AC10" i="2" s="1"/>
  <c r="AF10" i="2" s="1"/>
  <c r="AI10" i="2" s="1"/>
  <c r="AM10" i="2" s="1"/>
  <c r="AQ10" i="2" s="1"/>
  <c r="AU10" i="2" s="1"/>
  <c r="AY10" i="2" s="1"/>
  <c r="BB10" i="2" s="1"/>
  <c r="BE10" i="2" s="1"/>
  <c r="BH10" i="2" s="1"/>
  <c r="BK10" i="2" s="1"/>
  <c r="BN10" i="2" s="1"/>
  <c r="BQ10" i="2" s="1"/>
  <c r="BT10" i="2" s="1"/>
  <c r="BW10" i="2" s="1"/>
  <c r="BZ10" i="2" s="1"/>
  <c r="CC10" i="2" s="1"/>
  <c r="CF10" i="2" s="1"/>
  <c r="CI10" i="2" s="1"/>
  <c r="CL10" i="2" s="1"/>
  <c r="CP10" i="2" s="1"/>
  <c r="CT10" i="2" s="1"/>
  <c r="CX10" i="2" s="1"/>
  <c r="DB10" i="2" s="1"/>
  <c r="DE10" i="2" s="1"/>
  <c r="DI10" i="2" s="1"/>
  <c r="DL10" i="2" s="1"/>
  <c r="DO10" i="2" s="1"/>
  <c r="DS10" i="2" s="1"/>
  <c r="DW10" i="2" s="1"/>
  <c r="DZ10" i="2" s="1"/>
  <c r="EC10" i="2" s="1"/>
  <c r="EG10" i="2" s="1"/>
  <c r="EJ10" i="2" s="1"/>
  <c r="EM10" i="2" s="1"/>
  <c r="EQ10" i="2" s="1"/>
  <c r="ET10" i="2" s="1"/>
  <c r="EX10" i="2" s="1"/>
  <c r="FB10" i="2" s="1"/>
  <c r="FE10" i="2" s="1"/>
  <c r="FH10" i="2" s="1"/>
  <c r="FK10" i="2" s="1"/>
  <c r="FN10" i="2" s="1"/>
  <c r="FR10" i="2" s="1"/>
  <c r="FV10" i="2" s="1"/>
  <c r="FZ10" i="2" s="1"/>
  <c r="GC10" i="2" s="1"/>
  <c r="GF10" i="2" s="1"/>
  <c r="GJ10" i="2" s="1"/>
  <c r="GN10" i="2" s="1"/>
  <c r="GQ10" i="2" s="1"/>
  <c r="GT10" i="2" s="1"/>
  <c r="GW10" i="2" s="1"/>
  <c r="GZ10" i="2" s="1"/>
  <c r="HC10" i="2" s="1"/>
  <c r="HF10" i="2" s="1"/>
  <c r="HI10" i="2" s="1"/>
  <c r="HL10" i="2" s="1"/>
  <c r="HP10" i="2" s="1"/>
  <c r="HT10" i="2" s="1"/>
  <c r="HX10" i="2" s="1"/>
  <c r="IA10" i="2" s="1"/>
  <c r="ID10" i="2" s="1"/>
  <c r="IG10" i="2" s="1"/>
  <c r="IK10" i="2" s="1"/>
  <c r="IO10" i="2" s="1"/>
  <c r="IR10" i="2" s="1"/>
  <c r="IU10" i="2" s="1"/>
  <c r="IX10" i="2" s="1"/>
  <c r="JA10" i="2" s="1"/>
  <c r="JD10" i="2" s="1"/>
  <c r="JG10" i="2" s="1"/>
  <c r="JJ10" i="2" s="1"/>
  <c r="JN10" i="2" s="1"/>
  <c r="JR10" i="2" s="1"/>
  <c r="JV10" i="2" s="1"/>
  <c r="JY10" i="2" s="1"/>
  <c r="KB10" i="2" s="1"/>
  <c r="KF10" i="2" s="1"/>
  <c r="KI10" i="2" s="1"/>
  <c r="KM10" i="2" s="1"/>
  <c r="KQ10" i="2" s="1"/>
  <c r="KT10" i="2" s="1"/>
  <c r="KX10" i="2" s="1"/>
  <c r="LB10" i="2" s="1"/>
  <c r="LE10" i="2" s="1"/>
  <c r="LH10" i="2" s="1"/>
  <c r="LK10" i="2" s="1"/>
  <c r="LO10" i="2" s="1"/>
  <c r="LS10" i="2" s="1"/>
  <c r="LW10" i="2" s="1"/>
  <c r="MA10" i="2" s="1"/>
  <c r="ME10" i="2" s="1"/>
  <c r="MI10" i="2" s="1"/>
  <c r="MM10" i="2" s="1"/>
  <c r="MQ10" i="2" s="1"/>
  <c r="MU10" i="2" s="1"/>
  <c r="MY10" i="2" s="1"/>
  <c r="NC10" i="2" s="1"/>
  <c r="NG10" i="2" s="1"/>
  <c r="NK10" i="2" s="1"/>
  <c r="NO10" i="2" s="1"/>
  <c r="NS10" i="2" s="1"/>
  <c r="NW10" i="2" s="1"/>
  <c r="OA10" i="2" s="1"/>
  <c r="OE10" i="2" s="1"/>
  <c r="OI10" i="2" s="1"/>
  <c r="OM10" i="2" s="1"/>
  <c r="OQ10" i="2" s="1"/>
  <c r="OU10" i="2" s="1"/>
  <c r="OY10" i="2" s="1"/>
  <c r="PC10" i="2" s="1"/>
  <c r="PG10" i="2" s="1"/>
  <c r="PK10" i="2" s="1"/>
  <c r="PO10" i="2" s="1"/>
  <c r="PS10" i="2" s="1"/>
  <c r="PW10" i="2" s="1"/>
  <c r="QA10" i="2" s="1"/>
  <c r="QE10" i="2" s="1"/>
  <c r="QI10" i="2" s="1"/>
  <c r="QM10" i="2" s="1"/>
  <c r="QQ10" i="2" s="1"/>
  <c r="QU10" i="2" s="1"/>
  <c r="QY10" i="2" s="1"/>
  <c r="RC10" i="2" s="1"/>
  <c r="RG10" i="2" s="1"/>
  <c r="RK10" i="2" s="1"/>
  <c r="RO10" i="2" s="1"/>
  <c r="RS10" i="2" s="1"/>
  <c r="RW10" i="2" s="1"/>
  <c r="SA10" i="2" s="1"/>
  <c r="SE10" i="2" s="1"/>
  <c r="SI10" i="2" s="1"/>
  <c r="SM10" i="2" s="1"/>
  <c r="SQ10" i="2" s="1"/>
  <c r="SU10" i="2" s="1"/>
  <c r="SY10" i="2" s="1"/>
  <c r="TC10" i="2" s="1"/>
  <c r="G10" i="2"/>
  <c r="TK9" i="2"/>
  <c r="TH9" i="2"/>
  <c r="TI9" i="2" s="1"/>
  <c r="TE9" i="2"/>
  <c r="TF9" i="2" s="1"/>
  <c r="W9" i="2"/>
  <c r="Z9" i="2" s="1"/>
  <c r="AC9" i="2" s="1"/>
  <c r="AF9" i="2" s="1"/>
  <c r="AI9" i="2" s="1"/>
  <c r="AM9" i="2" s="1"/>
  <c r="AQ9" i="2" s="1"/>
  <c r="AU9" i="2" s="1"/>
  <c r="AY9" i="2" s="1"/>
  <c r="BB9" i="2" s="1"/>
  <c r="BE9" i="2" s="1"/>
  <c r="BH9" i="2" s="1"/>
  <c r="BK9" i="2" s="1"/>
  <c r="BN9" i="2" s="1"/>
  <c r="BQ9" i="2" s="1"/>
  <c r="BT9" i="2" s="1"/>
  <c r="BW9" i="2" s="1"/>
  <c r="BZ9" i="2" s="1"/>
  <c r="CC9" i="2" s="1"/>
  <c r="CF9" i="2" s="1"/>
  <c r="CI9" i="2" s="1"/>
  <c r="CL9" i="2" s="1"/>
  <c r="CP9" i="2" s="1"/>
  <c r="CT9" i="2" s="1"/>
  <c r="CX9" i="2" s="1"/>
  <c r="DB9" i="2" s="1"/>
  <c r="DE9" i="2" s="1"/>
  <c r="DI9" i="2" s="1"/>
  <c r="DL9" i="2" s="1"/>
  <c r="DO9" i="2" s="1"/>
  <c r="DS9" i="2" s="1"/>
  <c r="DW9" i="2" s="1"/>
  <c r="DZ9" i="2" s="1"/>
  <c r="EC9" i="2" s="1"/>
  <c r="EG9" i="2" s="1"/>
  <c r="EJ9" i="2" s="1"/>
  <c r="EM9" i="2" s="1"/>
  <c r="EQ9" i="2" s="1"/>
  <c r="ET9" i="2" s="1"/>
  <c r="EX9" i="2" s="1"/>
  <c r="FB9" i="2" s="1"/>
  <c r="FE9" i="2" s="1"/>
  <c r="FH9" i="2" s="1"/>
  <c r="FK9" i="2" s="1"/>
  <c r="FN9" i="2" s="1"/>
  <c r="FR9" i="2" s="1"/>
  <c r="FV9" i="2" s="1"/>
  <c r="FZ9" i="2" s="1"/>
  <c r="GC9" i="2" s="1"/>
  <c r="GF9" i="2" s="1"/>
  <c r="GJ9" i="2" s="1"/>
  <c r="GN9" i="2" s="1"/>
  <c r="GQ9" i="2" s="1"/>
  <c r="GT9" i="2" s="1"/>
  <c r="GW9" i="2" s="1"/>
  <c r="GZ9" i="2" s="1"/>
  <c r="HC9" i="2" s="1"/>
  <c r="HF9" i="2" s="1"/>
  <c r="HI9" i="2" s="1"/>
  <c r="HL9" i="2" s="1"/>
  <c r="HP9" i="2" s="1"/>
  <c r="HT9" i="2" s="1"/>
  <c r="HX9" i="2" s="1"/>
  <c r="IA9" i="2" s="1"/>
  <c r="ID9" i="2" s="1"/>
  <c r="IG9" i="2" s="1"/>
  <c r="IK9" i="2" s="1"/>
  <c r="IO9" i="2" s="1"/>
  <c r="IR9" i="2" s="1"/>
  <c r="IU9" i="2" s="1"/>
  <c r="IX9" i="2" s="1"/>
  <c r="JA9" i="2" s="1"/>
  <c r="JD9" i="2" s="1"/>
  <c r="JG9" i="2" s="1"/>
  <c r="JJ9" i="2" s="1"/>
  <c r="JN9" i="2" s="1"/>
  <c r="JR9" i="2" s="1"/>
  <c r="JV9" i="2" s="1"/>
  <c r="JY9" i="2" s="1"/>
  <c r="KB9" i="2" s="1"/>
  <c r="KF9" i="2" s="1"/>
  <c r="KI9" i="2" s="1"/>
  <c r="KM9" i="2" s="1"/>
  <c r="KQ9" i="2" s="1"/>
  <c r="KT9" i="2" s="1"/>
  <c r="KX9" i="2" s="1"/>
  <c r="LB9" i="2" s="1"/>
  <c r="LE9" i="2" s="1"/>
  <c r="LH9" i="2" s="1"/>
  <c r="LK9" i="2" s="1"/>
  <c r="LO9" i="2" s="1"/>
  <c r="LS9" i="2" s="1"/>
  <c r="LW9" i="2" s="1"/>
  <c r="MA9" i="2" s="1"/>
  <c r="ME9" i="2" s="1"/>
  <c r="MI9" i="2" s="1"/>
  <c r="MM9" i="2" s="1"/>
  <c r="MQ9" i="2" s="1"/>
  <c r="MU9" i="2" s="1"/>
  <c r="MY9" i="2" s="1"/>
  <c r="NC9" i="2" s="1"/>
  <c r="NG9" i="2" s="1"/>
  <c r="NK9" i="2" s="1"/>
  <c r="NO9" i="2" s="1"/>
  <c r="NS9" i="2" s="1"/>
  <c r="NW9" i="2" s="1"/>
  <c r="OA9" i="2" s="1"/>
  <c r="OE9" i="2" s="1"/>
  <c r="OI9" i="2" s="1"/>
  <c r="OM9" i="2" s="1"/>
  <c r="OQ9" i="2" s="1"/>
  <c r="OU9" i="2" s="1"/>
  <c r="OY9" i="2" s="1"/>
  <c r="PC9" i="2" s="1"/>
  <c r="PG9" i="2" s="1"/>
  <c r="PK9" i="2" s="1"/>
  <c r="PO9" i="2" s="1"/>
  <c r="PS9" i="2" s="1"/>
  <c r="PW9" i="2" s="1"/>
  <c r="QA9" i="2" s="1"/>
  <c r="QE9" i="2" s="1"/>
  <c r="QI9" i="2" s="1"/>
  <c r="QM9" i="2" s="1"/>
  <c r="QQ9" i="2" s="1"/>
  <c r="QU9" i="2" s="1"/>
  <c r="QY9" i="2" s="1"/>
  <c r="RC9" i="2" s="1"/>
  <c r="RG9" i="2" s="1"/>
  <c r="RK9" i="2" s="1"/>
  <c r="RO9" i="2" s="1"/>
  <c r="RS9" i="2" s="1"/>
  <c r="RW9" i="2" s="1"/>
  <c r="SA9" i="2" s="1"/>
  <c r="SE9" i="2" s="1"/>
  <c r="SI9" i="2" s="1"/>
  <c r="SM9" i="2" s="1"/>
  <c r="SQ9" i="2" s="1"/>
  <c r="SU9" i="2" s="1"/>
  <c r="SY9" i="2" s="1"/>
  <c r="TC9" i="2" s="1"/>
  <c r="G9" i="2"/>
  <c r="TK8" i="2"/>
  <c r="TL8" i="2" s="1"/>
  <c r="TI8" i="2"/>
  <c r="TH8" i="2"/>
  <c r="TE8" i="2"/>
  <c r="PV8" i="2"/>
  <c r="EP8" i="2"/>
  <c r="W8" i="2"/>
  <c r="Z8" i="2" s="1"/>
  <c r="AC8" i="2" s="1"/>
  <c r="AF8" i="2" s="1"/>
  <c r="AI8" i="2" s="1"/>
  <c r="AM8" i="2" s="1"/>
  <c r="AQ8" i="2" s="1"/>
  <c r="AU8" i="2" s="1"/>
  <c r="AY8" i="2" s="1"/>
  <c r="BB8" i="2" s="1"/>
  <c r="BE8" i="2" s="1"/>
  <c r="BH8" i="2" s="1"/>
  <c r="BK8" i="2" s="1"/>
  <c r="BN8" i="2" s="1"/>
  <c r="BQ8" i="2" s="1"/>
  <c r="BT8" i="2" s="1"/>
  <c r="BW8" i="2" s="1"/>
  <c r="BZ8" i="2" s="1"/>
  <c r="CC8" i="2" s="1"/>
  <c r="CF8" i="2" s="1"/>
  <c r="CI8" i="2" s="1"/>
  <c r="CL8" i="2" s="1"/>
  <c r="CP8" i="2" s="1"/>
  <c r="CT8" i="2" s="1"/>
  <c r="CX8" i="2" s="1"/>
  <c r="DB8" i="2" s="1"/>
  <c r="DE8" i="2" s="1"/>
  <c r="DI8" i="2" s="1"/>
  <c r="DL8" i="2" s="1"/>
  <c r="DO8" i="2" s="1"/>
  <c r="DS8" i="2" s="1"/>
  <c r="DW8" i="2" s="1"/>
  <c r="DZ8" i="2" s="1"/>
  <c r="EC8" i="2" s="1"/>
  <c r="EG8" i="2" s="1"/>
  <c r="EJ8" i="2" s="1"/>
  <c r="EM8" i="2" s="1"/>
  <c r="EQ8" i="2" s="1"/>
  <c r="ET8" i="2" s="1"/>
  <c r="EX8" i="2" s="1"/>
  <c r="FB8" i="2" s="1"/>
  <c r="FE8" i="2" s="1"/>
  <c r="FH8" i="2" s="1"/>
  <c r="FK8" i="2" s="1"/>
  <c r="FN8" i="2" s="1"/>
  <c r="FR8" i="2" s="1"/>
  <c r="FV8" i="2" s="1"/>
  <c r="FZ8" i="2" s="1"/>
  <c r="GC8" i="2" s="1"/>
  <c r="GF8" i="2" s="1"/>
  <c r="GJ8" i="2" s="1"/>
  <c r="GN8" i="2" s="1"/>
  <c r="GQ8" i="2" s="1"/>
  <c r="GT8" i="2" s="1"/>
  <c r="GW8" i="2" s="1"/>
  <c r="GZ8" i="2" s="1"/>
  <c r="HC8" i="2" s="1"/>
  <c r="HF8" i="2" s="1"/>
  <c r="HI8" i="2" s="1"/>
  <c r="HL8" i="2" s="1"/>
  <c r="HP8" i="2" s="1"/>
  <c r="HT8" i="2" s="1"/>
  <c r="HX8" i="2" s="1"/>
  <c r="IA8" i="2" s="1"/>
  <c r="ID8" i="2" s="1"/>
  <c r="IG8" i="2" s="1"/>
  <c r="IK8" i="2" s="1"/>
  <c r="IO8" i="2" s="1"/>
  <c r="IR8" i="2" s="1"/>
  <c r="IU8" i="2" s="1"/>
  <c r="IX8" i="2" s="1"/>
  <c r="JA8" i="2" s="1"/>
  <c r="JD8" i="2" s="1"/>
  <c r="JG8" i="2" s="1"/>
  <c r="JJ8" i="2" s="1"/>
  <c r="JN8" i="2" s="1"/>
  <c r="JR8" i="2" s="1"/>
  <c r="JV8" i="2" s="1"/>
  <c r="JY8" i="2" s="1"/>
  <c r="KB8" i="2" s="1"/>
  <c r="KF8" i="2" s="1"/>
  <c r="KI8" i="2" s="1"/>
  <c r="KM8" i="2" s="1"/>
  <c r="KQ8" i="2" s="1"/>
  <c r="KT8" i="2" s="1"/>
  <c r="KX8" i="2" s="1"/>
  <c r="LB8" i="2" s="1"/>
  <c r="LE8" i="2" s="1"/>
  <c r="LH8" i="2" s="1"/>
  <c r="LK8" i="2" s="1"/>
  <c r="LO8" i="2" s="1"/>
  <c r="LS8" i="2" s="1"/>
  <c r="LW8" i="2" s="1"/>
  <c r="MA8" i="2" s="1"/>
  <c r="ME8" i="2" s="1"/>
  <c r="MI8" i="2" s="1"/>
  <c r="MM8" i="2" s="1"/>
  <c r="MQ8" i="2" s="1"/>
  <c r="MU8" i="2" s="1"/>
  <c r="MY8" i="2" s="1"/>
  <c r="NC8" i="2" s="1"/>
  <c r="NG8" i="2" s="1"/>
  <c r="NK8" i="2" s="1"/>
  <c r="NO8" i="2" s="1"/>
  <c r="NS8" i="2" s="1"/>
  <c r="NW8" i="2" s="1"/>
  <c r="OA8" i="2" s="1"/>
  <c r="OE8" i="2" s="1"/>
  <c r="OI8" i="2" s="1"/>
  <c r="OM8" i="2" s="1"/>
  <c r="OQ8" i="2" s="1"/>
  <c r="OU8" i="2" s="1"/>
  <c r="OY8" i="2" s="1"/>
  <c r="PC8" i="2" s="1"/>
  <c r="PG8" i="2" s="1"/>
  <c r="PK8" i="2" s="1"/>
  <c r="PO8" i="2" s="1"/>
  <c r="PS8" i="2" s="1"/>
  <c r="PW8" i="2" s="1"/>
  <c r="QA8" i="2" s="1"/>
  <c r="QE8" i="2" s="1"/>
  <c r="QI8" i="2" s="1"/>
  <c r="QM8" i="2" s="1"/>
  <c r="QQ8" i="2" s="1"/>
  <c r="QU8" i="2" s="1"/>
  <c r="QY8" i="2" s="1"/>
  <c r="RC8" i="2" s="1"/>
  <c r="RG8" i="2" s="1"/>
  <c r="RK8" i="2" s="1"/>
  <c r="RO8" i="2" s="1"/>
  <c r="RS8" i="2" s="1"/>
  <c r="RW8" i="2" s="1"/>
  <c r="SA8" i="2" s="1"/>
  <c r="SE8" i="2" s="1"/>
  <c r="SI8" i="2" s="1"/>
  <c r="SM8" i="2" s="1"/>
  <c r="SQ8" i="2" s="1"/>
  <c r="SU8" i="2" s="1"/>
  <c r="SY8" i="2" s="1"/>
  <c r="TC8" i="2" s="1"/>
  <c r="G8" i="2"/>
  <c r="TK7" i="2"/>
  <c r="TL7" i="2" s="1"/>
  <c r="TH7" i="2"/>
  <c r="TI7" i="2" s="1"/>
  <c r="TB7" i="2"/>
  <c r="SD7" i="2"/>
  <c r="PV7" i="2"/>
  <c r="EP7" i="2"/>
  <c r="TE7" i="2" s="1"/>
  <c r="CS7" i="2"/>
  <c r="W7" i="2"/>
  <c r="Z7" i="2" s="1"/>
  <c r="AC7" i="2" s="1"/>
  <c r="AF7" i="2" s="1"/>
  <c r="AI7" i="2" s="1"/>
  <c r="AM7" i="2" s="1"/>
  <c r="AQ7" i="2" s="1"/>
  <c r="AU7" i="2" s="1"/>
  <c r="AY7" i="2" s="1"/>
  <c r="BB7" i="2" s="1"/>
  <c r="BE7" i="2" s="1"/>
  <c r="BH7" i="2" s="1"/>
  <c r="BK7" i="2" s="1"/>
  <c r="BN7" i="2" s="1"/>
  <c r="BQ7" i="2" s="1"/>
  <c r="BT7" i="2" s="1"/>
  <c r="BW7" i="2" s="1"/>
  <c r="BZ7" i="2" s="1"/>
  <c r="CC7" i="2" s="1"/>
  <c r="CF7" i="2" s="1"/>
  <c r="CI7" i="2" s="1"/>
  <c r="CL7" i="2" s="1"/>
  <c r="CP7" i="2" s="1"/>
  <c r="CT7" i="2" s="1"/>
  <c r="CX7" i="2" s="1"/>
  <c r="DB7" i="2" s="1"/>
  <c r="DE7" i="2" s="1"/>
  <c r="DI7" i="2" s="1"/>
  <c r="DL7" i="2" s="1"/>
  <c r="DO7" i="2" s="1"/>
  <c r="DS7" i="2" s="1"/>
  <c r="DW7" i="2" s="1"/>
  <c r="DZ7" i="2" s="1"/>
  <c r="EC7" i="2" s="1"/>
  <c r="EG7" i="2" s="1"/>
  <c r="EJ7" i="2" s="1"/>
  <c r="EM7" i="2" s="1"/>
  <c r="EQ7" i="2" s="1"/>
  <c r="ET7" i="2" s="1"/>
  <c r="EX7" i="2" s="1"/>
  <c r="FB7" i="2" s="1"/>
  <c r="FE7" i="2" s="1"/>
  <c r="FH7" i="2" s="1"/>
  <c r="FK7" i="2" s="1"/>
  <c r="FN7" i="2" s="1"/>
  <c r="FR7" i="2" s="1"/>
  <c r="FV7" i="2" s="1"/>
  <c r="FZ7" i="2" s="1"/>
  <c r="GC7" i="2" s="1"/>
  <c r="GF7" i="2" s="1"/>
  <c r="GJ7" i="2" s="1"/>
  <c r="GN7" i="2" s="1"/>
  <c r="GQ7" i="2" s="1"/>
  <c r="GT7" i="2" s="1"/>
  <c r="GW7" i="2" s="1"/>
  <c r="GZ7" i="2" s="1"/>
  <c r="HC7" i="2" s="1"/>
  <c r="HF7" i="2" s="1"/>
  <c r="HI7" i="2" s="1"/>
  <c r="HL7" i="2" s="1"/>
  <c r="HP7" i="2" s="1"/>
  <c r="HT7" i="2" s="1"/>
  <c r="HX7" i="2" s="1"/>
  <c r="IA7" i="2" s="1"/>
  <c r="ID7" i="2" s="1"/>
  <c r="IG7" i="2" s="1"/>
  <c r="IK7" i="2" s="1"/>
  <c r="IO7" i="2" s="1"/>
  <c r="IR7" i="2" s="1"/>
  <c r="IU7" i="2" s="1"/>
  <c r="IX7" i="2" s="1"/>
  <c r="JA7" i="2" s="1"/>
  <c r="JD7" i="2" s="1"/>
  <c r="JG7" i="2" s="1"/>
  <c r="JJ7" i="2" s="1"/>
  <c r="JN7" i="2" s="1"/>
  <c r="JR7" i="2" s="1"/>
  <c r="JV7" i="2" s="1"/>
  <c r="JY7" i="2" s="1"/>
  <c r="KB7" i="2" s="1"/>
  <c r="KF7" i="2" s="1"/>
  <c r="KI7" i="2" s="1"/>
  <c r="KM7" i="2" s="1"/>
  <c r="KQ7" i="2" s="1"/>
  <c r="KT7" i="2" s="1"/>
  <c r="KX7" i="2" s="1"/>
  <c r="LB7" i="2" s="1"/>
  <c r="LE7" i="2" s="1"/>
  <c r="LH7" i="2" s="1"/>
  <c r="LK7" i="2" s="1"/>
  <c r="LO7" i="2" s="1"/>
  <c r="LS7" i="2" s="1"/>
  <c r="LW7" i="2" s="1"/>
  <c r="MA7" i="2" s="1"/>
  <c r="ME7" i="2" s="1"/>
  <c r="MI7" i="2" s="1"/>
  <c r="MM7" i="2" s="1"/>
  <c r="MQ7" i="2" s="1"/>
  <c r="MU7" i="2" s="1"/>
  <c r="MY7" i="2" s="1"/>
  <c r="NC7" i="2" s="1"/>
  <c r="NG7" i="2" s="1"/>
  <c r="NK7" i="2" s="1"/>
  <c r="NO7" i="2" s="1"/>
  <c r="NS7" i="2" s="1"/>
  <c r="NW7" i="2" s="1"/>
  <c r="OA7" i="2" s="1"/>
  <c r="OE7" i="2" s="1"/>
  <c r="OI7" i="2" s="1"/>
  <c r="OM7" i="2" s="1"/>
  <c r="OQ7" i="2" s="1"/>
  <c r="OU7" i="2" s="1"/>
  <c r="OY7" i="2" s="1"/>
  <c r="PC7" i="2" s="1"/>
  <c r="PG7" i="2" s="1"/>
  <c r="PK7" i="2" s="1"/>
  <c r="PO7" i="2" s="1"/>
  <c r="PS7" i="2" s="1"/>
  <c r="PW7" i="2" s="1"/>
  <c r="QA7" i="2" s="1"/>
  <c r="QE7" i="2" s="1"/>
  <c r="QI7" i="2" s="1"/>
  <c r="QM7" i="2" s="1"/>
  <c r="QQ7" i="2" s="1"/>
  <c r="QU7" i="2" s="1"/>
  <c r="QY7" i="2" s="1"/>
  <c r="RC7" i="2" s="1"/>
  <c r="RG7" i="2" s="1"/>
  <c r="RK7" i="2" s="1"/>
  <c r="RO7" i="2" s="1"/>
  <c r="RS7" i="2" s="1"/>
  <c r="RW7" i="2" s="1"/>
  <c r="SA7" i="2" s="1"/>
  <c r="SE7" i="2" s="1"/>
  <c r="SI7" i="2" s="1"/>
  <c r="SM7" i="2" s="1"/>
  <c r="SQ7" i="2" s="1"/>
  <c r="SU7" i="2" s="1"/>
  <c r="SY7" i="2" s="1"/>
  <c r="TC7" i="2" s="1"/>
  <c r="G7" i="2"/>
  <c r="TK6" i="2"/>
  <c r="TL6" i="2" s="1"/>
  <c r="TH6" i="2"/>
  <c r="TI6" i="2" s="1"/>
  <c r="SD6" i="2"/>
  <c r="PV6" i="2"/>
  <c r="EP6" i="2"/>
  <c r="TE6" i="2" s="1"/>
  <c r="CS6" i="2"/>
  <c r="Z6" i="2"/>
  <c r="AC6" i="2" s="1"/>
  <c r="AF6" i="2" s="1"/>
  <c r="AI6" i="2" s="1"/>
  <c r="AM6" i="2" s="1"/>
  <c r="AQ6" i="2" s="1"/>
  <c r="AU6" i="2" s="1"/>
  <c r="AY6" i="2" s="1"/>
  <c r="BB6" i="2" s="1"/>
  <c r="BE6" i="2" s="1"/>
  <c r="BH6" i="2" s="1"/>
  <c r="BK6" i="2" s="1"/>
  <c r="BN6" i="2" s="1"/>
  <c r="BQ6" i="2" s="1"/>
  <c r="BT6" i="2" s="1"/>
  <c r="BW6" i="2" s="1"/>
  <c r="BZ6" i="2" s="1"/>
  <c r="CC6" i="2" s="1"/>
  <c r="CF6" i="2" s="1"/>
  <c r="CI6" i="2" s="1"/>
  <c r="CL6" i="2" s="1"/>
  <c r="CP6" i="2" s="1"/>
  <c r="CT6" i="2" s="1"/>
  <c r="CX6" i="2" s="1"/>
  <c r="DB6" i="2" s="1"/>
  <c r="DE6" i="2" s="1"/>
  <c r="DI6" i="2" s="1"/>
  <c r="DL6" i="2" s="1"/>
  <c r="DO6" i="2" s="1"/>
  <c r="DS6" i="2" s="1"/>
  <c r="DW6" i="2" s="1"/>
  <c r="DZ6" i="2" s="1"/>
  <c r="EC6" i="2" s="1"/>
  <c r="EG6" i="2" s="1"/>
  <c r="EJ6" i="2" s="1"/>
  <c r="EM6" i="2" s="1"/>
  <c r="EQ6" i="2" s="1"/>
  <c r="ET6" i="2" s="1"/>
  <c r="EX6" i="2" s="1"/>
  <c r="FB6" i="2" s="1"/>
  <c r="FE6" i="2" s="1"/>
  <c r="FH6" i="2" s="1"/>
  <c r="FK6" i="2" s="1"/>
  <c r="FN6" i="2" s="1"/>
  <c r="FR6" i="2" s="1"/>
  <c r="FV6" i="2" s="1"/>
  <c r="FZ6" i="2" s="1"/>
  <c r="GC6" i="2" s="1"/>
  <c r="GF6" i="2" s="1"/>
  <c r="GJ6" i="2" s="1"/>
  <c r="GN6" i="2" s="1"/>
  <c r="GQ6" i="2" s="1"/>
  <c r="GT6" i="2" s="1"/>
  <c r="GW6" i="2" s="1"/>
  <c r="GZ6" i="2" s="1"/>
  <c r="HC6" i="2" s="1"/>
  <c r="HF6" i="2" s="1"/>
  <c r="HI6" i="2" s="1"/>
  <c r="HL6" i="2" s="1"/>
  <c r="HP6" i="2" s="1"/>
  <c r="HT6" i="2" s="1"/>
  <c r="HX6" i="2" s="1"/>
  <c r="IA6" i="2" s="1"/>
  <c r="ID6" i="2" s="1"/>
  <c r="IG6" i="2" s="1"/>
  <c r="IK6" i="2" s="1"/>
  <c r="IO6" i="2" s="1"/>
  <c r="IR6" i="2" s="1"/>
  <c r="IU6" i="2" s="1"/>
  <c r="IX6" i="2" s="1"/>
  <c r="JA6" i="2" s="1"/>
  <c r="JD6" i="2" s="1"/>
  <c r="JG6" i="2" s="1"/>
  <c r="JJ6" i="2" s="1"/>
  <c r="JN6" i="2" s="1"/>
  <c r="JR6" i="2" s="1"/>
  <c r="JV6" i="2" s="1"/>
  <c r="JY6" i="2" s="1"/>
  <c r="KB6" i="2" s="1"/>
  <c r="KF6" i="2" s="1"/>
  <c r="KI6" i="2" s="1"/>
  <c r="KM6" i="2" s="1"/>
  <c r="KQ6" i="2" s="1"/>
  <c r="KT6" i="2" s="1"/>
  <c r="KX6" i="2" s="1"/>
  <c r="LB6" i="2" s="1"/>
  <c r="LE6" i="2" s="1"/>
  <c r="LH6" i="2" s="1"/>
  <c r="LK6" i="2" s="1"/>
  <c r="LO6" i="2" s="1"/>
  <c r="LS6" i="2" s="1"/>
  <c r="LW6" i="2" s="1"/>
  <c r="MA6" i="2" s="1"/>
  <c r="ME6" i="2" s="1"/>
  <c r="MI6" i="2" s="1"/>
  <c r="MM6" i="2" s="1"/>
  <c r="MQ6" i="2" s="1"/>
  <c r="MU6" i="2" s="1"/>
  <c r="MY6" i="2" s="1"/>
  <c r="NC6" i="2" s="1"/>
  <c r="NG6" i="2" s="1"/>
  <c r="NK6" i="2" s="1"/>
  <c r="NO6" i="2" s="1"/>
  <c r="NS6" i="2" s="1"/>
  <c r="NW6" i="2" s="1"/>
  <c r="OA6" i="2" s="1"/>
  <c r="OE6" i="2" s="1"/>
  <c r="OI6" i="2" s="1"/>
  <c r="OM6" i="2" s="1"/>
  <c r="OQ6" i="2" s="1"/>
  <c r="OU6" i="2" s="1"/>
  <c r="OY6" i="2" s="1"/>
  <c r="PC6" i="2" s="1"/>
  <c r="PG6" i="2" s="1"/>
  <c r="PK6" i="2" s="1"/>
  <c r="PO6" i="2" s="1"/>
  <c r="PS6" i="2" s="1"/>
  <c r="PW6" i="2" s="1"/>
  <c r="QA6" i="2" s="1"/>
  <c r="QE6" i="2" s="1"/>
  <c r="QI6" i="2" s="1"/>
  <c r="QM6" i="2" s="1"/>
  <c r="QQ6" i="2" s="1"/>
  <c r="QU6" i="2" s="1"/>
  <c r="QY6" i="2" s="1"/>
  <c r="RC6" i="2" s="1"/>
  <c r="RG6" i="2" s="1"/>
  <c r="RK6" i="2" s="1"/>
  <c r="RO6" i="2" s="1"/>
  <c r="RS6" i="2" s="1"/>
  <c r="RW6" i="2" s="1"/>
  <c r="SA6" i="2" s="1"/>
  <c r="SE6" i="2" s="1"/>
  <c r="SI6" i="2" s="1"/>
  <c r="SM6" i="2" s="1"/>
  <c r="SQ6" i="2" s="1"/>
  <c r="SU6" i="2" s="1"/>
  <c r="SY6" i="2" s="1"/>
  <c r="TC6" i="2" s="1"/>
  <c r="W6" i="2"/>
  <c r="G6" i="2"/>
  <c r="A6" i="2"/>
  <c r="TK5" i="2"/>
  <c r="TH5" i="2"/>
  <c r="TI5" i="2" s="1"/>
  <c r="TE5" i="2"/>
  <c r="TF5" i="2" s="1"/>
  <c r="W5" i="2"/>
  <c r="Z5" i="2" s="1"/>
  <c r="AC5" i="2" s="1"/>
  <c r="AF5" i="2" s="1"/>
  <c r="AI5" i="2" s="1"/>
  <c r="AM5" i="2" s="1"/>
  <c r="AQ5" i="2" s="1"/>
  <c r="AU5" i="2" s="1"/>
  <c r="AY5" i="2" s="1"/>
  <c r="BB5" i="2" s="1"/>
  <c r="BE5" i="2" s="1"/>
  <c r="BH5" i="2" s="1"/>
  <c r="BK5" i="2" s="1"/>
  <c r="BN5" i="2" s="1"/>
  <c r="BQ5" i="2" s="1"/>
  <c r="BT5" i="2" s="1"/>
  <c r="BW5" i="2" s="1"/>
  <c r="BZ5" i="2" s="1"/>
  <c r="CC5" i="2" s="1"/>
  <c r="CF5" i="2" s="1"/>
  <c r="CI5" i="2" s="1"/>
  <c r="CL5" i="2" s="1"/>
  <c r="CP5" i="2" s="1"/>
  <c r="CT5" i="2" s="1"/>
  <c r="CX5" i="2" s="1"/>
  <c r="DB5" i="2" s="1"/>
  <c r="DE5" i="2" s="1"/>
  <c r="DI5" i="2" s="1"/>
  <c r="DL5" i="2" s="1"/>
  <c r="DO5" i="2" s="1"/>
  <c r="DS5" i="2" s="1"/>
  <c r="DW5" i="2" s="1"/>
  <c r="DZ5" i="2" s="1"/>
  <c r="EC5" i="2" s="1"/>
  <c r="EG5" i="2" s="1"/>
  <c r="EJ5" i="2" s="1"/>
  <c r="EM5" i="2" s="1"/>
  <c r="EQ5" i="2" s="1"/>
  <c r="ET5" i="2" s="1"/>
  <c r="EX5" i="2" s="1"/>
  <c r="FB5" i="2" s="1"/>
  <c r="FE5" i="2" s="1"/>
  <c r="FH5" i="2" s="1"/>
  <c r="FK5" i="2" s="1"/>
  <c r="FN5" i="2" s="1"/>
  <c r="FR5" i="2" s="1"/>
  <c r="FV5" i="2" s="1"/>
  <c r="FZ5" i="2" s="1"/>
  <c r="GC5" i="2" s="1"/>
  <c r="GF5" i="2" s="1"/>
  <c r="GJ5" i="2" s="1"/>
  <c r="GN5" i="2" s="1"/>
  <c r="GQ5" i="2" s="1"/>
  <c r="GT5" i="2" s="1"/>
  <c r="GW5" i="2" s="1"/>
  <c r="GZ5" i="2" s="1"/>
  <c r="HC5" i="2" s="1"/>
  <c r="HF5" i="2" s="1"/>
  <c r="HI5" i="2" s="1"/>
  <c r="HL5" i="2" s="1"/>
  <c r="HP5" i="2" s="1"/>
  <c r="HT5" i="2" s="1"/>
  <c r="HX5" i="2" s="1"/>
  <c r="IA5" i="2" s="1"/>
  <c r="ID5" i="2" s="1"/>
  <c r="IG5" i="2" s="1"/>
  <c r="IK5" i="2" s="1"/>
  <c r="IO5" i="2" s="1"/>
  <c r="IR5" i="2" s="1"/>
  <c r="IU5" i="2" s="1"/>
  <c r="IX5" i="2" s="1"/>
  <c r="JA5" i="2" s="1"/>
  <c r="JD5" i="2" s="1"/>
  <c r="JG5" i="2" s="1"/>
  <c r="JJ5" i="2" s="1"/>
  <c r="JN5" i="2" s="1"/>
  <c r="JR5" i="2" s="1"/>
  <c r="JV5" i="2" s="1"/>
  <c r="JY5" i="2" s="1"/>
  <c r="KB5" i="2" s="1"/>
  <c r="KF5" i="2" s="1"/>
  <c r="KI5" i="2" s="1"/>
  <c r="KM5" i="2" s="1"/>
  <c r="KQ5" i="2" s="1"/>
  <c r="KT5" i="2" s="1"/>
  <c r="KX5" i="2" s="1"/>
  <c r="LB5" i="2" s="1"/>
  <c r="LE5" i="2" s="1"/>
  <c r="LH5" i="2" s="1"/>
  <c r="LK5" i="2" s="1"/>
  <c r="LO5" i="2" s="1"/>
  <c r="LS5" i="2" s="1"/>
  <c r="LW5" i="2" s="1"/>
  <c r="MA5" i="2" s="1"/>
  <c r="ME5" i="2" s="1"/>
  <c r="MI5" i="2" s="1"/>
  <c r="MM5" i="2" s="1"/>
  <c r="MQ5" i="2" s="1"/>
  <c r="MU5" i="2" s="1"/>
  <c r="MY5" i="2" s="1"/>
  <c r="NC5" i="2" s="1"/>
  <c r="NG5" i="2" s="1"/>
  <c r="NK5" i="2" s="1"/>
  <c r="NO5" i="2" s="1"/>
  <c r="NS5" i="2" s="1"/>
  <c r="NW5" i="2" s="1"/>
  <c r="OA5" i="2" s="1"/>
  <c r="OE5" i="2" s="1"/>
  <c r="OI5" i="2" s="1"/>
  <c r="OM5" i="2" s="1"/>
  <c r="OQ5" i="2" s="1"/>
  <c r="OU5" i="2" s="1"/>
  <c r="OY5" i="2" s="1"/>
  <c r="PC5" i="2" s="1"/>
  <c r="PG5" i="2" s="1"/>
  <c r="PK5" i="2" s="1"/>
  <c r="PO5" i="2" s="1"/>
  <c r="PS5" i="2" s="1"/>
  <c r="PW5" i="2" s="1"/>
  <c r="QA5" i="2" s="1"/>
  <c r="QE5" i="2" s="1"/>
  <c r="QI5" i="2" s="1"/>
  <c r="QM5" i="2" s="1"/>
  <c r="QQ5" i="2" s="1"/>
  <c r="QU5" i="2" s="1"/>
  <c r="QY5" i="2" s="1"/>
  <c r="RC5" i="2" s="1"/>
  <c r="RG5" i="2" s="1"/>
  <c r="RK5" i="2" s="1"/>
  <c r="RO5" i="2" s="1"/>
  <c r="RS5" i="2" s="1"/>
  <c r="RW5" i="2" s="1"/>
  <c r="SA5" i="2" s="1"/>
  <c r="SE5" i="2" s="1"/>
  <c r="SI5" i="2" s="1"/>
  <c r="SM5" i="2" s="1"/>
  <c r="SQ5" i="2" s="1"/>
  <c r="SU5" i="2" s="1"/>
  <c r="SY5" i="2" s="1"/>
  <c r="TC5" i="2" s="1"/>
  <c r="G5" i="2"/>
  <c r="S4" i="2"/>
  <c r="O4" i="2"/>
  <c r="K4" i="2"/>
  <c r="D4" i="2"/>
  <c r="G4" i="2" s="1"/>
  <c r="TE48" i="2" l="1"/>
  <c r="TH54" i="2"/>
  <c r="TI54" i="2" s="1"/>
  <c r="CC116" i="2"/>
  <c r="CF116" i="2" s="1"/>
  <c r="CI116" i="2" s="1"/>
  <c r="CL116" i="2" s="1"/>
  <c r="CP116" i="2" s="1"/>
  <c r="CT116" i="2" s="1"/>
  <c r="CX116" i="2" s="1"/>
  <c r="DB116" i="2" s="1"/>
  <c r="DE116" i="2" s="1"/>
  <c r="DI116" i="2" s="1"/>
  <c r="DL116" i="2" s="1"/>
  <c r="DO116" i="2" s="1"/>
  <c r="DS116" i="2" s="1"/>
  <c r="DW116" i="2" s="1"/>
  <c r="DZ116" i="2" s="1"/>
  <c r="EC116" i="2" s="1"/>
  <c r="EG116" i="2" s="1"/>
  <c r="EJ116" i="2" s="1"/>
  <c r="EM116" i="2" s="1"/>
  <c r="EQ116" i="2" s="1"/>
  <c r="ET116" i="2" s="1"/>
  <c r="EX116" i="2" s="1"/>
  <c r="FB116" i="2" s="1"/>
  <c r="FE116" i="2" s="1"/>
  <c r="FH116" i="2" s="1"/>
  <c r="FK116" i="2" s="1"/>
  <c r="FN116" i="2" s="1"/>
  <c r="FR116" i="2" s="1"/>
  <c r="FV116" i="2" s="1"/>
  <c r="FZ116" i="2" s="1"/>
  <c r="GC116" i="2" s="1"/>
  <c r="GF116" i="2" s="1"/>
  <c r="GJ116" i="2" s="1"/>
  <c r="GN116" i="2" s="1"/>
  <c r="GQ116" i="2" s="1"/>
  <c r="GT116" i="2" s="1"/>
  <c r="GW116" i="2" s="1"/>
  <c r="GZ116" i="2" s="1"/>
  <c r="HC116" i="2" s="1"/>
  <c r="HF116" i="2" s="1"/>
  <c r="HI116" i="2" s="1"/>
  <c r="HL116" i="2" s="1"/>
  <c r="HP116" i="2" s="1"/>
  <c r="HT116" i="2" s="1"/>
  <c r="HX116" i="2" s="1"/>
  <c r="IA116" i="2" s="1"/>
  <c r="ID116" i="2" s="1"/>
  <c r="IG116" i="2" s="1"/>
  <c r="IK116" i="2" s="1"/>
  <c r="IO116" i="2" s="1"/>
  <c r="IR116" i="2" s="1"/>
  <c r="IU116" i="2" s="1"/>
  <c r="IX116" i="2" s="1"/>
  <c r="JA116" i="2" s="1"/>
  <c r="JD116" i="2" s="1"/>
  <c r="JG116" i="2" s="1"/>
  <c r="JJ116" i="2" s="1"/>
  <c r="JN116" i="2" s="1"/>
  <c r="JR116" i="2" s="1"/>
  <c r="JV116" i="2" s="1"/>
  <c r="JY116" i="2" s="1"/>
  <c r="CC117" i="2"/>
  <c r="CF117" i="2" s="1"/>
  <c r="CI117" i="2" s="1"/>
  <c r="CL117" i="2" s="1"/>
  <c r="CP117" i="2" s="1"/>
  <c r="CT117" i="2" s="1"/>
  <c r="CX117" i="2" s="1"/>
  <c r="DB117" i="2" s="1"/>
  <c r="DE117" i="2" s="1"/>
  <c r="DI117" i="2" s="1"/>
  <c r="DL117" i="2" s="1"/>
  <c r="DO117" i="2" s="1"/>
  <c r="DS117" i="2" s="1"/>
  <c r="DW117" i="2" s="1"/>
  <c r="DZ117" i="2" s="1"/>
  <c r="EC117" i="2" s="1"/>
  <c r="EG117" i="2" s="1"/>
  <c r="EJ117" i="2" s="1"/>
  <c r="EM117" i="2" s="1"/>
  <c r="EQ117" i="2" s="1"/>
  <c r="ET117" i="2" s="1"/>
  <c r="EX117" i="2" s="1"/>
  <c r="FB117" i="2" s="1"/>
  <c r="FE117" i="2" s="1"/>
  <c r="FH117" i="2" s="1"/>
  <c r="FK117" i="2" s="1"/>
  <c r="FN117" i="2" s="1"/>
  <c r="FR117" i="2" s="1"/>
  <c r="FV117" i="2" s="1"/>
  <c r="FZ117" i="2" s="1"/>
  <c r="GC117" i="2" s="1"/>
  <c r="GF117" i="2" s="1"/>
  <c r="GJ117" i="2" s="1"/>
  <c r="GN117" i="2" s="1"/>
  <c r="GQ117" i="2" s="1"/>
  <c r="GT117" i="2" s="1"/>
  <c r="GW117" i="2" s="1"/>
  <c r="GZ117" i="2" s="1"/>
  <c r="HC117" i="2" s="1"/>
  <c r="HF117" i="2" s="1"/>
  <c r="HI117" i="2" s="1"/>
  <c r="HL117" i="2" s="1"/>
  <c r="HP117" i="2" s="1"/>
  <c r="HT117" i="2" s="1"/>
  <c r="HX117" i="2" s="1"/>
  <c r="IA117" i="2" s="1"/>
  <c r="ID117" i="2" s="1"/>
  <c r="IG117" i="2" s="1"/>
  <c r="IK117" i="2" s="1"/>
  <c r="IO117" i="2" s="1"/>
  <c r="IR117" i="2" s="1"/>
  <c r="IU117" i="2" s="1"/>
  <c r="IX117" i="2" s="1"/>
  <c r="JA117" i="2" s="1"/>
  <c r="JD117" i="2" s="1"/>
  <c r="JG117" i="2" s="1"/>
  <c r="JJ117" i="2" s="1"/>
  <c r="JN117" i="2" s="1"/>
  <c r="JR117" i="2" s="1"/>
  <c r="JV117" i="2" s="1"/>
  <c r="JY117" i="2" s="1"/>
  <c r="CF49" i="2"/>
  <c r="CI49" i="2" s="1"/>
  <c r="CL49" i="2" s="1"/>
  <c r="CP49" i="2" s="1"/>
  <c r="CT49" i="2" s="1"/>
  <c r="CX49" i="2" s="1"/>
  <c r="DB49" i="2" s="1"/>
  <c r="DE49" i="2" s="1"/>
  <c r="DI49" i="2" s="1"/>
  <c r="DL49" i="2" s="1"/>
  <c r="DO49" i="2" s="1"/>
  <c r="DS49" i="2" s="1"/>
  <c r="DW49" i="2" s="1"/>
  <c r="DZ49" i="2" s="1"/>
  <c r="EC49" i="2" s="1"/>
  <c r="EG49" i="2" s="1"/>
  <c r="EJ49" i="2" s="1"/>
  <c r="EM49" i="2" s="1"/>
  <c r="EQ49" i="2" s="1"/>
  <c r="ET49" i="2" s="1"/>
  <c r="EX49" i="2" s="1"/>
  <c r="FB49" i="2" s="1"/>
  <c r="FE49" i="2" s="1"/>
  <c r="FH49" i="2" s="1"/>
  <c r="FK49" i="2" s="1"/>
  <c r="FN49" i="2" s="1"/>
  <c r="FR49" i="2" s="1"/>
  <c r="FV49" i="2" s="1"/>
  <c r="FZ49" i="2" s="1"/>
  <c r="GC49" i="2" s="1"/>
  <c r="GF49" i="2" s="1"/>
  <c r="GJ49" i="2" s="1"/>
  <c r="GN49" i="2" s="1"/>
  <c r="GQ49" i="2" s="1"/>
  <c r="GT49" i="2" s="1"/>
  <c r="GW49" i="2" s="1"/>
  <c r="GZ49" i="2" s="1"/>
  <c r="HC49" i="2" s="1"/>
  <c r="HF49" i="2" s="1"/>
  <c r="HI49" i="2" s="1"/>
  <c r="HL49" i="2" s="1"/>
  <c r="HP49" i="2" s="1"/>
  <c r="HT49" i="2" s="1"/>
  <c r="HX49" i="2" s="1"/>
  <c r="IA49" i="2" s="1"/>
  <c r="ID49" i="2" s="1"/>
  <c r="IG49" i="2" s="1"/>
  <c r="IK49" i="2" s="1"/>
  <c r="IO49" i="2" s="1"/>
  <c r="IR49" i="2" s="1"/>
  <c r="IU49" i="2" s="1"/>
  <c r="IX49" i="2" s="1"/>
  <c r="JA49" i="2" s="1"/>
  <c r="JD49" i="2" s="1"/>
  <c r="JG49" i="2" s="1"/>
  <c r="JJ49" i="2" s="1"/>
  <c r="JN49" i="2" s="1"/>
  <c r="JR49" i="2" s="1"/>
  <c r="JV49" i="2" s="1"/>
  <c r="JY49" i="2" s="1"/>
  <c r="KB49" i="2" s="1"/>
  <c r="KF49" i="2" s="1"/>
  <c r="KI49" i="2" s="1"/>
  <c r="KM49" i="2" s="1"/>
  <c r="KQ49" i="2" s="1"/>
  <c r="KT49" i="2" s="1"/>
  <c r="KX49" i="2" s="1"/>
  <c r="LB49" i="2" s="1"/>
  <c r="LE49" i="2" s="1"/>
  <c r="LH49" i="2" s="1"/>
  <c r="LK49" i="2" s="1"/>
  <c r="LO49" i="2" s="1"/>
  <c r="LS49" i="2" s="1"/>
  <c r="LW49" i="2" s="1"/>
  <c r="MA49" i="2" s="1"/>
  <c r="ME49" i="2" s="1"/>
  <c r="MI49" i="2" s="1"/>
  <c r="MM49" i="2" s="1"/>
  <c r="MQ49" i="2" s="1"/>
  <c r="MU49" i="2" s="1"/>
  <c r="MY49" i="2" s="1"/>
  <c r="NC49" i="2" s="1"/>
  <c r="NG49" i="2" s="1"/>
  <c r="NK49" i="2" s="1"/>
  <c r="NO49" i="2" s="1"/>
  <c r="NS49" i="2" s="1"/>
  <c r="NW49" i="2" s="1"/>
  <c r="OA49" i="2" s="1"/>
  <c r="OE49" i="2" s="1"/>
  <c r="OI49" i="2" s="1"/>
  <c r="OM49" i="2" s="1"/>
  <c r="OQ49" i="2" s="1"/>
  <c r="OU49" i="2" s="1"/>
  <c r="OY49" i="2" s="1"/>
  <c r="PC49" i="2" s="1"/>
  <c r="PG49" i="2" s="1"/>
  <c r="PK49" i="2" s="1"/>
  <c r="PO49" i="2" s="1"/>
  <c r="PS49" i="2" s="1"/>
  <c r="PW49" i="2" s="1"/>
  <c r="QA49" i="2" s="1"/>
  <c r="QE49" i="2" s="1"/>
  <c r="QI49" i="2" s="1"/>
  <c r="QM49" i="2" s="1"/>
  <c r="QQ49" i="2" s="1"/>
  <c r="QU49" i="2" s="1"/>
  <c r="QY49" i="2" s="1"/>
  <c r="RC49" i="2" s="1"/>
  <c r="RG49" i="2" s="1"/>
  <c r="RK49" i="2" s="1"/>
  <c r="RO49" i="2" s="1"/>
  <c r="RS49" i="2" s="1"/>
  <c r="RW49" i="2" s="1"/>
  <c r="SA49" i="2" s="1"/>
  <c r="SE49" i="2" s="1"/>
  <c r="SI49" i="2" s="1"/>
  <c r="SM49" i="2" s="1"/>
  <c r="SQ49" i="2" s="1"/>
  <c r="SU49" i="2" s="1"/>
  <c r="SY49" i="2" s="1"/>
  <c r="TC49" i="2" s="1"/>
  <c r="BE52" i="2"/>
  <c r="BH52" i="2" s="1"/>
  <c r="BK52" i="2" s="1"/>
  <c r="BN52" i="2" s="1"/>
  <c r="BQ52" i="2" s="1"/>
  <c r="BT52" i="2" s="1"/>
  <c r="BW52" i="2" s="1"/>
  <c r="BZ52" i="2" s="1"/>
  <c r="CC52" i="2" s="1"/>
  <c r="CF52" i="2" s="1"/>
  <c r="CI52" i="2" s="1"/>
  <c r="CL52" i="2" s="1"/>
  <c r="CP52" i="2" s="1"/>
  <c r="CT52" i="2" s="1"/>
  <c r="CX52" i="2" s="1"/>
  <c r="DB52" i="2" s="1"/>
  <c r="DE52" i="2" s="1"/>
  <c r="DI52" i="2" s="1"/>
  <c r="DL52" i="2" s="1"/>
  <c r="DO52" i="2" s="1"/>
  <c r="DS52" i="2" s="1"/>
  <c r="DW52" i="2" s="1"/>
  <c r="DZ52" i="2" s="1"/>
  <c r="EC52" i="2" s="1"/>
  <c r="EG52" i="2" s="1"/>
  <c r="EJ52" i="2" s="1"/>
  <c r="EM52" i="2" s="1"/>
  <c r="EQ52" i="2" s="1"/>
  <c r="ET52" i="2" s="1"/>
  <c r="EX52" i="2" s="1"/>
  <c r="FB52" i="2" s="1"/>
  <c r="FE52" i="2" s="1"/>
  <c r="FH52" i="2" s="1"/>
  <c r="FK52" i="2" s="1"/>
  <c r="FN52" i="2" s="1"/>
  <c r="FR52" i="2" s="1"/>
  <c r="FV52" i="2" s="1"/>
  <c r="FZ52" i="2" s="1"/>
  <c r="GC52" i="2" s="1"/>
  <c r="GF52" i="2" s="1"/>
  <c r="GJ52" i="2" s="1"/>
  <c r="GN52" i="2" s="1"/>
  <c r="GQ52" i="2" s="1"/>
  <c r="GT52" i="2" s="1"/>
  <c r="GW52" i="2" s="1"/>
  <c r="GZ52" i="2" s="1"/>
  <c r="HC52" i="2" s="1"/>
  <c r="HF52" i="2" s="1"/>
  <c r="HI52" i="2" s="1"/>
  <c r="HL52" i="2" s="1"/>
  <c r="HP52" i="2" s="1"/>
  <c r="HT52" i="2" s="1"/>
  <c r="HX52" i="2" s="1"/>
  <c r="IA52" i="2" s="1"/>
  <c r="ID52" i="2" s="1"/>
  <c r="IG52" i="2" s="1"/>
  <c r="IK52" i="2" s="1"/>
  <c r="IO52" i="2" s="1"/>
  <c r="IR52" i="2" s="1"/>
  <c r="IU52" i="2" s="1"/>
  <c r="IX52" i="2" s="1"/>
  <c r="JA52" i="2" s="1"/>
  <c r="JD52" i="2" s="1"/>
  <c r="JG52" i="2" s="1"/>
  <c r="JJ52" i="2" s="1"/>
  <c r="JN52" i="2" s="1"/>
  <c r="JR52" i="2" s="1"/>
  <c r="JV52" i="2" s="1"/>
  <c r="JY52" i="2" s="1"/>
  <c r="KB52" i="2" s="1"/>
  <c r="KF52" i="2" s="1"/>
  <c r="KI52" i="2" s="1"/>
  <c r="KM52" i="2" s="1"/>
  <c r="KQ52" i="2" s="1"/>
  <c r="KT52" i="2" s="1"/>
  <c r="KX52" i="2" s="1"/>
  <c r="LB52" i="2" s="1"/>
  <c r="LE52" i="2" s="1"/>
  <c r="LH52" i="2" s="1"/>
  <c r="LK52" i="2" s="1"/>
  <c r="LO52" i="2" s="1"/>
  <c r="LS52" i="2" s="1"/>
  <c r="LW52" i="2" s="1"/>
  <c r="MA52" i="2" s="1"/>
  <c r="ME52" i="2" s="1"/>
  <c r="MI52" i="2" s="1"/>
  <c r="MM52" i="2" s="1"/>
  <c r="MQ52" i="2" s="1"/>
  <c r="MU52" i="2" s="1"/>
  <c r="MY52" i="2" s="1"/>
  <c r="NC52" i="2" s="1"/>
  <c r="NG52" i="2" s="1"/>
  <c r="NK52" i="2" s="1"/>
  <c r="NO52" i="2" s="1"/>
  <c r="NS52" i="2" s="1"/>
  <c r="NW52" i="2" s="1"/>
  <c r="OA52" i="2" s="1"/>
  <c r="OE52" i="2" s="1"/>
  <c r="OI52" i="2" s="1"/>
  <c r="OM52" i="2" s="1"/>
  <c r="OQ52" i="2" s="1"/>
  <c r="OU52" i="2" s="1"/>
  <c r="OY52" i="2" s="1"/>
  <c r="PC52" i="2" s="1"/>
  <c r="PG52" i="2" s="1"/>
  <c r="PK52" i="2" s="1"/>
  <c r="PO52" i="2" s="1"/>
  <c r="PS52" i="2" s="1"/>
  <c r="PW52" i="2" s="1"/>
  <c r="QA52" i="2" s="1"/>
  <c r="QE52" i="2" s="1"/>
  <c r="QI52" i="2" s="1"/>
  <c r="QM52" i="2" s="1"/>
  <c r="QQ52" i="2" s="1"/>
  <c r="QU52" i="2" s="1"/>
  <c r="QY52" i="2" s="1"/>
  <c r="RC52" i="2" s="1"/>
  <c r="RG52" i="2" s="1"/>
  <c r="RK52" i="2" s="1"/>
  <c r="RO52" i="2" s="1"/>
  <c r="RS52" i="2" s="1"/>
  <c r="RW52" i="2" s="1"/>
  <c r="SA52" i="2" s="1"/>
  <c r="SE52" i="2" s="1"/>
  <c r="SI52" i="2" s="1"/>
  <c r="SM52" i="2" s="1"/>
  <c r="SQ52" i="2" s="1"/>
  <c r="SU52" i="2" s="1"/>
  <c r="SY52" i="2" s="1"/>
  <c r="TC52" i="2" s="1"/>
  <c r="TH52" i="2"/>
  <c r="TI52" i="2" s="1"/>
  <c r="TN59" i="2"/>
  <c r="TO59" i="2" s="1"/>
  <c r="TE88" i="2"/>
  <c r="TF88" i="2" s="1"/>
  <c r="TN10" i="2"/>
  <c r="TO10" i="2" s="1"/>
  <c r="CF42" i="2"/>
  <c r="CI42" i="2" s="1"/>
  <c r="CL42" i="2" s="1"/>
  <c r="CP42" i="2" s="1"/>
  <c r="CT42" i="2" s="1"/>
  <c r="CX42" i="2" s="1"/>
  <c r="DB42" i="2" s="1"/>
  <c r="DE42" i="2" s="1"/>
  <c r="DI42" i="2" s="1"/>
  <c r="DL42" i="2" s="1"/>
  <c r="DO42" i="2" s="1"/>
  <c r="DS42" i="2" s="1"/>
  <c r="DW42" i="2" s="1"/>
  <c r="DZ42" i="2" s="1"/>
  <c r="EC42" i="2" s="1"/>
  <c r="EG42" i="2" s="1"/>
  <c r="EJ42" i="2" s="1"/>
  <c r="EM42" i="2" s="1"/>
  <c r="EQ42" i="2" s="1"/>
  <c r="ET42" i="2" s="1"/>
  <c r="EX42" i="2" s="1"/>
  <c r="FB42" i="2" s="1"/>
  <c r="FE42" i="2" s="1"/>
  <c r="FH42" i="2" s="1"/>
  <c r="FK42" i="2" s="1"/>
  <c r="FN42" i="2" s="1"/>
  <c r="FR42" i="2" s="1"/>
  <c r="FV42" i="2" s="1"/>
  <c r="FZ42" i="2" s="1"/>
  <c r="GC42" i="2" s="1"/>
  <c r="GF42" i="2" s="1"/>
  <c r="GJ42" i="2" s="1"/>
  <c r="GN42" i="2" s="1"/>
  <c r="GQ42" i="2" s="1"/>
  <c r="GT42" i="2" s="1"/>
  <c r="GW42" i="2" s="1"/>
  <c r="GZ42" i="2" s="1"/>
  <c r="HC42" i="2" s="1"/>
  <c r="HF42" i="2" s="1"/>
  <c r="HI42" i="2" s="1"/>
  <c r="HL42" i="2" s="1"/>
  <c r="HP42" i="2" s="1"/>
  <c r="HT42" i="2" s="1"/>
  <c r="HX42" i="2" s="1"/>
  <c r="IA42" i="2" s="1"/>
  <c r="ID42" i="2" s="1"/>
  <c r="IG42" i="2" s="1"/>
  <c r="IK42" i="2" s="1"/>
  <c r="IO42" i="2" s="1"/>
  <c r="IR42" i="2" s="1"/>
  <c r="IU42" i="2" s="1"/>
  <c r="IX42" i="2" s="1"/>
  <c r="JA42" i="2" s="1"/>
  <c r="JD42" i="2" s="1"/>
  <c r="JG42" i="2" s="1"/>
  <c r="JJ42" i="2" s="1"/>
  <c r="JN42" i="2" s="1"/>
  <c r="JR42" i="2" s="1"/>
  <c r="JV42" i="2" s="1"/>
  <c r="JY42" i="2" s="1"/>
  <c r="KB42" i="2" s="1"/>
  <c r="KF42" i="2" s="1"/>
  <c r="KI42" i="2" s="1"/>
  <c r="KM42" i="2" s="1"/>
  <c r="KQ42" i="2" s="1"/>
  <c r="KT42" i="2" s="1"/>
  <c r="KX42" i="2" s="1"/>
  <c r="LB42" i="2" s="1"/>
  <c r="LE42" i="2" s="1"/>
  <c r="LH42" i="2" s="1"/>
  <c r="LK42" i="2" s="1"/>
  <c r="LO42" i="2" s="1"/>
  <c r="LS42" i="2" s="1"/>
  <c r="LW42" i="2" s="1"/>
  <c r="MA42" i="2" s="1"/>
  <c r="ME42" i="2" s="1"/>
  <c r="MI42" i="2" s="1"/>
  <c r="MM42" i="2" s="1"/>
  <c r="MQ42" i="2" s="1"/>
  <c r="MU42" i="2" s="1"/>
  <c r="MY42" i="2" s="1"/>
  <c r="NC42" i="2" s="1"/>
  <c r="NG42" i="2" s="1"/>
  <c r="NK42" i="2" s="1"/>
  <c r="NO42" i="2" s="1"/>
  <c r="NS42" i="2" s="1"/>
  <c r="NW42" i="2" s="1"/>
  <c r="OA42" i="2" s="1"/>
  <c r="OE42" i="2" s="1"/>
  <c r="OI42" i="2" s="1"/>
  <c r="OM42" i="2" s="1"/>
  <c r="OQ42" i="2" s="1"/>
  <c r="OU42" i="2" s="1"/>
  <c r="OY42" i="2" s="1"/>
  <c r="PC42" i="2" s="1"/>
  <c r="PG42" i="2" s="1"/>
  <c r="PK42" i="2" s="1"/>
  <c r="PO42" i="2" s="1"/>
  <c r="PS42" i="2" s="1"/>
  <c r="PW42" i="2" s="1"/>
  <c r="QA42" i="2" s="1"/>
  <c r="QE42" i="2" s="1"/>
  <c r="QI42" i="2" s="1"/>
  <c r="QM42" i="2" s="1"/>
  <c r="QQ42" i="2" s="1"/>
  <c r="QU42" i="2" s="1"/>
  <c r="QY42" i="2" s="1"/>
  <c r="RC42" i="2" s="1"/>
  <c r="RG42" i="2" s="1"/>
  <c r="RK42" i="2" s="1"/>
  <c r="RO42" i="2" s="1"/>
  <c r="RS42" i="2" s="1"/>
  <c r="RW42" i="2" s="1"/>
  <c r="SA42" i="2" s="1"/>
  <c r="SE42" i="2" s="1"/>
  <c r="SI42" i="2" s="1"/>
  <c r="SM42" i="2" s="1"/>
  <c r="SQ42" i="2" s="1"/>
  <c r="SU42" i="2" s="1"/>
  <c r="SY42" i="2" s="1"/>
  <c r="TC42" i="2" s="1"/>
  <c r="CF43" i="2"/>
  <c r="CI43" i="2" s="1"/>
  <c r="CL43" i="2" s="1"/>
  <c r="CP43" i="2" s="1"/>
  <c r="CT43" i="2" s="1"/>
  <c r="CX43" i="2" s="1"/>
  <c r="DB43" i="2" s="1"/>
  <c r="DE43" i="2" s="1"/>
  <c r="DI43" i="2" s="1"/>
  <c r="DL43" i="2" s="1"/>
  <c r="DO43" i="2" s="1"/>
  <c r="DS43" i="2" s="1"/>
  <c r="DW43" i="2" s="1"/>
  <c r="DZ43" i="2" s="1"/>
  <c r="EC43" i="2" s="1"/>
  <c r="EG43" i="2" s="1"/>
  <c r="EJ43" i="2" s="1"/>
  <c r="EM43" i="2" s="1"/>
  <c r="EQ43" i="2" s="1"/>
  <c r="ET43" i="2" s="1"/>
  <c r="EX43" i="2" s="1"/>
  <c r="FB43" i="2" s="1"/>
  <c r="FE43" i="2" s="1"/>
  <c r="FH43" i="2" s="1"/>
  <c r="FK43" i="2" s="1"/>
  <c r="FN43" i="2" s="1"/>
  <c r="FR43" i="2" s="1"/>
  <c r="FV43" i="2" s="1"/>
  <c r="FZ43" i="2" s="1"/>
  <c r="GC43" i="2" s="1"/>
  <c r="GF43" i="2" s="1"/>
  <c r="GJ43" i="2" s="1"/>
  <c r="GN43" i="2" s="1"/>
  <c r="GQ43" i="2" s="1"/>
  <c r="GT43" i="2" s="1"/>
  <c r="GW43" i="2" s="1"/>
  <c r="GZ43" i="2" s="1"/>
  <c r="HC43" i="2" s="1"/>
  <c r="HF43" i="2" s="1"/>
  <c r="HI43" i="2" s="1"/>
  <c r="HL43" i="2" s="1"/>
  <c r="HP43" i="2" s="1"/>
  <c r="HT43" i="2" s="1"/>
  <c r="HX43" i="2" s="1"/>
  <c r="IA43" i="2" s="1"/>
  <c r="ID43" i="2" s="1"/>
  <c r="IG43" i="2" s="1"/>
  <c r="IK43" i="2" s="1"/>
  <c r="IO43" i="2" s="1"/>
  <c r="IR43" i="2" s="1"/>
  <c r="IU43" i="2" s="1"/>
  <c r="IX43" i="2" s="1"/>
  <c r="JA43" i="2" s="1"/>
  <c r="JD43" i="2" s="1"/>
  <c r="JG43" i="2" s="1"/>
  <c r="JJ43" i="2" s="1"/>
  <c r="JN43" i="2" s="1"/>
  <c r="JR43" i="2" s="1"/>
  <c r="JV43" i="2" s="1"/>
  <c r="JY43" i="2" s="1"/>
  <c r="KB43" i="2" s="1"/>
  <c r="KF43" i="2" s="1"/>
  <c r="KI43" i="2" s="1"/>
  <c r="KM43" i="2" s="1"/>
  <c r="KQ43" i="2" s="1"/>
  <c r="KT43" i="2" s="1"/>
  <c r="KX43" i="2" s="1"/>
  <c r="LB43" i="2" s="1"/>
  <c r="LE43" i="2" s="1"/>
  <c r="LH43" i="2" s="1"/>
  <c r="LK43" i="2" s="1"/>
  <c r="LO43" i="2" s="1"/>
  <c r="LS43" i="2" s="1"/>
  <c r="LW43" i="2" s="1"/>
  <c r="MA43" i="2" s="1"/>
  <c r="ME43" i="2" s="1"/>
  <c r="MI43" i="2" s="1"/>
  <c r="MM43" i="2" s="1"/>
  <c r="MQ43" i="2" s="1"/>
  <c r="MU43" i="2" s="1"/>
  <c r="MY43" i="2" s="1"/>
  <c r="NC43" i="2" s="1"/>
  <c r="NG43" i="2" s="1"/>
  <c r="NK43" i="2" s="1"/>
  <c r="NO43" i="2" s="1"/>
  <c r="NS43" i="2" s="1"/>
  <c r="NW43" i="2" s="1"/>
  <c r="OA43" i="2" s="1"/>
  <c r="OE43" i="2" s="1"/>
  <c r="OI43" i="2" s="1"/>
  <c r="OM43" i="2" s="1"/>
  <c r="OQ43" i="2" s="1"/>
  <c r="OU43" i="2" s="1"/>
  <c r="OY43" i="2" s="1"/>
  <c r="PC43" i="2" s="1"/>
  <c r="PG43" i="2" s="1"/>
  <c r="PK43" i="2" s="1"/>
  <c r="PO43" i="2" s="1"/>
  <c r="PS43" i="2" s="1"/>
  <c r="PW43" i="2" s="1"/>
  <c r="QA43" i="2" s="1"/>
  <c r="QE43" i="2" s="1"/>
  <c r="QI43" i="2" s="1"/>
  <c r="QM43" i="2" s="1"/>
  <c r="QQ43" i="2" s="1"/>
  <c r="QU43" i="2" s="1"/>
  <c r="QY43" i="2" s="1"/>
  <c r="RC43" i="2" s="1"/>
  <c r="RG43" i="2" s="1"/>
  <c r="RK43" i="2" s="1"/>
  <c r="RO43" i="2" s="1"/>
  <c r="RS43" i="2" s="1"/>
  <c r="RW43" i="2" s="1"/>
  <c r="SA43" i="2" s="1"/>
  <c r="SE43" i="2" s="1"/>
  <c r="SI43" i="2" s="1"/>
  <c r="SM43" i="2" s="1"/>
  <c r="SQ43" i="2" s="1"/>
  <c r="SU43" i="2" s="1"/>
  <c r="SY43" i="2" s="1"/>
  <c r="TC43" i="2" s="1"/>
  <c r="TH53" i="2"/>
  <c r="TI53" i="2" s="1"/>
  <c r="DS50" i="2"/>
  <c r="DW50" i="2" s="1"/>
  <c r="DZ50" i="2" s="1"/>
  <c r="EC50" i="2" s="1"/>
  <c r="EG50" i="2" s="1"/>
  <c r="EJ50" i="2" s="1"/>
  <c r="EM50" i="2" s="1"/>
  <c r="EQ50" i="2" s="1"/>
  <c r="ET50" i="2" s="1"/>
  <c r="EX50" i="2" s="1"/>
  <c r="FB50" i="2" s="1"/>
  <c r="FE50" i="2" s="1"/>
  <c r="FH50" i="2" s="1"/>
  <c r="FK50" i="2" s="1"/>
  <c r="FN50" i="2" s="1"/>
  <c r="FR50" i="2" s="1"/>
  <c r="FV50" i="2" s="1"/>
  <c r="FZ50" i="2" s="1"/>
  <c r="GC50" i="2" s="1"/>
  <c r="GF50" i="2" s="1"/>
  <c r="GJ50" i="2" s="1"/>
  <c r="GN50" i="2" s="1"/>
  <c r="GQ50" i="2" s="1"/>
  <c r="GT50" i="2" s="1"/>
  <c r="GW50" i="2" s="1"/>
  <c r="GZ50" i="2" s="1"/>
  <c r="HC50" i="2" s="1"/>
  <c r="HF50" i="2" s="1"/>
  <c r="HI50" i="2" s="1"/>
  <c r="HL50" i="2" s="1"/>
  <c r="HP50" i="2" s="1"/>
  <c r="HT50" i="2" s="1"/>
  <c r="HX50" i="2" s="1"/>
  <c r="IA50" i="2" s="1"/>
  <c r="ID50" i="2" s="1"/>
  <c r="IG50" i="2" s="1"/>
  <c r="IK50" i="2" s="1"/>
  <c r="IO50" i="2" s="1"/>
  <c r="IR50" i="2" s="1"/>
  <c r="IU50" i="2" s="1"/>
  <c r="IX50" i="2" s="1"/>
  <c r="JA50" i="2" s="1"/>
  <c r="JD50" i="2" s="1"/>
  <c r="JG50" i="2" s="1"/>
  <c r="JJ50" i="2" s="1"/>
  <c r="JN50" i="2" s="1"/>
  <c r="JR50" i="2" s="1"/>
  <c r="JV50" i="2" s="1"/>
  <c r="JY50" i="2" s="1"/>
  <c r="KB50" i="2" s="1"/>
  <c r="KF50" i="2" s="1"/>
  <c r="KI50" i="2" s="1"/>
  <c r="KM50" i="2" s="1"/>
  <c r="KQ50" i="2" s="1"/>
  <c r="KT50" i="2" s="1"/>
  <c r="KX50" i="2" s="1"/>
  <c r="LB50" i="2" s="1"/>
  <c r="LE50" i="2" s="1"/>
  <c r="LH50" i="2" s="1"/>
  <c r="LK50" i="2" s="1"/>
  <c r="LO50" i="2" s="1"/>
  <c r="LS50" i="2" s="1"/>
  <c r="LW50" i="2" s="1"/>
  <c r="MA50" i="2" s="1"/>
  <c r="ME50" i="2" s="1"/>
  <c r="MI50" i="2" s="1"/>
  <c r="MM50" i="2" s="1"/>
  <c r="MQ50" i="2" s="1"/>
  <c r="MU50" i="2" s="1"/>
  <c r="MY50" i="2" s="1"/>
  <c r="NC50" i="2" s="1"/>
  <c r="NG50" i="2" s="1"/>
  <c r="NK50" i="2" s="1"/>
  <c r="NO50" i="2" s="1"/>
  <c r="NS50" i="2" s="1"/>
  <c r="NW50" i="2" s="1"/>
  <c r="OA50" i="2" s="1"/>
  <c r="OE50" i="2" s="1"/>
  <c r="OI50" i="2" s="1"/>
  <c r="OM50" i="2" s="1"/>
  <c r="OQ50" i="2" s="1"/>
  <c r="OU50" i="2" s="1"/>
  <c r="OY50" i="2" s="1"/>
  <c r="PC50" i="2" s="1"/>
  <c r="PG50" i="2" s="1"/>
  <c r="PK50" i="2" s="1"/>
  <c r="PO50" i="2" s="1"/>
  <c r="PS50" i="2" s="1"/>
  <c r="PW50" i="2" s="1"/>
  <c r="QA50" i="2" s="1"/>
  <c r="QE50" i="2" s="1"/>
  <c r="QI50" i="2" s="1"/>
  <c r="QM50" i="2" s="1"/>
  <c r="QQ50" i="2" s="1"/>
  <c r="QU50" i="2" s="1"/>
  <c r="QY50" i="2" s="1"/>
  <c r="RC50" i="2" s="1"/>
  <c r="RG50" i="2" s="1"/>
  <c r="RK50" i="2" s="1"/>
  <c r="RO50" i="2" s="1"/>
  <c r="RS50" i="2" s="1"/>
  <c r="RW50" i="2" s="1"/>
  <c r="SA50" i="2" s="1"/>
  <c r="SE50" i="2" s="1"/>
  <c r="SI50" i="2" s="1"/>
  <c r="SM50" i="2" s="1"/>
  <c r="SQ50" i="2" s="1"/>
  <c r="SU50" i="2" s="1"/>
  <c r="SY50" i="2" s="1"/>
  <c r="TC50" i="2" s="1"/>
  <c r="CF48" i="2"/>
  <c r="CI48" i="2" s="1"/>
  <c r="CL48" i="2" s="1"/>
  <c r="CP48" i="2" s="1"/>
  <c r="CT48" i="2" s="1"/>
  <c r="CX48" i="2" s="1"/>
  <c r="DB48" i="2" s="1"/>
  <c r="DE48" i="2" s="1"/>
  <c r="DI48" i="2" s="1"/>
  <c r="DL48" i="2" s="1"/>
  <c r="DO48" i="2" s="1"/>
  <c r="DS48" i="2" s="1"/>
  <c r="DW48" i="2" s="1"/>
  <c r="DZ48" i="2" s="1"/>
  <c r="EC48" i="2" s="1"/>
  <c r="EG48" i="2" s="1"/>
  <c r="EJ48" i="2" s="1"/>
  <c r="EM48" i="2" s="1"/>
  <c r="EQ48" i="2" s="1"/>
  <c r="ET48" i="2" s="1"/>
  <c r="EX48" i="2" s="1"/>
  <c r="FB48" i="2" s="1"/>
  <c r="FE48" i="2" s="1"/>
  <c r="FH48" i="2" s="1"/>
  <c r="FK48" i="2" s="1"/>
  <c r="FN48" i="2" s="1"/>
  <c r="FR48" i="2" s="1"/>
  <c r="FV48" i="2" s="1"/>
  <c r="FZ48" i="2" s="1"/>
  <c r="GC48" i="2" s="1"/>
  <c r="GF48" i="2" s="1"/>
  <c r="GJ48" i="2" s="1"/>
  <c r="GN48" i="2" s="1"/>
  <c r="GQ48" i="2" s="1"/>
  <c r="GT48" i="2" s="1"/>
  <c r="GW48" i="2" s="1"/>
  <c r="GZ48" i="2" s="1"/>
  <c r="HC48" i="2" s="1"/>
  <c r="HF48" i="2" s="1"/>
  <c r="HI48" i="2" s="1"/>
  <c r="HL48" i="2" s="1"/>
  <c r="HP48" i="2" s="1"/>
  <c r="HT48" i="2" s="1"/>
  <c r="HX48" i="2" s="1"/>
  <c r="IA48" i="2" s="1"/>
  <c r="ID48" i="2" s="1"/>
  <c r="IG48" i="2" s="1"/>
  <c r="IK48" i="2" s="1"/>
  <c r="IO48" i="2" s="1"/>
  <c r="IR48" i="2" s="1"/>
  <c r="IU48" i="2" s="1"/>
  <c r="IX48" i="2" s="1"/>
  <c r="JA48" i="2" s="1"/>
  <c r="JD48" i="2" s="1"/>
  <c r="JG48" i="2" s="1"/>
  <c r="JJ48" i="2" s="1"/>
  <c r="JN48" i="2" s="1"/>
  <c r="JR48" i="2" s="1"/>
  <c r="JV48" i="2" s="1"/>
  <c r="JY48" i="2" s="1"/>
  <c r="KB48" i="2" s="1"/>
  <c r="KF48" i="2" s="1"/>
  <c r="KI48" i="2" s="1"/>
  <c r="KM48" i="2" s="1"/>
  <c r="KQ48" i="2" s="1"/>
  <c r="KT48" i="2" s="1"/>
  <c r="KX48" i="2" s="1"/>
  <c r="LB48" i="2" s="1"/>
  <c r="LE48" i="2" s="1"/>
  <c r="LH48" i="2" s="1"/>
  <c r="LK48" i="2" s="1"/>
  <c r="LO48" i="2" s="1"/>
  <c r="LS48" i="2" s="1"/>
  <c r="LW48" i="2" s="1"/>
  <c r="MA48" i="2" s="1"/>
  <c r="ME48" i="2" s="1"/>
  <c r="MI48" i="2" s="1"/>
  <c r="MM48" i="2" s="1"/>
  <c r="MQ48" i="2" s="1"/>
  <c r="MU48" i="2" s="1"/>
  <c r="MY48" i="2" s="1"/>
  <c r="NC48" i="2" s="1"/>
  <c r="NG48" i="2" s="1"/>
  <c r="NK48" i="2" s="1"/>
  <c r="NO48" i="2" s="1"/>
  <c r="NS48" i="2" s="1"/>
  <c r="NW48" i="2" s="1"/>
  <c r="OA48" i="2" s="1"/>
  <c r="OE48" i="2" s="1"/>
  <c r="OI48" i="2" s="1"/>
  <c r="OM48" i="2" s="1"/>
  <c r="OQ48" i="2" s="1"/>
  <c r="OU48" i="2" s="1"/>
  <c r="OY48" i="2" s="1"/>
  <c r="PC48" i="2" s="1"/>
  <c r="PG48" i="2" s="1"/>
  <c r="PK48" i="2" s="1"/>
  <c r="PO48" i="2" s="1"/>
  <c r="PS48" i="2" s="1"/>
  <c r="PW48" i="2" s="1"/>
  <c r="QA48" i="2" s="1"/>
  <c r="QE48" i="2" s="1"/>
  <c r="QI48" i="2" s="1"/>
  <c r="QM48" i="2" s="1"/>
  <c r="QQ48" i="2" s="1"/>
  <c r="QU48" i="2" s="1"/>
  <c r="QY48" i="2" s="1"/>
  <c r="RC48" i="2" s="1"/>
  <c r="RG48" i="2" s="1"/>
  <c r="RK48" i="2" s="1"/>
  <c r="RO48" i="2" s="1"/>
  <c r="RS48" i="2" s="1"/>
  <c r="RW48" i="2" s="1"/>
  <c r="SA48" i="2" s="1"/>
  <c r="SE48" i="2" s="1"/>
  <c r="SI48" i="2" s="1"/>
  <c r="SM48" i="2" s="1"/>
  <c r="SQ48" i="2" s="1"/>
  <c r="SU48" i="2" s="1"/>
  <c r="SY48" i="2" s="1"/>
  <c r="TC48" i="2" s="1"/>
  <c r="CT79" i="2"/>
  <c r="CX79" i="2" s="1"/>
  <c r="DB79" i="2" s="1"/>
  <c r="DE79" i="2" s="1"/>
  <c r="DI79" i="2" s="1"/>
  <c r="DL79" i="2" s="1"/>
  <c r="DO79" i="2" s="1"/>
  <c r="DS79" i="2" s="1"/>
  <c r="DW79" i="2" s="1"/>
  <c r="DZ79" i="2" s="1"/>
  <c r="EC79" i="2" s="1"/>
  <c r="EG79" i="2" s="1"/>
  <c r="EJ79" i="2" s="1"/>
  <c r="EM79" i="2" s="1"/>
  <c r="EQ79" i="2" s="1"/>
  <c r="ET79" i="2" s="1"/>
  <c r="EX79" i="2" s="1"/>
  <c r="FB79" i="2" s="1"/>
  <c r="FE79" i="2" s="1"/>
  <c r="FH79" i="2" s="1"/>
  <c r="FK79" i="2" s="1"/>
  <c r="FN79" i="2" s="1"/>
  <c r="FR79" i="2" s="1"/>
  <c r="FV79" i="2" s="1"/>
  <c r="FZ79" i="2" s="1"/>
  <c r="GC79" i="2" s="1"/>
  <c r="GF79" i="2" s="1"/>
  <c r="GJ79" i="2" s="1"/>
  <c r="GN79" i="2" s="1"/>
  <c r="GQ79" i="2" s="1"/>
  <c r="GT79" i="2" s="1"/>
  <c r="GW79" i="2" s="1"/>
  <c r="GZ79" i="2" s="1"/>
  <c r="HC79" i="2" s="1"/>
  <c r="HF79" i="2" s="1"/>
  <c r="HI79" i="2" s="1"/>
  <c r="HL79" i="2" s="1"/>
  <c r="HP79" i="2" s="1"/>
  <c r="HT79" i="2" s="1"/>
  <c r="HX79" i="2" s="1"/>
  <c r="IA79" i="2" s="1"/>
  <c r="ID79" i="2" s="1"/>
  <c r="IG79" i="2" s="1"/>
  <c r="IK79" i="2" s="1"/>
  <c r="IO79" i="2" s="1"/>
  <c r="IR79" i="2" s="1"/>
  <c r="IU79" i="2" s="1"/>
  <c r="IX79" i="2" s="1"/>
  <c r="JA79" i="2" s="1"/>
  <c r="JD79" i="2" s="1"/>
  <c r="JG79" i="2" s="1"/>
  <c r="JJ79" i="2" s="1"/>
  <c r="JN79" i="2" s="1"/>
  <c r="JR79" i="2" s="1"/>
  <c r="JV79" i="2" s="1"/>
  <c r="JY79" i="2" s="1"/>
  <c r="KB79" i="2" s="1"/>
  <c r="KF79" i="2" s="1"/>
  <c r="KI79" i="2" s="1"/>
  <c r="KM79" i="2" s="1"/>
  <c r="KQ79" i="2" s="1"/>
  <c r="KT79" i="2" s="1"/>
  <c r="KX79" i="2" s="1"/>
  <c r="LB79" i="2" s="1"/>
  <c r="LE79" i="2" s="1"/>
  <c r="LH79" i="2" s="1"/>
  <c r="LK79" i="2" s="1"/>
  <c r="LO79" i="2" s="1"/>
  <c r="LS79" i="2" s="1"/>
  <c r="LW79" i="2" s="1"/>
  <c r="MA79" i="2" s="1"/>
  <c r="ME79" i="2" s="1"/>
  <c r="MI79" i="2" s="1"/>
  <c r="MM79" i="2" s="1"/>
  <c r="MQ79" i="2" s="1"/>
  <c r="MU79" i="2" s="1"/>
  <c r="MY79" i="2" s="1"/>
  <c r="NC79" i="2" s="1"/>
  <c r="NG79" i="2" s="1"/>
  <c r="NK79" i="2" s="1"/>
  <c r="NO79" i="2" s="1"/>
  <c r="NS79" i="2" s="1"/>
  <c r="NW79" i="2" s="1"/>
  <c r="OA79" i="2" s="1"/>
  <c r="OE79" i="2" s="1"/>
  <c r="OI79" i="2" s="1"/>
  <c r="OM79" i="2" s="1"/>
  <c r="OQ79" i="2" s="1"/>
  <c r="OU79" i="2" s="1"/>
  <c r="OY79" i="2" s="1"/>
  <c r="PC79" i="2" s="1"/>
  <c r="PG79" i="2" s="1"/>
  <c r="PK79" i="2" s="1"/>
  <c r="PO79" i="2" s="1"/>
  <c r="PS79" i="2" s="1"/>
  <c r="PW79" i="2" s="1"/>
  <c r="QA79" i="2" s="1"/>
  <c r="QE79" i="2" s="1"/>
  <c r="QI79" i="2" s="1"/>
  <c r="QM79" i="2" s="1"/>
  <c r="QQ79" i="2" s="1"/>
  <c r="QU79" i="2" s="1"/>
  <c r="QY79" i="2" s="1"/>
  <c r="RC79" i="2" s="1"/>
  <c r="RG79" i="2" s="1"/>
  <c r="RK79" i="2" s="1"/>
  <c r="RO79" i="2" s="1"/>
  <c r="RS79" i="2" s="1"/>
  <c r="RW79" i="2" s="1"/>
  <c r="SA79" i="2" s="1"/>
  <c r="SE79" i="2" s="1"/>
  <c r="SI79" i="2" s="1"/>
  <c r="SM79" i="2" s="1"/>
  <c r="SQ79" i="2" s="1"/>
  <c r="SU79" i="2" s="1"/>
  <c r="SY79" i="2" s="1"/>
  <c r="TC79" i="2" s="1"/>
  <c r="TK48" i="2"/>
  <c r="TL48" i="2" s="1"/>
  <c r="TE53" i="2"/>
  <c r="TF53" i="2" s="1"/>
  <c r="TK54" i="2"/>
  <c r="TL54" i="2" s="1"/>
  <c r="TE117" i="2"/>
  <c r="TF117" i="2" s="1"/>
  <c r="TE52" i="2"/>
  <c r="TF52" i="2" s="1"/>
  <c r="BE53" i="2"/>
  <c r="BH53" i="2" s="1"/>
  <c r="BK53" i="2" s="1"/>
  <c r="BN53" i="2" s="1"/>
  <c r="BQ53" i="2" s="1"/>
  <c r="BT53" i="2" s="1"/>
  <c r="BW53" i="2" s="1"/>
  <c r="BZ53" i="2" s="1"/>
  <c r="CC53" i="2" s="1"/>
  <c r="CF53" i="2" s="1"/>
  <c r="CI53" i="2" s="1"/>
  <c r="CL53" i="2" s="1"/>
  <c r="CP53" i="2" s="1"/>
  <c r="CT53" i="2" s="1"/>
  <c r="CX53" i="2" s="1"/>
  <c r="DB53" i="2" s="1"/>
  <c r="DE53" i="2" s="1"/>
  <c r="DI53" i="2" s="1"/>
  <c r="DL53" i="2" s="1"/>
  <c r="DO53" i="2" s="1"/>
  <c r="DS53" i="2" s="1"/>
  <c r="DW53" i="2" s="1"/>
  <c r="DZ53" i="2" s="1"/>
  <c r="EC53" i="2" s="1"/>
  <c r="EG53" i="2" s="1"/>
  <c r="EJ53" i="2" s="1"/>
  <c r="EM53" i="2" s="1"/>
  <c r="EQ53" i="2" s="1"/>
  <c r="ET53" i="2" s="1"/>
  <c r="EX53" i="2" s="1"/>
  <c r="FB53" i="2" s="1"/>
  <c r="FE53" i="2" s="1"/>
  <c r="FH53" i="2" s="1"/>
  <c r="FK53" i="2" s="1"/>
  <c r="FN53" i="2" s="1"/>
  <c r="FR53" i="2" s="1"/>
  <c r="FV53" i="2" s="1"/>
  <c r="FZ53" i="2" s="1"/>
  <c r="GC53" i="2" s="1"/>
  <c r="GF53" i="2" s="1"/>
  <c r="GJ53" i="2" s="1"/>
  <c r="GN53" i="2" s="1"/>
  <c r="GQ53" i="2" s="1"/>
  <c r="GT53" i="2" s="1"/>
  <c r="GW53" i="2" s="1"/>
  <c r="GZ53" i="2" s="1"/>
  <c r="HC53" i="2" s="1"/>
  <c r="HF53" i="2" s="1"/>
  <c r="HI53" i="2" s="1"/>
  <c r="HL53" i="2" s="1"/>
  <c r="HP53" i="2" s="1"/>
  <c r="HT53" i="2" s="1"/>
  <c r="HX53" i="2" s="1"/>
  <c r="IA53" i="2" s="1"/>
  <c r="ID53" i="2" s="1"/>
  <c r="IG53" i="2" s="1"/>
  <c r="IK53" i="2" s="1"/>
  <c r="IO53" i="2" s="1"/>
  <c r="IR53" i="2" s="1"/>
  <c r="IU53" i="2" s="1"/>
  <c r="IX53" i="2" s="1"/>
  <c r="JA53" i="2" s="1"/>
  <c r="JD53" i="2" s="1"/>
  <c r="JG53" i="2" s="1"/>
  <c r="JJ53" i="2" s="1"/>
  <c r="JN53" i="2" s="1"/>
  <c r="JR53" i="2" s="1"/>
  <c r="JV53" i="2" s="1"/>
  <c r="JY53" i="2" s="1"/>
  <c r="KB53" i="2" s="1"/>
  <c r="KF53" i="2" s="1"/>
  <c r="KI53" i="2" s="1"/>
  <c r="KM53" i="2" s="1"/>
  <c r="KQ53" i="2" s="1"/>
  <c r="KT53" i="2" s="1"/>
  <c r="KX53" i="2" s="1"/>
  <c r="LB53" i="2" s="1"/>
  <c r="LE53" i="2" s="1"/>
  <c r="LH53" i="2" s="1"/>
  <c r="LK53" i="2" s="1"/>
  <c r="LO53" i="2" s="1"/>
  <c r="LS53" i="2" s="1"/>
  <c r="LW53" i="2" s="1"/>
  <c r="MA53" i="2" s="1"/>
  <c r="ME53" i="2" s="1"/>
  <c r="MI53" i="2" s="1"/>
  <c r="MM53" i="2" s="1"/>
  <c r="MQ53" i="2" s="1"/>
  <c r="MU53" i="2" s="1"/>
  <c r="MY53" i="2" s="1"/>
  <c r="NC53" i="2" s="1"/>
  <c r="NG53" i="2" s="1"/>
  <c r="NK53" i="2" s="1"/>
  <c r="NO53" i="2" s="1"/>
  <c r="NS53" i="2" s="1"/>
  <c r="NW53" i="2" s="1"/>
  <c r="OA53" i="2" s="1"/>
  <c r="OE53" i="2" s="1"/>
  <c r="OI53" i="2" s="1"/>
  <c r="OM53" i="2" s="1"/>
  <c r="OQ53" i="2" s="1"/>
  <c r="OU53" i="2" s="1"/>
  <c r="OY53" i="2" s="1"/>
  <c r="PC53" i="2" s="1"/>
  <c r="PG53" i="2" s="1"/>
  <c r="PK53" i="2" s="1"/>
  <c r="PO53" i="2" s="1"/>
  <c r="PS53" i="2" s="1"/>
  <c r="PW53" i="2" s="1"/>
  <c r="QA53" i="2" s="1"/>
  <c r="QE53" i="2" s="1"/>
  <c r="QI53" i="2" s="1"/>
  <c r="QM53" i="2" s="1"/>
  <c r="QQ53" i="2" s="1"/>
  <c r="QU53" i="2" s="1"/>
  <c r="QY53" i="2" s="1"/>
  <c r="RC53" i="2" s="1"/>
  <c r="RG53" i="2" s="1"/>
  <c r="RK53" i="2" s="1"/>
  <c r="RO53" i="2" s="1"/>
  <c r="RS53" i="2" s="1"/>
  <c r="RW53" i="2" s="1"/>
  <c r="SA53" i="2" s="1"/>
  <c r="SE53" i="2" s="1"/>
  <c r="SI53" i="2" s="1"/>
  <c r="SM53" i="2" s="1"/>
  <c r="SQ53" i="2" s="1"/>
  <c r="SU53" i="2" s="1"/>
  <c r="SY53" i="2" s="1"/>
  <c r="TC53" i="2" s="1"/>
  <c r="TE54" i="2"/>
  <c r="GJ88" i="2"/>
  <c r="GN88" i="2" s="1"/>
  <c r="GQ88" i="2" s="1"/>
  <c r="GT88" i="2" s="1"/>
  <c r="GW88" i="2" s="1"/>
  <c r="GZ88" i="2" s="1"/>
  <c r="HC88" i="2" s="1"/>
  <c r="HF88" i="2" s="1"/>
  <c r="HI88" i="2" s="1"/>
  <c r="HL88" i="2" s="1"/>
  <c r="HP88" i="2" s="1"/>
  <c r="HT88" i="2" s="1"/>
  <c r="HX88" i="2" s="1"/>
  <c r="IA88" i="2" s="1"/>
  <c r="ID88" i="2" s="1"/>
  <c r="IG88" i="2" s="1"/>
  <c r="IK88" i="2" s="1"/>
  <c r="IO88" i="2" s="1"/>
  <c r="IR88" i="2" s="1"/>
  <c r="IU88" i="2" s="1"/>
  <c r="IX88" i="2" s="1"/>
  <c r="JA88" i="2" s="1"/>
  <c r="JD88" i="2" s="1"/>
  <c r="JG88" i="2" s="1"/>
  <c r="JJ88" i="2" s="1"/>
  <c r="JN88" i="2" s="1"/>
  <c r="JR88" i="2" s="1"/>
  <c r="JV88" i="2" s="1"/>
  <c r="JY88" i="2" s="1"/>
  <c r="KB88" i="2" s="1"/>
  <c r="KF88" i="2" s="1"/>
  <c r="KI88" i="2" s="1"/>
  <c r="KM88" i="2" s="1"/>
  <c r="KQ88" i="2" s="1"/>
  <c r="KT88" i="2" s="1"/>
  <c r="KX88" i="2" s="1"/>
  <c r="LB88" i="2" s="1"/>
  <c r="LE88" i="2" s="1"/>
  <c r="LH88" i="2" s="1"/>
  <c r="LK88" i="2" s="1"/>
  <c r="LO88" i="2" s="1"/>
  <c r="LS88" i="2" s="1"/>
  <c r="LW88" i="2" s="1"/>
  <c r="MA88" i="2" s="1"/>
  <c r="ME88" i="2" s="1"/>
  <c r="MI88" i="2" s="1"/>
  <c r="MM88" i="2" s="1"/>
  <c r="MQ88" i="2" s="1"/>
  <c r="MU88" i="2" s="1"/>
  <c r="MY88" i="2" s="1"/>
  <c r="NC88" i="2" s="1"/>
  <c r="NG88" i="2" s="1"/>
  <c r="NK88" i="2" s="1"/>
  <c r="NO88" i="2" s="1"/>
  <c r="NS88" i="2" s="1"/>
  <c r="NW88" i="2" s="1"/>
  <c r="OA88" i="2" s="1"/>
  <c r="OE88" i="2" s="1"/>
  <c r="OI88" i="2" s="1"/>
  <c r="OM88" i="2" s="1"/>
  <c r="OQ88" i="2" s="1"/>
  <c r="OU88" i="2" s="1"/>
  <c r="OY88" i="2" s="1"/>
  <c r="PC88" i="2" s="1"/>
  <c r="PG88" i="2" s="1"/>
  <c r="PK88" i="2" s="1"/>
  <c r="PO88" i="2" s="1"/>
  <c r="PS88" i="2" s="1"/>
  <c r="PW88" i="2" s="1"/>
  <c r="QA88" i="2" s="1"/>
  <c r="QE88" i="2" s="1"/>
  <c r="QI88" i="2" s="1"/>
  <c r="QM88" i="2" s="1"/>
  <c r="QQ88" i="2" s="1"/>
  <c r="QU88" i="2" s="1"/>
  <c r="QY88" i="2" s="1"/>
  <c r="RC88" i="2" s="1"/>
  <c r="RG88" i="2" s="1"/>
  <c r="RK88" i="2" s="1"/>
  <c r="RO88" i="2" s="1"/>
  <c r="RS88" i="2" s="1"/>
  <c r="RW88" i="2" s="1"/>
  <c r="SA88" i="2" s="1"/>
  <c r="SE88" i="2" s="1"/>
  <c r="SI88" i="2" s="1"/>
  <c r="SM88" i="2" s="1"/>
  <c r="SQ88" i="2" s="1"/>
  <c r="SU88" i="2" s="1"/>
  <c r="SY88" i="2" s="1"/>
  <c r="TC88" i="2" s="1"/>
  <c r="TE116" i="2"/>
  <c r="TF116" i="2" s="1"/>
  <c r="TN99" i="2"/>
  <c r="TO99" i="2" s="1"/>
  <c r="TN29" i="2"/>
  <c r="TO29" i="2" s="1"/>
  <c r="TN109" i="2"/>
  <c r="TO109" i="2" s="1"/>
  <c r="TI10" i="2"/>
  <c r="TN67" i="2"/>
  <c r="TO67" i="2" s="1"/>
  <c r="TN40" i="2"/>
  <c r="TO40" i="2" s="1"/>
  <c r="D12" i="6" s="1"/>
  <c r="TN90" i="2"/>
  <c r="TO90" i="2" s="1"/>
  <c r="TN95" i="2"/>
  <c r="TO95" i="2" s="1"/>
  <c r="KB116" i="2"/>
  <c r="KF116" i="2" s="1"/>
  <c r="KI116" i="2" s="1"/>
  <c r="KM116" i="2" s="1"/>
  <c r="KQ116" i="2" s="1"/>
  <c r="KT116" i="2" s="1"/>
  <c r="KX116" i="2" s="1"/>
  <c r="LB116" i="2" s="1"/>
  <c r="LE116" i="2" s="1"/>
  <c r="LH116" i="2" s="1"/>
  <c r="LK116" i="2" s="1"/>
  <c r="LO116" i="2" s="1"/>
  <c r="LS116" i="2" s="1"/>
  <c r="LW116" i="2" s="1"/>
  <c r="MA116" i="2" s="1"/>
  <c r="ME116" i="2" s="1"/>
  <c r="MI116" i="2" s="1"/>
  <c r="MM116" i="2" s="1"/>
  <c r="MQ116" i="2" s="1"/>
  <c r="MU116" i="2" s="1"/>
  <c r="MY116" i="2" s="1"/>
  <c r="NC116" i="2" s="1"/>
  <c r="NG116" i="2" s="1"/>
  <c r="NK116" i="2" s="1"/>
  <c r="NO116" i="2" s="1"/>
  <c r="NS116" i="2" s="1"/>
  <c r="NW116" i="2" s="1"/>
  <c r="OA116" i="2" s="1"/>
  <c r="OE116" i="2" s="1"/>
  <c r="OI116" i="2" s="1"/>
  <c r="OM116" i="2" s="1"/>
  <c r="OQ116" i="2" s="1"/>
  <c r="OU116" i="2" s="1"/>
  <c r="OY116" i="2" s="1"/>
  <c r="PC116" i="2" s="1"/>
  <c r="PG116" i="2" s="1"/>
  <c r="PK116" i="2" s="1"/>
  <c r="PO116" i="2" s="1"/>
  <c r="PS116" i="2" s="1"/>
  <c r="PW116" i="2" s="1"/>
  <c r="QA116" i="2" s="1"/>
  <c r="QE116" i="2" s="1"/>
  <c r="QI116" i="2" s="1"/>
  <c r="QM116" i="2" s="1"/>
  <c r="QQ116" i="2" s="1"/>
  <c r="QU116" i="2" s="1"/>
  <c r="QY116" i="2" s="1"/>
  <c r="RC116" i="2" s="1"/>
  <c r="RG116" i="2" s="1"/>
  <c r="RK116" i="2" s="1"/>
  <c r="RO116" i="2" s="1"/>
  <c r="RS116" i="2" s="1"/>
  <c r="RW116" i="2" s="1"/>
  <c r="SA116" i="2" s="1"/>
  <c r="SE116" i="2" s="1"/>
  <c r="SI116" i="2" s="1"/>
  <c r="SM116" i="2" s="1"/>
  <c r="SQ116" i="2" s="1"/>
  <c r="SU116" i="2" s="1"/>
  <c r="SY116" i="2" s="1"/>
  <c r="TC116" i="2" s="1"/>
  <c r="TN125" i="2"/>
  <c r="TO125" i="2" s="1"/>
  <c r="TF125" i="2"/>
  <c r="TN28" i="2"/>
  <c r="TO28" i="2" s="1"/>
  <c r="TL15" i="2"/>
  <c r="TN36" i="2"/>
  <c r="TO36" i="2" s="1"/>
  <c r="TN37" i="2"/>
  <c r="TO37" i="2" s="1"/>
  <c r="TN69" i="2"/>
  <c r="TO69" i="2" s="1"/>
  <c r="TN46" i="2"/>
  <c r="TO46" i="2" s="1"/>
  <c r="TH116" i="2"/>
  <c r="TI116" i="2" s="1"/>
  <c r="TN128" i="2"/>
  <c r="TO128" i="2" s="1"/>
  <c r="TN16" i="2"/>
  <c r="TO16" i="2" s="1"/>
  <c r="TN74" i="2"/>
  <c r="TO74" i="2" s="1"/>
  <c r="TN8" i="2"/>
  <c r="TO8" i="2" s="1"/>
  <c r="TN35" i="2"/>
  <c r="TO35" i="2" s="1"/>
  <c r="TN76" i="2"/>
  <c r="TO76" i="2" s="1"/>
  <c r="TN31" i="2"/>
  <c r="TO31" i="2" s="1"/>
  <c r="TN115" i="2"/>
  <c r="TO115" i="2" s="1"/>
  <c r="TN6" i="2"/>
  <c r="TO6" i="2" s="1"/>
  <c r="TN14" i="2"/>
  <c r="TO14" i="2" s="1"/>
  <c r="TN92" i="2"/>
  <c r="TO92" i="2" s="1"/>
  <c r="TF109" i="2"/>
  <c r="TI95" i="2"/>
  <c r="TI99" i="2"/>
  <c r="TN106" i="2"/>
  <c r="TO106" i="2" s="1"/>
  <c r="TN119" i="2"/>
  <c r="TO119" i="2" s="1"/>
  <c r="TN120" i="2"/>
  <c r="TO120" i="2" s="1"/>
  <c r="TN135" i="2"/>
  <c r="TO135" i="2" s="1"/>
  <c r="TN103" i="2"/>
  <c r="TO103" i="2" s="1"/>
  <c r="TN104" i="2"/>
  <c r="TO104" i="2" s="1"/>
  <c r="TN111" i="2"/>
  <c r="TO111" i="2" s="1"/>
  <c r="TF120" i="2"/>
  <c r="TN133" i="2"/>
  <c r="TO133" i="2" s="1"/>
  <c r="TI133" i="2"/>
  <c r="TI115" i="2"/>
  <c r="TN127" i="2"/>
  <c r="TO127" i="2" s="1"/>
  <c r="TN58" i="2"/>
  <c r="TO58" i="2" s="1"/>
  <c r="TF59" i="2"/>
  <c r="TN65" i="2"/>
  <c r="TO65" i="2" s="1"/>
  <c r="TN72" i="2"/>
  <c r="TO72" i="2" s="1"/>
  <c r="TN78" i="2"/>
  <c r="TO78" i="2" s="1"/>
  <c r="TN81" i="2"/>
  <c r="TO81" i="2" s="1"/>
  <c r="TF65" i="2"/>
  <c r="TN68" i="2"/>
  <c r="TO68" i="2" s="1"/>
  <c r="TN75" i="2"/>
  <c r="TO75" i="2" s="1"/>
  <c r="TF76" i="2"/>
  <c r="TN86" i="2"/>
  <c r="TO86" i="2" s="1"/>
  <c r="TN82" i="2"/>
  <c r="TO82" i="2" s="1"/>
  <c r="TN60" i="2"/>
  <c r="TO60" i="2" s="1"/>
  <c r="TF60" i="2"/>
  <c r="TN73" i="2"/>
  <c r="TO73" i="2" s="1"/>
  <c r="TF90" i="2"/>
  <c r="TN45" i="2"/>
  <c r="TO45" i="2" s="1"/>
  <c r="TN41" i="2"/>
  <c r="TO41" i="2" s="1"/>
  <c r="TI41" i="2"/>
  <c r="TN39" i="2"/>
  <c r="TO39" i="2" s="1"/>
  <c r="TN24" i="2"/>
  <c r="TO24" i="2" s="1"/>
  <c r="TN21" i="2"/>
  <c r="TO21" i="2" s="1"/>
  <c r="TF21" i="2"/>
  <c r="TF6" i="2"/>
  <c r="TN12" i="2"/>
  <c r="TO12" i="2" s="1"/>
  <c r="TL12" i="2"/>
  <c r="TF8" i="2"/>
  <c r="TL9" i="2"/>
  <c r="TN9" i="2"/>
  <c r="TO9" i="2" s="1"/>
  <c r="TL18" i="2"/>
  <c r="TN18" i="2"/>
  <c r="TO18" i="2" s="1"/>
  <c r="TN17" i="2"/>
  <c r="TO17" i="2" s="1"/>
  <c r="TL17" i="2"/>
  <c r="TL5" i="2"/>
  <c r="TN5" i="2"/>
  <c r="TO5" i="2" s="1"/>
  <c r="TF7" i="2"/>
  <c r="TN7" i="2"/>
  <c r="TO7" i="2" s="1"/>
  <c r="TN11" i="2"/>
  <c r="TO11" i="2" s="1"/>
  <c r="TN22" i="2"/>
  <c r="TO22" i="2" s="1"/>
  <c r="TF22" i="2"/>
  <c r="TN19" i="2"/>
  <c r="TO19" i="2" s="1"/>
  <c r="TN20" i="2"/>
  <c r="TO20" i="2" s="1"/>
  <c r="TN13" i="2"/>
  <c r="TO13" i="2" s="1"/>
  <c r="TN23" i="2"/>
  <c r="TO23" i="2" s="1"/>
  <c r="TN26" i="2"/>
  <c r="TO26" i="2" s="1"/>
  <c r="TN27" i="2"/>
  <c r="TO27" i="2" s="1"/>
  <c r="D24" i="6" s="1"/>
  <c r="TN32" i="2"/>
  <c r="TO32" i="2" s="1"/>
  <c r="D21" i="6" s="1"/>
  <c r="TN34" i="2"/>
  <c r="TO34" i="2" s="1"/>
  <c r="TF24" i="2"/>
  <c r="TF32" i="2"/>
  <c r="TN38" i="2"/>
  <c r="TO38" i="2" s="1"/>
  <c r="TL36" i="2"/>
  <c r="TN53" i="2"/>
  <c r="TO53" i="2" s="1"/>
  <c r="D16" i="6" s="1"/>
  <c r="TN25" i="2"/>
  <c r="TO25" i="2" s="1"/>
  <c r="TN30" i="2"/>
  <c r="TO30" i="2" s="1"/>
  <c r="TN33" i="2"/>
  <c r="TO33" i="2" s="1"/>
  <c r="TN42" i="2"/>
  <c r="TO42" i="2" s="1"/>
  <c r="TN52" i="2"/>
  <c r="TO52" i="2" s="1"/>
  <c r="D15" i="6" s="1"/>
  <c r="TN49" i="2"/>
  <c r="TO49" i="2" s="1"/>
  <c r="TF50" i="2"/>
  <c r="TN50" i="2"/>
  <c r="TO50" i="2" s="1"/>
  <c r="TF44" i="2"/>
  <c r="TN44" i="2"/>
  <c r="TO44" i="2" s="1"/>
  <c r="TF48" i="2"/>
  <c r="TN48" i="2"/>
  <c r="TO48" i="2" s="1"/>
  <c r="D17" i="6" s="1"/>
  <c r="TN51" i="2"/>
  <c r="TO51" i="2" s="1"/>
  <c r="TN43" i="2"/>
  <c r="TO43" i="2" s="1"/>
  <c r="TN47" i="2"/>
  <c r="TO47" i="2" s="1"/>
  <c r="TF54" i="2"/>
  <c r="TN54" i="2"/>
  <c r="TO54" i="2" s="1"/>
  <c r="TF47" i="2"/>
  <c r="TF51" i="2"/>
  <c r="TN57" i="2"/>
  <c r="TO57" i="2" s="1"/>
  <c r="TF58" i="2"/>
  <c r="TN64" i="2"/>
  <c r="TO64" i="2" s="1"/>
  <c r="TF70" i="2"/>
  <c r="TN70" i="2"/>
  <c r="TO70" i="2" s="1"/>
  <c r="TN56" i="2"/>
  <c r="TO56" i="2" s="1"/>
  <c r="TN55" i="2"/>
  <c r="TO55" i="2" s="1"/>
  <c r="TF62" i="2"/>
  <c r="TN62" i="2"/>
  <c r="TO62" i="2" s="1"/>
  <c r="TN66" i="2"/>
  <c r="TO66" i="2" s="1"/>
  <c r="TN63" i="2"/>
  <c r="TO63" i="2" s="1"/>
  <c r="TF63" i="2"/>
  <c r="TI69" i="2"/>
  <c r="TF73" i="2"/>
  <c r="TN77" i="2"/>
  <c r="TO77" i="2" s="1"/>
  <c r="TN61" i="2"/>
  <c r="TO61" i="2" s="1"/>
  <c r="TF80" i="2"/>
  <c r="TN80" i="2"/>
  <c r="TO80" i="2" s="1"/>
  <c r="TN71" i="2"/>
  <c r="TO71" i="2" s="1"/>
  <c r="TN79" i="2"/>
  <c r="TO79" i="2" s="1"/>
  <c r="TI100" i="2"/>
  <c r="TN100" i="2"/>
  <c r="TO100" i="2" s="1"/>
  <c r="TN84" i="2"/>
  <c r="TO84" i="2" s="1"/>
  <c r="TF84" i="2"/>
  <c r="TI96" i="2"/>
  <c r="TN96" i="2"/>
  <c r="TO96" i="2" s="1"/>
  <c r="TN83" i="2"/>
  <c r="TO83" i="2" s="1"/>
  <c r="TN87" i="2"/>
  <c r="TO87" i="2" s="1"/>
  <c r="TN85" i="2"/>
  <c r="TO85" i="2" s="1"/>
  <c r="TN89" i="2"/>
  <c r="TO89" i="2" s="1"/>
  <c r="TF89" i="2"/>
  <c r="TF94" i="2"/>
  <c r="TN94" i="2"/>
  <c r="TO94" i="2" s="1"/>
  <c r="KB117" i="2"/>
  <c r="KF117" i="2" s="1"/>
  <c r="KI117" i="2" s="1"/>
  <c r="KM117" i="2" s="1"/>
  <c r="KQ117" i="2" s="1"/>
  <c r="KT117" i="2" s="1"/>
  <c r="KX117" i="2" s="1"/>
  <c r="LB117" i="2" s="1"/>
  <c r="LE117" i="2" s="1"/>
  <c r="LH117" i="2" s="1"/>
  <c r="LK117" i="2" s="1"/>
  <c r="LO117" i="2" s="1"/>
  <c r="LS117" i="2" s="1"/>
  <c r="LW117" i="2" s="1"/>
  <c r="MA117" i="2" s="1"/>
  <c r="ME117" i="2" s="1"/>
  <c r="MI117" i="2" s="1"/>
  <c r="MM117" i="2" s="1"/>
  <c r="MQ117" i="2" s="1"/>
  <c r="MU117" i="2" s="1"/>
  <c r="MY117" i="2" s="1"/>
  <c r="NC117" i="2" s="1"/>
  <c r="NG117" i="2" s="1"/>
  <c r="NK117" i="2" s="1"/>
  <c r="NO117" i="2" s="1"/>
  <c r="NS117" i="2" s="1"/>
  <c r="NW117" i="2" s="1"/>
  <c r="OA117" i="2" s="1"/>
  <c r="OE117" i="2" s="1"/>
  <c r="OI117" i="2" s="1"/>
  <c r="OM117" i="2" s="1"/>
  <c r="OQ117" i="2" s="1"/>
  <c r="OU117" i="2" s="1"/>
  <c r="OY117" i="2" s="1"/>
  <c r="PC117" i="2" s="1"/>
  <c r="PG117" i="2" s="1"/>
  <c r="PK117" i="2" s="1"/>
  <c r="PO117" i="2" s="1"/>
  <c r="PS117" i="2" s="1"/>
  <c r="PW117" i="2" s="1"/>
  <c r="QA117" i="2" s="1"/>
  <c r="QE117" i="2" s="1"/>
  <c r="QI117" i="2" s="1"/>
  <c r="QM117" i="2" s="1"/>
  <c r="QQ117" i="2" s="1"/>
  <c r="QU117" i="2" s="1"/>
  <c r="QY117" i="2" s="1"/>
  <c r="RC117" i="2" s="1"/>
  <c r="RG117" i="2" s="1"/>
  <c r="RK117" i="2" s="1"/>
  <c r="RO117" i="2" s="1"/>
  <c r="RS117" i="2" s="1"/>
  <c r="RW117" i="2" s="1"/>
  <c r="SA117" i="2" s="1"/>
  <c r="SE117" i="2" s="1"/>
  <c r="SI117" i="2" s="1"/>
  <c r="SM117" i="2" s="1"/>
  <c r="SQ117" i="2" s="1"/>
  <c r="SU117" i="2" s="1"/>
  <c r="SY117" i="2" s="1"/>
  <c r="TC117" i="2" s="1"/>
  <c r="TN88" i="2"/>
  <c r="TO88" i="2" s="1"/>
  <c r="TF92" i="2"/>
  <c r="TN98" i="2"/>
  <c r="TO98" i="2" s="1"/>
  <c r="TF98" i="2"/>
  <c r="TL97" i="2"/>
  <c r="TN97" i="2"/>
  <c r="TO97" i="2" s="1"/>
  <c r="TN93" i="2"/>
  <c r="TO93" i="2" s="1"/>
  <c r="TN117" i="2"/>
  <c r="TO117" i="2" s="1"/>
  <c r="TL111" i="2"/>
  <c r="TF102" i="2"/>
  <c r="TN102" i="2"/>
  <c r="TO102" i="2" s="1"/>
  <c r="TN108" i="2"/>
  <c r="TO108" i="2" s="1"/>
  <c r="TN110" i="2"/>
  <c r="TO110" i="2" s="1"/>
  <c r="TF110" i="2"/>
  <c r="TI129" i="2"/>
  <c r="TN129" i="2"/>
  <c r="TO129" i="2" s="1"/>
  <c r="TF122" i="2"/>
  <c r="TN122" i="2"/>
  <c r="TO122" i="2" s="1"/>
  <c r="TN101" i="2"/>
  <c r="TO101" i="2" s="1"/>
  <c r="TN114" i="2"/>
  <c r="TO114" i="2" s="1"/>
  <c r="TF114" i="2"/>
  <c r="TN105" i="2"/>
  <c r="TO105" i="2" s="1"/>
  <c r="TF113" i="2"/>
  <c r="TN113" i="2"/>
  <c r="TO113" i="2" s="1"/>
  <c r="TN121" i="2"/>
  <c r="TO121" i="2" s="1"/>
  <c r="TF121" i="2"/>
  <c r="TN107" i="2"/>
  <c r="TO107" i="2" s="1"/>
  <c r="TL123" i="2"/>
  <c r="TN123" i="2"/>
  <c r="TO123" i="2" s="1"/>
  <c r="TF112" i="2"/>
  <c r="TN112" i="2"/>
  <c r="TO112" i="2" s="1"/>
  <c r="TK116" i="2"/>
  <c r="TL116" i="2" s="1"/>
  <c r="TL126" i="2"/>
  <c r="TN126" i="2"/>
  <c r="TO126" i="2" s="1"/>
  <c r="TF118" i="2"/>
  <c r="TN118" i="2"/>
  <c r="TO118" i="2" s="1"/>
  <c r="TN131" i="2"/>
  <c r="TO131" i="2" s="1"/>
  <c r="TF131" i="2"/>
  <c r="TN124" i="2"/>
  <c r="TO124" i="2" s="1"/>
  <c r="TF130" i="2"/>
  <c r="TN130" i="2"/>
  <c r="TO130" i="2" s="1"/>
  <c r="TF127" i="2"/>
  <c r="TN136" i="2"/>
  <c r="TO136" i="2" s="1"/>
  <c r="TN137" i="2"/>
  <c r="TO137" i="2" s="1"/>
  <c r="TN134" i="2"/>
  <c r="TO134" i="2" s="1"/>
  <c r="TF136" i="2"/>
  <c r="TI139" i="2"/>
  <c r="TF138" i="2"/>
  <c r="TN138" i="2"/>
  <c r="TO138" i="2" s="1"/>
  <c r="TN132" i="2"/>
  <c r="TO132" i="2" s="1"/>
  <c r="TN116" i="2" l="1"/>
  <c r="TO116" i="2" s="1"/>
  <c r="PL104" i="1" l="1"/>
  <c r="PM104" i="1" s="1"/>
  <c r="PI104" i="1"/>
  <c r="PJ104" i="1" s="1"/>
  <c r="PF104" i="1"/>
  <c r="OS104" i="1"/>
  <c r="OV104" i="1" s="1"/>
  <c r="OY104" i="1" s="1"/>
  <c r="PB104" i="1" s="1"/>
  <c r="PE104" i="1" s="1"/>
  <c r="NI104" i="1"/>
  <c r="NL104" i="1" s="1"/>
  <c r="NO104" i="1" s="1"/>
  <c r="NR104" i="1" s="1"/>
  <c r="NU104" i="1" s="1"/>
  <c r="NX104" i="1" s="1"/>
  <c r="OA104" i="1" s="1"/>
  <c r="OD104" i="1" s="1"/>
  <c r="OG104" i="1" s="1"/>
  <c r="OJ104" i="1" s="1"/>
  <c r="OM104" i="1" s="1"/>
  <c r="PL103" i="1"/>
  <c r="PM103" i="1" s="1"/>
  <c r="PI103" i="1"/>
  <c r="PJ103" i="1" s="1"/>
  <c r="PF103" i="1"/>
  <c r="PO103" i="1" s="1"/>
  <c r="PP103" i="1" s="1"/>
  <c r="OS103" i="1"/>
  <c r="OV103" i="1" s="1"/>
  <c r="OY103" i="1" s="1"/>
  <c r="PB103" i="1" s="1"/>
  <c r="PE103" i="1" s="1"/>
  <c r="LA103" i="1"/>
  <c r="LD103" i="1" s="1"/>
  <c r="LG103" i="1" s="1"/>
  <c r="LJ103" i="1" s="1"/>
  <c r="LM103" i="1" s="1"/>
  <c r="LP103" i="1" s="1"/>
  <c r="LS103" i="1" s="1"/>
  <c r="LV103" i="1" s="1"/>
  <c r="LY103" i="1" s="1"/>
  <c r="MB103" i="1" s="1"/>
  <c r="ME103" i="1" s="1"/>
  <c r="MH103" i="1" s="1"/>
  <c r="MK103" i="1" s="1"/>
  <c r="MN103" i="1" s="1"/>
  <c r="MQ103" i="1" s="1"/>
  <c r="MT103" i="1" s="1"/>
  <c r="MW103" i="1" s="1"/>
  <c r="MZ103" i="1" s="1"/>
  <c r="NC103" i="1" s="1"/>
  <c r="NF103" i="1" s="1"/>
  <c r="NI103" i="1" s="1"/>
  <c r="NL103" i="1" s="1"/>
  <c r="NO103" i="1" s="1"/>
  <c r="NR103" i="1" s="1"/>
  <c r="NU103" i="1" s="1"/>
  <c r="NX103" i="1" s="1"/>
  <c r="OA103" i="1" s="1"/>
  <c r="OD103" i="1" s="1"/>
  <c r="OG103" i="1" s="1"/>
  <c r="OJ103" i="1" s="1"/>
  <c r="OM103" i="1" s="1"/>
  <c r="JT103" i="1"/>
  <c r="JW103" i="1" s="1"/>
  <c r="JZ103" i="1" s="1"/>
  <c r="KC103" i="1" s="1"/>
  <c r="KF103" i="1" s="1"/>
  <c r="KI103" i="1" s="1"/>
  <c r="PL102" i="1"/>
  <c r="PM102" i="1" s="1"/>
  <c r="PI102" i="1"/>
  <c r="PJ102" i="1" s="1"/>
  <c r="PF102" i="1"/>
  <c r="LD102" i="1"/>
  <c r="LG102" i="1" s="1"/>
  <c r="LJ102" i="1" s="1"/>
  <c r="LM102" i="1" s="1"/>
  <c r="LP102" i="1" s="1"/>
  <c r="LS102" i="1" s="1"/>
  <c r="LV102" i="1" s="1"/>
  <c r="LY102" i="1" s="1"/>
  <c r="MB102" i="1" s="1"/>
  <c r="ME102" i="1" s="1"/>
  <c r="MH102" i="1" s="1"/>
  <c r="MK102" i="1" s="1"/>
  <c r="MN102" i="1" s="1"/>
  <c r="MQ102" i="1" s="1"/>
  <c r="MT102" i="1" s="1"/>
  <c r="MW102" i="1" s="1"/>
  <c r="MZ102" i="1" s="1"/>
  <c r="NC102" i="1" s="1"/>
  <c r="NF102" i="1" s="1"/>
  <c r="NI102" i="1" s="1"/>
  <c r="NL102" i="1" s="1"/>
  <c r="NO102" i="1" s="1"/>
  <c r="NR102" i="1" s="1"/>
  <c r="NU102" i="1" s="1"/>
  <c r="NX102" i="1" s="1"/>
  <c r="OA102" i="1" s="1"/>
  <c r="OD102" i="1" s="1"/>
  <c r="OG102" i="1" s="1"/>
  <c r="OJ102" i="1" s="1"/>
  <c r="OM102" i="1" s="1"/>
  <c r="OP102" i="1" s="1"/>
  <c r="OS102" i="1" s="1"/>
  <c r="OV102" i="1" s="1"/>
  <c r="OY102" i="1" s="1"/>
  <c r="PB102" i="1" s="1"/>
  <c r="PE102" i="1" s="1"/>
  <c r="PL101" i="1"/>
  <c r="PM101" i="1" s="1"/>
  <c r="PI101" i="1"/>
  <c r="PJ101" i="1" s="1"/>
  <c r="PF101" i="1"/>
  <c r="HI101" i="1"/>
  <c r="HL101" i="1" s="1"/>
  <c r="HO101" i="1" s="1"/>
  <c r="HR101" i="1" s="1"/>
  <c r="HU101" i="1" s="1"/>
  <c r="HX101" i="1" s="1"/>
  <c r="IA101" i="1" s="1"/>
  <c r="ID101" i="1" s="1"/>
  <c r="IG101" i="1" s="1"/>
  <c r="IJ101" i="1" s="1"/>
  <c r="IM101" i="1" s="1"/>
  <c r="IP101" i="1" s="1"/>
  <c r="IS101" i="1" s="1"/>
  <c r="IV101" i="1" s="1"/>
  <c r="IY101" i="1" s="1"/>
  <c r="JB101" i="1" s="1"/>
  <c r="JE101" i="1" s="1"/>
  <c r="JH101" i="1" s="1"/>
  <c r="JK101" i="1" s="1"/>
  <c r="JN101" i="1" s="1"/>
  <c r="JQ101" i="1" s="1"/>
  <c r="JT101" i="1" s="1"/>
  <c r="JW101" i="1" s="1"/>
  <c r="JZ101" i="1" s="1"/>
  <c r="KC101" i="1" s="1"/>
  <c r="KF101" i="1" s="1"/>
  <c r="KI101" i="1" s="1"/>
  <c r="KL101" i="1" s="1"/>
  <c r="KO101" i="1" s="1"/>
  <c r="KR101" i="1" s="1"/>
  <c r="KU101" i="1" s="1"/>
  <c r="KX101" i="1" s="1"/>
  <c r="LA101" i="1" s="1"/>
  <c r="LD101" i="1" s="1"/>
  <c r="LG101" i="1" s="1"/>
  <c r="LJ101" i="1" s="1"/>
  <c r="LM101" i="1" s="1"/>
  <c r="LP101" i="1" s="1"/>
  <c r="LS101" i="1" s="1"/>
  <c r="LV101" i="1" s="1"/>
  <c r="LY101" i="1" s="1"/>
  <c r="MB101" i="1" s="1"/>
  <c r="ME101" i="1" s="1"/>
  <c r="MH101" i="1" s="1"/>
  <c r="MK101" i="1" s="1"/>
  <c r="MN101" i="1" s="1"/>
  <c r="MQ101" i="1" s="1"/>
  <c r="MT101" i="1" s="1"/>
  <c r="MW101" i="1" s="1"/>
  <c r="MZ101" i="1" s="1"/>
  <c r="NC101" i="1" s="1"/>
  <c r="NF101" i="1" s="1"/>
  <c r="NI101" i="1" s="1"/>
  <c r="NL101" i="1" s="1"/>
  <c r="NO101" i="1" s="1"/>
  <c r="NR101" i="1" s="1"/>
  <c r="NU101" i="1" s="1"/>
  <c r="NX101" i="1" s="1"/>
  <c r="OA101" i="1" s="1"/>
  <c r="OD101" i="1" s="1"/>
  <c r="OG101" i="1" s="1"/>
  <c r="OJ101" i="1" s="1"/>
  <c r="OM101" i="1" s="1"/>
  <c r="OP101" i="1" s="1"/>
  <c r="OS101" i="1" s="1"/>
  <c r="OV101" i="1" s="1"/>
  <c r="OY101" i="1" s="1"/>
  <c r="PB101" i="1" s="1"/>
  <c r="PE101" i="1" s="1"/>
  <c r="PL100" i="1"/>
  <c r="PM100" i="1" s="1"/>
  <c r="PI100" i="1"/>
  <c r="PJ100" i="1" s="1"/>
  <c r="PF100" i="1"/>
  <c r="PG100" i="1" s="1"/>
  <c r="IJ100" i="1"/>
  <c r="IM100" i="1" s="1"/>
  <c r="IP100" i="1" s="1"/>
  <c r="IS100" i="1" s="1"/>
  <c r="IV100" i="1" s="1"/>
  <c r="IY100" i="1" s="1"/>
  <c r="JB100" i="1" s="1"/>
  <c r="JE100" i="1" s="1"/>
  <c r="JH100" i="1" s="1"/>
  <c r="JK100" i="1" s="1"/>
  <c r="JN100" i="1" s="1"/>
  <c r="JQ100" i="1" s="1"/>
  <c r="JT100" i="1" s="1"/>
  <c r="JW100" i="1" s="1"/>
  <c r="JZ100" i="1" s="1"/>
  <c r="KC100" i="1" s="1"/>
  <c r="KF100" i="1" s="1"/>
  <c r="KI100" i="1" s="1"/>
  <c r="KL100" i="1" s="1"/>
  <c r="KO100" i="1" s="1"/>
  <c r="KR100" i="1" s="1"/>
  <c r="KU100" i="1" s="1"/>
  <c r="KX100" i="1" s="1"/>
  <c r="LA100" i="1" s="1"/>
  <c r="LD100" i="1" s="1"/>
  <c r="LG100" i="1" s="1"/>
  <c r="LJ100" i="1" s="1"/>
  <c r="LM100" i="1" s="1"/>
  <c r="LP100" i="1" s="1"/>
  <c r="LS100" i="1" s="1"/>
  <c r="LV100" i="1" s="1"/>
  <c r="LY100" i="1" s="1"/>
  <c r="MB100" i="1" s="1"/>
  <c r="ME100" i="1" s="1"/>
  <c r="MH100" i="1" s="1"/>
  <c r="MK100" i="1" s="1"/>
  <c r="MN100" i="1" s="1"/>
  <c r="MQ100" i="1" s="1"/>
  <c r="MT100" i="1" s="1"/>
  <c r="MW100" i="1" s="1"/>
  <c r="MZ100" i="1" s="1"/>
  <c r="NC100" i="1" s="1"/>
  <c r="NF100" i="1" s="1"/>
  <c r="NI100" i="1" s="1"/>
  <c r="NL100" i="1" s="1"/>
  <c r="NO100" i="1" s="1"/>
  <c r="NR100" i="1" s="1"/>
  <c r="NU100" i="1" s="1"/>
  <c r="NX100" i="1" s="1"/>
  <c r="OA100" i="1" s="1"/>
  <c r="OD100" i="1" s="1"/>
  <c r="OG100" i="1" s="1"/>
  <c r="OJ100" i="1" s="1"/>
  <c r="OM100" i="1" s="1"/>
  <c r="OP100" i="1" s="1"/>
  <c r="OS100" i="1" s="1"/>
  <c r="OV100" i="1" s="1"/>
  <c r="OY100" i="1" s="1"/>
  <c r="PB100" i="1" s="1"/>
  <c r="PE100" i="1" s="1"/>
  <c r="PM99" i="1"/>
  <c r="PL99" i="1"/>
  <c r="PI99" i="1"/>
  <c r="PJ99" i="1" s="1"/>
  <c r="PF99" i="1"/>
  <c r="PO99" i="1" s="1"/>
  <c r="PP99" i="1" s="1"/>
  <c r="G99" i="1"/>
  <c r="J99" i="1" s="1"/>
  <c r="M99" i="1" s="1"/>
  <c r="P99" i="1" s="1"/>
  <c r="S99" i="1" s="1"/>
  <c r="V99" i="1" s="1"/>
  <c r="Y99" i="1" s="1"/>
  <c r="AB99" i="1" s="1"/>
  <c r="AE99" i="1" s="1"/>
  <c r="AH99" i="1" s="1"/>
  <c r="AK99" i="1" s="1"/>
  <c r="AN99" i="1" s="1"/>
  <c r="AQ99" i="1" s="1"/>
  <c r="AT99" i="1" s="1"/>
  <c r="AW99" i="1" s="1"/>
  <c r="AZ99" i="1" s="1"/>
  <c r="BC99" i="1" s="1"/>
  <c r="BF99" i="1" s="1"/>
  <c r="BI99" i="1" s="1"/>
  <c r="BL99" i="1" s="1"/>
  <c r="BO99" i="1" s="1"/>
  <c r="BR99" i="1" s="1"/>
  <c r="BU99" i="1" s="1"/>
  <c r="BX99" i="1" s="1"/>
  <c r="CA99" i="1" s="1"/>
  <c r="CD99" i="1" s="1"/>
  <c r="CG99" i="1" s="1"/>
  <c r="CJ99" i="1" s="1"/>
  <c r="CM99" i="1" s="1"/>
  <c r="CP99" i="1" s="1"/>
  <c r="CS99" i="1" s="1"/>
  <c r="CV99" i="1" s="1"/>
  <c r="CY99" i="1" s="1"/>
  <c r="DB99" i="1" s="1"/>
  <c r="DE99" i="1" s="1"/>
  <c r="DH99" i="1" s="1"/>
  <c r="DK99" i="1" s="1"/>
  <c r="DN99" i="1" s="1"/>
  <c r="DQ99" i="1" s="1"/>
  <c r="DT99" i="1" s="1"/>
  <c r="DW99" i="1" s="1"/>
  <c r="DZ99" i="1" s="1"/>
  <c r="EC99" i="1" s="1"/>
  <c r="EF99" i="1" s="1"/>
  <c r="EI99" i="1" s="1"/>
  <c r="EL99" i="1" s="1"/>
  <c r="EO99" i="1" s="1"/>
  <c r="ER99" i="1" s="1"/>
  <c r="EU99" i="1" s="1"/>
  <c r="EX99" i="1" s="1"/>
  <c r="FA99" i="1" s="1"/>
  <c r="FD99" i="1" s="1"/>
  <c r="FG99" i="1" s="1"/>
  <c r="FJ99" i="1" s="1"/>
  <c r="FM99" i="1" s="1"/>
  <c r="FP99" i="1" s="1"/>
  <c r="FS99" i="1" s="1"/>
  <c r="FV99" i="1" s="1"/>
  <c r="FY99" i="1" s="1"/>
  <c r="GB99" i="1" s="1"/>
  <c r="GE99" i="1" s="1"/>
  <c r="GH99" i="1" s="1"/>
  <c r="GK99" i="1" s="1"/>
  <c r="GN99" i="1" s="1"/>
  <c r="GQ99" i="1" s="1"/>
  <c r="GT99" i="1" s="1"/>
  <c r="GW99" i="1" s="1"/>
  <c r="GZ99" i="1" s="1"/>
  <c r="HC99" i="1" s="1"/>
  <c r="HF99" i="1" s="1"/>
  <c r="HI99" i="1" s="1"/>
  <c r="HL99" i="1" s="1"/>
  <c r="HO99" i="1" s="1"/>
  <c r="HR99" i="1" s="1"/>
  <c r="HU99" i="1" s="1"/>
  <c r="HX99" i="1" s="1"/>
  <c r="IA99" i="1" s="1"/>
  <c r="ID99" i="1" s="1"/>
  <c r="IG99" i="1" s="1"/>
  <c r="IJ99" i="1" s="1"/>
  <c r="IM99" i="1" s="1"/>
  <c r="IP99" i="1" s="1"/>
  <c r="IS99" i="1" s="1"/>
  <c r="IV99" i="1" s="1"/>
  <c r="IY99" i="1" s="1"/>
  <c r="JB99" i="1" s="1"/>
  <c r="JE99" i="1" s="1"/>
  <c r="JH99" i="1" s="1"/>
  <c r="JK99" i="1" s="1"/>
  <c r="JN99" i="1" s="1"/>
  <c r="JQ99" i="1" s="1"/>
  <c r="JT99" i="1" s="1"/>
  <c r="JW99" i="1" s="1"/>
  <c r="JZ99" i="1" s="1"/>
  <c r="KC99" i="1" s="1"/>
  <c r="KF99" i="1" s="1"/>
  <c r="KI99" i="1" s="1"/>
  <c r="KL99" i="1" s="1"/>
  <c r="KO99" i="1" s="1"/>
  <c r="KR99" i="1" s="1"/>
  <c r="KU99" i="1" s="1"/>
  <c r="KX99" i="1" s="1"/>
  <c r="LA99" i="1" s="1"/>
  <c r="LD99" i="1" s="1"/>
  <c r="LG99" i="1" s="1"/>
  <c r="LJ99" i="1" s="1"/>
  <c r="LM99" i="1" s="1"/>
  <c r="LP99" i="1" s="1"/>
  <c r="LS99" i="1" s="1"/>
  <c r="LV99" i="1" s="1"/>
  <c r="LY99" i="1" s="1"/>
  <c r="MB99" i="1" s="1"/>
  <c r="ME99" i="1" s="1"/>
  <c r="MH99" i="1" s="1"/>
  <c r="MK99" i="1" s="1"/>
  <c r="MN99" i="1" s="1"/>
  <c r="MQ99" i="1" s="1"/>
  <c r="MT99" i="1" s="1"/>
  <c r="MW99" i="1" s="1"/>
  <c r="MZ99" i="1" s="1"/>
  <c r="NC99" i="1" s="1"/>
  <c r="NF99" i="1" s="1"/>
  <c r="NI99" i="1" s="1"/>
  <c r="NL99" i="1" s="1"/>
  <c r="NO99" i="1" s="1"/>
  <c r="NR99" i="1" s="1"/>
  <c r="NU99" i="1" s="1"/>
  <c r="NX99" i="1" s="1"/>
  <c r="OA99" i="1" s="1"/>
  <c r="OD99" i="1" s="1"/>
  <c r="OG99" i="1" s="1"/>
  <c r="OJ99" i="1" s="1"/>
  <c r="OM99" i="1" s="1"/>
  <c r="OP99" i="1" s="1"/>
  <c r="OS99" i="1" s="1"/>
  <c r="OV99" i="1" s="1"/>
  <c r="OY99" i="1" s="1"/>
  <c r="PB99" i="1" s="1"/>
  <c r="PE99" i="1" s="1"/>
  <c r="PL98" i="1"/>
  <c r="PM98" i="1" s="1"/>
  <c r="PI98" i="1"/>
  <c r="PJ98" i="1" s="1"/>
  <c r="PF98" i="1"/>
  <c r="HX98" i="1"/>
  <c r="IA98" i="1" s="1"/>
  <c r="ID98" i="1" s="1"/>
  <c r="IG98" i="1" s="1"/>
  <c r="IJ98" i="1" s="1"/>
  <c r="IM98" i="1" s="1"/>
  <c r="IP98" i="1" s="1"/>
  <c r="IS98" i="1" s="1"/>
  <c r="IV98" i="1" s="1"/>
  <c r="IY98" i="1" s="1"/>
  <c r="JB98" i="1" s="1"/>
  <c r="JE98" i="1" s="1"/>
  <c r="JH98" i="1" s="1"/>
  <c r="JK98" i="1" s="1"/>
  <c r="JN98" i="1" s="1"/>
  <c r="JQ98" i="1" s="1"/>
  <c r="JT98" i="1" s="1"/>
  <c r="JW98" i="1" s="1"/>
  <c r="JZ98" i="1" s="1"/>
  <c r="KC98" i="1" s="1"/>
  <c r="KF98" i="1" s="1"/>
  <c r="KI98" i="1" s="1"/>
  <c r="KL98" i="1" s="1"/>
  <c r="KO98" i="1" s="1"/>
  <c r="KR98" i="1" s="1"/>
  <c r="KU98" i="1" s="1"/>
  <c r="KX98" i="1" s="1"/>
  <c r="LA98" i="1" s="1"/>
  <c r="LD98" i="1" s="1"/>
  <c r="LG98" i="1" s="1"/>
  <c r="LJ98" i="1" s="1"/>
  <c r="LM98" i="1" s="1"/>
  <c r="LP98" i="1" s="1"/>
  <c r="LS98" i="1" s="1"/>
  <c r="LV98" i="1" s="1"/>
  <c r="LY98" i="1" s="1"/>
  <c r="MB98" i="1" s="1"/>
  <c r="ME98" i="1" s="1"/>
  <c r="MH98" i="1" s="1"/>
  <c r="MK98" i="1" s="1"/>
  <c r="MN98" i="1" s="1"/>
  <c r="MQ98" i="1" s="1"/>
  <c r="MT98" i="1" s="1"/>
  <c r="MW98" i="1" s="1"/>
  <c r="MZ98" i="1" s="1"/>
  <c r="NC98" i="1" s="1"/>
  <c r="NF98" i="1" s="1"/>
  <c r="NI98" i="1" s="1"/>
  <c r="NL98" i="1" s="1"/>
  <c r="NO98" i="1" s="1"/>
  <c r="NR98" i="1" s="1"/>
  <c r="NU98" i="1" s="1"/>
  <c r="NX98" i="1" s="1"/>
  <c r="OA98" i="1" s="1"/>
  <c r="OD98" i="1" s="1"/>
  <c r="OG98" i="1" s="1"/>
  <c r="OJ98" i="1" s="1"/>
  <c r="OM98" i="1" s="1"/>
  <c r="OP98" i="1" s="1"/>
  <c r="OS98" i="1" s="1"/>
  <c r="OV98" i="1" s="1"/>
  <c r="OY98" i="1" s="1"/>
  <c r="PB98" i="1" s="1"/>
  <c r="PE98" i="1" s="1"/>
  <c r="FD98" i="1"/>
  <c r="FG98" i="1" s="1"/>
  <c r="FJ98" i="1" s="1"/>
  <c r="FM98" i="1" s="1"/>
  <c r="FP98" i="1" s="1"/>
  <c r="FS98" i="1" s="1"/>
  <c r="FV98" i="1" s="1"/>
  <c r="FY98" i="1" s="1"/>
  <c r="GB98" i="1" s="1"/>
  <c r="GE98" i="1" s="1"/>
  <c r="GH98" i="1" s="1"/>
  <c r="GK98" i="1" s="1"/>
  <c r="GN98" i="1" s="1"/>
  <c r="CM98" i="1"/>
  <c r="CP98" i="1" s="1"/>
  <c r="CS98" i="1" s="1"/>
  <c r="CV98" i="1" s="1"/>
  <c r="PL97" i="1"/>
  <c r="PM97" i="1" s="1"/>
  <c r="PI97" i="1"/>
  <c r="PF97" i="1"/>
  <c r="PG97" i="1" s="1"/>
  <c r="FD97" i="1"/>
  <c r="FG97" i="1" s="1"/>
  <c r="FJ97" i="1" s="1"/>
  <c r="FM97" i="1" s="1"/>
  <c r="FP97" i="1" s="1"/>
  <c r="FS97" i="1" s="1"/>
  <c r="FV97" i="1" s="1"/>
  <c r="FY97" i="1" s="1"/>
  <c r="GB97" i="1" s="1"/>
  <c r="GE97" i="1" s="1"/>
  <c r="GH97" i="1" s="1"/>
  <c r="GK97" i="1" s="1"/>
  <c r="GN97" i="1" s="1"/>
  <c r="GQ97" i="1" s="1"/>
  <c r="GT97" i="1" s="1"/>
  <c r="GW97" i="1" s="1"/>
  <c r="GZ97" i="1" s="1"/>
  <c r="HC97" i="1" s="1"/>
  <c r="HF97" i="1" s="1"/>
  <c r="HI97" i="1" s="1"/>
  <c r="HL97" i="1" s="1"/>
  <c r="HO97" i="1" s="1"/>
  <c r="HR97" i="1" s="1"/>
  <c r="HU97" i="1" s="1"/>
  <c r="HX97" i="1" s="1"/>
  <c r="IA97" i="1" s="1"/>
  <c r="ID97" i="1" s="1"/>
  <c r="IG97" i="1" s="1"/>
  <c r="IJ97" i="1" s="1"/>
  <c r="IM97" i="1" s="1"/>
  <c r="IP97" i="1" s="1"/>
  <c r="IS97" i="1" s="1"/>
  <c r="IV97" i="1" s="1"/>
  <c r="IY97" i="1" s="1"/>
  <c r="JB97" i="1" s="1"/>
  <c r="JE97" i="1" s="1"/>
  <c r="JH97" i="1" s="1"/>
  <c r="JK97" i="1" s="1"/>
  <c r="JN97" i="1" s="1"/>
  <c r="JQ97" i="1" s="1"/>
  <c r="JT97" i="1" s="1"/>
  <c r="JW97" i="1" s="1"/>
  <c r="JZ97" i="1" s="1"/>
  <c r="KC97" i="1" s="1"/>
  <c r="KF97" i="1" s="1"/>
  <c r="KI97" i="1" s="1"/>
  <c r="KL97" i="1" s="1"/>
  <c r="KO97" i="1" s="1"/>
  <c r="KR97" i="1" s="1"/>
  <c r="KU97" i="1" s="1"/>
  <c r="KX97" i="1" s="1"/>
  <c r="LA97" i="1" s="1"/>
  <c r="LD97" i="1" s="1"/>
  <c r="LG97" i="1" s="1"/>
  <c r="LJ97" i="1" s="1"/>
  <c r="LM97" i="1" s="1"/>
  <c r="LP97" i="1" s="1"/>
  <c r="LS97" i="1" s="1"/>
  <c r="LV97" i="1" s="1"/>
  <c r="LY97" i="1" s="1"/>
  <c r="MB97" i="1" s="1"/>
  <c r="ME97" i="1" s="1"/>
  <c r="MH97" i="1" s="1"/>
  <c r="MK97" i="1" s="1"/>
  <c r="MN97" i="1" s="1"/>
  <c r="MQ97" i="1" s="1"/>
  <c r="MT97" i="1" s="1"/>
  <c r="MW97" i="1" s="1"/>
  <c r="MZ97" i="1" s="1"/>
  <c r="NC97" i="1" s="1"/>
  <c r="NF97" i="1" s="1"/>
  <c r="NI97" i="1" s="1"/>
  <c r="NL97" i="1" s="1"/>
  <c r="NO97" i="1" s="1"/>
  <c r="NR97" i="1" s="1"/>
  <c r="NU97" i="1" s="1"/>
  <c r="NX97" i="1" s="1"/>
  <c r="OA97" i="1" s="1"/>
  <c r="OD97" i="1" s="1"/>
  <c r="OG97" i="1" s="1"/>
  <c r="OJ97" i="1" s="1"/>
  <c r="OM97" i="1" s="1"/>
  <c r="OP97" i="1" s="1"/>
  <c r="OS97" i="1" s="1"/>
  <c r="OV97" i="1" s="1"/>
  <c r="OY97" i="1" s="1"/>
  <c r="PB97" i="1" s="1"/>
  <c r="PE97" i="1" s="1"/>
  <c r="G97" i="1"/>
  <c r="J97" i="1" s="1"/>
  <c r="M97" i="1" s="1"/>
  <c r="P97" i="1" s="1"/>
  <c r="S97" i="1" s="1"/>
  <c r="V97" i="1" s="1"/>
  <c r="Y97" i="1" s="1"/>
  <c r="AB97" i="1" s="1"/>
  <c r="AE97" i="1" s="1"/>
  <c r="AH97" i="1" s="1"/>
  <c r="AK97" i="1" s="1"/>
  <c r="AN97" i="1" s="1"/>
  <c r="AQ97" i="1" s="1"/>
  <c r="AT97" i="1" s="1"/>
  <c r="AW97" i="1" s="1"/>
  <c r="AZ97" i="1" s="1"/>
  <c r="BC97" i="1" s="1"/>
  <c r="BF97" i="1" s="1"/>
  <c r="BI97" i="1" s="1"/>
  <c r="BL97" i="1" s="1"/>
  <c r="BO97" i="1" s="1"/>
  <c r="BR97" i="1" s="1"/>
  <c r="BU97" i="1" s="1"/>
  <c r="BX97" i="1" s="1"/>
  <c r="CA97" i="1" s="1"/>
  <c r="CD97" i="1" s="1"/>
  <c r="CG97" i="1" s="1"/>
  <c r="CJ97" i="1" s="1"/>
  <c r="CM97" i="1" s="1"/>
  <c r="CP97" i="1" s="1"/>
  <c r="CS97" i="1" s="1"/>
  <c r="CV97" i="1" s="1"/>
  <c r="CY97" i="1" s="1"/>
  <c r="DB97" i="1" s="1"/>
  <c r="DE97" i="1" s="1"/>
  <c r="DH97" i="1" s="1"/>
  <c r="DK97" i="1" s="1"/>
  <c r="DN97" i="1" s="1"/>
  <c r="DQ97" i="1" s="1"/>
  <c r="DT97" i="1" s="1"/>
  <c r="DW97" i="1" s="1"/>
  <c r="DZ97" i="1" s="1"/>
  <c r="EC97" i="1" s="1"/>
  <c r="EF97" i="1" s="1"/>
  <c r="EI97" i="1" s="1"/>
  <c r="EL97" i="1" s="1"/>
  <c r="EO97" i="1" s="1"/>
  <c r="ER97" i="1" s="1"/>
  <c r="EU97" i="1" s="1"/>
  <c r="PL96" i="1"/>
  <c r="PM96" i="1" s="1"/>
  <c r="PI96" i="1"/>
  <c r="PF96" i="1"/>
  <c r="PG96" i="1" s="1"/>
  <c r="P96" i="1"/>
  <c r="S96" i="1" s="1"/>
  <c r="V96" i="1" s="1"/>
  <c r="Y96" i="1" s="1"/>
  <c r="AB96" i="1" s="1"/>
  <c r="AE96" i="1" s="1"/>
  <c r="AH96" i="1" s="1"/>
  <c r="AK96" i="1" s="1"/>
  <c r="AN96" i="1" s="1"/>
  <c r="AQ96" i="1" s="1"/>
  <c r="AT96" i="1" s="1"/>
  <c r="AW96" i="1" s="1"/>
  <c r="AZ96" i="1" s="1"/>
  <c r="BC96" i="1" s="1"/>
  <c r="BF96" i="1" s="1"/>
  <c r="BI96" i="1" s="1"/>
  <c r="BL96" i="1" s="1"/>
  <c r="BO96" i="1" s="1"/>
  <c r="BR96" i="1" s="1"/>
  <c r="BU96" i="1" s="1"/>
  <c r="BX96" i="1" s="1"/>
  <c r="CA96" i="1" s="1"/>
  <c r="CD96" i="1" s="1"/>
  <c r="CG96" i="1" s="1"/>
  <c r="CJ96" i="1" s="1"/>
  <c r="CM96" i="1" s="1"/>
  <c r="CP96" i="1" s="1"/>
  <c r="CS96" i="1" s="1"/>
  <c r="CV96" i="1" s="1"/>
  <c r="CY96" i="1" s="1"/>
  <c r="DB96" i="1" s="1"/>
  <c r="DE96" i="1" s="1"/>
  <c r="DH96" i="1" s="1"/>
  <c r="DK96" i="1" s="1"/>
  <c r="DN96" i="1" s="1"/>
  <c r="DQ96" i="1" s="1"/>
  <c r="DT96" i="1" s="1"/>
  <c r="DW96" i="1" s="1"/>
  <c r="DZ96" i="1" s="1"/>
  <c r="EC96" i="1" s="1"/>
  <c r="EF96" i="1" s="1"/>
  <c r="EI96" i="1" s="1"/>
  <c r="EL96" i="1" s="1"/>
  <c r="EO96" i="1" s="1"/>
  <c r="ER96" i="1" s="1"/>
  <c r="EU96" i="1" s="1"/>
  <c r="EX96" i="1" s="1"/>
  <c r="FA96" i="1" s="1"/>
  <c r="FD96" i="1" s="1"/>
  <c r="FG96" i="1" s="1"/>
  <c r="FJ96" i="1" s="1"/>
  <c r="FM96" i="1" s="1"/>
  <c r="FP96" i="1" s="1"/>
  <c r="FS96" i="1" s="1"/>
  <c r="FV96" i="1" s="1"/>
  <c r="FY96" i="1" s="1"/>
  <c r="GB96" i="1" s="1"/>
  <c r="GE96" i="1" s="1"/>
  <c r="GH96" i="1" s="1"/>
  <c r="GK96" i="1" s="1"/>
  <c r="GN96" i="1" s="1"/>
  <c r="GQ96" i="1" s="1"/>
  <c r="GT96" i="1" s="1"/>
  <c r="GW96" i="1" s="1"/>
  <c r="GZ96" i="1" s="1"/>
  <c r="HC96" i="1" s="1"/>
  <c r="HF96" i="1" s="1"/>
  <c r="HI96" i="1" s="1"/>
  <c r="HL96" i="1" s="1"/>
  <c r="HO96" i="1" s="1"/>
  <c r="HR96" i="1" s="1"/>
  <c r="HU96" i="1" s="1"/>
  <c r="HX96" i="1" s="1"/>
  <c r="IA96" i="1" s="1"/>
  <c r="ID96" i="1" s="1"/>
  <c r="IG96" i="1" s="1"/>
  <c r="IJ96" i="1" s="1"/>
  <c r="IM96" i="1" s="1"/>
  <c r="IP96" i="1" s="1"/>
  <c r="IS96" i="1" s="1"/>
  <c r="IV96" i="1" s="1"/>
  <c r="IY96" i="1" s="1"/>
  <c r="JB96" i="1" s="1"/>
  <c r="JE96" i="1" s="1"/>
  <c r="JH96" i="1" s="1"/>
  <c r="JK96" i="1" s="1"/>
  <c r="JN96" i="1" s="1"/>
  <c r="JQ96" i="1" s="1"/>
  <c r="JT96" i="1" s="1"/>
  <c r="JW96" i="1" s="1"/>
  <c r="JZ96" i="1" s="1"/>
  <c r="KC96" i="1" s="1"/>
  <c r="KF96" i="1" s="1"/>
  <c r="KI96" i="1" s="1"/>
  <c r="KL96" i="1" s="1"/>
  <c r="KO96" i="1" s="1"/>
  <c r="KR96" i="1" s="1"/>
  <c r="KU96" i="1" s="1"/>
  <c r="KX96" i="1" s="1"/>
  <c r="LA96" i="1" s="1"/>
  <c r="LD96" i="1" s="1"/>
  <c r="LG96" i="1" s="1"/>
  <c r="LJ96" i="1" s="1"/>
  <c r="LM96" i="1" s="1"/>
  <c r="LP96" i="1" s="1"/>
  <c r="LS96" i="1" s="1"/>
  <c r="LV96" i="1" s="1"/>
  <c r="LY96" i="1" s="1"/>
  <c r="MB96" i="1" s="1"/>
  <c r="ME96" i="1" s="1"/>
  <c r="MH96" i="1" s="1"/>
  <c r="MK96" i="1" s="1"/>
  <c r="MN96" i="1" s="1"/>
  <c r="MQ96" i="1" s="1"/>
  <c r="MT96" i="1" s="1"/>
  <c r="MW96" i="1" s="1"/>
  <c r="MZ96" i="1" s="1"/>
  <c r="NC96" i="1" s="1"/>
  <c r="NF96" i="1" s="1"/>
  <c r="NI96" i="1" s="1"/>
  <c r="NL96" i="1" s="1"/>
  <c r="NO96" i="1" s="1"/>
  <c r="NR96" i="1" s="1"/>
  <c r="NU96" i="1" s="1"/>
  <c r="NX96" i="1" s="1"/>
  <c r="OA96" i="1" s="1"/>
  <c r="OD96" i="1" s="1"/>
  <c r="OG96" i="1" s="1"/>
  <c r="OJ96" i="1" s="1"/>
  <c r="OM96" i="1" s="1"/>
  <c r="OP96" i="1" s="1"/>
  <c r="OS96" i="1" s="1"/>
  <c r="OV96" i="1" s="1"/>
  <c r="OY96" i="1" s="1"/>
  <c r="PB96" i="1" s="1"/>
  <c r="PE96" i="1" s="1"/>
  <c r="G96" i="1"/>
  <c r="J96" i="1" s="1"/>
  <c r="M96" i="1" s="1"/>
  <c r="PL95" i="1"/>
  <c r="PI95" i="1"/>
  <c r="PJ95" i="1" s="1"/>
  <c r="PF95" i="1"/>
  <c r="PG95" i="1" s="1"/>
  <c r="Y95" i="1"/>
  <c r="AB95" i="1" s="1"/>
  <c r="AE95" i="1" s="1"/>
  <c r="AH95" i="1" s="1"/>
  <c r="AK95" i="1" s="1"/>
  <c r="AN95" i="1" s="1"/>
  <c r="AQ95" i="1" s="1"/>
  <c r="AT95" i="1" s="1"/>
  <c r="AW95" i="1" s="1"/>
  <c r="AZ95" i="1" s="1"/>
  <c r="BC95" i="1" s="1"/>
  <c r="BF95" i="1" s="1"/>
  <c r="BI95" i="1" s="1"/>
  <c r="BL95" i="1" s="1"/>
  <c r="BO95" i="1" s="1"/>
  <c r="BR95" i="1" s="1"/>
  <c r="BU95" i="1" s="1"/>
  <c r="BX95" i="1" s="1"/>
  <c r="CA95" i="1" s="1"/>
  <c r="CD95" i="1" s="1"/>
  <c r="CG95" i="1" s="1"/>
  <c r="CJ95" i="1" s="1"/>
  <c r="CM95" i="1" s="1"/>
  <c r="CP95" i="1" s="1"/>
  <c r="CS95" i="1" s="1"/>
  <c r="CV95" i="1" s="1"/>
  <c r="CY95" i="1" s="1"/>
  <c r="DB95" i="1" s="1"/>
  <c r="DE95" i="1" s="1"/>
  <c r="DH95" i="1" s="1"/>
  <c r="DK95" i="1" s="1"/>
  <c r="DN95" i="1" s="1"/>
  <c r="DQ95" i="1" s="1"/>
  <c r="DT95" i="1" s="1"/>
  <c r="DW95" i="1" s="1"/>
  <c r="DZ95" i="1" s="1"/>
  <c r="EC95" i="1" s="1"/>
  <c r="EF95" i="1" s="1"/>
  <c r="EI95" i="1" s="1"/>
  <c r="EL95" i="1" s="1"/>
  <c r="EO95" i="1" s="1"/>
  <c r="ER95" i="1" s="1"/>
  <c r="EU95" i="1" s="1"/>
  <c r="EX95" i="1" s="1"/>
  <c r="FA95" i="1" s="1"/>
  <c r="FD95" i="1" s="1"/>
  <c r="FG95" i="1" s="1"/>
  <c r="FJ95" i="1" s="1"/>
  <c r="FM95" i="1" s="1"/>
  <c r="FP95" i="1" s="1"/>
  <c r="FS95" i="1" s="1"/>
  <c r="FV95" i="1" s="1"/>
  <c r="FY95" i="1" s="1"/>
  <c r="GB95" i="1" s="1"/>
  <c r="GE95" i="1" s="1"/>
  <c r="GH95" i="1" s="1"/>
  <c r="GK95" i="1" s="1"/>
  <c r="GN95" i="1" s="1"/>
  <c r="GQ95" i="1" s="1"/>
  <c r="GT95" i="1" s="1"/>
  <c r="GW95" i="1" s="1"/>
  <c r="GZ95" i="1" s="1"/>
  <c r="HC95" i="1" s="1"/>
  <c r="HF95" i="1" s="1"/>
  <c r="HI95" i="1" s="1"/>
  <c r="HL95" i="1" s="1"/>
  <c r="HO95" i="1" s="1"/>
  <c r="HR95" i="1" s="1"/>
  <c r="HU95" i="1" s="1"/>
  <c r="HX95" i="1" s="1"/>
  <c r="IA95" i="1" s="1"/>
  <c r="ID95" i="1" s="1"/>
  <c r="IG95" i="1" s="1"/>
  <c r="IJ95" i="1" s="1"/>
  <c r="IM95" i="1" s="1"/>
  <c r="IP95" i="1" s="1"/>
  <c r="IS95" i="1" s="1"/>
  <c r="IV95" i="1" s="1"/>
  <c r="IY95" i="1" s="1"/>
  <c r="JB95" i="1" s="1"/>
  <c r="JE95" i="1" s="1"/>
  <c r="JH95" i="1" s="1"/>
  <c r="JK95" i="1" s="1"/>
  <c r="JN95" i="1" s="1"/>
  <c r="JQ95" i="1" s="1"/>
  <c r="JT95" i="1" s="1"/>
  <c r="JW95" i="1" s="1"/>
  <c r="JZ95" i="1" s="1"/>
  <c r="KC95" i="1" s="1"/>
  <c r="KF95" i="1" s="1"/>
  <c r="KI95" i="1" s="1"/>
  <c r="KL95" i="1" s="1"/>
  <c r="KO95" i="1" s="1"/>
  <c r="KR95" i="1" s="1"/>
  <c r="KU95" i="1" s="1"/>
  <c r="KX95" i="1" s="1"/>
  <c r="LA95" i="1" s="1"/>
  <c r="LD95" i="1" s="1"/>
  <c r="LG95" i="1" s="1"/>
  <c r="LJ95" i="1" s="1"/>
  <c r="LM95" i="1" s="1"/>
  <c r="LP95" i="1" s="1"/>
  <c r="LS95" i="1" s="1"/>
  <c r="LV95" i="1" s="1"/>
  <c r="LY95" i="1" s="1"/>
  <c r="MB95" i="1" s="1"/>
  <c r="ME95" i="1" s="1"/>
  <c r="MH95" i="1" s="1"/>
  <c r="MK95" i="1" s="1"/>
  <c r="MN95" i="1" s="1"/>
  <c r="MQ95" i="1" s="1"/>
  <c r="MT95" i="1" s="1"/>
  <c r="MW95" i="1" s="1"/>
  <c r="MZ95" i="1" s="1"/>
  <c r="NC95" i="1" s="1"/>
  <c r="NF95" i="1" s="1"/>
  <c r="NI95" i="1" s="1"/>
  <c r="NL95" i="1" s="1"/>
  <c r="NO95" i="1" s="1"/>
  <c r="NR95" i="1" s="1"/>
  <c r="NU95" i="1" s="1"/>
  <c r="NX95" i="1" s="1"/>
  <c r="OA95" i="1" s="1"/>
  <c r="OD95" i="1" s="1"/>
  <c r="OG95" i="1" s="1"/>
  <c r="OJ95" i="1" s="1"/>
  <c r="OM95" i="1" s="1"/>
  <c r="OP95" i="1" s="1"/>
  <c r="OS95" i="1" s="1"/>
  <c r="OV95" i="1" s="1"/>
  <c r="OY95" i="1" s="1"/>
  <c r="PB95" i="1" s="1"/>
  <c r="PE95" i="1" s="1"/>
  <c r="G95" i="1"/>
  <c r="J95" i="1" s="1"/>
  <c r="M95" i="1" s="1"/>
  <c r="P95" i="1" s="1"/>
  <c r="S95" i="1" s="1"/>
  <c r="PL94" i="1"/>
  <c r="PM94" i="1" s="1"/>
  <c r="PI94" i="1"/>
  <c r="PJ94" i="1" s="1"/>
  <c r="PF94" i="1"/>
  <c r="PG94" i="1" s="1"/>
  <c r="Y94" i="1"/>
  <c r="AB94" i="1" s="1"/>
  <c r="AE94" i="1" s="1"/>
  <c r="AH94" i="1" s="1"/>
  <c r="AK94" i="1" s="1"/>
  <c r="AN94" i="1" s="1"/>
  <c r="AQ94" i="1" s="1"/>
  <c r="AT94" i="1" s="1"/>
  <c r="AW94" i="1" s="1"/>
  <c r="AZ94" i="1" s="1"/>
  <c r="BC94" i="1" s="1"/>
  <c r="BF94" i="1" s="1"/>
  <c r="BI94" i="1" s="1"/>
  <c r="BL94" i="1" s="1"/>
  <c r="BO94" i="1" s="1"/>
  <c r="BR94" i="1" s="1"/>
  <c r="BU94" i="1" s="1"/>
  <c r="BX94" i="1" s="1"/>
  <c r="CA94" i="1" s="1"/>
  <c r="CD94" i="1" s="1"/>
  <c r="CG94" i="1" s="1"/>
  <c r="CJ94" i="1" s="1"/>
  <c r="CM94" i="1" s="1"/>
  <c r="CP94" i="1" s="1"/>
  <c r="CS94" i="1" s="1"/>
  <c r="CV94" i="1" s="1"/>
  <c r="CY94" i="1" s="1"/>
  <c r="DB94" i="1" s="1"/>
  <c r="DE94" i="1" s="1"/>
  <c r="DH94" i="1" s="1"/>
  <c r="DK94" i="1" s="1"/>
  <c r="DN94" i="1" s="1"/>
  <c r="DQ94" i="1" s="1"/>
  <c r="DT94" i="1" s="1"/>
  <c r="DW94" i="1" s="1"/>
  <c r="DZ94" i="1" s="1"/>
  <c r="EC94" i="1" s="1"/>
  <c r="EF94" i="1" s="1"/>
  <c r="EI94" i="1" s="1"/>
  <c r="EL94" i="1" s="1"/>
  <c r="EO94" i="1" s="1"/>
  <c r="ER94" i="1" s="1"/>
  <c r="EU94" i="1" s="1"/>
  <c r="EX94" i="1" s="1"/>
  <c r="FA94" i="1" s="1"/>
  <c r="FD94" i="1" s="1"/>
  <c r="FG94" i="1" s="1"/>
  <c r="FJ94" i="1" s="1"/>
  <c r="FM94" i="1" s="1"/>
  <c r="FP94" i="1" s="1"/>
  <c r="FS94" i="1" s="1"/>
  <c r="FV94" i="1" s="1"/>
  <c r="FY94" i="1" s="1"/>
  <c r="GB94" i="1" s="1"/>
  <c r="GE94" i="1" s="1"/>
  <c r="GH94" i="1" s="1"/>
  <c r="GK94" i="1" s="1"/>
  <c r="GN94" i="1" s="1"/>
  <c r="GQ94" i="1" s="1"/>
  <c r="GT94" i="1" s="1"/>
  <c r="GW94" i="1" s="1"/>
  <c r="GZ94" i="1" s="1"/>
  <c r="HC94" i="1" s="1"/>
  <c r="HF94" i="1" s="1"/>
  <c r="HI94" i="1" s="1"/>
  <c r="HL94" i="1" s="1"/>
  <c r="HO94" i="1" s="1"/>
  <c r="HR94" i="1" s="1"/>
  <c r="HU94" i="1" s="1"/>
  <c r="HX94" i="1" s="1"/>
  <c r="IA94" i="1" s="1"/>
  <c r="ID94" i="1" s="1"/>
  <c r="IG94" i="1" s="1"/>
  <c r="IJ94" i="1" s="1"/>
  <c r="IM94" i="1" s="1"/>
  <c r="IP94" i="1" s="1"/>
  <c r="IS94" i="1" s="1"/>
  <c r="IV94" i="1" s="1"/>
  <c r="IY94" i="1" s="1"/>
  <c r="JB94" i="1" s="1"/>
  <c r="JE94" i="1" s="1"/>
  <c r="JH94" i="1" s="1"/>
  <c r="JK94" i="1" s="1"/>
  <c r="JN94" i="1" s="1"/>
  <c r="JQ94" i="1" s="1"/>
  <c r="JT94" i="1" s="1"/>
  <c r="JW94" i="1" s="1"/>
  <c r="JZ94" i="1" s="1"/>
  <c r="KC94" i="1" s="1"/>
  <c r="KF94" i="1" s="1"/>
  <c r="KI94" i="1" s="1"/>
  <c r="KL94" i="1" s="1"/>
  <c r="KO94" i="1" s="1"/>
  <c r="KR94" i="1" s="1"/>
  <c r="KU94" i="1" s="1"/>
  <c r="KX94" i="1" s="1"/>
  <c r="LA94" i="1" s="1"/>
  <c r="LD94" i="1" s="1"/>
  <c r="LG94" i="1" s="1"/>
  <c r="LJ94" i="1" s="1"/>
  <c r="LM94" i="1" s="1"/>
  <c r="LP94" i="1" s="1"/>
  <c r="LS94" i="1" s="1"/>
  <c r="LV94" i="1" s="1"/>
  <c r="LY94" i="1" s="1"/>
  <c r="MB94" i="1" s="1"/>
  <c r="ME94" i="1" s="1"/>
  <c r="MH94" i="1" s="1"/>
  <c r="MK94" i="1" s="1"/>
  <c r="MN94" i="1" s="1"/>
  <c r="MQ94" i="1" s="1"/>
  <c r="MT94" i="1" s="1"/>
  <c r="MW94" i="1" s="1"/>
  <c r="MZ94" i="1" s="1"/>
  <c r="NC94" i="1" s="1"/>
  <c r="NF94" i="1" s="1"/>
  <c r="NI94" i="1" s="1"/>
  <c r="NL94" i="1" s="1"/>
  <c r="NO94" i="1" s="1"/>
  <c r="NR94" i="1" s="1"/>
  <c r="NU94" i="1" s="1"/>
  <c r="NX94" i="1" s="1"/>
  <c r="OA94" i="1" s="1"/>
  <c r="OD94" i="1" s="1"/>
  <c r="OG94" i="1" s="1"/>
  <c r="OJ94" i="1" s="1"/>
  <c r="OM94" i="1" s="1"/>
  <c r="OP94" i="1" s="1"/>
  <c r="OS94" i="1" s="1"/>
  <c r="OV94" i="1" s="1"/>
  <c r="OY94" i="1" s="1"/>
  <c r="PB94" i="1" s="1"/>
  <c r="PE94" i="1" s="1"/>
  <c r="G94" i="1"/>
  <c r="J94" i="1" s="1"/>
  <c r="M94" i="1" s="1"/>
  <c r="P94" i="1" s="1"/>
  <c r="S94" i="1" s="1"/>
  <c r="PL93" i="1"/>
  <c r="PM93" i="1" s="1"/>
  <c r="PI93" i="1"/>
  <c r="PJ93" i="1" s="1"/>
  <c r="PF93" i="1"/>
  <c r="PO93" i="1" s="1"/>
  <c r="PP93" i="1" s="1"/>
  <c r="G93" i="1"/>
  <c r="J93" i="1" s="1"/>
  <c r="M93" i="1" s="1"/>
  <c r="P93" i="1" s="1"/>
  <c r="S93" i="1" s="1"/>
  <c r="V93" i="1" s="1"/>
  <c r="Y93" i="1" s="1"/>
  <c r="AB93" i="1" s="1"/>
  <c r="AE93" i="1" s="1"/>
  <c r="AH93" i="1" s="1"/>
  <c r="AK93" i="1" s="1"/>
  <c r="AN93" i="1" s="1"/>
  <c r="AQ93" i="1" s="1"/>
  <c r="AT93" i="1" s="1"/>
  <c r="AW93" i="1" s="1"/>
  <c r="AZ93" i="1" s="1"/>
  <c r="BC93" i="1" s="1"/>
  <c r="BF93" i="1" s="1"/>
  <c r="BI93" i="1" s="1"/>
  <c r="BL93" i="1" s="1"/>
  <c r="BO93" i="1" s="1"/>
  <c r="BR93" i="1" s="1"/>
  <c r="BU93" i="1" s="1"/>
  <c r="BX93" i="1" s="1"/>
  <c r="CA93" i="1" s="1"/>
  <c r="CD93" i="1" s="1"/>
  <c r="CG93" i="1" s="1"/>
  <c r="CJ93" i="1" s="1"/>
  <c r="CM93" i="1" s="1"/>
  <c r="CP93" i="1" s="1"/>
  <c r="CS93" i="1" s="1"/>
  <c r="CV93" i="1" s="1"/>
  <c r="CY93" i="1" s="1"/>
  <c r="DB93" i="1" s="1"/>
  <c r="DE93" i="1" s="1"/>
  <c r="DH93" i="1" s="1"/>
  <c r="DK93" i="1" s="1"/>
  <c r="DN93" i="1" s="1"/>
  <c r="DQ93" i="1" s="1"/>
  <c r="DT93" i="1" s="1"/>
  <c r="DW93" i="1" s="1"/>
  <c r="DZ93" i="1" s="1"/>
  <c r="EC93" i="1" s="1"/>
  <c r="EF93" i="1" s="1"/>
  <c r="EI93" i="1" s="1"/>
  <c r="EL93" i="1" s="1"/>
  <c r="EO93" i="1" s="1"/>
  <c r="ER93" i="1" s="1"/>
  <c r="EU93" i="1" s="1"/>
  <c r="EX93" i="1" s="1"/>
  <c r="FA93" i="1" s="1"/>
  <c r="FD93" i="1" s="1"/>
  <c r="FG93" i="1" s="1"/>
  <c r="FJ93" i="1" s="1"/>
  <c r="FM93" i="1" s="1"/>
  <c r="FP93" i="1" s="1"/>
  <c r="FS93" i="1" s="1"/>
  <c r="FV93" i="1" s="1"/>
  <c r="FY93" i="1" s="1"/>
  <c r="GB93" i="1" s="1"/>
  <c r="GE93" i="1" s="1"/>
  <c r="GH93" i="1" s="1"/>
  <c r="GK93" i="1" s="1"/>
  <c r="GN93" i="1" s="1"/>
  <c r="GQ93" i="1" s="1"/>
  <c r="GT93" i="1" s="1"/>
  <c r="GW93" i="1" s="1"/>
  <c r="GZ93" i="1" s="1"/>
  <c r="HC93" i="1" s="1"/>
  <c r="HF93" i="1" s="1"/>
  <c r="HI93" i="1" s="1"/>
  <c r="HL93" i="1" s="1"/>
  <c r="HO93" i="1" s="1"/>
  <c r="HR93" i="1" s="1"/>
  <c r="HU93" i="1" s="1"/>
  <c r="HX93" i="1" s="1"/>
  <c r="IA93" i="1" s="1"/>
  <c r="ID93" i="1" s="1"/>
  <c r="IG93" i="1" s="1"/>
  <c r="IJ93" i="1" s="1"/>
  <c r="IM93" i="1" s="1"/>
  <c r="IP93" i="1" s="1"/>
  <c r="IS93" i="1" s="1"/>
  <c r="IV93" i="1" s="1"/>
  <c r="IY93" i="1" s="1"/>
  <c r="JB93" i="1" s="1"/>
  <c r="JE93" i="1" s="1"/>
  <c r="JH93" i="1" s="1"/>
  <c r="JK93" i="1" s="1"/>
  <c r="JN93" i="1" s="1"/>
  <c r="JQ93" i="1" s="1"/>
  <c r="JT93" i="1" s="1"/>
  <c r="JW93" i="1" s="1"/>
  <c r="JZ93" i="1" s="1"/>
  <c r="KC93" i="1" s="1"/>
  <c r="KF93" i="1" s="1"/>
  <c r="KI93" i="1" s="1"/>
  <c r="KL93" i="1" s="1"/>
  <c r="KO93" i="1" s="1"/>
  <c r="KR93" i="1" s="1"/>
  <c r="KU93" i="1" s="1"/>
  <c r="KX93" i="1" s="1"/>
  <c r="LA93" i="1" s="1"/>
  <c r="LD93" i="1" s="1"/>
  <c r="LG93" i="1" s="1"/>
  <c r="LJ93" i="1" s="1"/>
  <c r="LM93" i="1" s="1"/>
  <c r="LP93" i="1" s="1"/>
  <c r="LS93" i="1" s="1"/>
  <c r="LV93" i="1" s="1"/>
  <c r="LY93" i="1" s="1"/>
  <c r="MB93" i="1" s="1"/>
  <c r="ME93" i="1" s="1"/>
  <c r="MH93" i="1" s="1"/>
  <c r="MK93" i="1" s="1"/>
  <c r="MN93" i="1" s="1"/>
  <c r="MQ93" i="1" s="1"/>
  <c r="MT93" i="1" s="1"/>
  <c r="MW93" i="1" s="1"/>
  <c r="MZ93" i="1" s="1"/>
  <c r="NC93" i="1" s="1"/>
  <c r="NF93" i="1" s="1"/>
  <c r="NI93" i="1" s="1"/>
  <c r="NL93" i="1" s="1"/>
  <c r="NO93" i="1" s="1"/>
  <c r="NR93" i="1" s="1"/>
  <c r="NU93" i="1" s="1"/>
  <c r="NX93" i="1" s="1"/>
  <c r="OA93" i="1" s="1"/>
  <c r="OD93" i="1" s="1"/>
  <c r="OG93" i="1" s="1"/>
  <c r="OJ93" i="1" s="1"/>
  <c r="OM93" i="1" s="1"/>
  <c r="OP93" i="1" s="1"/>
  <c r="OS93" i="1" s="1"/>
  <c r="OV93" i="1" s="1"/>
  <c r="OY93" i="1" s="1"/>
  <c r="PB93" i="1" s="1"/>
  <c r="PE93" i="1" s="1"/>
  <c r="PL92" i="1"/>
  <c r="PM92" i="1" s="1"/>
  <c r="PI92" i="1"/>
  <c r="PJ92" i="1" s="1"/>
  <c r="PF92" i="1"/>
  <c r="PG92" i="1" s="1"/>
  <c r="G92" i="1"/>
  <c r="J92" i="1" s="1"/>
  <c r="M92" i="1" s="1"/>
  <c r="P92" i="1" s="1"/>
  <c r="S92" i="1" s="1"/>
  <c r="V92" i="1" s="1"/>
  <c r="Y92" i="1" s="1"/>
  <c r="AB92" i="1" s="1"/>
  <c r="AE92" i="1" s="1"/>
  <c r="AH92" i="1" s="1"/>
  <c r="AK92" i="1" s="1"/>
  <c r="AN92" i="1" s="1"/>
  <c r="AQ92" i="1" s="1"/>
  <c r="AT92" i="1" s="1"/>
  <c r="AW92" i="1" s="1"/>
  <c r="AZ92" i="1" s="1"/>
  <c r="BC92" i="1" s="1"/>
  <c r="BF92" i="1" s="1"/>
  <c r="BI92" i="1" s="1"/>
  <c r="BL92" i="1" s="1"/>
  <c r="BO92" i="1" s="1"/>
  <c r="BR92" i="1" s="1"/>
  <c r="BU92" i="1" s="1"/>
  <c r="BX92" i="1" s="1"/>
  <c r="CA92" i="1" s="1"/>
  <c r="CD92" i="1" s="1"/>
  <c r="CG92" i="1" s="1"/>
  <c r="CJ92" i="1" s="1"/>
  <c r="CM92" i="1" s="1"/>
  <c r="CP92" i="1" s="1"/>
  <c r="CS92" i="1" s="1"/>
  <c r="CV92" i="1" s="1"/>
  <c r="CY92" i="1" s="1"/>
  <c r="DB92" i="1" s="1"/>
  <c r="DE92" i="1" s="1"/>
  <c r="DH92" i="1" s="1"/>
  <c r="DK92" i="1" s="1"/>
  <c r="DN92" i="1" s="1"/>
  <c r="DQ92" i="1" s="1"/>
  <c r="DT92" i="1" s="1"/>
  <c r="DW92" i="1" s="1"/>
  <c r="DZ92" i="1" s="1"/>
  <c r="EC92" i="1" s="1"/>
  <c r="EF92" i="1" s="1"/>
  <c r="EI92" i="1" s="1"/>
  <c r="EL92" i="1" s="1"/>
  <c r="EO92" i="1" s="1"/>
  <c r="ER92" i="1" s="1"/>
  <c r="EU92" i="1" s="1"/>
  <c r="EX92" i="1" s="1"/>
  <c r="FA92" i="1" s="1"/>
  <c r="FD92" i="1" s="1"/>
  <c r="FG92" i="1" s="1"/>
  <c r="FJ92" i="1" s="1"/>
  <c r="FM92" i="1" s="1"/>
  <c r="FP92" i="1" s="1"/>
  <c r="FS92" i="1" s="1"/>
  <c r="FV92" i="1" s="1"/>
  <c r="FY92" i="1" s="1"/>
  <c r="GB92" i="1" s="1"/>
  <c r="GE92" i="1" s="1"/>
  <c r="GH92" i="1" s="1"/>
  <c r="GK92" i="1" s="1"/>
  <c r="GN92" i="1" s="1"/>
  <c r="GQ92" i="1" s="1"/>
  <c r="GT92" i="1" s="1"/>
  <c r="GW92" i="1" s="1"/>
  <c r="GZ92" i="1" s="1"/>
  <c r="HC92" i="1" s="1"/>
  <c r="HF92" i="1" s="1"/>
  <c r="HI92" i="1" s="1"/>
  <c r="HL92" i="1" s="1"/>
  <c r="HO92" i="1" s="1"/>
  <c r="HR92" i="1" s="1"/>
  <c r="HU92" i="1" s="1"/>
  <c r="HX92" i="1" s="1"/>
  <c r="IA92" i="1" s="1"/>
  <c r="ID92" i="1" s="1"/>
  <c r="IG92" i="1" s="1"/>
  <c r="IJ92" i="1" s="1"/>
  <c r="IM92" i="1" s="1"/>
  <c r="IP92" i="1" s="1"/>
  <c r="IS92" i="1" s="1"/>
  <c r="IV92" i="1" s="1"/>
  <c r="IY92" i="1" s="1"/>
  <c r="JB92" i="1" s="1"/>
  <c r="JE92" i="1" s="1"/>
  <c r="JH92" i="1" s="1"/>
  <c r="JK92" i="1" s="1"/>
  <c r="JN92" i="1" s="1"/>
  <c r="JQ92" i="1" s="1"/>
  <c r="JT92" i="1" s="1"/>
  <c r="JW92" i="1" s="1"/>
  <c r="JZ92" i="1" s="1"/>
  <c r="KC92" i="1" s="1"/>
  <c r="KF92" i="1" s="1"/>
  <c r="KI92" i="1" s="1"/>
  <c r="KL92" i="1" s="1"/>
  <c r="KO92" i="1" s="1"/>
  <c r="KR92" i="1" s="1"/>
  <c r="KU92" i="1" s="1"/>
  <c r="KX92" i="1" s="1"/>
  <c r="LA92" i="1" s="1"/>
  <c r="LD92" i="1" s="1"/>
  <c r="LG92" i="1" s="1"/>
  <c r="LJ92" i="1" s="1"/>
  <c r="LM92" i="1" s="1"/>
  <c r="LP92" i="1" s="1"/>
  <c r="LS92" i="1" s="1"/>
  <c r="LV92" i="1" s="1"/>
  <c r="LY92" i="1" s="1"/>
  <c r="MB92" i="1" s="1"/>
  <c r="ME92" i="1" s="1"/>
  <c r="MH92" i="1" s="1"/>
  <c r="MK92" i="1" s="1"/>
  <c r="MN92" i="1" s="1"/>
  <c r="MQ92" i="1" s="1"/>
  <c r="MT92" i="1" s="1"/>
  <c r="MW92" i="1" s="1"/>
  <c r="MZ92" i="1" s="1"/>
  <c r="NC92" i="1" s="1"/>
  <c r="NF92" i="1" s="1"/>
  <c r="NI92" i="1" s="1"/>
  <c r="NL92" i="1" s="1"/>
  <c r="NO92" i="1" s="1"/>
  <c r="NR92" i="1" s="1"/>
  <c r="NU92" i="1" s="1"/>
  <c r="NX92" i="1" s="1"/>
  <c r="OA92" i="1" s="1"/>
  <c r="OD92" i="1" s="1"/>
  <c r="OG92" i="1" s="1"/>
  <c r="OJ92" i="1" s="1"/>
  <c r="OM92" i="1" s="1"/>
  <c r="OP92" i="1" s="1"/>
  <c r="OS92" i="1" s="1"/>
  <c r="OV92" i="1" s="1"/>
  <c r="OY92" i="1" s="1"/>
  <c r="PB92" i="1" s="1"/>
  <c r="PE92" i="1" s="1"/>
  <c r="PL91" i="1"/>
  <c r="PM91" i="1" s="1"/>
  <c r="PI91" i="1"/>
  <c r="PJ91" i="1" s="1"/>
  <c r="PF91" i="1"/>
  <c r="G91" i="1"/>
  <c r="J91" i="1" s="1"/>
  <c r="M91" i="1" s="1"/>
  <c r="P91" i="1" s="1"/>
  <c r="S91" i="1" s="1"/>
  <c r="V91" i="1" s="1"/>
  <c r="Y91" i="1" s="1"/>
  <c r="AB91" i="1" s="1"/>
  <c r="AE91" i="1" s="1"/>
  <c r="AH91" i="1" s="1"/>
  <c r="AK91" i="1" s="1"/>
  <c r="AN91" i="1" s="1"/>
  <c r="AQ91" i="1" s="1"/>
  <c r="AT91" i="1" s="1"/>
  <c r="AW91" i="1" s="1"/>
  <c r="AZ91" i="1" s="1"/>
  <c r="BC91" i="1" s="1"/>
  <c r="BF91" i="1" s="1"/>
  <c r="BI91" i="1" s="1"/>
  <c r="BL91" i="1" s="1"/>
  <c r="BO91" i="1" s="1"/>
  <c r="BR91" i="1" s="1"/>
  <c r="BU91" i="1" s="1"/>
  <c r="BX91" i="1" s="1"/>
  <c r="CA91" i="1" s="1"/>
  <c r="CD91" i="1" s="1"/>
  <c r="CG91" i="1" s="1"/>
  <c r="CJ91" i="1" s="1"/>
  <c r="CM91" i="1" s="1"/>
  <c r="CP91" i="1" s="1"/>
  <c r="CS91" i="1" s="1"/>
  <c r="CV91" i="1" s="1"/>
  <c r="CY91" i="1" s="1"/>
  <c r="DB91" i="1" s="1"/>
  <c r="DE91" i="1" s="1"/>
  <c r="DH91" i="1" s="1"/>
  <c r="DK91" i="1" s="1"/>
  <c r="DN91" i="1" s="1"/>
  <c r="DQ91" i="1" s="1"/>
  <c r="DT91" i="1" s="1"/>
  <c r="DW91" i="1" s="1"/>
  <c r="DZ91" i="1" s="1"/>
  <c r="EC91" i="1" s="1"/>
  <c r="EF91" i="1" s="1"/>
  <c r="EI91" i="1" s="1"/>
  <c r="EL91" i="1" s="1"/>
  <c r="EO91" i="1" s="1"/>
  <c r="ER91" i="1" s="1"/>
  <c r="EU91" i="1" s="1"/>
  <c r="EX91" i="1" s="1"/>
  <c r="FA91" i="1" s="1"/>
  <c r="FD91" i="1" s="1"/>
  <c r="FG91" i="1" s="1"/>
  <c r="FJ91" i="1" s="1"/>
  <c r="FM91" i="1" s="1"/>
  <c r="FP91" i="1" s="1"/>
  <c r="FS91" i="1" s="1"/>
  <c r="FV91" i="1" s="1"/>
  <c r="FY91" i="1" s="1"/>
  <c r="GB91" i="1" s="1"/>
  <c r="GE91" i="1" s="1"/>
  <c r="GH91" i="1" s="1"/>
  <c r="GK91" i="1" s="1"/>
  <c r="GN91" i="1" s="1"/>
  <c r="GQ91" i="1" s="1"/>
  <c r="GT91" i="1" s="1"/>
  <c r="GW91" i="1" s="1"/>
  <c r="GZ91" i="1" s="1"/>
  <c r="HC91" i="1" s="1"/>
  <c r="HF91" i="1" s="1"/>
  <c r="HI91" i="1" s="1"/>
  <c r="HL91" i="1" s="1"/>
  <c r="HO91" i="1" s="1"/>
  <c r="HR91" i="1" s="1"/>
  <c r="HU91" i="1" s="1"/>
  <c r="HX91" i="1" s="1"/>
  <c r="IA91" i="1" s="1"/>
  <c r="ID91" i="1" s="1"/>
  <c r="IG91" i="1" s="1"/>
  <c r="IJ91" i="1" s="1"/>
  <c r="IM91" i="1" s="1"/>
  <c r="IP91" i="1" s="1"/>
  <c r="IS91" i="1" s="1"/>
  <c r="IV91" i="1" s="1"/>
  <c r="IY91" i="1" s="1"/>
  <c r="JB91" i="1" s="1"/>
  <c r="JE91" i="1" s="1"/>
  <c r="JH91" i="1" s="1"/>
  <c r="JK91" i="1" s="1"/>
  <c r="JN91" i="1" s="1"/>
  <c r="JQ91" i="1" s="1"/>
  <c r="JT91" i="1" s="1"/>
  <c r="JW91" i="1" s="1"/>
  <c r="JZ91" i="1" s="1"/>
  <c r="KC91" i="1" s="1"/>
  <c r="KF91" i="1" s="1"/>
  <c r="KI91" i="1" s="1"/>
  <c r="KL91" i="1" s="1"/>
  <c r="KO91" i="1" s="1"/>
  <c r="KR91" i="1" s="1"/>
  <c r="KU91" i="1" s="1"/>
  <c r="KX91" i="1" s="1"/>
  <c r="LA91" i="1" s="1"/>
  <c r="LD91" i="1" s="1"/>
  <c r="LG91" i="1" s="1"/>
  <c r="LJ91" i="1" s="1"/>
  <c r="LM91" i="1" s="1"/>
  <c r="LP91" i="1" s="1"/>
  <c r="LS91" i="1" s="1"/>
  <c r="LV91" i="1" s="1"/>
  <c r="LY91" i="1" s="1"/>
  <c r="MB91" i="1" s="1"/>
  <c r="ME91" i="1" s="1"/>
  <c r="MH91" i="1" s="1"/>
  <c r="MK91" i="1" s="1"/>
  <c r="MN91" i="1" s="1"/>
  <c r="MQ91" i="1" s="1"/>
  <c r="MT91" i="1" s="1"/>
  <c r="MW91" i="1" s="1"/>
  <c r="MZ91" i="1" s="1"/>
  <c r="NC91" i="1" s="1"/>
  <c r="NF91" i="1" s="1"/>
  <c r="NI91" i="1" s="1"/>
  <c r="NL91" i="1" s="1"/>
  <c r="NO91" i="1" s="1"/>
  <c r="NR91" i="1" s="1"/>
  <c r="NU91" i="1" s="1"/>
  <c r="NX91" i="1" s="1"/>
  <c r="OA91" i="1" s="1"/>
  <c r="OD91" i="1" s="1"/>
  <c r="OG91" i="1" s="1"/>
  <c r="OJ91" i="1" s="1"/>
  <c r="OM91" i="1" s="1"/>
  <c r="OP91" i="1" s="1"/>
  <c r="OS91" i="1" s="1"/>
  <c r="OV91" i="1" s="1"/>
  <c r="OY91" i="1" s="1"/>
  <c r="PB91" i="1" s="1"/>
  <c r="PE91" i="1" s="1"/>
  <c r="PM90" i="1"/>
  <c r="PL90" i="1"/>
  <c r="PI90" i="1"/>
  <c r="PF90" i="1"/>
  <c r="PG90" i="1" s="1"/>
  <c r="J90" i="1"/>
  <c r="M90" i="1" s="1"/>
  <c r="P90" i="1" s="1"/>
  <c r="S90" i="1" s="1"/>
  <c r="V90" i="1" s="1"/>
  <c r="Y90" i="1" s="1"/>
  <c r="AB90" i="1" s="1"/>
  <c r="AE90" i="1" s="1"/>
  <c r="AH90" i="1" s="1"/>
  <c r="AK90" i="1" s="1"/>
  <c r="AN90" i="1" s="1"/>
  <c r="AQ90" i="1" s="1"/>
  <c r="AT90" i="1" s="1"/>
  <c r="AW90" i="1" s="1"/>
  <c r="AZ90" i="1" s="1"/>
  <c r="BC90" i="1" s="1"/>
  <c r="BF90" i="1" s="1"/>
  <c r="BI90" i="1" s="1"/>
  <c r="BL90" i="1" s="1"/>
  <c r="BO90" i="1" s="1"/>
  <c r="BR90" i="1" s="1"/>
  <c r="BU90" i="1" s="1"/>
  <c r="BX90" i="1" s="1"/>
  <c r="CA90" i="1" s="1"/>
  <c r="CD90" i="1" s="1"/>
  <c r="CG90" i="1" s="1"/>
  <c r="CJ90" i="1" s="1"/>
  <c r="CM90" i="1" s="1"/>
  <c r="CP90" i="1" s="1"/>
  <c r="CS90" i="1" s="1"/>
  <c r="CV90" i="1" s="1"/>
  <c r="CY90" i="1" s="1"/>
  <c r="DB90" i="1" s="1"/>
  <c r="DE90" i="1" s="1"/>
  <c r="DH90" i="1" s="1"/>
  <c r="DK90" i="1" s="1"/>
  <c r="DN90" i="1" s="1"/>
  <c r="DQ90" i="1" s="1"/>
  <c r="DT90" i="1" s="1"/>
  <c r="DW90" i="1" s="1"/>
  <c r="DZ90" i="1" s="1"/>
  <c r="EC90" i="1" s="1"/>
  <c r="EF90" i="1" s="1"/>
  <c r="EI90" i="1" s="1"/>
  <c r="EL90" i="1" s="1"/>
  <c r="EO90" i="1" s="1"/>
  <c r="ER90" i="1" s="1"/>
  <c r="EU90" i="1" s="1"/>
  <c r="EX90" i="1" s="1"/>
  <c r="FA90" i="1" s="1"/>
  <c r="FD90" i="1" s="1"/>
  <c r="FG90" i="1" s="1"/>
  <c r="FJ90" i="1" s="1"/>
  <c r="FM90" i="1" s="1"/>
  <c r="FP90" i="1" s="1"/>
  <c r="FS90" i="1" s="1"/>
  <c r="FV90" i="1" s="1"/>
  <c r="FY90" i="1" s="1"/>
  <c r="GB90" i="1" s="1"/>
  <c r="GE90" i="1" s="1"/>
  <c r="GH90" i="1" s="1"/>
  <c r="GK90" i="1" s="1"/>
  <c r="GN90" i="1" s="1"/>
  <c r="GQ90" i="1" s="1"/>
  <c r="GT90" i="1" s="1"/>
  <c r="GW90" i="1" s="1"/>
  <c r="GZ90" i="1" s="1"/>
  <c r="HC90" i="1" s="1"/>
  <c r="HF90" i="1" s="1"/>
  <c r="HI90" i="1" s="1"/>
  <c r="HL90" i="1" s="1"/>
  <c r="HO90" i="1" s="1"/>
  <c r="HR90" i="1" s="1"/>
  <c r="HU90" i="1" s="1"/>
  <c r="HX90" i="1" s="1"/>
  <c r="IA90" i="1" s="1"/>
  <c r="ID90" i="1" s="1"/>
  <c r="IG90" i="1" s="1"/>
  <c r="IJ90" i="1" s="1"/>
  <c r="IM90" i="1" s="1"/>
  <c r="IP90" i="1" s="1"/>
  <c r="IS90" i="1" s="1"/>
  <c r="IV90" i="1" s="1"/>
  <c r="IY90" i="1" s="1"/>
  <c r="JB90" i="1" s="1"/>
  <c r="JE90" i="1" s="1"/>
  <c r="JH90" i="1" s="1"/>
  <c r="JK90" i="1" s="1"/>
  <c r="JN90" i="1" s="1"/>
  <c r="JQ90" i="1" s="1"/>
  <c r="JT90" i="1" s="1"/>
  <c r="JW90" i="1" s="1"/>
  <c r="JZ90" i="1" s="1"/>
  <c r="KC90" i="1" s="1"/>
  <c r="KF90" i="1" s="1"/>
  <c r="KI90" i="1" s="1"/>
  <c r="KL90" i="1" s="1"/>
  <c r="KO90" i="1" s="1"/>
  <c r="KR90" i="1" s="1"/>
  <c r="KU90" i="1" s="1"/>
  <c r="KX90" i="1" s="1"/>
  <c r="LA90" i="1" s="1"/>
  <c r="LD90" i="1" s="1"/>
  <c r="LG90" i="1" s="1"/>
  <c r="LJ90" i="1" s="1"/>
  <c r="LM90" i="1" s="1"/>
  <c r="LP90" i="1" s="1"/>
  <c r="LS90" i="1" s="1"/>
  <c r="LV90" i="1" s="1"/>
  <c r="LY90" i="1" s="1"/>
  <c r="MB90" i="1" s="1"/>
  <c r="ME90" i="1" s="1"/>
  <c r="MH90" i="1" s="1"/>
  <c r="MK90" i="1" s="1"/>
  <c r="MN90" i="1" s="1"/>
  <c r="MQ90" i="1" s="1"/>
  <c r="MT90" i="1" s="1"/>
  <c r="MW90" i="1" s="1"/>
  <c r="MZ90" i="1" s="1"/>
  <c r="NC90" i="1" s="1"/>
  <c r="NF90" i="1" s="1"/>
  <c r="NI90" i="1" s="1"/>
  <c r="NL90" i="1" s="1"/>
  <c r="NO90" i="1" s="1"/>
  <c r="NR90" i="1" s="1"/>
  <c r="NU90" i="1" s="1"/>
  <c r="NX90" i="1" s="1"/>
  <c r="OA90" i="1" s="1"/>
  <c r="OD90" i="1" s="1"/>
  <c r="OG90" i="1" s="1"/>
  <c r="OJ90" i="1" s="1"/>
  <c r="OM90" i="1" s="1"/>
  <c r="OP90" i="1" s="1"/>
  <c r="OS90" i="1" s="1"/>
  <c r="OV90" i="1" s="1"/>
  <c r="OY90" i="1" s="1"/>
  <c r="PB90" i="1" s="1"/>
  <c r="PE90" i="1" s="1"/>
  <c r="G90" i="1"/>
  <c r="PL89" i="1"/>
  <c r="PM89" i="1" s="1"/>
  <c r="PI89" i="1"/>
  <c r="PF89" i="1"/>
  <c r="PG89" i="1" s="1"/>
  <c r="G89" i="1"/>
  <c r="J89" i="1" s="1"/>
  <c r="M89" i="1" s="1"/>
  <c r="P89" i="1" s="1"/>
  <c r="S89" i="1" s="1"/>
  <c r="V89" i="1" s="1"/>
  <c r="Y89" i="1" s="1"/>
  <c r="AB89" i="1" s="1"/>
  <c r="AE89" i="1" s="1"/>
  <c r="AH89" i="1" s="1"/>
  <c r="AK89" i="1" s="1"/>
  <c r="AN89" i="1" s="1"/>
  <c r="AQ89" i="1" s="1"/>
  <c r="AT89" i="1" s="1"/>
  <c r="AW89" i="1" s="1"/>
  <c r="AZ89" i="1" s="1"/>
  <c r="BC89" i="1" s="1"/>
  <c r="BF89" i="1" s="1"/>
  <c r="BI89" i="1" s="1"/>
  <c r="BL89" i="1" s="1"/>
  <c r="BO89" i="1" s="1"/>
  <c r="BR89" i="1" s="1"/>
  <c r="BU89" i="1" s="1"/>
  <c r="BX89" i="1" s="1"/>
  <c r="CA89" i="1" s="1"/>
  <c r="CD89" i="1" s="1"/>
  <c r="CG89" i="1" s="1"/>
  <c r="CJ89" i="1" s="1"/>
  <c r="CM89" i="1" s="1"/>
  <c r="CP89" i="1" s="1"/>
  <c r="CS89" i="1" s="1"/>
  <c r="CV89" i="1" s="1"/>
  <c r="CY89" i="1" s="1"/>
  <c r="DB89" i="1" s="1"/>
  <c r="DE89" i="1" s="1"/>
  <c r="DH89" i="1" s="1"/>
  <c r="DK89" i="1" s="1"/>
  <c r="DN89" i="1" s="1"/>
  <c r="DQ89" i="1" s="1"/>
  <c r="DT89" i="1" s="1"/>
  <c r="DW89" i="1" s="1"/>
  <c r="DZ89" i="1" s="1"/>
  <c r="EC89" i="1" s="1"/>
  <c r="EF89" i="1" s="1"/>
  <c r="EI89" i="1" s="1"/>
  <c r="EL89" i="1" s="1"/>
  <c r="EO89" i="1" s="1"/>
  <c r="ER89" i="1" s="1"/>
  <c r="EU89" i="1" s="1"/>
  <c r="EX89" i="1" s="1"/>
  <c r="FA89" i="1" s="1"/>
  <c r="FD89" i="1" s="1"/>
  <c r="FG89" i="1" s="1"/>
  <c r="FJ89" i="1" s="1"/>
  <c r="FM89" i="1" s="1"/>
  <c r="FP89" i="1" s="1"/>
  <c r="FS89" i="1" s="1"/>
  <c r="FV89" i="1" s="1"/>
  <c r="FY89" i="1" s="1"/>
  <c r="GB89" i="1" s="1"/>
  <c r="GE89" i="1" s="1"/>
  <c r="GH89" i="1" s="1"/>
  <c r="GK89" i="1" s="1"/>
  <c r="GN89" i="1" s="1"/>
  <c r="GQ89" i="1" s="1"/>
  <c r="GT89" i="1" s="1"/>
  <c r="GW89" i="1" s="1"/>
  <c r="GZ89" i="1" s="1"/>
  <c r="HC89" i="1" s="1"/>
  <c r="HF89" i="1" s="1"/>
  <c r="HI89" i="1" s="1"/>
  <c r="HL89" i="1" s="1"/>
  <c r="HO89" i="1" s="1"/>
  <c r="HR89" i="1" s="1"/>
  <c r="HU89" i="1" s="1"/>
  <c r="HX89" i="1" s="1"/>
  <c r="IA89" i="1" s="1"/>
  <c r="ID89" i="1" s="1"/>
  <c r="IG89" i="1" s="1"/>
  <c r="IJ89" i="1" s="1"/>
  <c r="IM89" i="1" s="1"/>
  <c r="IP89" i="1" s="1"/>
  <c r="IS89" i="1" s="1"/>
  <c r="IV89" i="1" s="1"/>
  <c r="IY89" i="1" s="1"/>
  <c r="JB89" i="1" s="1"/>
  <c r="JE89" i="1" s="1"/>
  <c r="JH89" i="1" s="1"/>
  <c r="JK89" i="1" s="1"/>
  <c r="JN89" i="1" s="1"/>
  <c r="JQ89" i="1" s="1"/>
  <c r="JT89" i="1" s="1"/>
  <c r="JW89" i="1" s="1"/>
  <c r="JZ89" i="1" s="1"/>
  <c r="KC89" i="1" s="1"/>
  <c r="KF89" i="1" s="1"/>
  <c r="KI89" i="1" s="1"/>
  <c r="KL89" i="1" s="1"/>
  <c r="KO89" i="1" s="1"/>
  <c r="KR89" i="1" s="1"/>
  <c r="KU89" i="1" s="1"/>
  <c r="KX89" i="1" s="1"/>
  <c r="LA89" i="1" s="1"/>
  <c r="LD89" i="1" s="1"/>
  <c r="LG89" i="1" s="1"/>
  <c r="LJ89" i="1" s="1"/>
  <c r="LM89" i="1" s="1"/>
  <c r="LP89" i="1" s="1"/>
  <c r="LS89" i="1" s="1"/>
  <c r="LV89" i="1" s="1"/>
  <c r="LY89" i="1" s="1"/>
  <c r="MB89" i="1" s="1"/>
  <c r="ME89" i="1" s="1"/>
  <c r="MH89" i="1" s="1"/>
  <c r="MK89" i="1" s="1"/>
  <c r="MN89" i="1" s="1"/>
  <c r="MQ89" i="1" s="1"/>
  <c r="MT89" i="1" s="1"/>
  <c r="MW89" i="1" s="1"/>
  <c r="MZ89" i="1" s="1"/>
  <c r="NC89" i="1" s="1"/>
  <c r="NF89" i="1" s="1"/>
  <c r="NI89" i="1" s="1"/>
  <c r="NL89" i="1" s="1"/>
  <c r="NO89" i="1" s="1"/>
  <c r="NR89" i="1" s="1"/>
  <c r="NU89" i="1" s="1"/>
  <c r="NX89" i="1" s="1"/>
  <c r="OA89" i="1" s="1"/>
  <c r="OD89" i="1" s="1"/>
  <c r="OG89" i="1" s="1"/>
  <c r="OJ89" i="1" s="1"/>
  <c r="OM89" i="1" s="1"/>
  <c r="OP89" i="1" s="1"/>
  <c r="OS89" i="1" s="1"/>
  <c r="OV89" i="1" s="1"/>
  <c r="OY89" i="1" s="1"/>
  <c r="PB89" i="1" s="1"/>
  <c r="PE89" i="1" s="1"/>
  <c r="PL88" i="1"/>
  <c r="PM88" i="1" s="1"/>
  <c r="PI88" i="1"/>
  <c r="PJ88" i="1" s="1"/>
  <c r="PF88" i="1"/>
  <c r="PO88" i="1" s="1"/>
  <c r="PP88" i="1" s="1"/>
  <c r="G88" i="1"/>
  <c r="J88" i="1" s="1"/>
  <c r="M88" i="1" s="1"/>
  <c r="P88" i="1" s="1"/>
  <c r="S88" i="1" s="1"/>
  <c r="V88" i="1" s="1"/>
  <c r="Y88" i="1" s="1"/>
  <c r="AB88" i="1" s="1"/>
  <c r="AE88" i="1" s="1"/>
  <c r="AH88" i="1" s="1"/>
  <c r="AK88" i="1" s="1"/>
  <c r="AN88" i="1" s="1"/>
  <c r="AQ88" i="1" s="1"/>
  <c r="AT88" i="1" s="1"/>
  <c r="AW88" i="1" s="1"/>
  <c r="AZ88" i="1" s="1"/>
  <c r="BC88" i="1" s="1"/>
  <c r="BF88" i="1" s="1"/>
  <c r="BI88" i="1" s="1"/>
  <c r="BL88" i="1" s="1"/>
  <c r="BO88" i="1" s="1"/>
  <c r="BR88" i="1" s="1"/>
  <c r="BU88" i="1" s="1"/>
  <c r="BX88" i="1" s="1"/>
  <c r="CA88" i="1" s="1"/>
  <c r="CD88" i="1" s="1"/>
  <c r="CG88" i="1" s="1"/>
  <c r="CJ88" i="1" s="1"/>
  <c r="CM88" i="1" s="1"/>
  <c r="CP88" i="1" s="1"/>
  <c r="CS88" i="1" s="1"/>
  <c r="CV88" i="1" s="1"/>
  <c r="CY88" i="1" s="1"/>
  <c r="DB88" i="1" s="1"/>
  <c r="DE88" i="1" s="1"/>
  <c r="DH88" i="1" s="1"/>
  <c r="DK88" i="1" s="1"/>
  <c r="DN88" i="1" s="1"/>
  <c r="DQ88" i="1" s="1"/>
  <c r="DT88" i="1" s="1"/>
  <c r="DW88" i="1" s="1"/>
  <c r="DZ88" i="1" s="1"/>
  <c r="EC88" i="1" s="1"/>
  <c r="EF88" i="1" s="1"/>
  <c r="EI88" i="1" s="1"/>
  <c r="EL88" i="1" s="1"/>
  <c r="EO88" i="1" s="1"/>
  <c r="ER88" i="1" s="1"/>
  <c r="EU88" i="1" s="1"/>
  <c r="EX88" i="1" s="1"/>
  <c r="FA88" i="1" s="1"/>
  <c r="FD88" i="1" s="1"/>
  <c r="FG88" i="1" s="1"/>
  <c r="FJ88" i="1" s="1"/>
  <c r="FM88" i="1" s="1"/>
  <c r="FP88" i="1" s="1"/>
  <c r="FS88" i="1" s="1"/>
  <c r="FV88" i="1" s="1"/>
  <c r="FY88" i="1" s="1"/>
  <c r="GB88" i="1" s="1"/>
  <c r="GE88" i="1" s="1"/>
  <c r="GH88" i="1" s="1"/>
  <c r="GK88" i="1" s="1"/>
  <c r="GN88" i="1" s="1"/>
  <c r="GQ88" i="1" s="1"/>
  <c r="GT88" i="1" s="1"/>
  <c r="GW88" i="1" s="1"/>
  <c r="GZ88" i="1" s="1"/>
  <c r="HC88" i="1" s="1"/>
  <c r="HF88" i="1" s="1"/>
  <c r="HI88" i="1" s="1"/>
  <c r="HL88" i="1" s="1"/>
  <c r="HO88" i="1" s="1"/>
  <c r="HR88" i="1" s="1"/>
  <c r="HU88" i="1" s="1"/>
  <c r="HX88" i="1" s="1"/>
  <c r="IA88" i="1" s="1"/>
  <c r="ID88" i="1" s="1"/>
  <c r="IG88" i="1" s="1"/>
  <c r="IJ88" i="1" s="1"/>
  <c r="IM88" i="1" s="1"/>
  <c r="IP88" i="1" s="1"/>
  <c r="IS88" i="1" s="1"/>
  <c r="IV88" i="1" s="1"/>
  <c r="IY88" i="1" s="1"/>
  <c r="JB88" i="1" s="1"/>
  <c r="JE88" i="1" s="1"/>
  <c r="JH88" i="1" s="1"/>
  <c r="JK88" i="1" s="1"/>
  <c r="JN88" i="1" s="1"/>
  <c r="JQ88" i="1" s="1"/>
  <c r="JT88" i="1" s="1"/>
  <c r="JW88" i="1" s="1"/>
  <c r="JZ88" i="1" s="1"/>
  <c r="KC88" i="1" s="1"/>
  <c r="KF88" i="1" s="1"/>
  <c r="KI88" i="1" s="1"/>
  <c r="KL88" i="1" s="1"/>
  <c r="KO88" i="1" s="1"/>
  <c r="KR88" i="1" s="1"/>
  <c r="KU88" i="1" s="1"/>
  <c r="KX88" i="1" s="1"/>
  <c r="LA88" i="1" s="1"/>
  <c r="LD88" i="1" s="1"/>
  <c r="LG88" i="1" s="1"/>
  <c r="LJ88" i="1" s="1"/>
  <c r="LM88" i="1" s="1"/>
  <c r="LP88" i="1" s="1"/>
  <c r="LS88" i="1" s="1"/>
  <c r="LV88" i="1" s="1"/>
  <c r="LY88" i="1" s="1"/>
  <c r="MB88" i="1" s="1"/>
  <c r="ME88" i="1" s="1"/>
  <c r="MH88" i="1" s="1"/>
  <c r="MK88" i="1" s="1"/>
  <c r="MN88" i="1" s="1"/>
  <c r="MQ88" i="1" s="1"/>
  <c r="MT88" i="1" s="1"/>
  <c r="MW88" i="1" s="1"/>
  <c r="MZ88" i="1" s="1"/>
  <c r="NC88" i="1" s="1"/>
  <c r="NF88" i="1" s="1"/>
  <c r="NI88" i="1" s="1"/>
  <c r="NL88" i="1" s="1"/>
  <c r="NO88" i="1" s="1"/>
  <c r="NR88" i="1" s="1"/>
  <c r="NU88" i="1" s="1"/>
  <c r="NX88" i="1" s="1"/>
  <c r="OA88" i="1" s="1"/>
  <c r="OD88" i="1" s="1"/>
  <c r="OG88" i="1" s="1"/>
  <c r="OJ88" i="1" s="1"/>
  <c r="OM88" i="1" s="1"/>
  <c r="OP88" i="1" s="1"/>
  <c r="OS88" i="1" s="1"/>
  <c r="OV88" i="1" s="1"/>
  <c r="OY88" i="1" s="1"/>
  <c r="PB88" i="1" s="1"/>
  <c r="PE88" i="1" s="1"/>
  <c r="PM87" i="1"/>
  <c r="PL87" i="1"/>
  <c r="PI87" i="1"/>
  <c r="PJ87" i="1" s="1"/>
  <c r="PG87" i="1"/>
  <c r="PF87" i="1"/>
  <c r="G87" i="1"/>
  <c r="J87" i="1" s="1"/>
  <c r="M87" i="1" s="1"/>
  <c r="P87" i="1" s="1"/>
  <c r="S87" i="1" s="1"/>
  <c r="V87" i="1" s="1"/>
  <c r="Y87" i="1" s="1"/>
  <c r="AB87" i="1" s="1"/>
  <c r="AE87" i="1" s="1"/>
  <c r="AH87" i="1" s="1"/>
  <c r="AK87" i="1" s="1"/>
  <c r="AN87" i="1" s="1"/>
  <c r="AQ87" i="1" s="1"/>
  <c r="AT87" i="1" s="1"/>
  <c r="AW87" i="1" s="1"/>
  <c r="AZ87" i="1" s="1"/>
  <c r="BC87" i="1" s="1"/>
  <c r="BF87" i="1" s="1"/>
  <c r="BI87" i="1" s="1"/>
  <c r="BL87" i="1" s="1"/>
  <c r="BO87" i="1" s="1"/>
  <c r="BR87" i="1" s="1"/>
  <c r="BU87" i="1" s="1"/>
  <c r="BX87" i="1" s="1"/>
  <c r="CA87" i="1" s="1"/>
  <c r="CD87" i="1" s="1"/>
  <c r="CG87" i="1" s="1"/>
  <c r="CJ87" i="1" s="1"/>
  <c r="CM87" i="1" s="1"/>
  <c r="CP87" i="1" s="1"/>
  <c r="CS87" i="1" s="1"/>
  <c r="CV87" i="1" s="1"/>
  <c r="CY87" i="1" s="1"/>
  <c r="DB87" i="1" s="1"/>
  <c r="DE87" i="1" s="1"/>
  <c r="DH87" i="1" s="1"/>
  <c r="DK87" i="1" s="1"/>
  <c r="DN87" i="1" s="1"/>
  <c r="DQ87" i="1" s="1"/>
  <c r="DT87" i="1" s="1"/>
  <c r="DW87" i="1" s="1"/>
  <c r="DZ87" i="1" s="1"/>
  <c r="EC87" i="1" s="1"/>
  <c r="EF87" i="1" s="1"/>
  <c r="EI87" i="1" s="1"/>
  <c r="EL87" i="1" s="1"/>
  <c r="EO87" i="1" s="1"/>
  <c r="ER87" i="1" s="1"/>
  <c r="EU87" i="1" s="1"/>
  <c r="EX87" i="1" s="1"/>
  <c r="FA87" i="1" s="1"/>
  <c r="FD87" i="1" s="1"/>
  <c r="FG87" i="1" s="1"/>
  <c r="FJ87" i="1" s="1"/>
  <c r="FM87" i="1" s="1"/>
  <c r="FP87" i="1" s="1"/>
  <c r="FS87" i="1" s="1"/>
  <c r="FV87" i="1" s="1"/>
  <c r="FY87" i="1" s="1"/>
  <c r="GB87" i="1" s="1"/>
  <c r="GE87" i="1" s="1"/>
  <c r="GH87" i="1" s="1"/>
  <c r="GK87" i="1" s="1"/>
  <c r="GN87" i="1" s="1"/>
  <c r="GQ87" i="1" s="1"/>
  <c r="GT87" i="1" s="1"/>
  <c r="GW87" i="1" s="1"/>
  <c r="GZ87" i="1" s="1"/>
  <c r="HC87" i="1" s="1"/>
  <c r="HF87" i="1" s="1"/>
  <c r="HI87" i="1" s="1"/>
  <c r="HL87" i="1" s="1"/>
  <c r="HO87" i="1" s="1"/>
  <c r="HR87" i="1" s="1"/>
  <c r="HU87" i="1" s="1"/>
  <c r="HX87" i="1" s="1"/>
  <c r="IA87" i="1" s="1"/>
  <c r="ID87" i="1" s="1"/>
  <c r="IG87" i="1" s="1"/>
  <c r="IJ87" i="1" s="1"/>
  <c r="IM87" i="1" s="1"/>
  <c r="IP87" i="1" s="1"/>
  <c r="IS87" i="1" s="1"/>
  <c r="IV87" i="1" s="1"/>
  <c r="IY87" i="1" s="1"/>
  <c r="JB87" i="1" s="1"/>
  <c r="JE87" i="1" s="1"/>
  <c r="JH87" i="1" s="1"/>
  <c r="JK87" i="1" s="1"/>
  <c r="JN87" i="1" s="1"/>
  <c r="JQ87" i="1" s="1"/>
  <c r="JT87" i="1" s="1"/>
  <c r="JW87" i="1" s="1"/>
  <c r="JZ87" i="1" s="1"/>
  <c r="KC87" i="1" s="1"/>
  <c r="KF87" i="1" s="1"/>
  <c r="KI87" i="1" s="1"/>
  <c r="KL87" i="1" s="1"/>
  <c r="KO87" i="1" s="1"/>
  <c r="KR87" i="1" s="1"/>
  <c r="KU87" i="1" s="1"/>
  <c r="KX87" i="1" s="1"/>
  <c r="LA87" i="1" s="1"/>
  <c r="LD87" i="1" s="1"/>
  <c r="LG87" i="1" s="1"/>
  <c r="LJ87" i="1" s="1"/>
  <c r="LM87" i="1" s="1"/>
  <c r="LP87" i="1" s="1"/>
  <c r="LS87" i="1" s="1"/>
  <c r="LV87" i="1" s="1"/>
  <c r="LY87" i="1" s="1"/>
  <c r="MB87" i="1" s="1"/>
  <c r="ME87" i="1" s="1"/>
  <c r="MH87" i="1" s="1"/>
  <c r="MK87" i="1" s="1"/>
  <c r="MN87" i="1" s="1"/>
  <c r="MQ87" i="1" s="1"/>
  <c r="MT87" i="1" s="1"/>
  <c r="MW87" i="1" s="1"/>
  <c r="MZ87" i="1" s="1"/>
  <c r="NC87" i="1" s="1"/>
  <c r="NF87" i="1" s="1"/>
  <c r="NI87" i="1" s="1"/>
  <c r="NL87" i="1" s="1"/>
  <c r="NO87" i="1" s="1"/>
  <c r="NR87" i="1" s="1"/>
  <c r="NU87" i="1" s="1"/>
  <c r="NX87" i="1" s="1"/>
  <c r="OA87" i="1" s="1"/>
  <c r="OD87" i="1" s="1"/>
  <c r="OG87" i="1" s="1"/>
  <c r="OJ87" i="1" s="1"/>
  <c r="OM87" i="1" s="1"/>
  <c r="OP87" i="1" s="1"/>
  <c r="OS87" i="1" s="1"/>
  <c r="OV87" i="1" s="1"/>
  <c r="OY87" i="1" s="1"/>
  <c r="PB87" i="1" s="1"/>
  <c r="PE87" i="1" s="1"/>
  <c r="PL86" i="1"/>
  <c r="PM86" i="1" s="1"/>
  <c r="PI86" i="1"/>
  <c r="PJ86" i="1" s="1"/>
  <c r="PF86" i="1"/>
  <c r="G86" i="1"/>
  <c r="J86" i="1" s="1"/>
  <c r="M86" i="1" s="1"/>
  <c r="P86" i="1" s="1"/>
  <c r="S86" i="1" s="1"/>
  <c r="V86" i="1" s="1"/>
  <c r="Y86" i="1" s="1"/>
  <c r="AB86" i="1" s="1"/>
  <c r="AE86" i="1" s="1"/>
  <c r="AH86" i="1" s="1"/>
  <c r="AK86" i="1" s="1"/>
  <c r="AN86" i="1" s="1"/>
  <c r="AQ86" i="1" s="1"/>
  <c r="AT86" i="1" s="1"/>
  <c r="AW86" i="1" s="1"/>
  <c r="AZ86" i="1" s="1"/>
  <c r="BC86" i="1" s="1"/>
  <c r="BF86" i="1" s="1"/>
  <c r="BI86" i="1" s="1"/>
  <c r="BL86" i="1" s="1"/>
  <c r="BO86" i="1" s="1"/>
  <c r="BR86" i="1" s="1"/>
  <c r="BU86" i="1" s="1"/>
  <c r="BX86" i="1" s="1"/>
  <c r="CA86" i="1" s="1"/>
  <c r="CD86" i="1" s="1"/>
  <c r="CG86" i="1" s="1"/>
  <c r="CJ86" i="1" s="1"/>
  <c r="CM86" i="1" s="1"/>
  <c r="CP86" i="1" s="1"/>
  <c r="CS86" i="1" s="1"/>
  <c r="CV86" i="1" s="1"/>
  <c r="CY86" i="1" s="1"/>
  <c r="DB86" i="1" s="1"/>
  <c r="DE86" i="1" s="1"/>
  <c r="DH86" i="1" s="1"/>
  <c r="DK86" i="1" s="1"/>
  <c r="DN86" i="1" s="1"/>
  <c r="DQ86" i="1" s="1"/>
  <c r="DT86" i="1" s="1"/>
  <c r="DW86" i="1" s="1"/>
  <c r="DZ86" i="1" s="1"/>
  <c r="EC86" i="1" s="1"/>
  <c r="EF86" i="1" s="1"/>
  <c r="EI86" i="1" s="1"/>
  <c r="EL86" i="1" s="1"/>
  <c r="EO86" i="1" s="1"/>
  <c r="ER86" i="1" s="1"/>
  <c r="EU86" i="1" s="1"/>
  <c r="EX86" i="1" s="1"/>
  <c r="FA86" i="1" s="1"/>
  <c r="FD86" i="1" s="1"/>
  <c r="FG86" i="1" s="1"/>
  <c r="FJ86" i="1" s="1"/>
  <c r="FM86" i="1" s="1"/>
  <c r="FP86" i="1" s="1"/>
  <c r="FS86" i="1" s="1"/>
  <c r="FV86" i="1" s="1"/>
  <c r="FY86" i="1" s="1"/>
  <c r="GB86" i="1" s="1"/>
  <c r="GE86" i="1" s="1"/>
  <c r="GH86" i="1" s="1"/>
  <c r="GK86" i="1" s="1"/>
  <c r="GN86" i="1" s="1"/>
  <c r="GQ86" i="1" s="1"/>
  <c r="GT86" i="1" s="1"/>
  <c r="GW86" i="1" s="1"/>
  <c r="GZ86" i="1" s="1"/>
  <c r="HC86" i="1" s="1"/>
  <c r="HF86" i="1" s="1"/>
  <c r="HI86" i="1" s="1"/>
  <c r="HL86" i="1" s="1"/>
  <c r="HO86" i="1" s="1"/>
  <c r="HR86" i="1" s="1"/>
  <c r="HU86" i="1" s="1"/>
  <c r="HX86" i="1" s="1"/>
  <c r="IA86" i="1" s="1"/>
  <c r="ID86" i="1" s="1"/>
  <c r="IG86" i="1" s="1"/>
  <c r="IJ86" i="1" s="1"/>
  <c r="IM86" i="1" s="1"/>
  <c r="IP86" i="1" s="1"/>
  <c r="IS86" i="1" s="1"/>
  <c r="IV86" i="1" s="1"/>
  <c r="IY86" i="1" s="1"/>
  <c r="JB86" i="1" s="1"/>
  <c r="JE86" i="1" s="1"/>
  <c r="JH86" i="1" s="1"/>
  <c r="JK86" i="1" s="1"/>
  <c r="JN86" i="1" s="1"/>
  <c r="JQ86" i="1" s="1"/>
  <c r="JT86" i="1" s="1"/>
  <c r="JW86" i="1" s="1"/>
  <c r="JZ86" i="1" s="1"/>
  <c r="KC86" i="1" s="1"/>
  <c r="KF86" i="1" s="1"/>
  <c r="KI86" i="1" s="1"/>
  <c r="KL86" i="1" s="1"/>
  <c r="KO86" i="1" s="1"/>
  <c r="KR86" i="1" s="1"/>
  <c r="KU86" i="1" s="1"/>
  <c r="KX86" i="1" s="1"/>
  <c r="LA86" i="1" s="1"/>
  <c r="LD86" i="1" s="1"/>
  <c r="LG86" i="1" s="1"/>
  <c r="LJ86" i="1" s="1"/>
  <c r="LM86" i="1" s="1"/>
  <c r="LP86" i="1" s="1"/>
  <c r="LS86" i="1" s="1"/>
  <c r="LV86" i="1" s="1"/>
  <c r="LY86" i="1" s="1"/>
  <c r="MB86" i="1" s="1"/>
  <c r="ME86" i="1" s="1"/>
  <c r="MH86" i="1" s="1"/>
  <c r="MK86" i="1" s="1"/>
  <c r="MN86" i="1" s="1"/>
  <c r="MQ86" i="1" s="1"/>
  <c r="MT86" i="1" s="1"/>
  <c r="MW86" i="1" s="1"/>
  <c r="MZ86" i="1" s="1"/>
  <c r="NC86" i="1" s="1"/>
  <c r="NF86" i="1" s="1"/>
  <c r="NI86" i="1" s="1"/>
  <c r="NL86" i="1" s="1"/>
  <c r="NO86" i="1" s="1"/>
  <c r="NR86" i="1" s="1"/>
  <c r="NU86" i="1" s="1"/>
  <c r="NX86" i="1" s="1"/>
  <c r="OA86" i="1" s="1"/>
  <c r="OD86" i="1" s="1"/>
  <c r="OG86" i="1" s="1"/>
  <c r="OJ86" i="1" s="1"/>
  <c r="OM86" i="1" s="1"/>
  <c r="OP86" i="1" s="1"/>
  <c r="OS86" i="1" s="1"/>
  <c r="OV86" i="1" s="1"/>
  <c r="OY86" i="1" s="1"/>
  <c r="PB86" i="1" s="1"/>
  <c r="PE86" i="1" s="1"/>
  <c r="PM85" i="1"/>
  <c r="PL85" i="1"/>
  <c r="PI85" i="1"/>
  <c r="PJ85" i="1" s="1"/>
  <c r="PF85" i="1"/>
  <c r="G85" i="1"/>
  <c r="J85" i="1" s="1"/>
  <c r="M85" i="1" s="1"/>
  <c r="P85" i="1" s="1"/>
  <c r="S85" i="1" s="1"/>
  <c r="V85" i="1" s="1"/>
  <c r="Y85" i="1" s="1"/>
  <c r="AB85" i="1" s="1"/>
  <c r="AE85" i="1" s="1"/>
  <c r="AH85" i="1" s="1"/>
  <c r="AK85" i="1" s="1"/>
  <c r="AN85" i="1" s="1"/>
  <c r="AQ85" i="1" s="1"/>
  <c r="AT85" i="1" s="1"/>
  <c r="AW85" i="1" s="1"/>
  <c r="AZ85" i="1" s="1"/>
  <c r="BC85" i="1" s="1"/>
  <c r="BF85" i="1" s="1"/>
  <c r="BI85" i="1" s="1"/>
  <c r="BL85" i="1" s="1"/>
  <c r="BO85" i="1" s="1"/>
  <c r="BR85" i="1" s="1"/>
  <c r="BU85" i="1" s="1"/>
  <c r="BX85" i="1" s="1"/>
  <c r="CA85" i="1" s="1"/>
  <c r="CD85" i="1" s="1"/>
  <c r="CG85" i="1" s="1"/>
  <c r="CJ85" i="1" s="1"/>
  <c r="CM85" i="1" s="1"/>
  <c r="CP85" i="1" s="1"/>
  <c r="CS85" i="1" s="1"/>
  <c r="CV85" i="1" s="1"/>
  <c r="CY85" i="1" s="1"/>
  <c r="DB85" i="1" s="1"/>
  <c r="DE85" i="1" s="1"/>
  <c r="DH85" i="1" s="1"/>
  <c r="DK85" i="1" s="1"/>
  <c r="DN85" i="1" s="1"/>
  <c r="DQ85" i="1" s="1"/>
  <c r="DT85" i="1" s="1"/>
  <c r="DW85" i="1" s="1"/>
  <c r="DZ85" i="1" s="1"/>
  <c r="EC85" i="1" s="1"/>
  <c r="EF85" i="1" s="1"/>
  <c r="EI85" i="1" s="1"/>
  <c r="EL85" i="1" s="1"/>
  <c r="EO85" i="1" s="1"/>
  <c r="ER85" i="1" s="1"/>
  <c r="EU85" i="1" s="1"/>
  <c r="EX85" i="1" s="1"/>
  <c r="FA85" i="1" s="1"/>
  <c r="FD85" i="1" s="1"/>
  <c r="FG85" i="1" s="1"/>
  <c r="FJ85" i="1" s="1"/>
  <c r="FM85" i="1" s="1"/>
  <c r="FP85" i="1" s="1"/>
  <c r="FS85" i="1" s="1"/>
  <c r="FV85" i="1" s="1"/>
  <c r="FY85" i="1" s="1"/>
  <c r="GB85" i="1" s="1"/>
  <c r="GE85" i="1" s="1"/>
  <c r="GH85" i="1" s="1"/>
  <c r="GK85" i="1" s="1"/>
  <c r="GN85" i="1" s="1"/>
  <c r="GQ85" i="1" s="1"/>
  <c r="GT85" i="1" s="1"/>
  <c r="GW85" i="1" s="1"/>
  <c r="GZ85" i="1" s="1"/>
  <c r="HC85" i="1" s="1"/>
  <c r="HF85" i="1" s="1"/>
  <c r="HI85" i="1" s="1"/>
  <c r="HL85" i="1" s="1"/>
  <c r="HO85" i="1" s="1"/>
  <c r="HR85" i="1" s="1"/>
  <c r="HU85" i="1" s="1"/>
  <c r="HX85" i="1" s="1"/>
  <c r="IA85" i="1" s="1"/>
  <c r="ID85" i="1" s="1"/>
  <c r="IG85" i="1" s="1"/>
  <c r="IJ85" i="1" s="1"/>
  <c r="IM85" i="1" s="1"/>
  <c r="IP85" i="1" s="1"/>
  <c r="IS85" i="1" s="1"/>
  <c r="IV85" i="1" s="1"/>
  <c r="IY85" i="1" s="1"/>
  <c r="JB85" i="1" s="1"/>
  <c r="JE85" i="1" s="1"/>
  <c r="JH85" i="1" s="1"/>
  <c r="JK85" i="1" s="1"/>
  <c r="JN85" i="1" s="1"/>
  <c r="JQ85" i="1" s="1"/>
  <c r="JT85" i="1" s="1"/>
  <c r="JW85" i="1" s="1"/>
  <c r="JZ85" i="1" s="1"/>
  <c r="KC85" i="1" s="1"/>
  <c r="KF85" i="1" s="1"/>
  <c r="KI85" i="1" s="1"/>
  <c r="KL85" i="1" s="1"/>
  <c r="KO85" i="1" s="1"/>
  <c r="KR85" i="1" s="1"/>
  <c r="KU85" i="1" s="1"/>
  <c r="KX85" i="1" s="1"/>
  <c r="LA85" i="1" s="1"/>
  <c r="LD85" i="1" s="1"/>
  <c r="LG85" i="1" s="1"/>
  <c r="LJ85" i="1" s="1"/>
  <c r="LM85" i="1" s="1"/>
  <c r="LP85" i="1" s="1"/>
  <c r="LS85" i="1" s="1"/>
  <c r="LV85" i="1" s="1"/>
  <c r="LY85" i="1" s="1"/>
  <c r="MB85" i="1" s="1"/>
  <c r="ME85" i="1" s="1"/>
  <c r="MH85" i="1" s="1"/>
  <c r="MK85" i="1" s="1"/>
  <c r="MN85" i="1" s="1"/>
  <c r="MQ85" i="1" s="1"/>
  <c r="MT85" i="1" s="1"/>
  <c r="MW85" i="1" s="1"/>
  <c r="MZ85" i="1" s="1"/>
  <c r="NC85" i="1" s="1"/>
  <c r="NF85" i="1" s="1"/>
  <c r="NI85" i="1" s="1"/>
  <c r="NL85" i="1" s="1"/>
  <c r="NO85" i="1" s="1"/>
  <c r="NR85" i="1" s="1"/>
  <c r="NU85" i="1" s="1"/>
  <c r="NX85" i="1" s="1"/>
  <c r="OA85" i="1" s="1"/>
  <c r="OD85" i="1" s="1"/>
  <c r="OG85" i="1" s="1"/>
  <c r="OJ85" i="1" s="1"/>
  <c r="OM85" i="1" s="1"/>
  <c r="OP85" i="1" s="1"/>
  <c r="OS85" i="1" s="1"/>
  <c r="OV85" i="1" s="1"/>
  <c r="OY85" i="1" s="1"/>
  <c r="PB85" i="1" s="1"/>
  <c r="PE85" i="1" s="1"/>
  <c r="PL84" i="1"/>
  <c r="PM84" i="1" s="1"/>
  <c r="PI84" i="1"/>
  <c r="PF84" i="1"/>
  <c r="PG84" i="1" s="1"/>
  <c r="G84" i="1"/>
  <c r="J84" i="1" s="1"/>
  <c r="M84" i="1" s="1"/>
  <c r="P84" i="1" s="1"/>
  <c r="S84" i="1" s="1"/>
  <c r="V84" i="1" s="1"/>
  <c r="Y84" i="1" s="1"/>
  <c r="AB84" i="1" s="1"/>
  <c r="AE84" i="1" s="1"/>
  <c r="AH84" i="1" s="1"/>
  <c r="AK84" i="1" s="1"/>
  <c r="AN84" i="1" s="1"/>
  <c r="AQ84" i="1" s="1"/>
  <c r="AT84" i="1" s="1"/>
  <c r="AW84" i="1" s="1"/>
  <c r="AZ84" i="1" s="1"/>
  <c r="BC84" i="1" s="1"/>
  <c r="BF84" i="1" s="1"/>
  <c r="BI84" i="1" s="1"/>
  <c r="BL84" i="1" s="1"/>
  <c r="BO84" i="1" s="1"/>
  <c r="BR84" i="1" s="1"/>
  <c r="BU84" i="1" s="1"/>
  <c r="BX84" i="1" s="1"/>
  <c r="CA84" i="1" s="1"/>
  <c r="CD84" i="1" s="1"/>
  <c r="CG84" i="1" s="1"/>
  <c r="CJ84" i="1" s="1"/>
  <c r="CM84" i="1" s="1"/>
  <c r="CP84" i="1" s="1"/>
  <c r="CS84" i="1" s="1"/>
  <c r="CV84" i="1" s="1"/>
  <c r="CY84" i="1" s="1"/>
  <c r="DB84" i="1" s="1"/>
  <c r="DE84" i="1" s="1"/>
  <c r="DH84" i="1" s="1"/>
  <c r="DK84" i="1" s="1"/>
  <c r="DN84" i="1" s="1"/>
  <c r="DQ84" i="1" s="1"/>
  <c r="DT84" i="1" s="1"/>
  <c r="DW84" i="1" s="1"/>
  <c r="DZ84" i="1" s="1"/>
  <c r="EC84" i="1" s="1"/>
  <c r="EF84" i="1" s="1"/>
  <c r="EI84" i="1" s="1"/>
  <c r="EL84" i="1" s="1"/>
  <c r="EO84" i="1" s="1"/>
  <c r="ER84" i="1" s="1"/>
  <c r="EU84" i="1" s="1"/>
  <c r="EX84" i="1" s="1"/>
  <c r="FA84" i="1" s="1"/>
  <c r="FD84" i="1" s="1"/>
  <c r="FG84" i="1" s="1"/>
  <c r="FJ84" i="1" s="1"/>
  <c r="FM84" i="1" s="1"/>
  <c r="FP84" i="1" s="1"/>
  <c r="FS84" i="1" s="1"/>
  <c r="FV84" i="1" s="1"/>
  <c r="FY84" i="1" s="1"/>
  <c r="GB84" i="1" s="1"/>
  <c r="GE84" i="1" s="1"/>
  <c r="GH84" i="1" s="1"/>
  <c r="GK84" i="1" s="1"/>
  <c r="GN84" i="1" s="1"/>
  <c r="GQ84" i="1" s="1"/>
  <c r="GT84" i="1" s="1"/>
  <c r="GW84" i="1" s="1"/>
  <c r="GZ84" i="1" s="1"/>
  <c r="HC84" i="1" s="1"/>
  <c r="HF84" i="1" s="1"/>
  <c r="HI84" i="1" s="1"/>
  <c r="HL84" i="1" s="1"/>
  <c r="HO84" i="1" s="1"/>
  <c r="HR84" i="1" s="1"/>
  <c r="HU84" i="1" s="1"/>
  <c r="HX84" i="1" s="1"/>
  <c r="IA84" i="1" s="1"/>
  <c r="ID84" i="1" s="1"/>
  <c r="IG84" i="1" s="1"/>
  <c r="IJ84" i="1" s="1"/>
  <c r="IM84" i="1" s="1"/>
  <c r="IP84" i="1" s="1"/>
  <c r="IS84" i="1" s="1"/>
  <c r="IV84" i="1" s="1"/>
  <c r="IY84" i="1" s="1"/>
  <c r="JB84" i="1" s="1"/>
  <c r="JE84" i="1" s="1"/>
  <c r="JH84" i="1" s="1"/>
  <c r="JK84" i="1" s="1"/>
  <c r="JN84" i="1" s="1"/>
  <c r="JQ84" i="1" s="1"/>
  <c r="JT84" i="1" s="1"/>
  <c r="JW84" i="1" s="1"/>
  <c r="JZ84" i="1" s="1"/>
  <c r="KC84" i="1" s="1"/>
  <c r="KF84" i="1" s="1"/>
  <c r="KI84" i="1" s="1"/>
  <c r="KL84" i="1" s="1"/>
  <c r="KO84" i="1" s="1"/>
  <c r="KR84" i="1" s="1"/>
  <c r="KU84" i="1" s="1"/>
  <c r="KX84" i="1" s="1"/>
  <c r="LA84" i="1" s="1"/>
  <c r="LD84" i="1" s="1"/>
  <c r="LG84" i="1" s="1"/>
  <c r="LJ84" i="1" s="1"/>
  <c r="LM84" i="1" s="1"/>
  <c r="LP84" i="1" s="1"/>
  <c r="LS84" i="1" s="1"/>
  <c r="LV84" i="1" s="1"/>
  <c r="LY84" i="1" s="1"/>
  <c r="MB84" i="1" s="1"/>
  <c r="ME84" i="1" s="1"/>
  <c r="MH84" i="1" s="1"/>
  <c r="MK84" i="1" s="1"/>
  <c r="MN84" i="1" s="1"/>
  <c r="MQ84" i="1" s="1"/>
  <c r="MT84" i="1" s="1"/>
  <c r="MW84" i="1" s="1"/>
  <c r="MZ84" i="1" s="1"/>
  <c r="NC84" i="1" s="1"/>
  <c r="NF84" i="1" s="1"/>
  <c r="NI84" i="1" s="1"/>
  <c r="NL84" i="1" s="1"/>
  <c r="NO84" i="1" s="1"/>
  <c r="NR84" i="1" s="1"/>
  <c r="NU84" i="1" s="1"/>
  <c r="NX84" i="1" s="1"/>
  <c r="OA84" i="1" s="1"/>
  <c r="OD84" i="1" s="1"/>
  <c r="OG84" i="1" s="1"/>
  <c r="OJ84" i="1" s="1"/>
  <c r="OM84" i="1" s="1"/>
  <c r="OP84" i="1" s="1"/>
  <c r="OS84" i="1" s="1"/>
  <c r="OV84" i="1" s="1"/>
  <c r="OY84" i="1" s="1"/>
  <c r="PB84" i="1" s="1"/>
  <c r="PE84" i="1" s="1"/>
  <c r="PL83" i="1"/>
  <c r="PM83" i="1" s="1"/>
  <c r="PI83" i="1"/>
  <c r="PJ83" i="1" s="1"/>
  <c r="PF83" i="1"/>
  <c r="S83" i="1"/>
  <c r="V83" i="1" s="1"/>
  <c r="Y83" i="1" s="1"/>
  <c r="AB83" i="1" s="1"/>
  <c r="AE83" i="1" s="1"/>
  <c r="AH83" i="1" s="1"/>
  <c r="AK83" i="1" s="1"/>
  <c r="AN83" i="1" s="1"/>
  <c r="AQ83" i="1" s="1"/>
  <c r="AT83" i="1" s="1"/>
  <c r="AW83" i="1" s="1"/>
  <c r="AZ83" i="1" s="1"/>
  <c r="BC83" i="1" s="1"/>
  <c r="BF83" i="1" s="1"/>
  <c r="BI83" i="1" s="1"/>
  <c r="BL83" i="1" s="1"/>
  <c r="BO83" i="1" s="1"/>
  <c r="BR83" i="1" s="1"/>
  <c r="BU83" i="1" s="1"/>
  <c r="BX83" i="1" s="1"/>
  <c r="CA83" i="1" s="1"/>
  <c r="CD83" i="1" s="1"/>
  <c r="CG83" i="1" s="1"/>
  <c r="CJ83" i="1" s="1"/>
  <c r="CM83" i="1" s="1"/>
  <c r="CP83" i="1" s="1"/>
  <c r="CS83" i="1" s="1"/>
  <c r="CV83" i="1" s="1"/>
  <c r="CY83" i="1" s="1"/>
  <c r="DB83" i="1" s="1"/>
  <c r="DE83" i="1" s="1"/>
  <c r="DH83" i="1" s="1"/>
  <c r="DK83" i="1" s="1"/>
  <c r="DN83" i="1" s="1"/>
  <c r="DQ83" i="1" s="1"/>
  <c r="DT83" i="1" s="1"/>
  <c r="DW83" i="1" s="1"/>
  <c r="DZ83" i="1" s="1"/>
  <c r="EC83" i="1" s="1"/>
  <c r="EF83" i="1" s="1"/>
  <c r="EI83" i="1" s="1"/>
  <c r="EL83" i="1" s="1"/>
  <c r="EO83" i="1" s="1"/>
  <c r="ER83" i="1" s="1"/>
  <c r="EU83" i="1" s="1"/>
  <c r="EX83" i="1" s="1"/>
  <c r="FA83" i="1" s="1"/>
  <c r="FD83" i="1" s="1"/>
  <c r="FG83" i="1" s="1"/>
  <c r="FJ83" i="1" s="1"/>
  <c r="FM83" i="1" s="1"/>
  <c r="FP83" i="1" s="1"/>
  <c r="FS83" i="1" s="1"/>
  <c r="FV83" i="1" s="1"/>
  <c r="FY83" i="1" s="1"/>
  <c r="GB83" i="1" s="1"/>
  <c r="GE83" i="1" s="1"/>
  <c r="GH83" i="1" s="1"/>
  <c r="GK83" i="1" s="1"/>
  <c r="GN83" i="1" s="1"/>
  <c r="GQ83" i="1" s="1"/>
  <c r="GT83" i="1" s="1"/>
  <c r="GW83" i="1" s="1"/>
  <c r="GZ83" i="1" s="1"/>
  <c r="HC83" i="1" s="1"/>
  <c r="HF83" i="1" s="1"/>
  <c r="HI83" i="1" s="1"/>
  <c r="HL83" i="1" s="1"/>
  <c r="HO83" i="1" s="1"/>
  <c r="HR83" i="1" s="1"/>
  <c r="HU83" i="1" s="1"/>
  <c r="HX83" i="1" s="1"/>
  <c r="IA83" i="1" s="1"/>
  <c r="ID83" i="1" s="1"/>
  <c r="IG83" i="1" s="1"/>
  <c r="IJ83" i="1" s="1"/>
  <c r="IM83" i="1" s="1"/>
  <c r="IP83" i="1" s="1"/>
  <c r="IS83" i="1" s="1"/>
  <c r="IV83" i="1" s="1"/>
  <c r="IY83" i="1" s="1"/>
  <c r="JB83" i="1" s="1"/>
  <c r="JE83" i="1" s="1"/>
  <c r="JH83" i="1" s="1"/>
  <c r="JK83" i="1" s="1"/>
  <c r="JN83" i="1" s="1"/>
  <c r="JQ83" i="1" s="1"/>
  <c r="JT83" i="1" s="1"/>
  <c r="JW83" i="1" s="1"/>
  <c r="JZ83" i="1" s="1"/>
  <c r="KC83" i="1" s="1"/>
  <c r="KF83" i="1" s="1"/>
  <c r="KI83" i="1" s="1"/>
  <c r="KL83" i="1" s="1"/>
  <c r="KO83" i="1" s="1"/>
  <c r="KR83" i="1" s="1"/>
  <c r="KU83" i="1" s="1"/>
  <c r="KX83" i="1" s="1"/>
  <c r="LA83" i="1" s="1"/>
  <c r="LD83" i="1" s="1"/>
  <c r="LG83" i="1" s="1"/>
  <c r="LJ83" i="1" s="1"/>
  <c r="LM83" i="1" s="1"/>
  <c r="LP83" i="1" s="1"/>
  <c r="LS83" i="1" s="1"/>
  <c r="LV83" i="1" s="1"/>
  <c r="LY83" i="1" s="1"/>
  <c r="MB83" i="1" s="1"/>
  <c r="ME83" i="1" s="1"/>
  <c r="MH83" i="1" s="1"/>
  <c r="MK83" i="1" s="1"/>
  <c r="MN83" i="1" s="1"/>
  <c r="MQ83" i="1" s="1"/>
  <c r="MT83" i="1" s="1"/>
  <c r="MW83" i="1" s="1"/>
  <c r="MZ83" i="1" s="1"/>
  <c r="NC83" i="1" s="1"/>
  <c r="NF83" i="1" s="1"/>
  <c r="NI83" i="1" s="1"/>
  <c r="NL83" i="1" s="1"/>
  <c r="NO83" i="1" s="1"/>
  <c r="NR83" i="1" s="1"/>
  <c r="NU83" i="1" s="1"/>
  <c r="NX83" i="1" s="1"/>
  <c r="OA83" i="1" s="1"/>
  <c r="OD83" i="1" s="1"/>
  <c r="OG83" i="1" s="1"/>
  <c r="OJ83" i="1" s="1"/>
  <c r="OM83" i="1" s="1"/>
  <c r="OP83" i="1" s="1"/>
  <c r="OS83" i="1" s="1"/>
  <c r="OV83" i="1" s="1"/>
  <c r="OY83" i="1" s="1"/>
  <c r="PB83" i="1" s="1"/>
  <c r="PE83" i="1" s="1"/>
  <c r="G83" i="1"/>
  <c r="J83" i="1" s="1"/>
  <c r="PL82" i="1"/>
  <c r="PM82" i="1" s="1"/>
  <c r="PI82" i="1"/>
  <c r="PJ82" i="1" s="1"/>
  <c r="PF82" i="1"/>
  <c r="PG82" i="1" s="1"/>
  <c r="G82" i="1"/>
  <c r="J82" i="1" s="1"/>
  <c r="M82" i="1" s="1"/>
  <c r="P82" i="1" s="1"/>
  <c r="S82" i="1" s="1"/>
  <c r="V82" i="1" s="1"/>
  <c r="Y82" i="1" s="1"/>
  <c r="AB82" i="1" s="1"/>
  <c r="AE82" i="1" s="1"/>
  <c r="AH82" i="1" s="1"/>
  <c r="AK82" i="1" s="1"/>
  <c r="AN82" i="1" s="1"/>
  <c r="AQ82" i="1" s="1"/>
  <c r="AT82" i="1" s="1"/>
  <c r="AW82" i="1" s="1"/>
  <c r="AZ82" i="1" s="1"/>
  <c r="BC82" i="1" s="1"/>
  <c r="BF82" i="1" s="1"/>
  <c r="BI82" i="1" s="1"/>
  <c r="BL82" i="1" s="1"/>
  <c r="BO82" i="1" s="1"/>
  <c r="BR82" i="1" s="1"/>
  <c r="BU82" i="1" s="1"/>
  <c r="BX82" i="1" s="1"/>
  <c r="CA82" i="1" s="1"/>
  <c r="CD82" i="1" s="1"/>
  <c r="CG82" i="1" s="1"/>
  <c r="CJ82" i="1" s="1"/>
  <c r="CM82" i="1" s="1"/>
  <c r="CP82" i="1" s="1"/>
  <c r="CS82" i="1" s="1"/>
  <c r="CV82" i="1" s="1"/>
  <c r="CY82" i="1" s="1"/>
  <c r="DB82" i="1" s="1"/>
  <c r="DE82" i="1" s="1"/>
  <c r="DH82" i="1" s="1"/>
  <c r="DK82" i="1" s="1"/>
  <c r="DN82" i="1" s="1"/>
  <c r="DQ82" i="1" s="1"/>
  <c r="DT82" i="1" s="1"/>
  <c r="DW82" i="1" s="1"/>
  <c r="DZ82" i="1" s="1"/>
  <c r="EC82" i="1" s="1"/>
  <c r="EF82" i="1" s="1"/>
  <c r="EI82" i="1" s="1"/>
  <c r="EL82" i="1" s="1"/>
  <c r="EO82" i="1" s="1"/>
  <c r="ER82" i="1" s="1"/>
  <c r="EU82" i="1" s="1"/>
  <c r="EX82" i="1" s="1"/>
  <c r="FA82" i="1" s="1"/>
  <c r="FD82" i="1" s="1"/>
  <c r="FG82" i="1" s="1"/>
  <c r="FJ82" i="1" s="1"/>
  <c r="FM82" i="1" s="1"/>
  <c r="FP82" i="1" s="1"/>
  <c r="FS82" i="1" s="1"/>
  <c r="FV82" i="1" s="1"/>
  <c r="FY82" i="1" s="1"/>
  <c r="GB82" i="1" s="1"/>
  <c r="GE82" i="1" s="1"/>
  <c r="GH82" i="1" s="1"/>
  <c r="GK82" i="1" s="1"/>
  <c r="GN82" i="1" s="1"/>
  <c r="GQ82" i="1" s="1"/>
  <c r="GT82" i="1" s="1"/>
  <c r="GW82" i="1" s="1"/>
  <c r="GZ82" i="1" s="1"/>
  <c r="HC82" i="1" s="1"/>
  <c r="HF82" i="1" s="1"/>
  <c r="HI82" i="1" s="1"/>
  <c r="HL82" i="1" s="1"/>
  <c r="HO82" i="1" s="1"/>
  <c r="HR82" i="1" s="1"/>
  <c r="HU82" i="1" s="1"/>
  <c r="HX82" i="1" s="1"/>
  <c r="IA82" i="1" s="1"/>
  <c r="ID82" i="1" s="1"/>
  <c r="IG82" i="1" s="1"/>
  <c r="IJ82" i="1" s="1"/>
  <c r="IM82" i="1" s="1"/>
  <c r="IP82" i="1" s="1"/>
  <c r="IS82" i="1" s="1"/>
  <c r="IV82" i="1" s="1"/>
  <c r="IY82" i="1" s="1"/>
  <c r="JB82" i="1" s="1"/>
  <c r="JE82" i="1" s="1"/>
  <c r="JH82" i="1" s="1"/>
  <c r="JK82" i="1" s="1"/>
  <c r="JN82" i="1" s="1"/>
  <c r="JQ82" i="1" s="1"/>
  <c r="JT82" i="1" s="1"/>
  <c r="JW82" i="1" s="1"/>
  <c r="JZ82" i="1" s="1"/>
  <c r="KC82" i="1" s="1"/>
  <c r="KF82" i="1" s="1"/>
  <c r="KI82" i="1" s="1"/>
  <c r="KL82" i="1" s="1"/>
  <c r="KO82" i="1" s="1"/>
  <c r="KR82" i="1" s="1"/>
  <c r="KU82" i="1" s="1"/>
  <c r="KX82" i="1" s="1"/>
  <c r="LA82" i="1" s="1"/>
  <c r="LD82" i="1" s="1"/>
  <c r="LG82" i="1" s="1"/>
  <c r="LJ82" i="1" s="1"/>
  <c r="LM82" i="1" s="1"/>
  <c r="LP82" i="1" s="1"/>
  <c r="LS82" i="1" s="1"/>
  <c r="LV82" i="1" s="1"/>
  <c r="LY82" i="1" s="1"/>
  <c r="MB82" i="1" s="1"/>
  <c r="ME82" i="1" s="1"/>
  <c r="MH82" i="1" s="1"/>
  <c r="MK82" i="1" s="1"/>
  <c r="MN82" i="1" s="1"/>
  <c r="MQ82" i="1" s="1"/>
  <c r="MT82" i="1" s="1"/>
  <c r="MW82" i="1" s="1"/>
  <c r="MZ82" i="1" s="1"/>
  <c r="NC82" i="1" s="1"/>
  <c r="NF82" i="1" s="1"/>
  <c r="NI82" i="1" s="1"/>
  <c r="NL82" i="1" s="1"/>
  <c r="NO82" i="1" s="1"/>
  <c r="NR82" i="1" s="1"/>
  <c r="NU82" i="1" s="1"/>
  <c r="NX82" i="1" s="1"/>
  <c r="OA82" i="1" s="1"/>
  <c r="OD82" i="1" s="1"/>
  <c r="OG82" i="1" s="1"/>
  <c r="OJ82" i="1" s="1"/>
  <c r="OM82" i="1" s="1"/>
  <c r="OP82" i="1" s="1"/>
  <c r="OS82" i="1" s="1"/>
  <c r="OV82" i="1" s="1"/>
  <c r="OY82" i="1" s="1"/>
  <c r="PB82" i="1" s="1"/>
  <c r="PE82" i="1" s="1"/>
  <c r="PL81" i="1"/>
  <c r="PM81" i="1" s="1"/>
  <c r="PI81" i="1"/>
  <c r="PJ81" i="1" s="1"/>
  <c r="PG81" i="1"/>
  <c r="PF81" i="1"/>
  <c r="G81" i="1"/>
  <c r="J81" i="1" s="1"/>
  <c r="M81" i="1" s="1"/>
  <c r="P81" i="1" s="1"/>
  <c r="S81" i="1" s="1"/>
  <c r="V81" i="1" s="1"/>
  <c r="Y81" i="1" s="1"/>
  <c r="AB81" i="1" s="1"/>
  <c r="AE81" i="1" s="1"/>
  <c r="AH81" i="1" s="1"/>
  <c r="AK81" i="1" s="1"/>
  <c r="AN81" i="1" s="1"/>
  <c r="AQ81" i="1" s="1"/>
  <c r="AT81" i="1" s="1"/>
  <c r="AW81" i="1" s="1"/>
  <c r="AZ81" i="1" s="1"/>
  <c r="BC81" i="1" s="1"/>
  <c r="BF81" i="1" s="1"/>
  <c r="BI81" i="1" s="1"/>
  <c r="BL81" i="1" s="1"/>
  <c r="BO81" i="1" s="1"/>
  <c r="BR81" i="1" s="1"/>
  <c r="BU81" i="1" s="1"/>
  <c r="BX81" i="1" s="1"/>
  <c r="CA81" i="1" s="1"/>
  <c r="CD81" i="1" s="1"/>
  <c r="CG81" i="1" s="1"/>
  <c r="CJ81" i="1" s="1"/>
  <c r="CM81" i="1" s="1"/>
  <c r="CP81" i="1" s="1"/>
  <c r="CS81" i="1" s="1"/>
  <c r="CV81" i="1" s="1"/>
  <c r="CY81" i="1" s="1"/>
  <c r="DB81" i="1" s="1"/>
  <c r="DE81" i="1" s="1"/>
  <c r="DH81" i="1" s="1"/>
  <c r="DK81" i="1" s="1"/>
  <c r="DN81" i="1" s="1"/>
  <c r="DQ81" i="1" s="1"/>
  <c r="DT81" i="1" s="1"/>
  <c r="DW81" i="1" s="1"/>
  <c r="DZ81" i="1" s="1"/>
  <c r="EC81" i="1" s="1"/>
  <c r="EF81" i="1" s="1"/>
  <c r="EI81" i="1" s="1"/>
  <c r="EL81" i="1" s="1"/>
  <c r="EO81" i="1" s="1"/>
  <c r="ER81" i="1" s="1"/>
  <c r="EU81" i="1" s="1"/>
  <c r="EX81" i="1" s="1"/>
  <c r="FA81" i="1" s="1"/>
  <c r="FD81" i="1" s="1"/>
  <c r="FG81" i="1" s="1"/>
  <c r="FJ81" i="1" s="1"/>
  <c r="FM81" i="1" s="1"/>
  <c r="FP81" i="1" s="1"/>
  <c r="FS81" i="1" s="1"/>
  <c r="FV81" i="1" s="1"/>
  <c r="FY81" i="1" s="1"/>
  <c r="GB81" i="1" s="1"/>
  <c r="GE81" i="1" s="1"/>
  <c r="GH81" i="1" s="1"/>
  <c r="GK81" i="1" s="1"/>
  <c r="GN81" i="1" s="1"/>
  <c r="GQ81" i="1" s="1"/>
  <c r="GT81" i="1" s="1"/>
  <c r="GW81" i="1" s="1"/>
  <c r="GZ81" i="1" s="1"/>
  <c r="HC81" i="1" s="1"/>
  <c r="HF81" i="1" s="1"/>
  <c r="HI81" i="1" s="1"/>
  <c r="HL81" i="1" s="1"/>
  <c r="HO81" i="1" s="1"/>
  <c r="HR81" i="1" s="1"/>
  <c r="HU81" i="1" s="1"/>
  <c r="HX81" i="1" s="1"/>
  <c r="IA81" i="1" s="1"/>
  <c r="ID81" i="1" s="1"/>
  <c r="IG81" i="1" s="1"/>
  <c r="IJ81" i="1" s="1"/>
  <c r="IM81" i="1" s="1"/>
  <c r="IP81" i="1" s="1"/>
  <c r="IS81" i="1" s="1"/>
  <c r="IV81" i="1" s="1"/>
  <c r="IY81" i="1" s="1"/>
  <c r="JB81" i="1" s="1"/>
  <c r="JE81" i="1" s="1"/>
  <c r="JH81" i="1" s="1"/>
  <c r="JK81" i="1" s="1"/>
  <c r="JN81" i="1" s="1"/>
  <c r="JQ81" i="1" s="1"/>
  <c r="JT81" i="1" s="1"/>
  <c r="JW81" i="1" s="1"/>
  <c r="JZ81" i="1" s="1"/>
  <c r="KC81" i="1" s="1"/>
  <c r="KF81" i="1" s="1"/>
  <c r="KI81" i="1" s="1"/>
  <c r="KL81" i="1" s="1"/>
  <c r="KO81" i="1" s="1"/>
  <c r="KR81" i="1" s="1"/>
  <c r="KU81" i="1" s="1"/>
  <c r="KX81" i="1" s="1"/>
  <c r="LA81" i="1" s="1"/>
  <c r="LD81" i="1" s="1"/>
  <c r="LG81" i="1" s="1"/>
  <c r="LJ81" i="1" s="1"/>
  <c r="LM81" i="1" s="1"/>
  <c r="LP81" i="1" s="1"/>
  <c r="LS81" i="1" s="1"/>
  <c r="LV81" i="1" s="1"/>
  <c r="LY81" i="1" s="1"/>
  <c r="MB81" i="1" s="1"/>
  <c r="ME81" i="1" s="1"/>
  <c r="MH81" i="1" s="1"/>
  <c r="MK81" i="1" s="1"/>
  <c r="MN81" i="1" s="1"/>
  <c r="MQ81" i="1" s="1"/>
  <c r="MT81" i="1" s="1"/>
  <c r="MW81" i="1" s="1"/>
  <c r="MZ81" i="1" s="1"/>
  <c r="NC81" i="1" s="1"/>
  <c r="NF81" i="1" s="1"/>
  <c r="NI81" i="1" s="1"/>
  <c r="NL81" i="1" s="1"/>
  <c r="NO81" i="1" s="1"/>
  <c r="NR81" i="1" s="1"/>
  <c r="NU81" i="1" s="1"/>
  <c r="NX81" i="1" s="1"/>
  <c r="OA81" i="1" s="1"/>
  <c r="OD81" i="1" s="1"/>
  <c r="OG81" i="1" s="1"/>
  <c r="OJ81" i="1" s="1"/>
  <c r="OM81" i="1" s="1"/>
  <c r="OP81" i="1" s="1"/>
  <c r="OS81" i="1" s="1"/>
  <c r="OV81" i="1" s="1"/>
  <c r="OY81" i="1" s="1"/>
  <c r="PB81" i="1" s="1"/>
  <c r="PE81" i="1" s="1"/>
  <c r="PL80" i="1"/>
  <c r="PM80" i="1" s="1"/>
  <c r="PI80" i="1"/>
  <c r="PJ80" i="1" s="1"/>
  <c r="PF80" i="1"/>
  <c r="G80" i="1"/>
  <c r="J80" i="1" s="1"/>
  <c r="M80" i="1" s="1"/>
  <c r="P80" i="1" s="1"/>
  <c r="S80" i="1" s="1"/>
  <c r="V80" i="1" s="1"/>
  <c r="Y80" i="1" s="1"/>
  <c r="AB80" i="1" s="1"/>
  <c r="AE80" i="1" s="1"/>
  <c r="AH80" i="1" s="1"/>
  <c r="AK80" i="1" s="1"/>
  <c r="AN80" i="1" s="1"/>
  <c r="AQ80" i="1" s="1"/>
  <c r="AT80" i="1" s="1"/>
  <c r="AW80" i="1" s="1"/>
  <c r="AZ80" i="1" s="1"/>
  <c r="BC80" i="1" s="1"/>
  <c r="BF80" i="1" s="1"/>
  <c r="BI80" i="1" s="1"/>
  <c r="BL80" i="1" s="1"/>
  <c r="BO80" i="1" s="1"/>
  <c r="BR80" i="1" s="1"/>
  <c r="BU80" i="1" s="1"/>
  <c r="BX80" i="1" s="1"/>
  <c r="CA80" i="1" s="1"/>
  <c r="CD80" i="1" s="1"/>
  <c r="CG80" i="1" s="1"/>
  <c r="CJ80" i="1" s="1"/>
  <c r="CM80" i="1" s="1"/>
  <c r="CP80" i="1" s="1"/>
  <c r="CS80" i="1" s="1"/>
  <c r="CV80" i="1" s="1"/>
  <c r="CY80" i="1" s="1"/>
  <c r="DB80" i="1" s="1"/>
  <c r="DE80" i="1" s="1"/>
  <c r="DH80" i="1" s="1"/>
  <c r="DK80" i="1" s="1"/>
  <c r="DN80" i="1" s="1"/>
  <c r="DQ80" i="1" s="1"/>
  <c r="DT80" i="1" s="1"/>
  <c r="DW80" i="1" s="1"/>
  <c r="DZ80" i="1" s="1"/>
  <c r="EC80" i="1" s="1"/>
  <c r="EF80" i="1" s="1"/>
  <c r="EI80" i="1" s="1"/>
  <c r="EL80" i="1" s="1"/>
  <c r="EO80" i="1" s="1"/>
  <c r="ER80" i="1" s="1"/>
  <c r="EU80" i="1" s="1"/>
  <c r="EX80" i="1" s="1"/>
  <c r="FA80" i="1" s="1"/>
  <c r="FD80" i="1" s="1"/>
  <c r="FG80" i="1" s="1"/>
  <c r="FJ80" i="1" s="1"/>
  <c r="FM80" i="1" s="1"/>
  <c r="FP80" i="1" s="1"/>
  <c r="FS80" i="1" s="1"/>
  <c r="FV80" i="1" s="1"/>
  <c r="FY80" i="1" s="1"/>
  <c r="GB80" i="1" s="1"/>
  <c r="GE80" i="1" s="1"/>
  <c r="GH80" i="1" s="1"/>
  <c r="GK80" i="1" s="1"/>
  <c r="GN80" i="1" s="1"/>
  <c r="GQ80" i="1" s="1"/>
  <c r="GT80" i="1" s="1"/>
  <c r="GW80" i="1" s="1"/>
  <c r="GZ80" i="1" s="1"/>
  <c r="HC80" i="1" s="1"/>
  <c r="HF80" i="1" s="1"/>
  <c r="HI80" i="1" s="1"/>
  <c r="HL80" i="1" s="1"/>
  <c r="HO80" i="1" s="1"/>
  <c r="HR80" i="1" s="1"/>
  <c r="HU80" i="1" s="1"/>
  <c r="HX80" i="1" s="1"/>
  <c r="IA80" i="1" s="1"/>
  <c r="ID80" i="1" s="1"/>
  <c r="IG80" i="1" s="1"/>
  <c r="IJ80" i="1" s="1"/>
  <c r="IM80" i="1" s="1"/>
  <c r="IP80" i="1" s="1"/>
  <c r="IS80" i="1" s="1"/>
  <c r="IV80" i="1" s="1"/>
  <c r="IY80" i="1" s="1"/>
  <c r="JB80" i="1" s="1"/>
  <c r="JE80" i="1" s="1"/>
  <c r="JH80" i="1" s="1"/>
  <c r="JK80" i="1" s="1"/>
  <c r="JN80" i="1" s="1"/>
  <c r="JQ80" i="1" s="1"/>
  <c r="JT80" i="1" s="1"/>
  <c r="JW80" i="1" s="1"/>
  <c r="JZ80" i="1" s="1"/>
  <c r="KC80" i="1" s="1"/>
  <c r="KF80" i="1" s="1"/>
  <c r="KI80" i="1" s="1"/>
  <c r="KL80" i="1" s="1"/>
  <c r="KO80" i="1" s="1"/>
  <c r="KR80" i="1" s="1"/>
  <c r="KU80" i="1" s="1"/>
  <c r="KX80" i="1" s="1"/>
  <c r="LA80" i="1" s="1"/>
  <c r="LD80" i="1" s="1"/>
  <c r="LG80" i="1" s="1"/>
  <c r="LJ80" i="1" s="1"/>
  <c r="LM80" i="1" s="1"/>
  <c r="LP80" i="1" s="1"/>
  <c r="LS80" i="1" s="1"/>
  <c r="LV80" i="1" s="1"/>
  <c r="LY80" i="1" s="1"/>
  <c r="MB80" i="1" s="1"/>
  <c r="ME80" i="1" s="1"/>
  <c r="MH80" i="1" s="1"/>
  <c r="MK80" i="1" s="1"/>
  <c r="MN80" i="1" s="1"/>
  <c r="MQ80" i="1" s="1"/>
  <c r="MT80" i="1" s="1"/>
  <c r="MW80" i="1" s="1"/>
  <c r="MZ80" i="1" s="1"/>
  <c r="NC80" i="1" s="1"/>
  <c r="NF80" i="1" s="1"/>
  <c r="NI80" i="1" s="1"/>
  <c r="NL80" i="1" s="1"/>
  <c r="NO80" i="1" s="1"/>
  <c r="NR80" i="1" s="1"/>
  <c r="NU80" i="1" s="1"/>
  <c r="NX80" i="1" s="1"/>
  <c r="OA80" i="1" s="1"/>
  <c r="OD80" i="1" s="1"/>
  <c r="OG80" i="1" s="1"/>
  <c r="OJ80" i="1" s="1"/>
  <c r="OM80" i="1" s="1"/>
  <c r="OP80" i="1" s="1"/>
  <c r="OS80" i="1" s="1"/>
  <c r="OV80" i="1" s="1"/>
  <c r="OY80" i="1" s="1"/>
  <c r="PB80" i="1" s="1"/>
  <c r="PE80" i="1" s="1"/>
  <c r="PL79" i="1"/>
  <c r="PM79" i="1" s="1"/>
  <c r="PI79" i="1"/>
  <c r="PJ79" i="1" s="1"/>
  <c r="PF79" i="1"/>
  <c r="PG79" i="1" s="1"/>
  <c r="G79" i="1"/>
  <c r="J79" i="1" s="1"/>
  <c r="M79" i="1" s="1"/>
  <c r="P79" i="1" s="1"/>
  <c r="S79" i="1" s="1"/>
  <c r="V79" i="1" s="1"/>
  <c r="Y79" i="1" s="1"/>
  <c r="AB79" i="1" s="1"/>
  <c r="AE79" i="1" s="1"/>
  <c r="AH79" i="1" s="1"/>
  <c r="AK79" i="1" s="1"/>
  <c r="AN79" i="1" s="1"/>
  <c r="AQ79" i="1" s="1"/>
  <c r="AT79" i="1" s="1"/>
  <c r="AW79" i="1" s="1"/>
  <c r="AZ79" i="1" s="1"/>
  <c r="BC79" i="1" s="1"/>
  <c r="BF79" i="1" s="1"/>
  <c r="BI79" i="1" s="1"/>
  <c r="BL79" i="1" s="1"/>
  <c r="BO79" i="1" s="1"/>
  <c r="BR79" i="1" s="1"/>
  <c r="BU79" i="1" s="1"/>
  <c r="BX79" i="1" s="1"/>
  <c r="CA79" i="1" s="1"/>
  <c r="CD79" i="1" s="1"/>
  <c r="CG79" i="1" s="1"/>
  <c r="CJ79" i="1" s="1"/>
  <c r="CM79" i="1" s="1"/>
  <c r="CP79" i="1" s="1"/>
  <c r="CS79" i="1" s="1"/>
  <c r="CV79" i="1" s="1"/>
  <c r="CY79" i="1" s="1"/>
  <c r="DB79" i="1" s="1"/>
  <c r="DE79" i="1" s="1"/>
  <c r="DH79" i="1" s="1"/>
  <c r="DK79" i="1" s="1"/>
  <c r="DN79" i="1" s="1"/>
  <c r="DQ79" i="1" s="1"/>
  <c r="DT79" i="1" s="1"/>
  <c r="DW79" i="1" s="1"/>
  <c r="DZ79" i="1" s="1"/>
  <c r="EC79" i="1" s="1"/>
  <c r="EF79" i="1" s="1"/>
  <c r="EI79" i="1" s="1"/>
  <c r="EL79" i="1" s="1"/>
  <c r="EO79" i="1" s="1"/>
  <c r="ER79" i="1" s="1"/>
  <c r="EU79" i="1" s="1"/>
  <c r="EX79" i="1" s="1"/>
  <c r="FA79" i="1" s="1"/>
  <c r="FD79" i="1" s="1"/>
  <c r="FG79" i="1" s="1"/>
  <c r="FJ79" i="1" s="1"/>
  <c r="FM79" i="1" s="1"/>
  <c r="FP79" i="1" s="1"/>
  <c r="FS79" i="1" s="1"/>
  <c r="FV79" i="1" s="1"/>
  <c r="FY79" i="1" s="1"/>
  <c r="GB79" i="1" s="1"/>
  <c r="GE79" i="1" s="1"/>
  <c r="GH79" i="1" s="1"/>
  <c r="GK79" i="1" s="1"/>
  <c r="GN79" i="1" s="1"/>
  <c r="GQ79" i="1" s="1"/>
  <c r="GT79" i="1" s="1"/>
  <c r="GW79" i="1" s="1"/>
  <c r="GZ79" i="1" s="1"/>
  <c r="HC79" i="1" s="1"/>
  <c r="HF79" i="1" s="1"/>
  <c r="HI79" i="1" s="1"/>
  <c r="HL79" i="1" s="1"/>
  <c r="HO79" i="1" s="1"/>
  <c r="HR79" i="1" s="1"/>
  <c r="HU79" i="1" s="1"/>
  <c r="HX79" i="1" s="1"/>
  <c r="IA79" i="1" s="1"/>
  <c r="ID79" i="1" s="1"/>
  <c r="IG79" i="1" s="1"/>
  <c r="IJ79" i="1" s="1"/>
  <c r="IM79" i="1" s="1"/>
  <c r="IP79" i="1" s="1"/>
  <c r="IS79" i="1" s="1"/>
  <c r="IV79" i="1" s="1"/>
  <c r="IY79" i="1" s="1"/>
  <c r="JB79" i="1" s="1"/>
  <c r="JE79" i="1" s="1"/>
  <c r="JH79" i="1" s="1"/>
  <c r="JK79" i="1" s="1"/>
  <c r="JN79" i="1" s="1"/>
  <c r="JQ79" i="1" s="1"/>
  <c r="JT79" i="1" s="1"/>
  <c r="JW79" i="1" s="1"/>
  <c r="JZ79" i="1" s="1"/>
  <c r="KC79" i="1" s="1"/>
  <c r="KF79" i="1" s="1"/>
  <c r="KI79" i="1" s="1"/>
  <c r="KL79" i="1" s="1"/>
  <c r="KO79" i="1" s="1"/>
  <c r="KR79" i="1" s="1"/>
  <c r="KU79" i="1" s="1"/>
  <c r="KX79" i="1" s="1"/>
  <c r="LA79" i="1" s="1"/>
  <c r="LD79" i="1" s="1"/>
  <c r="LG79" i="1" s="1"/>
  <c r="LJ79" i="1" s="1"/>
  <c r="LM79" i="1" s="1"/>
  <c r="LP79" i="1" s="1"/>
  <c r="LS79" i="1" s="1"/>
  <c r="LV79" i="1" s="1"/>
  <c r="LY79" i="1" s="1"/>
  <c r="MB79" i="1" s="1"/>
  <c r="ME79" i="1" s="1"/>
  <c r="MH79" i="1" s="1"/>
  <c r="MK79" i="1" s="1"/>
  <c r="MN79" i="1" s="1"/>
  <c r="MQ79" i="1" s="1"/>
  <c r="MT79" i="1" s="1"/>
  <c r="MW79" i="1" s="1"/>
  <c r="MZ79" i="1" s="1"/>
  <c r="NC79" i="1" s="1"/>
  <c r="NF79" i="1" s="1"/>
  <c r="NI79" i="1" s="1"/>
  <c r="NL79" i="1" s="1"/>
  <c r="NO79" i="1" s="1"/>
  <c r="NR79" i="1" s="1"/>
  <c r="NU79" i="1" s="1"/>
  <c r="NX79" i="1" s="1"/>
  <c r="OA79" i="1" s="1"/>
  <c r="OD79" i="1" s="1"/>
  <c r="OG79" i="1" s="1"/>
  <c r="OJ79" i="1" s="1"/>
  <c r="OM79" i="1" s="1"/>
  <c r="OP79" i="1" s="1"/>
  <c r="OS79" i="1" s="1"/>
  <c r="OV79" i="1" s="1"/>
  <c r="OY79" i="1" s="1"/>
  <c r="PB79" i="1" s="1"/>
  <c r="PE79" i="1" s="1"/>
  <c r="PL78" i="1"/>
  <c r="PM78" i="1" s="1"/>
  <c r="PI78" i="1"/>
  <c r="PJ78" i="1" s="1"/>
  <c r="PF78" i="1"/>
  <c r="PG78" i="1" s="1"/>
  <c r="G78" i="1"/>
  <c r="J78" i="1" s="1"/>
  <c r="M78" i="1" s="1"/>
  <c r="P78" i="1" s="1"/>
  <c r="S78" i="1" s="1"/>
  <c r="V78" i="1" s="1"/>
  <c r="Y78" i="1" s="1"/>
  <c r="AB78" i="1" s="1"/>
  <c r="AE78" i="1" s="1"/>
  <c r="AH78" i="1" s="1"/>
  <c r="AK78" i="1" s="1"/>
  <c r="AN78" i="1" s="1"/>
  <c r="AQ78" i="1" s="1"/>
  <c r="AT78" i="1" s="1"/>
  <c r="AW78" i="1" s="1"/>
  <c r="AZ78" i="1" s="1"/>
  <c r="BC78" i="1" s="1"/>
  <c r="BF78" i="1" s="1"/>
  <c r="BI78" i="1" s="1"/>
  <c r="BL78" i="1" s="1"/>
  <c r="BO78" i="1" s="1"/>
  <c r="BR78" i="1" s="1"/>
  <c r="BU78" i="1" s="1"/>
  <c r="BX78" i="1" s="1"/>
  <c r="CA78" i="1" s="1"/>
  <c r="CD78" i="1" s="1"/>
  <c r="CG78" i="1" s="1"/>
  <c r="CJ78" i="1" s="1"/>
  <c r="CM78" i="1" s="1"/>
  <c r="CP78" i="1" s="1"/>
  <c r="CS78" i="1" s="1"/>
  <c r="CV78" i="1" s="1"/>
  <c r="CY78" i="1" s="1"/>
  <c r="DB78" i="1" s="1"/>
  <c r="DE78" i="1" s="1"/>
  <c r="DH78" i="1" s="1"/>
  <c r="DK78" i="1" s="1"/>
  <c r="DN78" i="1" s="1"/>
  <c r="DQ78" i="1" s="1"/>
  <c r="DT78" i="1" s="1"/>
  <c r="DW78" i="1" s="1"/>
  <c r="DZ78" i="1" s="1"/>
  <c r="EC78" i="1" s="1"/>
  <c r="EF78" i="1" s="1"/>
  <c r="EI78" i="1" s="1"/>
  <c r="EL78" i="1" s="1"/>
  <c r="EO78" i="1" s="1"/>
  <c r="ER78" i="1" s="1"/>
  <c r="EU78" i="1" s="1"/>
  <c r="EX78" i="1" s="1"/>
  <c r="FA78" i="1" s="1"/>
  <c r="FD78" i="1" s="1"/>
  <c r="FG78" i="1" s="1"/>
  <c r="FJ78" i="1" s="1"/>
  <c r="FM78" i="1" s="1"/>
  <c r="FP78" i="1" s="1"/>
  <c r="FS78" i="1" s="1"/>
  <c r="FV78" i="1" s="1"/>
  <c r="FY78" i="1" s="1"/>
  <c r="GB78" i="1" s="1"/>
  <c r="GE78" i="1" s="1"/>
  <c r="GH78" i="1" s="1"/>
  <c r="GK78" i="1" s="1"/>
  <c r="GN78" i="1" s="1"/>
  <c r="GQ78" i="1" s="1"/>
  <c r="GT78" i="1" s="1"/>
  <c r="GW78" i="1" s="1"/>
  <c r="GZ78" i="1" s="1"/>
  <c r="HC78" i="1" s="1"/>
  <c r="HF78" i="1" s="1"/>
  <c r="HI78" i="1" s="1"/>
  <c r="HL78" i="1" s="1"/>
  <c r="HO78" i="1" s="1"/>
  <c r="HR78" i="1" s="1"/>
  <c r="HU78" i="1" s="1"/>
  <c r="HX78" i="1" s="1"/>
  <c r="IA78" i="1" s="1"/>
  <c r="ID78" i="1" s="1"/>
  <c r="IG78" i="1" s="1"/>
  <c r="IJ78" i="1" s="1"/>
  <c r="IM78" i="1" s="1"/>
  <c r="IP78" i="1" s="1"/>
  <c r="IS78" i="1" s="1"/>
  <c r="IV78" i="1" s="1"/>
  <c r="IY78" i="1" s="1"/>
  <c r="JB78" i="1" s="1"/>
  <c r="JE78" i="1" s="1"/>
  <c r="JH78" i="1" s="1"/>
  <c r="JK78" i="1" s="1"/>
  <c r="JN78" i="1" s="1"/>
  <c r="JQ78" i="1" s="1"/>
  <c r="JT78" i="1" s="1"/>
  <c r="JW78" i="1" s="1"/>
  <c r="JZ78" i="1" s="1"/>
  <c r="KC78" i="1" s="1"/>
  <c r="KF78" i="1" s="1"/>
  <c r="KI78" i="1" s="1"/>
  <c r="KL78" i="1" s="1"/>
  <c r="KO78" i="1" s="1"/>
  <c r="KR78" i="1" s="1"/>
  <c r="KU78" i="1" s="1"/>
  <c r="KX78" i="1" s="1"/>
  <c r="LA78" i="1" s="1"/>
  <c r="LD78" i="1" s="1"/>
  <c r="LG78" i="1" s="1"/>
  <c r="LJ78" i="1" s="1"/>
  <c r="LM78" i="1" s="1"/>
  <c r="LP78" i="1" s="1"/>
  <c r="LS78" i="1" s="1"/>
  <c r="LV78" i="1" s="1"/>
  <c r="LY78" i="1" s="1"/>
  <c r="MB78" i="1" s="1"/>
  <c r="ME78" i="1" s="1"/>
  <c r="MH78" i="1" s="1"/>
  <c r="MK78" i="1" s="1"/>
  <c r="MN78" i="1" s="1"/>
  <c r="MQ78" i="1" s="1"/>
  <c r="MT78" i="1" s="1"/>
  <c r="MW78" i="1" s="1"/>
  <c r="MZ78" i="1" s="1"/>
  <c r="NC78" i="1" s="1"/>
  <c r="NF78" i="1" s="1"/>
  <c r="NI78" i="1" s="1"/>
  <c r="NL78" i="1" s="1"/>
  <c r="NO78" i="1" s="1"/>
  <c r="NR78" i="1" s="1"/>
  <c r="NU78" i="1" s="1"/>
  <c r="NX78" i="1" s="1"/>
  <c r="OA78" i="1" s="1"/>
  <c r="OD78" i="1" s="1"/>
  <c r="OG78" i="1" s="1"/>
  <c r="OJ78" i="1" s="1"/>
  <c r="OM78" i="1" s="1"/>
  <c r="OP78" i="1" s="1"/>
  <c r="OS78" i="1" s="1"/>
  <c r="OV78" i="1" s="1"/>
  <c r="OY78" i="1" s="1"/>
  <c r="PB78" i="1" s="1"/>
  <c r="PE78" i="1" s="1"/>
  <c r="PM77" i="1"/>
  <c r="PL77" i="1"/>
  <c r="PI77" i="1"/>
  <c r="PJ77" i="1" s="1"/>
  <c r="PF77" i="1"/>
  <c r="G77" i="1"/>
  <c r="J77" i="1" s="1"/>
  <c r="M77" i="1" s="1"/>
  <c r="P77" i="1" s="1"/>
  <c r="S77" i="1" s="1"/>
  <c r="V77" i="1" s="1"/>
  <c r="Y77" i="1" s="1"/>
  <c r="AB77" i="1" s="1"/>
  <c r="AE77" i="1" s="1"/>
  <c r="AH77" i="1" s="1"/>
  <c r="AK77" i="1" s="1"/>
  <c r="AN77" i="1" s="1"/>
  <c r="AQ77" i="1" s="1"/>
  <c r="AT77" i="1" s="1"/>
  <c r="AW77" i="1" s="1"/>
  <c r="AZ77" i="1" s="1"/>
  <c r="BC77" i="1" s="1"/>
  <c r="BF77" i="1" s="1"/>
  <c r="BI77" i="1" s="1"/>
  <c r="BL77" i="1" s="1"/>
  <c r="BO77" i="1" s="1"/>
  <c r="BR77" i="1" s="1"/>
  <c r="BU77" i="1" s="1"/>
  <c r="BX77" i="1" s="1"/>
  <c r="CA77" i="1" s="1"/>
  <c r="CD77" i="1" s="1"/>
  <c r="CG77" i="1" s="1"/>
  <c r="CJ77" i="1" s="1"/>
  <c r="CM77" i="1" s="1"/>
  <c r="CP77" i="1" s="1"/>
  <c r="CS77" i="1" s="1"/>
  <c r="CV77" i="1" s="1"/>
  <c r="CY77" i="1" s="1"/>
  <c r="DB77" i="1" s="1"/>
  <c r="DE77" i="1" s="1"/>
  <c r="DH77" i="1" s="1"/>
  <c r="DK77" i="1" s="1"/>
  <c r="DN77" i="1" s="1"/>
  <c r="DQ77" i="1" s="1"/>
  <c r="DT77" i="1" s="1"/>
  <c r="DW77" i="1" s="1"/>
  <c r="DZ77" i="1" s="1"/>
  <c r="EC77" i="1" s="1"/>
  <c r="EF77" i="1" s="1"/>
  <c r="EI77" i="1" s="1"/>
  <c r="EL77" i="1" s="1"/>
  <c r="EO77" i="1" s="1"/>
  <c r="ER77" i="1" s="1"/>
  <c r="EU77" i="1" s="1"/>
  <c r="EX77" i="1" s="1"/>
  <c r="FA77" i="1" s="1"/>
  <c r="FD77" i="1" s="1"/>
  <c r="FG77" i="1" s="1"/>
  <c r="FJ77" i="1" s="1"/>
  <c r="FM77" i="1" s="1"/>
  <c r="FP77" i="1" s="1"/>
  <c r="FS77" i="1" s="1"/>
  <c r="FV77" i="1" s="1"/>
  <c r="FY77" i="1" s="1"/>
  <c r="GB77" i="1" s="1"/>
  <c r="GE77" i="1" s="1"/>
  <c r="GH77" i="1" s="1"/>
  <c r="GK77" i="1" s="1"/>
  <c r="GN77" i="1" s="1"/>
  <c r="GQ77" i="1" s="1"/>
  <c r="GT77" i="1" s="1"/>
  <c r="GW77" i="1" s="1"/>
  <c r="GZ77" i="1" s="1"/>
  <c r="HC77" i="1" s="1"/>
  <c r="HF77" i="1" s="1"/>
  <c r="HI77" i="1" s="1"/>
  <c r="HL77" i="1" s="1"/>
  <c r="HO77" i="1" s="1"/>
  <c r="HR77" i="1" s="1"/>
  <c r="HU77" i="1" s="1"/>
  <c r="HX77" i="1" s="1"/>
  <c r="IA77" i="1" s="1"/>
  <c r="ID77" i="1" s="1"/>
  <c r="IG77" i="1" s="1"/>
  <c r="IJ77" i="1" s="1"/>
  <c r="IM77" i="1" s="1"/>
  <c r="IP77" i="1" s="1"/>
  <c r="IS77" i="1" s="1"/>
  <c r="IV77" i="1" s="1"/>
  <c r="IY77" i="1" s="1"/>
  <c r="JB77" i="1" s="1"/>
  <c r="JE77" i="1" s="1"/>
  <c r="JH77" i="1" s="1"/>
  <c r="JK77" i="1" s="1"/>
  <c r="JN77" i="1" s="1"/>
  <c r="JQ77" i="1" s="1"/>
  <c r="JT77" i="1" s="1"/>
  <c r="JW77" i="1" s="1"/>
  <c r="JZ77" i="1" s="1"/>
  <c r="KC77" i="1" s="1"/>
  <c r="KF77" i="1" s="1"/>
  <c r="KI77" i="1" s="1"/>
  <c r="KL77" i="1" s="1"/>
  <c r="KO77" i="1" s="1"/>
  <c r="KR77" i="1" s="1"/>
  <c r="KU77" i="1" s="1"/>
  <c r="KX77" i="1" s="1"/>
  <c r="LA77" i="1" s="1"/>
  <c r="LD77" i="1" s="1"/>
  <c r="LG77" i="1" s="1"/>
  <c r="LJ77" i="1" s="1"/>
  <c r="LM77" i="1" s="1"/>
  <c r="LP77" i="1" s="1"/>
  <c r="LS77" i="1" s="1"/>
  <c r="LV77" i="1" s="1"/>
  <c r="LY77" i="1" s="1"/>
  <c r="MB77" i="1" s="1"/>
  <c r="ME77" i="1" s="1"/>
  <c r="MH77" i="1" s="1"/>
  <c r="MK77" i="1" s="1"/>
  <c r="MN77" i="1" s="1"/>
  <c r="MQ77" i="1" s="1"/>
  <c r="MT77" i="1" s="1"/>
  <c r="MW77" i="1" s="1"/>
  <c r="MZ77" i="1" s="1"/>
  <c r="NC77" i="1" s="1"/>
  <c r="NF77" i="1" s="1"/>
  <c r="NI77" i="1" s="1"/>
  <c r="NL77" i="1" s="1"/>
  <c r="NO77" i="1" s="1"/>
  <c r="NR77" i="1" s="1"/>
  <c r="NU77" i="1" s="1"/>
  <c r="NX77" i="1" s="1"/>
  <c r="OA77" i="1" s="1"/>
  <c r="OD77" i="1" s="1"/>
  <c r="OG77" i="1" s="1"/>
  <c r="OJ77" i="1" s="1"/>
  <c r="OM77" i="1" s="1"/>
  <c r="OP77" i="1" s="1"/>
  <c r="OS77" i="1" s="1"/>
  <c r="OV77" i="1" s="1"/>
  <c r="OY77" i="1" s="1"/>
  <c r="PB77" i="1" s="1"/>
  <c r="PE77" i="1" s="1"/>
  <c r="PL76" i="1"/>
  <c r="PI76" i="1"/>
  <c r="PJ76" i="1" s="1"/>
  <c r="PG76" i="1"/>
  <c r="PF76" i="1"/>
  <c r="G76" i="1"/>
  <c r="J76" i="1" s="1"/>
  <c r="M76" i="1" s="1"/>
  <c r="P76" i="1" s="1"/>
  <c r="S76" i="1" s="1"/>
  <c r="V76" i="1" s="1"/>
  <c r="Y76" i="1" s="1"/>
  <c r="AB76" i="1" s="1"/>
  <c r="AE76" i="1" s="1"/>
  <c r="AH76" i="1" s="1"/>
  <c r="AK76" i="1" s="1"/>
  <c r="AN76" i="1" s="1"/>
  <c r="AQ76" i="1" s="1"/>
  <c r="AT76" i="1" s="1"/>
  <c r="AW76" i="1" s="1"/>
  <c r="AZ76" i="1" s="1"/>
  <c r="BC76" i="1" s="1"/>
  <c r="BF76" i="1" s="1"/>
  <c r="BI76" i="1" s="1"/>
  <c r="BL76" i="1" s="1"/>
  <c r="BO76" i="1" s="1"/>
  <c r="BR76" i="1" s="1"/>
  <c r="BU76" i="1" s="1"/>
  <c r="BX76" i="1" s="1"/>
  <c r="CA76" i="1" s="1"/>
  <c r="CD76" i="1" s="1"/>
  <c r="CG76" i="1" s="1"/>
  <c r="CJ76" i="1" s="1"/>
  <c r="CM76" i="1" s="1"/>
  <c r="CP76" i="1" s="1"/>
  <c r="CS76" i="1" s="1"/>
  <c r="CV76" i="1" s="1"/>
  <c r="CY76" i="1" s="1"/>
  <c r="DB76" i="1" s="1"/>
  <c r="DE76" i="1" s="1"/>
  <c r="DH76" i="1" s="1"/>
  <c r="DK76" i="1" s="1"/>
  <c r="DN76" i="1" s="1"/>
  <c r="DQ76" i="1" s="1"/>
  <c r="DT76" i="1" s="1"/>
  <c r="DW76" i="1" s="1"/>
  <c r="DZ76" i="1" s="1"/>
  <c r="EC76" i="1" s="1"/>
  <c r="EF76" i="1" s="1"/>
  <c r="EI76" i="1" s="1"/>
  <c r="EL76" i="1" s="1"/>
  <c r="EO76" i="1" s="1"/>
  <c r="ER76" i="1" s="1"/>
  <c r="EU76" i="1" s="1"/>
  <c r="EX76" i="1" s="1"/>
  <c r="FA76" i="1" s="1"/>
  <c r="FD76" i="1" s="1"/>
  <c r="FG76" i="1" s="1"/>
  <c r="FJ76" i="1" s="1"/>
  <c r="FM76" i="1" s="1"/>
  <c r="FP76" i="1" s="1"/>
  <c r="FS76" i="1" s="1"/>
  <c r="FV76" i="1" s="1"/>
  <c r="FY76" i="1" s="1"/>
  <c r="GB76" i="1" s="1"/>
  <c r="GE76" i="1" s="1"/>
  <c r="GH76" i="1" s="1"/>
  <c r="GK76" i="1" s="1"/>
  <c r="GN76" i="1" s="1"/>
  <c r="GQ76" i="1" s="1"/>
  <c r="GT76" i="1" s="1"/>
  <c r="GW76" i="1" s="1"/>
  <c r="GZ76" i="1" s="1"/>
  <c r="HC76" i="1" s="1"/>
  <c r="HF76" i="1" s="1"/>
  <c r="HI76" i="1" s="1"/>
  <c r="HL76" i="1" s="1"/>
  <c r="HO76" i="1" s="1"/>
  <c r="HR76" i="1" s="1"/>
  <c r="HU76" i="1" s="1"/>
  <c r="HX76" i="1" s="1"/>
  <c r="IA76" i="1" s="1"/>
  <c r="ID76" i="1" s="1"/>
  <c r="IG76" i="1" s="1"/>
  <c r="IJ76" i="1" s="1"/>
  <c r="IM76" i="1" s="1"/>
  <c r="IP76" i="1" s="1"/>
  <c r="IS76" i="1" s="1"/>
  <c r="IV76" i="1" s="1"/>
  <c r="IY76" i="1" s="1"/>
  <c r="JB76" i="1" s="1"/>
  <c r="JE76" i="1" s="1"/>
  <c r="JH76" i="1" s="1"/>
  <c r="JK76" i="1" s="1"/>
  <c r="JN76" i="1" s="1"/>
  <c r="JQ76" i="1" s="1"/>
  <c r="JT76" i="1" s="1"/>
  <c r="JW76" i="1" s="1"/>
  <c r="JZ76" i="1" s="1"/>
  <c r="KC76" i="1" s="1"/>
  <c r="KF76" i="1" s="1"/>
  <c r="KI76" i="1" s="1"/>
  <c r="KL76" i="1" s="1"/>
  <c r="KO76" i="1" s="1"/>
  <c r="KR76" i="1" s="1"/>
  <c r="KU76" i="1" s="1"/>
  <c r="KX76" i="1" s="1"/>
  <c r="LA76" i="1" s="1"/>
  <c r="LD76" i="1" s="1"/>
  <c r="LG76" i="1" s="1"/>
  <c r="LJ76" i="1" s="1"/>
  <c r="LM76" i="1" s="1"/>
  <c r="LP76" i="1" s="1"/>
  <c r="LS76" i="1" s="1"/>
  <c r="LV76" i="1" s="1"/>
  <c r="LY76" i="1" s="1"/>
  <c r="MB76" i="1" s="1"/>
  <c r="ME76" i="1" s="1"/>
  <c r="MH76" i="1" s="1"/>
  <c r="MK76" i="1" s="1"/>
  <c r="MN76" i="1" s="1"/>
  <c r="MQ76" i="1" s="1"/>
  <c r="MT76" i="1" s="1"/>
  <c r="MW76" i="1" s="1"/>
  <c r="MZ76" i="1" s="1"/>
  <c r="NC76" i="1" s="1"/>
  <c r="NF76" i="1" s="1"/>
  <c r="NI76" i="1" s="1"/>
  <c r="NL76" i="1" s="1"/>
  <c r="NO76" i="1" s="1"/>
  <c r="NR76" i="1" s="1"/>
  <c r="NU76" i="1" s="1"/>
  <c r="NX76" i="1" s="1"/>
  <c r="OA76" i="1" s="1"/>
  <c r="OD76" i="1" s="1"/>
  <c r="OG76" i="1" s="1"/>
  <c r="OJ76" i="1" s="1"/>
  <c r="OM76" i="1" s="1"/>
  <c r="OP76" i="1" s="1"/>
  <c r="OS76" i="1" s="1"/>
  <c r="OV76" i="1" s="1"/>
  <c r="OY76" i="1" s="1"/>
  <c r="PB76" i="1" s="1"/>
  <c r="PE76" i="1" s="1"/>
  <c r="PL75" i="1"/>
  <c r="PM75" i="1" s="1"/>
  <c r="PI75" i="1"/>
  <c r="PJ75" i="1" s="1"/>
  <c r="PF75" i="1"/>
  <c r="G75" i="1"/>
  <c r="J75" i="1" s="1"/>
  <c r="M75" i="1" s="1"/>
  <c r="P75" i="1" s="1"/>
  <c r="S75" i="1" s="1"/>
  <c r="V75" i="1" s="1"/>
  <c r="Y75" i="1" s="1"/>
  <c r="AB75" i="1" s="1"/>
  <c r="AE75" i="1" s="1"/>
  <c r="AH75" i="1" s="1"/>
  <c r="AK75" i="1" s="1"/>
  <c r="AN75" i="1" s="1"/>
  <c r="AQ75" i="1" s="1"/>
  <c r="AT75" i="1" s="1"/>
  <c r="AW75" i="1" s="1"/>
  <c r="AZ75" i="1" s="1"/>
  <c r="BC75" i="1" s="1"/>
  <c r="BF75" i="1" s="1"/>
  <c r="BI75" i="1" s="1"/>
  <c r="BL75" i="1" s="1"/>
  <c r="BO75" i="1" s="1"/>
  <c r="BR75" i="1" s="1"/>
  <c r="BU75" i="1" s="1"/>
  <c r="BX75" i="1" s="1"/>
  <c r="CA75" i="1" s="1"/>
  <c r="CD75" i="1" s="1"/>
  <c r="CG75" i="1" s="1"/>
  <c r="CJ75" i="1" s="1"/>
  <c r="CM75" i="1" s="1"/>
  <c r="CP75" i="1" s="1"/>
  <c r="CS75" i="1" s="1"/>
  <c r="CV75" i="1" s="1"/>
  <c r="CY75" i="1" s="1"/>
  <c r="DB75" i="1" s="1"/>
  <c r="DE75" i="1" s="1"/>
  <c r="DH75" i="1" s="1"/>
  <c r="DK75" i="1" s="1"/>
  <c r="DN75" i="1" s="1"/>
  <c r="DQ75" i="1" s="1"/>
  <c r="DT75" i="1" s="1"/>
  <c r="DW75" i="1" s="1"/>
  <c r="DZ75" i="1" s="1"/>
  <c r="EC75" i="1" s="1"/>
  <c r="EF75" i="1" s="1"/>
  <c r="EI75" i="1" s="1"/>
  <c r="EL75" i="1" s="1"/>
  <c r="EO75" i="1" s="1"/>
  <c r="ER75" i="1" s="1"/>
  <c r="EU75" i="1" s="1"/>
  <c r="EX75" i="1" s="1"/>
  <c r="FA75" i="1" s="1"/>
  <c r="FD75" i="1" s="1"/>
  <c r="FG75" i="1" s="1"/>
  <c r="FJ75" i="1" s="1"/>
  <c r="FM75" i="1" s="1"/>
  <c r="FP75" i="1" s="1"/>
  <c r="FS75" i="1" s="1"/>
  <c r="FV75" i="1" s="1"/>
  <c r="FY75" i="1" s="1"/>
  <c r="GB75" i="1" s="1"/>
  <c r="GE75" i="1" s="1"/>
  <c r="GH75" i="1" s="1"/>
  <c r="GK75" i="1" s="1"/>
  <c r="GN75" i="1" s="1"/>
  <c r="GQ75" i="1" s="1"/>
  <c r="GT75" i="1" s="1"/>
  <c r="GW75" i="1" s="1"/>
  <c r="GZ75" i="1" s="1"/>
  <c r="HC75" i="1" s="1"/>
  <c r="HF75" i="1" s="1"/>
  <c r="HI75" i="1" s="1"/>
  <c r="HL75" i="1" s="1"/>
  <c r="HO75" i="1" s="1"/>
  <c r="HR75" i="1" s="1"/>
  <c r="HU75" i="1" s="1"/>
  <c r="HX75" i="1" s="1"/>
  <c r="IA75" i="1" s="1"/>
  <c r="ID75" i="1" s="1"/>
  <c r="IG75" i="1" s="1"/>
  <c r="IJ75" i="1" s="1"/>
  <c r="IM75" i="1" s="1"/>
  <c r="IP75" i="1" s="1"/>
  <c r="IS75" i="1" s="1"/>
  <c r="IV75" i="1" s="1"/>
  <c r="IY75" i="1" s="1"/>
  <c r="JB75" i="1" s="1"/>
  <c r="JE75" i="1" s="1"/>
  <c r="JH75" i="1" s="1"/>
  <c r="JK75" i="1" s="1"/>
  <c r="JN75" i="1" s="1"/>
  <c r="JQ75" i="1" s="1"/>
  <c r="JT75" i="1" s="1"/>
  <c r="JW75" i="1" s="1"/>
  <c r="JZ75" i="1" s="1"/>
  <c r="KC75" i="1" s="1"/>
  <c r="KF75" i="1" s="1"/>
  <c r="KI75" i="1" s="1"/>
  <c r="KL75" i="1" s="1"/>
  <c r="KO75" i="1" s="1"/>
  <c r="KR75" i="1" s="1"/>
  <c r="KU75" i="1" s="1"/>
  <c r="KX75" i="1" s="1"/>
  <c r="LA75" i="1" s="1"/>
  <c r="LD75" i="1" s="1"/>
  <c r="LG75" i="1" s="1"/>
  <c r="LJ75" i="1" s="1"/>
  <c r="LM75" i="1" s="1"/>
  <c r="LP75" i="1" s="1"/>
  <c r="LS75" i="1" s="1"/>
  <c r="LV75" i="1" s="1"/>
  <c r="LY75" i="1" s="1"/>
  <c r="MB75" i="1" s="1"/>
  <c r="ME75" i="1" s="1"/>
  <c r="MH75" i="1" s="1"/>
  <c r="MK75" i="1" s="1"/>
  <c r="MN75" i="1" s="1"/>
  <c r="MQ75" i="1" s="1"/>
  <c r="MT75" i="1" s="1"/>
  <c r="MW75" i="1" s="1"/>
  <c r="MZ75" i="1" s="1"/>
  <c r="NC75" i="1" s="1"/>
  <c r="NF75" i="1" s="1"/>
  <c r="NI75" i="1" s="1"/>
  <c r="NL75" i="1" s="1"/>
  <c r="NO75" i="1" s="1"/>
  <c r="NR75" i="1" s="1"/>
  <c r="NU75" i="1" s="1"/>
  <c r="NX75" i="1" s="1"/>
  <c r="OA75" i="1" s="1"/>
  <c r="OD75" i="1" s="1"/>
  <c r="OG75" i="1" s="1"/>
  <c r="OJ75" i="1" s="1"/>
  <c r="OM75" i="1" s="1"/>
  <c r="OP75" i="1" s="1"/>
  <c r="OS75" i="1" s="1"/>
  <c r="OV75" i="1" s="1"/>
  <c r="OY75" i="1" s="1"/>
  <c r="PB75" i="1" s="1"/>
  <c r="PE75" i="1" s="1"/>
  <c r="PL74" i="1"/>
  <c r="PM74" i="1" s="1"/>
  <c r="PI74" i="1"/>
  <c r="PJ74" i="1" s="1"/>
  <c r="PF74" i="1"/>
  <c r="PG74" i="1" s="1"/>
  <c r="G74" i="1"/>
  <c r="J74" i="1" s="1"/>
  <c r="M74" i="1" s="1"/>
  <c r="P74" i="1" s="1"/>
  <c r="S74" i="1" s="1"/>
  <c r="V74" i="1" s="1"/>
  <c r="Y74" i="1" s="1"/>
  <c r="AB74" i="1" s="1"/>
  <c r="AE74" i="1" s="1"/>
  <c r="AH74" i="1" s="1"/>
  <c r="AK74" i="1" s="1"/>
  <c r="AN74" i="1" s="1"/>
  <c r="AQ74" i="1" s="1"/>
  <c r="AT74" i="1" s="1"/>
  <c r="AW74" i="1" s="1"/>
  <c r="AZ74" i="1" s="1"/>
  <c r="BC74" i="1" s="1"/>
  <c r="BF74" i="1" s="1"/>
  <c r="BI74" i="1" s="1"/>
  <c r="BL74" i="1" s="1"/>
  <c r="BO74" i="1" s="1"/>
  <c r="BR74" i="1" s="1"/>
  <c r="BU74" i="1" s="1"/>
  <c r="BX74" i="1" s="1"/>
  <c r="CA74" i="1" s="1"/>
  <c r="CD74" i="1" s="1"/>
  <c r="CG74" i="1" s="1"/>
  <c r="CJ74" i="1" s="1"/>
  <c r="CM74" i="1" s="1"/>
  <c r="CP74" i="1" s="1"/>
  <c r="CS74" i="1" s="1"/>
  <c r="CV74" i="1" s="1"/>
  <c r="CY74" i="1" s="1"/>
  <c r="DB74" i="1" s="1"/>
  <c r="DE74" i="1" s="1"/>
  <c r="DH74" i="1" s="1"/>
  <c r="DK74" i="1" s="1"/>
  <c r="DN74" i="1" s="1"/>
  <c r="DQ74" i="1" s="1"/>
  <c r="DT74" i="1" s="1"/>
  <c r="DW74" i="1" s="1"/>
  <c r="DZ74" i="1" s="1"/>
  <c r="EC74" i="1" s="1"/>
  <c r="EF74" i="1" s="1"/>
  <c r="EI74" i="1" s="1"/>
  <c r="EL74" i="1" s="1"/>
  <c r="EO74" i="1" s="1"/>
  <c r="ER74" i="1" s="1"/>
  <c r="EU74" i="1" s="1"/>
  <c r="EX74" i="1" s="1"/>
  <c r="FA74" i="1" s="1"/>
  <c r="FD74" i="1" s="1"/>
  <c r="FG74" i="1" s="1"/>
  <c r="FJ74" i="1" s="1"/>
  <c r="FM74" i="1" s="1"/>
  <c r="FP74" i="1" s="1"/>
  <c r="FS74" i="1" s="1"/>
  <c r="FV74" i="1" s="1"/>
  <c r="FY74" i="1" s="1"/>
  <c r="GB74" i="1" s="1"/>
  <c r="GE74" i="1" s="1"/>
  <c r="GH74" i="1" s="1"/>
  <c r="GK74" i="1" s="1"/>
  <c r="GN74" i="1" s="1"/>
  <c r="GQ74" i="1" s="1"/>
  <c r="GT74" i="1" s="1"/>
  <c r="GW74" i="1" s="1"/>
  <c r="GZ74" i="1" s="1"/>
  <c r="HC74" i="1" s="1"/>
  <c r="HF74" i="1" s="1"/>
  <c r="HI74" i="1" s="1"/>
  <c r="HL74" i="1" s="1"/>
  <c r="HO74" i="1" s="1"/>
  <c r="HR74" i="1" s="1"/>
  <c r="HU74" i="1" s="1"/>
  <c r="HX74" i="1" s="1"/>
  <c r="IA74" i="1" s="1"/>
  <c r="ID74" i="1" s="1"/>
  <c r="IG74" i="1" s="1"/>
  <c r="IJ74" i="1" s="1"/>
  <c r="IM74" i="1" s="1"/>
  <c r="IP74" i="1" s="1"/>
  <c r="IS74" i="1" s="1"/>
  <c r="IV74" i="1" s="1"/>
  <c r="IY74" i="1" s="1"/>
  <c r="JB74" i="1" s="1"/>
  <c r="JE74" i="1" s="1"/>
  <c r="JH74" i="1" s="1"/>
  <c r="JK74" i="1" s="1"/>
  <c r="JN74" i="1" s="1"/>
  <c r="JQ74" i="1" s="1"/>
  <c r="JT74" i="1" s="1"/>
  <c r="JW74" i="1" s="1"/>
  <c r="JZ74" i="1" s="1"/>
  <c r="KC74" i="1" s="1"/>
  <c r="KF74" i="1" s="1"/>
  <c r="KI74" i="1" s="1"/>
  <c r="KL74" i="1" s="1"/>
  <c r="KO74" i="1" s="1"/>
  <c r="KR74" i="1" s="1"/>
  <c r="KU74" i="1" s="1"/>
  <c r="KX74" i="1" s="1"/>
  <c r="LA74" i="1" s="1"/>
  <c r="LD74" i="1" s="1"/>
  <c r="LG74" i="1" s="1"/>
  <c r="LJ74" i="1" s="1"/>
  <c r="LM74" i="1" s="1"/>
  <c r="LP74" i="1" s="1"/>
  <c r="LS74" i="1" s="1"/>
  <c r="LV74" i="1" s="1"/>
  <c r="LY74" i="1" s="1"/>
  <c r="MB74" i="1" s="1"/>
  <c r="ME74" i="1" s="1"/>
  <c r="MH74" i="1" s="1"/>
  <c r="MK74" i="1" s="1"/>
  <c r="MN74" i="1" s="1"/>
  <c r="MQ74" i="1" s="1"/>
  <c r="MT74" i="1" s="1"/>
  <c r="MW74" i="1" s="1"/>
  <c r="MZ74" i="1" s="1"/>
  <c r="NC74" i="1" s="1"/>
  <c r="NF74" i="1" s="1"/>
  <c r="NI74" i="1" s="1"/>
  <c r="NL74" i="1" s="1"/>
  <c r="NO74" i="1" s="1"/>
  <c r="NR74" i="1" s="1"/>
  <c r="NU74" i="1" s="1"/>
  <c r="NX74" i="1" s="1"/>
  <c r="OA74" i="1" s="1"/>
  <c r="OD74" i="1" s="1"/>
  <c r="OG74" i="1" s="1"/>
  <c r="OJ74" i="1" s="1"/>
  <c r="OM74" i="1" s="1"/>
  <c r="OP74" i="1" s="1"/>
  <c r="OS74" i="1" s="1"/>
  <c r="OV74" i="1" s="1"/>
  <c r="OY74" i="1" s="1"/>
  <c r="PB74" i="1" s="1"/>
  <c r="PE74" i="1" s="1"/>
  <c r="PL73" i="1"/>
  <c r="PM73" i="1" s="1"/>
  <c r="PI73" i="1"/>
  <c r="PJ73" i="1" s="1"/>
  <c r="PF73" i="1"/>
  <c r="PG73" i="1" s="1"/>
  <c r="G73" i="1"/>
  <c r="J73" i="1" s="1"/>
  <c r="M73" i="1" s="1"/>
  <c r="P73" i="1" s="1"/>
  <c r="S73" i="1" s="1"/>
  <c r="V73" i="1" s="1"/>
  <c r="Y73" i="1" s="1"/>
  <c r="AB73" i="1" s="1"/>
  <c r="AE73" i="1" s="1"/>
  <c r="AH73" i="1" s="1"/>
  <c r="AK73" i="1" s="1"/>
  <c r="AN73" i="1" s="1"/>
  <c r="AQ73" i="1" s="1"/>
  <c r="AT73" i="1" s="1"/>
  <c r="AW73" i="1" s="1"/>
  <c r="AZ73" i="1" s="1"/>
  <c r="BC73" i="1" s="1"/>
  <c r="BF73" i="1" s="1"/>
  <c r="BI73" i="1" s="1"/>
  <c r="BL73" i="1" s="1"/>
  <c r="BO73" i="1" s="1"/>
  <c r="BR73" i="1" s="1"/>
  <c r="BU73" i="1" s="1"/>
  <c r="BX73" i="1" s="1"/>
  <c r="CA73" i="1" s="1"/>
  <c r="CD73" i="1" s="1"/>
  <c r="CG73" i="1" s="1"/>
  <c r="CJ73" i="1" s="1"/>
  <c r="CM73" i="1" s="1"/>
  <c r="CP73" i="1" s="1"/>
  <c r="CS73" i="1" s="1"/>
  <c r="CV73" i="1" s="1"/>
  <c r="CY73" i="1" s="1"/>
  <c r="DB73" i="1" s="1"/>
  <c r="DE73" i="1" s="1"/>
  <c r="DH73" i="1" s="1"/>
  <c r="DK73" i="1" s="1"/>
  <c r="DN73" i="1" s="1"/>
  <c r="DQ73" i="1" s="1"/>
  <c r="DT73" i="1" s="1"/>
  <c r="DW73" i="1" s="1"/>
  <c r="DZ73" i="1" s="1"/>
  <c r="EC73" i="1" s="1"/>
  <c r="EF73" i="1" s="1"/>
  <c r="EI73" i="1" s="1"/>
  <c r="EL73" i="1" s="1"/>
  <c r="EO73" i="1" s="1"/>
  <c r="ER73" i="1" s="1"/>
  <c r="EU73" i="1" s="1"/>
  <c r="EX73" i="1" s="1"/>
  <c r="FA73" i="1" s="1"/>
  <c r="FD73" i="1" s="1"/>
  <c r="FG73" i="1" s="1"/>
  <c r="FJ73" i="1" s="1"/>
  <c r="FM73" i="1" s="1"/>
  <c r="FP73" i="1" s="1"/>
  <c r="FS73" i="1" s="1"/>
  <c r="FV73" i="1" s="1"/>
  <c r="FY73" i="1" s="1"/>
  <c r="GB73" i="1" s="1"/>
  <c r="GE73" i="1" s="1"/>
  <c r="GH73" i="1" s="1"/>
  <c r="GK73" i="1" s="1"/>
  <c r="GN73" i="1" s="1"/>
  <c r="GQ73" i="1" s="1"/>
  <c r="GT73" i="1" s="1"/>
  <c r="GW73" i="1" s="1"/>
  <c r="GZ73" i="1" s="1"/>
  <c r="HC73" i="1" s="1"/>
  <c r="HF73" i="1" s="1"/>
  <c r="HI73" i="1" s="1"/>
  <c r="HL73" i="1" s="1"/>
  <c r="HO73" i="1" s="1"/>
  <c r="HR73" i="1" s="1"/>
  <c r="HU73" i="1" s="1"/>
  <c r="HX73" i="1" s="1"/>
  <c r="IA73" i="1" s="1"/>
  <c r="ID73" i="1" s="1"/>
  <c r="IG73" i="1" s="1"/>
  <c r="IJ73" i="1" s="1"/>
  <c r="IM73" i="1" s="1"/>
  <c r="IP73" i="1" s="1"/>
  <c r="IS73" i="1" s="1"/>
  <c r="IV73" i="1" s="1"/>
  <c r="IY73" i="1" s="1"/>
  <c r="JB73" i="1" s="1"/>
  <c r="JE73" i="1" s="1"/>
  <c r="JH73" i="1" s="1"/>
  <c r="JK73" i="1" s="1"/>
  <c r="JN73" i="1" s="1"/>
  <c r="JQ73" i="1" s="1"/>
  <c r="JT73" i="1" s="1"/>
  <c r="JW73" i="1" s="1"/>
  <c r="JZ73" i="1" s="1"/>
  <c r="KC73" i="1" s="1"/>
  <c r="KF73" i="1" s="1"/>
  <c r="KI73" i="1" s="1"/>
  <c r="KL73" i="1" s="1"/>
  <c r="KO73" i="1" s="1"/>
  <c r="KR73" i="1" s="1"/>
  <c r="KU73" i="1" s="1"/>
  <c r="KX73" i="1" s="1"/>
  <c r="LA73" i="1" s="1"/>
  <c r="LD73" i="1" s="1"/>
  <c r="LG73" i="1" s="1"/>
  <c r="LJ73" i="1" s="1"/>
  <c r="LM73" i="1" s="1"/>
  <c r="LP73" i="1" s="1"/>
  <c r="LS73" i="1" s="1"/>
  <c r="LV73" i="1" s="1"/>
  <c r="LY73" i="1" s="1"/>
  <c r="MB73" i="1" s="1"/>
  <c r="ME73" i="1" s="1"/>
  <c r="MH73" i="1" s="1"/>
  <c r="MK73" i="1" s="1"/>
  <c r="MN73" i="1" s="1"/>
  <c r="MQ73" i="1" s="1"/>
  <c r="MT73" i="1" s="1"/>
  <c r="MW73" i="1" s="1"/>
  <c r="MZ73" i="1" s="1"/>
  <c r="NC73" i="1" s="1"/>
  <c r="NF73" i="1" s="1"/>
  <c r="NI73" i="1" s="1"/>
  <c r="NL73" i="1" s="1"/>
  <c r="NO73" i="1" s="1"/>
  <c r="NR73" i="1" s="1"/>
  <c r="NU73" i="1" s="1"/>
  <c r="NX73" i="1" s="1"/>
  <c r="OA73" i="1" s="1"/>
  <c r="OD73" i="1" s="1"/>
  <c r="OG73" i="1" s="1"/>
  <c r="OJ73" i="1" s="1"/>
  <c r="OM73" i="1" s="1"/>
  <c r="OP73" i="1" s="1"/>
  <c r="OS73" i="1" s="1"/>
  <c r="OV73" i="1" s="1"/>
  <c r="OY73" i="1" s="1"/>
  <c r="PB73" i="1" s="1"/>
  <c r="PE73" i="1" s="1"/>
  <c r="PM72" i="1"/>
  <c r="PL72" i="1"/>
  <c r="PI72" i="1"/>
  <c r="PJ72" i="1" s="1"/>
  <c r="PF72" i="1"/>
  <c r="PG72" i="1" s="1"/>
  <c r="G72" i="1"/>
  <c r="J72" i="1" s="1"/>
  <c r="M72" i="1" s="1"/>
  <c r="P72" i="1" s="1"/>
  <c r="S72" i="1" s="1"/>
  <c r="V72" i="1" s="1"/>
  <c r="Y72" i="1" s="1"/>
  <c r="AB72" i="1" s="1"/>
  <c r="AE72" i="1" s="1"/>
  <c r="AH72" i="1" s="1"/>
  <c r="AK72" i="1" s="1"/>
  <c r="AN72" i="1" s="1"/>
  <c r="AQ72" i="1" s="1"/>
  <c r="AT72" i="1" s="1"/>
  <c r="AW72" i="1" s="1"/>
  <c r="AZ72" i="1" s="1"/>
  <c r="BC72" i="1" s="1"/>
  <c r="BF72" i="1" s="1"/>
  <c r="BI72" i="1" s="1"/>
  <c r="BL72" i="1" s="1"/>
  <c r="BO72" i="1" s="1"/>
  <c r="BR72" i="1" s="1"/>
  <c r="BU72" i="1" s="1"/>
  <c r="BX72" i="1" s="1"/>
  <c r="CA72" i="1" s="1"/>
  <c r="CD72" i="1" s="1"/>
  <c r="CG72" i="1" s="1"/>
  <c r="CJ72" i="1" s="1"/>
  <c r="CM72" i="1" s="1"/>
  <c r="CP72" i="1" s="1"/>
  <c r="CS72" i="1" s="1"/>
  <c r="CV72" i="1" s="1"/>
  <c r="CY72" i="1" s="1"/>
  <c r="DB72" i="1" s="1"/>
  <c r="DE72" i="1" s="1"/>
  <c r="DH72" i="1" s="1"/>
  <c r="DK72" i="1" s="1"/>
  <c r="DN72" i="1" s="1"/>
  <c r="DQ72" i="1" s="1"/>
  <c r="DT72" i="1" s="1"/>
  <c r="DW72" i="1" s="1"/>
  <c r="DZ72" i="1" s="1"/>
  <c r="EC72" i="1" s="1"/>
  <c r="EF72" i="1" s="1"/>
  <c r="EI72" i="1" s="1"/>
  <c r="EL72" i="1" s="1"/>
  <c r="EO72" i="1" s="1"/>
  <c r="ER72" i="1" s="1"/>
  <c r="EU72" i="1" s="1"/>
  <c r="EX72" i="1" s="1"/>
  <c r="FA72" i="1" s="1"/>
  <c r="FD72" i="1" s="1"/>
  <c r="FG72" i="1" s="1"/>
  <c r="FJ72" i="1" s="1"/>
  <c r="FM72" i="1" s="1"/>
  <c r="FP72" i="1" s="1"/>
  <c r="FS72" i="1" s="1"/>
  <c r="FV72" i="1" s="1"/>
  <c r="FY72" i="1" s="1"/>
  <c r="GB72" i="1" s="1"/>
  <c r="GE72" i="1" s="1"/>
  <c r="GH72" i="1" s="1"/>
  <c r="GK72" i="1" s="1"/>
  <c r="GN72" i="1" s="1"/>
  <c r="GQ72" i="1" s="1"/>
  <c r="GT72" i="1" s="1"/>
  <c r="GW72" i="1" s="1"/>
  <c r="GZ72" i="1" s="1"/>
  <c r="HC72" i="1" s="1"/>
  <c r="HF72" i="1" s="1"/>
  <c r="HI72" i="1" s="1"/>
  <c r="HL72" i="1" s="1"/>
  <c r="HO72" i="1" s="1"/>
  <c r="HR72" i="1" s="1"/>
  <c r="HU72" i="1" s="1"/>
  <c r="HX72" i="1" s="1"/>
  <c r="IA72" i="1" s="1"/>
  <c r="ID72" i="1" s="1"/>
  <c r="IG72" i="1" s="1"/>
  <c r="IJ72" i="1" s="1"/>
  <c r="IM72" i="1" s="1"/>
  <c r="IP72" i="1" s="1"/>
  <c r="IS72" i="1" s="1"/>
  <c r="IV72" i="1" s="1"/>
  <c r="IY72" i="1" s="1"/>
  <c r="JB72" i="1" s="1"/>
  <c r="JE72" i="1" s="1"/>
  <c r="JH72" i="1" s="1"/>
  <c r="JK72" i="1" s="1"/>
  <c r="JN72" i="1" s="1"/>
  <c r="JQ72" i="1" s="1"/>
  <c r="JT72" i="1" s="1"/>
  <c r="JW72" i="1" s="1"/>
  <c r="JZ72" i="1" s="1"/>
  <c r="KC72" i="1" s="1"/>
  <c r="KF72" i="1" s="1"/>
  <c r="KI72" i="1" s="1"/>
  <c r="KL72" i="1" s="1"/>
  <c r="KO72" i="1" s="1"/>
  <c r="KR72" i="1" s="1"/>
  <c r="KU72" i="1" s="1"/>
  <c r="KX72" i="1" s="1"/>
  <c r="LA72" i="1" s="1"/>
  <c r="LD72" i="1" s="1"/>
  <c r="LG72" i="1" s="1"/>
  <c r="LJ72" i="1" s="1"/>
  <c r="LM72" i="1" s="1"/>
  <c r="LP72" i="1" s="1"/>
  <c r="LS72" i="1" s="1"/>
  <c r="LV72" i="1" s="1"/>
  <c r="LY72" i="1" s="1"/>
  <c r="MB72" i="1" s="1"/>
  <c r="ME72" i="1" s="1"/>
  <c r="MH72" i="1" s="1"/>
  <c r="MK72" i="1" s="1"/>
  <c r="MN72" i="1" s="1"/>
  <c r="MQ72" i="1" s="1"/>
  <c r="MT72" i="1" s="1"/>
  <c r="MW72" i="1" s="1"/>
  <c r="MZ72" i="1" s="1"/>
  <c r="NC72" i="1" s="1"/>
  <c r="NF72" i="1" s="1"/>
  <c r="NI72" i="1" s="1"/>
  <c r="NL72" i="1" s="1"/>
  <c r="NO72" i="1" s="1"/>
  <c r="NR72" i="1" s="1"/>
  <c r="NU72" i="1" s="1"/>
  <c r="NX72" i="1" s="1"/>
  <c r="OA72" i="1" s="1"/>
  <c r="OD72" i="1" s="1"/>
  <c r="OG72" i="1" s="1"/>
  <c r="OJ72" i="1" s="1"/>
  <c r="OM72" i="1" s="1"/>
  <c r="OP72" i="1" s="1"/>
  <c r="OS72" i="1" s="1"/>
  <c r="OV72" i="1" s="1"/>
  <c r="OY72" i="1" s="1"/>
  <c r="PB72" i="1" s="1"/>
  <c r="PE72" i="1" s="1"/>
  <c r="PL71" i="1"/>
  <c r="PM71" i="1" s="1"/>
  <c r="PI71" i="1"/>
  <c r="PJ71" i="1" s="1"/>
  <c r="PF71" i="1"/>
  <c r="PG71" i="1" s="1"/>
  <c r="G71" i="1"/>
  <c r="J71" i="1" s="1"/>
  <c r="M71" i="1" s="1"/>
  <c r="P71" i="1" s="1"/>
  <c r="S71" i="1" s="1"/>
  <c r="V71" i="1" s="1"/>
  <c r="Y71" i="1" s="1"/>
  <c r="AB71" i="1" s="1"/>
  <c r="AE71" i="1" s="1"/>
  <c r="AH71" i="1" s="1"/>
  <c r="AK71" i="1" s="1"/>
  <c r="AN71" i="1" s="1"/>
  <c r="AQ71" i="1" s="1"/>
  <c r="AT71" i="1" s="1"/>
  <c r="AW71" i="1" s="1"/>
  <c r="AZ71" i="1" s="1"/>
  <c r="BC71" i="1" s="1"/>
  <c r="BF71" i="1" s="1"/>
  <c r="BI71" i="1" s="1"/>
  <c r="BL71" i="1" s="1"/>
  <c r="BO71" i="1" s="1"/>
  <c r="BR71" i="1" s="1"/>
  <c r="BU71" i="1" s="1"/>
  <c r="BX71" i="1" s="1"/>
  <c r="CA71" i="1" s="1"/>
  <c r="CD71" i="1" s="1"/>
  <c r="CG71" i="1" s="1"/>
  <c r="CJ71" i="1" s="1"/>
  <c r="CM71" i="1" s="1"/>
  <c r="CP71" i="1" s="1"/>
  <c r="CS71" i="1" s="1"/>
  <c r="CV71" i="1" s="1"/>
  <c r="CY71" i="1" s="1"/>
  <c r="DB71" i="1" s="1"/>
  <c r="DE71" i="1" s="1"/>
  <c r="DH71" i="1" s="1"/>
  <c r="DK71" i="1" s="1"/>
  <c r="DN71" i="1" s="1"/>
  <c r="DQ71" i="1" s="1"/>
  <c r="DT71" i="1" s="1"/>
  <c r="DW71" i="1" s="1"/>
  <c r="DZ71" i="1" s="1"/>
  <c r="EC71" i="1" s="1"/>
  <c r="EF71" i="1" s="1"/>
  <c r="EI71" i="1" s="1"/>
  <c r="EL71" i="1" s="1"/>
  <c r="EO71" i="1" s="1"/>
  <c r="ER71" i="1" s="1"/>
  <c r="EU71" i="1" s="1"/>
  <c r="EX71" i="1" s="1"/>
  <c r="FA71" i="1" s="1"/>
  <c r="FD71" i="1" s="1"/>
  <c r="FG71" i="1" s="1"/>
  <c r="FJ71" i="1" s="1"/>
  <c r="FM71" i="1" s="1"/>
  <c r="FP71" i="1" s="1"/>
  <c r="FS71" i="1" s="1"/>
  <c r="FV71" i="1" s="1"/>
  <c r="FY71" i="1" s="1"/>
  <c r="GB71" i="1" s="1"/>
  <c r="GE71" i="1" s="1"/>
  <c r="GH71" i="1" s="1"/>
  <c r="GK71" i="1" s="1"/>
  <c r="GN71" i="1" s="1"/>
  <c r="GQ71" i="1" s="1"/>
  <c r="GT71" i="1" s="1"/>
  <c r="GW71" i="1" s="1"/>
  <c r="GZ71" i="1" s="1"/>
  <c r="HC71" i="1" s="1"/>
  <c r="HF71" i="1" s="1"/>
  <c r="HI71" i="1" s="1"/>
  <c r="HL71" i="1" s="1"/>
  <c r="HO71" i="1" s="1"/>
  <c r="HR71" i="1" s="1"/>
  <c r="HU71" i="1" s="1"/>
  <c r="HX71" i="1" s="1"/>
  <c r="IA71" i="1" s="1"/>
  <c r="ID71" i="1" s="1"/>
  <c r="IG71" i="1" s="1"/>
  <c r="IJ71" i="1" s="1"/>
  <c r="IM71" i="1" s="1"/>
  <c r="IP71" i="1" s="1"/>
  <c r="IS71" i="1" s="1"/>
  <c r="IV71" i="1" s="1"/>
  <c r="IY71" i="1" s="1"/>
  <c r="JB71" i="1" s="1"/>
  <c r="JE71" i="1" s="1"/>
  <c r="JH71" i="1" s="1"/>
  <c r="JK71" i="1" s="1"/>
  <c r="JN71" i="1" s="1"/>
  <c r="JQ71" i="1" s="1"/>
  <c r="JT71" i="1" s="1"/>
  <c r="JW71" i="1" s="1"/>
  <c r="JZ71" i="1" s="1"/>
  <c r="KC71" i="1" s="1"/>
  <c r="KF71" i="1" s="1"/>
  <c r="KI71" i="1" s="1"/>
  <c r="KL71" i="1" s="1"/>
  <c r="KO71" i="1" s="1"/>
  <c r="KR71" i="1" s="1"/>
  <c r="KU71" i="1" s="1"/>
  <c r="KX71" i="1" s="1"/>
  <c r="LA71" i="1" s="1"/>
  <c r="LD71" i="1" s="1"/>
  <c r="LG71" i="1" s="1"/>
  <c r="LJ71" i="1" s="1"/>
  <c r="LM71" i="1" s="1"/>
  <c r="LP71" i="1" s="1"/>
  <c r="LS71" i="1" s="1"/>
  <c r="LV71" i="1" s="1"/>
  <c r="LY71" i="1" s="1"/>
  <c r="MB71" i="1" s="1"/>
  <c r="ME71" i="1" s="1"/>
  <c r="MH71" i="1" s="1"/>
  <c r="MK71" i="1" s="1"/>
  <c r="MN71" i="1" s="1"/>
  <c r="MQ71" i="1" s="1"/>
  <c r="MT71" i="1" s="1"/>
  <c r="MW71" i="1" s="1"/>
  <c r="MZ71" i="1" s="1"/>
  <c r="NC71" i="1" s="1"/>
  <c r="NF71" i="1" s="1"/>
  <c r="NI71" i="1" s="1"/>
  <c r="NL71" i="1" s="1"/>
  <c r="NO71" i="1" s="1"/>
  <c r="NR71" i="1" s="1"/>
  <c r="NU71" i="1" s="1"/>
  <c r="NX71" i="1" s="1"/>
  <c r="OA71" i="1" s="1"/>
  <c r="OD71" i="1" s="1"/>
  <c r="OG71" i="1" s="1"/>
  <c r="OJ71" i="1" s="1"/>
  <c r="OM71" i="1" s="1"/>
  <c r="OP71" i="1" s="1"/>
  <c r="OS71" i="1" s="1"/>
  <c r="OV71" i="1" s="1"/>
  <c r="OY71" i="1" s="1"/>
  <c r="PB71" i="1" s="1"/>
  <c r="PE71" i="1" s="1"/>
  <c r="PL70" i="1"/>
  <c r="PM70" i="1" s="1"/>
  <c r="PI70" i="1"/>
  <c r="PJ70" i="1" s="1"/>
  <c r="PF70" i="1"/>
  <c r="PG70" i="1" s="1"/>
  <c r="G70" i="1"/>
  <c r="J70" i="1" s="1"/>
  <c r="M70" i="1" s="1"/>
  <c r="P70" i="1" s="1"/>
  <c r="S70" i="1" s="1"/>
  <c r="V70" i="1" s="1"/>
  <c r="Y70" i="1" s="1"/>
  <c r="AB70" i="1" s="1"/>
  <c r="AE70" i="1" s="1"/>
  <c r="AH70" i="1" s="1"/>
  <c r="AK70" i="1" s="1"/>
  <c r="AN70" i="1" s="1"/>
  <c r="AQ70" i="1" s="1"/>
  <c r="AT70" i="1" s="1"/>
  <c r="AW70" i="1" s="1"/>
  <c r="AZ70" i="1" s="1"/>
  <c r="BC70" i="1" s="1"/>
  <c r="BF70" i="1" s="1"/>
  <c r="BI70" i="1" s="1"/>
  <c r="BL70" i="1" s="1"/>
  <c r="BO70" i="1" s="1"/>
  <c r="BR70" i="1" s="1"/>
  <c r="BU70" i="1" s="1"/>
  <c r="BX70" i="1" s="1"/>
  <c r="CA70" i="1" s="1"/>
  <c r="CD70" i="1" s="1"/>
  <c r="CG70" i="1" s="1"/>
  <c r="CJ70" i="1" s="1"/>
  <c r="CM70" i="1" s="1"/>
  <c r="CP70" i="1" s="1"/>
  <c r="CS70" i="1" s="1"/>
  <c r="CV70" i="1" s="1"/>
  <c r="CY70" i="1" s="1"/>
  <c r="DB70" i="1" s="1"/>
  <c r="DE70" i="1" s="1"/>
  <c r="DH70" i="1" s="1"/>
  <c r="DK70" i="1" s="1"/>
  <c r="DN70" i="1" s="1"/>
  <c r="DQ70" i="1" s="1"/>
  <c r="DT70" i="1" s="1"/>
  <c r="DW70" i="1" s="1"/>
  <c r="DZ70" i="1" s="1"/>
  <c r="EC70" i="1" s="1"/>
  <c r="EF70" i="1" s="1"/>
  <c r="EI70" i="1" s="1"/>
  <c r="EL70" i="1" s="1"/>
  <c r="EO70" i="1" s="1"/>
  <c r="ER70" i="1" s="1"/>
  <c r="EU70" i="1" s="1"/>
  <c r="EX70" i="1" s="1"/>
  <c r="FA70" i="1" s="1"/>
  <c r="FD70" i="1" s="1"/>
  <c r="FG70" i="1" s="1"/>
  <c r="FJ70" i="1" s="1"/>
  <c r="FM70" i="1" s="1"/>
  <c r="FP70" i="1" s="1"/>
  <c r="FS70" i="1" s="1"/>
  <c r="FV70" i="1" s="1"/>
  <c r="FY70" i="1" s="1"/>
  <c r="GB70" i="1" s="1"/>
  <c r="GE70" i="1" s="1"/>
  <c r="GH70" i="1" s="1"/>
  <c r="GK70" i="1" s="1"/>
  <c r="GN70" i="1" s="1"/>
  <c r="GQ70" i="1" s="1"/>
  <c r="GT70" i="1" s="1"/>
  <c r="GW70" i="1" s="1"/>
  <c r="GZ70" i="1" s="1"/>
  <c r="HC70" i="1" s="1"/>
  <c r="HF70" i="1" s="1"/>
  <c r="HI70" i="1" s="1"/>
  <c r="HL70" i="1" s="1"/>
  <c r="HO70" i="1" s="1"/>
  <c r="HR70" i="1" s="1"/>
  <c r="HU70" i="1" s="1"/>
  <c r="HX70" i="1" s="1"/>
  <c r="IA70" i="1" s="1"/>
  <c r="ID70" i="1" s="1"/>
  <c r="IG70" i="1" s="1"/>
  <c r="IJ70" i="1" s="1"/>
  <c r="IM70" i="1" s="1"/>
  <c r="IP70" i="1" s="1"/>
  <c r="IS70" i="1" s="1"/>
  <c r="IV70" i="1" s="1"/>
  <c r="IY70" i="1" s="1"/>
  <c r="JB70" i="1" s="1"/>
  <c r="JE70" i="1" s="1"/>
  <c r="JH70" i="1" s="1"/>
  <c r="JK70" i="1" s="1"/>
  <c r="JN70" i="1" s="1"/>
  <c r="JQ70" i="1" s="1"/>
  <c r="JT70" i="1" s="1"/>
  <c r="JW70" i="1" s="1"/>
  <c r="JZ70" i="1" s="1"/>
  <c r="KC70" i="1" s="1"/>
  <c r="KF70" i="1" s="1"/>
  <c r="KI70" i="1" s="1"/>
  <c r="KL70" i="1" s="1"/>
  <c r="KO70" i="1" s="1"/>
  <c r="KR70" i="1" s="1"/>
  <c r="KU70" i="1" s="1"/>
  <c r="KX70" i="1" s="1"/>
  <c r="LA70" i="1" s="1"/>
  <c r="LD70" i="1" s="1"/>
  <c r="LG70" i="1" s="1"/>
  <c r="LJ70" i="1" s="1"/>
  <c r="LM70" i="1" s="1"/>
  <c r="LP70" i="1" s="1"/>
  <c r="LS70" i="1" s="1"/>
  <c r="LV70" i="1" s="1"/>
  <c r="LY70" i="1" s="1"/>
  <c r="MB70" i="1" s="1"/>
  <c r="ME70" i="1" s="1"/>
  <c r="MH70" i="1" s="1"/>
  <c r="MK70" i="1" s="1"/>
  <c r="MN70" i="1" s="1"/>
  <c r="MQ70" i="1" s="1"/>
  <c r="MT70" i="1" s="1"/>
  <c r="MW70" i="1" s="1"/>
  <c r="MZ70" i="1" s="1"/>
  <c r="NC70" i="1" s="1"/>
  <c r="NF70" i="1" s="1"/>
  <c r="NI70" i="1" s="1"/>
  <c r="NL70" i="1" s="1"/>
  <c r="NO70" i="1" s="1"/>
  <c r="NR70" i="1" s="1"/>
  <c r="NU70" i="1" s="1"/>
  <c r="NX70" i="1" s="1"/>
  <c r="OA70" i="1" s="1"/>
  <c r="OD70" i="1" s="1"/>
  <c r="OG70" i="1" s="1"/>
  <c r="OJ70" i="1" s="1"/>
  <c r="OM70" i="1" s="1"/>
  <c r="OP70" i="1" s="1"/>
  <c r="OS70" i="1" s="1"/>
  <c r="OV70" i="1" s="1"/>
  <c r="OY70" i="1" s="1"/>
  <c r="PB70" i="1" s="1"/>
  <c r="PE70" i="1" s="1"/>
  <c r="PM69" i="1"/>
  <c r="PL69" i="1"/>
  <c r="PI69" i="1"/>
  <c r="PJ69" i="1" s="1"/>
  <c r="PF69" i="1"/>
  <c r="G69" i="1"/>
  <c r="J69" i="1" s="1"/>
  <c r="M69" i="1" s="1"/>
  <c r="P69" i="1" s="1"/>
  <c r="S69" i="1" s="1"/>
  <c r="V69" i="1" s="1"/>
  <c r="Y69" i="1" s="1"/>
  <c r="AB69" i="1" s="1"/>
  <c r="AE69" i="1" s="1"/>
  <c r="AH69" i="1" s="1"/>
  <c r="AK69" i="1" s="1"/>
  <c r="AN69" i="1" s="1"/>
  <c r="AQ69" i="1" s="1"/>
  <c r="AT69" i="1" s="1"/>
  <c r="AW69" i="1" s="1"/>
  <c r="AZ69" i="1" s="1"/>
  <c r="BC69" i="1" s="1"/>
  <c r="BF69" i="1" s="1"/>
  <c r="BI69" i="1" s="1"/>
  <c r="BL69" i="1" s="1"/>
  <c r="BO69" i="1" s="1"/>
  <c r="BR69" i="1" s="1"/>
  <c r="BU69" i="1" s="1"/>
  <c r="BX69" i="1" s="1"/>
  <c r="CA69" i="1" s="1"/>
  <c r="CD69" i="1" s="1"/>
  <c r="CG69" i="1" s="1"/>
  <c r="CJ69" i="1" s="1"/>
  <c r="CM69" i="1" s="1"/>
  <c r="CP69" i="1" s="1"/>
  <c r="CS69" i="1" s="1"/>
  <c r="CV69" i="1" s="1"/>
  <c r="CY69" i="1" s="1"/>
  <c r="DB69" i="1" s="1"/>
  <c r="DE69" i="1" s="1"/>
  <c r="DH69" i="1" s="1"/>
  <c r="DK69" i="1" s="1"/>
  <c r="DN69" i="1" s="1"/>
  <c r="DQ69" i="1" s="1"/>
  <c r="DT69" i="1" s="1"/>
  <c r="DW69" i="1" s="1"/>
  <c r="DZ69" i="1" s="1"/>
  <c r="EC69" i="1" s="1"/>
  <c r="EF69" i="1" s="1"/>
  <c r="EI69" i="1" s="1"/>
  <c r="EL69" i="1" s="1"/>
  <c r="EO69" i="1" s="1"/>
  <c r="ER69" i="1" s="1"/>
  <c r="EU69" i="1" s="1"/>
  <c r="EX69" i="1" s="1"/>
  <c r="FA69" i="1" s="1"/>
  <c r="FD69" i="1" s="1"/>
  <c r="FG69" i="1" s="1"/>
  <c r="FJ69" i="1" s="1"/>
  <c r="FM69" i="1" s="1"/>
  <c r="FP69" i="1" s="1"/>
  <c r="FS69" i="1" s="1"/>
  <c r="FV69" i="1" s="1"/>
  <c r="FY69" i="1" s="1"/>
  <c r="GB69" i="1" s="1"/>
  <c r="GE69" i="1" s="1"/>
  <c r="GH69" i="1" s="1"/>
  <c r="GK69" i="1" s="1"/>
  <c r="GN69" i="1" s="1"/>
  <c r="GQ69" i="1" s="1"/>
  <c r="GT69" i="1" s="1"/>
  <c r="GW69" i="1" s="1"/>
  <c r="GZ69" i="1" s="1"/>
  <c r="HC69" i="1" s="1"/>
  <c r="HF69" i="1" s="1"/>
  <c r="HI69" i="1" s="1"/>
  <c r="HL69" i="1" s="1"/>
  <c r="HO69" i="1" s="1"/>
  <c r="HR69" i="1" s="1"/>
  <c r="HU69" i="1" s="1"/>
  <c r="HX69" i="1" s="1"/>
  <c r="IA69" i="1" s="1"/>
  <c r="ID69" i="1" s="1"/>
  <c r="IG69" i="1" s="1"/>
  <c r="IJ69" i="1" s="1"/>
  <c r="IM69" i="1" s="1"/>
  <c r="IP69" i="1" s="1"/>
  <c r="IS69" i="1" s="1"/>
  <c r="IV69" i="1" s="1"/>
  <c r="IY69" i="1" s="1"/>
  <c r="JB69" i="1" s="1"/>
  <c r="JE69" i="1" s="1"/>
  <c r="JH69" i="1" s="1"/>
  <c r="JK69" i="1" s="1"/>
  <c r="JN69" i="1" s="1"/>
  <c r="JQ69" i="1" s="1"/>
  <c r="JT69" i="1" s="1"/>
  <c r="JW69" i="1" s="1"/>
  <c r="JZ69" i="1" s="1"/>
  <c r="KC69" i="1" s="1"/>
  <c r="KF69" i="1" s="1"/>
  <c r="KI69" i="1" s="1"/>
  <c r="KL69" i="1" s="1"/>
  <c r="KO69" i="1" s="1"/>
  <c r="KR69" i="1" s="1"/>
  <c r="KU69" i="1" s="1"/>
  <c r="KX69" i="1" s="1"/>
  <c r="LA69" i="1" s="1"/>
  <c r="LD69" i="1" s="1"/>
  <c r="LG69" i="1" s="1"/>
  <c r="LJ69" i="1" s="1"/>
  <c r="LM69" i="1" s="1"/>
  <c r="LP69" i="1" s="1"/>
  <c r="LS69" i="1" s="1"/>
  <c r="LV69" i="1" s="1"/>
  <c r="LY69" i="1" s="1"/>
  <c r="MB69" i="1" s="1"/>
  <c r="ME69" i="1" s="1"/>
  <c r="MH69" i="1" s="1"/>
  <c r="MK69" i="1" s="1"/>
  <c r="MN69" i="1" s="1"/>
  <c r="MQ69" i="1" s="1"/>
  <c r="MT69" i="1" s="1"/>
  <c r="MW69" i="1" s="1"/>
  <c r="MZ69" i="1" s="1"/>
  <c r="NC69" i="1" s="1"/>
  <c r="NF69" i="1" s="1"/>
  <c r="NI69" i="1" s="1"/>
  <c r="NL69" i="1" s="1"/>
  <c r="NO69" i="1" s="1"/>
  <c r="NR69" i="1" s="1"/>
  <c r="NU69" i="1" s="1"/>
  <c r="NX69" i="1" s="1"/>
  <c r="OA69" i="1" s="1"/>
  <c r="OD69" i="1" s="1"/>
  <c r="OG69" i="1" s="1"/>
  <c r="OJ69" i="1" s="1"/>
  <c r="OM69" i="1" s="1"/>
  <c r="OP69" i="1" s="1"/>
  <c r="OS69" i="1" s="1"/>
  <c r="OV69" i="1" s="1"/>
  <c r="OY69" i="1" s="1"/>
  <c r="PB69" i="1" s="1"/>
  <c r="PE69" i="1" s="1"/>
  <c r="PL68" i="1"/>
  <c r="PM68" i="1" s="1"/>
  <c r="PI68" i="1"/>
  <c r="PJ68" i="1" s="1"/>
  <c r="PF68" i="1"/>
  <c r="G68" i="1"/>
  <c r="J68" i="1" s="1"/>
  <c r="M68" i="1" s="1"/>
  <c r="P68" i="1" s="1"/>
  <c r="S68" i="1" s="1"/>
  <c r="V68" i="1" s="1"/>
  <c r="Y68" i="1" s="1"/>
  <c r="AB68" i="1" s="1"/>
  <c r="AE68" i="1" s="1"/>
  <c r="AH68" i="1" s="1"/>
  <c r="AK68" i="1" s="1"/>
  <c r="AN68" i="1" s="1"/>
  <c r="AQ68" i="1" s="1"/>
  <c r="AT68" i="1" s="1"/>
  <c r="AW68" i="1" s="1"/>
  <c r="AZ68" i="1" s="1"/>
  <c r="BC68" i="1" s="1"/>
  <c r="BF68" i="1" s="1"/>
  <c r="BI68" i="1" s="1"/>
  <c r="BL68" i="1" s="1"/>
  <c r="BO68" i="1" s="1"/>
  <c r="BR68" i="1" s="1"/>
  <c r="BU68" i="1" s="1"/>
  <c r="BX68" i="1" s="1"/>
  <c r="CA68" i="1" s="1"/>
  <c r="CD68" i="1" s="1"/>
  <c r="CG68" i="1" s="1"/>
  <c r="CJ68" i="1" s="1"/>
  <c r="CM68" i="1" s="1"/>
  <c r="CP68" i="1" s="1"/>
  <c r="CS68" i="1" s="1"/>
  <c r="CV68" i="1" s="1"/>
  <c r="CY68" i="1" s="1"/>
  <c r="DB68" i="1" s="1"/>
  <c r="DE68" i="1" s="1"/>
  <c r="DH68" i="1" s="1"/>
  <c r="DK68" i="1" s="1"/>
  <c r="DN68" i="1" s="1"/>
  <c r="DQ68" i="1" s="1"/>
  <c r="DT68" i="1" s="1"/>
  <c r="DW68" i="1" s="1"/>
  <c r="DZ68" i="1" s="1"/>
  <c r="EC68" i="1" s="1"/>
  <c r="EF68" i="1" s="1"/>
  <c r="EI68" i="1" s="1"/>
  <c r="EL68" i="1" s="1"/>
  <c r="EO68" i="1" s="1"/>
  <c r="ER68" i="1" s="1"/>
  <c r="EU68" i="1" s="1"/>
  <c r="EX68" i="1" s="1"/>
  <c r="FA68" i="1" s="1"/>
  <c r="FD68" i="1" s="1"/>
  <c r="FG68" i="1" s="1"/>
  <c r="FJ68" i="1" s="1"/>
  <c r="FM68" i="1" s="1"/>
  <c r="FP68" i="1" s="1"/>
  <c r="FS68" i="1" s="1"/>
  <c r="FV68" i="1" s="1"/>
  <c r="FY68" i="1" s="1"/>
  <c r="GB68" i="1" s="1"/>
  <c r="GE68" i="1" s="1"/>
  <c r="GH68" i="1" s="1"/>
  <c r="GK68" i="1" s="1"/>
  <c r="GN68" i="1" s="1"/>
  <c r="GQ68" i="1" s="1"/>
  <c r="GT68" i="1" s="1"/>
  <c r="GW68" i="1" s="1"/>
  <c r="GZ68" i="1" s="1"/>
  <c r="HC68" i="1" s="1"/>
  <c r="HF68" i="1" s="1"/>
  <c r="HI68" i="1" s="1"/>
  <c r="HL68" i="1" s="1"/>
  <c r="HO68" i="1" s="1"/>
  <c r="HR68" i="1" s="1"/>
  <c r="HU68" i="1" s="1"/>
  <c r="HX68" i="1" s="1"/>
  <c r="IA68" i="1" s="1"/>
  <c r="ID68" i="1" s="1"/>
  <c r="IG68" i="1" s="1"/>
  <c r="IJ68" i="1" s="1"/>
  <c r="IM68" i="1" s="1"/>
  <c r="IP68" i="1" s="1"/>
  <c r="IS68" i="1" s="1"/>
  <c r="IV68" i="1" s="1"/>
  <c r="IY68" i="1" s="1"/>
  <c r="JB68" i="1" s="1"/>
  <c r="JE68" i="1" s="1"/>
  <c r="JH68" i="1" s="1"/>
  <c r="JK68" i="1" s="1"/>
  <c r="JN68" i="1" s="1"/>
  <c r="JQ68" i="1" s="1"/>
  <c r="JT68" i="1" s="1"/>
  <c r="JW68" i="1" s="1"/>
  <c r="JZ68" i="1" s="1"/>
  <c r="KC68" i="1" s="1"/>
  <c r="KF68" i="1" s="1"/>
  <c r="KI68" i="1" s="1"/>
  <c r="KL68" i="1" s="1"/>
  <c r="KO68" i="1" s="1"/>
  <c r="KR68" i="1" s="1"/>
  <c r="KU68" i="1" s="1"/>
  <c r="KX68" i="1" s="1"/>
  <c r="LA68" i="1" s="1"/>
  <c r="LD68" i="1" s="1"/>
  <c r="LG68" i="1" s="1"/>
  <c r="LJ68" i="1" s="1"/>
  <c r="LM68" i="1" s="1"/>
  <c r="LP68" i="1" s="1"/>
  <c r="LS68" i="1" s="1"/>
  <c r="LV68" i="1" s="1"/>
  <c r="LY68" i="1" s="1"/>
  <c r="MB68" i="1" s="1"/>
  <c r="ME68" i="1" s="1"/>
  <c r="MH68" i="1" s="1"/>
  <c r="MK68" i="1" s="1"/>
  <c r="MN68" i="1" s="1"/>
  <c r="MQ68" i="1" s="1"/>
  <c r="MT68" i="1" s="1"/>
  <c r="MW68" i="1" s="1"/>
  <c r="MZ68" i="1" s="1"/>
  <c r="NC68" i="1" s="1"/>
  <c r="NF68" i="1" s="1"/>
  <c r="NI68" i="1" s="1"/>
  <c r="NL68" i="1" s="1"/>
  <c r="NO68" i="1" s="1"/>
  <c r="NR68" i="1" s="1"/>
  <c r="NU68" i="1" s="1"/>
  <c r="NX68" i="1" s="1"/>
  <c r="OA68" i="1" s="1"/>
  <c r="OD68" i="1" s="1"/>
  <c r="OG68" i="1" s="1"/>
  <c r="OJ68" i="1" s="1"/>
  <c r="OM68" i="1" s="1"/>
  <c r="OP68" i="1" s="1"/>
  <c r="OS68" i="1" s="1"/>
  <c r="OV68" i="1" s="1"/>
  <c r="OY68" i="1" s="1"/>
  <c r="PB68" i="1" s="1"/>
  <c r="PE68" i="1" s="1"/>
  <c r="PL67" i="1"/>
  <c r="PM67" i="1" s="1"/>
  <c r="PJ67" i="1"/>
  <c r="PI67" i="1"/>
  <c r="PF67" i="1"/>
  <c r="PG67" i="1" s="1"/>
  <c r="P67" i="1"/>
  <c r="S67" i="1" s="1"/>
  <c r="V67" i="1" s="1"/>
  <c r="Y67" i="1" s="1"/>
  <c r="AB67" i="1" s="1"/>
  <c r="AE67" i="1" s="1"/>
  <c r="AH67" i="1" s="1"/>
  <c r="AK67" i="1" s="1"/>
  <c r="AN67" i="1" s="1"/>
  <c r="AQ67" i="1" s="1"/>
  <c r="AT67" i="1" s="1"/>
  <c r="AW67" i="1" s="1"/>
  <c r="AZ67" i="1" s="1"/>
  <c r="BC67" i="1" s="1"/>
  <c r="BF67" i="1" s="1"/>
  <c r="BI67" i="1" s="1"/>
  <c r="BL67" i="1" s="1"/>
  <c r="BO67" i="1" s="1"/>
  <c r="BR67" i="1" s="1"/>
  <c r="BU67" i="1" s="1"/>
  <c r="BX67" i="1" s="1"/>
  <c r="CA67" i="1" s="1"/>
  <c r="CD67" i="1" s="1"/>
  <c r="CG67" i="1" s="1"/>
  <c r="CJ67" i="1" s="1"/>
  <c r="CM67" i="1" s="1"/>
  <c r="CP67" i="1" s="1"/>
  <c r="CS67" i="1" s="1"/>
  <c r="CV67" i="1" s="1"/>
  <c r="CY67" i="1" s="1"/>
  <c r="DB67" i="1" s="1"/>
  <c r="DE67" i="1" s="1"/>
  <c r="DH67" i="1" s="1"/>
  <c r="DK67" i="1" s="1"/>
  <c r="DN67" i="1" s="1"/>
  <c r="DQ67" i="1" s="1"/>
  <c r="DT67" i="1" s="1"/>
  <c r="DW67" i="1" s="1"/>
  <c r="DZ67" i="1" s="1"/>
  <c r="EC67" i="1" s="1"/>
  <c r="EF67" i="1" s="1"/>
  <c r="EI67" i="1" s="1"/>
  <c r="EL67" i="1" s="1"/>
  <c r="EO67" i="1" s="1"/>
  <c r="ER67" i="1" s="1"/>
  <c r="EU67" i="1" s="1"/>
  <c r="EX67" i="1" s="1"/>
  <c r="FA67" i="1" s="1"/>
  <c r="FD67" i="1" s="1"/>
  <c r="FG67" i="1" s="1"/>
  <c r="FJ67" i="1" s="1"/>
  <c r="FM67" i="1" s="1"/>
  <c r="FP67" i="1" s="1"/>
  <c r="FS67" i="1" s="1"/>
  <c r="FV67" i="1" s="1"/>
  <c r="FY67" i="1" s="1"/>
  <c r="GB67" i="1" s="1"/>
  <c r="GE67" i="1" s="1"/>
  <c r="GH67" i="1" s="1"/>
  <c r="GK67" i="1" s="1"/>
  <c r="GN67" i="1" s="1"/>
  <c r="GQ67" i="1" s="1"/>
  <c r="GT67" i="1" s="1"/>
  <c r="GW67" i="1" s="1"/>
  <c r="GZ67" i="1" s="1"/>
  <c r="HC67" i="1" s="1"/>
  <c r="HF67" i="1" s="1"/>
  <c r="HI67" i="1" s="1"/>
  <c r="HL67" i="1" s="1"/>
  <c r="HO67" i="1" s="1"/>
  <c r="HR67" i="1" s="1"/>
  <c r="HU67" i="1" s="1"/>
  <c r="HX67" i="1" s="1"/>
  <c r="IA67" i="1" s="1"/>
  <c r="ID67" i="1" s="1"/>
  <c r="IG67" i="1" s="1"/>
  <c r="IJ67" i="1" s="1"/>
  <c r="IM67" i="1" s="1"/>
  <c r="IP67" i="1" s="1"/>
  <c r="IS67" i="1" s="1"/>
  <c r="IV67" i="1" s="1"/>
  <c r="IY67" i="1" s="1"/>
  <c r="JB67" i="1" s="1"/>
  <c r="JE67" i="1" s="1"/>
  <c r="JH67" i="1" s="1"/>
  <c r="JK67" i="1" s="1"/>
  <c r="JN67" i="1" s="1"/>
  <c r="JQ67" i="1" s="1"/>
  <c r="JT67" i="1" s="1"/>
  <c r="JW67" i="1" s="1"/>
  <c r="JZ67" i="1" s="1"/>
  <c r="KC67" i="1" s="1"/>
  <c r="KF67" i="1" s="1"/>
  <c r="KI67" i="1" s="1"/>
  <c r="KL67" i="1" s="1"/>
  <c r="KO67" i="1" s="1"/>
  <c r="KR67" i="1" s="1"/>
  <c r="KU67" i="1" s="1"/>
  <c r="KX67" i="1" s="1"/>
  <c r="LA67" i="1" s="1"/>
  <c r="LD67" i="1" s="1"/>
  <c r="LG67" i="1" s="1"/>
  <c r="LJ67" i="1" s="1"/>
  <c r="LM67" i="1" s="1"/>
  <c r="LP67" i="1" s="1"/>
  <c r="LS67" i="1" s="1"/>
  <c r="LV67" i="1" s="1"/>
  <c r="LY67" i="1" s="1"/>
  <c r="MB67" i="1" s="1"/>
  <c r="ME67" i="1" s="1"/>
  <c r="MH67" i="1" s="1"/>
  <c r="MK67" i="1" s="1"/>
  <c r="MN67" i="1" s="1"/>
  <c r="MQ67" i="1" s="1"/>
  <c r="MT67" i="1" s="1"/>
  <c r="MW67" i="1" s="1"/>
  <c r="MZ67" i="1" s="1"/>
  <c r="NC67" i="1" s="1"/>
  <c r="NF67" i="1" s="1"/>
  <c r="NI67" i="1" s="1"/>
  <c r="NL67" i="1" s="1"/>
  <c r="NO67" i="1" s="1"/>
  <c r="NR67" i="1" s="1"/>
  <c r="NU67" i="1" s="1"/>
  <c r="NX67" i="1" s="1"/>
  <c r="OA67" i="1" s="1"/>
  <c r="OD67" i="1" s="1"/>
  <c r="OG67" i="1" s="1"/>
  <c r="OJ67" i="1" s="1"/>
  <c r="OM67" i="1" s="1"/>
  <c r="OP67" i="1" s="1"/>
  <c r="OS67" i="1" s="1"/>
  <c r="OV67" i="1" s="1"/>
  <c r="OY67" i="1" s="1"/>
  <c r="PB67" i="1" s="1"/>
  <c r="PE67" i="1" s="1"/>
  <c r="J67" i="1"/>
  <c r="M67" i="1" s="1"/>
  <c r="G67" i="1"/>
  <c r="PL66" i="1"/>
  <c r="PM66" i="1" s="1"/>
  <c r="PI66" i="1"/>
  <c r="PJ66" i="1" s="1"/>
  <c r="PF66" i="1"/>
  <c r="PO66" i="1" s="1"/>
  <c r="PP66" i="1" s="1"/>
  <c r="G66" i="1"/>
  <c r="J66" i="1" s="1"/>
  <c r="M66" i="1" s="1"/>
  <c r="P66" i="1" s="1"/>
  <c r="S66" i="1" s="1"/>
  <c r="V66" i="1" s="1"/>
  <c r="Y66" i="1" s="1"/>
  <c r="AB66" i="1" s="1"/>
  <c r="AE66" i="1" s="1"/>
  <c r="AH66" i="1" s="1"/>
  <c r="AK66" i="1" s="1"/>
  <c r="AN66" i="1" s="1"/>
  <c r="AQ66" i="1" s="1"/>
  <c r="AT66" i="1" s="1"/>
  <c r="AW66" i="1" s="1"/>
  <c r="AZ66" i="1" s="1"/>
  <c r="BC66" i="1" s="1"/>
  <c r="BF66" i="1" s="1"/>
  <c r="BI66" i="1" s="1"/>
  <c r="BL66" i="1" s="1"/>
  <c r="BO66" i="1" s="1"/>
  <c r="BR66" i="1" s="1"/>
  <c r="BU66" i="1" s="1"/>
  <c r="BX66" i="1" s="1"/>
  <c r="CA66" i="1" s="1"/>
  <c r="CD66" i="1" s="1"/>
  <c r="CG66" i="1" s="1"/>
  <c r="CJ66" i="1" s="1"/>
  <c r="CM66" i="1" s="1"/>
  <c r="CP66" i="1" s="1"/>
  <c r="CS66" i="1" s="1"/>
  <c r="CV66" i="1" s="1"/>
  <c r="CY66" i="1" s="1"/>
  <c r="DB66" i="1" s="1"/>
  <c r="DE66" i="1" s="1"/>
  <c r="DH66" i="1" s="1"/>
  <c r="DK66" i="1" s="1"/>
  <c r="DN66" i="1" s="1"/>
  <c r="DQ66" i="1" s="1"/>
  <c r="DT66" i="1" s="1"/>
  <c r="DW66" i="1" s="1"/>
  <c r="DZ66" i="1" s="1"/>
  <c r="EC66" i="1" s="1"/>
  <c r="EF66" i="1" s="1"/>
  <c r="EI66" i="1" s="1"/>
  <c r="EL66" i="1" s="1"/>
  <c r="EO66" i="1" s="1"/>
  <c r="ER66" i="1" s="1"/>
  <c r="EU66" i="1" s="1"/>
  <c r="EX66" i="1" s="1"/>
  <c r="FA66" i="1" s="1"/>
  <c r="FD66" i="1" s="1"/>
  <c r="FG66" i="1" s="1"/>
  <c r="FJ66" i="1" s="1"/>
  <c r="FM66" i="1" s="1"/>
  <c r="FP66" i="1" s="1"/>
  <c r="FS66" i="1" s="1"/>
  <c r="FV66" i="1" s="1"/>
  <c r="FY66" i="1" s="1"/>
  <c r="GB66" i="1" s="1"/>
  <c r="GE66" i="1" s="1"/>
  <c r="GH66" i="1" s="1"/>
  <c r="GK66" i="1" s="1"/>
  <c r="GN66" i="1" s="1"/>
  <c r="GQ66" i="1" s="1"/>
  <c r="GT66" i="1" s="1"/>
  <c r="GW66" i="1" s="1"/>
  <c r="GZ66" i="1" s="1"/>
  <c r="HC66" i="1" s="1"/>
  <c r="HF66" i="1" s="1"/>
  <c r="HI66" i="1" s="1"/>
  <c r="HL66" i="1" s="1"/>
  <c r="HO66" i="1" s="1"/>
  <c r="HR66" i="1" s="1"/>
  <c r="HU66" i="1" s="1"/>
  <c r="HX66" i="1" s="1"/>
  <c r="IA66" i="1" s="1"/>
  <c r="ID66" i="1" s="1"/>
  <c r="IG66" i="1" s="1"/>
  <c r="IJ66" i="1" s="1"/>
  <c r="IM66" i="1" s="1"/>
  <c r="IP66" i="1" s="1"/>
  <c r="IS66" i="1" s="1"/>
  <c r="IV66" i="1" s="1"/>
  <c r="IY66" i="1" s="1"/>
  <c r="JB66" i="1" s="1"/>
  <c r="JE66" i="1" s="1"/>
  <c r="JH66" i="1" s="1"/>
  <c r="JK66" i="1" s="1"/>
  <c r="JN66" i="1" s="1"/>
  <c r="JQ66" i="1" s="1"/>
  <c r="JT66" i="1" s="1"/>
  <c r="JW66" i="1" s="1"/>
  <c r="JZ66" i="1" s="1"/>
  <c r="KC66" i="1" s="1"/>
  <c r="KF66" i="1" s="1"/>
  <c r="KI66" i="1" s="1"/>
  <c r="KL66" i="1" s="1"/>
  <c r="KO66" i="1" s="1"/>
  <c r="KR66" i="1" s="1"/>
  <c r="KU66" i="1" s="1"/>
  <c r="KX66" i="1" s="1"/>
  <c r="LA66" i="1" s="1"/>
  <c r="LD66" i="1" s="1"/>
  <c r="LG66" i="1" s="1"/>
  <c r="LJ66" i="1" s="1"/>
  <c r="LM66" i="1" s="1"/>
  <c r="LP66" i="1" s="1"/>
  <c r="LS66" i="1" s="1"/>
  <c r="LV66" i="1" s="1"/>
  <c r="LY66" i="1" s="1"/>
  <c r="MB66" i="1" s="1"/>
  <c r="ME66" i="1" s="1"/>
  <c r="MH66" i="1" s="1"/>
  <c r="MK66" i="1" s="1"/>
  <c r="MN66" i="1" s="1"/>
  <c r="MQ66" i="1" s="1"/>
  <c r="MT66" i="1" s="1"/>
  <c r="MW66" i="1" s="1"/>
  <c r="MZ66" i="1" s="1"/>
  <c r="NC66" i="1" s="1"/>
  <c r="NF66" i="1" s="1"/>
  <c r="NI66" i="1" s="1"/>
  <c r="NL66" i="1" s="1"/>
  <c r="NO66" i="1" s="1"/>
  <c r="NR66" i="1" s="1"/>
  <c r="NU66" i="1" s="1"/>
  <c r="NX66" i="1" s="1"/>
  <c r="OA66" i="1" s="1"/>
  <c r="OD66" i="1" s="1"/>
  <c r="OG66" i="1" s="1"/>
  <c r="OJ66" i="1" s="1"/>
  <c r="OM66" i="1" s="1"/>
  <c r="OP66" i="1" s="1"/>
  <c r="OS66" i="1" s="1"/>
  <c r="OV66" i="1" s="1"/>
  <c r="OY66" i="1" s="1"/>
  <c r="PB66" i="1" s="1"/>
  <c r="PE66" i="1" s="1"/>
  <c r="PL65" i="1"/>
  <c r="PM65" i="1" s="1"/>
  <c r="PI65" i="1"/>
  <c r="PJ65" i="1" s="1"/>
  <c r="PF65" i="1"/>
  <c r="PO65" i="1" s="1"/>
  <c r="PP65" i="1" s="1"/>
  <c r="D27" i="6" s="1"/>
  <c r="G65" i="1"/>
  <c r="J65" i="1" s="1"/>
  <c r="M65" i="1" s="1"/>
  <c r="P65" i="1" s="1"/>
  <c r="S65" i="1" s="1"/>
  <c r="V65" i="1" s="1"/>
  <c r="Y65" i="1" s="1"/>
  <c r="AB65" i="1" s="1"/>
  <c r="AE65" i="1" s="1"/>
  <c r="AH65" i="1" s="1"/>
  <c r="AK65" i="1" s="1"/>
  <c r="AN65" i="1" s="1"/>
  <c r="AQ65" i="1" s="1"/>
  <c r="AT65" i="1" s="1"/>
  <c r="AW65" i="1" s="1"/>
  <c r="AZ65" i="1" s="1"/>
  <c r="BC65" i="1" s="1"/>
  <c r="BF65" i="1" s="1"/>
  <c r="BI65" i="1" s="1"/>
  <c r="BL65" i="1" s="1"/>
  <c r="BO65" i="1" s="1"/>
  <c r="BR65" i="1" s="1"/>
  <c r="BU65" i="1" s="1"/>
  <c r="BX65" i="1" s="1"/>
  <c r="CA65" i="1" s="1"/>
  <c r="CD65" i="1" s="1"/>
  <c r="CG65" i="1" s="1"/>
  <c r="CJ65" i="1" s="1"/>
  <c r="CM65" i="1" s="1"/>
  <c r="CP65" i="1" s="1"/>
  <c r="CS65" i="1" s="1"/>
  <c r="CV65" i="1" s="1"/>
  <c r="CY65" i="1" s="1"/>
  <c r="DB65" i="1" s="1"/>
  <c r="DE65" i="1" s="1"/>
  <c r="DH65" i="1" s="1"/>
  <c r="DK65" i="1" s="1"/>
  <c r="DN65" i="1" s="1"/>
  <c r="DQ65" i="1" s="1"/>
  <c r="DT65" i="1" s="1"/>
  <c r="DW65" i="1" s="1"/>
  <c r="DZ65" i="1" s="1"/>
  <c r="EC65" i="1" s="1"/>
  <c r="EF65" i="1" s="1"/>
  <c r="EI65" i="1" s="1"/>
  <c r="EL65" i="1" s="1"/>
  <c r="EO65" i="1" s="1"/>
  <c r="ER65" i="1" s="1"/>
  <c r="EU65" i="1" s="1"/>
  <c r="EX65" i="1" s="1"/>
  <c r="FA65" i="1" s="1"/>
  <c r="FD65" i="1" s="1"/>
  <c r="FG65" i="1" s="1"/>
  <c r="FJ65" i="1" s="1"/>
  <c r="FM65" i="1" s="1"/>
  <c r="FP65" i="1" s="1"/>
  <c r="FS65" i="1" s="1"/>
  <c r="FV65" i="1" s="1"/>
  <c r="FY65" i="1" s="1"/>
  <c r="GB65" i="1" s="1"/>
  <c r="GE65" i="1" s="1"/>
  <c r="GH65" i="1" s="1"/>
  <c r="GK65" i="1" s="1"/>
  <c r="GN65" i="1" s="1"/>
  <c r="GQ65" i="1" s="1"/>
  <c r="GT65" i="1" s="1"/>
  <c r="GW65" i="1" s="1"/>
  <c r="GZ65" i="1" s="1"/>
  <c r="HC65" i="1" s="1"/>
  <c r="HF65" i="1" s="1"/>
  <c r="HI65" i="1" s="1"/>
  <c r="HL65" i="1" s="1"/>
  <c r="HO65" i="1" s="1"/>
  <c r="HR65" i="1" s="1"/>
  <c r="HU65" i="1" s="1"/>
  <c r="HX65" i="1" s="1"/>
  <c r="IA65" i="1" s="1"/>
  <c r="ID65" i="1" s="1"/>
  <c r="IG65" i="1" s="1"/>
  <c r="IJ65" i="1" s="1"/>
  <c r="IM65" i="1" s="1"/>
  <c r="IP65" i="1" s="1"/>
  <c r="IS65" i="1" s="1"/>
  <c r="IV65" i="1" s="1"/>
  <c r="IY65" i="1" s="1"/>
  <c r="JB65" i="1" s="1"/>
  <c r="JE65" i="1" s="1"/>
  <c r="JH65" i="1" s="1"/>
  <c r="JK65" i="1" s="1"/>
  <c r="JN65" i="1" s="1"/>
  <c r="JQ65" i="1" s="1"/>
  <c r="JT65" i="1" s="1"/>
  <c r="JW65" i="1" s="1"/>
  <c r="JZ65" i="1" s="1"/>
  <c r="KC65" i="1" s="1"/>
  <c r="KF65" i="1" s="1"/>
  <c r="KI65" i="1" s="1"/>
  <c r="KL65" i="1" s="1"/>
  <c r="KO65" i="1" s="1"/>
  <c r="KR65" i="1" s="1"/>
  <c r="KU65" i="1" s="1"/>
  <c r="KX65" i="1" s="1"/>
  <c r="LA65" i="1" s="1"/>
  <c r="LD65" i="1" s="1"/>
  <c r="LG65" i="1" s="1"/>
  <c r="LJ65" i="1" s="1"/>
  <c r="LM65" i="1" s="1"/>
  <c r="LP65" i="1" s="1"/>
  <c r="LS65" i="1" s="1"/>
  <c r="LV65" i="1" s="1"/>
  <c r="LY65" i="1" s="1"/>
  <c r="MB65" i="1" s="1"/>
  <c r="ME65" i="1" s="1"/>
  <c r="MH65" i="1" s="1"/>
  <c r="MK65" i="1" s="1"/>
  <c r="MN65" i="1" s="1"/>
  <c r="MQ65" i="1" s="1"/>
  <c r="MT65" i="1" s="1"/>
  <c r="MW65" i="1" s="1"/>
  <c r="MZ65" i="1" s="1"/>
  <c r="NC65" i="1" s="1"/>
  <c r="NF65" i="1" s="1"/>
  <c r="NI65" i="1" s="1"/>
  <c r="NL65" i="1" s="1"/>
  <c r="NO65" i="1" s="1"/>
  <c r="NR65" i="1" s="1"/>
  <c r="NU65" i="1" s="1"/>
  <c r="NX65" i="1" s="1"/>
  <c r="OA65" i="1" s="1"/>
  <c r="OD65" i="1" s="1"/>
  <c r="OG65" i="1" s="1"/>
  <c r="OJ65" i="1" s="1"/>
  <c r="OM65" i="1" s="1"/>
  <c r="OP65" i="1" s="1"/>
  <c r="OS65" i="1" s="1"/>
  <c r="OV65" i="1" s="1"/>
  <c r="OY65" i="1" s="1"/>
  <c r="PB65" i="1" s="1"/>
  <c r="PE65" i="1" s="1"/>
  <c r="PL64" i="1"/>
  <c r="PM64" i="1" s="1"/>
  <c r="PJ64" i="1"/>
  <c r="PI64" i="1"/>
  <c r="PF64" i="1"/>
  <c r="PG64" i="1" s="1"/>
  <c r="G64" i="1"/>
  <c r="J64" i="1" s="1"/>
  <c r="M64" i="1" s="1"/>
  <c r="P64" i="1" s="1"/>
  <c r="S64" i="1" s="1"/>
  <c r="V64" i="1" s="1"/>
  <c r="Y64" i="1" s="1"/>
  <c r="AB64" i="1" s="1"/>
  <c r="AE64" i="1" s="1"/>
  <c r="AH64" i="1" s="1"/>
  <c r="AK64" i="1" s="1"/>
  <c r="AN64" i="1" s="1"/>
  <c r="AQ64" i="1" s="1"/>
  <c r="AT64" i="1" s="1"/>
  <c r="AW64" i="1" s="1"/>
  <c r="AZ64" i="1" s="1"/>
  <c r="BC64" i="1" s="1"/>
  <c r="BF64" i="1" s="1"/>
  <c r="BI64" i="1" s="1"/>
  <c r="BL64" i="1" s="1"/>
  <c r="BO64" i="1" s="1"/>
  <c r="BR64" i="1" s="1"/>
  <c r="BU64" i="1" s="1"/>
  <c r="BX64" i="1" s="1"/>
  <c r="CA64" i="1" s="1"/>
  <c r="CD64" i="1" s="1"/>
  <c r="CG64" i="1" s="1"/>
  <c r="CJ64" i="1" s="1"/>
  <c r="CM64" i="1" s="1"/>
  <c r="CP64" i="1" s="1"/>
  <c r="CS64" i="1" s="1"/>
  <c r="CV64" i="1" s="1"/>
  <c r="CY64" i="1" s="1"/>
  <c r="DB64" i="1" s="1"/>
  <c r="DE64" i="1" s="1"/>
  <c r="DH64" i="1" s="1"/>
  <c r="DK64" i="1" s="1"/>
  <c r="DN64" i="1" s="1"/>
  <c r="DQ64" i="1" s="1"/>
  <c r="DT64" i="1" s="1"/>
  <c r="DW64" i="1" s="1"/>
  <c r="DZ64" i="1" s="1"/>
  <c r="EC64" i="1" s="1"/>
  <c r="EF64" i="1" s="1"/>
  <c r="EI64" i="1" s="1"/>
  <c r="EL64" i="1" s="1"/>
  <c r="EO64" i="1" s="1"/>
  <c r="ER64" i="1" s="1"/>
  <c r="EU64" i="1" s="1"/>
  <c r="EX64" i="1" s="1"/>
  <c r="FA64" i="1" s="1"/>
  <c r="FD64" i="1" s="1"/>
  <c r="FG64" i="1" s="1"/>
  <c r="FJ64" i="1" s="1"/>
  <c r="FM64" i="1" s="1"/>
  <c r="FP64" i="1" s="1"/>
  <c r="FS64" i="1" s="1"/>
  <c r="FV64" i="1" s="1"/>
  <c r="FY64" i="1" s="1"/>
  <c r="GB64" i="1" s="1"/>
  <c r="GE64" i="1" s="1"/>
  <c r="GH64" i="1" s="1"/>
  <c r="GK64" i="1" s="1"/>
  <c r="GN64" i="1" s="1"/>
  <c r="GQ64" i="1" s="1"/>
  <c r="GT64" i="1" s="1"/>
  <c r="GW64" i="1" s="1"/>
  <c r="GZ64" i="1" s="1"/>
  <c r="HC64" i="1" s="1"/>
  <c r="HF64" i="1" s="1"/>
  <c r="HI64" i="1" s="1"/>
  <c r="HL64" i="1" s="1"/>
  <c r="HO64" i="1" s="1"/>
  <c r="HR64" i="1" s="1"/>
  <c r="HU64" i="1" s="1"/>
  <c r="HX64" i="1" s="1"/>
  <c r="IA64" i="1" s="1"/>
  <c r="ID64" i="1" s="1"/>
  <c r="IG64" i="1" s="1"/>
  <c r="IJ64" i="1" s="1"/>
  <c r="IM64" i="1" s="1"/>
  <c r="IP64" i="1" s="1"/>
  <c r="IS64" i="1" s="1"/>
  <c r="IV64" i="1" s="1"/>
  <c r="IY64" i="1" s="1"/>
  <c r="JB64" i="1" s="1"/>
  <c r="JE64" i="1" s="1"/>
  <c r="JH64" i="1" s="1"/>
  <c r="JK64" i="1" s="1"/>
  <c r="JN64" i="1" s="1"/>
  <c r="JQ64" i="1" s="1"/>
  <c r="JT64" i="1" s="1"/>
  <c r="JW64" i="1" s="1"/>
  <c r="JZ64" i="1" s="1"/>
  <c r="KC64" i="1" s="1"/>
  <c r="KF64" i="1" s="1"/>
  <c r="KI64" i="1" s="1"/>
  <c r="KL64" i="1" s="1"/>
  <c r="KO64" i="1" s="1"/>
  <c r="KR64" i="1" s="1"/>
  <c r="KU64" i="1" s="1"/>
  <c r="KX64" i="1" s="1"/>
  <c r="LA64" i="1" s="1"/>
  <c r="LD64" i="1" s="1"/>
  <c r="LG64" i="1" s="1"/>
  <c r="LJ64" i="1" s="1"/>
  <c r="LM64" i="1" s="1"/>
  <c r="LP64" i="1" s="1"/>
  <c r="LS64" i="1" s="1"/>
  <c r="LV64" i="1" s="1"/>
  <c r="LY64" i="1" s="1"/>
  <c r="MB64" i="1" s="1"/>
  <c r="ME64" i="1" s="1"/>
  <c r="MH64" i="1" s="1"/>
  <c r="MK64" i="1" s="1"/>
  <c r="MN64" i="1" s="1"/>
  <c r="MQ64" i="1" s="1"/>
  <c r="MT64" i="1" s="1"/>
  <c r="MW64" i="1" s="1"/>
  <c r="MZ64" i="1" s="1"/>
  <c r="NC64" i="1" s="1"/>
  <c r="NF64" i="1" s="1"/>
  <c r="NI64" i="1" s="1"/>
  <c r="NL64" i="1" s="1"/>
  <c r="NO64" i="1" s="1"/>
  <c r="NR64" i="1" s="1"/>
  <c r="NU64" i="1" s="1"/>
  <c r="NX64" i="1" s="1"/>
  <c r="OA64" i="1" s="1"/>
  <c r="OD64" i="1" s="1"/>
  <c r="OG64" i="1" s="1"/>
  <c r="OJ64" i="1" s="1"/>
  <c r="OM64" i="1" s="1"/>
  <c r="OP64" i="1" s="1"/>
  <c r="OS64" i="1" s="1"/>
  <c r="OV64" i="1" s="1"/>
  <c r="OY64" i="1" s="1"/>
  <c r="PB64" i="1" s="1"/>
  <c r="PE64" i="1" s="1"/>
  <c r="PL63" i="1"/>
  <c r="PM63" i="1" s="1"/>
  <c r="PI63" i="1"/>
  <c r="PJ63" i="1" s="1"/>
  <c r="PF63" i="1"/>
  <c r="G63" i="1"/>
  <c r="J63" i="1" s="1"/>
  <c r="M63" i="1" s="1"/>
  <c r="P63" i="1" s="1"/>
  <c r="S63" i="1" s="1"/>
  <c r="V63" i="1" s="1"/>
  <c r="Y63" i="1" s="1"/>
  <c r="AB63" i="1" s="1"/>
  <c r="AE63" i="1" s="1"/>
  <c r="AH63" i="1" s="1"/>
  <c r="AK63" i="1" s="1"/>
  <c r="AN63" i="1" s="1"/>
  <c r="AQ63" i="1" s="1"/>
  <c r="AT63" i="1" s="1"/>
  <c r="AW63" i="1" s="1"/>
  <c r="AZ63" i="1" s="1"/>
  <c r="BC63" i="1" s="1"/>
  <c r="BF63" i="1" s="1"/>
  <c r="BI63" i="1" s="1"/>
  <c r="BL63" i="1" s="1"/>
  <c r="BO63" i="1" s="1"/>
  <c r="BR63" i="1" s="1"/>
  <c r="BU63" i="1" s="1"/>
  <c r="BX63" i="1" s="1"/>
  <c r="CA63" i="1" s="1"/>
  <c r="CD63" i="1" s="1"/>
  <c r="CG63" i="1" s="1"/>
  <c r="CJ63" i="1" s="1"/>
  <c r="CM63" i="1" s="1"/>
  <c r="CP63" i="1" s="1"/>
  <c r="CS63" i="1" s="1"/>
  <c r="CV63" i="1" s="1"/>
  <c r="CY63" i="1" s="1"/>
  <c r="DB63" i="1" s="1"/>
  <c r="DE63" i="1" s="1"/>
  <c r="DH63" i="1" s="1"/>
  <c r="DK63" i="1" s="1"/>
  <c r="DN63" i="1" s="1"/>
  <c r="DQ63" i="1" s="1"/>
  <c r="DT63" i="1" s="1"/>
  <c r="DW63" i="1" s="1"/>
  <c r="DZ63" i="1" s="1"/>
  <c r="EC63" i="1" s="1"/>
  <c r="EF63" i="1" s="1"/>
  <c r="EI63" i="1" s="1"/>
  <c r="EL63" i="1" s="1"/>
  <c r="EO63" i="1" s="1"/>
  <c r="ER63" i="1" s="1"/>
  <c r="EU63" i="1" s="1"/>
  <c r="EX63" i="1" s="1"/>
  <c r="FA63" i="1" s="1"/>
  <c r="FD63" i="1" s="1"/>
  <c r="FG63" i="1" s="1"/>
  <c r="FJ63" i="1" s="1"/>
  <c r="FM63" i="1" s="1"/>
  <c r="FP63" i="1" s="1"/>
  <c r="FS63" i="1" s="1"/>
  <c r="FV63" i="1" s="1"/>
  <c r="FY63" i="1" s="1"/>
  <c r="GB63" i="1" s="1"/>
  <c r="GE63" i="1" s="1"/>
  <c r="GH63" i="1" s="1"/>
  <c r="GK63" i="1" s="1"/>
  <c r="GN63" i="1" s="1"/>
  <c r="GQ63" i="1" s="1"/>
  <c r="GT63" i="1" s="1"/>
  <c r="GW63" i="1" s="1"/>
  <c r="GZ63" i="1" s="1"/>
  <c r="HC63" i="1" s="1"/>
  <c r="HF63" i="1" s="1"/>
  <c r="HI63" i="1" s="1"/>
  <c r="HL63" i="1" s="1"/>
  <c r="HO63" i="1" s="1"/>
  <c r="HR63" i="1" s="1"/>
  <c r="HU63" i="1" s="1"/>
  <c r="HX63" i="1" s="1"/>
  <c r="IA63" i="1" s="1"/>
  <c r="ID63" i="1" s="1"/>
  <c r="IG63" i="1" s="1"/>
  <c r="IJ63" i="1" s="1"/>
  <c r="IM63" i="1" s="1"/>
  <c r="IP63" i="1" s="1"/>
  <c r="IS63" i="1" s="1"/>
  <c r="IV63" i="1" s="1"/>
  <c r="IY63" i="1" s="1"/>
  <c r="JB63" i="1" s="1"/>
  <c r="JE63" i="1" s="1"/>
  <c r="JH63" i="1" s="1"/>
  <c r="JK63" i="1" s="1"/>
  <c r="JN63" i="1" s="1"/>
  <c r="JQ63" i="1" s="1"/>
  <c r="JT63" i="1" s="1"/>
  <c r="JW63" i="1" s="1"/>
  <c r="JZ63" i="1" s="1"/>
  <c r="KC63" i="1" s="1"/>
  <c r="KF63" i="1" s="1"/>
  <c r="KI63" i="1" s="1"/>
  <c r="KL63" i="1" s="1"/>
  <c r="KO63" i="1" s="1"/>
  <c r="KR63" i="1" s="1"/>
  <c r="KU63" i="1" s="1"/>
  <c r="KX63" i="1" s="1"/>
  <c r="LA63" i="1" s="1"/>
  <c r="LD63" i="1" s="1"/>
  <c r="LG63" i="1" s="1"/>
  <c r="LJ63" i="1" s="1"/>
  <c r="LM63" i="1" s="1"/>
  <c r="LP63" i="1" s="1"/>
  <c r="LS63" i="1" s="1"/>
  <c r="LV63" i="1" s="1"/>
  <c r="LY63" i="1" s="1"/>
  <c r="MB63" i="1" s="1"/>
  <c r="ME63" i="1" s="1"/>
  <c r="MH63" i="1" s="1"/>
  <c r="MK63" i="1" s="1"/>
  <c r="MN63" i="1" s="1"/>
  <c r="MQ63" i="1" s="1"/>
  <c r="MT63" i="1" s="1"/>
  <c r="MW63" i="1" s="1"/>
  <c r="MZ63" i="1" s="1"/>
  <c r="NC63" i="1" s="1"/>
  <c r="NF63" i="1" s="1"/>
  <c r="NI63" i="1" s="1"/>
  <c r="NL63" i="1" s="1"/>
  <c r="NO63" i="1" s="1"/>
  <c r="NR63" i="1" s="1"/>
  <c r="NU63" i="1" s="1"/>
  <c r="NX63" i="1" s="1"/>
  <c r="OA63" i="1" s="1"/>
  <c r="OD63" i="1" s="1"/>
  <c r="OG63" i="1" s="1"/>
  <c r="OJ63" i="1" s="1"/>
  <c r="OM63" i="1" s="1"/>
  <c r="OP63" i="1" s="1"/>
  <c r="OS63" i="1" s="1"/>
  <c r="OV63" i="1" s="1"/>
  <c r="OY63" i="1" s="1"/>
  <c r="PB63" i="1" s="1"/>
  <c r="PE63" i="1" s="1"/>
  <c r="PM62" i="1"/>
  <c r="PL62" i="1"/>
  <c r="PI62" i="1"/>
  <c r="PO62" i="1" s="1"/>
  <c r="PP62" i="1" s="1"/>
  <c r="D18" i="6" s="1"/>
  <c r="PG62" i="1"/>
  <c r="PF62" i="1"/>
  <c r="G62" i="1"/>
  <c r="J62" i="1" s="1"/>
  <c r="M62" i="1" s="1"/>
  <c r="P62" i="1" s="1"/>
  <c r="S62" i="1" s="1"/>
  <c r="V62" i="1" s="1"/>
  <c r="Y62" i="1" s="1"/>
  <c r="AB62" i="1" s="1"/>
  <c r="AE62" i="1" s="1"/>
  <c r="AH62" i="1" s="1"/>
  <c r="AK62" i="1" s="1"/>
  <c r="AN62" i="1" s="1"/>
  <c r="AQ62" i="1" s="1"/>
  <c r="AT62" i="1" s="1"/>
  <c r="AW62" i="1" s="1"/>
  <c r="AZ62" i="1" s="1"/>
  <c r="BC62" i="1" s="1"/>
  <c r="BF62" i="1" s="1"/>
  <c r="BI62" i="1" s="1"/>
  <c r="BL62" i="1" s="1"/>
  <c r="BO62" i="1" s="1"/>
  <c r="BR62" i="1" s="1"/>
  <c r="BU62" i="1" s="1"/>
  <c r="BX62" i="1" s="1"/>
  <c r="CA62" i="1" s="1"/>
  <c r="CD62" i="1" s="1"/>
  <c r="CG62" i="1" s="1"/>
  <c r="CJ62" i="1" s="1"/>
  <c r="CM62" i="1" s="1"/>
  <c r="CP62" i="1" s="1"/>
  <c r="CS62" i="1" s="1"/>
  <c r="CV62" i="1" s="1"/>
  <c r="CY62" i="1" s="1"/>
  <c r="DB62" i="1" s="1"/>
  <c r="DE62" i="1" s="1"/>
  <c r="DH62" i="1" s="1"/>
  <c r="DK62" i="1" s="1"/>
  <c r="DN62" i="1" s="1"/>
  <c r="DQ62" i="1" s="1"/>
  <c r="DT62" i="1" s="1"/>
  <c r="DW62" i="1" s="1"/>
  <c r="DZ62" i="1" s="1"/>
  <c r="EC62" i="1" s="1"/>
  <c r="EF62" i="1" s="1"/>
  <c r="EI62" i="1" s="1"/>
  <c r="EL62" i="1" s="1"/>
  <c r="EO62" i="1" s="1"/>
  <c r="ER62" i="1" s="1"/>
  <c r="EU62" i="1" s="1"/>
  <c r="EX62" i="1" s="1"/>
  <c r="FA62" i="1" s="1"/>
  <c r="FD62" i="1" s="1"/>
  <c r="FG62" i="1" s="1"/>
  <c r="FJ62" i="1" s="1"/>
  <c r="FM62" i="1" s="1"/>
  <c r="FP62" i="1" s="1"/>
  <c r="FS62" i="1" s="1"/>
  <c r="FV62" i="1" s="1"/>
  <c r="FY62" i="1" s="1"/>
  <c r="GB62" i="1" s="1"/>
  <c r="GE62" i="1" s="1"/>
  <c r="GH62" i="1" s="1"/>
  <c r="GK62" i="1" s="1"/>
  <c r="GN62" i="1" s="1"/>
  <c r="GQ62" i="1" s="1"/>
  <c r="GT62" i="1" s="1"/>
  <c r="GW62" i="1" s="1"/>
  <c r="GZ62" i="1" s="1"/>
  <c r="HC62" i="1" s="1"/>
  <c r="HF62" i="1" s="1"/>
  <c r="HI62" i="1" s="1"/>
  <c r="HL62" i="1" s="1"/>
  <c r="HO62" i="1" s="1"/>
  <c r="HR62" i="1" s="1"/>
  <c r="HU62" i="1" s="1"/>
  <c r="HX62" i="1" s="1"/>
  <c r="IA62" i="1" s="1"/>
  <c r="ID62" i="1" s="1"/>
  <c r="IG62" i="1" s="1"/>
  <c r="IJ62" i="1" s="1"/>
  <c r="IM62" i="1" s="1"/>
  <c r="IP62" i="1" s="1"/>
  <c r="IS62" i="1" s="1"/>
  <c r="IV62" i="1" s="1"/>
  <c r="IY62" i="1" s="1"/>
  <c r="JB62" i="1" s="1"/>
  <c r="JE62" i="1" s="1"/>
  <c r="JH62" i="1" s="1"/>
  <c r="JK62" i="1" s="1"/>
  <c r="JN62" i="1" s="1"/>
  <c r="JQ62" i="1" s="1"/>
  <c r="JT62" i="1" s="1"/>
  <c r="JW62" i="1" s="1"/>
  <c r="JZ62" i="1" s="1"/>
  <c r="KC62" i="1" s="1"/>
  <c r="KF62" i="1" s="1"/>
  <c r="KI62" i="1" s="1"/>
  <c r="KL62" i="1" s="1"/>
  <c r="KO62" i="1" s="1"/>
  <c r="KR62" i="1" s="1"/>
  <c r="KU62" i="1" s="1"/>
  <c r="KX62" i="1" s="1"/>
  <c r="LA62" i="1" s="1"/>
  <c r="LD62" i="1" s="1"/>
  <c r="LG62" i="1" s="1"/>
  <c r="LJ62" i="1" s="1"/>
  <c r="LM62" i="1" s="1"/>
  <c r="LP62" i="1" s="1"/>
  <c r="LS62" i="1" s="1"/>
  <c r="LV62" i="1" s="1"/>
  <c r="LY62" i="1" s="1"/>
  <c r="MB62" i="1" s="1"/>
  <c r="ME62" i="1" s="1"/>
  <c r="MH62" i="1" s="1"/>
  <c r="MK62" i="1" s="1"/>
  <c r="MN62" i="1" s="1"/>
  <c r="MQ62" i="1" s="1"/>
  <c r="MT62" i="1" s="1"/>
  <c r="MW62" i="1" s="1"/>
  <c r="MZ62" i="1" s="1"/>
  <c r="NC62" i="1" s="1"/>
  <c r="NF62" i="1" s="1"/>
  <c r="NI62" i="1" s="1"/>
  <c r="NL62" i="1" s="1"/>
  <c r="NO62" i="1" s="1"/>
  <c r="NR62" i="1" s="1"/>
  <c r="NU62" i="1" s="1"/>
  <c r="NX62" i="1" s="1"/>
  <c r="OA62" i="1" s="1"/>
  <c r="OD62" i="1" s="1"/>
  <c r="OG62" i="1" s="1"/>
  <c r="OJ62" i="1" s="1"/>
  <c r="OM62" i="1" s="1"/>
  <c r="OP62" i="1" s="1"/>
  <c r="OS62" i="1" s="1"/>
  <c r="OV62" i="1" s="1"/>
  <c r="OY62" i="1" s="1"/>
  <c r="PB62" i="1" s="1"/>
  <c r="PE62" i="1" s="1"/>
  <c r="PL61" i="1"/>
  <c r="PM61" i="1" s="1"/>
  <c r="PI61" i="1"/>
  <c r="PJ61" i="1" s="1"/>
  <c r="PF61" i="1"/>
  <c r="PG61" i="1" s="1"/>
  <c r="G61" i="1"/>
  <c r="J61" i="1" s="1"/>
  <c r="M61" i="1" s="1"/>
  <c r="P61" i="1" s="1"/>
  <c r="S61" i="1" s="1"/>
  <c r="V61" i="1" s="1"/>
  <c r="Y61" i="1" s="1"/>
  <c r="AB61" i="1" s="1"/>
  <c r="AE61" i="1" s="1"/>
  <c r="AH61" i="1" s="1"/>
  <c r="AK61" i="1" s="1"/>
  <c r="AN61" i="1" s="1"/>
  <c r="AQ61" i="1" s="1"/>
  <c r="AT61" i="1" s="1"/>
  <c r="AW61" i="1" s="1"/>
  <c r="AZ61" i="1" s="1"/>
  <c r="BC61" i="1" s="1"/>
  <c r="BF61" i="1" s="1"/>
  <c r="BI61" i="1" s="1"/>
  <c r="BL61" i="1" s="1"/>
  <c r="BO61" i="1" s="1"/>
  <c r="BR61" i="1" s="1"/>
  <c r="BU61" i="1" s="1"/>
  <c r="BX61" i="1" s="1"/>
  <c r="CA61" i="1" s="1"/>
  <c r="CD61" i="1" s="1"/>
  <c r="CG61" i="1" s="1"/>
  <c r="CJ61" i="1" s="1"/>
  <c r="CM61" i="1" s="1"/>
  <c r="CP61" i="1" s="1"/>
  <c r="CS61" i="1" s="1"/>
  <c r="CV61" i="1" s="1"/>
  <c r="CY61" i="1" s="1"/>
  <c r="DB61" i="1" s="1"/>
  <c r="DE61" i="1" s="1"/>
  <c r="DH61" i="1" s="1"/>
  <c r="DK61" i="1" s="1"/>
  <c r="DN61" i="1" s="1"/>
  <c r="DQ61" i="1" s="1"/>
  <c r="DT61" i="1" s="1"/>
  <c r="DW61" i="1" s="1"/>
  <c r="DZ61" i="1" s="1"/>
  <c r="EC61" i="1" s="1"/>
  <c r="EF61" i="1" s="1"/>
  <c r="EI61" i="1" s="1"/>
  <c r="EL61" i="1" s="1"/>
  <c r="EO61" i="1" s="1"/>
  <c r="ER61" i="1" s="1"/>
  <c r="EU61" i="1" s="1"/>
  <c r="EX61" i="1" s="1"/>
  <c r="FA61" i="1" s="1"/>
  <c r="FD61" i="1" s="1"/>
  <c r="FG61" i="1" s="1"/>
  <c r="FJ61" i="1" s="1"/>
  <c r="FM61" i="1" s="1"/>
  <c r="FP61" i="1" s="1"/>
  <c r="FS61" i="1" s="1"/>
  <c r="FV61" i="1" s="1"/>
  <c r="FY61" i="1" s="1"/>
  <c r="GB61" i="1" s="1"/>
  <c r="GE61" i="1" s="1"/>
  <c r="GH61" i="1" s="1"/>
  <c r="GK61" i="1" s="1"/>
  <c r="GN61" i="1" s="1"/>
  <c r="GQ61" i="1" s="1"/>
  <c r="GT61" i="1" s="1"/>
  <c r="GW61" i="1" s="1"/>
  <c r="GZ61" i="1" s="1"/>
  <c r="HC61" i="1" s="1"/>
  <c r="HF61" i="1" s="1"/>
  <c r="HI61" i="1" s="1"/>
  <c r="HL61" i="1" s="1"/>
  <c r="HO61" i="1" s="1"/>
  <c r="HR61" i="1" s="1"/>
  <c r="HU61" i="1" s="1"/>
  <c r="HX61" i="1" s="1"/>
  <c r="IA61" i="1" s="1"/>
  <c r="ID61" i="1" s="1"/>
  <c r="IG61" i="1" s="1"/>
  <c r="IJ61" i="1" s="1"/>
  <c r="IM61" i="1" s="1"/>
  <c r="IP61" i="1" s="1"/>
  <c r="IS61" i="1" s="1"/>
  <c r="IV61" i="1" s="1"/>
  <c r="IY61" i="1" s="1"/>
  <c r="JB61" i="1" s="1"/>
  <c r="JE61" i="1" s="1"/>
  <c r="JH61" i="1" s="1"/>
  <c r="JK61" i="1" s="1"/>
  <c r="JN61" i="1" s="1"/>
  <c r="JQ61" i="1" s="1"/>
  <c r="JT61" i="1" s="1"/>
  <c r="JW61" i="1" s="1"/>
  <c r="JZ61" i="1" s="1"/>
  <c r="KC61" i="1" s="1"/>
  <c r="KF61" i="1" s="1"/>
  <c r="KI61" i="1" s="1"/>
  <c r="KL61" i="1" s="1"/>
  <c r="KO61" i="1" s="1"/>
  <c r="KR61" i="1" s="1"/>
  <c r="KU61" i="1" s="1"/>
  <c r="KX61" i="1" s="1"/>
  <c r="LA61" i="1" s="1"/>
  <c r="LD61" i="1" s="1"/>
  <c r="LG61" i="1" s="1"/>
  <c r="LJ61" i="1" s="1"/>
  <c r="LM61" i="1" s="1"/>
  <c r="LP61" i="1" s="1"/>
  <c r="LS61" i="1" s="1"/>
  <c r="LV61" i="1" s="1"/>
  <c r="LY61" i="1" s="1"/>
  <c r="MB61" i="1" s="1"/>
  <c r="ME61" i="1" s="1"/>
  <c r="MH61" i="1" s="1"/>
  <c r="MK61" i="1" s="1"/>
  <c r="MN61" i="1" s="1"/>
  <c r="MQ61" i="1" s="1"/>
  <c r="MT61" i="1" s="1"/>
  <c r="MW61" i="1" s="1"/>
  <c r="MZ61" i="1" s="1"/>
  <c r="NC61" i="1" s="1"/>
  <c r="NF61" i="1" s="1"/>
  <c r="NI61" i="1" s="1"/>
  <c r="NL61" i="1" s="1"/>
  <c r="NO61" i="1" s="1"/>
  <c r="NR61" i="1" s="1"/>
  <c r="NU61" i="1" s="1"/>
  <c r="NX61" i="1" s="1"/>
  <c r="OA61" i="1" s="1"/>
  <c r="OD61" i="1" s="1"/>
  <c r="OG61" i="1" s="1"/>
  <c r="OJ61" i="1" s="1"/>
  <c r="OM61" i="1" s="1"/>
  <c r="OP61" i="1" s="1"/>
  <c r="OS61" i="1" s="1"/>
  <c r="OV61" i="1" s="1"/>
  <c r="OY61" i="1" s="1"/>
  <c r="PB61" i="1" s="1"/>
  <c r="PE61" i="1" s="1"/>
  <c r="PL60" i="1"/>
  <c r="PM60" i="1" s="1"/>
  <c r="PI60" i="1"/>
  <c r="PJ60" i="1" s="1"/>
  <c r="PF60" i="1"/>
  <c r="PG60" i="1" s="1"/>
  <c r="G60" i="1"/>
  <c r="J60" i="1" s="1"/>
  <c r="M60" i="1" s="1"/>
  <c r="P60" i="1" s="1"/>
  <c r="S60" i="1" s="1"/>
  <c r="V60" i="1" s="1"/>
  <c r="Y60" i="1" s="1"/>
  <c r="AB60" i="1" s="1"/>
  <c r="AE60" i="1" s="1"/>
  <c r="AH60" i="1" s="1"/>
  <c r="AK60" i="1" s="1"/>
  <c r="AN60" i="1" s="1"/>
  <c r="AQ60" i="1" s="1"/>
  <c r="AT60" i="1" s="1"/>
  <c r="AW60" i="1" s="1"/>
  <c r="AZ60" i="1" s="1"/>
  <c r="BC60" i="1" s="1"/>
  <c r="BF60" i="1" s="1"/>
  <c r="BI60" i="1" s="1"/>
  <c r="BL60" i="1" s="1"/>
  <c r="BO60" i="1" s="1"/>
  <c r="BR60" i="1" s="1"/>
  <c r="BU60" i="1" s="1"/>
  <c r="BX60" i="1" s="1"/>
  <c r="CA60" i="1" s="1"/>
  <c r="CD60" i="1" s="1"/>
  <c r="CG60" i="1" s="1"/>
  <c r="CJ60" i="1" s="1"/>
  <c r="CM60" i="1" s="1"/>
  <c r="CP60" i="1" s="1"/>
  <c r="CS60" i="1" s="1"/>
  <c r="CV60" i="1" s="1"/>
  <c r="CY60" i="1" s="1"/>
  <c r="DB60" i="1" s="1"/>
  <c r="DE60" i="1" s="1"/>
  <c r="DH60" i="1" s="1"/>
  <c r="DK60" i="1" s="1"/>
  <c r="DN60" i="1" s="1"/>
  <c r="DQ60" i="1" s="1"/>
  <c r="DT60" i="1" s="1"/>
  <c r="DW60" i="1" s="1"/>
  <c r="DZ60" i="1" s="1"/>
  <c r="EC60" i="1" s="1"/>
  <c r="EF60" i="1" s="1"/>
  <c r="EI60" i="1" s="1"/>
  <c r="EL60" i="1" s="1"/>
  <c r="EO60" i="1" s="1"/>
  <c r="ER60" i="1" s="1"/>
  <c r="EU60" i="1" s="1"/>
  <c r="EX60" i="1" s="1"/>
  <c r="FA60" i="1" s="1"/>
  <c r="FD60" i="1" s="1"/>
  <c r="FG60" i="1" s="1"/>
  <c r="FJ60" i="1" s="1"/>
  <c r="FM60" i="1" s="1"/>
  <c r="FP60" i="1" s="1"/>
  <c r="FS60" i="1" s="1"/>
  <c r="FV60" i="1" s="1"/>
  <c r="FY60" i="1" s="1"/>
  <c r="GB60" i="1" s="1"/>
  <c r="GE60" i="1" s="1"/>
  <c r="GH60" i="1" s="1"/>
  <c r="GK60" i="1" s="1"/>
  <c r="GN60" i="1" s="1"/>
  <c r="GQ60" i="1" s="1"/>
  <c r="GT60" i="1" s="1"/>
  <c r="GW60" i="1" s="1"/>
  <c r="GZ60" i="1" s="1"/>
  <c r="HC60" i="1" s="1"/>
  <c r="HF60" i="1" s="1"/>
  <c r="HI60" i="1" s="1"/>
  <c r="HL60" i="1" s="1"/>
  <c r="HO60" i="1" s="1"/>
  <c r="HR60" i="1" s="1"/>
  <c r="HU60" i="1" s="1"/>
  <c r="HX60" i="1" s="1"/>
  <c r="IA60" i="1" s="1"/>
  <c r="ID60" i="1" s="1"/>
  <c r="IG60" i="1" s="1"/>
  <c r="IJ60" i="1" s="1"/>
  <c r="IM60" i="1" s="1"/>
  <c r="IP60" i="1" s="1"/>
  <c r="IS60" i="1" s="1"/>
  <c r="IV60" i="1" s="1"/>
  <c r="IY60" i="1" s="1"/>
  <c r="JB60" i="1" s="1"/>
  <c r="JE60" i="1" s="1"/>
  <c r="JH60" i="1" s="1"/>
  <c r="JK60" i="1" s="1"/>
  <c r="JN60" i="1" s="1"/>
  <c r="JQ60" i="1" s="1"/>
  <c r="JT60" i="1" s="1"/>
  <c r="JW60" i="1" s="1"/>
  <c r="JZ60" i="1" s="1"/>
  <c r="KC60" i="1" s="1"/>
  <c r="KF60" i="1" s="1"/>
  <c r="KI60" i="1" s="1"/>
  <c r="KL60" i="1" s="1"/>
  <c r="KO60" i="1" s="1"/>
  <c r="KR60" i="1" s="1"/>
  <c r="KU60" i="1" s="1"/>
  <c r="KX60" i="1" s="1"/>
  <c r="LA60" i="1" s="1"/>
  <c r="LD60" i="1" s="1"/>
  <c r="LG60" i="1" s="1"/>
  <c r="LJ60" i="1" s="1"/>
  <c r="LM60" i="1" s="1"/>
  <c r="LP60" i="1" s="1"/>
  <c r="LS60" i="1" s="1"/>
  <c r="LV60" i="1" s="1"/>
  <c r="LY60" i="1" s="1"/>
  <c r="MB60" i="1" s="1"/>
  <c r="ME60" i="1" s="1"/>
  <c r="MH60" i="1" s="1"/>
  <c r="MK60" i="1" s="1"/>
  <c r="MN60" i="1" s="1"/>
  <c r="MQ60" i="1" s="1"/>
  <c r="MT60" i="1" s="1"/>
  <c r="MW60" i="1" s="1"/>
  <c r="MZ60" i="1" s="1"/>
  <c r="NC60" i="1" s="1"/>
  <c r="NF60" i="1" s="1"/>
  <c r="NI60" i="1" s="1"/>
  <c r="NL60" i="1" s="1"/>
  <c r="NO60" i="1" s="1"/>
  <c r="NR60" i="1" s="1"/>
  <c r="NU60" i="1" s="1"/>
  <c r="NX60" i="1" s="1"/>
  <c r="OA60" i="1" s="1"/>
  <c r="OD60" i="1" s="1"/>
  <c r="OG60" i="1" s="1"/>
  <c r="OJ60" i="1" s="1"/>
  <c r="OM60" i="1" s="1"/>
  <c r="OP60" i="1" s="1"/>
  <c r="OS60" i="1" s="1"/>
  <c r="OV60" i="1" s="1"/>
  <c r="OY60" i="1" s="1"/>
  <c r="PB60" i="1" s="1"/>
  <c r="PE60" i="1" s="1"/>
  <c r="PL59" i="1"/>
  <c r="PM59" i="1" s="1"/>
  <c r="PI59" i="1"/>
  <c r="PF59" i="1"/>
  <c r="PG59" i="1" s="1"/>
  <c r="V59" i="1"/>
  <c r="Y59" i="1" s="1"/>
  <c r="AB59" i="1" s="1"/>
  <c r="AE59" i="1" s="1"/>
  <c r="AH59" i="1" s="1"/>
  <c r="AK59" i="1" s="1"/>
  <c r="AN59" i="1" s="1"/>
  <c r="AQ59" i="1" s="1"/>
  <c r="AT59" i="1" s="1"/>
  <c r="AW59" i="1" s="1"/>
  <c r="AZ59" i="1" s="1"/>
  <c r="BC59" i="1" s="1"/>
  <c r="BF59" i="1" s="1"/>
  <c r="BI59" i="1" s="1"/>
  <c r="BL59" i="1" s="1"/>
  <c r="BO59" i="1" s="1"/>
  <c r="BR59" i="1" s="1"/>
  <c r="BU59" i="1" s="1"/>
  <c r="BX59" i="1" s="1"/>
  <c r="CA59" i="1" s="1"/>
  <c r="CD59" i="1" s="1"/>
  <c r="CG59" i="1" s="1"/>
  <c r="CJ59" i="1" s="1"/>
  <c r="CM59" i="1" s="1"/>
  <c r="CP59" i="1" s="1"/>
  <c r="CS59" i="1" s="1"/>
  <c r="CV59" i="1" s="1"/>
  <c r="CY59" i="1" s="1"/>
  <c r="DB59" i="1" s="1"/>
  <c r="DE59" i="1" s="1"/>
  <c r="DH59" i="1" s="1"/>
  <c r="DK59" i="1" s="1"/>
  <c r="DN59" i="1" s="1"/>
  <c r="DQ59" i="1" s="1"/>
  <c r="DT59" i="1" s="1"/>
  <c r="DW59" i="1" s="1"/>
  <c r="DZ59" i="1" s="1"/>
  <c r="EC59" i="1" s="1"/>
  <c r="EF59" i="1" s="1"/>
  <c r="EI59" i="1" s="1"/>
  <c r="EL59" i="1" s="1"/>
  <c r="EO59" i="1" s="1"/>
  <c r="ER59" i="1" s="1"/>
  <c r="EU59" i="1" s="1"/>
  <c r="EX59" i="1" s="1"/>
  <c r="FA59" i="1" s="1"/>
  <c r="FD59" i="1" s="1"/>
  <c r="FG59" i="1" s="1"/>
  <c r="FJ59" i="1" s="1"/>
  <c r="FM59" i="1" s="1"/>
  <c r="FP59" i="1" s="1"/>
  <c r="FS59" i="1" s="1"/>
  <c r="FV59" i="1" s="1"/>
  <c r="FY59" i="1" s="1"/>
  <c r="GB59" i="1" s="1"/>
  <c r="GE59" i="1" s="1"/>
  <c r="GH59" i="1" s="1"/>
  <c r="GK59" i="1" s="1"/>
  <c r="GN59" i="1" s="1"/>
  <c r="GQ59" i="1" s="1"/>
  <c r="GT59" i="1" s="1"/>
  <c r="GW59" i="1" s="1"/>
  <c r="GZ59" i="1" s="1"/>
  <c r="HC59" i="1" s="1"/>
  <c r="HF59" i="1" s="1"/>
  <c r="HI59" i="1" s="1"/>
  <c r="HL59" i="1" s="1"/>
  <c r="HO59" i="1" s="1"/>
  <c r="HR59" i="1" s="1"/>
  <c r="HU59" i="1" s="1"/>
  <c r="HX59" i="1" s="1"/>
  <c r="IA59" i="1" s="1"/>
  <c r="ID59" i="1" s="1"/>
  <c r="IG59" i="1" s="1"/>
  <c r="IJ59" i="1" s="1"/>
  <c r="IM59" i="1" s="1"/>
  <c r="IP59" i="1" s="1"/>
  <c r="IS59" i="1" s="1"/>
  <c r="IV59" i="1" s="1"/>
  <c r="IY59" i="1" s="1"/>
  <c r="JB59" i="1" s="1"/>
  <c r="JE59" i="1" s="1"/>
  <c r="JH59" i="1" s="1"/>
  <c r="JK59" i="1" s="1"/>
  <c r="JN59" i="1" s="1"/>
  <c r="JQ59" i="1" s="1"/>
  <c r="JT59" i="1" s="1"/>
  <c r="JW59" i="1" s="1"/>
  <c r="JZ59" i="1" s="1"/>
  <c r="KC59" i="1" s="1"/>
  <c r="KF59" i="1" s="1"/>
  <c r="KI59" i="1" s="1"/>
  <c r="KL59" i="1" s="1"/>
  <c r="KO59" i="1" s="1"/>
  <c r="KR59" i="1" s="1"/>
  <c r="KU59" i="1" s="1"/>
  <c r="KX59" i="1" s="1"/>
  <c r="LA59" i="1" s="1"/>
  <c r="LD59" i="1" s="1"/>
  <c r="LG59" i="1" s="1"/>
  <c r="LJ59" i="1" s="1"/>
  <c r="LM59" i="1" s="1"/>
  <c r="LP59" i="1" s="1"/>
  <c r="LS59" i="1" s="1"/>
  <c r="LV59" i="1" s="1"/>
  <c r="LY59" i="1" s="1"/>
  <c r="MB59" i="1" s="1"/>
  <c r="ME59" i="1" s="1"/>
  <c r="MH59" i="1" s="1"/>
  <c r="MK59" i="1" s="1"/>
  <c r="MN59" i="1" s="1"/>
  <c r="MQ59" i="1" s="1"/>
  <c r="MT59" i="1" s="1"/>
  <c r="MW59" i="1" s="1"/>
  <c r="MZ59" i="1" s="1"/>
  <c r="NC59" i="1" s="1"/>
  <c r="NF59" i="1" s="1"/>
  <c r="NI59" i="1" s="1"/>
  <c r="NL59" i="1" s="1"/>
  <c r="NO59" i="1" s="1"/>
  <c r="NR59" i="1" s="1"/>
  <c r="NU59" i="1" s="1"/>
  <c r="NX59" i="1" s="1"/>
  <c r="OA59" i="1" s="1"/>
  <c r="OD59" i="1" s="1"/>
  <c r="OG59" i="1" s="1"/>
  <c r="OJ59" i="1" s="1"/>
  <c r="OM59" i="1" s="1"/>
  <c r="OP59" i="1" s="1"/>
  <c r="OS59" i="1" s="1"/>
  <c r="OV59" i="1" s="1"/>
  <c r="OY59" i="1" s="1"/>
  <c r="PB59" i="1" s="1"/>
  <c r="PE59" i="1" s="1"/>
  <c r="G59" i="1"/>
  <c r="J59" i="1" s="1"/>
  <c r="M59" i="1" s="1"/>
  <c r="P59" i="1" s="1"/>
  <c r="S59" i="1" s="1"/>
  <c r="PL58" i="1"/>
  <c r="PM58" i="1" s="1"/>
  <c r="PI58" i="1"/>
  <c r="PJ58" i="1" s="1"/>
  <c r="PF58" i="1"/>
  <c r="G58" i="1"/>
  <c r="J58" i="1" s="1"/>
  <c r="M58" i="1" s="1"/>
  <c r="P58" i="1" s="1"/>
  <c r="S58" i="1" s="1"/>
  <c r="V58" i="1" s="1"/>
  <c r="Y58" i="1" s="1"/>
  <c r="AB58" i="1" s="1"/>
  <c r="AE58" i="1" s="1"/>
  <c r="AH58" i="1" s="1"/>
  <c r="AK58" i="1" s="1"/>
  <c r="AN58" i="1" s="1"/>
  <c r="AQ58" i="1" s="1"/>
  <c r="AT58" i="1" s="1"/>
  <c r="AW58" i="1" s="1"/>
  <c r="AZ58" i="1" s="1"/>
  <c r="BC58" i="1" s="1"/>
  <c r="BF58" i="1" s="1"/>
  <c r="BI58" i="1" s="1"/>
  <c r="BL58" i="1" s="1"/>
  <c r="BO58" i="1" s="1"/>
  <c r="BR58" i="1" s="1"/>
  <c r="BU58" i="1" s="1"/>
  <c r="BX58" i="1" s="1"/>
  <c r="CA58" i="1" s="1"/>
  <c r="CD58" i="1" s="1"/>
  <c r="CG58" i="1" s="1"/>
  <c r="CJ58" i="1" s="1"/>
  <c r="CM58" i="1" s="1"/>
  <c r="CP58" i="1" s="1"/>
  <c r="CS58" i="1" s="1"/>
  <c r="CV58" i="1" s="1"/>
  <c r="CY58" i="1" s="1"/>
  <c r="DB58" i="1" s="1"/>
  <c r="DE58" i="1" s="1"/>
  <c r="DH58" i="1" s="1"/>
  <c r="DK58" i="1" s="1"/>
  <c r="DN58" i="1" s="1"/>
  <c r="DQ58" i="1" s="1"/>
  <c r="DT58" i="1" s="1"/>
  <c r="DW58" i="1" s="1"/>
  <c r="DZ58" i="1" s="1"/>
  <c r="EC58" i="1" s="1"/>
  <c r="EF58" i="1" s="1"/>
  <c r="EI58" i="1" s="1"/>
  <c r="EL58" i="1" s="1"/>
  <c r="EO58" i="1" s="1"/>
  <c r="ER58" i="1" s="1"/>
  <c r="EU58" i="1" s="1"/>
  <c r="EX58" i="1" s="1"/>
  <c r="FA58" i="1" s="1"/>
  <c r="FD58" i="1" s="1"/>
  <c r="FG58" i="1" s="1"/>
  <c r="FJ58" i="1" s="1"/>
  <c r="FM58" i="1" s="1"/>
  <c r="FP58" i="1" s="1"/>
  <c r="FS58" i="1" s="1"/>
  <c r="FV58" i="1" s="1"/>
  <c r="FY58" i="1" s="1"/>
  <c r="GB58" i="1" s="1"/>
  <c r="GE58" i="1" s="1"/>
  <c r="GH58" i="1" s="1"/>
  <c r="GK58" i="1" s="1"/>
  <c r="GN58" i="1" s="1"/>
  <c r="GQ58" i="1" s="1"/>
  <c r="GT58" i="1" s="1"/>
  <c r="GW58" i="1" s="1"/>
  <c r="GZ58" i="1" s="1"/>
  <c r="HC58" i="1" s="1"/>
  <c r="HF58" i="1" s="1"/>
  <c r="HI58" i="1" s="1"/>
  <c r="HL58" i="1" s="1"/>
  <c r="HO58" i="1" s="1"/>
  <c r="HR58" i="1" s="1"/>
  <c r="HU58" i="1" s="1"/>
  <c r="HX58" i="1" s="1"/>
  <c r="IA58" i="1" s="1"/>
  <c r="ID58" i="1" s="1"/>
  <c r="IG58" i="1" s="1"/>
  <c r="IJ58" i="1" s="1"/>
  <c r="IM58" i="1" s="1"/>
  <c r="IP58" i="1" s="1"/>
  <c r="IS58" i="1" s="1"/>
  <c r="IV58" i="1" s="1"/>
  <c r="IY58" i="1" s="1"/>
  <c r="JB58" i="1" s="1"/>
  <c r="JE58" i="1" s="1"/>
  <c r="JH58" i="1" s="1"/>
  <c r="JK58" i="1" s="1"/>
  <c r="JN58" i="1" s="1"/>
  <c r="JQ58" i="1" s="1"/>
  <c r="JT58" i="1" s="1"/>
  <c r="JW58" i="1" s="1"/>
  <c r="JZ58" i="1" s="1"/>
  <c r="KC58" i="1" s="1"/>
  <c r="KF58" i="1" s="1"/>
  <c r="KI58" i="1" s="1"/>
  <c r="KL58" i="1" s="1"/>
  <c r="KO58" i="1" s="1"/>
  <c r="KR58" i="1" s="1"/>
  <c r="KU58" i="1" s="1"/>
  <c r="KX58" i="1" s="1"/>
  <c r="LA58" i="1" s="1"/>
  <c r="LD58" i="1" s="1"/>
  <c r="LG58" i="1" s="1"/>
  <c r="LJ58" i="1" s="1"/>
  <c r="LM58" i="1" s="1"/>
  <c r="LP58" i="1" s="1"/>
  <c r="LS58" i="1" s="1"/>
  <c r="LV58" i="1" s="1"/>
  <c r="LY58" i="1" s="1"/>
  <c r="MB58" i="1" s="1"/>
  <c r="ME58" i="1" s="1"/>
  <c r="MH58" i="1" s="1"/>
  <c r="MK58" i="1" s="1"/>
  <c r="MN58" i="1" s="1"/>
  <c r="MQ58" i="1" s="1"/>
  <c r="MT58" i="1" s="1"/>
  <c r="MW58" i="1" s="1"/>
  <c r="MZ58" i="1" s="1"/>
  <c r="NC58" i="1" s="1"/>
  <c r="NF58" i="1" s="1"/>
  <c r="NI58" i="1" s="1"/>
  <c r="NL58" i="1" s="1"/>
  <c r="NO58" i="1" s="1"/>
  <c r="NR58" i="1" s="1"/>
  <c r="NU58" i="1" s="1"/>
  <c r="NX58" i="1" s="1"/>
  <c r="OA58" i="1" s="1"/>
  <c r="OD58" i="1" s="1"/>
  <c r="OG58" i="1" s="1"/>
  <c r="OJ58" i="1" s="1"/>
  <c r="OM58" i="1" s="1"/>
  <c r="OP58" i="1" s="1"/>
  <c r="OS58" i="1" s="1"/>
  <c r="OV58" i="1" s="1"/>
  <c r="OY58" i="1" s="1"/>
  <c r="PB58" i="1" s="1"/>
  <c r="PE58" i="1" s="1"/>
  <c r="PL57" i="1"/>
  <c r="PM57" i="1" s="1"/>
  <c r="PI57" i="1"/>
  <c r="PJ57" i="1" s="1"/>
  <c r="PF57" i="1"/>
  <c r="G57" i="1"/>
  <c r="J57" i="1" s="1"/>
  <c r="M57" i="1" s="1"/>
  <c r="P57" i="1" s="1"/>
  <c r="S57" i="1" s="1"/>
  <c r="V57" i="1" s="1"/>
  <c r="Y57" i="1" s="1"/>
  <c r="AB57" i="1" s="1"/>
  <c r="AE57" i="1" s="1"/>
  <c r="AH57" i="1" s="1"/>
  <c r="AK57" i="1" s="1"/>
  <c r="AN57" i="1" s="1"/>
  <c r="AQ57" i="1" s="1"/>
  <c r="AT57" i="1" s="1"/>
  <c r="AW57" i="1" s="1"/>
  <c r="AZ57" i="1" s="1"/>
  <c r="BC57" i="1" s="1"/>
  <c r="BF57" i="1" s="1"/>
  <c r="BI57" i="1" s="1"/>
  <c r="BL57" i="1" s="1"/>
  <c r="BO57" i="1" s="1"/>
  <c r="BR57" i="1" s="1"/>
  <c r="BU57" i="1" s="1"/>
  <c r="BX57" i="1" s="1"/>
  <c r="CA57" i="1" s="1"/>
  <c r="CD57" i="1" s="1"/>
  <c r="CG57" i="1" s="1"/>
  <c r="CJ57" i="1" s="1"/>
  <c r="CM57" i="1" s="1"/>
  <c r="CP57" i="1" s="1"/>
  <c r="CS57" i="1" s="1"/>
  <c r="CV57" i="1" s="1"/>
  <c r="CY57" i="1" s="1"/>
  <c r="DB57" i="1" s="1"/>
  <c r="DE57" i="1" s="1"/>
  <c r="DH57" i="1" s="1"/>
  <c r="DK57" i="1" s="1"/>
  <c r="DN57" i="1" s="1"/>
  <c r="DQ57" i="1" s="1"/>
  <c r="DT57" i="1" s="1"/>
  <c r="DW57" i="1" s="1"/>
  <c r="DZ57" i="1" s="1"/>
  <c r="EC57" i="1" s="1"/>
  <c r="EF57" i="1" s="1"/>
  <c r="EI57" i="1" s="1"/>
  <c r="EL57" i="1" s="1"/>
  <c r="EO57" i="1" s="1"/>
  <c r="ER57" i="1" s="1"/>
  <c r="EU57" i="1" s="1"/>
  <c r="EX57" i="1" s="1"/>
  <c r="FA57" i="1" s="1"/>
  <c r="FD57" i="1" s="1"/>
  <c r="FG57" i="1" s="1"/>
  <c r="FJ57" i="1" s="1"/>
  <c r="FM57" i="1" s="1"/>
  <c r="FP57" i="1" s="1"/>
  <c r="FS57" i="1" s="1"/>
  <c r="FV57" i="1" s="1"/>
  <c r="FY57" i="1" s="1"/>
  <c r="GB57" i="1" s="1"/>
  <c r="GE57" i="1" s="1"/>
  <c r="GH57" i="1" s="1"/>
  <c r="GK57" i="1" s="1"/>
  <c r="GN57" i="1" s="1"/>
  <c r="GQ57" i="1" s="1"/>
  <c r="GT57" i="1" s="1"/>
  <c r="GW57" i="1" s="1"/>
  <c r="GZ57" i="1" s="1"/>
  <c r="HC57" i="1" s="1"/>
  <c r="HF57" i="1" s="1"/>
  <c r="HI57" i="1" s="1"/>
  <c r="HL57" i="1" s="1"/>
  <c r="HO57" i="1" s="1"/>
  <c r="HR57" i="1" s="1"/>
  <c r="HU57" i="1" s="1"/>
  <c r="HX57" i="1" s="1"/>
  <c r="IA57" i="1" s="1"/>
  <c r="ID57" i="1" s="1"/>
  <c r="IG57" i="1" s="1"/>
  <c r="IJ57" i="1" s="1"/>
  <c r="IM57" i="1" s="1"/>
  <c r="IP57" i="1" s="1"/>
  <c r="IS57" i="1" s="1"/>
  <c r="IV57" i="1" s="1"/>
  <c r="IY57" i="1" s="1"/>
  <c r="JB57" i="1" s="1"/>
  <c r="JE57" i="1" s="1"/>
  <c r="JH57" i="1" s="1"/>
  <c r="JK57" i="1" s="1"/>
  <c r="JN57" i="1" s="1"/>
  <c r="JQ57" i="1" s="1"/>
  <c r="JT57" i="1" s="1"/>
  <c r="JW57" i="1" s="1"/>
  <c r="JZ57" i="1" s="1"/>
  <c r="KC57" i="1" s="1"/>
  <c r="KF57" i="1" s="1"/>
  <c r="KI57" i="1" s="1"/>
  <c r="KL57" i="1" s="1"/>
  <c r="KO57" i="1" s="1"/>
  <c r="KR57" i="1" s="1"/>
  <c r="KU57" i="1" s="1"/>
  <c r="KX57" i="1" s="1"/>
  <c r="LA57" i="1" s="1"/>
  <c r="LD57" i="1" s="1"/>
  <c r="LG57" i="1" s="1"/>
  <c r="LJ57" i="1" s="1"/>
  <c r="LM57" i="1" s="1"/>
  <c r="LP57" i="1" s="1"/>
  <c r="LS57" i="1" s="1"/>
  <c r="LV57" i="1" s="1"/>
  <c r="LY57" i="1" s="1"/>
  <c r="MB57" i="1" s="1"/>
  <c r="ME57" i="1" s="1"/>
  <c r="MH57" i="1" s="1"/>
  <c r="MK57" i="1" s="1"/>
  <c r="MN57" i="1" s="1"/>
  <c r="MQ57" i="1" s="1"/>
  <c r="MT57" i="1" s="1"/>
  <c r="MW57" i="1" s="1"/>
  <c r="MZ57" i="1" s="1"/>
  <c r="NC57" i="1" s="1"/>
  <c r="NF57" i="1" s="1"/>
  <c r="NI57" i="1" s="1"/>
  <c r="NL57" i="1" s="1"/>
  <c r="NO57" i="1" s="1"/>
  <c r="NR57" i="1" s="1"/>
  <c r="NU57" i="1" s="1"/>
  <c r="NX57" i="1" s="1"/>
  <c r="OA57" i="1" s="1"/>
  <c r="OD57" i="1" s="1"/>
  <c r="OG57" i="1" s="1"/>
  <c r="OJ57" i="1" s="1"/>
  <c r="OM57" i="1" s="1"/>
  <c r="OP57" i="1" s="1"/>
  <c r="OS57" i="1" s="1"/>
  <c r="OV57" i="1" s="1"/>
  <c r="OY57" i="1" s="1"/>
  <c r="PB57" i="1" s="1"/>
  <c r="PE57" i="1" s="1"/>
  <c r="PL56" i="1"/>
  <c r="PM56" i="1" s="1"/>
  <c r="PI56" i="1"/>
  <c r="PJ56" i="1" s="1"/>
  <c r="PF56" i="1"/>
  <c r="PG56" i="1" s="1"/>
  <c r="J56" i="1"/>
  <c r="M56" i="1" s="1"/>
  <c r="P56" i="1" s="1"/>
  <c r="S56" i="1" s="1"/>
  <c r="V56" i="1" s="1"/>
  <c r="Y56" i="1" s="1"/>
  <c r="AB56" i="1" s="1"/>
  <c r="AE56" i="1" s="1"/>
  <c r="AH56" i="1" s="1"/>
  <c r="AK56" i="1" s="1"/>
  <c r="AN56" i="1" s="1"/>
  <c r="AQ56" i="1" s="1"/>
  <c r="AT56" i="1" s="1"/>
  <c r="AW56" i="1" s="1"/>
  <c r="AZ56" i="1" s="1"/>
  <c r="BC56" i="1" s="1"/>
  <c r="BF56" i="1" s="1"/>
  <c r="BI56" i="1" s="1"/>
  <c r="BL56" i="1" s="1"/>
  <c r="BO56" i="1" s="1"/>
  <c r="BR56" i="1" s="1"/>
  <c r="BU56" i="1" s="1"/>
  <c r="BX56" i="1" s="1"/>
  <c r="CA56" i="1" s="1"/>
  <c r="CD56" i="1" s="1"/>
  <c r="CG56" i="1" s="1"/>
  <c r="CJ56" i="1" s="1"/>
  <c r="CM56" i="1" s="1"/>
  <c r="CP56" i="1" s="1"/>
  <c r="CS56" i="1" s="1"/>
  <c r="CV56" i="1" s="1"/>
  <c r="CY56" i="1" s="1"/>
  <c r="DB56" i="1" s="1"/>
  <c r="DE56" i="1" s="1"/>
  <c r="DH56" i="1" s="1"/>
  <c r="DK56" i="1" s="1"/>
  <c r="DN56" i="1" s="1"/>
  <c r="DQ56" i="1" s="1"/>
  <c r="DT56" i="1" s="1"/>
  <c r="DW56" i="1" s="1"/>
  <c r="DZ56" i="1" s="1"/>
  <c r="EC56" i="1" s="1"/>
  <c r="EF56" i="1" s="1"/>
  <c r="EI56" i="1" s="1"/>
  <c r="EL56" i="1" s="1"/>
  <c r="EO56" i="1" s="1"/>
  <c r="ER56" i="1" s="1"/>
  <c r="EU56" i="1" s="1"/>
  <c r="EX56" i="1" s="1"/>
  <c r="FA56" i="1" s="1"/>
  <c r="FD56" i="1" s="1"/>
  <c r="FG56" i="1" s="1"/>
  <c r="FJ56" i="1" s="1"/>
  <c r="FM56" i="1" s="1"/>
  <c r="FP56" i="1" s="1"/>
  <c r="FS56" i="1" s="1"/>
  <c r="FV56" i="1" s="1"/>
  <c r="FY56" i="1" s="1"/>
  <c r="GB56" i="1" s="1"/>
  <c r="GE56" i="1" s="1"/>
  <c r="GH56" i="1" s="1"/>
  <c r="GK56" i="1" s="1"/>
  <c r="GN56" i="1" s="1"/>
  <c r="GQ56" i="1" s="1"/>
  <c r="GT56" i="1" s="1"/>
  <c r="GW56" i="1" s="1"/>
  <c r="GZ56" i="1" s="1"/>
  <c r="HC56" i="1" s="1"/>
  <c r="HF56" i="1" s="1"/>
  <c r="HI56" i="1" s="1"/>
  <c r="HL56" i="1" s="1"/>
  <c r="HO56" i="1" s="1"/>
  <c r="HR56" i="1" s="1"/>
  <c r="HU56" i="1" s="1"/>
  <c r="HX56" i="1" s="1"/>
  <c r="IA56" i="1" s="1"/>
  <c r="ID56" i="1" s="1"/>
  <c r="IG56" i="1" s="1"/>
  <c r="IJ56" i="1" s="1"/>
  <c r="IM56" i="1" s="1"/>
  <c r="IP56" i="1" s="1"/>
  <c r="IS56" i="1" s="1"/>
  <c r="IV56" i="1" s="1"/>
  <c r="IY56" i="1" s="1"/>
  <c r="JB56" i="1" s="1"/>
  <c r="JE56" i="1" s="1"/>
  <c r="JH56" i="1" s="1"/>
  <c r="JK56" i="1" s="1"/>
  <c r="JN56" i="1" s="1"/>
  <c r="JQ56" i="1" s="1"/>
  <c r="JT56" i="1" s="1"/>
  <c r="JW56" i="1" s="1"/>
  <c r="JZ56" i="1" s="1"/>
  <c r="KC56" i="1" s="1"/>
  <c r="KF56" i="1" s="1"/>
  <c r="KI56" i="1" s="1"/>
  <c r="KL56" i="1" s="1"/>
  <c r="KO56" i="1" s="1"/>
  <c r="KR56" i="1" s="1"/>
  <c r="KU56" i="1" s="1"/>
  <c r="KX56" i="1" s="1"/>
  <c r="LA56" i="1" s="1"/>
  <c r="LD56" i="1" s="1"/>
  <c r="LG56" i="1" s="1"/>
  <c r="LJ56" i="1" s="1"/>
  <c r="LM56" i="1" s="1"/>
  <c r="LP56" i="1" s="1"/>
  <c r="LS56" i="1" s="1"/>
  <c r="LV56" i="1" s="1"/>
  <c r="LY56" i="1" s="1"/>
  <c r="MB56" i="1" s="1"/>
  <c r="ME56" i="1" s="1"/>
  <c r="MH56" i="1" s="1"/>
  <c r="MK56" i="1" s="1"/>
  <c r="MN56" i="1" s="1"/>
  <c r="MQ56" i="1" s="1"/>
  <c r="MT56" i="1" s="1"/>
  <c r="MW56" i="1" s="1"/>
  <c r="MZ56" i="1" s="1"/>
  <c r="NC56" i="1" s="1"/>
  <c r="NF56" i="1" s="1"/>
  <c r="NI56" i="1" s="1"/>
  <c r="NL56" i="1" s="1"/>
  <c r="NO56" i="1" s="1"/>
  <c r="NR56" i="1" s="1"/>
  <c r="NU56" i="1" s="1"/>
  <c r="NX56" i="1" s="1"/>
  <c r="OA56" i="1" s="1"/>
  <c r="OD56" i="1" s="1"/>
  <c r="OG56" i="1" s="1"/>
  <c r="OJ56" i="1" s="1"/>
  <c r="OM56" i="1" s="1"/>
  <c r="OP56" i="1" s="1"/>
  <c r="OS56" i="1" s="1"/>
  <c r="OV56" i="1" s="1"/>
  <c r="OY56" i="1" s="1"/>
  <c r="PB56" i="1" s="1"/>
  <c r="PE56" i="1" s="1"/>
  <c r="G56" i="1"/>
  <c r="PL55" i="1"/>
  <c r="PM55" i="1" s="1"/>
  <c r="PI55" i="1"/>
  <c r="PJ55" i="1" s="1"/>
  <c r="PF55" i="1"/>
  <c r="PG55" i="1" s="1"/>
  <c r="G55" i="1"/>
  <c r="J55" i="1" s="1"/>
  <c r="M55" i="1" s="1"/>
  <c r="P55" i="1" s="1"/>
  <c r="S55" i="1" s="1"/>
  <c r="V55" i="1" s="1"/>
  <c r="Y55" i="1" s="1"/>
  <c r="AB55" i="1" s="1"/>
  <c r="AE55" i="1" s="1"/>
  <c r="AH55" i="1" s="1"/>
  <c r="AK55" i="1" s="1"/>
  <c r="AN55" i="1" s="1"/>
  <c r="AQ55" i="1" s="1"/>
  <c r="AT55" i="1" s="1"/>
  <c r="AW55" i="1" s="1"/>
  <c r="AZ55" i="1" s="1"/>
  <c r="BC55" i="1" s="1"/>
  <c r="BF55" i="1" s="1"/>
  <c r="BI55" i="1" s="1"/>
  <c r="BL55" i="1" s="1"/>
  <c r="BO55" i="1" s="1"/>
  <c r="BR55" i="1" s="1"/>
  <c r="BU55" i="1" s="1"/>
  <c r="BX55" i="1" s="1"/>
  <c r="CA55" i="1" s="1"/>
  <c r="CD55" i="1" s="1"/>
  <c r="CG55" i="1" s="1"/>
  <c r="CJ55" i="1" s="1"/>
  <c r="CM55" i="1" s="1"/>
  <c r="CP55" i="1" s="1"/>
  <c r="CS55" i="1" s="1"/>
  <c r="CV55" i="1" s="1"/>
  <c r="CY55" i="1" s="1"/>
  <c r="DB55" i="1" s="1"/>
  <c r="DE55" i="1" s="1"/>
  <c r="DH55" i="1" s="1"/>
  <c r="DK55" i="1" s="1"/>
  <c r="DN55" i="1" s="1"/>
  <c r="DQ55" i="1" s="1"/>
  <c r="DT55" i="1" s="1"/>
  <c r="DW55" i="1" s="1"/>
  <c r="DZ55" i="1" s="1"/>
  <c r="EC55" i="1" s="1"/>
  <c r="EF55" i="1" s="1"/>
  <c r="EI55" i="1" s="1"/>
  <c r="EL55" i="1" s="1"/>
  <c r="EO55" i="1" s="1"/>
  <c r="ER55" i="1" s="1"/>
  <c r="EU55" i="1" s="1"/>
  <c r="EX55" i="1" s="1"/>
  <c r="FA55" i="1" s="1"/>
  <c r="FD55" i="1" s="1"/>
  <c r="FG55" i="1" s="1"/>
  <c r="FJ55" i="1" s="1"/>
  <c r="FM55" i="1" s="1"/>
  <c r="FP55" i="1" s="1"/>
  <c r="FS55" i="1" s="1"/>
  <c r="FV55" i="1" s="1"/>
  <c r="FY55" i="1" s="1"/>
  <c r="GB55" i="1" s="1"/>
  <c r="GE55" i="1" s="1"/>
  <c r="GH55" i="1" s="1"/>
  <c r="GK55" i="1" s="1"/>
  <c r="GN55" i="1" s="1"/>
  <c r="GQ55" i="1" s="1"/>
  <c r="GT55" i="1" s="1"/>
  <c r="GW55" i="1" s="1"/>
  <c r="GZ55" i="1" s="1"/>
  <c r="HC55" i="1" s="1"/>
  <c r="HF55" i="1" s="1"/>
  <c r="HI55" i="1" s="1"/>
  <c r="HL55" i="1" s="1"/>
  <c r="HO55" i="1" s="1"/>
  <c r="HR55" i="1" s="1"/>
  <c r="HU55" i="1" s="1"/>
  <c r="HX55" i="1" s="1"/>
  <c r="IA55" i="1" s="1"/>
  <c r="ID55" i="1" s="1"/>
  <c r="IG55" i="1" s="1"/>
  <c r="IJ55" i="1" s="1"/>
  <c r="IM55" i="1" s="1"/>
  <c r="IP55" i="1" s="1"/>
  <c r="IS55" i="1" s="1"/>
  <c r="IV55" i="1" s="1"/>
  <c r="IY55" i="1" s="1"/>
  <c r="JB55" i="1" s="1"/>
  <c r="JE55" i="1" s="1"/>
  <c r="JH55" i="1" s="1"/>
  <c r="JK55" i="1" s="1"/>
  <c r="JN55" i="1" s="1"/>
  <c r="JQ55" i="1" s="1"/>
  <c r="JT55" i="1" s="1"/>
  <c r="JW55" i="1" s="1"/>
  <c r="JZ55" i="1" s="1"/>
  <c r="KC55" i="1" s="1"/>
  <c r="KF55" i="1" s="1"/>
  <c r="KI55" i="1" s="1"/>
  <c r="KL55" i="1" s="1"/>
  <c r="KO55" i="1" s="1"/>
  <c r="KR55" i="1" s="1"/>
  <c r="KU55" i="1" s="1"/>
  <c r="KX55" i="1" s="1"/>
  <c r="LA55" i="1" s="1"/>
  <c r="LD55" i="1" s="1"/>
  <c r="LG55" i="1" s="1"/>
  <c r="LJ55" i="1" s="1"/>
  <c r="LM55" i="1" s="1"/>
  <c r="LP55" i="1" s="1"/>
  <c r="LS55" i="1" s="1"/>
  <c r="LV55" i="1" s="1"/>
  <c r="LY55" i="1" s="1"/>
  <c r="MB55" i="1" s="1"/>
  <c r="ME55" i="1" s="1"/>
  <c r="MH55" i="1" s="1"/>
  <c r="MK55" i="1" s="1"/>
  <c r="MN55" i="1" s="1"/>
  <c r="MQ55" i="1" s="1"/>
  <c r="MT55" i="1" s="1"/>
  <c r="MW55" i="1" s="1"/>
  <c r="MZ55" i="1" s="1"/>
  <c r="NC55" i="1" s="1"/>
  <c r="NF55" i="1" s="1"/>
  <c r="NI55" i="1" s="1"/>
  <c r="NL55" i="1" s="1"/>
  <c r="NO55" i="1" s="1"/>
  <c r="NR55" i="1" s="1"/>
  <c r="NU55" i="1" s="1"/>
  <c r="NX55" i="1" s="1"/>
  <c r="OA55" i="1" s="1"/>
  <c r="OD55" i="1" s="1"/>
  <c r="OG55" i="1" s="1"/>
  <c r="OJ55" i="1" s="1"/>
  <c r="OM55" i="1" s="1"/>
  <c r="OP55" i="1" s="1"/>
  <c r="OS55" i="1" s="1"/>
  <c r="OV55" i="1" s="1"/>
  <c r="OY55" i="1" s="1"/>
  <c r="PB55" i="1" s="1"/>
  <c r="PE55" i="1" s="1"/>
  <c r="PO54" i="1"/>
  <c r="PP54" i="1" s="1"/>
  <c r="PM54" i="1"/>
  <c r="PL54" i="1"/>
  <c r="PI54" i="1"/>
  <c r="PJ54" i="1" s="1"/>
  <c r="PF54" i="1"/>
  <c r="PG54" i="1" s="1"/>
  <c r="G54" i="1"/>
  <c r="J54" i="1" s="1"/>
  <c r="M54" i="1" s="1"/>
  <c r="P54" i="1" s="1"/>
  <c r="S54" i="1" s="1"/>
  <c r="V54" i="1" s="1"/>
  <c r="Y54" i="1" s="1"/>
  <c r="AB54" i="1" s="1"/>
  <c r="AE54" i="1" s="1"/>
  <c r="AH54" i="1" s="1"/>
  <c r="AK54" i="1" s="1"/>
  <c r="AN54" i="1" s="1"/>
  <c r="AQ54" i="1" s="1"/>
  <c r="AT54" i="1" s="1"/>
  <c r="AW54" i="1" s="1"/>
  <c r="AZ54" i="1" s="1"/>
  <c r="BC54" i="1" s="1"/>
  <c r="BF54" i="1" s="1"/>
  <c r="BI54" i="1" s="1"/>
  <c r="BL54" i="1" s="1"/>
  <c r="BO54" i="1" s="1"/>
  <c r="BR54" i="1" s="1"/>
  <c r="BU54" i="1" s="1"/>
  <c r="BX54" i="1" s="1"/>
  <c r="CA54" i="1" s="1"/>
  <c r="CD54" i="1" s="1"/>
  <c r="CG54" i="1" s="1"/>
  <c r="CJ54" i="1" s="1"/>
  <c r="CM54" i="1" s="1"/>
  <c r="CP54" i="1" s="1"/>
  <c r="CS54" i="1" s="1"/>
  <c r="CV54" i="1" s="1"/>
  <c r="CY54" i="1" s="1"/>
  <c r="DB54" i="1" s="1"/>
  <c r="DE54" i="1" s="1"/>
  <c r="DH54" i="1" s="1"/>
  <c r="DK54" i="1" s="1"/>
  <c r="DN54" i="1" s="1"/>
  <c r="DQ54" i="1" s="1"/>
  <c r="DT54" i="1" s="1"/>
  <c r="DW54" i="1" s="1"/>
  <c r="DZ54" i="1" s="1"/>
  <c r="EC54" i="1" s="1"/>
  <c r="EF54" i="1" s="1"/>
  <c r="EI54" i="1" s="1"/>
  <c r="EL54" i="1" s="1"/>
  <c r="EO54" i="1" s="1"/>
  <c r="ER54" i="1" s="1"/>
  <c r="EU54" i="1" s="1"/>
  <c r="EX54" i="1" s="1"/>
  <c r="FA54" i="1" s="1"/>
  <c r="FD54" i="1" s="1"/>
  <c r="FG54" i="1" s="1"/>
  <c r="FJ54" i="1" s="1"/>
  <c r="FM54" i="1" s="1"/>
  <c r="FP54" i="1" s="1"/>
  <c r="FS54" i="1" s="1"/>
  <c r="FV54" i="1" s="1"/>
  <c r="FY54" i="1" s="1"/>
  <c r="GB54" i="1" s="1"/>
  <c r="GE54" i="1" s="1"/>
  <c r="GH54" i="1" s="1"/>
  <c r="GK54" i="1" s="1"/>
  <c r="GN54" i="1" s="1"/>
  <c r="GQ54" i="1" s="1"/>
  <c r="GT54" i="1" s="1"/>
  <c r="GW54" i="1" s="1"/>
  <c r="GZ54" i="1" s="1"/>
  <c r="HC54" i="1" s="1"/>
  <c r="HF54" i="1" s="1"/>
  <c r="HI54" i="1" s="1"/>
  <c r="HL54" i="1" s="1"/>
  <c r="HO54" i="1" s="1"/>
  <c r="HR54" i="1" s="1"/>
  <c r="HU54" i="1" s="1"/>
  <c r="HX54" i="1" s="1"/>
  <c r="IA54" i="1" s="1"/>
  <c r="ID54" i="1" s="1"/>
  <c r="IG54" i="1" s="1"/>
  <c r="IJ54" i="1" s="1"/>
  <c r="IM54" i="1" s="1"/>
  <c r="IP54" i="1" s="1"/>
  <c r="IS54" i="1" s="1"/>
  <c r="IV54" i="1" s="1"/>
  <c r="IY54" i="1" s="1"/>
  <c r="JB54" i="1" s="1"/>
  <c r="JE54" i="1" s="1"/>
  <c r="JH54" i="1" s="1"/>
  <c r="JK54" i="1" s="1"/>
  <c r="JN54" i="1" s="1"/>
  <c r="JQ54" i="1" s="1"/>
  <c r="JT54" i="1" s="1"/>
  <c r="JW54" i="1" s="1"/>
  <c r="JZ54" i="1" s="1"/>
  <c r="KC54" i="1" s="1"/>
  <c r="KF54" i="1" s="1"/>
  <c r="KI54" i="1" s="1"/>
  <c r="KL54" i="1" s="1"/>
  <c r="KO54" i="1" s="1"/>
  <c r="KR54" i="1" s="1"/>
  <c r="KU54" i="1" s="1"/>
  <c r="KX54" i="1" s="1"/>
  <c r="LA54" i="1" s="1"/>
  <c r="LD54" i="1" s="1"/>
  <c r="LG54" i="1" s="1"/>
  <c r="LJ54" i="1" s="1"/>
  <c r="LM54" i="1" s="1"/>
  <c r="LP54" i="1" s="1"/>
  <c r="LS54" i="1" s="1"/>
  <c r="LV54" i="1" s="1"/>
  <c r="LY54" i="1" s="1"/>
  <c r="MB54" i="1" s="1"/>
  <c r="ME54" i="1" s="1"/>
  <c r="MH54" i="1" s="1"/>
  <c r="MK54" i="1" s="1"/>
  <c r="MN54" i="1" s="1"/>
  <c r="MQ54" i="1" s="1"/>
  <c r="MT54" i="1" s="1"/>
  <c r="MW54" i="1" s="1"/>
  <c r="MZ54" i="1" s="1"/>
  <c r="NC54" i="1" s="1"/>
  <c r="NF54" i="1" s="1"/>
  <c r="NI54" i="1" s="1"/>
  <c r="NL54" i="1" s="1"/>
  <c r="NO54" i="1" s="1"/>
  <c r="NR54" i="1" s="1"/>
  <c r="NU54" i="1" s="1"/>
  <c r="NX54" i="1" s="1"/>
  <c r="OA54" i="1" s="1"/>
  <c r="OD54" i="1" s="1"/>
  <c r="OG54" i="1" s="1"/>
  <c r="OJ54" i="1" s="1"/>
  <c r="OM54" i="1" s="1"/>
  <c r="OP54" i="1" s="1"/>
  <c r="OS54" i="1" s="1"/>
  <c r="OV54" i="1" s="1"/>
  <c r="OY54" i="1" s="1"/>
  <c r="PB54" i="1" s="1"/>
  <c r="PE54" i="1" s="1"/>
  <c r="PL53" i="1"/>
  <c r="PM53" i="1" s="1"/>
  <c r="PI53" i="1"/>
  <c r="PJ53" i="1" s="1"/>
  <c r="PF53" i="1"/>
  <c r="PG53" i="1" s="1"/>
  <c r="G53" i="1"/>
  <c r="J53" i="1" s="1"/>
  <c r="M53" i="1" s="1"/>
  <c r="P53" i="1" s="1"/>
  <c r="S53" i="1" s="1"/>
  <c r="V53" i="1" s="1"/>
  <c r="Y53" i="1" s="1"/>
  <c r="AB53" i="1" s="1"/>
  <c r="AE53" i="1" s="1"/>
  <c r="AH53" i="1" s="1"/>
  <c r="AK53" i="1" s="1"/>
  <c r="AN53" i="1" s="1"/>
  <c r="AQ53" i="1" s="1"/>
  <c r="AT53" i="1" s="1"/>
  <c r="AW53" i="1" s="1"/>
  <c r="AZ53" i="1" s="1"/>
  <c r="BC53" i="1" s="1"/>
  <c r="BF53" i="1" s="1"/>
  <c r="BI53" i="1" s="1"/>
  <c r="BL53" i="1" s="1"/>
  <c r="BO53" i="1" s="1"/>
  <c r="BR53" i="1" s="1"/>
  <c r="BU53" i="1" s="1"/>
  <c r="BX53" i="1" s="1"/>
  <c r="CA53" i="1" s="1"/>
  <c r="CD53" i="1" s="1"/>
  <c r="CG53" i="1" s="1"/>
  <c r="CJ53" i="1" s="1"/>
  <c r="CM53" i="1" s="1"/>
  <c r="CP53" i="1" s="1"/>
  <c r="CS53" i="1" s="1"/>
  <c r="CV53" i="1" s="1"/>
  <c r="CY53" i="1" s="1"/>
  <c r="DB53" i="1" s="1"/>
  <c r="DE53" i="1" s="1"/>
  <c r="DH53" i="1" s="1"/>
  <c r="DK53" i="1" s="1"/>
  <c r="DN53" i="1" s="1"/>
  <c r="DQ53" i="1" s="1"/>
  <c r="DT53" i="1" s="1"/>
  <c r="DW53" i="1" s="1"/>
  <c r="DZ53" i="1" s="1"/>
  <c r="EC53" i="1" s="1"/>
  <c r="EF53" i="1" s="1"/>
  <c r="EI53" i="1" s="1"/>
  <c r="EL53" i="1" s="1"/>
  <c r="EO53" i="1" s="1"/>
  <c r="ER53" i="1" s="1"/>
  <c r="EU53" i="1" s="1"/>
  <c r="EX53" i="1" s="1"/>
  <c r="FA53" i="1" s="1"/>
  <c r="FD53" i="1" s="1"/>
  <c r="FG53" i="1" s="1"/>
  <c r="FJ53" i="1" s="1"/>
  <c r="FM53" i="1" s="1"/>
  <c r="FP53" i="1" s="1"/>
  <c r="FS53" i="1" s="1"/>
  <c r="FV53" i="1" s="1"/>
  <c r="FY53" i="1" s="1"/>
  <c r="GB53" i="1" s="1"/>
  <c r="GE53" i="1" s="1"/>
  <c r="GH53" i="1" s="1"/>
  <c r="GK53" i="1" s="1"/>
  <c r="GN53" i="1" s="1"/>
  <c r="GQ53" i="1" s="1"/>
  <c r="GT53" i="1" s="1"/>
  <c r="GW53" i="1" s="1"/>
  <c r="GZ53" i="1" s="1"/>
  <c r="HC53" i="1" s="1"/>
  <c r="HF53" i="1" s="1"/>
  <c r="HI53" i="1" s="1"/>
  <c r="HL53" i="1" s="1"/>
  <c r="HO53" i="1" s="1"/>
  <c r="HR53" i="1" s="1"/>
  <c r="HU53" i="1" s="1"/>
  <c r="HX53" i="1" s="1"/>
  <c r="IA53" i="1" s="1"/>
  <c r="ID53" i="1" s="1"/>
  <c r="IG53" i="1" s="1"/>
  <c r="IJ53" i="1" s="1"/>
  <c r="IM53" i="1" s="1"/>
  <c r="IP53" i="1" s="1"/>
  <c r="IS53" i="1" s="1"/>
  <c r="IV53" i="1" s="1"/>
  <c r="IY53" i="1" s="1"/>
  <c r="JB53" i="1" s="1"/>
  <c r="JE53" i="1" s="1"/>
  <c r="JH53" i="1" s="1"/>
  <c r="JK53" i="1" s="1"/>
  <c r="JN53" i="1" s="1"/>
  <c r="JQ53" i="1" s="1"/>
  <c r="JT53" i="1" s="1"/>
  <c r="JW53" i="1" s="1"/>
  <c r="JZ53" i="1" s="1"/>
  <c r="KC53" i="1" s="1"/>
  <c r="KF53" i="1" s="1"/>
  <c r="KI53" i="1" s="1"/>
  <c r="KL53" i="1" s="1"/>
  <c r="KO53" i="1" s="1"/>
  <c r="KR53" i="1" s="1"/>
  <c r="KU53" i="1" s="1"/>
  <c r="KX53" i="1" s="1"/>
  <c r="LA53" i="1" s="1"/>
  <c r="LD53" i="1" s="1"/>
  <c r="LG53" i="1" s="1"/>
  <c r="LJ53" i="1" s="1"/>
  <c r="LM53" i="1" s="1"/>
  <c r="LP53" i="1" s="1"/>
  <c r="LS53" i="1" s="1"/>
  <c r="LV53" i="1" s="1"/>
  <c r="LY53" i="1" s="1"/>
  <c r="MB53" i="1" s="1"/>
  <c r="ME53" i="1" s="1"/>
  <c r="MH53" i="1" s="1"/>
  <c r="MK53" i="1" s="1"/>
  <c r="MN53" i="1" s="1"/>
  <c r="MQ53" i="1" s="1"/>
  <c r="MT53" i="1" s="1"/>
  <c r="MW53" i="1" s="1"/>
  <c r="MZ53" i="1" s="1"/>
  <c r="NC53" i="1" s="1"/>
  <c r="NF53" i="1" s="1"/>
  <c r="NI53" i="1" s="1"/>
  <c r="NL53" i="1" s="1"/>
  <c r="NO53" i="1" s="1"/>
  <c r="NR53" i="1" s="1"/>
  <c r="NU53" i="1" s="1"/>
  <c r="NX53" i="1" s="1"/>
  <c r="OA53" i="1" s="1"/>
  <c r="OD53" i="1" s="1"/>
  <c r="OG53" i="1" s="1"/>
  <c r="OJ53" i="1" s="1"/>
  <c r="OM53" i="1" s="1"/>
  <c r="OP53" i="1" s="1"/>
  <c r="OS53" i="1" s="1"/>
  <c r="OV53" i="1" s="1"/>
  <c r="OY53" i="1" s="1"/>
  <c r="PB53" i="1" s="1"/>
  <c r="PE53" i="1" s="1"/>
  <c r="PL52" i="1"/>
  <c r="PM52" i="1" s="1"/>
  <c r="PI52" i="1"/>
  <c r="PJ52" i="1" s="1"/>
  <c r="PF52" i="1"/>
  <c r="PG52" i="1" s="1"/>
  <c r="G52" i="1"/>
  <c r="J52" i="1" s="1"/>
  <c r="M52" i="1" s="1"/>
  <c r="P52" i="1" s="1"/>
  <c r="S52" i="1" s="1"/>
  <c r="V52" i="1" s="1"/>
  <c r="Y52" i="1" s="1"/>
  <c r="AB52" i="1" s="1"/>
  <c r="AE52" i="1" s="1"/>
  <c r="AH52" i="1" s="1"/>
  <c r="AK52" i="1" s="1"/>
  <c r="AN52" i="1" s="1"/>
  <c r="AQ52" i="1" s="1"/>
  <c r="AT52" i="1" s="1"/>
  <c r="AW52" i="1" s="1"/>
  <c r="AZ52" i="1" s="1"/>
  <c r="BC52" i="1" s="1"/>
  <c r="BF52" i="1" s="1"/>
  <c r="BI52" i="1" s="1"/>
  <c r="BL52" i="1" s="1"/>
  <c r="BO52" i="1" s="1"/>
  <c r="BR52" i="1" s="1"/>
  <c r="BU52" i="1" s="1"/>
  <c r="BX52" i="1" s="1"/>
  <c r="CA52" i="1" s="1"/>
  <c r="CD52" i="1" s="1"/>
  <c r="CG52" i="1" s="1"/>
  <c r="CJ52" i="1" s="1"/>
  <c r="CM52" i="1" s="1"/>
  <c r="CP52" i="1" s="1"/>
  <c r="CS52" i="1" s="1"/>
  <c r="CV52" i="1" s="1"/>
  <c r="CY52" i="1" s="1"/>
  <c r="DB52" i="1" s="1"/>
  <c r="DE52" i="1" s="1"/>
  <c r="DH52" i="1" s="1"/>
  <c r="DK52" i="1" s="1"/>
  <c r="DN52" i="1" s="1"/>
  <c r="DQ52" i="1" s="1"/>
  <c r="DT52" i="1" s="1"/>
  <c r="DW52" i="1" s="1"/>
  <c r="DZ52" i="1" s="1"/>
  <c r="EC52" i="1" s="1"/>
  <c r="EF52" i="1" s="1"/>
  <c r="EI52" i="1" s="1"/>
  <c r="EL52" i="1" s="1"/>
  <c r="EO52" i="1" s="1"/>
  <c r="ER52" i="1" s="1"/>
  <c r="EU52" i="1" s="1"/>
  <c r="EX52" i="1" s="1"/>
  <c r="FA52" i="1" s="1"/>
  <c r="FD52" i="1" s="1"/>
  <c r="FG52" i="1" s="1"/>
  <c r="FJ52" i="1" s="1"/>
  <c r="FM52" i="1" s="1"/>
  <c r="FP52" i="1" s="1"/>
  <c r="FS52" i="1" s="1"/>
  <c r="FV52" i="1" s="1"/>
  <c r="FY52" i="1" s="1"/>
  <c r="GB52" i="1" s="1"/>
  <c r="GE52" i="1" s="1"/>
  <c r="GH52" i="1" s="1"/>
  <c r="GK52" i="1" s="1"/>
  <c r="GN52" i="1" s="1"/>
  <c r="GQ52" i="1" s="1"/>
  <c r="GT52" i="1" s="1"/>
  <c r="GW52" i="1" s="1"/>
  <c r="GZ52" i="1" s="1"/>
  <c r="HC52" i="1" s="1"/>
  <c r="HF52" i="1" s="1"/>
  <c r="HI52" i="1" s="1"/>
  <c r="HL52" i="1" s="1"/>
  <c r="HO52" i="1" s="1"/>
  <c r="HR52" i="1" s="1"/>
  <c r="HU52" i="1" s="1"/>
  <c r="HX52" i="1" s="1"/>
  <c r="IA52" i="1" s="1"/>
  <c r="ID52" i="1" s="1"/>
  <c r="IG52" i="1" s="1"/>
  <c r="IJ52" i="1" s="1"/>
  <c r="IM52" i="1" s="1"/>
  <c r="IP52" i="1" s="1"/>
  <c r="IS52" i="1" s="1"/>
  <c r="IV52" i="1" s="1"/>
  <c r="IY52" i="1" s="1"/>
  <c r="JB52" i="1" s="1"/>
  <c r="JE52" i="1" s="1"/>
  <c r="JH52" i="1" s="1"/>
  <c r="JK52" i="1" s="1"/>
  <c r="JN52" i="1" s="1"/>
  <c r="JQ52" i="1" s="1"/>
  <c r="JT52" i="1" s="1"/>
  <c r="JW52" i="1" s="1"/>
  <c r="JZ52" i="1" s="1"/>
  <c r="KC52" i="1" s="1"/>
  <c r="KF52" i="1" s="1"/>
  <c r="KI52" i="1" s="1"/>
  <c r="KL52" i="1" s="1"/>
  <c r="KO52" i="1" s="1"/>
  <c r="KR52" i="1" s="1"/>
  <c r="KU52" i="1" s="1"/>
  <c r="KX52" i="1" s="1"/>
  <c r="LA52" i="1" s="1"/>
  <c r="LD52" i="1" s="1"/>
  <c r="LG52" i="1" s="1"/>
  <c r="LJ52" i="1" s="1"/>
  <c r="LM52" i="1" s="1"/>
  <c r="LP52" i="1" s="1"/>
  <c r="LS52" i="1" s="1"/>
  <c r="LV52" i="1" s="1"/>
  <c r="LY52" i="1" s="1"/>
  <c r="MB52" i="1" s="1"/>
  <c r="ME52" i="1" s="1"/>
  <c r="MH52" i="1" s="1"/>
  <c r="MK52" i="1" s="1"/>
  <c r="MN52" i="1" s="1"/>
  <c r="MQ52" i="1" s="1"/>
  <c r="MT52" i="1" s="1"/>
  <c r="MW52" i="1" s="1"/>
  <c r="MZ52" i="1" s="1"/>
  <c r="NC52" i="1" s="1"/>
  <c r="NF52" i="1" s="1"/>
  <c r="NI52" i="1" s="1"/>
  <c r="NL52" i="1" s="1"/>
  <c r="NO52" i="1" s="1"/>
  <c r="NR52" i="1" s="1"/>
  <c r="NU52" i="1" s="1"/>
  <c r="NX52" i="1" s="1"/>
  <c r="OA52" i="1" s="1"/>
  <c r="OD52" i="1" s="1"/>
  <c r="OG52" i="1" s="1"/>
  <c r="OJ52" i="1" s="1"/>
  <c r="OM52" i="1" s="1"/>
  <c r="OP52" i="1" s="1"/>
  <c r="OS52" i="1" s="1"/>
  <c r="OV52" i="1" s="1"/>
  <c r="OY52" i="1" s="1"/>
  <c r="PB52" i="1" s="1"/>
  <c r="PE52" i="1" s="1"/>
  <c r="PL51" i="1"/>
  <c r="PM51" i="1" s="1"/>
  <c r="PI51" i="1"/>
  <c r="PJ51" i="1" s="1"/>
  <c r="PG51" i="1"/>
  <c r="PF51" i="1"/>
  <c r="G51" i="1"/>
  <c r="J51" i="1" s="1"/>
  <c r="M51" i="1" s="1"/>
  <c r="P51" i="1" s="1"/>
  <c r="S51" i="1" s="1"/>
  <c r="V51" i="1" s="1"/>
  <c r="Y51" i="1" s="1"/>
  <c r="AB51" i="1" s="1"/>
  <c r="AE51" i="1" s="1"/>
  <c r="AH51" i="1" s="1"/>
  <c r="AK51" i="1" s="1"/>
  <c r="AN51" i="1" s="1"/>
  <c r="AQ51" i="1" s="1"/>
  <c r="AT51" i="1" s="1"/>
  <c r="AW51" i="1" s="1"/>
  <c r="AZ51" i="1" s="1"/>
  <c r="BC51" i="1" s="1"/>
  <c r="BF51" i="1" s="1"/>
  <c r="BI51" i="1" s="1"/>
  <c r="BL51" i="1" s="1"/>
  <c r="BO51" i="1" s="1"/>
  <c r="BR51" i="1" s="1"/>
  <c r="BU51" i="1" s="1"/>
  <c r="BX51" i="1" s="1"/>
  <c r="CA51" i="1" s="1"/>
  <c r="CD51" i="1" s="1"/>
  <c r="CG51" i="1" s="1"/>
  <c r="CJ51" i="1" s="1"/>
  <c r="CM51" i="1" s="1"/>
  <c r="CP51" i="1" s="1"/>
  <c r="CS51" i="1" s="1"/>
  <c r="CV51" i="1" s="1"/>
  <c r="CY51" i="1" s="1"/>
  <c r="DB51" i="1" s="1"/>
  <c r="DE51" i="1" s="1"/>
  <c r="DH51" i="1" s="1"/>
  <c r="DK51" i="1" s="1"/>
  <c r="DN51" i="1" s="1"/>
  <c r="DQ51" i="1" s="1"/>
  <c r="DT51" i="1" s="1"/>
  <c r="DW51" i="1" s="1"/>
  <c r="DZ51" i="1" s="1"/>
  <c r="EC51" i="1" s="1"/>
  <c r="EF51" i="1" s="1"/>
  <c r="EI51" i="1" s="1"/>
  <c r="EL51" i="1" s="1"/>
  <c r="EO51" i="1" s="1"/>
  <c r="ER51" i="1" s="1"/>
  <c r="EU51" i="1" s="1"/>
  <c r="EX51" i="1" s="1"/>
  <c r="FA51" i="1" s="1"/>
  <c r="FD51" i="1" s="1"/>
  <c r="FG51" i="1" s="1"/>
  <c r="FJ51" i="1" s="1"/>
  <c r="FM51" i="1" s="1"/>
  <c r="FP51" i="1" s="1"/>
  <c r="FS51" i="1" s="1"/>
  <c r="FV51" i="1" s="1"/>
  <c r="FY51" i="1" s="1"/>
  <c r="GB51" i="1" s="1"/>
  <c r="GE51" i="1" s="1"/>
  <c r="GH51" i="1" s="1"/>
  <c r="GK51" i="1" s="1"/>
  <c r="GN51" i="1" s="1"/>
  <c r="GQ51" i="1" s="1"/>
  <c r="GT51" i="1" s="1"/>
  <c r="GW51" i="1" s="1"/>
  <c r="GZ51" i="1" s="1"/>
  <c r="HC51" i="1" s="1"/>
  <c r="HF51" i="1" s="1"/>
  <c r="HI51" i="1" s="1"/>
  <c r="HL51" i="1" s="1"/>
  <c r="HO51" i="1" s="1"/>
  <c r="HR51" i="1" s="1"/>
  <c r="HU51" i="1" s="1"/>
  <c r="HX51" i="1" s="1"/>
  <c r="IA51" i="1" s="1"/>
  <c r="ID51" i="1" s="1"/>
  <c r="IG51" i="1" s="1"/>
  <c r="IJ51" i="1" s="1"/>
  <c r="IM51" i="1" s="1"/>
  <c r="IP51" i="1" s="1"/>
  <c r="IS51" i="1" s="1"/>
  <c r="IV51" i="1" s="1"/>
  <c r="IY51" i="1" s="1"/>
  <c r="JB51" i="1" s="1"/>
  <c r="JE51" i="1" s="1"/>
  <c r="JH51" i="1" s="1"/>
  <c r="JK51" i="1" s="1"/>
  <c r="JN51" i="1" s="1"/>
  <c r="JQ51" i="1" s="1"/>
  <c r="JT51" i="1" s="1"/>
  <c r="JW51" i="1" s="1"/>
  <c r="JZ51" i="1" s="1"/>
  <c r="KC51" i="1" s="1"/>
  <c r="KF51" i="1" s="1"/>
  <c r="KI51" i="1" s="1"/>
  <c r="KL51" i="1" s="1"/>
  <c r="KO51" i="1" s="1"/>
  <c r="KR51" i="1" s="1"/>
  <c r="KU51" i="1" s="1"/>
  <c r="KX51" i="1" s="1"/>
  <c r="LA51" i="1" s="1"/>
  <c r="LD51" i="1" s="1"/>
  <c r="LG51" i="1" s="1"/>
  <c r="LJ51" i="1" s="1"/>
  <c r="LM51" i="1" s="1"/>
  <c r="LP51" i="1" s="1"/>
  <c r="LS51" i="1" s="1"/>
  <c r="LV51" i="1" s="1"/>
  <c r="LY51" i="1" s="1"/>
  <c r="MB51" i="1" s="1"/>
  <c r="ME51" i="1" s="1"/>
  <c r="MH51" i="1" s="1"/>
  <c r="MK51" i="1" s="1"/>
  <c r="MN51" i="1" s="1"/>
  <c r="MQ51" i="1" s="1"/>
  <c r="MT51" i="1" s="1"/>
  <c r="MW51" i="1" s="1"/>
  <c r="MZ51" i="1" s="1"/>
  <c r="NC51" i="1" s="1"/>
  <c r="NF51" i="1" s="1"/>
  <c r="NI51" i="1" s="1"/>
  <c r="NL51" i="1" s="1"/>
  <c r="NO51" i="1" s="1"/>
  <c r="NR51" i="1" s="1"/>
  <c r="NU51" i="1" s="1"/>
  <c r="NX51" i="1" s="1"/>
  <c r="OA51" i="1" s="1"/>
  <c r="OD51" i="1" s="1"/>
  <c r="OG51" i="1" s="1"/>
  <c r="OJ51" i="1" s="1"/>
  <c r="OM51" i="1" s="1"/>
  <c r="OP51" i="1" s="1"/>
  <c r="OS51" i="1" s="1"/>
  <c r="OV51" i="1" s="1"/>
  <c r="OY51" i="1" s="1"/>
  <c r="PB51" i="1" s="1"/>
  <c r="PE51" i="1" s="1"/>
  <c r="PL50" i="1"/>
  <c r="PM50" i="1" s="1"/>
  <c r="PI50" i="1"/>
  <c r="PJ50" i="1" s="1"/>
  <c r="PF50" i="1"/>
  <c r="PG50" i="1" s="1"/>
  <c r="G50" i="1"/>
  <c r="J50" i="1" s="1"/>
  <c r="M50" i="1" s="1"/>
  <c r="P50" i="1" s="1"/>
  <c r="S50" i="1" s="1"/>
  <c r="V50" i="1" s="1"/>
  <c r="Y50" i="1" s="1"/>
  <c r="AB50" i="1" s="1"/>
  <c r="AE50" i="1" s="1"/>
  <c r="AH50" i="1" s="1"/>
  <c r="AK50" i="1" s="1"/>
  <c r="AN50" i="1" s="1"/>
  <c r="AQ50" i="1" s="1"/>
  <c r="AT50" i="1" s="1"/>
  <c r="AW50" i="1" s="1"/>
  <c r="AZ50" i="1" s="1"/>
  <c r="BC50" i="1" s="1"/>
  <c r="BF50" i="1" s="1"/>
  <c r="BI50" i="1" s="1"/>
  <c r="BL50" i="1" s="1"/>
  <c r="BO50" i="1" s="1"/>
  <c r="BR50" i="1" s="1"/>
  <c r="BU50" i="1" s="1"/>
  <c r="BX50" i="1" s="1"/>
  <c r="CA50" i="1" s="1"/>
  <c r="CD50" i="1" s="1"/>
  <c r="CG50" i="1" s="1"/>
  <c r="CJ50" i="1" s="1"/>
  <c r="CM50" i="1" s="1"/>
  <c r="CP50" i="1" s="1"/>
  <c r="CS50" i="1" s="1"/>
  <c r="CV50" i="1" s="1"/>
  <c r="CY50" i="1" s="1"/>
  <c r="DB50" i="1" s="1"/>
  <c r="DE50" i="1" s="1"/>
  <c r="DH50" i="1" s="1"/>
  <c r="DK50" i="1" s="1"/>
  <c r="DN50" i="1" s="1"/>
  <c r="DQ50" i="1" s="1"/>
  <c r="DT50" i="1" s="1"/>
  <c r="DW50" i="1" s="1"/>
  <c r="DZ50" i="1" s="1"/>
  <c r="EC50" i="1" s="1"/>
  <c r="EF50" i="1" s="1"/>
  <c r="EI50" i="1" s="1"/>
  <c r="EL50" i="1" s="1"/>
  <c r="EO50" i="1" s="1"/>
  <c r="ER50" i="1" s="1"/>
  <c r="EU50" i="1" s="1"/>
  <c r="EX50" i="1" s="1"/>
  <c r="FA50" i="1" s="1"/>
  <c r="FD50" i="1" s="1"/>
  <c r="FG50" i="1" s="1"/>
  <c r="FJ50" i="1" s="1"/>
  <c r="FM50" i="1" s="1"/>
  <c r="FP50" i="1" s="1"/>
  <c r="FS50" i="1" s="1"/>
  <c r="FV50" i="1" s="1"/>
  <c r="FY50" i="1" s="1"/>
  <c r="GB50" i="1" s="1"/>
  <c r="GE50" i="1" s="1"/>
  <c r="GH50" i="1" s="1"/>
  <c r="GK50" i="1" s="1"/>
  <c r="GN50" i="1" s="1"/>
  <c r="GQ50" i="1" s="1"/>
  <c r="GT50" i="1" s="1"/>
  <c r="GW50" i="1" s="1"/>
  <c r="GZ50" i="1" s="1"/>
  <c r="HC50" i="1" s="1"/>
  <c r="HF50" i="1" s="1"/>
  <c r="HI50" i="1" s="1"/>
  <c r="HL50" i="1" s="1"/>
  <c r="HO50" i="1" s="1"/>
  <c r="HR50" i="1" s="1"/>
  <c r="HU50" i="1" s="1"/>
  <c r="HX50" i="1" s="1"/>
  <c r="IA50" i="1" s="1"/>
  <c r="ID50" i="1" s="1"/>
  <c r="IG50" i="1" s="1"/>
  <c r="IJ50" i="1" s="1"/>
  <c r="IM50" i="1" s="1"/>
  <c r="IP50" i="1" s="1"/>
  <c r="IS50" i="1" s="1"/>
  <c r="IV50" i="1" s="1"/>
  <c r="IY50" i="1" s="1"/>
  <c r="JB50" i="1" s="1"/>
  <c r="JE50" i="1" s="1"/>
  <c r="JH50" i="1" s="1"/>
  <c r="JK50" i="1" s="1"/>
  <c r="JN50" i="1" s="1"/>
  <c r="JQ50" i="1" s="1"/>
  <c r="JT50" i="1" s="1"/>
  <c r="JW50" i="1" s="1"/>
  <c r="JZ50" i="1" s="1"/>
  <c r="KC50" i="1" s="1"/>
  <c r="KF50" i="1" s="1"/>
  <c r="KI50" i="1" s="1"/>
  <c r="KL50" i="1" s="1"/>
  <c r="KO50" i="1" s="1"/>
  <c r="KR50" i="1" s="1"/>
  <c r="KU50" i="1" s="1"/>
  <c r="KX50" i="1" s="1"/>
  <c r="LA50" i="1" s="1"/>
  <c r="LD50" i="1" s="1"/>
  <c r="LG50" i="1" s="1"/>
  <c r="LJ50" i="1" s="1"/>
  <c r="LM50" i="1" s="1"/>
  <c r="LP50" i="1" s="1"/>
  <c r="LS50" i="1" s="1"/>
  <c r="LV50" i="1" s="1"/>
  <c r="LY50" i="1" s="1"/>
  <c r="MB50" i="1" s="1"/>
  <c r="ME50" i="1" s="1"/>
  <c r="MH50" i="1" s="1"/>
  <c r="MK50" i="1" s="1"/>
  <c r="MN50" i="1" s="1"/>
  <c r="MQ50" i="1" s="1"/>
  <c r="MT50" i="1" s="1"/>
  <c r="MW50" i="1" s="1"/>
  <c r="MZ50" i="1" s="1"/>
  <c r="NC50" i="1" s="1"/>
  <c r="NF50" i="1" s="1"/>
  <c r="NI50" i="1" s="1"/>
  <c r="NL50" i="1" s="1"/>
  <c r="NO50" i="1" s="1"/>
  <c r="NR50" i="1" s="1"/>
  <c r="NU50" i="1" s="1"/>
  <c r="NX50" i="1" s="1"/>
  <c r="OA50" i="1" s="1"/>
  <c r="OD50" i="1" s="1"/>
  <c r="OG50" i="1" s="1"/>
  <c r="OJ50" i="1" s="1"/>
  <c r="OM50" i="1" s="1"/>
  <c r="OP50" i="1" s="1"/>
  <c r="OS50" i="1" s="1"/>
  <c r="OV50" i="1" s="1"/>
  <c r="OY50" i="1" s="1"/>
  <c r="PB50" i="1" s="1"/>
  <c r="PE50" i="1" s="1"/>
  <c r="PL49" i="1"/>
  <c r="PM49" i="1" s="1"/>
  <c r="PI49" i="1"/>
  <c r="PJ49" i="1" s="1"/>
  <c r="PF49" i="1"/>
  <c r="PG49" i="1" s="1"/>
  <c r="G49" i="1"/>
  <c r="J49" i="1" s="1"/>
  <c r="M49" i="1" s="1"/>
  <c r="P49" i="1" s="1"/>
  <c r="S49" i="1" s="1"/>
  <c r="V49" i="1" s="1"/>
  <c r="Y49" i="1" s="1"/>
  <c r="AB49" i="1" s="1"/>
  <c r="AE49" i="1" s="1"/>
  <c r="AH49" i="1" s="1"/>
  <c r="AK49" i="1" s="1"/>
  <c r="AN49" i="1" s="1"/>
  <c r="AQ49" i="1" s="1"/>
  <c r="AT49" i="1" s="1"/>
  <c r="AW49" i="1" s="1"/>
  <c r="AZ49" i="1" s="1"/>
  <c r="BC49" i="1" s="1"/>
  <c r="BF49" i="1" s="1"/>
  <c r="BI49" i="1" s="1"/>
  <c r="BL49" i="1" s="1"/>
  <c r="BO49" i="1" s="1"/>
  <c r="BR49" i="1" s="1"/>
  <c r="BU49" i="1" s="1"/>
  <c r="BX49" i="1" s="1"/>
  <c r="CA49" i="1" s="1"/>
  <c r="CD49" i="1" s="1"/>
  <c r="CG49" i="1" s="1"/>
  <c r="CJ49" i="1" s="1"/>
  <c r="CM49" i="1" s="1"/>
  <c r="CP49" i="1" s="1"/>
  <c r="CS49" i="1" s="1"/>
  <c r="CV49" i="1" s="1"/>
  <c r="CY49" i="1" s="1"/>
  <c r="DB49" i="1" s="1"/>
  <c r="DE49" i="1" s="1"/>
  <c r="DH49" i="1" s="1"/>
  <c r="DK49" i="1" s="1"/>
  <c r="DN49" i="1" s="1"/>
  <c r="DQ49" i="1" s="1"/>
  <c r="DT49" i="1" s="1"/>
  <c r="DW49" i="1" s="1"/>
  <c r="DZ49" i="1" s="1"/>
  <c r="EC49" i="1" s="1"/>
  <c r="EF49" i="1" s="1"/>
  <c r="EI49" i="1" s="1"/>
  <c r="EL49" i="1" s="1"/>
  <c r="EO49" i="1" s="1"/>
  <c r="ER49" i="1" s="1"/>
  <c r="EU49" i="1" s="1"/>
  <c r="EX49" i="1" s="1"/>
  <c r="FA49" i="1" s="1"/>
  <c r="FD49" i="1" s="1"/>
  <c r="FG49" i="1" s="1"/>
  <c r="FJ49" i="1" s="1"/>
  <c r="FM49" i="1" s="1"/>
  <c r="FP49" i="1" s="1"/>
  <c r="FS49" i="1" s="1"/>
  <c r="FV49" i="1" s="1"/>
  <c r="FY49" i="1" s="1"/>
  <c r="GB49" i="1" s="1"/>
  <c r="GE49" i="1" s="1"/>
  <c r="GH49" i="1" s="1"/>
  <c r="GK49" i="1" s="1"/>
  <c r="GN49" i="1" s="1"/>
  <c r="GQ49" i="1" s="1"/>
  <c r="GT49" i="1" s="1"/>
  <c r="GW49" i="1" s="1"/>
  <c r="GZ49" i="1" s="1"/>
  <c r="HC49" i="1" s="1"/>
  <c r="HF49" i="1" s="1"/>
  <c r="HI49" i="1" s="1"/>
  <c r="HL49" i="1" s="1"/>
  <c r="HO49" i="1" s="1"/>
  <c r="HR49" i="1" s="1"/>
  <c r="HU49" i="1" s="1"/>
  <c r="HX49" i="1" s="1"/>
  <c r="IA49" i="1" s="1"/>
  <c r="ID49" i="1" s="1"/>
  <c r="IG49" i="1" s="1"/>
  <c r="IJ49" i="1" s="1"/>
  <c r="IM49" i="1" s="1"/>
  <c r="IP49" i="1" s="1"/>
  <c r="IS49" i="1" s="1"/>
  <c r="IV49" i="1" s="1"/>
  <c r="IY49" i="1" s="1"/>
  <c r="JB49" i="1" s="1"/>
  <c r="JE49" i="1" s="1"/>
  <c r="JH49" i="1" s="1"/>
  <c r="JK49" i="1" s="1"/>
  <c r="JN49" i="1" s="1"/>
  <c r="JQ49" i="1" s="1"/>
  <c r="JT49" i="1" s="1"/>
  <c r="JW49" i="1" s="1"/>
  <c r="JZ49" i="1" s="1"/>
  <c r="KC49" i="1" s="1"/>
  <c r="KF49" i="1" s="1"/>
  <c r="KI49" i="1" s="1"/>
  <c r="KL49" i="1" s="1"/>
  <c r="KO49" i="1" s="1"/>
  <c r="KR49" i="1" s="1"/>
  <c r="KU49" i="1" s="1"/>
  <c r="KX49" i="1" s="1"/>
  <c r="LA49" i="1" s="1"/>
  <c r="LD49" i="1" s="1"/>
  <c r="LG49" i="1" s="1"/>
  <c r="LJ49" i="1" s="1"/>
  <c r="LM49" i="1" s="1"/>
  <c r="LP49" i="1" s="1"/>
  <c r="LS49" i="1" s="1"/>
  <c r="LV49" i="1" s="1"/>
  <c r="LY49" i="1" s="1"/>
  <c r="MB49" i="1" s="1"/>
  <c r="ME49" i="1" s="1"/>
  <c r="MH49" i="1" s="1"/>
  <c r="MK49" i="1" s="1"/>
  <c r="MN49" i="1" s="1"/>
  <c r="MQ49" i="1" s="1"/>
  <c r="MT49" i="1" s="1"/>
  <c r="MW49" i="1" s="1"/>
  <c r="MZ49" i="1" s="1"/>
  <c r="NC49" i="1" s="1"/>
  <c r="NF49" i="1" s="1"/>
  <c r="NI49" i="1" s="1"/>
  <c r="NL49" i="1" s="1"/>
  <c r="NO49" i="1" s="1"/>
  <c r="NR49" i="1" s="1"/>
  <c r="NU49" i="1" s="1"/>
  <c r="NX49" i="1" s="1"/>
  <c r="OA49" i="1" s="1"/>
  <c r="OD49" i="1" s="1"/>
  <c r="OG49" i="1" s="1"/>
  <c r="OJ49" i="1" s="1"/>
  <c r="OM49" i="1" s="1"/>
  <c r="OP49" i="1" s="1"/>
  <c r="OS49" i="1" s="1"/>
  <c r="OV49" i="1" s="1"/>
  <c r="OY49" i="1" s="1"/>
  <c r="PB49" i="1" s="1"/>
  <c r="PE49" i="1" s="1"/>
  <c r="PM48" i="1"/>
  <c r="PL48" i="1"/>
  <c r="PI48" i="1"/>
  <c r="PJ48" i="1" s="1"/>
  <c r="PF48" i="1"/>
  <c r="G48" i="1"/>
  <c r="J48" i="1" s="1"/>
  <c r="M48" i="1" s="1"/>
  <c r="P48" i="1" s="1"/>
  <c r="S48" i="1" s="1"/>
  <c r="V48" i="1" s="1"/>
  <c r="Y48" i="1" s="1"/>
  <c r="AB48" i="1" s="1"/>
  <c r="AE48" i="1" s="1"/>
  <c r="AH48" i="1" s="1"/>
  <c r="AK48" i="1" s="1"/>
  <c r="AN48" i="1" s="1"/>
  <c r="AQ48" i="1" s="1"/>
  <c r="AT48" i="1" s="1"/>
  <c r="AW48" i="1" s="1"/>
  <c r="AZ48" i="1" s="1"/>
  <c r="BC48" i="1" s="1"/>
  <c r="BF48" i="1" s="1"/>
  <c r="BI48" i="1" s="1"/>
  <c r="BL48" i="1" s="1"/>
  <c r="BO48" i="1" s="1"/>
  <c r="BR48" i="1" s="1"/>
  <c r="BU48" i="1" s="1"/>
  <c r="BX48" i="1" s="1"/>
  <c r="CA48" i="1" s="1"/>
  <c r="CD48" i="1" s="1"/>
  <c r="CG48" i="1" s="1"/>
  <c r="CJ48" i="1" s="1"/>
  <c r="CM48" i="1" s="1"/>
  <c r="CP48" i="1" s="1"/>
  <c r="CS48" i="1" s="1"/>
  <c r="CV48" i="1" s="1"/>
  <c r="CY48" i="1" s="1"/>
  <c r="DB48" i="1" s="1"/>
  <c r="DE48" i="1" s="1"/>
  <c r="DH48" i="1" s="1"/>
  <c r="DK48" i="1" s="1"/>
  <c r="DN48" i="1" s="1"/>
  <c r="DQ48" i="1" s="1"/>
  <c r="DT48" i="1" s="1"/>
  <c r="DW48" i="1" s="1"/>
  <c r="DZ48" i="1" s="1"/>
  <c r="EC48" i="1" s="1"/>
  <c r="EF48" i="1" s="1"/>
  <c r="EI48" i="1" s="1"/>
  <c r="EL48" i="1" s="1"/>
  <c r="EO48" i="1" s="1"/>
  <c r="ER48" i="1" s="1"/>
  <c r="EU48" i="1" s="1"/>
  <c r="EX48" i="1" s="1"/>
  <c r="FA48" i="1" s="1"/>
  <c r="FD48" i="1" s="1"/>
  <c r="FG48" i="1" s="1"/>
  <c r="FJ48" i="1" s="1"/>
  <c r="FM48" i="1" s="1"/>
  <c r="FP48" i="1" s="1"/>
  <c r="FS48" i="1" s="1"/>
  <c r="FV48" i="1" s="1"/>
  <c r="FY48" i="1" s="1"/>
  <c r="GB48" i="1" s="1"/>
  <c r="GE48" i="1" s="1"/>
  <c r="GH48" i="1" s="1"/>
  <c r="GK48" i="1" s="1"/>
  <c r="GN48" i="1" s="1"/>
  <c r="GQ48" i="1" s="1"/>
  <c r="GT48" i="1" s="1"/>
  <c r="GW48" i="1" s="1"/>
  <c r="GZ48" i="1" s="1"/>
  <c r="HC48" i="1" s="1"/>
  <c r="HF48" i="1" s="1"/>
  <c r="HI48" i="1" s="1"/>
  <c r="HL48" i="1" s="1"/>
  <c r="HO48" i="1" s="1"/>
  <c r="HR48" i="1" s="1"/>
  <c r="HU48" i="1" s="1"/>
  <c r="HX48" i="1" s="1"/>
  <c r="IA48" i="1" s="1"/>
  <c r="ID48" i="1" s="1"/>
  <c r="IG48" i="1" s="1"/>
  <c r="IJ48" i="1" s="1"/>
  <c r="IM48" i="1" s="1"/>
  <c r="IP48" i="1" s="1"/>
  <c r="IS48" i="1" s="1"/>
  <c r="IV48" i="1" s="1"/>
  <c r="IY48" i="1" s="1"/>
  <c r="JB48" i="1" s="1"/>
  <c r="JE48" i="1" s="1"/>
  <c r="JH48" i="1" s="1"/>
  <c r="JK48" i="1" s="1"/>
  <c r="JN48" i="1" s="1"/>
  <c r="JQ48" i="1" s="1"/>
  <c r="JT48" i="1" s="1"/>
  <c r="JW48" i="1" s="1"/>
  <c r="JZ48" i="1" s="1"/>
  <c r="KC48" i="1" s="1"/>
  <c r="KF48" i="1" s="1"/>
  <c r="KI48" i="1" s="1"/>
  <c r="KL48" i="1" s="1"/>
  <c r="KO48" i="1" s="1"/>
  <c r="KR48" i="1" s="1"/>
  <c r="KU48" i="1" s="1"/>
  <c r="KX48" i="1" s="1"/>
  <c r="LA48" i="1" s="1"/>
  <c r="LD48" i="1" s="1"/>
  <c r="LG48" i="1" s="1"/>
  <c r="LJ48" i="1" s="1"/>
  <c r="LM48" i="1" s="1"/>
  <c r="LP48" i="1" s="1"/>
  <c r="LS48" i="1" s="1"/>
  <c r="LV48" i="1" s="1"/>
  <c r="LY48" i="1" s="1"/>
  <c r="MB48" i="1" s="1"/>
  <c r="ME48" i="1" s="1"/>
  <c r="MH48" i="1" s="1"/>
  <c r="MK48" i="1" s="1"/>
  <c r="MN48" i="1" s="1"/>
  <c r="MQ48" i="1" s="1"/>
  <c r="MT48" i="1" s="1"/>
  <c r="MW48" i="1" s="1"/>
  <c r="MZ48" i="1" s="1"/>
  <c r="NC48" i="1" s="1"/>
  <c r="NF48" i="1" s="1"/>
  <c r="NI48" i="1" s="1"/>
  <c r="NL48" i="1" s="1"/>
  <c r="NO48" i="1" s="1"/>
  <c r="NR48" i="1" s="1"/>
  <c r="NU48" i="1" s="1"/>
  <c r="NX48" i="1" s="1"/>
  <c r="OA48" i="1" s="1"/>
  <c r="OD48" i="1" s="1"/>
  <c r="OG48" i="1" s="1"/>
  <c r="OJ48" i="1" s="1"/>
  <c r="OM48" i="1" s="1"/>
  <c r="OP48" i="1" s="1"/>
  <c r="OS48" i="1" s="1"/>
  <c r="OV48" i="1" s="1"/>
  <c r="OY48" i="1" s="1"/>
  <c r="PB48" i="1" s="1"/>
  <c r="PE48" i="1" s="1"/>
  <c r="PM47" i="1"/>
  <c r="PL47" i="1"/>
  <c r="PI47" i="1"/>
  <c r="PJ47" i="1" s="1"/>
  <c r="PF47" i="1"/>
  <c r="PG47" i="1" s="1"/>
  <c r="G47" i="1"/>
  <c r="J47" i="1" s="1"/>
  <c r="M47" i="1" s="1"/>
  <c r="P47" i="1" s="1"/>
  <c r="S47" i="1" s="1"/>
  <c r="V47" i="1" s="1"/>
  <c r="Y47" i="1" s="1"/>
  <c r="AB47" i="1" s="1"/>
  <c r="AE47" i="1" s="1"/>
  <c r="AH47" i="1" s="1"/>
  <c r="AK47" i="1" s="1"/>
  <c r="AN47" i="1" s="1"/>
  <c r="AQ47" i="1" s="1"/>
  <c r="AT47" i="1" s="1"/>
  <c r="AW47" i="1" s="1"/>
  <c r="AZ47" i="1" s="1"/>
  <c r="BC47" i="1" s="1"/>
  <c r="BF47" i="1" s="1"/>
  <c r="BI47" i="1" s="1"/>
  <c r="BL47" i="1" s="1"/>
  <c r="BO47" i="1" s="1"/>
  <c r="BR47" i="1" s="1"/>
  <c r="BU47" i="1" s="1"/>
  <c r="BX47" i="1" s="1"/>
  <c r="CA47" i="1" s="1"/>
  <c r="CD47" i="1" s="1"/>
  <c r="CG47" i="1" s="1"/>
  <c r="CJ47" i="1" s="1"/>
  <c r="CM47" i="1" s="1"/>
  <c r="CP47" i="1" s="1"/>
  <c r="CS47" i="1" s="1"/>
  <c r="CV47" i="1" s="1"/>
  <c r="CY47" i="1" s="1"/>
  <c r="DB47" i="1" s="1"/>
  <c r="DE47" i="1" s="1"/>
  <c r="DH47" i="1" s="1"/>
  <c r="DK47" i="1" s="1"/>
  <c r="DN47" i="1" s="1"/>
  <c r="DQ47" i="1" s="1"/>
  <c r="DT47" i="1" s="1"/>
  <c r="DW47" i="1" s="1"/>
  <c r="DZ47" i="1" s="1"/>
  <c r="EC47" i="1" s="1"/>
  <c r="EF47" i="1" s="1"/>
  <c r="EI47" i="1" s="1"/>
  <c r="EL47" i="1" s="1"/>
  <c r="EO47" i="1" s="1"/>
  <c r="ER47" i="1" s="1"/>
  <c r="EU47" i="1" s="1"/>
  <c r="EX47" i="1" s="1"/>
  <c r="FA47" i="1" s="1"/>
  <c r="FD47" i="1" s="1"/>
  <c r="FG47" i="1" s="1"/>
  <c r="FJ47" i="1" s="1"/>
  <c r="FM47" i="1" s="1"/>
  <c r="FP47" i="1" s="1"/>
  <c r="FS47" i="1" s="1"/>
  <c r="FV47" i="1" s="1"/>
  <c r="FY47" i="1" s="1"/>
  <c r="GB47" i="1" s="1"/>
  <c r="GE47" i="1" s="1"/>
  <c r="GH47" i="1" s="1"/>
  <c r="GK47" i="1" s="1"/>
  <c r="GN47" i="1" s="1"/>
  <c r="GQ47" i="1" s="1"/>
  <c r="GT47" i="1" s="1"/>
  <c r="GW47" i="1" s="1"/>
  <c r="GZ47" i="1" s="1"/>
  <c r="HC47" i="1" s="1"/>
  <c r="HF47" i="1" s="1"/>
  <c r="HI47" i="1" s="1"/>
  <c r="HL47" i="1" s="1"/>
  <c r="HO47" i="1" s="1"/>
  <c r="HR47" i="1" s="1"/>
  <c r="HU47" i="1" s="1"/>
  <c r="HX47" i="1" s="1"/>
  <c r="IA47" i="1" s="1"/>
  <c r="ID47" i="1" s="1"/>
  <c r="IG47" i="1" s="1"/>
  <c r="IJ47" i="1" s="1"/>
  <c r="IM47" i="1" s="1"/>
  <c r="IP47" i="1" s="1"/>
  <c r="IS47" i="1" s="1"/>
  <c r="IV47" i="1" s="1"/>
  <c r="IY47" i="1" s="1"/>
  <c r="JB47" i="1" s="1"/>
  <c r="JE47" i="1" s="1"/>
  <c r="JH47" i="1" s="1"/>
  <c r="JK47" i="1" s="1"/>
  <c r="JN47" i="1" s="1"/>
  <c r="JQ47" i="1" s="1"/>
  <c r="JT47" i="1" s="1"/>
  <c r="JW47" i="1" s="1"/>
  <c r="JZ47" i="1" s="1"/>
  <c r="KC47" i="1" s="1"/>
  <c r="KF47" i="1" s="1"/>
  <c r="KI47" i="1" s="1"/>
  <c r="KL47" i="1" s="1"/>
  <c r="KO47" i="1" s="1"/>
  <c r="KR47" i="1" s="1"/>
  <c r="KU47" i="1" s="1"/>
  <c r="KX47" i="1" s="1"/>
  <c r="LA47" i="1" s="1"/>
  <c r="LD47" i="1" s="1"/>
  <c r="LG47" i="1" s="1"/>
  <c r="LJ47" i="1" s="1"/>
  <c r="LM47" i="1" s="1"/>
  <c r="LP47" i="1" s="1"/>
  <c r="LS47" i="1" s="1"/>
  <c r="LV47" i="1" s="1"/>
  <c r="LY47" i="1" s="1"/>
  <c r="MB47" i="1" s="1"/>
  <c r="ME47" i="1" s="1"/>
  <c r="MH47" i="1" s="1"/>
  <c r="MK47" i="1" s="1"/>
  <c r="MN47" i="1" s="1"/>
  <c r="MQ47" i="1" s="1"/>
  <c r="MT47" i="1" s="1"/>
  <c r="MW47" i="1" s="1"/>
  <c r="MZ47" i="1" s="1"/>
  <c r="NC47" i="1" s="1"/>
  <c r="NF47" i="1" s="1"/>
  <c r="NI47" i="1" s="1"/>
  <c r="NL47" i="1" s="1"/>
  <c r="NO47" i="1" s="1"/>
  <c r="NR47" i="1" s="1"/>
  <c r="NU47" i="1" s="1"/>
  <c r="NX47" i="1" s="1"/>
  <c r="OA47" i="1" s="1"/>
  <c r="OD47" i="1" s="1"/>
  <c r="OG47" i="1" s="1"/>
  <c r="OJ47" i="1" s="1"/>
  <c r="OM47" i="1" s="1"/>
  <c r="OP47" i="1" s="1"/>
  <c r="OS47" i="1" s="1"/>
  <c r="OV47" i="1" s="1"/>
  <c r="OY47" i="1" s="1"/>
  <c r="PB47" i="1" s="1"/>
  <c r="PE47" i="1" s="1"/>
  <c r="PL46" i="1"/>
  <c r="PM46" i="1" s="1"/>
  <c r="PJ46" i="1"/>
  <c r="PI46" i="1"/>
  <c r="PF46" i="1"/>
  <c r="P46" i="1"/>
  <c r="S46" i="1" s="1"/>
  <c r="V46" i="1" s="1"/>
  <c r="Y46" i="1" s="1"/>
  <c r="AB46" i="1" s="1"/>
  <c r="AE46" i="1" s="1"/>
  <c r="AH46" i="1" s="1"/>
  <c r="AK46" i="1" s="1"/>
  <c r="AN46" i="1" s="1"/>
  <c r="AQ46" i="1" s="1"/>
  <c r="AT46" i="1" s="1"/>
  <c r="AW46" i="1" s="1"/>
  <c r="AZ46" i="1" s="1"/>
  <c r="BC46" i="1" s="1"/>
  <c r="BF46" i="1" s="1"/>
  <c r="BI46" i="1" s="1"/>
  <c r="BL46" i="1" s="1"/>
  <c r="BO46" i="1" s="1"/>
  <c r="BR46" i="1" s="1"/>
  <c r="BU46" i="1" s="1"/>
  <c r="BX46" i="1" s="1"/>
  <c r="CA46" i="1" s="1"/>
  <c r="CD46" i="1" s="1"/>
  <c r="CG46" i="1" s="1"/>
  <c r="CJ46" i="1" s="1"/>
  <c r="CM46" i="1" s="1"/>
  <c r="CP46" i="1" s="1"/>
  <c r="CS46" i="1" s="1"/>
  <c r="CV46" i="1" s="1"/>
  <c r="CY46" i="1" s="1"/>
  <c r="DB46" i="1" s="1"/>
  <c r="DE46" i="1" s="1"/>
  <c r="DH46" i="1" s="1"/>
  <c r="DK46" i="1" s="1"/>
  <c r="DN46" i="1" s="1"/>
  <c r="DQ46" i="1" s="1"/>
  <c r="DT46" i="1" s="1"/>
  <c r="DW46" i="1" s="1"/>
  <c r="DZ46" i="1" s="1"/>
  <c r="EC46" i="1" s="1"/>
  <c r="EF46" i="1" s="1"/>
  <c r="EI46" i="1" s="1"/>
  <c r="EL46" i="1" s="1"/>
  <c r="EO46" i="1" s="1"/>
  <c r="ER46" i="1" s="1"/>
  <c r="EU46" i="1" s="1"/>
  <c r="EX46" i="1" s="1"/>
  <c r="FA46" i="1" s="1"/>
  <c r="FD46" i="1" s="1"/>
  <c r="FG46" i="1" s="1"/>
  <c r="FJ46" i="1" s="1"/>
  <c r="FM46" i="1" s="1"/>
  <c r="FP46" i="1" s="1"/>
  <c r="FS46" i="1" s="1"/>
  <c r="FV46" i="1" s="1"/>
  <c r="FY46" i="1" s="1"/>
  <c r="GB46" i="1" s="1"/>
  <c r="GE46" i="1" s="1"/>
  <c r="GH46" i="1" s="1"/>
  <c r="GK46" i="1" s="1"/>
  <c r="GN46" i="1" s="1"/>
  <c r="GQ46" i="1" s="1"/>
  <c r="GT46" i="1" s="1"/>
  <c r="GW46" i="1" s="1"/>
  <c r="GZ46" i="1" s="1"/>
  <c r="HC46" i="1" s="1"/>
  <c r="HF46" i="1" s="1"/>
  <c r="HI46" i="1" s="1"/>
  <c r="HL46" i="1" s="1"/>
  <c r="HO46" i="1" s="1"/>
  <c r="HR46" i="1" s="1"/>
  <c r="HU46" i="1" s="1"/>
  <c r="HX46" i="1" s="1"/>
  <c r="IA46" i="1" s="1"/>
  <c r="ID46" i="1" s="1"/>
  <c r="IG46" i="1" s="1"/>
  <c r="IJ46" i="1" s="1"/>
  <c r="IM46" i="1" s="1"/>
  <c r="IP46" i="1" s="1"/>
  <c r="IS46" i="1" s="1"/>
  <c r="IV46" i="1" s="1"/>
  <c r="IY46" i="1" s="1"/>
  <c r="JB46" i="1" s="1"/>
  <c r="JE46" i="1" s="1"/>
  <c r="JH46" i="1" s="1"/>
  <c r="JK46" i="1" s="1"/>
  <c r="JN46" i="1" s="1"/>
  <c r="JQ46" i="1" s="1"/>
  <c r="JT46" i="1" s="1"/>
  <c r="JW46" i="1" s="1"/>
  <c r="JZ46" i="1" s="1"/>
  <c r="KC46" i="1" s="1"/>
  <c r="KF46" i="1" s="1"/>
  <c r="KI46" i="1" s="1"/>
  <c r="KL46" i="1" s="1"/>
  <c r="KO46" i="1" s="1"/>
  <c r="KR46" i="1" s="1"/>
  <c r="KU46" i="1" s="1"/>
  <c r="KX46" i="1" s="1"/>
  <c r="LA46" i="1" s="1"/>
  <c r="LD46" i="1" s="1"/>
  <c r="LG46" i="1" s="1"/>
  <c r="LJ46" i="1" s="1"/>
  <c r="LM46" i="1" s="1"/>
  <c r="LP46" i="1" s="1"/>
  <c r="LS46" i="1" s="1"/>
  <c r="LV46" i="1" s="1"/>
  <c r="LY46" i="1" s="1"/>
  <c r="MB46" i="1" s="1"/>
  <c r="ME46" i="1" s="1"/>
  <c r="MH46" i="1" s="1"/>
  <c r="MK46" i="1" s="1"/>
  <c r="MN46" i="1" s="1"/>
  <c r="MQ46" i="1" s="1"/>
  <c r="MT46" i="1" s="1"/>
  <c r="MW46" i="1" s="1"/>
  <c r="MZ46" i="1" s="1"/>
  <c r="NC46" i="1" s="1"/>
  <c r="NF46" i="1" s="1"/>
  <c r="NI46" i="1" s="1"/>
  <c r="NL46" i="1" s="1"/>
  <c r="NO46" i="1" s="1"/>
  <c r="NR46" i="1" s="1"/>
  <c r="NU46" i="1" s="1"/>
  <c r="NX46" i="1" s="1"/>
  <c r="OA46" i="1" s="1"/>
  <c r="OD46" i="1" s="1"/>
  <c r="OG46" i="1" s="1"/>
  <c r="OJ46" i="1" s="1"/>
  <c r="OM46" i="1" s="1"/>
  <c r="OP46" i="1" s="1"/>
  <c r="OS46" i="1" s="1"/>
  <c r="OV46" i="1" s="1"/>
  <c r="OY46" i="1" s="1"/>
  <c r="PB46" i="1" s="1"/>
  <c r="PE46" i="1" s="1"/>
  <c r="J46" i="1"/>
  <c r="M46" i="1" s="1"/>
  <c r="G46" i="1"/>
  <c r="PL45" i="1"/>
  <c r="PI45" i="1"/>
  <c r="PJ45" i="1" s="1"/>
  <c r="PF45" i="1"/>
  <c r="PG45" i="1" s="1"/>
  <c r="G45" i="1"/>
  <c r="J45" i="1" s="1"/>
  <c r="M45" i="1" s="1"/>
  <c r="P45" i="1" s="1"/>
  <c r="S45" i="1" s="1"/>
  <c r="V45" i="1" s="1"/>
  <c r="Y45" i="1" s="1"/>
  <c r="AB45" i="1" s="1"/>
  <c r="AE45" i="1" s="1"/>
  <c r="AH45" i="1" s="1"/>
  <c r="AK45" i="1" s="1"/>
  <c r="AN45" i="1" s="1"/>
  <c r="AQ45" i="1" s="1"/>
  <c r="AT45" i="1" s="1"/>
  <c r="AW45" i="1" s="1"/>
  <c r="AZ45" i="1" s="1"/>
  <c r="BC45" i="1" s="1"/>
  <c r="BF45" i="1" s="1"/>
  <c r="BI45" i="1" s="1"/>
  <c r="BL45" i="1" s="1"/>
  <c r="BO45" i="1" s="1"/>
  <c r="BR45" i="1" s="1"/>
  <c r="BU45" i="1" s="1"/>
  <c r="BX45" i="1" s="1"/>
  <c r="CA45" i="1" s="1"/>
  <c r="CD45" i="1" s="1"/>
  <c r="CG45" i="1" s="1"/>
  <c r="CJ45" i="1" s="1"/>
  <c r="CM45" i="1" s="1"/>
  <c r="CP45" i="1" s="1"/>
  <c r="CS45" i="1" s="1"/>
  <c r="CV45" i="1" s="1"/>
  <c r="CY45" i="1" s="1"/>
  <c r="DB45" i="1" s="1"/>
  <c r="DE45" i="1" s="1"/>
  <c r="DH45" i="1" s="1"/>
  <c r="DK45" i="1" s="1"/>
  <c r="DN45" i="1" s="1"/>
  <c r="DQ45" i="1" s="1"/>
  <c r="DT45" i="1" s="1"/>
  <c r="DW45" i="1" s="1"/>
  <c r="DZ45" i="1" s="1"/>
  <c r="EC45" i="1" s="1"/>
  <c r="EF45" i="1" s="1"/>
  <c r="EI45" i="1" s="1"/>
  <c r="EL45" i="1" s="1"/>
  <c r="EO45" i="1" s="1"/>
  <c r="ER45" i="1" s="1"/>
  <c r="EU45" i="1" s="1"/>
  <c r="EX45" i="1" s="1"/>
  <c r="FA45" i="1" s="1"/>
  <c r="FD45" i="1" s="1"/>
  <c r="FG45" i="1" s="1"/>
  <c r="FJ45" i="1" s="1"/>
  <c r="FM45" i="1" s="1"/>
  <c r="FP45" i="1" s="1"/>
  <c r="FS45" i="1" s="1"/>
  <c r="FV45" i="1" s="1"/>
  <c r="FY45" i="1" s="1"/>
  <c r="GB45" i="1" s="1"/>
  <c r="GE45" i="1" s="1"/>
  <c r="GH45" i="1" s="1"/>
  <c r="GK45" i="1" s="1"/>
  <c r="GN45" i="1" s="1"/>
  <c r="GQ45" i="1" s="1"/>
  <c r="GT45" i="1" s="1"/>
  <c r="GW45" i="1" s="1"/>
  <c r="GZ45" i="1" s="1"/>
  <c r="HC45" i="1" s="1"/>
  <c r="HF45" i="1" s="1"/>
  <c r="HI45" i="1" s="1"/>
  <c r="HL45" i="1" s="1"/>
  <c r="HO45" i="1" s="1"/>
  <c r="HR45" i="1" s="1"/>
  <c r="HU45" i="1" s="1"/>
  <c r="HX45" i="1" s="1"/>
  <c r="IA45" i="1" s="1"/>
  <c r="ID45" i="1" s="1"/>
  <c r="IG45" i="1" s="1"/>
  <c r="IJ45" i="1" s="1"/>
  <c r="IM45" i="1" s="1"/>
  <c r="IP45" i="1" s="1"/>
  <c r="IS45" i="1" s="1"/>
  <c r="IV45" i="1" s="1"/>
  <c r="IY45" i="1" s="1"/>
  <c r="JB45" i="1" s="1"/>
  <c r="JE45" i="1" s="1"/>
  <c r="JH45" i="1" s="1"/>
  <c r="JK45" i="1" s="1"/>
  <c r="JN45" i="1" s="1"/>
  <c r="JQ45" i="1" s="1"/>
  <c r="JT45" i="1" s="1"/>
  <c r="JW45" i="1" s="1"/>
  <c r="JZ45" i="1" s="1"/>
  <c r="KC45" i="1" s="1"/>
  <c r="KF45" i="1" s="1"/>
  <c r="KI45" i="1" s="1"/>
  <c r="KL45" i="1" s="1"/>
  <c r="KO45" i="1" s="1"/>
  <c r="KR45" i="1" s="1"/>
  <c r="KU45" i="1" s="1"/>
  <c r="KX45" i="1" s="1"/>
  <c r="LA45" i="1" s="1"/>
  <c r="LD45" i="1" s="1"/>
  <c r="LG45" i="1" s="1"/>
  <c r="LJ45" i="1" s="1"/>
  <c r="LM45" i="1" s="1"/>
  <c r="LP45" i="1" s="1"/>
  <c r="LS45" i="1" s="1"/>
  <c r="LV45" i="1" s="1"/>
  <c r="LY45" i="1" s="1"/>
  <c r="MB45" i="1" s="1"/>
  <c r="ME45" i="1" s="1"/>
  <c r="MH45" i="1" s="1"/>
  <c r="MK45" i="1" s="1"/>
  <c r="MN45" i="1" s="1"/>
  <c r="MQ45" i="1" s="1"/>
  <c r="MT45" i="1" s="1"/>
  <c r="MW45" i="1" s="1"/>
  <c r="MZ45" i="1" s="1"/>
  <c r="NC45" i="1" s="1"/>
  <c r="NF45" i="1" s="1"/>
  <c r="NI45" i="1" s="1"/>
  <c r="NL45" i="1" s="1"/>
  <c r="NO45" i="1" s="1"/>
  <c r="NR45" i="1" s="1"/>
  <c r="NU45" i="1" s="1"/>
  <c r="NX45" i="1" s="1"/>
  <c r="OA45" i="1" s="1"/>
  <c r="OD45" i="1" s="1"/>
  <c r="OG45" i="1" s="1"/>
  <c r="OJ45" i="1" s="1"/>
  <c r="OM45" i="1" s="1"/>
  <c r="OP45" i="1" s="1"/>
  <c r="OS45" i="1" s="1"/>
  <c r="OV45" i="1" s="1"/>
  <c r="OY45" i="1" s="1"/>
  <c r="PB45" i="1" s="1"/>
  <c r="PE45" i="1" s="1"/>
  <c r="PL44" i="1"/>
  <c r="PM44" i="1" s="1"/>
  <c r="PI44" i="1"/>
  <c r="PO44" i="1" s="1"/>
  <c r="PP44" i="1" s="1"/>
  <c r="D22" i="6" s="1"/>
  <c r="PG44" i="1"/>
  <c r="PF44" i="1"/>
  <c r="G44" i="1"/>
  <c r="J44" i="1" s="1"/>
  <c r="M44" i="1" s="1"/>
  <c r="P44" i="1" s="1"/>
  <c r="S44" i="1" s="1"/>
  <c r="V44" i="1" s="1"/>
  <c r="Y44" i="1" s="1"/>
  <c r="AB44" i="1" s="1"/>
  <c r="AE44" i="1" s="1"/>
  <c r="AH44" i="1" s="1"/>
  <c r="AK44" i="1" s="1"/>
  <c r="AN44" i="1" s="1"/>
  <c r="AQ44" i="1" s="1"/>
  <c r="AT44" i="1" s="1"/>
  <c r="AW44" i="1" s="1"/>
  <c r="AZ44" i="1" s="1"/>
  <c r="BC44" i="1" s="1"/>
  <c r="BF44" i="1" s="1"/>
  <c r="BI44" i="1" s="1"/>
  <c r="BL44" i="1" s="1"/>
  <c r="BO44" i="1" s="1"/>
  <c r="BR44" i="1" s="1"/>
  <c r="BU44" i="1" s="1"/>
  <c r="BX44" i="1" s="1"/>
  <c r="CA44" i="1" s="1"/>
  <c r="CD44" i="1" s="1"/>
  <c r="CG44" i="1" s="1"/>
  <c r="CJ44" i="1" s="1"/>
  <c r="CM44" i="1" s="1"/>
  <c r="CP44" i="1" s="1"/>
  <c r="CS44" i="1" s="1"/>
  <c r="CV44" i="1" s="1"/>
  <c r="CY44" i="1" s="1"/>
  <c r="DB44" i="1" s="1"/>
  <c r="DE44" i="1" s="1"/>
  <c r="DH44" i="1" s="1"/>
  <c r="DK44" i="1" s="1"/>
  <c r="DN44" i="1" s="1"/>
  <c r="DQ44" i="1" s="1"/>
  <c r="DT44" i="1" s="1"/>
  <c r="DW44" i="1" s="1"/>
  <c r="DZ44" i="1" s="1"/>
  <c r="EC44" i="1" s="1"/>
  <c r="EF44" i="1" s="1"/>
  <c r="EI44" i="1" s="1"/>
  <c r="EL44" i="1" s="1"/>
  <c r="EO44" i="1" s="1"/>
  <c r="ER44" i="1" s="1"/>
  <c r="EU44" i="1" s="1"/>
  <c r="EX44" i="1" s="1"/>
  <c r="FA44" i="1" s="1"/>
  <c r="FD44" i="1" s="1"/>
  <c r="FG44" i="1" s="1"/>
  <c r="FJ44" i="1" s="1"/>
  <c r="FM44" i="1" s="1"/>
  <c r="FP44" i="1" s="1"/>
  <c r="FS44" i="1" s="1"/>
  <c r="FV44" i="1" s="1"/>
  <c r="FY44" i="1" s="1"/>
  <c r="GB44" i="1" s="1"/>
  <c r="GE44" i="1" s="1"/>
  <c r="GH44" i="1" s="1"/>
  <c r="GK44" i="1" s="1"/>
  <c r="GN44" i="1" s="1"/>
  <c r="GQ44" i="1" s="1"/>
  <c r="GT44" i="1" s="1"/>
  <c r="GW44" i="1" s="1"/>
  <c r="GZ44" i="1" s="1"/>
  <c r="HC44" i="1" s="1"/>
  <c r="HF44" i="1" s="1"/>
  <c r="HI44" i="1" s="1"/>
  <c r="HL44" i="1" s="1"/>
  <c r="HO44" i="1" s="1"/>
  <c r="HR44" i="1" s="1"/>
  <c r="HU44" i="1" s="1"/>
  <c r="HX44" i="1" s="1"/>
  <c r="IA44" i="1" s="1"/>
  <c r="ID44" i="1" s="1"/>
  <c r="IG44" i="1" s="1"/>
  <c r="IJ44" i="1" s="1"/>
  <c r="IM44" i="1" s="1"/>
  <c r="IP44" i="1" s="1"/>
  <c r="IS44" i="1" s="1"/>
  <c r="IV44" i="1" s="1"/>
  <c r="IY44" i="1" s="1"/>
  <c r="JB44" i="1" s="1"/>
  <c r="JE44" i="1" s="1"/>
  <c r="JH44" i="1" s="1"/>
  <c r="JK44" i="1" s="1"/>
  <c r="JN44" i="1" s="1"/>
  <c r="JQ44" i="1" s="1"/>
  <c r="JT44" i="1" s="1"/>
  <c r="JW44" i="1" s="1"/>
  <c r="JZ44" i="1" s="1"/>
  <c r="KC44" i="1" s="1"/>
  <c r="KF44" i="1" s="1"/>
  <c r="KI44" i="1" s="1"/>
  <c r="KL44" i="1" s="1"/>
  <c r="KO44" i="1" s="1"/>
  <c r="KR44" i="1" s="1"/>
  <c r="KU44" i="1" s="1"/>
  <c r="KX44" i="1" s="1"/>
  <c r="LA44" i="1" s="1"/>
  <c r="LD44" i="1" s="1"/>
  <c r="LG44" i="1" s="1"/>
  <c r="LJ44" i="1" s="1"/>
  <c r="LM44" i="1" s="1"/>
  <c r="LP44" i="1" s="1"/>
  <c r="LS44" i="1" s="1"/>
  <c r="LV44" i="1" s="1"/>
  <c r="LY44" i="1" s="1"/>
  <c r="MB44" i="1" s="1"/>
  <c r="ME44" i="1" s="1"/>
  <c r="MH44" i="1" s="1"/>
  <c r="MK44" i="1" s="1"/>
  <c r="MN44" i="1" s="1"/>
  <c r="MQ44" i="1" s="1"/>
  <c r="MT44" i="1" s="1"/>
  <c r="MW44" i="1" s="1"/>
  <c r="MZ44" i="1" s="1"/>
  <c r="NC44" i="1" s="1"/>
  <c r="NF44" i="1" s="1"/>
  <c r="NI44" i="1" s="1"/>
  <c r="NL44" i="1" s="1"/>
  <c r="NO44" i="1" s="1"/>
  <c r="NR44" i="1" s="1"/>
  <c r="NU44" i="1" s="1"/>
  <c r="NX44" i="1" s="1"/>
  <c r="OA44" i="1" s="1"/>
  <c r="OD44" i="1" s="1"/>
  <c r="OG44" i="1" s="1"/>
  <c r="OJ44" i="1" s="1"/>
  <c r="OM44" i="1" s="1"/>
  <c r="OP44" i="1" s="1"/>
  <c r="OS44" i="1" s="1"/>
  <c r="OV44" i="1" s="1"/>
  <c r="OY44" i="1" s="1"/>
  <c r="PB44" i="1" s="1"/>
  <c r="PE44" i="1" s="1"/>
  <c r="PL43" i="1"/>
  <c r="PM43" i="1" s="1"/>
  <c r="PI43" i="1"/>
  <c r="PJ43" i="1" s="1"/>
  <c r="PF43" i="1"/>
  <c r="PO43" i="1" s="1"/>
  <c r="PP43" i="1" s="1"/>
  <c r="D11" i="6" s="1"/>
  <c r="G43" i="1"/>
  <c r="J43" i="1" s="1"/>
  <c r="M43" i="1" s="1"/>
  <c r="P43" i="1" s="1"/>
  <c r="S43" i="1" s="1"/>
  <c r="V43" i="1" s="1"/>
  <c r="Y43" i="1" s="1"/>
  <c r="AB43" i="1" s="1"/>
  <c r="AE43" i="1" s="1"/>
  <c r="AH43" i="1" s="1"/>
  <c r="AK43" i="1" s="1"/>
  <c r="AN43" i="1" s="1"/>
  <c r="AQ43" i="1" s="1"/>
  <c r="AT43" i="1" s="1"/>
  <c r="AW43" i="1" s="1"/>
  <c r="AZ43" i="1" s="1"/>
  <c r="BC43" i="1" s="1"/>
  <c r="BF43" i="1" s="1"/>
  <c r="BI43" i="1" s="1"/>
  <c r="BL43" i="1" s="1"/>
  <c r="BO43" i="1" s="1"/>
  <c r="BR43" i="1" s="1"/>
  <c r="BU43" i="1" s="1"/>
  <c r="BX43" i="1" s="1"/>
  <c r="CA43" i="1" s="1"/>
  <c r="CD43" i="1" s="1"/>
  <c r="CG43" i="1" s="1"/>
  <c r="CJ43" i="1" s="1"/>
  <c r="CM43" i="1" s="1"/>
  <c r="CP43" i="1" s="1"/>
  <c r="CS43" i="1" s="1"/>
  <c r="CV43" i="1" s="1"/>
  <c r="CY43" i="1" s="1"/>
  <c r="DB43" i="1" s="1"/>
  <c r="DE43" i="1" s="1"/>
  <c r="DH43" i="1" s="1"/>
  <c r="DK43" i="1" s="1"/>
  <c r="DN43" i="1" s="1"/>
  <c r="DQ43" i="1" s="1"/>
  <c r="DT43" i="1" s="1"/>
  <c r="DW43" i="1" s="1"/>
  <c r="DZ43" i="1" s="1"/>
  <c r="EC43" i="1" s="1"/>
  <c r="EF43" i="1" s="1"/>
  <c r="EI43" i="1" s="1"/>
  <c r="EL43" i="1" s="1"/>
  <c r="EO43" i="1" s="1"/>
  <c r="ER43" i="1" s="1"/>
  <c r="EU43" i="1" s="1"/>
  <c r="EX43" i="1" s="1"/>
  <c r="FA43" i="1" s="1"/>
  <c r="FD43" i="1" s="1"/>
  <c r="FG43" i="1" s="1"/>
  <c r="FJ43" i="1" s="1"/>
  <c r="FM43" i="1" s="1"/>
  <c r="FP43" i="1" s="1"/>
  <c r="FS43" i="1" s="1"/>
  <c r="FV43" i="1" s="1"/>
  <c r="FY43" i="1" s="1"/>
  <c r="GB43" i="1" s="1"/>
  <c r="GE43" i="1" s="1"/>
  <c r="GH43" i="1" s="1"/>
  <c r="GK43" i="1" s="1"/>
  <c r="GN43" i="1" s="1"/>
  <c r="GQ43" i="1" s="1"/>
  <c r="GT43" i="1" s="1"/>
  <c r="GW43" i="1" s="1"/>
  <c r="GZ43" i="1" s="1"/>
  <c r="HC43" i="1" s="1"/>
  <c r="HF43" i="1" s="1"/>
  <c r="HI43" i="1" s="1"/>
  <c r="HL43" i="1" s="1"/>
  <c r="HO43" i="1" s="1"/>
  <c r="HR43" i="1" s="1"/>
  <c r="HU43" i="1" s="1"/>
  <c r="HX43" i="1" s="1"/>
  <c r="IA43" i="1" s="1"/>
  <c r="ID43" i="1" s="1"/>
  <c r="IG43" i="1" s="1"/>
  <c r="IJ43" i="1" s="1"/>
  <c r="IM43" i="1" s="1"/>
  <c r="IP43" i="1" s="1"/>
  <c r="IS43" i="1" s="1"/>
  <c r="IV43" i="1" s="1"/>
  <c r="IY43" i="1" s="1"/>
  <c r="JB43" i="1" s="1"/>
  <c r="JE43" i="1" s="1"/>
  <c r="JH43" i="1" s="1"/>
  <c r="JK43" i="1" s="1"/>
  <c r="JN43" i="1" s="1"/>
  <c r="JQ43" i="1" s="1"/>
  <c r="JT43" i="1" s="1"/>
  <c r="JW43" i="1" s="1"/>
  <c r="JZ43" i="1" s="1"/>
  <c r="KC43" i="1" s="1"/>
  <c r="KF43" i="1" s="1"/>
  <c r="KI43" i="1" s="1"/>
  <c r="KL43" i="1" s="1"/>
  <c r="KO43" i="1" s="1"/>
  <c r="KR43" i="1" s="1"/>
  <c r="KU43" i="1" s="1"/>
  <c r="KX43" i="1" s="1"/>
  <c r="LA43" i="1" s="1"/>
  <c r="LD43" i="1" s="1"/>
  <c r="LG43" i="1" s="1"/>
  <c r="LJ43" i="1" s="1"/>
  <c r="LM43" i="1" s="1"/>
  <c r="LP43" i="1" s="1"/>
  <c r="LS43" i="1" s="1"/>
  <c r="LV43" i="1" s="1"/>
  <c r="LY43" i="1" s="1"/>
  <c r="MB43" i="1" s="1"/>
  <c r="ME43" i="1" s="1"/>
  <c r="MH43" i="1" s="1"/>
  <c r="MK43" i="1" s="1"/>
  <c r="MN43" i="1" s="1"/>
  <c r="MQ43" i="1" s="1"/>
  <c r="MT43" i="1" s="1"/>
  <c r="MW43" i="1" s="1"/>
  <c r="MZ43" i="1" s="1"/>
  <c r="NC43" i="1" s="1"/>
  <c r="NF43" i="1" s="1"/>
  <c r="NI43" i="1" s="1"/>
  <c r="NL43" i="1" s="1"/>
  <c r="NO43" i="1" s="1"/>
  <c r="NR43" i="1" s="1"/>
  <c r="NU43" i="1" s="1"/>
  <c r="NX43" i="1" s="1"/>
  <c r="OA43" i="1" s="1"/>
  <c r="OD43" i="1" s="1"/>
  <c r="OG43" i="1" s="1"/>
  <c r="OJ43" i="1" s="1"/>
  <c r="OM43" i="1" s="1"/>
  <c r="OP43" i="1" s="1"/>
  <c r="OS43" i="1" s="1"/>
  <c r="OV43" i="1" s="1"/>
  <c r="OY43" i="1" s="1"/>
  <c r="PB43" i="1" s="1"/>
  <c r="PE43" i="1" s="1"/>
  <c r="PL42" i="1"/>
  <c r="PM42" i="1" s="1"/>
  <c r="PI42" i="1"/>
  <c r="PF42" i="1"/>
  <c r="PG42" i="1" s="1"/>
  <c r="FM42" i="1"/>
  <c r="FP42" i="1" s="1"/>
  <c r="FS42" i="1" s="1"/>
  <c r="FV42" i="1" s="1"/>
  <c r="FY42" i="1" s="1"/>
  <c r="GB42" i="1" s="1"/>
  <c r="GE42" i="1" s="1"/>
  <c r="GH42" i="1" s="1"/>
  <c r="GK42" i="1" s="1"/>
  <c r="GN42" i="1" s="1"/>
  <c r="GQ42" i="1" s="1"/>
  <c r="GT42" i="1" s="1"/>
  <c r="GW42" i="1" s="1"/>
  <c r="GZ42" i="1" s="1"/>
  <c r="HC42" i="1" s="1"/>
  <c r="HF42" i="1" s="1"/>
  <c r="HI42" i="1" s="1"/>
  <c r="HL42" i="1" s="1"/>
  <c r="HO42" i="1" s="1"/>
  <c r="HR42" i="1" s="1"/>
  <c r="HU42" i="1" s="1"/>
  <c r="HX42" i="1" s="1"/>
  <c r="IA42" i="1" s="1"/>
  <c r="ID42" i="1" s="1"/>
  <c r="IG42" i="1" s="1"/>
  <c r="IJ42" i="1" s="1"/>
  <c r="IM42" i="1" s="1"/>
  <c r="IP42" i="1" s="1"/>
  <c r="IS42" i="1" s="1"/>
  <c r="IV42" i="1" s="1"/>
  <c r="IY42" i="1" s="1"/>
  <c r="JB42" i="1" s="1"/>
  <c r="JE42" i="1" s="1"/>
  <c r="JH42" i="1" s="1"/>
  <c r="JK42" i="1" s="1"/>
  <c r="JN42" i="1" s="1"/>
  <c r="JQ42" i="1" s="1"/>
  <c r="JT42" i="1" s="1"/>
  <c r="JW42" i="1" s="1"/>
  <c r="JZ42" i="1" s="1"/>
  <c r="KC42" i="1" s="1"/>
  <c r="KF42" i="1" s="1"/>
  <c r="KI42" i="1" s="1"/>
  <c r="KL42" i="1" s="1"/>
  <c r="KO42" i="1" s="1"/>
  <c r="KR42" i="1" s="1"/>
  <c r="KU42" i="1" s="1"/>
  <c r="KX42" i="1" s="1"/>
  <c r="LA42" i="1" s="1"/>
  <c r="LD42" i="1" s="1"/>
  <c r="LG42" i="1" s="1"/>
  <c r="LJ42" i="1" s="1"/>
  <c r="LM42" i="1" s="1"/>
  <c r="LP42" i="1" s="1"/>
  <c r="LS42" i="1" s="1"/>
  <c r="LV42" i="1" s="1"/>
  <c r="LY42" i="1" s="1"/>
  <c r="MB42" i="1" s="1"/>
  <c r="ME42" i="1" s="1"/>
  <c r="MH42" i="1" s="1"/>
  <c r="MK42" i="1" s="1"/>
  <c r="MN42" i="1" s="1"/>
  <c r="MQ42" i="1" s="1"/>
  <c r="MT42" i="1" s="1"/>
  <c r="MW42" i="1" s="1"/>
  <c r="MZ42" i="1" s="1"/>
  <c r="NC42" i="1" s="1"/>
  <c r="NF42" i="1" s="1"/>
  <c r="NI42" i="1" s="1"/>
  <c r="NL42" i="1" s="1"/>
  <c r="NO42" i="1" s="1"/>
  <c r="NR42" i="1" s="1"/>
  <c r="NU42" i="1" s="1"/>
  <c r="NX42" i="1" s="1"/>
  <c r="OA42" i="1" s="1"/>
  <c r="OD42" i="1" s="1"/>
  <c r="OG42" i="1" s="1"/>
  <c r="OJ42" i="1" s="1"/>
  <c r="OM42" i="1" s="1"/>
  <c r="OP42" i="1" s="1"/>
  <c r="OS42" i="1" s="1"/>
  <c r="OV42" i="1" s="1"/>
  <c r="OY42" i="1" s="1"/>
  <c r="PB42" i="1" s="1"/>
  <c r="PE42" i="1" s="1"/>
  <c r="G42" i="1"/>
  <c r="J42" i="1" s="1"/>
  <c r="M42" i="1" s="1"/>
  <c r="P42" i="1" s="1"/>
  <c r="S42" i="1" s="1"/>
  <c r="V42" i="1" s="1"/>
  <c r="Y42" i="1" s="1"/>
  <c r="AB42" i="1" s="1"/>
  <c r="AE42" i="1" s="1"/>
  <c r="AH42" i="1" s="1"/>
  <c r="AK42" i="1" s="1"/>
  <c r="AN42" i="1" s="1"/>
  <c r="AQ42" i="1" s="1"/>
  <c r="AT42" i="1" s="1"/>
  <c r="AW42" i="1" s="1"/>
  <c r="AZ42" i="1" s="1"/>
  <c r="BC42" i="1" s="1"/>
  <c r="BF42" i="1" s="1"/>
  <c r="BI42" i="1" s="1"/>
  <c r="BL42" i="1" s="1"/>
  <c r="BO42" i="1" s="1"/>
  <c r="BR42" i="1" s="1"/>
  <c r="BU42" i="1" s="1"/>
  <c r="BX42" i="1" s="1"/>
  <c r="CA42" i="1" s="1"/>
  <c r="CD42" i="1" s="1"/>
  <c r="CG42" i="1" s="1"/>
  <c r="CJ42" i="1" s="1"/>
  <c r="CM42" i="1" s="1"/>
  <c r="CP42" i="1" s="1"/>
  <c r="CS42" i="1" s="1"/>
  <c r="CV42" i="1" s="1"/>
  <c r="CY42" i="1" s="1"/>
  <c r="DB42" i="1" s="1"/>
  <c r="DE42" i="1" s="1"/>
  <c r="DH42" i="1" s="1"/>
  <c r="DK42" i="1" s="1"/>
  <c r="DN42" i="1" s="1"/>
  <c r="DQ42" i="1" s="1"/>
  <c r="DT42" i="1" s="1"/>
  <c r="DW42" i="1" s="1"/>
  <c r="DZ42" i="1" s="1"/>
  <c r="EC42" i="1" s="1"/>
  <c r="EF42" i="1" s="1"/>
  <c r="EI42" i="1" s="1"/>
  <c r="EL42" i="1" s="1"/>
  <c r="EO42" i="1" s="1"/>
  <c r="ER42" i="1" s="1"/>
  <c r="EU42" i="1" s="1"/>
  <c r="EX42" i="1" s="1"/>
  <c r="FA42" i="1" s="1"/>
  <c r="FD42" i="1" s="1"/>
  <c r="FG42" i="1" s="1"/>
  <c r="PL41" i="1"/>
  <c r="PM41" i="1" s="1"/>
  <c r="PI41" i="1"/>
  <c r="PJ41" i="1" s="1"/>
  <c r="PG41" i="1"/>
  <c r="PF41" i="1"/>
  <c r="G41" i="1"/>
  <c r="J41" i="1" s="1"/>
  <c r="M41" i="1" s="1"/>
  <c r="P41" i="1" s="1"/>
  <c r="S41" i="1" s="1"/>
  <c r="V41" i="1" s="1"/>
  <c r="Y41" i="1" s="1"/>
  <c r="AB41" i="1" s="1"/>
  <c r="AE41" i="1" s="1"/>
  <c r="AH41" i="1" s="1"/>
  <c r="AK41" i="1" s="1"/>
  <c r="AN41" i="1" s="1"/>
  <c r="AQ41" i="1" s="1"/>
  <c r="AT41" i="1" s="1"/>
  <c r="AW41" i="1" s="1"/>
  <c r="AZ41" i="1" s="1"/>
  <c r="BC41" i="1" s="1"/>
  <c r="BF41" i="1" s="1"/>
  <c r="BI41" i="1" s="1"/>
  <c r="BL41" i="1" s="1"/>
  <c r="BO41" i="1" s="1"/>
  <c r="BR41" i="1" s="1"/>
  <c r="BU41" i="1" s="1"/>
  <c r="BX41" i="1" s="1"/>
  <c r="CA41" i="1" s="1"/>
  <c r="CD41" i="1" s="1"/>
  <c r="CG41" i="1" s="1"/>
  <c r="CJ41" i="1" s="1"/>
  <c r="CM41" i="1" s="1"/>
  <c r="CP41" i="1" s="1"/>
  <c r="CS41" i="1" s="1"/>
  <c r="CV41" i="1" s="1"/>
  <c r="CY41" i="1" s="1"/>
  <c r="DB41" i="1" s="1"/>
  <c r="DE41" i="1" s="1"/>
  <c r="DH41" i="1" s="1"/>
  <c r="DK41" i="1" s="1"/>
  <c r="DN41" i="1" s="1"/>
  <c r="DQ41" i="1" s="1"/>
  <c r="DT41" i="1" s="1"/>
  <c r="DW41" i="1" s="1"/>
  <c r="DZ41" i="1" s="1"/>
  <c r="EC41" i="1" s="1"/>
  <c r="EF41" i="1" s="1"/>
  <c r="EI41" i="1" s="1"/>
  <c r="EL41" i="1" s="1"/>
  <c r="EO41" i="1" s="1"/>
  <c r="ER41" i="1" s="1"/>
  <c r="EU41" i="1" s="1"/>
  <c r="EX41" i="1" s="1"/>
  <c r="FA41" i="1" s="1"/>
  <c r="FD41" i="1" s="1"/>
  <c r="FG41" i="1" s="1"/>
  <c r="FJ41" i="1" s="1"/>
  <c r="FM41" i="1" s="1"/>
  <c r="FP41" i="1" s="1"/>
  <c r="FS41" i="1" s="1"/>
  <c r="FV41" i="1" s="1"/>
  <c r="FY41" i="1" s="1"/>
  <c r="GB41" i="1" s="1"/>
  <c r="GE41" i="1" s="1"/>
  <c r="GH41" i="1" s="1"/>
  <c r="GK41" i="1" s="1"/>
  <c r="GN41" i="1" s="1"/>
  <c r="GQ41" i="1" s="1"/>
  <c r="GT41" i="1" s="1"/>
  <c r="GW41" i="1" s="1"/>
  <c r="GZ41" i="1" s="1"/>
  <c r="HC41" i="1" s="1"/>
  <c r="HF41" i="1" s="1"/>
  <c r="HI41" i="1" s="1"/>
  <c r="HL41" i="1" s="1"/>
  <c r="HO41" i="1" s="1"/>
  <c r="HR41" i="1" s="1"/>
  <c r="HU41" i="1" s="1"/>
  <c r="HX41" i="1" s="1"/>
  <c r="IA41" i="1" s="1"/>
  <c r="ID41" i="1" s="1"/>
  <c r="IG41" i="1" s="1"/>
  <c r="IJ41" i="1" s="1"/>
  <c r="IM41" i="1" s="1"/>
  <c r="IP41" i="1" s="1"/>
  <c r="IS41" i="1" s="1"/>
  <c r="IV41" i="1" s="1"/>
  <c r="IY41" i="1" s="1"/>
  <c r="JB41" i="1" s="1"/>
  <c r="JE41" i="1" s="1"/>
  <c r="JH41" i="1" s="1"/>
  <c r="JK41" i="1" s="1"/>
  <c r="JN41" i="1" s="1"/>
  <c r="JQ41" i="1" s="1"/>
  <c r="JT41" i="1" s="1"/>
  <c r="JW41" i="1" s="1"/>
  <c r="JZ41" i="1" s="1"/>
  <c r="KC41" i="1" s="1"/>
  <c r="KF41" i="1" s="1"/>
  <c r="KI41" i="1" s="1"/>
  <c r="KL41" i="1" s="1"/>
  <c r="KO41" i="1" s="1"/>
  <c r="KR41" i="1" s="1"/>
  <c r="KU41" i="1" s="1"/>
  <c r="KX41" i="1" s="1"/>
  <c r="LA41" i="1" s="1"/>
  <c r="LD41" i="1" s="1"/>
  <c r="LG41" i="1" s="1"/>
  <c r="LJ41" i="1" s="1"/>
  <c r="LM41" i="1" s="1"/>
  <c r="LP41" i="1" s="1"/>
  <c r="LS41" i="1" s="1"/>
  <c r="LV41" i="1" s="1"/>
  <c r="LY41" i="1" s="1"/>
  <c r="MB41" i="1" s="1"/>
  <c r="ME41" i="1" s="1"/>
  <c r="MH41" i="1" s="1"/>
  <c r="MK41" i="1" s="1"/>
  <c r="MN41" i="1" s="1"/>
  <c r="MQ41" i="1" s="1"/>
  <c r="MT41" i="1" s="1"/>
  <c r="MW41" i="1" s="1"/>
  <c r="MZ41" i="1" s="1"/>
  <c r="NC41" i="1" s="1"/>
  <c r="NF41" i="1" s="1"/>
  <c r="NI41" i="1" s="1"/>
  <c r="NL41" i="1" s="1"/>
  <c r="NO41" i="1" s="1"/>
  <c r="NR41" i="1" s="1"/>
  <c r="NU41" i="1" s="1"/>
  <c r="NX41" i="1" s="1"/>
  <c r="OA41" i="1" s="1"/>
  <c r="OD41" i="1" s="1"/>
  <c r="OG41" i="1" s="1"/>
  <c r="OJ41" i="1" s="1"/>
  <c r="OM41" i="1" s="1"/>
  <c r="OP41" i="1" s="1"/>
  <c r="OS41" i="1" s="1"/>
  <c r="OV41" i="1" s="1"/>
  <c r="OY41" i="1" s="1"/>
  <c r="PB41" i="1" s="1"/>
  <c r="PE41" i="1" s="1"/>
  <c r="PL40" i="1"/>
  <c r="PM40" i="1" s="1"/>
  <c r="PI40" i="1"/>
  <c r="PJ40" i="1" s="1"/>
  <c r="PF40" i="1"/>
  <c r="PO40" i="1" s="1"/>
  <c r="PP40" i="1" s="1"/>
  <c r="G40" i="1"/>
  <c r="J40" i="1" s="1"/>
  <c r="M40" i="1" s="1"/>
  <c r="P40" i="1" s="1"/>
  <c r="S40" i="1" s="1"/>
  <c r="V40" i="1" s="1"/>
  <c r="Y40" i="1" s="1"/>
  <c r="AB40" i="1" s="1"/>
  <c r="AE40" i="1" s="1"/>
  <c r="AH40" i="1" s="1"/>
  <c r="AK40" i="1" s="1"/>
  <c r="AN40" i="1" s="1"/>
  <c r="AQ40" i="1" s="1"/>
  <c r="AT40" i="1" s="1"/>
  <c r="AW40" i="1" s="1"/>
  <c r="AZ40" i="1" s="1"/>
  <c r="BC40" i="1" s="1"/>
  <c r="BF40" i="1" s="1"/>
  <c r="BI40" i="1" s="1"/>
  <c r="BL40" i="1" s="1"/>
  <c r="BO40" i="1" s="1"/>
  <c r="BR40" i="1" s="1"/>
  <c r="BU40" i="1" s="1"/>
  <c r="BX40" i="1" s="1"/>
  <c r="CA40" i="1" s="1"/>
  <c r="CD40" i="1" s="1"/>
  <c r="CG40" i="1" s="1"/>
  <c r="CJ40" i="1" s="1"/>
  <c r="CM40" i="1" s="1"/>
  <c r="CP40" i="1" s="1"/>
  <c r="CS40" i="1" s="1"/>
  <c r="CV40" i="1" s="1"/>
  <c r="CY40" i="1" s="1"/>
  <c r="DB40" i="1" s="1"/>
  <c r="DE40" i="1" s="1"/>
  <c r="DH40" i="1" s="1"/>
  <c r="DK40" i="1" s="1"/>
  <c r="DN40" i="1" s="1"/>
  <c r="DQ40" i="1" s="1"/>
  <c r="DT40" i="1" s="1"/>
  <c r="DW40" i="1" s="1"/>
  <c r="DZ40" i="1" s="1"/>
  <c r="EC40" i="1" s="1"/>
  <c r="EF40" i="1" s="1"/>
  <c r="EI40" i="1" s="1"/>
  <c r="EL40" i="1" s="1"/>
  <c r="EO40" i="1" s="1"/>
  <c r="ER40" i="1" s="1"/>
  <c r="EU40" i="1" s="1"/>
  <c r="EX40" i="1" s="1"/>
  <c r="FA40" i="1" s="1"/>
  <c r="FD40" i="1" s="1"/>
  <c r="FG40" i="1" s="1"/>
  <c r="FJ40" i="1" s="1"/>
  <c r="FM40" i="1" s="1"/>
  <c r="FP40" i="1" s="1"/>
  <c r="FS40" i="1" s="1"/>
  <c r="FV40" i="1" s="1"/>
  <c r="FY40" i="1" s="1"/>
  <c r="GB40" i="1" s="1"/>
  <c r="GE40" i="1" s="1"/>
  <c r="GH40" i="1" s="1"/>
  <c r="GK40" i="1" s="1"/>
  <c r="GN40" i="1" s="1"/>
  <c r="GQ40" i="1" s="1"/>
  <c r="GT40" i="1" s="1"/>
  <c r="GW40" i="1" s="1"/>
  <c r="GZ40" i="1" s="1"/>
  <c r="HC40" i="1" s="1"/>
  <c r="HF40" i="1" s="1"/>
  <c r="HI40" i="1" s="1"/>
  <c r="HL40" i="1" s="1"/>
  <c r="HO40" i="1" s="1"/>
  <c r="HR40" i="1" s="1"/>
  <c r="HU40" i="1" s="1"/>
  <c r="HX40" i="1" s="1"/>
  <c r="IA40" i="1" s="1"/>
  <c r="ID40" i="1" s="1"/>
  <c r="IG40" i="1" s="1"/>
  <c r="IJ40" i="1" s="1"/>
  <c r="IM40" i="1" s="1"/>
  <c r="IP40" i="1" s="1"/>
  <c r="IS40" i="1" s="1"/>
  <c r="IV40" i="1" s="1"/>
  <c r="IY40" i="1" s="1"/>
  <c r="JB40" i="1" s="1"/>
  <c r="JE40" i="1" s="1"/>
  <c r="JH40" i="1" s="1"/>
  <c r="JK40" i="1" s="1"/>
  <c r="JN40" i="1" s="1"/>
  <c r="JQ40" i="1" s="1"/>
  <c r="JT40" i="1" s="1"/>
  <c r="JW40" i="1" s="1"/>
  <c r="JZ40" i="1" s="1"/>
  <c r="KC40" i="1" s="1"/>
  <c r="KF40" i="1" s="1"/>
  <c r="KI40" i="1" s="1"/>
  <c r="KL40" i="1" s="1"/>
  <c r="KO40" i="1" s="1"/>
  <c r="KR40" i="1" s="1"/>
  <c r="KU40" i="1" s="1"/>
  <c r="KX40" i="1" s="1"/>
  <c r="LA40" i="1" s="1"/>
  <c r="LD40" i="1" s="1"/>
  <c r="LG40" i="1" s="1"/>
  <c r="LJ40" i="1" s="1"/>
  <c r="LM40" i="1" s="1"/>
  <c r="LP40" i="1" s="1"/>
  <c r="LS40" i="1" s="1"/>
  <c r="LV40" i="1" s="1"/>
  <c r="LY40" i="1" s="1"/>
  <c r="MB40" i="1" s="1"/>
  <c r="ME40" i="1" s="1"/>
  <c r="MH40" i="1" s="1"/>
  <c r="MK40" i="1" s="1"/>
  <c r="MN40" i="1" s="1"/>
  <c r="MQ40" i="1" s="1"/>
  <c r="MT40" i="1" s="1"/>
  <c r="MW40" i="1" s="1"/>
  <c r="MZ40" i="1" s="1"/>
  <c r="NC40" i="1" s="1"/>
  <c r="NF40" i="1" s="1"/>
  <c r="NI40" i="1" s="1"/>
  <c r="NL40" i="1" s="1"/>
  <c r="NO40" i="1" s="1"/>
  <c r="NR40" i="1" s="1"/>
  <c r="NU40" i="1" s="1"/>
  <c r="NX40" i="1" s="1"/>
  <c r="OA40" i="1" s="1"/>
  <c r="OD40" i="1" s="1"/>
  <c r="OG40" i="1" s="1"/>
  <c r="OJ40" i="1" s="1"/>
  <c r="OM40" i="1" s="1"/>
  <c r="OP40" i="1" s="1"/>
  <c r="OS40" i="1" s="1"/>
  <c r="OV40" i="1" s="1"/>
  <c r="OY40" i="1" s="1"/>
  <c r="PB40" i="1" s="1"/>
  <c r="PE40" i="1" s="1"/>
  <c r="PL39" i="1"/>
  <c r="PM39" i="1" s="1"/>
  <c r="PI39" i="1"/>
  <c r="PF39" i="1"/>
  <c r="PG39" i="1" s="1"/>
  <c r="M39" i="1"/>
  <c r="P39" i="1" s="1"/>
  <c r="S39" i="1" s="1"/>
  <c r="V39" i="1" s="1"/>
  <c r="Y39" i="1" s="1"/>
  <c r="AB39" i="1" s="1"/>
  <c r="AE39" i="1" s="1"/>
  <c r="AH39" i="1" s="1"/>
  <c r="AK39" i="1" s="1"/>
  <c r="AN39" i="1" s="1"/>
  <c r="AQ39" i="1" s="1"/>
  <c r="AT39" i="1" s="1"/>
  <c r="AW39" i="1" s="1"/>
  <c r="AZ39" i="1" s="1"/>
  <c r="BC39" i="1" s="1"/>
  <c r="BF39" i="1" s="1"/>
  <c r="BI39" i="1" s="1"/>
  <c r="BL39" i="1" s="1"/>
  <c r="BO39" i="1" s="1"/>
  <c r="BR39" i="1" s="1"/>
  <c r="BU39" i="1" s="1"/>
  <c r="BX39" i="1" s="1"/>
  <c r="CA39" i="1" s="1"/>
  <c r="CD39" i="1" s="1"/>
  <c r="CG39" i="1" s="1"/>
  <c r="CJ39" i="1" s="1"/>
  <c r="CM39" i="1" s="1"/>
  <c r="CP39" i="1" s="1"/>
  <c r="CS39" i="1" s="1"/>
  <c r="CV39" i="1" s="1"/>
  <c r="CY39" i="1" s="1"/>
  <c r="DB39" i="1" s="1"/>
  <c r="DE39" i="1" s="1"/>
  <c r="DH39" i="1" s="1"/>
  <c r="DK39" i="1" s="1"/>
  <c r="DN39" i="1" s="1"/>
  <c r="DQ39" i="1" s="1"/>
  <c r="DT39" i="1" s="1"/>
  <c r="DW39" i="1" s="1"/>
  <c r="DZ39" i="1" s="1"/>
  <c r="EC39" i="1" s="1"/>
  <c r="EF39" i="1" s="1"/>
  <c r="EI39" i="1" s="1"/>
  <c r="EL39" i="1" s="1"/>
  <c r="EO39" i="1" s="1"/>
  <c r="ER39" i="1" s="1"/>
  <c r="EU39" i="1" s="1"/>
  <c r="EX39" i="1" s="1"/>
  <c r="FA39" i="1" s="1"/>
  <c r="FD39" i="1" s="1"/>
  <c r="FG39" i="1" s="1"/>
  <c r="FJ39" i="1" s="1"/>
  <c r="FM39" i="1" s="1"/>
  <c r="FP39" i="1" s="1"/>
  <c r="FS39" i="1" s="1"/>
  <c r="FV39" i="1" s="1"/>
  <c r="FY39" i="1" s="1"/>
  <c r="GB39" i="1" s="1"/>
  <c r="GE39" i="1" s="1"/>
  <c r="GH39" i="1" s="1"/>
  <c r="GK39" i="1" s="1"/>
  <c r="GN39" i="1" s="1"/>
  <c r="GQ39" i="1" s="1"/>
  <c r="GT39" i="1" s="1"/>
  <c r="GW39" i="1" s="1"/>
  <c r="GZ39" i="1" s="1"/>
  <c r="HC39" i="1" s="1"/>
  <c r="HF39" i="1" s="1"/>
  <c r="HI39" i="1" s="1"/>
  <c r="HL39" i="1" s="1"/>
  <c r="HO39" i="1" s="1"/>
  <c r="HR39" i="1" s="1"/>
  <c r="HU39" i="1" s="1"/>
  <c r="HX39" i="1" s="1"/>
  <c r="IA39" i="1" s="1"/>
  <c r="ID39" i="1" s="1"/>
  <c r="IG39" i="1" s="1"/>
  <c r="IJ39" i="1" s="1"/>
  <c r="IM39" i="1" s="1"/>
  <c r="IP39" i="1" s="1"/>
  <c r="IS39" i="1" s="1"/>
  <c r="IV39" i="1" s="1"/>
  <c r="IY39" i="1" s="1"/>
  <c r="JB39" i="1" s="1"/>
  <c r="JE39" i="1" s="1"/>
  <c r="JH39" i="1" s="1"/>
  <c r="JK39" i="1" s="1"/>
  <c r="JN39" i="1" s="1"/>
  <c r="JQ39" i="1" s="1"/>
  <c r="JT39" i="1" s="1"/>
  <c r="JW39" i="1" s="1"/>
  <c r="JZ39" i="1" s="1"/>
  <c r="KC39" i="1" s="1"/>
  <c r="KF39" i="1" s="1"/>
  <c r="KI39" i="1" s="1"/>
  <c r="KL39" i="1" s="1"/>
  <c r="KO39" i="1" s="1"/>
  <c r="KR39" i="1" s="1"/>
  <c r="KU39" i="1" s="1"/>
  <c r="KX39" i="1" s="1"/>
  <c r="LA39" i="1" s="1"/>
  <c r="LD39" i="1" s="1"/>
  <c r="LG39" i="1" s="1"/>
  <c r="LJ39" i="1" s="1"/>
  <c r="LM39" i="1" s="1"/>
  <c r="LP39" i="1" s="1"/>
  <c r="LS39" i="1" s="1"/>
  <c r="LV39" i="1" s="1"/>
  <c r="LY39" i="1" s="1"/>
  <c r="MB39" i="1" s="1"/>
  <c r="ME39" i="1" s="1"/>
  <c r="MH39" i="1" s="1"/>
  <c r="MK39" i="1" s="1"/>
  <c r="MN39" i="1" s="1"/>
  <c r="MQ39" i="1" s="1"/>
  <c r="MT39" i="1" s="1"/>
  <c r="MW39" i="1" s="1"/>
  <c r="MZ39" i="1" s="1"/>
  <c r="NC39" i="1" s="1"/>
  <c r="NF39" i="1" s="1"/>
  <c r="NI39" i="1" s="1"/>
  <c r="NL39" i="1" s="1"/>
  <c r="NO39" i="1" s="1"/>
  <c r="NR39" i="1" s="1"/>
  <c r="NU39" i="1" s="1"/>
  <c r="NX39" i="1" s="1"/>
  <c r="OA39" i="1" s="1"/>
  <c r="OD39" i="1" s="1"/>
  <c r="OG39" i="1" s="1"/>
  <c r="OJ39" i="1" s="1"/>
  <c r="OM39" i="1" s="1"/>
  <c r="OP39" i="1" s="1"/>
  <c r="OS39" i="1" s="1"/>
  <c r="OV39" i="1" s="1"/>
  <c r="OY39" i="1" s="1"/>
  <c r="PB39" i="1" s="1"/>
  <c r="PE39" i="1" s="1"/>
  <c r="J39" i="1"/>
  <c r="G39" i="1"/>
  <c r="PL38" i="1"/>
  <c r="PM38" i="1" s="1"/>
  <c r="PI38" i="1"/>
  <c r="PJ38" i="1" s="1"/>
  <c r="PF38" i="1"/>
  <c r="AK38" i="1"/>
  <c r="AN38" i="1" s="1"/>
  <c r="AQ38" i="1" s="1"/>
  <c r="AT38" i="1" s="1"/>
  <c r="AW38" i="1" s="1"/>
  <c r="AZ38" i="1" s="1"/>
  <c r="BC38" i="1" s="1"/>
  <c r="BF38" i="1" s="1"/>
  <c r="BI38" i="1" s="1"/>
  <c r="BL38" i="1" s="1"/>
  <c r="BO38" i="1" s="1"/>
  <c r="BR38" i="1" s="1"/>
  <c r="BU38" i="1" s="1"/>
  <c r="BX38" i="1" s="1"/>
  <c r="CA38" i="1" s="1"/>
  <c r="CD38" i="1" s="1"/>
  <c r="CG38" i="1" s="1"/>
  <c r="CJ38" i="1" s="1"/>
  <c r="CM38" i="1" s="1"/>
  <c r="CP38" i="1" s="1"/>
  <c r="CS38" i="1" s="1"/>
  <c r="CV38" i="1" s="1"/>
  <c r="CY38" i="1" s="1"/>
  <c r="DB38" i="1" s="1"/>
  <c r="DE38" i="1" s="1"/>
  <c r="DH38" i="1" s="1"/>
  <c r="DK38" i="1" s="1"/>
  <c r="DN38" i="1" s="1"/>
  <c r="DQ38" i="1" s="1"/>
  <c r="DT38" i="1" s="1"/>
  <c r="DW38" i="1" s="1"/>
  <c r="DZ38" i="1" s="1"/>
  <c r="EC38" i="1" s="1"/>
  <c r="EF38" i="1" s="1"/>
  <c r="EI38" i="1" s="1"/>
  <c r="EL38" i="1" s="1"/>
  <c r="EO38" i="1" s="1"/>
  <c r="ER38" i="1" s="1"/>
  <c r="EU38" i="1" s="1"/>
  <c r="EX38" i="1" s="1"/>
  <c r="FA38" i="1" s="1"/>
  <c r="FD38" i="1" s="1"/>
  <c r="FG38" i="1" s="1"/>
  <c r="FJ38" i="1" s="1"/>
  <c r="FM38" i="1" s="1"/>
  <c r="FP38" i="1" s="1"/>
  <c r="FS38" i="1" s="1"/>
  <c r="FV38" i="1" s="1"/>
  <c r="FY38" i="1" s="1"/>
  <c r="GB38" i="1" s="1"/>
  <c r="GE38" i="1" s="1"/>
  <c r="GH38" i="1" s="1"/>
  <c r="GK38" i="1" s="1"/>
  <c r="GN38" i="1" s="1"/>
  <c r="GQ38" i="1" s="1"/>
  <c r="GT38" i="1" s="1"/>
  <c r="GW38" i="1" s="1"/>
  <c r="GZ38" i="1" s="1"/>
  <c r="HC38" i="1" s="1"/>
  <c r="HF38" i="1" s="1"/>
  <c r="HI38" i="1" s="1"/>
  <c r="HL38" i="1" s="1"/>
  <c r="HO38" i="1" s="1"/>
  <c r="HR38" i="1" s="1"/>
  <c r="HU38" i="1" s="1"/>
  <c r="HX38" i="1" s="1"/>
  <c r="IA38" i="1" s="1"/>
  <c r="ID38" i="1" s="1"/>
  <c r="IG38" i="1" s="1"/>
  <c r="IJ38" i="1" s="1"/>
  <c r="IM38" i="1" s="1"/>
  <c r="IP38" i="1" s="1"/>
  <c r="IS38" i="1" s="1"/>
  <c r="IV38" i="1" s="1"/>
  <c r="IY38" i="1" s="1"/>
  <c r="JB38" i="1" s="1"/>
  <c r="JE38" i="1" s="1"/>
  <c r="JH38" i="1" s="1"/>
  <c r="JK38" i="1" s="1"/>
  <c r="JN38" i="1" s="1"/>
  <c r="JQ38" i="1" s="1"/>
  <c r="JT38" i="1" s="1"/>
  <c r="JW38" i="1" s="1"/>
  <c r="JZ38" i="1" s="1"/>
  <c r="KC38" i="1" s="1"/>
  <c r="KF38" i="1" s="1"/>
  <c r="KI38" i="1" s="1"/>
  <c r="KL38" i="1" s="1"/>
  <c r="KO38" i="1" s="1"/>
  <c r="KR38" i="1" s="1"/>
  <c r="KU38" i="1" s="1"/>
  <c r="KX38" i="1" s="1"/>
  <c r="LA38" i="1" s="1"/>
  <c r="LD38" i="1" s="1"/>
  <c r="LG38" i="1" s="1"/>
  <c r="LJ38" i="1" s="1"/>
  <c r="LM38" i="1" s="1"/>
  <c r="LP38" i="1" s="1"/>
  <c r="LS38" i="1" s="1"/>
  <c r="LV38" i="1" s="1"/>
  <c r="LY38" i="1" s="1"/>
  <c r="MB38" i="1" s="1"/>
  <c r="ME38" i="1" s="1"/>
  <c r="MH38" i="1" s="1"/>
  <c r="MK38" i="1" s="1"/>
  <c r="MN38" i="1" s="1"/>
  <c r="MQ38" i="1" s="1"/>
  <c r="MT38" i="1" s="1"/>
  <c r="MW38" i="1" s="1"/>
  <c r="MZ38" i="1" s="1"/>
  <c r="NC38" i="1" s="1"/>
  <c r="NF38" i="1" s="1"/>
  <c r="NI38" i="1" s="1"/>
  <c r="NL38" i="1" s="1"/>
  <c r="NO38" i="1" s="1"/>
  <c r="NR38" i="1" s="1"/>
  <c r="NU38" i="1" s="1"/>
  <c r="NX38" i="1" s="1"/>
  <c r="OA38" i="1" s="1"/>
  <c r="OD38" i="1" s="1"/>
  <c r="OG38" i="1" s="1"/>
  <c r="OJ38" i="1" s="1"/>
  <c r="OM38" i="1" s="1"/>
  <c r="OP38" i="1" s="1"/>
  <c r="OS38" i="1" s="1"/>
  <c r="OV38" i="1" s="1"/>
  <c r="OY38" i="1" s="1"/>
  <c r="PB38" i="1" s="1"/>
  <c r="PE38" i="1" s="1"/>
  <c r="G38" i="1"/>
  <c r="J38" i="1" s="1"/>
  <c r="M38" i="1" s="1"/>
  <c r="P38" i="1" s="1"/>
  <c r="S38" i="1" s="1"/>
  <c r="V38" i="1" s="1"/>
  <c r="Y38" i="1" s="1"/>
  <c r="AB38" i="1" s="1"/>
  <c r="AE38" i="1" s="1"/>
  <c r="AH38" i="1" s="1"/>
  <c r="PL37" i="1"/>
  <c r="PM37" i="1" s="1"/>
  <c r="PI37" i="1"/>
  <c r="PJ37" i="1" s="1"/>
  <c r="PF37" i="1"/>
  <c r="G37" i="1"/>
  <c r="J37" i="1" s="1"/>
  <c r="M37" i="1" s="1"/>
  <c r="P37" i="1" s="1"/>
  <c r="S37" i="1" s="1"/>
  <c r="V37" i="1" s="1"/>
  <c r="Y37" i="1" s="1"/>
  <c r="AB37" i="1" s="1"/>
  <c r="AE37" i="1" s="1"/>
  <c r="AH37" i="1" s="1"/>
  <c r="AK37" i="1" s="1"/>
  <c r="AN37" i="1" s="1"/>
  <c r="AQ37" i="1" s="1"/>
  <c r="AT37" i="1" s="1"/>
  <c r="AW37" i="1" s="1"/>
  <c r="AZ37" i="1" s="1"/>
  <c r="BC37" i="1" s="1"/>
  <c r="BF37" i="1" s="1"/>
  <c r="BI37" i="1" s="1"/>
  <c r="BL37" i="1" s="1"/>
  <c r="BO37" i="1" s="1"/>
  <c r="BR37" i="1" s="1"/>
  <c r="BU37" i="1" s="1"/>
  <c r="BX37" i="1" s="1"/>
  <c r="CA37" i="1" s="1"/>
  <c r="CD37" i="1" s="1"/>
  <c r="CG37" i="1" s="1"/>
  <c r="CJ37" i="1" s="1"/>
  <c r="CM37" i="1" s="1"/>
  <c r="CP37" i="1" s="1"/>
  <c r="CS37" i="1" s="1"/>
  <c r="CV37" i="1" s="1"/>
  <c r="CY37" i="1" s="1"/>
  <c r="DB37" i="1" s="1"/>
  <c r="DE37" i="1" s="1"/>
  <c r="DH37" i="1" s="1"/>
  <c r="DK37" i="1" s="1"/>
  <c r="DN37" i="1" s="1"/>
  <c r="DQ37" i="1" s="1"/>
  <c r="DT37" i="1" s="1"/>
  <c r="DW37" i="1" s="1"/>
  <c r="DZ37" i="1" s="1"/>
  <c r="EC37" i="1" s="1"/>
  <c r="EF37" i="1" s="1"/>
  <c r="EI37" i="1" s="1"/>
  <c r="EL37" i="1" s="1"/>
  <c r="EO37" i="1" s="1"/>
  <c r="ER37" i="1" s="1"/>
  <c r="EU37" i="1" s="1"/>
  <c r="EX37" i="1" s="1"/>
  <c r="FA37" i="1" s="1"/>
  <c r="FD37" i="1" s="1"/>
  <c r="FG37" i="1" s="1"/>
  <c r="FJ37" i="1" s="1"/>
  <c r="FM37" i="1" s="1"/>
  <c r="FP37" i="1" s="1"/>
  <c r="FS37" i="1" s="1"/>
  <c r="FV37" i="1" s="1"/>
  <c r="FY37" i="1" s="1"/>
  <c r="GB37" i="1" s="1"/>
  <c r="GE37" i="1" s="1"/>
  <c r="GH37" i="1" s="1"/>
  <c r="GK37" i="1" s="1"/>
  <c r="GN37" i="1" s="1"/>
  <c r="GQ37" i="1" s="1"/>
  <c r="GT37" i="1" s="1"/>
  <c r="GW37" i="1" s="1"/>
  <c r="GZ37" i="1" s="1"/>
  <c r="HC37" i="1" s="1"/>
  <c r="HF37" i="1" s="1"/>
  <c r="HI37" i="1" s="1"/>
  <c r="HL37" i="1" s="1"/>
  <c r="HO37" i="1" s="1"/>
  <c r="HR37" i="1" s="1"/>
  <c r="HU37" i="1" s="1"/>
  <c r="HX37" i="1" s="1"/>
  <c r="IA37" i="1" s="1"/>
  <c r="ID37" i="1" s="1"/>
  <c r="IG37" i="1" s="1"/>
  <c r="IJ37" i="1" s="1"/>
  <c r="IM37" i="1" s="1"/>
  <c r="IP37" i="1" s="1"/>
  <c r="IS37" i="1" s="1"/>
  <c r="IV37" i="1" s="1"/>
  <c r="IY37" i="1" s="1"/>
  <c r="JB37" i="1" s="1"/>
  <c r="JE37" i="1" s="1"/>
  <c r="JH37" i="1" s="1"/>
  <c r="JK37" i="1" s="1"/>
  <c r="JN37" i="1" s="1"/>
  <c r="JQ37" i="1" s="1"/>
  <c r="JT37" i="1" s="1"/>
  <c r="JW37" i="1" s="1"/>
  <c r="JZ37" i="1" s="1"/>
  <c r="KC37" i="1" s="1"/>
  <c r="KF37" i="1" s="1"/>
  <c r="KI37" i="1" s="1"/>
  <c r="KL37" i="1" s="1"/>
  <c r="KO37" i="1" s="1"/>
  <c r="KR37" i="1" s="1"/>
  <c r="KU37" i="1" s="1"/>
  <c r="KX37" i="1" s="1"/>
  <c r="LA37" i="1" s="1"/>
  <c r="LD37" i="1" s="1"/>
  <c r="LG37" i="1" s="1"/>
  <c r="LJ37" i="1" s="1"/>
  <c r="LM37" i="1" s="1"/>
  <c r="LP37" i="1" s="1"/>
  <c r="LS37" i="1" s="1"/>
  <c r="LV37" i="1" s="1"/>
  <c r="LY37" i="1" s="1"/>
  <c r="MB37" i="1" s="1"/>
  <c r="ME37" i="1" s="1"/>
  <c r="MH37" i="1" s="1"/>
  <c r="MK37" i="1" s="1"/>
  <c r="MN37" i="1" s="1"/>
  <c r="MQ37" i="1" s="1"/>
  <c r="MT37" i="1" s="1"/>
  <c r="MW37" i="1" s="1"/>
  <c r="MZ37" i="1" s="1"/>
  <c r="NC37" i="1" s="1"/>
  <c r="NF37" i="1" s="1"/>
  <c r="NI37" i="1" s="1"/>
  <c r="NL37" i="1" s="1"/>
  <c r="NO37" i="1" s="1"/>
  <c r="NR37" i="1" s="1"/>
  <c r="NU37" i="1" s="1"/>
  <c r="NX37" i="1" s="1"/>
  <c r="OA37" i="1" s="1"/>
  <c r="OD37" i="1" s="1"/>
  <c r="OG37" i="1" s="1"/>
  <c r="OJ37" i="1" s="1"/>
  <c r="OM37" i="1" s="1"/>
  <c r="OP37" i="1" s="1"/>
  <c r="OS37" i="1" s="1"/>
  <c r="OV37" i="1" s="1"/>
  <c r="OY37" i="1" s="1"/>
  <c r="PB37" i="1" s="1"/>
  <c r="PE37" i="1" s="1"/>
  <c r="PM36" i="1"/>
  <c r="PL36" i="1"/>
  <c r="PI36" i="1"/>
  <c r="PJ36" i="1" s="1"/>
  <c r="PF36" i="1"/>
  <c r="J36" i="1"/>
  <c r="M36" i="1" s="1"/>
  <c r="P36" i="1" s="1"/>
  <c r="S36" i="1" s="1"/>
  <c r="V36" i="1" s="1"/>
  <c r="Y36" i="1" s="1"/>
  <c r="AB36" i="1" s="1"/>
  <c r="AE36" i="1" s="1"/>
  <c r="AH36" i="1" s="1"/>
  <c r="AK36" i="1" s="1"/>
  <c r="AN36" i="1" s="1"/>
  <c r="AQ36" i="1" s="1"/>
  <c r="AT36" i="1" s="1"/>
  <c r="AW36" i="1" s="1"/>
  <c r="AZ36" i="1" s="1"/>
  <c r="BC36" i="1" s="1"/>
  <c r="BF36" i="1" s="1"/>
  <c r="BI36" i="1" s="1"/>
  <c r="BL36" i="1" s="1"/>
  <c r="BO36" i="1" s="1"/>
  <c r="BR36" i="1" s="1"/>
  <c r="BU36" i="1" s="1"/>
  <c r="BX36" i="1" s="1"/>
  <c r="CA36" i="1" s="1"/>
  <c r="CD36" i="1" s="1"/>
  <c r="CG36" i="1" s="1"/>
  <c r="CJ36" i="1" s="1"/>
  <c r="CM36" i="1" s="1"/>
  <c r="CP36" i="1" s="1"/>
  <c r="CS36" i="1" s="1"/>
  <c r="CV36" i="1" s="1"/>
  <c r="CY36" i="1" s="1"/>
  <c r="DB36" i="1" s="1"/>
  <c r="DE36" i="1" s="1"/>
  <c r="DH36" i="1" s="1"/>
  <c r="DK36" i="1" s="1"/>
  <c r="DN36" i="1" s="1"/>
  <c r="DQ36" i="1" s="1"/>
  <c r="DT36" i="1" s="1"/>
  <c r="DW36" i="1" s="1"/>
  <c r="DZ36" i="1" s="1"/>
  <c r="EC36" i="1" s="1"/>
  <c r="EF36" i="1" s="1"/>
  <c r="EI36" i="1" s="1"/>
  <c r="EL36" i="1" s="1"/>
  <c r="EO36" i="1" s="1"/>
  <c r="ER36" i="1" s="1"/>
  <c r="EU36" i="1" s="1"/>
  <c r="EX36" i="1" s="1"/>
  <c r="FA36" i="1" s="1"/>
  <c r="FD36" i="1" s="1"/>
  <c r="FG36" i="1" s="1"/>
  <c r="FJ36" i="1" s="1"/>
  <c r="FM36" i="1" s="1"/>
  <c r="FP36" i="1" s="1"/>
  <c r="FS36" i="1" s="1"/>
  <c r="FV36" i="1" s="1"/>
  <c r="FY36" i="1" s="1"/>
  <c r="GB36" i="1" s="1"/>
  <c r="GE36" i="1" s="1"/>
  <c r="GH36" i="1" s="1"/>
  <c r="GK36" i="1" s="1"/>
  <c r="GN36" i="1" s="1"/>
  <c r="GQ36" i="1" s="1"/>
  <c r="GT36" i="1" s="1"/>
  <c r="GW36" i="1" s="1"/>
  <c r="GZ36" i="1" s="1"/>
  <c r="HC36" i="1" s="1"/>
  <c r="HF36" i="1" s="1"/>
  <c r="HI36" i="1" s="1"/>
  <c r="HL36" i="1" s="1"/>
  <c r="HO36" i="1" s="1"/>
  <c r="HR36" i="1" s="1"/>
  <c r="HU36" i="1" s="1"/>
  <c r="HX36" i="1" s="1"/>
  <c r="IA36" i="1" s="1"/>
  <c r="ID36" i="1" s="1"/>
  <c r="IG36" i="1" s="1"/>
  <c r="IJ36" i="1" s="1"/>
  <c r="IM36" i="1" s="1"/>
  <c r="IP36" i="1" s="1"/>
  <c r="IS36" i="1" s="1"/>
  <c r="IV36" i="1" s="1"/>
  <c r="IY36" i="1" s="1"/>
  <c r="JB36" i="1" s="1"/>
  <c r="JE36" i="1" s="1"/>
  <c r="JH36" i="1" s="1"/>
  <c r="JK36" i="1" s="1"/>
  <c r="JN36" i="1" s="1"/>
  <c r="JQ36" i="1" s="1"/>
  <c r="JT36" i="1" s="1"/>
  <c r="JW36" i="1" s="1"/>
  <c r="JZ36" i="1" s="1"/>
  <c r="KC36" i="1" s="1"/>
  <c r="KF36" i="1" s="1"/>
  <c r="KI36" i="1" s="1"/>
  <c r="KL36" i="1" s="1"/>
  <c r="KO36" i="1" s="1"/>
  <c r="KR36" i="1" s="1"/>
  <c r="KU36" i="1" s="1"/>
  <c r="KX36" i="1" s="1"/>
  <c r="LA36" i="1" s="1"/>
  <c r="LD36" i="1" s="1"/>
  <c r="LG36" i="1" s="1"/>
  <c r="LJ36" i="1" s="1"/>
  <c r="LM36" i="1" s="1"/>
  <c r="LP36" i="1" s="1"/>
  <c r="LS36" i="1" s="1"/>
  <c r="LV36" i="1" s="1"/>
  <c r="LY36" i="1" s="1"/>
  <c r="MB36" i="1" s="1"/>
  <c r="ME36" i="1" s="1"/>
  <c r="MH36" i="1" s="1"/>
  <c r="MK36" i="1" s="1"/>
  <c r="MN36" i="1" s="1"/>
  <c r="MQ36" i="1" s="1"/>
  <c r="MT36" i="1" s="1"/>
  <c r="MW36" i="1" s="1"/>
  <c r="MZ36" i="1" s="1"/>
  <c r="NC36" i="1" s="1"/>
  <c r="NF36" i="1" s="1"/>
  <c r="NI36" i="1" s="1"/>
  <c r="NL36" i="1" s="1"/>
  <c r="NO36" i="1" s="1"/>
  <c r="NR36" i="1" s="1"/>
  <c r="NU36" i="1" s="1"/>
  <c r="NX36" i="1" s="1"/>
  <c r="OA36" i="1" s="1"/>
  <c r="OD36" i="1" s="1"/>
  <c r="OG36" i="1" s="1"/>
  <c r="OJ36" i="1" s="1"/>
  <c r="OM36" i="1" s="1"/>
  <c r="OP36" i="1" s="1"/>
  <c r="OS36" i="1" s="1"/>
  <c r="OV36" i="1" s="1"/>
  <c r="OY36" i="1" s="1"/>
  <c r="PB36" i="1" s="1"/>
  <c r="PE36" i="1" s="1"/>
  <c r="G36" i="1"/>
  <c r="PL35" i="1"/>
  <c r="PM35" i="1" s="1"/>
  <c r="PJ35" i="1"/>
  <c r="PI35" i="1"/>
  <c r="PF35" i="1"/>
  <c r="PG35" i="1" s="1"/>
  <c r="G35" i="1"/>
  <c r="J35" i="1" s="1"/>
  <c r="M35" i="1" s="1"/>
  <c r="P35" i="1" s="1"/>
  <c r="S35" i="1" s="1"/>
  <c r="V35" i="1" s="1"/>
  <c r="Y35" i="1" s="1"/>
  <c r="AB35" i="1" s="1"/>
  <c r="AE35" i="1" s="1"/>
  <c r="AH35" i="1" s="1"/>
  <c r="AK35" i="1" s="1"/>
  <c r="AN35" i="1" s="1"/>
  <c r="AQ35" i="1" s="1"/>
  <c r="AT35" i="1" s="1"/>
  <c r="AW35" i="1" s="1"/>
  <c r="AZ35" i="1" s="1"/>
  <c r="BC35" i="1" s="1"/>
  <c r="BF35" i="1" s="1"/>
  <c r="BI35" i="1" s="1"/>
  <c r="BL35" i="1" s="1"/>
  <c r="BO35" i="1" s="1"/>
  <c r="BR35" i="1" s="1"/>
  <c r="BU35" i="1" s="1"/>
  <c r="BX35" i="1" s="1"/>
  <c r="CA35" i="1" s="1"/>
  <c r="CD35" i="1" s="1"/>
  <c r="CG35" i="1" s="1"/>
  <c r="CJ35" i="1" s="1"/>
  <c r="CM35" i="1" s="1"/>
  <c r="CP35" i="1" s="1"/>
  <c r="CS35" i="1" s="1"/>
  <c r="CV35" i="1" s="1"/>
  <c r="CY35" i="1" s="1"/>
  <c r="DB35" i="1" s="1"/>
  <c r="DE35" i="1" s="1"/>
  <c r="DH35" i="1" s="1"/>
  <c r="DK35" i="1" s="1"/>
  <c r="DN35" i="1" s="1"/>
  <c r="DQ35" i="1" s="1"/>
  <c r="DT35" i="1" s="1"/>
  <c r="DW35" i="1" s="1"/>
  <c r="DZ35" i="1" s="1"/>
  <c r="EC35" i="1" s="1"/>
  <c r="EF35" i="1" s="1"/>
  <c r="EI35" i="1" s="1"/>
  <c r="EL35" i="1" s="1"/>
  <c r="EO35" i="1" s="1"/>
  <c r="ER35" i="1" s="1"/>
  <c r="EU35" i="1" s="1"/>
  <c r="EX35" i="1" s="1"/>
  <c r="FA35" i="1" s="1"/>
  <c r="FD35" i="1" s="1"/>
  <c r="FG35" i="1" s="1"/>
  <c r="FJ35" i="1" s="1"/>
  <c r="FM35" i="1" s="1"/>
  <c r="FP35" i="1" s="1"/>
  <c r="FS35" i="1" s="1"/>
  <c r="FV35" i="1" s="1"/>
  <c r="FY35" i="1" s="1"/>
  <c r="GB35" i="1" s="1"/>
  <c r="GE35" i="1" s="1"/>
  <c r="GH35" i="1" s="1"/>
  <c r="GK35" i="1" s="1"/>
  <c r="GN35" i="1" s="1"/>
  <c r="GQ35" i="1" s="1"/>
  <c r="GT35" i="1" s="1"/>
  <c r="GW35" i="1" s="1"/>
  <c r="GZ35" i="1" s="1"/>
  <c r="HC35" i="1" s="1"/>
  <c r="HF35" i="1" s="1"/>
  <c r="HI35" i="1" s="1"/>
  <c r="HL35" i="1" s="1"/>
  <c r="HO35" i="1" s="1"/>
  <c r="HR35" i="1" s="1"/>
  <c r="HU35" i="1" s="1"/>
  <c r="HX35" i="1" s="1"/>
  <c r="IA35" i="1" s="1"/>
  <c r="ID35" i="1" s="1"/>
  <c r="IG35" i="1" s="1"/>
  <c r="IJ35" i="1" s="1"/>
  <c r="IM35" i="1" s="1"/>
  <c r="IP35" i="1" s="1"/>
  <c r="IS35" i="1" s="1"/>
  <c r="IV35" i="1" s="1"/>
  <c r="IY35" i="1" s="1"/>
  <c r="JB35" i="1" s="1"/>
  <c r="JE35" i="1" s="1"/>
  <c r="JH35" i="1" s="1"/>
  <c r="JK35" i="1" s="1"/>
  <c r="JN35" i="1" s="1"/>
  <c r="JQ35" i="1" s="1"/>
  <c r="JT35" i="1" s="1"/>
  <c r="JW35" i="1" s="1"/>
  <c r="JZ35" i="1" s="1"/>
  <c r="KC35" i="1" s="1"/>
  <c r="KF35" i="1" s="1"/>
  <c r="KI35" i="1" s="1"/>
  <c r="KL35" i="1" s="1"/>
  <c r="KO35" i="1" s="1"/>
  <c r="KR35" i="1" s="1"/>
  <c r="KU35" i="1" s="1"/>
  <c r="KX35" i="1" s="1"/>
  <c r="LA35" i="1" s="1"/>
  <c r="LD35" i="1" s="1"/>
  <c r="LG35" i="1" s="1"/>
  <c r="LJ35" i="1" s="1"/>
  <c r="LM35" i="1" s="1"/>
  <c r="LP35" i="1" s="1"/>
  <c r="LS35" i="1" s="1"/>
  <c r="LV35" i="1" s="1"/>
  <c r="LY35" i="1" s="1"/>
  <c r="MB35" i="1" s="1"/>
  <c r="ME35" i="1" s="1"/>
  <c r="MH35" i="1" s="1"/>
  <c r="MK35" i="1" s="1"/>
  <c r="MN35" i="1" s="1"/>
  <c r="MQ35" i="1" s="1"/>
  <c r="MT35" i="1" s="1"/>
  <c r="MW35" i="1" s="1"/>
  <c r="MZ35" i="1" s="1"/>
  <c r="NC35" i="1" s="1"/>
  <c r="NF35" i="1" s="1"/>
  <c r="NI35" i="1" s="1"/>
  <c r="NL35" i="1" s="1"/>
  <c r="NO35" i="1" s="1"/>
  <c r="NR35" i="1" s="1"/>
  <c r="NU35" i="1" s="1"/>
  <c r="NX35" i="1" s="1"/>
  <c r="OA35" i="1" s="1"/>
  <c r="OD35" i="1" s="1"/>
  <c r="OG35" i="1" s="1"/>
  <c r="OJ35" i="1" s="1"/>
  <c r="OM35" i="1" s="1"/>
  <c r="OP35" i="1" s="1"/>
  <c r="OS35" i="1" s="1"/>
  <c r="OV35" i="1" s="1"/>
  <c r="OY35" i="1" s="1"/>
  <c r="PB35" i="1" s="1"/>
  <c r="PE35" i="1" s="1"/>
  <c r="PL34" i="1"/>
  <c r="PM34" i="1" s="1"/>
  <c r="PJ34" i="1"/>
  <c r="PI34" i="1"/>
  <c r="PF34" i="1"/>
  <c r="PG34" i="1" s="1"/>
  <c r="G34" i="1"/>
  <c r="J34" i="1" s="1"/>
  <c r="M34" i="1" s="1"/>
  <c r="P34" i="1" s="1"/>
  <c r="S34" i="1" s="1"/>
  <c r="V34" i="1" s="1"/>
  <c r="Y34" i="1" s="1"/>
  <c r="AB34" i="1" s="1"/>
  <c r="AE34" i="1" s="1"/>
  <c r="AH34" i="1" s="1"/>
  <c r="AK34" i="1" s="1"/>
  <c r="AN34" i="1" s="1"/>
  <c r="AQ34" i="1" s="1"/>
  <c r="AT34" i="1" s="1"/>
  <c r="AW34" i="1" s="1"/>
  <c r="AZ34" i="1" s="1"/>
  <c r="BC34" i="1" s="1"/>
  <c r="BF34" i="1" s="1"/>
  <c r="BI34" i="1" s="1"/>
  <c r="BL34" i="1" s="1"/>
  <c r="BO34" i="1" s="1"/>
  <c r="BR34" i="1" s="1"/>
  <c r="BU34" i="1" s="1"/>
  <c r="BX34" i="1" s="1"/>
  <c r="CA34" i="1" s="1"/>
  <c r="CD34" i="1" s="1"/>
  <c r="CG34" i="1" s="1"/>
  <c r="CJ34" i="1" s="1"/>
  <c r="CM34" i="1" s="1"/>
  <c r="CP34" i="1" s="1"/>
  <c r="CS34" i="1" s="1"/>
  <c r="CV34" i="1" s="1"/>
  <c r="CY34" i="1" s="1"/>
  <c r="DB34" i="1" s="1"/>
  <c r="DE34" i="1" s="1"/>
  <c r="DH34" i="1" s="1"/>
  <c r="DK34" i="1" s="1"/>
  <c r="DN34" i="1" s="1"/>
  <c r="DQ34" i="1" s="1"/>
  <c r="DT34" i="1" s="1"/>
  <c r="DW34" i="1" s="1"/>
  <c r="DZ34" i="1" s="1"/>
  <c r="EC34" i="1" s="1"/>
  <c r="EF34" i="1" s="1"/>
  <c r="EI34" i="1" s="1"/>
  <c r="EL34" i="1" s="1"/>
  <c r="EO34" i="1" s="1"/>
  <c r="ER34" i="1" s="1"/>
  <c r="EU34" i="1" s="1"/>
  <c r="EX34" i="1" s="1"/>
  <c r="FA34" i="1" s="1"/>
  <c r="FD34" i="1" s="1"/>
  <c r="FG34" i="1" s="1"/>
  <c r="FJ34" i="1" s="1"/>
  <c r="FM34" i="1" s="1"/>
  <c r="FP34" i="1" s="1"/>
  <c r="FS34" i="1" s="1"/>
  <c r="FV34" i="1" s="1"/>
  <c r="FY34" i="1" s="1"/>
  <c r="GB34" i="1" s="1"/>
  <c r="GE34" i="1" s="1"/>
  <c r="GH34" i="1" s="1"/>
  <c r="GK34" i="1" s="1"/>
  <c r="GN34" i="1" s="1"/>
  <c r="GQ34" i="1" s="1"/>
  <c r="GT34" i="1" s="1"/>
  <c r="GW34" i="1" s="1"/>
  <c r="GZ34" i="1" s="1"/>
  <c r="HC34" i="1" s="1"/>
  <c r="HF34" i="1" s="1"/>
  <c r="HI34" i="1" s="1"/>
  <c r="HL34" i="1" s="1"/>
  <c r="HO34" i="1" s="1"/>
  <c r="HR34" i="1" s="1"/>
  <c r="HU34" i="1" s="1"/>
  <c r="HX34" i="1" s="1"/>
  <c r="IA34" i="1" s="1"/>
  <c r="ID34" i="1" s="1"/>
  <c r="IG34" i="1" s="1"/>
  <c r="IJ34" i="1" s="1"/>
  <c r="IM34" i="1" s="1"/>
  <c r="IP34" i="1" s="1"/>
  <c r="IS34" i="1" s="1"/>
  <c r="IV34" i="1" s="1"/>
  <c r="IY34" i="1" s="1"/>
  <c r="JB34" i="1" s="1"/>
  <c r="JE34" i="1" s="1"/>
  <c r="JH34" i="1" s="1"/>
  <c r="JK34" i="1" s="1"/>
  <c r="JN34" i="1" s="1"/>
  <c r="JQ34" i="1" s="1"/>
  <c r="JT34" i="1" s="1"/>
  <c r="JW34" i="1" s="1"/>
  <c r="JZ34" i="1" s="1"/>
  <c r="KC34" i="1" s="1"/>
  <c r="KF34" i="1" s="1"/>
  <c r="KI34" i="1" s="1"/>
  <c r="KL34" i="1" s="1"/>
  <c r="KO34" i="1" s="1"/>
  <c r="KR34" i="1" s="1"/>
  <c r="KU34" i="1" s="1"/>
  <c r="KX34" i="1" s="1"/>
  <c r="LA34" i="1" s="1"/>
  <c r="LD34" i="1" s="1"/>
  <c r="LG34" i="1" s="1"/>
  <c r="LJ34" i="1" s="1"/>
  <c r="LM34" i="1" s="1"/>
  <c r="LP34" i="1" s="1"/>
  <c r="LS34" i="1" s="1"/>
  <c r="LV34" i="1" s="1"/>
  <c r="LY34" i="1" s="1"/>
  <c r="MB34" i="1" s="1"/>
  <c r="ME34" i="1" s="1"/>
  <c r="MH34" i="1" s="1"/>
  <c r="MK34" i="1" s="1"/>
  <c r="MN34" i="1" s="1"/>
  <c r="MQ34" i="1" s="1"/>
  <c r="MT34" i="1" s="1"/>
  <c r="MW34" i="1" s="1"/>
  <c r="MZ34" i="1" s="1"/>
  <c r="NC34" i="1" s="1"/>
  <c r="NF34" i="1" s="1"/>
  <c r="NI34" i="1" s="1"/>
  <c r="NL34" i="1" s="1"/>
  <c r="NO34" i="1" s="1"/>
  <c r="NR34" i="1" s="1"/>
  <c r="NU34" i="1" s="1"/>
  <c r="NX34" i="1" s="1"/>
  <c r="OA34" i="1" s="1"/>
  <c r="OD34" i="1" s="1"/>
  <c r="OG34" i="1" s="1"/>
  <c r="OJ34" i="1" s="1"/>
  <c r="OM34" i="1" s="1"/>
  <c r="OP34" i="1" s="1"/>
  <c r="OS34" i="1" s="1"/>
  <c r="OV34" i="1" s="1"/>
  <c r="OY34" i="1" s="1"/>
  <c r="PB34" i="1" s="1"/>
  <c r="PE34" i="1" s="1"/>
  <c r="PL33" i="1"/>
  <c r="PM33" i="1" s="1"/>
  <c r="PI33" i="1"/>
  <c r="PJ33" i="1" s="1"/>
  <c r="PF33" i="1"/>
  <c r="PG33" i="1" s="1"/>
  <c r="G33" i="1"/>
  <c r="J33" i="1" s="1"/>
  <c r="M33" i="1" s="1"/>
  <c r="P33" i="1" s="1"/>
  <c r="S33" i="1" s="1"/>
  <c r="V33" i="1" s="1"/>
  <c r="Y33" i="1" s="1"/>
  <c r="AB33" i="1" s="1"/>
  <c r="AE33" i="1" s="1"/>
  <c r="AH33" i="1" s="1"/>
  <c r="AK33" i="1" s="1"/>
  <c r="AN33" i="1" s="1"/>
  <c r="AQ33" i="1" s="1"/>
  <c r="AT33" i="1" s="1"/>
  <c r="AW33" i="1" s="1"/>
  <c r="AZ33" i="1" s="1"/>
  <c r="BC33" i="1" s="1"/>
  <c r="BF33" i="1" s="1"/>
  <c r="BI33" i="1" s="1"/>
  <c r="BL33" i="1" s="1"/>
  <c r="BO33" i="1" s="1"/>
  <c r="BR33" i="1" s="1"/>
  <c r="BU33" i="1" s="1"/>
  <c r="BX33" i="1" s="1"/>
  <c r="CA33" i="1" s="1"/>
  <c r="CD33" i="1" s="1"/>
  <c r="CG33" i="1" s="1"/>
  <c r="CJ33" i="1" s="1"/>
  <c r="CM33" i="1" s="1"/>
  <c r="CP33" i="1" s="1"/>
  <c r="CS33" i="1" s="1"/>
  <c r="CV33" i="1" s="1"/>
  <c r="CY33" i="1" s="1"/>
  <c r="DB33" i="1" s="1"/>
  <c r="DE33" i="1" s="1"/>
  <c r="DH33" i="1" s="1"/>
  <c r="DK33" i="1" s="1"/>
  <c r="DN33" i="1" s="1"/>
  <c r="DQ33" i="1" s="1"/>
  <c r="DT33" i="1" s="1"/>
  <c r="DW33" i="1" s="1"/>
  <c r="DZ33" i="1" s="1"/>
  <c r="EC33" i="1" s="1"/>
  <c r="EF33" i="1" s="1"/>
  <c r="EI33" i="1" s="1"/>
  <c r="EL33" i="1" s="1"/>
  <c r="EO33" i="1" s="1"/>
  <c r="ER33" i="1" s="1"/>
  <c r="EU33" i="1" s="1"/>
  <c r="EX33" i="1" s="1"/>
  <c r="FA33" i="1" s="1"/>
  <c r="FD33" i="1" s="1"/>
  <c r="FG33" i="1" s="1"/>
  <c r="FJ33" i="1" s="1"/>
  <c r="FM33" i="1" s="1"/>
  <c r="FP33" i="1" s="1"/>
  <c r="FS33" i="1" s="1"/>
  <c r="FV33" i="1" s="1"/>
  <c r="FY33" i="1" s="1"/>
  <c r="GB33" i="1" s="1"/>
  <c r="GE33" i="1" s="1"/>
  <c r="GH33" i="1" s="1"/>
  <c r="GK33" i="1" s="1"/>
  <c r="GN33" i="1" s="1"/>
  <c r="GQ33" i="1" s="1"/>
  <c r="GT33" i="1" s="1"/>
  <c r="GW33" i="1" s="1"/>
  <c r="GZ33" i="1" s="1"/>
  <c r="HC33" i="1" s="1"/>
  <c r="HF33" i="1" s="1"/>
  <c r="HI33" i="1" s="1"/>
  <c r="HL33" i="1" s="1"/>
  <c r="HO33" i="1" s="1"/>
  <c r="HR33" i="1" s="1"/>
  <c r="HU33" i="1" s="1"/>
  <c r="HX33" i="1" s="1"/>
  <c r="IA33" i="1" s="1"/>
  <c r="ID33" i="1" s="1"/>
  <c r="IG33" i="1" s="1"/>
  <c r="IJ33" i="1" s="1"/>
  <c r="IM33" i="1" s="1"/>
  <c r="IP33" i="1" s="1"/>
  <c r="IS33" i="1" s="1"/>
  <c r="IV33" i="1" s="1"/>
  <c r="IY33" i="1" s="1"/>
  <c r="JB33" i="1" s="1"/>
  <c r="JE33" i="1" s="1"/>
  <c r="JH33" i="1" s="1"/>
  <c r="JK33" i="1" s="1"/>
  <c r="JN33" i="1" s="1"/>
  <c r="JQ33" i="1" s="1"/>
  <c r="JT33" i="1" s="1"/>
  <c r="JW33" i="1" s="1"/>
  <c r="JZ33" i="1" s="1"/>
  <c r="KC33" i="1" s="1"/>
  <c r="KF33" i="1" s="1"/>
  <c r="KI33" i="1" s="1"/>
  <c r="KL33" i="1" s="1"/>
  <c r="KO33" i="1" s="1"/>
  <c r="KR33" i="1" s="1"/>
  <c r="KU33" i="1" s="1"/>
  <c r="KX33" i="1" s="1"/>
  <c r="LA33" i="1" s="1"/>
  <c r="LD33" i="1" s="1"/>
  <c r="LG33" i="1" s="1"/>
  <c r="LJ33" i="1" s="1"/>
  <c r="LM33" i="1" s="1"/>
  <c r="LP33" i="1" s="1"/>
  <c r="LS33" i="1" s="1"/>
  <c r="LV33" i="1" s="1"/>
  <c r="LY33" i="1" s="1"/>
  <c r="MB33" i="1" s="1"/>
  <c r="ME33" i="1" s="1"/>
  <c r="MH33" i="1" s="1"/>
  <c r="MK33" i="1" s="1"/>
  <c r="MN33" i="1" s="1"/>
  <c r="MQ33" i="1" s="1"/>
  <c r="MT33" i="1" s="1"/>
  <c r="MW33" i="1" s="1"/>
  <c r="MZ33" i="1" s="1"/>
  <c r="NC33" i="1" s="1"/>
  <c r="NF33" i="1" s="1"/>
  <c r="NI33" i="1" s="1"/>
  <c r="NL33" i="1" s="1"/>
  <c r="NO33" i="1" s="1"/>
  <c r="NR33" i="1" s="1"/>
  <c r="NU33" i="1" s="1"/>
  <c r="NX33" i="1" s="1"/>
  <c r="OA33" i="1" s="1"/>
  <c r="OD33" i="1" s="1"/>
  <c r="OG33" i="1" s="1"/>
  <c r="OJ33" i="1" s="1"/>
  <c r="OM33" i="1" s="1"/>
  <c r="OP33" i="1" s="1"/>
  <c r="OS33" i="1" s="1"/>
  <c r="OV33" i="1" s="1"/>
  <c r="OY33" i="1" s="1"/>
  <c r="PB33" i="1" s="1"/>
  <c r="PE33" i="1" s="1"/>
  <c r="PL32" i="1"/>
  <c r="PI32" i="1"/>
  <c r="PJ32" i="1" s="1"/>
  <c r="PG32" i="1"/>
  <c r="PF32" i="1"/>
  <c r="G32" i="1"/>
  <c r="J32" i="1" s="1"/>
  <c r="M32" i="1" s="1"/>
  <c r="P32" i="1" s="1"/>
  <c r="S32" i="1" s="1"/>
  <c r="V32" i="1" s="1"/>
  <c r="Y32" i="1" s="1"/>
  <c r="AB32" i="1" s="1"/>
  <c r="AE32" i="1" s="1"/>
  <c r="AH32" i="1" s="1"/>
  <c r="AK32" i="1" s="1"/>
  <c r="AN32" i="1" s="1"/>
  <c r="AQ32" i="1" s="1"/>
  <c r="AT32" i="1" s="1"/>
  <c r="AW32" i="1" s="1"/>
  <c r="AZ32" i="1" s="1"/>
  <c r="BC32" i="1" s="1"/>
  <c r="BF32" i="1" s="1"/>
  <c r="BI32" i="1" s="1"/>
  <c r="BL32" i="1" s="1"/>
  <c r="BO32" i="1" s="1"/>
  <c r="BR32" i="1" s="1"/>
  <c r="BU32" i="1" s="1"/>
  <c r="BX32" i="1" s="1"/>
  <c r="CA32" i="1" s="1"/>
  <c r="CD32" i="1" s="1"/>
  <c r="CG32" i="1" s="1"/>
  <c r="CJ32" i="1" s="1"/>
  <c r="CM32" i="1" s="1"/>
  <c r="CP32" i="1" s="1"/>
  <c r="CS32" i="1" s="1"/>
  <c r="CV32" i="1" s="1"/>
  <c r="CY32" i="1" s="1"/>
  <c r="DB32" i="1" s="1"/>
  <c r="DE32" i="1" s="1"/>
  <c r="DH32" i="1" s="1"/>
  <c r="DK32" i="1" s="1"/>
  <c r="DN32" i="1" s="1"/>
  <c r="DQ32" i="1" s="1"/>
  <c r="DT32" i="1" s="1"/>
  <c r="DW32" i="1" s="1"/>
  <c r="DZ32" i="1" s="1"/>
  <c r="EC32" i="1" s="1"/>
  <c r="EF32" i="1" s="1"/>
  <c r="EI32" i="1" s="1"/>
  <c r="EL32" i="1" s="1"/>
  <c r="EO32" i="1" s="1"/>
  <c r="ER32" i="1" s="1"/>
  <c r="EU32" i="1" s="1"/>
  <c r="EX32" i="1" s="1"/>
  <c r="FA32" i="1" s="1"/>
  <c r="FD32" i="1" s="1"/>
  <c r="FG32" i="1" s="1"/>
  <c r="FJ32" i="1" s="1"/>
  <c r="FM32" i="1" s="1"/>
  <c r="FP32" i="1" s="1"/>
  <c r="FS32" i="1" s="1"/>
  <c r="FV32" i="1" s="1"/>
  <c r="FY32" i="1" s="1"/>
  <c r="GB32" i="1" s="1"/>
  <c r="GE32" i="1" s="1"/>
  <c r="GH32" i="1" s="1"/>
  <c r="GK32" i="1" s="1"/>
  <c r="GN32" i="1" s="1"/>
  <c r="GQ32" i="1" s="1"/>
  <c r="GT32" i="1" s="1"/>
  <c r="GW32" i="1" s="1"/>
  <c r="GZ32" i="1" s="1"/>
  <c r="HC32" i="1" s="1"/>
  <c r="HF32" i="1" s="1"/>
  <c r="HI32" i="1" s="1"/>
  <c r="HL32" i="1" s="1"/>
  <c r="HO32" i="1" s="1"/>
  <c r="HR32" i="1" s="1"/>
  <c r="HU32" i="1" s="1"/>
  <c r="HX32" i="1" s="1"/>
  <c r="IA32" i="1" s="1"/>
  <c r="ID32" i="1" s="1"/>
  <c r="IG32" i="1" s="1"/>
  <c r="IJ32" i="1" s="1"/>
  <c r="IM32" i="1" s="1"/>
  <c r="IP32" i="1" s="1"/>
  <c r="IS32" i="1" s="1"/>
  <c r="IV32" i="1" s="1"/>
  <c r="IY32" i="1" s="1"/>
  <c r="JB32" i="1" s="1"/>
  <c r="JE32" i="1" s="1"/>
  <c r="JH32" i="1" s="1"/>
  <c r="JK32" i="1" s="1"/>
  <c r="JN32" i="1" s="1"/>
  <c r="JQ32" i="1" s="1"/>
  <c r="JT32" i="1" s="1"/>
  <c r="JW32" i="1" s="1"/>
  <c r="JZ32" i="1" s="1"/>
  <c r="KC32" i="1" s="1"/>
  <c r="KF32" i="1" s="1"/>
  <c r="KI32" i="1" s="1"/>
  <c r="KL32" i="1" s="1"/>
  <c r="KO32" i="1" s="1"/>
  <c r="KR32" i="1" s="1"/>
  <c r="KU32" i="1" s="1"/>
  <c r="KX32" i="1" s="1"/>
  <c r="LA32" i="1" s="1"/>
  <c r="LD32" i="1" s="1"/>
  <c r="LG32" i="1" s="1"/>
  <c r="LJ32" i="1" s="1"/>
  <c r="LM32" i="1" s="1"/>
  <c r="LP32" i="1" s="1"/>
  <c r="LS32" i="1" s="1"/>
  <c r="LV32" i="1" s="1"/>
  <c r="LY32" i="1" s="1"/>
  <c r="MB32" i="1" s="1"/>
  <c r="ME32" i="1" s="1"/>
  <c r="MH32" i="1" s="1"/>
  <c r="MK32" i="1" s="1"/>
  <c r="MN32" i="1" s="1"/>
  <c r="MQ32" i="1" s="1"/>
  <c r="MT32" i="1" s="1"/>
  <c r="MW32" i="1" s="1"/>
  <c r="MZ32" i="1" s="1"/>
  <c r="NC32" i="1" s="1"/>
  <c r="NF32" i="1" s="1"/>
  <c r="NI32" i="1" s="1"/>
  <c r="NL32" i="1" s="1"/>
  <c r="NO32" i="1" s="1"/>
  <c r="NR32" i="1" s="1"/>
  <c r="NU32" i="1" s="1"/>
  <c r="NX32" i="1" s="1"/>
  <c r="OA32" i="1" s="1"/>
  <c r="OD32" i="1" s="1"/>
  <c r="OG32" i="1" s="1"/>
  <c r="OJ32" i="1" s="1"/>
  <c r="OM32" i="1" s="1"/>
  <c r="OP32" i="1" s="1"/>
  <c r="OS32" i="1" s="1"/>
  <c r="OV32" i="1" s="1"/>
  <c r="OY32" i="1" s="1"/>
  <c r="PB32" i="1" s="1"/>
  <c r="PE32" i="1" s="1"/>
  <c r="PL31" i="1"/>
  <c r="PM31" i="1" s="1"/>
  <c r="PI31" i="1"/>
  <c r="PJ31" i="1" s="1"/>
  <c r="PF31" i="1"/>
  <c r="PG31" i="1" s="1"/>
  <c r="G31" i="1"/>
  <c r="J31" i="1" s="1"/>
  <c r="M31" i="1" s="1"/>
  <c r="P31" i="1" s="1"/>
  <c r="S31" i="1" s="1"/>
  <c r="V31" i="1" s="1"/>
  <c r="Y31" i="1" s="1"/>
  <c r="AB31" i="1" s="1"/>
  <c r="AE31" i="1" s="1"/>
  <c r="AH31" i="1" s="1"/>
  <c r="AK31" i="1" s="1"/>
  <c r="AN31" i="1" s="1"/>
  <c r="AQ31" i="1" s="1"/>
  <c r="AT31" i="1" s="1"/>
  <c r="AW31" i="1" s="1"/>
  <c r="AZ31" i="1" s="1"/>
  <c r="BC31" i="1" s="1"/>
  <c r="BF31" i="1" s="1"/>
  <c r="BI31" i="1" s="1"/>
  <c r="BL31" i="1" s="1"/>
  <c r="BO31" i="1" s="1"/>
  <c r="BR31" i="1" s="1"/>
  <c r="BU31" i="1" s="1"/>
  <c r="BX31" i="1" s="1"/>
  <c r="CA31" i="1" s="1"/>
  <c r="CD31" i="1" s="1"/>
  <c r="CG31" i="1" s="1"/>
  <c r="CJ31" i="1" s="1"/>
  <c r="CM31" i="1" s="1"/>
  <c r="CP31" i="1" s="1"/>
  <c r="CS31" i="1" s="1"/>
  <c r="CV31" i="1" s="1"/>
  <c r="CY31" i="1" s="1"/>
  <c r="DB31" i="1" s="1"/>
  <c r="DE31" i="1" s="1"/>
  <c r="DH31" i="1" s="1"/>
  <c r="DK31" i="1" s="1"/>
  <c r="DN31" i="1" s="1"/>
  <c r="DQ31" i="1" s="1"/>
  <c r="DT31" i="1" s="1"/>
  <c r="DW31" i="1" s="1"/>
  <c r="DZ31" i="1" s="1"/>
  <c r="EC31" i="1" s="1"/>
  <c r="EF31" i="1" s="1"/>
  <c r="EI31" i="1" s="1"/>
  <c r="EL31" i="1" s="1"/>
  <c r="EO31" i="1" s="1"/>
  <c r="ER31" i="1" s="1"/>
  <c r="EU31" i="1" s="1"/>
  <c r="EX31" i="1" s="1"/>
  <c r="FA31" i="1" s="1"/>
  <c r="FD31" i="1" s="1"/>
  <c r="FG31" i="1" s="1"/>
  <c r="FJ31" i="1" s="1"/>
  <c r="FM31" i="1" s="1"/>
  <c r="FP31" i="1" s="1"/>
  <c r="FS31" i="1" s="1"/>
  <c r="FV31" i="1" s="1"/>
  <c r="FY31" i="1" s="1"/>
  <c r="GB31" i="1" s="1"/>
  <c r="GE31" i="1" s="1"/>
  <c r="GH31" i="1" s="1"/>
  <c r="GK31" i="1" s="1"/>
  <c r="GN31" i="1" s="1"/>
  <c r="GQ31" i="1" s="1"/>
  <c r="GT31" i="1" s="1"/>
  <c r="GW31" i="1" s="1"/>
  <c r="GZ31" i="1" s="1"/>
  <c r="HC31" i="1" s="1"/>
  <c r="HF31" i="1" s="1"/>
  <c r="HI31" i="1" s="1"/>
  <c r="HL31" i="1" s="1"/>
  <c r="HO31" i="1" s="1"/>
  <c r="HR31" i="1" s="1"/>
  <c r="HU31" i="1" s="1"/>
  <c r="HX31" i="1" s="1"/>
  <c r="IA31" i="1" s="1"/>
  <c r="ID31" i="1" s="1"/>
  <c r="IG31" i="1" s="1"/>
  <c r="IJ31" i="1" s="1"/>
  <c r="IM31" i="1" s="1"/>
  <c r="IP31" i="1" s="1"/>
  <c r="IS31" i="1" s="1"/>
  <c r="IV31" i="1" s="1"/>
  <c r="IY31" i="1" s="1"/>
  <c r="JB31" i="1" s="1"/>
  <c r="JE31" i="1" s="1"/>
  <c r="JH31" i="1" s="1"/>
  <c r="JK31" i="1" s="1"/>
  <c r="JN31" i="1" s="1"/>
  <c r="JQ31" i="1" s="1"/>
  <c r="JT31" i="1" s="1"/>
  <c r="JW31" i="1" s="1"/>
  <c r="JZ31" i="1" s="1"/>
  <c r="KC31" i="1" s="1"/>
  <c r="KF31" i="1" s="1"/>
  <c r="KI31" i="1" s="1"/>
  <c r="KL31" i="1" s="1"/>
  <c r="KO31" i="1" s="1"/>
  <c r="KR31" i="1" s="1"/>
  <c r="KU31" i="1" s="1"/>
  <c r="KX31" i="1" s="1"/>
  <c r="LA31" i="1" s="1"/>
  <c r="LD31" i="1" s="1"/>
  <c r="LG31" i="1" s="1"/>
  <c r="LJ31" i="1" s="1"/>
  <c r="LM31" i="1" s="1"/>
  <c r="LP31" i="1" s="1"/>
  <c r="LS31" i="1" s="1"/>
  <c r="LV31" i="1" s="1"/>
  <c r="LY31" i="1" s="1"/>
  <c r="MB31" i="1" s="1"/>
  <c r="ME31" i="1" s="1"/>
  <c r="MH31" i="1" s="1"/>
  <c r="MK31" i="1" s="1"/>
  <c r="MN31" i="1" s="1"/>
  <c r="MQ31" i="1" s="1"/>
  <c r="MT31" i="1" s="1"/>
  <c r="MW31" i="1" s="1"/>
  <c r="MZ31" i="1" s="1"/>
  <c r="NC31" i="1" s="1"/>
  <c r="NF31" i="1" s="1"/>
  <c r="NI31" i="1" s="1"/>
  <c r="NL31" i="1" s="1"/>
  <c r="NO31" i="1" s="1"/>
  <c r="NR31" i="1" s="1"/>
  <c r="NU31" i="1" s="1"/>
  <c r="NX31" i="1" s="1"/>
  <c r="OA31" i="1" s="1"/>
  <c r="OD31" i="1" s="1"/>
  <c r="OG31" i="1" s="1"/>
  <c r="OJ31" i="1" s="1"/>
  <c r="OM31" i="1" s="1"/>
  <c r="OP31" i="1" s="1"/>
  <c r="OS31" i="1" s="1"/>
  <c r="OV31" i="1" s="1"/>
  <c r="OY31" i="1" s="1"/>
  <c r="PB31" i="1" s="1"/>
  <c r="PE31" i="1" s="1"/>
  <c r="PL30" i="1"/>
  <c r="PM30" i="1" s="1"/>
  <c r="PJ30" i="1"/>
  <c r="PI30" i="1"/>
  <c r="PF30" i="1"/>
  <c r="GH30" i="1"/>
  <c r="GK30" i="1" s="1"/>
  <c r="GN30" i="1" s="1"/>
  <c r="GQ30" i="1" s="1"/>
  <c r="GT30" i="1" s="1"/>
  <c r="GW30" i="1" s="1"/>
  <c r="GZ30" i="1" s="1"/>
  <c r="HC30" i="1" s="1"/>
  <c r="HF30" i="1" s="1"/>
  <c r="HI30" i="1" s="1"/>
  <c r="HL30" i="1" s="1"/>
  <c r="HO30" i="1" s="1"/>
  <c r="HR30" i="1" s="1"/>
  <c r="HU30" i="1" s="1"/>
  <c r="HX30" i="1" s="1"/>
  <c r="IA30" i="1" s="1"/>
  <c r="ID30" i="1" s="1"/>
  <c r="IG30" i="1" s="1"/>
  <c r="IJ30" i="1" s="1"/>
  <c r="IM30" i="1" s="1"/>
  <c r="IP30" i="1" s="1"/>
  <c r="IS30" i="1" s="1"/>
  <c r="IV30" i="1" s="1"/>
  <c r="IY30" i="1" s="1"/>
  <c r="JB30" i="1" s="1"/>
  <c r="JE30" i="1" s="1"/>
  <c r="JH30" i="1" s="1"/>
  <c r="JK30" i="1" s="1"/>
  <c r="JN30" i="1" s="1"/>
  <c r="JQ30" i="1" s="1"/>
  <c r="JT30" i="1" s="1"/>
  <c r="JW30" i="1" s="1"/>
  <c r="JZ30" i="1" s="1"/>
  <c r="KC30" i="1" s="1"/>
  <c r="KF30" i="1" s="1"/>
  <c r="KI30" i="1" s="1"/>
  <c r="KL30" i="1" s="1"/>
  <c r="KO30" i="1" s="1"/>
  <c r="KR30" i="1" s="1"/>
  <c r="KU30" i="1" s="1"/>
  <c r="KX30" i="1" s="1"/>
  <c r="LA30" i="1" s="1"/>
  <c r="LD30" i="1" s="1"/>
  <c r="LG30" i="1" s="1"/>
  <c r="LJ30" i="1" s="1"/>
  <c r="LM30" i="1" s="1"/>
  <c r="LP30" i="1" s="1"/>
  <c r="LS30" i="1" s="1"/>
  <c r="LV30" i="1" s="1"/>
  <c r="LY30" i="1" s="1"/>
  <c r="MB30" i="1" s="1"/>
  <c r="ME30" i="1" s="1"/>
  <c r="MH30" i="1" s="1"/>
  <c r="MK30" i="1" s="1"/>
  <c r="MN30" i="1" s="1"/>
  <c r="MQ30" i="1" s="1"/>
  <c r="MT30" i="1" s="1"/>
  <c r="MW30" i="1" s="1"/>
  <c r="MZ30" i="1" s="1"/>
  <c r="NC30" i="1" s="1"/>
  <c r="NF30" i="1" s="1"/>
  <c r="NI30" i="1" s="1"/>
  <c r="NL30" i="1" s="1"/>
  <c r="NO30" i="1" s="1"/>
  <c r="NR30" i="1" s="1"/>
  <c r="NU30" i="1" s="1"/>
  <c r="NX30" i="1" s="1"/>
  <c r="OA30" i="1" s="1"/>
  <c r="OD30" i="1" s="1"/>
  <c r="OG30" i="1" s="1"/>
  <c r="OJ30" i="1" s="1"/>
  <c r="OM30" i="1" s="1"/>
  <c r="OP30" i="1" s="1"/>
  <c r="OS30" i="1" s="1"/>
  <c r="OV30" i="1" s="1"/>
  <c r="OY30" i="1" s="1"/>
  <c r="PB30" i="1" s="1"/>
  <c r="PE30" i="1" s="1"/>
  <c r="G30" i="1"/>
  <c r="J30" i="1" s="1"/>
  <c r="M30" i="1" s="1"/>
  <c r="P30" i="1" s="1"/>
  <c r="S30" i="1" s="1"/>
  <c r="V30" i="1" s="1"/>
  <c r="Y30" i="1" s="1"/>
  <c r="AB30" i="1" s="1"/>
  <c r="AE30" i="1" s="1"/>
  <c r="AH30" i="1" s="1"/>
  <c r="AK30" i="1" s="1"/>
  <c r="AN30" i="1" s="1"/>
  <c r="AQ30" i="1" s="1"/>
  <c r="AT30" i="1" s="1"/>
  <c r="AW30" i="1" s="1"/>
  <c r="AZ30" i="1" s="1"/>
  <c r="BC30" i="1" s="1"/>
  <c r="BF30" i="1" s="1"/>
  <c r="BI30" i="1" s="1"/>
  <c r="BL30" i="1" s="1"/>
  <c r="BO30" i="1" s="1"/>
  <c r="BR30" i="1" s="1"/>
  <c r="BU30" i="1" s="1"/>
  <c r="BX30" i="1" s="1"/>
  <c r="CA30" i="1" s="1"/>
  <c r="CD30" i="1" s="1"/>
  <c r="CG30" i="1" s="1"/>
  <c r="CJ30" i="1" s="1"/>
  <c r="CM30" i="1" s="1"/>
  <c r="CP30" i="1" s="1"/>
  <c r="CS30" i="1" s="1"/>
  <c r="CV30" i="1" s="1"/>
  <c r="CY30" i="1" s="1"/>
  <c r="DB30" i="1" s="1"/>
  <c r="DE30" i="1" s="1"/>
  <c r="DH30" i="1" s="1"/>
  <c r="DK30" i="1" s="1"/>
  <c r="DN30" i="1" s="1"/>
  <c r="DQ30" i="1" s="1"/>
  <c r="DT30" i="1" s="1"/>
  <c r="DW30" i="1" s="1"/>
  <c r="DZ30" i="1" s="1"/>
  <c r="EC30" i="1" s="1"/>
  <c r="EF30" i="1" s="1"/>
  <c r="EI30" i="1" s="1"/>
  <c r="EL30" i="1" s="1"/>
  <c r="EO30" i="1" s="1"/>
  <c r="ER30" i="1" s="1"/>
  <c r="EU30" i="1" s="1"/>
  <c r="EX30" i="1" s="1"/>
  <c r="FA30" i="1" s="1"/>
  <c r="FD30" i="1" s="1"/>
  <c r="FG30" i="1" s="1"/>
  <c r="FJ30" i="1" s="1"/>
  <c r="FM30" i="1" s="1"/>
  <c r="FP30" i="1" s="1"/>
  <c r="FS30" i="1" s="1"/>
  <c r="FV30" i="1" s="1"/>
  <c r="FY30" i="1" s="1"/>
  <c r="GB30" i="1" s="1"/>
  <c r="GE30" i="1" s="1"/>
  <c r="PL29" i="1"/>
  <c r="PM29" i="1" s="1"/>
  <c r="PJ29" i="1"/>
  <c r="PI29" i="1"/>
  <c r="PF29" i="1"/>
  <c r="PG29" i="1" s="1"/>
  <c r="G29" i="1"/>
  <c r="J29" i="1" s="1"/>
  <c r="M29" i="1" s="1"/>
  <c r="P29" i="1" s="1"/>
  <c r="S29" i="1" s="1"/>
  <c r="V29" i="1" s="1"/>
  <c r="Y29" i="1" s="1"/>
  <c r="AB29" i="1" s="1"/>
  <c r="AE29" i="1" s="1"/>
  <c r="AH29" i="1" s="1"/>
  <c r="AK29" i="1" s="1"/>
  <c r="AN29" i="1" s="1"/>
  <c r="AQ29" i="1" s="1"/>
  <c r="AT29" i="1" s="1"/>
  <c r="AW29" i="1" s="1"/>
  <c r="AZ29" i="1" s="1"/>
  <c r="BC29" i="1" s="1"/>
  <c r="BF29" i="1" s="1"/>
  <c r="BI29" i="1" s="1"/>
  <c r="BL29" i="1" s="1"/>
  <c r="BO29" i="1" s="1"/>
  <c r="BR29" i="1" s="1"/>
  <c r="BU29" i="1" s="1"/>
  <c r="BX29" i="1" s="1"/>
  <c r="CA29" i="1" s="1"/>
  <c r="CD29" i="1" s="1"/>
  <c r="CG29" i="1" s="1"/>
  <c r="CJ29" i="1" s="1"/>
  <c r="CM29" i="1" s="1"/>
  <c r="CP29" i="1" s="1"/>
  <c r="CS29" i="1" s="1"/>
  <c r="CV29" i="1" s="1"/>
  <c r="CY29" i="1" s="1"/>
  <c r="DB29" i="1" s="1"/>
  <c r="DE29" i="1" s="1"/>
  <c r="DH29" i="1" s="1"/>
  <c r="DK29" i="1" s="1"/>
  <c r="DN29" i="1" s="1"/>
  <c r="DQ29" i="1" s="1"/>
  <c r="DT29" i="1" s="1"/>
  <c r="DW29" i="1" s="1"/>
  <c r="DZ29" i="1" s="1"/>
  <c r="EC29" i="1" s="1"/>
  <c r="EF29" i="1" s="1"/>
  <c r="EI29" i="1" s="1"/>
  <c r="EL29" i="1" s="1"/>
  <c r="EO29" i="1" s="1"/>
  <c r="ER29" i="1" s="1"/>
  <c r="EU29" i="1" s="1"/>
  <c r="EX29" i="1" s="1"/>
  <c r="FA29" i="1" s="1"/>
  <c r="FD29" i="1" s="1"/>
  <c r="FG29" i="1" s="1"/>
  <c r="FJ29" i="1" s="1"/>
  <c r="FM29" i="1" s="1"/>
  <c r="FP29" i="1" s="1"/>
  <c r="FS29" i="1" s="1"/>
  <c r="FV29" i="1" s="1"/>
  <c r="FY29" i="1" s="1"/>
  <c r="GB29" i="1" s="1"/>
  <c r="GE29" i="1" s="1"/>
  <c r="GH29" i="1" s="1"/>
  <c r="GK29" i="1" s="1"/>
  <c r="GN29" i="1" s="1"/>
  <c r="GQ29" i="1" s="1"/>
  <c r="GT29" i="1" s="1"/>
  <c r="GW29" i="1" s="1"/>
  <c r="GZ29" i="1" s="1"/>
  <c r="HC29" i="1" s="1"/>
  <c r="HF29" i="1" s="1"/>
  <c r="HI29" i="1" s="1"/>
  <c r="HL29" i="1" s="1"/>
  <c r="HO29" i="1" s="1"/>
  <c r="HR29" i="1" s="1"/>
  <c r="HU29" i="1" s="1"/>
  <c r="HX29" i="1" s="1"/>
  <c r="IA29" i="1" s="1"/>
  <c r="ID29" i="1" s="1"/>
  <c r="IG29" i="1" s="1"/>
  <c r="IJ29" i="1" s="1"/>
  <c r="IM29" i="1" s="1"/>
  <c r="IP29" i="1" s="1"/>
  <c r="IS29" i="1" s="1"/>
  <c r="IV29" i="1" s="1"/>
  <c r="IY29" i="1" s="1"/>
  <c r="JB29" i="1" s="1"/>
  <c r="JE29" i="1" s="1"/>
  <c r="JH29" i="1" s="1"/>
  <c r="JK29" i="1" s="1"/>
  <c r="JN29" i="1" s="1"/>
  <c r="JQ29" i="1" s="1"/>
  <c r="JT29" i="1" s="1"/>
  <c r="JW29" i="1" s="1"/>
  <c r="JZ29" i="1" s="1"/>
  <c r="KC29" i="1" s="1"/>
  <c r="KF29" i="1" s="1"/>
  <c r="KI29" i="1" s="1"/>
  <c r="KL29" i="1" s="1"/>
  <c r="KO29" i="1" s="1"/>
  <c r="KR29" i="1" s="1"/>
  <c r="KU29" i="1" s="1"/>
  <c r="KX29" i="1" s="1"/>
  <c r="LA29" i="1" s="1"/>
  <c r="LD29" i="1" s="1"/>
  <c r="LG29" i="1" s="1"/>
  <c r="LJ29" i="1" s="1"/>
  <c r="LM29" i="1" s="1"/>
  <c r="LP29" i="1" s="1"/>
  <c r="LS29" i="1" s="1"/>
  <c r="LV29" i="1" s="1"/>
  <c r="LY29" i="1" s="1"/>
  <c r="MB29" i="1" s="1"/>
  <c r="ME29" i="1" s="1"/>
  <c r="MH29" i="1" s="1"/>
  <c r="MK29" i="1" s="1"/>
  <c r="MN29" i="1" s="1"/>
  <c r="MQ29" i="1" s="1"/>
  <c r="MT29" i="1" s="1"/>
  <c r="MW29" i="1" s="1"/>
  <c r="MZ29" i="1" s="1"/>
  <c r="NC29" i="1" s="1"/>
  <c r="NF29" i="1" s="1"/>
  <c r="NI29" i="1" s="1"/>
  <c r="NL29" i="1" s="1"/>
  <c r="NO29" i="1" s="1"/>
  <c r="NR29" i="1" s="1"/>
  <c r="NU29" i="1" s="1"/>
  <c r="NX29" i="1" s="1"/>
  <c r="OA29" i="1" s="1"/>
  <c r="OD29" i="1" s="1"/>
  <c r="OG29" i="1" s="1"/>
  <c r="OJ29" i="1" s="1"/>
  <c r="OM29" i="1" s="1"/>
  <c r="OP29" i="1" s="1"/>
  <c r="OS29" i="1" s="1"/>
  <c r="OV29" i="1" s="1"/>
  <c r="OY29" i="1" s="1"/>
  <c r="PB29" i="1" s="1"/>
  <c r="PE29" i="1" s="1"/>
  <c r="PM28" i="1"/>
  <c r="PL28" i="1"/>
  <c r="PI28" i="1"/>
  <c r="PJ28" i="1" s="1"/>
  <c r="PF28" i="1"/>
  <c r="G28" i="1"/>
  <c r="J28" i="1" s="1"/>
  <c r="M28" i="1" s="1"/>
  <c r="P28" i="1" s="1"/>
  <c r="S28" i="1" s="1"/>
  <c r="V28" i="1" s="1"/>
  <c r="Y28" i="1" s="1"/>
  <c r="AB28" i="1" s="1"/>
  <c r="AE28" i="1" s="1"/>
  <c r="AH28" i="1" s="1"/>
  <c r="AK28" i="1" s="1"/>
  <c r="AN28" i="1" s="1"/>
  <c r="AQ28" i="1" s="1"/>
  <c r="AT28" i="1" s="1"/>
  <c r="AW28" i="1" s="1"/>
  <c r="AZ28" i="1" s="1"/>
  <c r="BC28" i="1" s="1"/>
  <c r="BF28" i="1" s="1"/>
  <c r="BI28" i="1" s="1"/>
  <c r="BL28" i="1" s="1"/>
  <c r="BO28" i="1" s="1"/>
  <c r="BR28" i="1" s="1"/>
  <c r="BU28" i="1" s="1"/>
  <c r="BX28" i="1" s="1"/>
  <c r="CA28" i="1" s="1"/>
  <c r="CD28" i="1" s="1"/>
  <c r="CG28" i="1" s="1"/>
  <c r="CJ28" i="1" s="1"/>
  <c r="CM28" i="1" s="1"/>
  <c r="CP28" i="1" s="1"/>
  <c r="CS28" i="1" s="1"/>
  <c r="CV28" i="1" s="1"/>
  <c r="CY28" i="1" s="1"/>
  <c r="DB28" i="1" s="1"/>
  <c r="DE28" i="1" s="1"/>
  <c r="DH28" i="1" s="1"/>
  <c r="DK28" i="1" s="1"/>
  <c r="DN28" i="1" s="1"/>
  <c r="DQ28" i="1" s="1"/>
  <c r="DT28" i="1" s="1"/>
  <c r="DW28" i="1" s="1"/>
  <c r="DZ28" i="1" s="1"/>
  <c r="EC28" i="1" s="1"/>
  <c r="EF28" i="1" s="1"/>
  <c r="EI28" i="1" s="1"/>
  <c r="EL28" i="1" s="1"/>
  <c r="EO28" i="1" s="1"/>
  <c r="ER28" i="1" s="1"/>
  <c r="EU28" i="1" s="1"/>
  <c r="EX28" i="1" s="1"/>
  <c r="FA28" i="1" s="1"/>
  <c r="FD28" i="1" s="1"/>
  <c r="FG28" i="1" s="1"/>
  <c r="FJ28" i="1" s="1"/>
  <c r="FM28" i="1" s="1"/>
  <c r="FP28" i="1" s="1"/>
  <c r="FS28" i="1" s="1"/>
  <c r="FV28" i="1" s="1"/>
  <c r="FY28" i="1" s="1"/>
  <c r="GB28" i="1" s="1"/>
  <c r="GE28" i="1" s="1"/>
  <c r="GH28" i="1" s="1"/>
  <c r="GK28" i="1" s="1"/>
  <c r="GN28" i="1" s="1"/>
  <c r="GQ28" i="1" s="1"/>
  <c r="GT28" i="1" s="1"/>
  <c r="GW28" i="1" s="1"/>
  <c r="GZ28" i="1" s="1"/>
  <c r="HC28" i="1" s="1"/>
  <c r="HF28" i="1" s="1"/>
  <c r="HI28" i="1" s="1"/>
  <c r="HL28" i="1" s="1"/>
  <c r="HO28" i="1" s="1"/>
  <c r="HR28" i="1" s="1"/>
  <c r="HU28" i="1" s="1"/>
  <c r="HX28" i="1" s="1"/>
  <c r="IA28" i="1" s="1"/>
  <c r="ID28" i="1" s="1"/>
  <c r="IG28" i="1" s="1"/>
  <c r="IJ28" i="1" s="1"/>
  <c r="IM28" i="1" s="1"/>
  <c r="IP28" i="1" s="1"/>
  <c r="IS28" i="1" s="1"/>
  <c r="IV28" i="1" s="1"/>
  <c r="IY28" i="1" s="1"/>
  <c r="JB28" i="1" s="1"/>
  <c r="JE28" i="1" s="1"/>
  <c r="JH28" i="1" s="1"/>
  <c r="JK28" i="1" s="1"/>
  <c r="JN28" i="1" s="1"/>
  <c r="JQ28" i="1" s="1"/>
  <c r="JT28" i="1" s="1"/>
  <c r="JW28" i="1" s="1"/>
  <c r="JZ28" i="1" s="1"/>
  <c r="KC28" i="1" s="1"/>
  <c r="KF28" i="1" s="1"/>
  <c r="KI28" i="1" s="1"/>
  <c r="KL28" i="1" s="1"/>
  <c r="KO28" i="1" s="1"/>
  <c r="KR28" i="1" s="1"/>
  <c r="KU28" i="1" s="1"/>
  <c r="KX28" i="1" s="1"/>
  <c r="LA28" i="1" s="1"/>
  <c r="LD28" i="1" s="1"/>
  <c r="LG28" i="1" s="1"/>
  <c r="LJ28" i="1" s="1"/>
  <c r="LM28" i="1" s="1"/>
  <c r="LP28" i="1" s="1"/>
  <c r="LS28" i="1" s="1"/>
  <c r="LV28" i="1" s="1"/>
  <c r="LY28" i="1" s="1"/>
  <c r="MB28" i="1" s="1"/>
  <c r="ME28" i="1" s="1"/>
  <c r="MH28" i="1" s="1"/>
  <c r="MK28" i="1" s="1"/>
  <c r="MN28" i="1" s="1"/>
  <c r="MQ28" i="1" s="1"/>
  <c r="MT28" i="1" s="1"/>
  <c r="MW28" i="1" s="1"/>
  <c r="MZ28" i="1" s="1"/>
  <c r="NC28" i="1" s="1"/>
  <c r="NF28" i="1" s="1"/>
  <c r="NI28" i="1" s="1"/>
  <c r="NL28" i="1" s="1"/>
  <c r="NO28" i="1" s="1"/>
  <c r="NR28" i="1" s="1"/>
  <c r="NU28" i="1" s="1"/>
  <c r="NX28" i="1" s="1"/>
  <c r="OA28" i="1" s="1"/>
  <c r="OD28" i="1" s="1"/>
  <c r="OG28" i="1" s="1"/>
  <c r="OJ28" i="1" s="1"/>
  <c r="OM28" i="1" s="1"/>
  <c r="OP28" i="1" s="1"/>
  <c r="OS28" i="1" s="1"/>
  <c r="OV28" i="1" s="1"/>
  <c r="OY28" i="1" s="1"/>
  <c r="PB28" i="1" s="1"/>
  <c r="PE28" i="1" s="1"/>
  <c r="PL27" i="1"/>
  <c r="PM27" i="1" s="1"/>
  <c r="PI27" i="1"/>
  <c r="PJ27" i="1" s="1"/>
  <c r="PF27" i="1"/>
  <c r="G27" i="1"/>
  <c r="J27" i="1" s="1"/>
  <c r="M27" i="1" s="1"/>
  <c r="P27" i="1" s="1"/>
  <c r="S27" i="1" s="1"/>
  <c r="V27" i="1" s="1"/>
  <c r="Y27" i="1" s="1"/>
  <c r="AB27" i="1" s="1"/>
  <c r="AE27" i="1" s="1"/>
  <c r="AH27" i="1" s="1"/>
  <c r="AK27" i="1" s="1"/>
  <c r="AN27" i="1" s="1"/>
  <c r="AQ27" i="1" s="1"/>
  <c r="AT27" i="1" s="1"/>
  <c r="AW27" i="1" s="1"/>
  <c r="AZ27" i="1" s="1"/>
  <c r="BC27" i="1" s="1"/>
  <c r="BF27" i="1" s="1"/>
  <c r="BI27" i="1" s="1"/>
  <c r="BL27" i="1" s="1"/>
  <c r="BO27" i="1" s="1"/>
  <c r="BR27" i="1" s="1"/>
  <c r="BU27" i="1" s="1"/>
  <c r="BX27" i="1" s="1"/>
  <c r="CA27" i="1" s="1"/>
  <c r="CD27" i="1" s="1"/>
  <c r="CG27" i="1" s="1"/>
  <c r="CJ27" i="1" s="1"/>
  <c r="CM27" i="1" s="1"/>
  <c r="CP27" i="1" s="1"/>
  <c r="CS27" i="1" s="1"/>
  <c r="CV27" i="1" s="1"/>
  <c r="CY27" i="1" s="1"/>
  <c r="DB27" i="1" s="1"/>
  <c r="DE27" i="1" s="1"/>
  <c r="DH27" i="1" s="1"/>
  <c r="DK27" i="1" s="1"/>
  <c r="DN27" i="1" s="1"/>
  <c r="DQ27" i="1" s="1"/>
  <c r="DT27" i="1" s="1"/>
  <c r="DW27" i="1" s="1"/>
  <c r="DZ27" i="1" s="1"/>
  <c r="EC27" i="1" s="1"/>
  <c r="EF27" i="1" s="1"/>
  <c r="EI27" i="1" s="1"/>
  <c r="EL27" i="1" s="1"/>
  <c r="EO27" i="1" s="1"/>
  <c r="ER27" i="1" s="1"/>
  <c r="EU27" i="1" s="1"/>
  <c r="EX27" i="1" s="1"/>
  <c r="FA27" i="1" s="1"/>
  <c r="FD27" i="1" s="1"/>
  <c r="FG27" i="1" s="1"/>
  <c r="FJ27" i="1" s="1"/>
  <c r="FM27" i="1" s="1"/>
  <c r="FP27" i="1" s="1"/>
  <c r="FS27" i="1" s="1"/>
  <c r="FV27" i="1" s="1"/>
  <c r="FY27" i="1" s="1"/>
  <c r="GB27" i="1" s="1"/>
  <c r="GE27" i="1" s="1"/>
  <c r="GH27" i="1" s="1"/>
  <c r="GK27" i="1" s="1"/>
  <c r="GN27" i="1" s="1"/>
  <c r="GQ27" i="1" s="1"/>
  <c r="GT27" i="1" s="1"/>
  <c r="GW27" i="1" s="1"/>
  <c r="GZ27" i="1" s="1"/>
  <c r="HC27" i="1" s="1"/>
  <c r="HF27" i="1" s="1"/>
  <c r="HI27" i="1" s="1"/>
  <c r="HL27" i="1" s="1"/>
  <c r="HO27" i="1" s="1"/>
  <c r="HR27" i="1" s="1"/>
  <c r="HU27" i="1" s="1"/>
  <c r="HX27" i="1" s="1"/>
  <c r="IA27" i="1" s="1"/>
  <c r="ID27" i="1" s="1"/>
  <c r="IG27" i="1" s="1"/>
  <c r="IJ27" i="1" s="1"/>
  <c r="IM27" i="1" s="1"/>
  <c r="IP27" i="1" s="1"/>
  <c r="IS27" i="1" s="1"/>
  <c r="IV27" i="1" s="1"/>
  <c r="IY27" i="1" s="1"/>
  <c r="JB27" i="1" s="1"/>
  <c r="JE27" i="1" s="1"/>
  <c r="JH27" i="1" s="1"/>
  <c r="JK27" i="1" s="1"/>
  <c r="JN27" i="1" s="1"/>
  <c r="JQ27" i="1" s="1"/>
  <c r="JT27" i="1" s="1"/>
  <c r="JW27" i="1" s="1"/>
  <c r="JZ27" i="1" s="1"/>
  <c r="KC27" i="1" s="1"/>
  <c r="KF27" i="1" s="1"/>
  <c r="KI27" i="1" s="1"/>
  <c r="KL27" i="1" s="1"/>
  <c r="KO27" i="1" s="1"/>
  <c r="KR27" i="1" s="1"/>
  <c r="KU27" i="1" s="1"/>
  <c r="KX27" i="1" s="1"/>
  <c r="LA27" i="1" s="1"/>
  <c r="LD27" i="1" s="1"/>
  <c r="LG27" i="1" s="1"/>
  <c r="LJ27" i="1" s="1"/>
  <c r="LM27" i="1" s="1"/>
  <c r="LP27" i="1" s="1"/>
  <c r="LS27" i="1" s="1"/>
  <c r="LV27" i="1" s="1"/>
  <c r="LY27" i="1" s="1"/>
  <c r="MB27" i="1" s="1"/>
  <c r="ME27" i="1" s="1"/>
  <c r="MH27" i="1" s="1"/>
  <c r="MK27" i="1" s="1"/>
  <c r="MN27" i="1" s="1"/>
  <c r="MQ27" i="1" s="1"/>
  <c r="MT27" i="1" s="1"/>
  <c r="MW27" i="1" s="1"/>
  <c r="MZ27" i="1" s="1"/>
  <c r="NC27" i="1" s="1"/>
  <c r="NF27" i="1" s="1"/>
  <c r="NI27" i="1" s="1"/>
  <c r="NL27" i="1" s="1"/>
  <c r="NO27" i="1" s="1"/>
  <c r="NR27" i="1" s="1"/>
  <c r="NU27" i="1" s="1"/>
  <c r="NX27" i="1" s="1"/>
  <c r="OA27" i="1" s="1"/>
  <c r="OD27" i="1" s="1"/>
  <c r="OG27" i="1" s="1"/>
  <c r="OJ27" i="1" s="1"/>
  <c r="OM27" i="1" s="1"/>
  <c r="OP27" i="1" s="1"/>
  <c r="OS27" i="1" s="1"/>
  <c r="OV27" i="1" s="1"/>
  <c r="OY27" i="1" s="1"/>
  <c r="PB27" i="1" s="1"/>
  <c r="PE27" i="1" s="1"/>
  <c r="PL26" i="1"/>
  <c r="PM26" i="1" s="1"/>
  <c r="PI26" i="1"/>
  <c r="PJ26" i="1" s="1"/>
  <c r="PF26" i="1"/>
  <c r="G26" i="1"/>
  <c r="J26" i="1" s="1"/>
  <c r="M26" i="1" s="1"/>
  <c r="P26" i="1" s="1"/>
  <c r="S26" i="1" s="1"/>
  <c r="V26" i="1" s="1"/>
  <c r="Y26" i="1" s="1"/>
  <c r="AB26" i="1" s="1"/>
  <c r="AE26" i="1" s="1"/>
  <c r="AH26" i="1" s="1"/>
  <c r="AK26" i="1" s="1"/>
  <c r="AN26" i="1" s="1"/>
  <c r="AQ26" i="1" s="1"/>
  <c r="AT26" i="1" s="1"/>
  <c r="AW26" i="1" s="1"/>
  <c r="AZ26" i="1" s="1"/>
  <c r="BC26" i="1" s="1"/>
  <c r="BF26" i="1" s="1"/>
  <c r="BI26" i="1" s="1"/>
  <c r="BL26" i="1" s="1"/>
  <c r="BO26" i="1" s="1"/>
  <c r="BR26" i="1" s="1"/>
  <c r="BU26" i="1" s="1"/>
  <c r="BX26" i="1" s="1"/>
  <c r="CA26" i="1" s="1"/>
  <c r="CD26" i="1" s="1"/>
  <c r="CG26" i="1" s="1"/>
  <c r="CJ26" i="1" s="1"/>
  <c r="CM26" i="1" s="1"/>
  <c r="CP26" i="1" s="1"/>
  <c r="CS26" i="1" s="1"/>
  <c r="CV26" i="1" s="1"/>
  <c r="CY26" i="1" s="1"/>
  <c r="DB26" i="1" s="1"/>
  <c r="DE26" i="1" s="1"/>
  <c r="DH26" i="1" s="1"/>
  <c r="DK26" i="1" s="1"/>
  <c r="DN26" i="1" s="1"/>
  <c r="DQ26" i="1" s="1"/>
  <c r="DT26" i="1" s="1"/>
  <c r="DW26" i="1" s="1"/>
  <c r="DZ26" i="1" s="1"/>
  <c r="EC26" i="1" s="1"/>
  <c r="EF26" i="1" s="1"/>
  <c r="EI26" i="1" s="1"/>
  <c r="EL26" i="1" s="1"/>
  <c r="EO26" i="1" s="1"/>
  <c r="ER26" i="1" s="1"/>
  <c r="EU26" i="1" s="1"/>
  <c r="EX26" i="1" s="1"/>
  <c r="FA26" i="1" s="1"/>
  <c r="FD26" i="1" s="1"/>
  <c r="FG26" i="1" s="1"/>
  <c r="FJ26" i="1" s="1"/>
  <c r="FM26" i="1" s="1"/>
  <c r="FP26" i="1" s="1"/>
  <c r="FS26" i="1" s="1"/>
  <c r="FV26" i="1" s="1"/>
  <c r="FY26" i="1" s="1"/>
  <c r="GB26" i="1" s="1"/>
  <c r="GE26" i="1" s="1"/>
  <c r="GH26" i="1" s="1"/>
  <c r="GK26" i="1" s="1"/>
  <c r="GN26" i="1" s="1"/>
  <c r="GQ26" i="1" s="1"/>
  <c r="GT26" i="1" s="1"/>
  <c r="GW26" i="1" s="1"/>
  <c r="GZ26" i="1" s="1"/>
  <c r="HC26" i="1" s="1"/>
  <c r="HF26" i="1" s="1"/>
  <c r="HI26" i="1" s="1"/>
  <c r="HL26" i="1" s="1"/>
  <c r="HO26" i="1" s="1"/>
  <c r="HR26" i="1" s="1"/>
  <c r="HU26" i="1" s="1"/>
  <c r="HX26" i="1" s="1"/>
  <c r="IA26" i="1" s="1"/>
  <c r="ID26" i="1" s="1"/>
  <c r="IG26" i="1" s="1"/>
  <c r="IJ26" i="1" s="1"/>
  <c r="IM26" i="1" s="1"/>
  <c r="IP26" i="1" s="1"/>
  <c r="IS26" i="1" s="1"/>
  <c r="IV26" i="1" s="1"/>
  <c r="IY26" i="1" s="1"/>
  <c r="JB26" i="1" s="1"/>
  <c r="JE26" i="1" s="1"/>
  <c r="JH26" i="1" s="1"/>
  <c r="JK26" i="1" s="1"/>
  <c r="JN26" i="1" s="1"/>
  <c r="JQ26" i="1" s="1"/>
  <c r="JT26" i="1" s="1"/>
  <c r="JW26" i="1" s="1"/>
  <c r="JZ26" i="1" s="1"/>
  <c r="KC26" i="1" s="1"/>
  <c r="KF26" i="1" s="1"/>
  <c r="KI26" i="1" s="1"/>
  <c r="KL26" i="1" s="1"/>
  <c r="KO26" i="1" s="1"/>
  <c r="KR26" i="1" s="1"/>
  <c r="KU26" i="1" s="1"/>
  <c r="KX26" i="1" s="1"/>
  <c r="LA26" i="1" s="1"/>
  <c r="LD26" i="1" s="1"/>
  <c r="LG26" i="1" s="1"/>
  <c r="LJ26" i="1" s="1"/>
  <c r="LM26" i="1" s="1"/>
  <c r="LP26" i="1" s="1"/>
  <c r="LS26" i="1" s="1"/>
  <c r="LV26" i="1" s="1"/>
  <c r="LY26" i="1" s="1"/>
  <c r="MB26" i="1" s="1"/>
  <c r="ME26" i="1" s="1"/>
  <c r="MH26" i="1" s="1"/>
  <c r="MK26" i="1" s="1"/>
  <c r="MN26" i="1" s="1"/>
  <c r="MQ26" i="1" s="1"/>
  <c r="MT26" i="1" s="1"/>
  <c r="MW26" i="1" s="1"/>
  <c r="MZ26" i="1" s="1"/>
  <c r="NC26" i="1" s="1"/>
  <c r="NF26" i="1" s="1"/>
  <c r="NI26" i="1" s="1"/>
  <c r="NL26" i="1" s="1"/>
  <c r="NO26" i="1" s="1"/>
  <c r="NR26" i="1" s="1"/>
  <c r="NU26" i="1" s="1"/>
  <c r="NX26" i="1" s="1"/>
  <c r="OA26" i="1" s="1"/>
  <c r="OD26" i="1" s="1"/>
  <c r="OG26" i="1" s="1"/>
  <c r="OJ26" i="1" s="1"/>
  <c r="OM26" i="1" s="1"/>
  <c r="OP26" i="1" s="1"/>
  <c r="OS26" i="1" s="1"/>
  <c r="OV26" i="1" s="1"/>
  <c r="OY26" i="1" s="1"/>
  <c r="PB26" i="1" s="1"/>
  <c r="PE26" i="1" s="1"/>
  <c r="PM25" i="1"/>
  <c r="PL25" i="1"/>
  <c r="PI25" i="1"/>
  <c r="PJ25" i="1" s="1"/>
  <c r="PF25" i="1"/>
  <c r="PG25" i="1" s="1"/>
  <c r="G25" i="1"/>
  <c r="J25" i="1" s="1"/>
  <c r="M25" i="1" s="1"/>
  <c r="P25" i="1" s="1"/>
  <c r="S25" i="1" s="1"/>
  <c r="V25" i="1" s="1"/>
  <c r="Y25" i="1" s="1"/>
  <c r="AB25" i="1" s="1"/>
  <c r="AE25" i="1" s="1"/>
  <c r="AH25" i="1" s="1"/>
  <c r="AK25" i="1" s="1"/>
  <c r="AN25" i="1" s="1"/>
  <c r="AQ25" i="1" s="1"/>
  <c r="AT25" i="1" s="1"/>
  <c r="AW25" i="1" s="1"/>
  <c r="AZ25" i="1" s="1"/>
  <c r="BC25" i="1" s="1"/>
  <c r="BF25" i="1" s="1"/>
  <c r="BI25" i="1" s="1"/>
  <c r="BL25" i="1" s="1"/>
  <c r="BO25" i="1" s="1"/>
  <c r="BR25" i="1" s="1"/>
  <c r="BU25" i="1" s="1"/>
  <c r="BX25" i="1" s="1"/>
  <c r="CA25" i="1" s="1"/>
  <c r="CD25" i="1" s="1"/>
  <c r="CG25" i="1" s="1"/>
  <c r="CJ25" i="1" s="1"/>
  <c r="CM25" i="1" s="1"/>
  <c r="CP25" i="1" s="1"/>
  <c r="CS25" i="1" s="1"/>
  <c r="CV25" i="1" s="1"/>
  <c r="CY25" i="1" s="1"/>
  <c r="DB25" i="1" s="1"/>
  <c r="DE25" i="1" s="1"/>
  <c r="DH25" i="1" s="1"/>
  <c r="DK25" i="1" s="1"/>
  <c r="DN25" i="1" s="1"/>
  <c r="DQ25" i="1" s="1"/>
  <c r="DT25" i="1" s="1"/>
  <c r="DW25" i="1" s="1"/>
  <c r="DZ25" i="1" s="1"/>
  <c r="EC25" i="1" s="1"/>
  <c r="EF25" i="1" s="1"/>
  <c r="EI25" i="1" s="1"/>
  <c r="EL25" i="1" s="1"/>
  <c r="EO25" i="1" s="1"/>
  <c r="ER25" i="1" s="1"/>
  <c r="EU25" i="1" s="1"/>
  <c r="EX25" i="1" s="1"/>
  <c r="FA25" i="1" s="1"/>
  <c r="FD25" i="1" s="1"/>
  <c r="FG25" i="1" s="1"/>
  <c r="FJ25" i="1" s="1"/>
  <c r="FM25" i="1" s="1"/>
  <c r="FP25" i="1" s="1"/>
  <c r="FS25" i="1" s="1"/>
  <c r="FV25" i="1" s="1"/>
  <c r="FY25" i="1" s="1"/>
  <c r="GB25" i="1" s="1"/>
  <c r="GE25" i="1" s="1"/>
  <c r="GH25" i="1" s="1"/>
  <c r="GK25" i="1" s="1"/>
  <c r="GN25" i="1" s="1"/>
  <c r="GQ25" i="1" s="1"/>
  <c r="GT25" i="1" s="1"/>
  <c r="GW25" i="1" s="1"/>
  <c r="GZ25" i="1" s="1"/>
  <c r="HC25" i="1" s="1"/>
  <c r="HF25" i="1" s="1"/>
  <c r="HI25" i="1" s="1"/>
  <c r="HL25" i="1" s="1"/>
  <c r="HO25" i="1" s="1"/>
  <c r="HR25" i="1" s="1"/>
  <c r="HU25" i="1" s="1"/>
  <c r="HX25" i="1" s="1"/>
  <c r="IA25" i="1" s="1"/>
  <c r="ID25" i="1" s="1"/>
  <c r="IG25" i="1" s="1"/>
  <c r="IJ25" i="1" s="1"/>
  <c r="IM25" i="1" s="1"/>
  <c r="IP25" i="1" s="1"/>
  <c r="IS25" i="1" s="1"/>
  <c r="IV25" i="1" s="1"/>
  <c r="IY25" i="1" s="1"/>
  <c r="JB25" i="1" s="1"/>
  <c r="JE25" i="1" s="1"/>
  <c r="JH25" i="1" s="1"/>
  <c r="JK25" i="1" s="1"/>
  <c r="JN25" i="1" s="1"/>
  <c r="JQ25" i="1" s="1"/>
  <c r="JT25" i="1" s="1"/>
  <c r="JW25" i="1" s="1"/>
  <c r="JZ25" i="1" s="1"/>
  <c r="KC25" i="1" s="1"/>
  <c r="KF25" i="1" s="1"/>
  <c r="KI25" i="1" s="1"/>
  <c r="KL25" i="1" s="1"/>
  <c r="KO25" i="1" s="1"/>
  <c r="KR25" i="1" s="1"/>
  <c r="KU25" i="1" s="1"/>
  <c r="KX25" i="1" s="1"/>
  <c r="LA25" i="1" s="1"/>
  <c r="LD25" i="1" s="1"/>
  <c r="LG25" i="1" s="1"/>
  <c r="LJ25" i="1" s="1"/>
  <c r="LM25" i="1" s="1"/>
  <c r="LP25" i="1" s="1"/>
  <c r="LS25" i="1" s="1"/>
  <c r="LV25" i="1" s="1"/>
  <c r="LY25" i="1" s="1"/>
  <c r="MB25" i="1" s="1"/>
  <c r="ME25" i="1" s="1"/>
  <c r="MH25" i="1" s="1"/>
  <c r="MK25" i="1" s="1"/>
  <c r="MN25" i="1" s="1"/>
  <c r="MQ25" i="1" s="1"/>
  <c r="MT25" i="1" s="1"/>
  <c r="MW25" i="1" s="1"/>
  <c r="MZ25" i="1" s="1"/>
  <c r="NC25" i="1" s="1"/>
  <c r="NF25" i="1" s="1"/>
  <c r="NI25" i="1" s="1"/>
  <c r="NL25" i="1" s="1"/>
  <c r="NO25" i="1" s="1"/>
  <c r="NR25" i="1" s="1"/>
  <c r="NU25" i="1" s="1"/>
  <c r="NX25" i="1" s="1"/>
  <c r="OA25" i="1" s="1"/>
  <c r="OD25" i="1" s="1"/>
  <c r="OG25" i="1" s="1"/>
  <c r="OJ25" i="1" s="1"/>
  <c r="OM25" i="1" s="1"/>
  <c r="OP25" i="1" s="1"/>
  <c r="OS25" i="1" s="1"/>
  <c r="OV25" i="1" s="1"/>
  <c r="OY25" i="1" s="1"/>
  <c r="PB25" i="1" s="1"/>
  <c r="PE25" i="1" s="1"/>
  <c r="PL24" i="1"/>
  <c r="PM24" i="1" s="1"/>
  <c r="PI24" i="1"/>
  <c r="PJ24" i="1" s="1"/>
  <c r="PF24" i="1"/>
  <c r="G24" i="1"/>
  <c r="J24" i="1" s="1"/>
  <c r="M24" i="1" s="1"/>
  <c r="P24" i="1" s="1"/>
  <c r="S24" i="1" s="1"/>
  <c r="V24" i="1" s="1"/>
  <c r="Y24" i="1" s="1"/>
  <c r="AB24" i="1" s="1"/>
  <c r="AE24" i="1" s="1"/>
  <c r="AH24" i="1" s="1"/>
  <c r="AK24" i="1" s="1"/>
  <c r="AN24" i="1" s="1"/>
  <c r="AQ24" i="1" s="1"/>
  <c r="AT24" i="1" s="1"/>
  <c r="AW24" i="1" s="1"/>
  <c r="AZ24" i="1" s="1"/>
  <c r="BC24" i="1" s="1"/>
  <c r="BF24" i="1" s="1"/>
  <c r="BI24" i="1" s="1"/>
  <c r="BL24" i="1" s="1"/>
  <c r="BO24" i="1" s="1"/>
  <c r="BR24" i="1" s="1"/>
  <c r="BU24" i="1" s="1"/>
  <c r="BX24" i="1" s="1"/>
  <c r="CA24" i="1" s="1"/>
  <c r="CD24" i="1" s="1"/>
  <c r="CG24" i="1" s="1"/>
  <c r="CJ24" i="1" s="1"/>
  <c r="CM24" i="1" s="1"/>
  <c r="CP24" i="1" s="1"/>
  <c r="CS24" i="1" s="1"/>
  <c r="CV24" i="1" s="1"/>
  <c r="CY24" i="1" s="1"/>
  <c r="DB24" i="1" s="1"/>
  <c r="DE24" i="1" s="1"/>
  <c r="DH24" i="1" s="1"/>
  <c r="DK24" i="1" s="1"/>
  <c r="DN24" i="1" s="1"/>
  <c r="DQ24" i="1" s="1"/>
  <c r="DT24" i="1" s="1"/>
  <c r="DW24" i="1" s="1"/>
  <c r="DZ24" i="1" s="1"/>
  <c r="EC24" i="1" s="1"/>
  <c r="EF24" i="1" s="1"/>
  <c r="EI24" i="1" s="1"/>
  <c r="EL24" i="1" s="1"/>
  <c r="EO24" i="1" s="1"/>
  <c r="ER24" i="1" s="1"/>
  <c r="EU24" i="1" s="1"/>
  <c r="EX24" i="1" s="1"/>
  <c r="FA24" i="1" s="1"/>
  <c r="FD24" i="1" s="1"/>
  <c r="FG24" i="1" s="1"/>
  <c r="FJ24" i="1" s="1"/>
  <c r="FM24" i="1" s="1"/>
  <c r="FP24" i="1" s="1"/>
  <c r="FS24" i="1" s="1"/>
  <c r="FV24" i="1" s="1"/>
  <c r="FY24" i="1" s="1"/>
  <c r="GB24" i="1" s="1"/>
  <c r="GE24" i="1" s="1"/>
  <c r="GH24" i="1" s="1"/>
  <c r="GK24" i="1" s="1"/>
  <c r="GN24" i="1" s="1"/>
  <c r="GQ24" i="1" s="1"/>
  <c r="GT24" i="1" s="1"/>
  <c r="GW24" i="1" s="1"/>
  <c r="GZ24" i="1" s="1"/>
  <c r="HC24" i="1" s="1"/>
  <c r="HF24" i="1" s="1"/>
  <c r="HI24" i="1" s="1"/>
  <c r="HL24" i="1" s="1"/>
  <c r="HO24" i="1" s="1"/>
  <c r="HR24" i="1" s="1"/>
  <c r="HU24" i="1" s="1"/>
  <c r="HX24" i="1" s="1"/>
  <c r="IA24" i="1" s="1"/>
  <c r="ID24" i="1" s="1"/>
  <c r="IG24" i="1" s="1"/>
  <c r="IJ24" i="1" s="1"/>
  <c r="IM24" i="1" s="1"/>
  <c r="IP24" i="1" s="1"/>
  <c r="IS24" i="1" s="1"/>
  <c r="IV24" i="1" s="1"/>
  <c r="IY24" i="1" s="1"/>
  <c r="JB24" i="1" s="1"/>
  <c r="JE24" i="1" s="1"/>
  <c r="JH24" i="1" s="1"/>
  <c r="JK24" i="1" s="1"/>
  <c r="JN24" i="1" s="1"/>
  <c r="JQ24" i="1" s="1"/>
  <c r="JT24" i="1" s="1"/>
  <c r="JW24" i="1" s="1"/>
  <c r="JZ24" i="1" s="1"/>
  <c r="KC24" i="1" s="1"/>
  <c r="KF24" i="1" s="1"/>
  <c r="KI24" i="1" s="1"/>
  <c r="KL24" i="1" s="1"/>
  <c r="KO24" i="1" s="1"/>
  <c r="KR24" i="1" s="1"/>
  <c r="KU24" i="1" s="1"/>
  <c r="KX24" i="1" s="1"/>
  <c r="LA24" i="1" s="1"/>
  <c r="LD24" i="1" s="1"/>
  <c r="LG24" i="1" s="1"/>
  <c r="LJ24" i="1" s="1"/>
  <c r="LM24" i="1" s="1"/>
  <c r="LP24" i="1" s="1"/>
  <c r="LS24" i="1" s="1"/>
  <c r="LV24" i="1" s="1"/>
  <c r="LY24" i="1" s="1"/>
  <c r="MB24" i="1" s="1"/>
  <c r="ME24" i="1" s="1"/>
  <c r="MH24" i="1" s="1"/>
  <c r="MK24" i="1" s="1"/>
  <c r="MN24" i="1" s="1"/>
  <c r="MQ24" i="1" s="1"/>
  <c r="MT24" i="1" s="1"/>
  <c r="MW24" i="1" s="1"/>
  <c r="MZ24" i="1" s="1"/>
  <c r="NC24" i="1" s="1"/>
  <c r="NF24" i="1" s="1"/>
  <c r="NI24" i="1" s="1"/>
  <c r="NL24" i="1" s="1"/>
  <c r="NO24" i="1" s="1"/>
  <c r="NR24" i="1" s="1"/>
  <c r="NU24" i="1" s="1"/>
  <c r="NX24" i="1" s="1"/>
  <c r="OA24" i="1" s="1"/>
  <c r="OD24" i="1" s="1"/>
  <c r="OG24" i="1" s="1"/>
  <c r="OJ24" i="1" s="1"/>
  <c r="OM24" i="1" s="1"/>
  <c r="OP24" i="1" s="1"/>
  <c r="OS24" i="1" s="1"/>
  <c r="OV24" i="1" s="1"/>
  <c r="OY24" i="1" s="1"/>
  <c r="PB24" i="1" s="1"/>
  <c r="PE24" i="1" s="1"/>
  <c r="PL23" i="1"/>
  <c r="PI23" i="1"/>
  <c r="PJ23" i="1" s="1"/>
  <c r="PF23" i="1"/>
  <c r="PG23" i="1" s="1"/>
  <c r="G23" i="1"/>
  <c r="J23" i="1" s="1"/>
  <c r="M23" i="1" s="1"/>
  <c r="P23" i="1" s="1"/>
  <c r="S23" i="1" s="1"/>
  <c r="V23" i="1" s="1"/>
  <c r="Y23" i="1" s="1"/>
  <c r="AB23" i="1" s="1"/>
  <c r="AE23" i="1" s="1"/>
  <c r="AH23" i="1" s="1"/>
  <c r="AK23" i="1" s="1"/>
  <c r="AN23" i="1" s="1"/>
  <c r="AQ23" i="1" s="1"/>
  <c r="AT23" i="1" s="1"/>
  <c r="AW23" i="1" s="1"/>
  <c r="AZ23" i="1" s="1"/>
  <c r="BC23" i="1" s="1"/>
  <c r="BF23" i="1" s="1"/>
  <c r="BI23" i="1" s="1"/>
  <c r="BL23" i="1" s="1"/>
  <c r="BO23" i="1" s="1"/>
  <c r="BR23" i="1" s="1"/>
  <c r="BU23" i="1" s="1"/>
  <c r="BX23" i="1" s="1"/>
  <c r="CA23" i="1" s="1"/>
  <c r="CD23" i="1" s="1"/>
  <c r="CG23" i="1" s="1"/>
  <c r="CJ23" i="1" s="1"/>
  <c r="CM23" i="1" s="1"/>
  <c r="CP23" i="1" s="1"/>
  <c r="CS23" i="1" s="1"/>
  <c r="CV23" i="1" s="1"/>
  <c r="CY23" i="1" s="1"/>
  <c r="DB23" i="1" s="1"/>
  <c r="DE23" i="1" s="1"/>
  <c r="DH23" i="1" s="1"/>
  <c r="DK23" i="1" s="1"/>
  <c r="DN23" i="1" s="1"/>
  <c r="DQ23" i="1" s="1"/>
  <c r="DT23" i="1" s="1"/>
  <c r="DW23" i="1" s="1"/>
  <c r="DZ23" i="1" s="1"/>
  <c r="EC23" i="1" s="1"/>
  <c r="EF23" i="1" s="1"/>
  <c r="EI23" i="1" s="1"/>
  <c r="EL23" i="1" s="1"/>
  <c r="EO23" i="1" s="1"/>
  <c r="ER23" i="1" s="1"/>
  <c r="EU23" i="1" s="1"/>
  <c r="EX23" i="1" s="1"/>
  <c r="FA23" i="1" s="1"/>
  <c r="FD23" i="1" s="1"/>
  <c r="FG23" i="1" s="1"/>
  <c r="FJ23" i="1" s="1"/>
  <c r="FM23" i="1" s="1"/>
  <c r="FP23" i="1" s="1"/>
  <c r="FS23" i="1" s="1"/>
  <c r="FV23" i="1" s="1"/>
  <c r="FY23" i="1" s="1"/>
  <c r="GB23" i="1" s="1"/>
  <c r="GE23" i="1" s="1"/>
  <c r="GH23" i="1" s="1"/>
  <c r="GK23" i="1" s="1"/>
  <c r="GN23" i="1" s="1"/>
  <c r="GQ23" i="1" s="1"/>
  <c r="GT23" i="1" s="1"/>
  <c r="GW23" i="1" s="1"/>
  <c r="GZ23" i="1" s="1"/>
  <c r="HC23" i="1" s="1"/>
  <c r="HF23" i="1" s="1"/>
  <c r="HI23" i="1" s="1"/>
  <c r="HL23" i="1" s="1"/>
  <c r="HO23" i="1" s="1"/>
  <c r="HR23" i="1" s="1"/>
  <c r="HU23" i="1" s="1"/>
  <c r="HX23" i="1" s="1"/>
  <c r="IA23" i="1" s="1"/>
  <c r="ID23" i="1" s="1"/>
  <c r="IG23" i="1" s="1"/>
  <c r="IJ23" i="1" s="1"/>
  <c r="IM23" i="1" s="1"/>
  <c r="IP23" i="1" s="1"/>
  <c r="IS23" i="1" s="1"/>
  <c r="IV23" i="1" s="1"/>
  <c r="IY23" i="1" s="1"/>
  <c r="JB23" i="1" s="1"/>
  <c r="JE23" i="1" s="1"/>
  <c r="JH23" i="1" s="1"/>
  <c r="JK23" i="1" s="1"/>
  <c r="JN23" i="1" s="1"/>
  <c r="JQ23" i="1" s="1"/>
  <c r="JT23" i="1" s="1"/>
  <c r="JW23" i="1" s="1"/>
  <c r="JZ23" i="1" s="1"/>
  <c r="KC23" i="1" s="1"/>
  <c r="KF23" i="1" s="1"/>
  <c r="KI23" i="1" s="1"/>
  <c r="KL23" i="1" s="1"/>
  <c r="KO23" i="1" s="1"/>
  <c r="KR23" i="1" s="1"/>
  <c r="KU23" i="1" s="1"/>
  <c r="KX23" i="1" s="1"/>
  <c r="LA23" i="1" s="1"/>
  <c r="LD23" i="1" s="1"/>
  <c r="LG23" i="1" s="1"/>
  <c r="LJ23" i="1" s="1"/>
  <c r="LM23" i="1" s="1"/>
  <c r="LP23" i="1" s="1"/>
  <c r="LS23" i="1" s="1"/>
  <c r="LV23" i="1" s="1"/>
  <c r="LY23" i="1" s="1"/>
  <c r="MB23" i="1" s="1"/>
  <c r="ME23" i="1" s="1"/>
  <c r="MH23" i="1" s="1"/>
  <c r="MK23" i="1" s="1"/>
  <c r="MN23" i="1" s="1"/>
  <c r="MQ23" i="1" s="1"/>
  <c r="MT23" i="1" s="1"/>
  <c r="MW23" i="1" s="1"/>
  <c r="MZ23" i="1" s="1"/>
  <c r="NC23" i="1" s="1"/>
  <c r="NF23" i="1" s="1"/>
  <c r="NI23" i="1" s="1"/>
  <c r="NL23" i="1" s="1"/>
  <c r="NO23" i="1" s="1"/>
  <c r="NR23" i="1" s="1"/>
  <c r="NU23" i="1" s="1"/>
  <c r="NX23" i="1" s="1"/>
  <c r="OA23" i="1" s="1"/>
  <c r="OD23" i="1" s="1"/>
  <c r="OG23" i="1" s="1"/>
  <c r="OJ23" i="1" s="1"/>
  <c r="OM23" i="1" s="1"/>
  <c r="OP23" i="1" s="1"/>
  <c r="OS23" i="1" s="1"/>
  <c r="OV23" i="1" s="1"/>
  <c r="OY23" i="1" s="1"/>
  <c r="PB23" i="1" s="1"/>
  <c r="PE23" i="1" s="1"/>
  <c r="PL22" i="1"/>
  <c r="PM22" i="1" s="1"/>
  <c r="PI22" i="1"/>
  <c r="PJ22" i="1" s="1"/>
  <c r="PF22" i="1"/>
  <c r="PG22" i="1" s="1"/>
  <c r="G22" i="1"/>
  <c r="J22" i="1" s="1"/>
  <c r="M22" i="1" s="1"/>
  <c r="P22" i="1" s="1"/>
  <c r="S22" i="1" s="1"/>
  <c r="V22" i="1" s="1"/>
  <c r="Y22" i="1" s="1"/>
  <c r="AB22" i="1" s="1"/>
  <c r="AE22" i="1" s="1"/>
  <c r="AH22" i="1" s="1"/>
  <c r="AK22" i="1" s="1"/>
  <c r="AN22" i="1" s="1"/>
  <c r="AQ22" i="1" s="1"/>
  <c r="AT22" i="1" s="1"/>
  <c r="AW22" i="1" s="1"/>
  <c r="AZ22" i="1" s="1"/>
  <c r="BC22" i="1" s="1"/>
  <c r="BF22" i="1" s="1"/>
  <c r="BI22" i="1" s="1"/>
  <c r="BL22" i="1" s="1"/>
  <c r="BO22" i="1" s="1"/>
  <c r="BR22" i="1" s="1"/>
  <c r="BU22" i="1" s="1"/>
  <c r="BX22" i="1" s="1"/>
  <c r="CA22" i="1" s="1"/>
  <c r="CD22" i="1" s="1"/>
  <c r="CG22" i="1" s="1"/>
  <c r="CJ22" i="1" s="1"/>
  <c r="CM22" i="1" s="1"/>
  <c r="CP22" i="1" s="1"/>
  <c r="CS22" i="1" s="1"/>
  <c r="CV22" i="1" s="1"/>
  <c r="CY22" i="1" s="1"/>
  <c r="DB22" i="1" s="1"/>
  <c r="DE22" i="1" s="1"/>
  <c r="DH22" i="1" s="1"/>
  <c r="DK22" i="1" s="1"/>
  <c r="DN22" i="1" s="1"/>
  <c r="DQ22" i="1" s="1"/>
  <c r="DT22" i="1" s="1"/>
  <c r="DW22" i="1" s="1"/>
  <c r="DZ22" i="1" s="1"/>
  <c r="EC22" i="1" s="1"/>
  <c r="EF22" i="1" s="1"/>
  <c r="EI22" i="1" s="1"/>
  <c r="EL22" i="1" s="1"/>
  <c r="EO22" i="1" s="1"/>
  <c r="ER22" i="1" s="1"/>
  <c r="EU22" i="1" s="1"/>
  <c r="EX22" i="1" s="1"/>
  <c r="FA22" i="1" s="1"/>
  <c r="FD22" i="1" s="1"/>
  <c r="FG22" i="1" s="1"/>
  <c r="FJ22" i="1" s="1"/>
  <c r="FM22" i="1" s="1"/>
  <c r="FP22" i="1" s="1"/>
  <c r="FS22" i="1" s="1"/>
  <c r="FV22" i="1" s="1"/>
  <c r="FY22" i="1" s="1"/>
  <c r="GB22" i="1" s="1"/>
  <c r="GE22" i="1" s="1"/>
  <c r="GH22" i="1" s="1"/>
  <c r="GK22" i="1" s="1"/>
  <c r="GN22" i="1" s="1"/>
  <c r="GQ22" i="1" s="1"/>
  <c r="GT22" i="1" s="1"/>
  <c r="GW22" i="1" s="1"/>
  <c r="GZ22" i="1" s="1"/>
  <c r="HC22" i="1" s="1"/>
  <c r="HF22" i="1" s="1"/>
  <c r="HI22" i="1" s="1"/>
  <c r="HL22" i="1" s="1"/>
  <c r="HO22" i="1" s="1"/>
  <c r="HR22" i="1" s="1"/>
  <c r="HU22" i="1" s="1"/>
  <c r="HX22" i="1" s="1"/>
  <c r="IA22" i="1" s="1"/>
  <c r="ID22" i="1" s="1"/>
  <c r="IG22" i="1" s="1"/>
  <c r="IJ22" i="1" s="1"/>
  <c r="IM22" i="1" s="1"/>
  <c r="IP22" i="1" s="1"/>
  <c r="IS22" i="1" s="1"/>
  <c r="IV22" i="1" s="1"/>
  <c r="IY22" i="1" s="1"/>
  <c r="JB22" i="1" s="1"/>
  <c r="JE22" i="1" s="1"/>
  <c r="JH22" i="1" s="1"/>
  <c r="JK22" i="1" s="1"/>
  <c r="JN22" i="1" s="1"/>
  <c r="JQ22" i="1" s="1"/>
  <c r="JT22" i="1" s="1"/>
  <c r="JW22" i="1" s="1"/>
  <c r="JZ22" i="1" s="1"/>
  <c r="KC22" i="1" s="1"/>
  <c r="KF22" i="1" s="1"/>
  <c r="KI22" i="1" s="1"/>
  <c r="KL22" i="1" s="1"/>
  <c r="KO22" i="1" s="1"/>
  <c r="KR22" i="1" s="1"/>
  <c r="KU22" i="1" s="1"/>
  <c r="KX22" i="1" s="1"/>
  <c r="LA22" i="1" s="1"/>
  <c r="LD22" i="1" s="1"/>
  <c r="LG22" i="1" s="1"/>
  <c r="LJ22" i="1" s="1"/>
  <c r="LM22" i="1" s="1"/>
  <c r="LP22" i="1" s="1"/>
  <c r="LS22" i="1" s="1"/>
  <c r="LV22" i="1" s="1"/>
  <c r="LY22" i="1" s="1"/>
  <c r="MB22" i="1" s="1"/>
  <c r="ME22" i="1" s="1"/>
  <c r="MH22" i="1" s="1"/>
  <c r="MK22" i="1" s="1"/>
  <c r="MN22" i="1" s="1"/>
  <c r="MQ22" i="1" s="1"/>
  <c r="MT22" i="1" s="1"/>
  <c r="MW22" i="1" s="1"/>
  <c r="MZ22" i="1" s="1"/>
  <c r="NC22" i="1" s="1"/>
  <c r="NF22" i="1" s="1"/>
  <c r="NI22" i="1" s="1"/>
  <c r="NL22" i="1" s="1"/>
  <c r="NO22" i="1" s="1"/>
  <c r="NR22" i="1" s="1"/>
  <c r="NU22" i="1" s="1"/>
  <c r="NX22" i="1" s="1"/>
  <c r="OA22" i="1" s="1"/>
  <c r="OD22" i="1" s="1"/>
  <c r="OG22" i="1" s="1"/>
  <c r="OJ22" i="1" s="1"/>
  <c r="OM22" i="1" s="1"/>
  <c r="OP22" i="1" s="1"/>
  <c r="OS22" i="1" s="1"/>
  <c r="OV22" i="1" s="1"/>
  <c r="OY22" i="1" s="1"/>
  <c r="PB22" i="1" s="1"/>
  <c r="PE22" i="1" s="1"/>
  <c r="PL21" i="1"/>
  <c r="PM21" i="1" s="1"/>
  <c r="PI21" i="1"/>
  <c r="PJ21" i="1" s="1"/>
  <c r="PF21" i="1"/>
  <c r="PG21" i="1" s="1"/>
  <c r="G21" i="1"/>
  <c r="J21" i="1" s="1"/>
  <c r="M21" i="1" s="1"/>
  <c r="P21" i="1" s="1"/>
  <c r="S21" i="1" s="1"/>
  <c r="V21" i="1" s="1"/>
  <c r="Y21" i="1" s="1"/>
  <c r="AB21" i="1" s="1"/>
  <c r="AE21" i="1" s="1"/>
  <c r="AH21" i="1" s="1"/>
  <c r="AK21" i="1" s="1"/>
  <c r="AN21" i="1" s="1"/>
  <c r="AQ21" i="1" s="1"/>
  <c r="AT21" i="1" s="1"/>
  <c r="AW21" i="1" s="1"/>
  <c r="AZ21" i="1" s="1"/>
  <c r="BC21" i="1" s="1"/>
  <c r="BF21" i="1" s="1"/>
  <c r="BI21" i="1" s="1"/>
  <c r="BL21" i="1" s="1"/>
  <c r="BO21" i="1" s="1"/>
  <c r="BR21" i="1" s="1"/>
  <c r="BU21" i="1" s="1"/>
  <c r="BX21" i="1" s="1"/>
  <c r="CA21" i="1" s="1"/>
  <c r="CD21" i="1" s="1"/>
  <c r="CG21" i="1" s="1"/>
  <c r="CJ21" i="1" s="1"/>
  <c r="CM21" i="1" s="1"/>
  <c r="CP21" i="1" s="1"/>
  <c r="CS21" i="1" s="1"/>
  <c r="CV21" i="1" s="1"/>
  <c r="CY21" i="1" s="1"/>
  <c r="DB21" i="1" s="1"/>
  <c r="DE21" i="1" s="1"/>
  <c r="DH21" i="1" s="1"/>
  <c r="DK21" i="1" s="1"/>
  <c r="DN21" i="1" s="1"/>
  <c r="DQ21" i="1" s="1"/>
  <c r="DT21" i="1" s="1"/>
  <c r="DW21" i="1" s="1"/>
  <c r="DZ21" i="1" s="1"/>
  <c r="EC21" i="1" s="1"/>
  <c r="EF21" i="1" s="1"/>
  <c r="EI21" i="1" s="1"/>
  <c r="EL21" i="1" s="1"/>
  <c r="EO21" i="1" s="1"/>
  <c r="ER21" i="1" s="1"/>
  <c r="EU21" i="1" s="1"/>
  <c r="EX21" i="1" s="1"/>
  <c r="FA21" i="1" s="1"/>
  <c r="FD21" i="1" s="1"/>
  <c r="FG21" i="1" s="1"/>
  <c r="FJ21" i="1" s="1"/>
  <c r="FM21" i="1" s="1"/>
  <c r="FP21" i="1" s="1"/>
  <c r="FS21" i="1" s="1"/>
  <c r="FV21" i="1" s="1"/>
  <c r="FY21" i="1" s="1"/>
  <c r="GB21" i="1" s="1"/>
  <c r="GE21" i="1" s="1"/>
  <c r="GH21" i="1" s="1"/>
  <c r="GK21" i="1" s="1"/>
  <c r="GN21" i="1" s="1"/>
  <c r="GQ21" i="1" s="1"/>
  <c r="GT21" i="1" s="1"/>
  <c r="GW21" i="1" s="1"/>
  <c r="GZ21" i="1" s="1"/>
  <c r="HC21" i="1" s="1"/>
  <c r="HF21" i="1" s="1"/>
  <c r="HI21" i="1" s="1"/>
  <c r="HL21" i="1" s="1"/>
  <c r="HO21" i="1" s="1"/>
  <c r="HR21" i="1" s="1"/>
  <c r="HU21" i="1" s="1"/>
  <c r="HX21" i="1" s="1"/>
  <c r="IA21" i="1" s="1"/>
  <c r="ID21" i="1" s="1"/>
  <c r="IG21" i="1" s="1"/>
  <c r="IJ21" i="1" s="1"/>
  <c r="IM21" i="1" s="1"/>
  <c r="IP21" i="1" s="1"/>
  <c r="IS21" i="1" s="1"/>
  <c r="IV21" i="1" s="1"/>
  <c r="IY21" i="1" s="1"/>
  <c r="JB21" i="1" s="1"/>
  <c r="JE21" i="1" s="1"/>
  <c r="JH21" i="1" s="1"/>
  <c r="JK21" i="1" s="1"/>
  <c r="JN21" i="1" s="1"/>
  <c r="JQ21" i="1" s="1"/>
  <c r="JT21" i="1" s="1"/>
  <c r="JW21" i="1" s="1"/>
  <c r="JZ21" i="1" s="1"/>
  <c r="KC21" i="1" s="1"/>
  <c r="KF21" i="1" s="1"/>
  <c r="KI21" i="1" s="1"/>
  <c r="KL21" i="1" s="1"/>
  <c r="KO21" i="1" s="1"/>
  <c r="KR21" i="1" s="1"/>
  <c r="KU21" i="1" s="1"/>
  <c r="KX21" i="1" s="1"/>
  <c r="LA21" i="1" s="1"/>
  <c r="LD21" i="1" s="1"/>
  <c r="LG21" i="1" s="1"/>
  <c r="LJ21" i="1" s="1"/>
  <c r="LM21" i="1" s="1"/>
  <c r="LP21" i="1" s="1"/>
  <c r="LS21" i="1" s="1"/>
  <c r="LV21" i="1" s="1"/>
  <c r="LY21" i="1" s="1"/>
  <c r="MB21" i="1" s="1"/>
  <c r="ME21" i="1" s="1"/>
  <c r="MH21" i="1" s="1"/>
  <c r="MK21" i="1" s="1"/>
  <c r="MN21" i="1" s="1"/>
  <c r="MQ21" i="1" s="1"/>
  <c r="MT21" i="1" s="1"/>
  <c r="MW21" i="1" s="1"/>
  <c r="MZ21" i="1" s="1"/>
  <c r="NC21" i="1" s="1"/>
  <c r="NF21" i="1" s="1"/>
  <c r="NI21" i="1" s="1"/>
  <c r="NL21" i="1" s="1"/>
  <c r="NO21" i="1" s="1"/>
  <c r="NR21" i="1" s="1"/>
  <c r="NU21" i="1" s="1"/>
  <c r="NX21" i="1" s="1"/>
  <c r="OA21" i="1" s="1"/>
  <c r="OD21" i="1" s="1"/>
  <c r="OG21" i="1" s="1"/>
  <c r="OJ21" i="1" s="1"/>
  <c r="OM21" i="1" s="1"/>
  <c r="OP21" i="1" s="1"/>
  <c r="OS21" i="1" s="1"/>
  <c r="OV21" i="1" s="1"/>
  <c r="OY21" i="1" s="1"/>
  <c r="PB21" i="1" s="1"/>
  <c r="PE21" i="1" s="1"/>
  <c r="PL20" i="1"/>
  <c r="PI20" i="1"/>
  <c r="PJ20" i="1" s="1"/>
  <c r="PF20" i="1"/>
  <c r="PG20" i="1" s="1"/>
  <c r="G20" i="1"/>
  <c r="J20" i="1" s="1"/>
  <c r="M20" i="1" s="1"/>
  <c r="P20" i="1" s="1"/>
  <c r="S20" i="1" s="1"/>
  <c r="V20" i="1" s="1"/>
  <c r="Y20" i="1" s="1"/>
  <c r="AB20" i="1" s="1"/>
  <c r="AE20" i="1" s="1"/>
  <c r="AH20" i="1" s="1"/>
  <c r="AK20" i="1" s="1"/>
  <c r="AN20" i="1" s="1"/>
  <c r="AQ20" i="1" s="1"/>
  <c r="AT20" i="1" s="1"/>
  <c r="AW20" i="1" s="1"/>
  <c r="AZ20" i="1" s="1"/>
  <c r="BC20" i="1" s="1"/>
  <c r="BF20" i="1" s="1"/>
  <c r="BI20" i="1" s="1"/>
  <c r="BL20" i="1" s="1"/>
  <c r="BO20" i="1" s="1"/>
  <c r="BR20" i="1" s="1"/>
  <c r="BU20" i="1" s="1"/>
  <c r="BX20" i="1" s="1"/>
  <c r="CA20" i="1" s="1"/>
  <c r="CD20" i="1" s="1"/>
  <c r="CG20" i="1" s="1"/>
  <c r="CJ20" i="1" s="1"/>
  <c r="CM20" i="1" s="1"/>
  <c r="CP20" i="1" s="1"/>
  <c r="CS20" i="1" s="1"/>
  <c r="CV20" i="1" s="1"/>
  <c r="CY20" i="1" s="1"/>
  <c r="DB20" i="1" s="1"/>
  <c r="DE20" i="1" s="1"/>
  <c r="DH20" i="1" s="1"/>
  <c r="DK20" i="1" s="1"/>
  <c r="DN20" i="1" s="1"/>
  <c r="DQ20" i="1" s="1"/>
  <c r="DT20" i="1" s="1"/>
  <c r="DW20" i="1" s="1"/>
  <c r="DZ20" i="1" s="1"/>
  <c r="EC20" i="1" s="1"/>
  <c r="EF20" i="1" s="1"/>
  <c r="EI20" i="1" s="1"/>
  <c r="EL20" i="1" s="1"/>
  <c r="EO20" i="1" s="1"/>
  <c r="ER20" i="1" s="1"/>
  <c r="EU20" i="1" s="1"/>
  <c r="EX20" i="1" s="1"/>
  <c r="FA20" i="1" s="1"/>
  <c r="FD20" i="1" s="1"/>
  <c r="FG20" i="1" s="1"/>
  <c r="FJ20" i="1" s="1"/>
  <c r="FM20" i="1" s="1"/>
  <c r="FP20" i="1" s="1"/>
  <c r="FS20" i="1" s="1"/>
  <c r="FV20" i="1" s="1"/>
  <c r="FY20" i="1" s="1"/>
  <c r="GB20" i="1" s="1"/>
  <c r="GE20" i="1" s="1"/>
  <c r="GH20" i="1" s="1"/>
  <c r="GK20" i="1" s="1"/>
  <c r="GN20" i="1" s="1"/>
  <c r="GQ20" i="1" s="1"/>
  <c r="GT20" i="1" s="1"/>
  <c r="GW20" i="1" s="1"/>
  <c r="GZ20" i="1" s="1"/>
  <c r="HC20" i="1" s="1"/>
  <c r="HF20" i="1" s="1"/>
  <c r="HI20" i="1" s="1"/>
  <c r="HL20" i="1" s="1"/>
  <c r="HO20" i="1" s="1"/>
  <c r="HR20" i="1" s="1"/>
  <c r="HU20" i="1" s="1"/>
  <c r="HX20" i="1" s="1"/>
  <c r="IA20" i="1" s="1"/>
  <c r="ID20" i="1" s="1"/>
  <c r="IG20" i="1" s="1"/>
  <c r="IJ20" i="1" s="1"/>
  <c r="IM20" i="1" s="1"/>
  <c r="IP20" i="1" s="1"/>
  <c r="IS20" i="1" s="1"/>
  <c r="IV20" i="1" s="1"/>
  <c r="IY20" i="1" s="1"/>
  <c r="JB20" i="1" s="1"/>
  <c r="JE20" i="1" s="1"/>
  <c r="JH20" i="1" s="1"/>
  <c r="JK20" i="1" s="1"/>
  <c r="JN20" i="1" s="1"/>
  <c r="JQ20" i="1" s="1"/>
  <c r="JT20" i="1" s="1"/>
  <c r="JW20" i="1" s="1"/>
  <c r="JZ20" i="1" s="1"/>
  <c r="KC20" i="1" s="1"/>
  <c r="KF20" i="1" s="1"/>
  <c r="KI20" i="1" s="1"/>
  <c r="KL20" i="1" s="1"/>
  <c r="KO20" i="1" s="1"/>
  <c r="KR20" i="1" s="1"/>
  <c r="KU20" i="1" s="1"/>
  <c r="KX20" i="1" s="1"/>
  <c r="LA20" i="1" s="1"/>
  <c r="LD20" i="1" s="1"/>
  <c r="LG20" i="1" s="1"/>
  <c r="LJ20" i="1" s="1"/>
  <c r="LM20" i="1" s="1"/>
  <c r="LP20" i="1" s="1"/>
  <c r="LS20" i="1" s="1"/>
  <c r="LV20" i="1" s="1"/>
  <c r="LY20" i="1" s="1"/>
  <c r="MB20" i="1" s="1"/>
  <c r="ME20" i="1" s="1"/>
  <c r="MH20" i="1" s="1"/>
  <c r="MK20" i="1" s="1"/>
  <c r="MN20" i="1" s="1"/>
  <c r="MQ20" i="1" s="1"/>
  <c r="MT20" i="1" s="1"/>
  <c r="MW20" i="1" s="1"/>
  <c r="MZ20" i="1" s="1"/>
  <c r="NC20" i="1" s="1"/>
  <c r="NF20" i="1" s="1"/>
  <c r="NI20" i="1" s="1"/>
  <c r="NL20" i="1" s="1"/>
  <c r="NO20" i="1" s="1"/>
  <c r="NR20" i="1" s="1"/>
  <c r="NU20" i="1" s="1"/>
  <c r="NX20" i="1" s="1"/>
  <c r="OA20" i="1" s="1"/>
  <c r="OD20" i="1" s="1"/>
  <c r="OG20" i="1" s="1"/>
  <c r="OJ20" i="1" s="1"/>
  <c r="OM20" i="1" s="1"/>
  <c r="OP20" i="1" s="1"/>
  <c r="OS20" i="1" s="1"/>
  <c r="OV20" i="1" s="1"/>
  <c r="OY20" i="1" s="1"/>
  <c r="PB20" i="1" s="1"/>
  <c r="PE20" i="1" s="1"/>
  <c r="PL19" i="1"/>
  <c r="PM19" i="1" s="1"/>
  <c r="PI19" i="1"/>
  <c r="PJ19" i="1" s="1"/>
  <c r="PF19" i="1"/>
  <c r="J19" i="1"/>
  <c r="M19" i="1" s="1"/>
  <c r="P19" i="1" s="1"/>
  <c r="S19" i="1" s="1"/>
  <c r="V19" i="1" s="1"/>
  <c r="Y19" i="1" s="1"/>
  <c r="AB19" i="1" s="1"/>
  <c r="AE19" i="1" s="1"/>
  <c r="AH19" i="1" s="1"/>
  <c r="AK19" i="1" s="1"/>
  <c r="AN19" i="1" s="1"/>
  <c r="AQ19" i="1" s="1"/>
  <c r="AT19" i="1" s="1"/>
  <c r="AW19" i="1" s="1"/>
  <c r="AZ19" i="1" s="1"/>
  <c r="BC19" i="1" s="1"/>
  <c r="BF19" i="1" s="1"/>
  <c r="BI19" i="1" s="1"/>
  <c r="BL19" i="1" s="1"/>
  <c r="BO19" i="1" s="1"/>
  <c r="BR19" i="1" s="1"/>
  <c r="BU19" i="1" s="1"/>
  <c r="BX19" i="1" s="1"/>
  <c r="CA19" i="1" s="1"/>
  <c r="CD19" i="1" s="1"/>
  <c r="CG19" i="1" s="1"/>
  <c r="CJ19" i="1" s="1"/>
  <c r="CM19" i="1" s="1"/>
  <c r="CP19" i="1" s="1"/>
  <c r="CS19" i="1" s="1"/>
  <c r="CV19" i="1" s="1"/>
  <c r="CY19" i="1" s="1"/>
  <c r="DB19" i="1" s="1"/>
  <c r="DE19" i="1" s="1"/>
  <c r="DH19" i="1" s="1"/>
  <c r="DK19" i="1" s="1"/>
  <c r="DN19" i="1" s="1"/>
  <c r="DQ19" i="1" s="1"/>
  <c r="DT19" i="1" s="1"/>
  <c r="DW19" i="1" s="1"/>
  <c r="DZ19" i="1" s="1"/>
  <c r="EC19" i="1" s="1"/>
  <c r="EF19" i="1" s="1"/>
  <c r="EI19" i="1" s="1"/>
  <c r="EL19" i="1" s="1"/>
  <c r="EO19" i="1" s="1"/>
  <c r="ER19" i="1" s="1"/>
  <c r="EU19" i="1" s="1"/>
  <c r="EX19" i="1" s="1"/>
  <c r="FA19" i="1" s="1"/>
  <c r="FD19" i="1" s="1"/>
  <c r="FG19" i="1" s="1"/>
  <c r="FJ19" i="1" s="1"/>
  <c r="FM19" i="1" s="1"/>
  <c r="FP19" i="1" s="1"/>
  <c r="FS19" i="1" s="1"/>
  <c r="FV19" i="1" s="1"/>
  <c r="FY19" i="1" s="1"/>
  <c r="GB19" i="1" s="1"/>
  <c r="GE19" i="1" s="1"/>
  <c r="GH19" i="1" s="1"/>
  <c r="GK19" i="1" s="1"/>
  <c r="GN19" i="1" s="1"/>
  <c r="GQ19" i="1" s="1"/>
  <c r="GT19" i="1" s="1"/>
  <c r="GW19" i="1" s="1"/>
  <c r="GZ19" i="1" s="1"/>
  <c r="HC19" i="1" s="1"/>
  <c r="HF19" i="1" s="1"/>
  <c r="HI19" i="1" s="1"/>
  <c r="HL19" i="1" s="1"/>
  <c r="HO19" i="1" s="1"/>
  <c r="HR19" i="1" s="1"/>
  <c r="HU19" i="1" s="1"/>
  <c r="HX19" i="1" s="1"/>
  <c r="IA19" i="1" s="1"/>
  <c r="ID19" i="1" s="1"/>
  <c r="IG19" i="1" s="1"/>
  <c r="IJ19" i="1" s="1"/>
  <c r="IM19" i="1" s="1"/>
  <c r="IP19" i="1" s="1"/>
  <c r="IS19" i="1" s="1"/>
  <c r="IV19" i="1" s="1"/>
  <c r="IY19" i="1" s="1"/>
  <c r="JB19" i="1" s="1"/>
  <c r="JE19" i="1" s="1"/>
  <c r="JH19" i="1" s="1"/>
  <c r="JK19" i="1" s="1"/>
  <c r="JN19" i="1" s="1"/>
  <c r="JQ19" i="1" s="1"/>
  <c r="JT19" i="1" s="1"/>
  <c r="JW19" i="1" s="1"/>
  <c r="JZ19" i="1" s="1"/>
  <c r="KC19" i="1" s="1"/>
  <c r="KF19" i="1" s="1"/>
  <c r="KI19" i="1" s="1"/>
  <c r="KL19" i="1" s="1"/>
  <c r="KO19" i="1" s="1"/>
  <c r="KR19" i="1" s="1"/>
  <c r="KU19" i="1" s="1"/>
  <c r="KX19" i="1" s="1"/>
  <c r="LA19" i="1" s="1"/>
  <c r="LD19" i="1" s="1"/>
  <c r="LG19" i="1" s="1"/>
  <c r="LJ19" i="1" s="1"/>
  <c r="LM19" i="1" s="1"/>
  <c r="LP19" i="1" s="1"/>
  <c r="LS19" i="1" s="1"/>
  <c r="LV19" i="1" s="1"/>
  <c r="LY19" i="1" s="1"/>
  <c r="MB19" i="1" s="1"/>
  <c r="ME19" i="1" s="1"/>
  <c r="MH19" i="1" s="1"/>
  <c r="MK19" i="1" s="1"/>
  <c r="MN19" i="1" s="1"/>
  <c r="MQ19" i="1" s="1"/>
  <c r="MT19" i="1" s="1"/>
  <c r="MW19" i="1" s="1"/>
  <c r="MZ19" i="1" s="1"/>
  <c r="NC19" i="1" s="1"/>
  <c r="NF19" i="1" s="1"/>
  <c r="NI19" i="1" s="1"/>
  <c r="NL19" i="1" s="1"/>
  <c r="NO19" i="1" s="1"/>
  <c r="NR19" i="1" s="1"/>
  <c r="NU19" i="1" s="1"/>
  <c r="NX19" i="1" s="1"/>
  <c r="OA19" i="1" s="1"/>
  <c r="OD19" i="1" s="1"/>
  <c r="OG19" i="1" s="1"/>
  <c r="OJ19" i="1" s="1"/>
  <c r="OM19" i="1" s="1"/>
  <c r="OP19" i="1" s="1"/>
  <c r="OS19" i="1" s="1"/>
  <c r="OV19" i="1" s="1"/>
  <c r="OY19" i="1" s="1"/>
  <c r="PB19" i="1" s="1"/>
  <c r="PE19" i="1" s="1"/>
  <c r="G19" i="1"/>
  <c r="PL18" i="1"/>
  <c r="PM18" i="1" s="1"/>
  <c r="PI18" i="1"/>
  <c r="PO18" i="1" s="1"/>
  <c r="PP18" i="1" s="1"/>
  <c r="PF18" i="1"/>
  <c r="PG18" i="1" s="1"/>
  <c r="G18" i="1"/>
  <c r="J18" i="1" s="1"/>
  <c r="M18" i="1" s="1"/>
  <c r="P18" i="1" s="1"/>
  <c r="S18" i="1" s="1"/>
  <c r="V18" i="1" s="1"/>
  <c r="Y18" i="1" s="1"/>
  <c r="AB18" i="1" s="1"/>
  <c r="AE18" i="1" s="1"/>
  <c r="AH18" i="1" s="1"/>
  <c r="AK18" i="1" s="1"/>
  <c r="AN18" i="1" s="1"/>
  <c r="AQ18" i="1" s="1"/>
  <c r="AT18" i="1" s="1"/>
  <c r="AW18" i="1" s="1"/>
  <c r="AZ18" i="1" s="1"/>
  <c r="BC18" i="1" s="1"/>
  <c r="BF18" i="1" s="1"/>
  <c r="BI18" i="1" s="1"/>
  <c r="BL18" i="1" s="1"/>
  <c r="BO18" i="1" s="1"/>
  <c r="BR18" i="1" s="1"/>
  <c r="BU18" i="1" s="1"/>
  <c r="BX18" i="1" s="1"/>
  <c r="CA18" i="1" s="1"/>
  <c r="CD18" i="1" s="1"/>
  <c r="CG18" i="1" s="1"/>
  <c r="CJ18" i="1" s="1"/>
  <c r="CM18" i="1" s="1"/>
  <c r="CP18" i="1" s="1"/>
  <c r="CS18" i="1" s="1"/>
  <c r="CV18" i="1" s="1"/>
  <c r="CY18" i="1" s="1"/>
  <c r="DB18" i="1" s="1"/>
  <c r="DE18" i="1" s="1"/>
  <c r="DH18" i="1" s="1"/>
  <c r="DK18" i="1" s="1"/>
  <c r="DN18" i="1" s="1"/>
  <c r="DQ18" i="1" s="1"/>
  <c r="DT18" i="1" s="1"/>
  <c r="DW18" i="1" s="1"/>
  <c r="DZ18" i="1" s="1"/>
  <c r="EC18" i="1" s="1"/>
  <c r="EF18" i="1" s="1"/>
  <c r="EI18" i="1" s="1"/>
  <c r="EL18" i="1" s="1"/>
  <c r="EO18" i="1" s="1"/>
  <c r="ER18" i="1" s="1"/>
  <c r="EU18" i="1" s="1"/>
  <c r="EX18" i="1" s="1"/>
  <c r="FA18" i="1" s="1"/>
  <c r="FD18" i="1" s="1"/>
  <c r="FG18" i="1" s="1"/>
  <c r="FJ18" i="1" s="1"/>
  <c r="FM18" i="1" s="1"/>
  <c r="FP18" i="1" s="1"/>
  <c r="FS18" i="1" s="1"/>
  <c r="FV18" i="1" s="1"/>
  <c r="FY18" i="1" s="1"/>
  <c r="GB18" i="1" s="1"/>
  <c r="GE18" i="1" s="1"/>
  <c r="GH18" i="1" s="1"/>
  <c r="GK18" i="1" s="1"/>
  <c r="GN18" i="1" s="1"/>
  <c r="GQ18" i="1" s="1"/>
  <c r="GT18" i="1" s="1"/>
  <c r="GW18" i="1" s="1"/>
  <c r="GZ18" i="1" s="1"/>
  <c r="HC18" i="1" s="1"/>
  <c r="HF18" i="1" s="1"/>
  <c r="HI18" i="1" s="1"/>
  <c r="HL18" i="1" s="1"/>
  <c r="HO18" i="1" s="1"/>
  <c r="HR18" i="1" s="1"/>
  <c r="HU18" i="1" s="1"/>
  <c r="HX18" i="1" s="1"/>
  <c r="IA18" i="1" s="1"/>
  <c r="ID18" i="1" s="1"/>
  <c r="IG18" i="1" s="1"/>
  <c r="IJ18" i="1" s="1"/>
  <c r="IM18" i="1" s="1"/>
  <c r="IP18" i="1" s="1"/>
  <c r="IS18" i="1" s="1"/>
  <c r="IV18" i="1" s="1"/>
  <c r="IY18" i="1" s="1"/>
  <c r="JB18" i="1" s="1"/>
  <c r="JE18" i="1" s="1"/>
  <c r="JH18" i="1" s="1"/>
  <c r="JK18" i="1" s="1"/>
  <c r="JN18" i="1" s="1"/>
  <c r="JQ18" i="1" s="1"/>
  <c r="JT18" i="1" s="1"/>
  <c r="JW18" i="1" s="1"/>
  <c r="JZ18" i="1" s="1"/>
  <c r="KC18" i="1" s="1"/>
  <c r="KF18" i="1" s="1"/>
  <c r="KI18" i="1" s="1"/>
  <c r="KL18" i="1" s="1"/>
  <c r="KO18" i="1" s="1"/>
  <c r="KR18" i="1" s="1"/>
  <c r="KU18" i="1" s="1"/>
  <c r="KX18" i="1" s="1"/>
  <c r="LA18" i="1" s="1"/>
  <c r="LD18" i="1" s="1"/>
  <c r="LG18" i="1" s="1"/>
  <c r="LJ18" i="1" s="1"/>
  <c r="LM18" i="1" s="1"/>
  <c r="LP18" i="1" s="1"/>
  <c r="LS18" i="1" s="1"/>
  <c r="LV18" i="1" s="1"/>
  <c r="LY18" i="1" s="1"/>
  <c r="MB18" i="1" s="1"/>
  <c r="ME18" i="1" s="1"/>
  <c r="MH18" i="1" s="1"/>
  <c r="MK18" i="1" s="1"/>
  <c r="MN18" i="1" s="1"/>
  <c r="MQ18" i="1" s="1"/>
  <c r="MT18" i="1" s="1"/>
  <c r="MW18" i="1" s="1"/>
  <c r="MZ18" i="1" s="1"/>
  <c r="NC18" i="1" s="1"/>
  <c r="NF18" i="1" s="1"/>
  <c r="NI18" i="1" s="1"/>
  <c r="NL18" i="1" s="1"/>
  <c r="NO18" i="1" s="1"/>
  <c r="NR18" i="1" s="1"/>
  <c r="NU18" i="1" s="1"/>
  <c r="NX18" i="1" s="1"/>
  <c r="OA18" i="1" s="1"/>
  <c r="OD18" i="1" s="1"/>
  <c r="OG18" i="1" s="1"/>
  <c r="OJ18" i="1" s="1"/>
  <c r="OM18" i="1" s="1"/>
  <c r="OP18" i="1" s="1"/>
  <c r="OS18" i="1" s="1"/>
  <c r="OV18" i="1" s="1"/>
  <c r="OY18" i="1" s="1"/>
  <c r="PB18" i="1" s="1"/>
  <c r="PE18" i="1" s="1"/>
  <c r="PL17" i="1"/>
  <c r="PI17" i="1"/>
  <c r="PJ17" i="1" s="1"/>
  <c r="PF17" i="1"/>
  <c r="PG17" i="1" s="1"/>
  <c r="G17" i="1"/>
  <c r="J17" i="1" s="1"/>
  <c r="M17" i="1" s="1"/>
  <c r="P17" i="1" s="1"/>
  <c r="S17" i="1" s="1"/>
  <c r="V17" i="1" s="1"/>
  <c r="Y17" i="1" s="1"/>
  <c r="AB17" i="1" s="1"/>
  <c r="AE17" i="1" s="1"/>
  <c r="AH17" i="1" s="1"/>
  <c r="AK17" i="1" s="1"/>
  <c r="AN17" i="1" s="1"/>
  <c r="AQ17" i="1" s="1"/>
  <c r="AT17" i="1" s="1"/>
  <c r="AW17" i="1" s="1"/>
  <c r="AZ17" i="1" s="1"/>
  <c r="BC17" i="1" s="1"/>
  <c r="BF17" i="1" s="1"/>
  <c r="BI17" i="1" s="1"/>
  <c r="BL17" i="1" s="1"/>
  <c r="BO17" i="1" s="1"/>
  <c r="BR17" i="1" s="1"/>
  <c r="BU17" i="1" s="1"/>
  <c r="BX17" i="1" s="1"/>
  <c r="CA17" i="1" s="1"/>
  <c r="CD17" i="1" s="1"/>
  <c r="CG17" i="1" s="1"/>
  <c r="CJ17" i="1" s="1"/>
  <c r="CM17" i="1" s="1"/>
  <c r="CP17" i="1" s="1"/>
  <c r="CS17" i="1" s="1"/>
  <c r="CV17" i="1" s="1"/>
  <c r="CY17" i="1" s="1"/>
  <c r="DB17" i="1" s="1"/>
  <c r="DE17" i="1" s="1"/>
  <c r="DH17" i="1" s="1"/>
  <c r="DK17" i="1" s="1"/>
  <c r="DN17" i="1" s="1"/>
  <c r="DQ17" i="1" s="1"/>
  <c r="DT17" i="1" s="1"/>
  <c r="DW17" i="1" s="1"/>
  <c r="DZ17" i="1" s="1"/>
  <c r="EC17" i="1" s="1"/>
  <c r="EF17" i="1" s="1"/>
  <c r="EI17" i="1" s="1"/>
  <c r="EL17" i="1" s="1"/>
  <c r="EO17" i="1" s="1"/>
  <c r="ER17" i="1" s="1"/>
  <c r="EU17" i="1" s="1"/>
  <c r="EX17" i="1" s="1"/>
  <c r="FA17" i="1" s="1"/>
  <c r="FD17" i="1" s="1"/>
  <c r="FG17" i="1" s="1"/>
  <c r="FJ17" i="1" s="1"/>
  <c r="FM17" i="1" s="1"/>
  <c r="FP17" i="1" s="1"/>
  <c r="FS17" i="1" s="1"/>
  <c r="FV17" i="1" s="1"/>
  <c r="FY17" i="1" s="1"/>
  <c r="GB17" i="1" s="1"/>
  <c r="GE17" i="1" s="1"/>
  <c r="GH17" i="1" s="1"/>
  <c r="GK17" i="1" s="1"/>
  <c r="GN17" i="1" s="1"/>
  <c r="GQ17" i="1" s="1"/>
  <c r="GT17" i="1" s="1"/>
  <c r="GW17" i="1" s="1"/>
  <c r="GZ17" i="1" s="1"/>
  <c r="HC17" i="1" s="1"/>
  <c r="HF17" i="1" s="1"/>
  <c r="HI17" i="1" s="1"/>
  <c r="HL17" i="1" s="1"/>
  <c r="HO17" i="1" s="1"/>
  <c r="HR17" i="1" s="1"/>
  <c r="HU17" i="1" s="1"/>
  <c r="HX17" i="1" s="1"/>
  <c r="IA17" i="1" s="1"/>
  <c r="ID17" i="1" s="1"/>
  <c r="IG17" i="1" s="1"/>
  <c r="IJ17" i="1" s="1"/>
  <c r="IM17" i="1" s="1"/>
  <c r="IP17" i="1" s="1"/>
  <c r="IS17" i="1" s="1"/>
  <c r="IV17" i="1" s="1"/>
  <c r="IY17" i="1" s="1"/>
  <c r="JB17" i="1" s="1"/>
  <c r="JE17" i="1" s="1"/>
  <c r="JH17" i="1" s="1"/>
  <c r="JK17" i="1" s="1"/>
  <c r="JN17" i="1" s="1"/>
  <c r="JQ17" i="1" s="1"/>
  <c r="JT17" i="1" s="1"/>
  <c r="JW17" i="1" s="1"/>
  <c r="JZ17" i="1" s="1"/>
  <c r="KC17" i="1" s="1"/>
  <c r="KF17" i="1" s="1"/>
  <c r="KI17" i="1" s="1"/>
  <c r="KL17" i="1" s="1"/>
  <c r="KO17" i="1" s="1"/>
  <c r="KR17" i="1" s="1"/>
  <c r="KU17" i="1" s="1"/>
  <c r="KX17" i="1" s="1"/>
  <c r="LA17" i="1" s="1"/>
  <c r="LD17" i="1" s="1"/>
  <c r="LG17" i="1" s="1"/>
  <c r="LJ17" i="1" s="1"/>
  <c r="LM17" i="1" s="1"/>
  <c r="LP17" i="1" s="1"/>
  <c r="LS17" i="1" s="1"/>
  <c r="LV17" i="1" s="1"/>
  <c r="LY17" i="1" s="1"/>
  <c r="MB17" i="1" s="1"/>
  <c r="ME17" i="1" s="1"/>
  <c r="MH17" i="1" s="1"/>
  <c r="MK17" i="1" s="1"/>
  <c r="MN17" i="1" s="1"/>
  <c r="MQ17" i="1" s="1"/>
  <c r="MT17" i="1" s="1"/>
  <c r="MW17" i="1" s="1"/>
  <c r="MZ17" i="1" s="1"/>
  <c r="NC17" i="1" s="1"/>
  <c r="NF17" i="1" s="1"/>
  <c r="NI17" i="1" s="1"/>
  <c r="NL17" i="1" s="1"/>
  <c r="NO17" i="1" s="1"/>
  <c r="NR17" i="1" s="1"/>
  <c r="NU17" i="1" s="1"/>
  <c r="NX17" i="1" s="1"/>
  <c r="OA17" i="1" s="1"/>
  <c r="OD17" i="1" s="1"/>
  <c r="OG17" i="1" s="1"/>
  <c r="OJ17" i="1" s="1"/>
  <c r="OM17" i="1" s="1"/>
  <c r="OP17" i="1" s="1"/>
  <c r="OS17" i="1" s="1"/>
  <c r="OV17" i="1" s="1"/>
  <c r="OY17" i="1" s="1"/>
  <c r="PB17" i="1" s="1"/>
  <c r="PE17" i="1" s="1"/>
  <c r="PL16" i="1"/>
  <c r="PM16" i="1" s="1"/>
  <c r="PI16" i="1"/>
  <c r="PJ16" i="1" s="1"/>
  <c r="PF16" i="1"/>
  <c r="PG16" i="1" s="1"/>
  <c r="G16" i="1"/>
  <c r="J16" i="1" s="1"/>
  <c r="M16" i="1" s="1"/>
  <c r="P16" i="1" s="1"/>
  <c r="S16" i="1" s="1"/>
  <c r="V16" i="1" s="1"/>
  <c r="Y16" i="1" s="1"/>
  <c r="AB16" i="1" s="1"/>
  <c r="AE16" i="1" s="1"/>
  <c r="AH16" i="1" s="1"/>
  <c r="AK16" i="1" s="1"/>
  <c r="AN16" i="1" s="1"/>
  <c r="AQ16" i="1" s="1"/>
  <c r="AT16" i="1" s="1"/>
  <c r="AW16" i="1" s="1"/>
  <c r="AZ16" i="1" s="1"/>
  <c r="BC16" i="1" s="1"/>
  <c r="BF16" i="1" s="1"/>
  <c r="BI16" i="1" s="1"/>
  <c r="BL16" i="1" s="1"/>
  <c r="BO16" i="1" s="1"/>
  <c r="BR16" i="1" s="1"/>
  <c r="BU16" i="1" s="1"/>
  <c r="BX16" i="1" s="1"/>
  <c r="CA16" i="1" s="1"/>
  <c r="CD16" i="1" s="1"/>
  <c r="CG16" i="1" s="1"/>
  <c r="CJ16" i="1" s="1"/>
  <c r="CM16" i="1" s="1"/>
  <c r="CP16" i="1" s="1"/>
  <c r="CS16" i="1" s="1"/>
  <c r="CV16" i="1" s="1"/>
  <c r="CY16" i="1" s="1"/>
  <c r="DB16" i="1" s="1"/>
  <c r="DE16" i="1" s="1"/>
  <c r="DH16" i="1" s="1"/>
  <c r="DK16" i="1" s="1"/>
  <c r="DN16" i="1" s="1"/>
  <c r="DQ16" i="1" s="1"/>
  <c r="DT16" i="1" s="1"/>
  <c r="DW16" i="1" s="1"/>
  <c r="DZ16" i="1" s="1"/>
  <c r="EC16" i="1" s="1"/>
  <c r="EF16" i="1" s="1"/>
  <c r="EI16" i="1" s="1"/>
  <c r="EL16" i="1" s="1"/>
  <c r="EO16" i="1" s="1"/>
  <c r="ER16" i="1" s="1"/>
  <c r="EU16" i="1" s="1"/>
  <c r="EX16" i="1" s="1"/>
  <c r="FA16" i="1" s="1"/>
  <c r="FD16" i="1" s="1"/>
  <c r="FG16" i="1" s="1"/>
  <c r="FJ16" i="1" s="1"/>
  <c r="FM16" i="1" s="1"/>
  <c r="FP16" i="1" s="1"/>
  <c r="FS16" i="1" s="1"/>
  <c r="FV16" i="1" s="1"/>
  <c r="FY16" i="1" s="1"/>
  <c r="GB16" i="1" s="1"/>
  <c r="GE16" i="1" s="1"/>
  <c r="GH16" i="1" s="1"/>
  <c r="GK16" i="1" s="1"/>
  <c r="GN16" i="1" s="1"/>
  <c r="GQ16" i="1" s="1"/>
  <c r="GT16" i="1" s="1"/>
  <c r="GW16" i="1" s="1"/>
  <c r="GZ16" i="1" s="1"/>
  <c r="HC16" i="1" s="1"/>
  <c r="HF16" i="1" s="1"/>
  <c r="HI16" i="1" s="1"/>
  <c r="HL16" i="1" s="1"/>
  <c r="HO16" i="1" s="1"/>
  <c r="HR16" i="1" s="1"/>
  <c r="HU16" i="1" s="1"/>
  <c r="HX16" i="1" s="1"/>
  <c r="IA16" i="1" s="1"/>
  <c r="ID16" i="1" s="1"/>
  <c r="IG16" i="1" s="1"/>
  <c r="IJ16" i="1" s="1"/>
  <c r="IM16" i="1" s="1"/>
  <c r="IP16" i="1" s="1"/>
  <c r="IS16" i="1" s="1"/>
  <c r="IV16" i="1" s="1"/>
  <c r="IY16" i="1" s="1"/>
  <c r="JB16" i="1" s="1"/>
  <c r="JE16" i="1" s="1"/>
  <c r="JH16" i="1" s="1"/>
  <c r="JK16" i="1" s="1"/>
  <c r="JN16" i="1" s="1"/>
  <c r="JQ16" i="1" s="1"/>
  <c r="JT16" i="1" s="1"/>
  <c r="JW16" i="1" s="1"/>
  <c r="JZ16" i="1" s="1"/>
  <c r="KC16" i="1" s="1"/>
  <c r="KF16" i="1" s="1"/>
  <c r="KI16" i="1" s="1"/>
  <c r="KL16" i="1" s="1"/>
  <c r="KO16" i="1" s="1"/>
  <c r="KR16" i="1" s="1"/>
  <c r="KU16" i="1" s="1"/>
  <c r="KX16" i="1" s="1"/>
  <c r="LA16" i="1" s="1"/>
  <c r="LD16" i="1" s="1"/>
  <c r="LG16" i="1" s="1"/>
  <c r="LJ16" i="1" s="1"/>
  <c r="LM16" i="1" s="1"/>
  <c r="LP16" i="1" s="1"/>
  <c r="LS16" i="1" s="1"/>
  <c r="LV16" i="1" s="1"/>
  <c r="LY16" i="1" s="1"/>
  <c r="MB16" i="1" s="1"/>
  <c r="ME16" i="1" s="1"/>
  <c r="MH16" i="1" s="1"/>
  <c r="MK16" i="1" s="1"/>
  <c r="MN16" i="1" s="1"/>
  <c r="MQ16" i="1" s="1"/>
  <c r="MT16" i="1" s="1"/>
  <c r="MW16" i="1" s="1"/>
  <c r="MZ16" i="1" s="1"/>
  <c r="NC16" i="1" s="1"/>
  <c r="NF16" i="1" s="1"/>
  <c r="NI16" i="1" s="1"/>
  <c r="NL16" i="1" s="1"/>
  <c r="NO16" i="1" s="1"/>
  <c r="NR16" i="1" s="1"/>
  <c r="NU16" i="1" s="1"/>
  <c r="NX16" i="1" s="1"/>
  <c r="OA16" i="1" s="1"/>
  <c r="OD16" i="1" s="1"/>
  <c r="OG16" i="1" s="1"/>
  <c r="OJ16" i="1" s="1"/>
  <c r="OM16" i="1" s="1"/>
  <c r="OP16" i="1" s="1"/>
  <c r="OS16" i="1" s="1"/>
  <c r="OV16" i="1" s="1"/>
  <c r="OY16" i="1" s="1"/>
  <c r="PB16" i="1" s="1"/>
  <c r="PE16" i="1" s="1"/>
  <c r="PL15" i="1"/>
  <c r="PM15" i="1" s="1"/>
  <c r="PF15" i="1"/>
  <c r="GV15" i="1"/>
  <c r="PI15" i="1" s="1"/>
  <c r="PJ15" i="1" s="1"/>
  <c r="G15" i="1"/>
  <c r="J15" i="1" s="1"/>
  <c r="M15" i="1" s="1"/>
  <c r="P15" i="1" s="1"/>
  <c r="S15" i="1" s="1"/>
  <c r="V15" i="1" s="1"/>
  <c r="Y15" i="1" s="1"/>
  <c r="AB15" i="1" s="1"/>
  <c r="AE15" i="1" s="1"/>
  <c r="AH15" i="1" s="1"/>
  <c r="AK15" i="1" s="1"/>
  <c r="AN15" i="1" s="1"/>
  <c r="AQ15" i="1" s="1"/>
  <c r="AT15" i="1" s="1"/>
  <c r="AW15" i="1" s="1"/>
  <c r="AZ15" i="1" s="1"/>
  <c r="BC15" i="1" s="1"/>
  <c r="BF15" i="1" s="1"/>
  <c r="BI15" i="1" s="1"/>
  <c r="BL15" i="1" s="1"/>
  <c r="BO15" i="1" s="1"/>
  <c r="BR15" i="1" s="1"/>
  <c r="BU15" i="1" s="1"/>
  <c r="BX15" i="1" s="1"/>
  <c r="CA15" i="1" s="1"/>
  <c r="CD15" i="1" s="1"/>
  <c r="CG15" i="1" s="1"/>
  <c r="CJ15" i="1" s="1"/>
  <c r="CM15" i="1" s="1"/>
  <c r="CP15" i="1" s="1"/>
  <c r="CS15" i="1" s="1"/>
  <c r="CV15" i="1" s="1"/>
  <c r="CY15" i="1" s="1"/>
  <c r="DB15" i="1" s="1"/>
  <c r="DE15" i="1" s="1"/>
  <c r="DH15" i="1" s="1"/>
  <c r="DK15" i="1" s="1"/>
  <c r="DN15" i="1" s="1"/>
  <c r="DQ15" i="1" s="1"/>
  <c r="DT15" i="1" s="1"/>
  <c r="DW15" i="1" s="1"/>
  <c r="DZ15" i="1" s="1"/>
  <c r="EC15" i="1" s="1"/>
  <c r="EF15" i="1" s="1"/>
  <c r="EI15" i="1" s="1"/>
  <c r="EL15" i="1" s="1"/>
  <c r="EO15" i="1" s="1"/>
  <c r="ER15" i="1" s="1"/>
  <c r="EU15" i="1" s="1"/>
  <c r="EX15" i="1" s="1"/>
  <c r="FA15" i="1" s="1"/>
  <c r="FD15" i="1" s="1"/>
  <c r="FG15" i="1" s="1"/>
  <c r="FJ15" i="1" s="1"/>
  <c r="FM15" i="1" s="1"/>
  <c r="FP15" i="1" s="1"/>
  <c r="FS15" i="1" s="1"/>
  <c r="FV15" i="1" s="1"/>
  <c r="FY15" i="1" s="1"/>
  <c r="GB15" i="1" s="1"/>
  <c r="GE15" i="1" s="1"/>
  <c r="GH15" i="1" s="1"/>
  <c r="GK15" i="1" s="1"/>
  <c r="GN15" i="1" s="1"/>
  <c r="GQ15" i="1" s="1"/>
  <c r="GT15" i="1" s="1"/>
  <c r="PL14" i="1"/>
  <c r="PM14" i="1" s="1"/>
  <c r="PI14" i="1"/>
  <c r="PJ14" i="1" s="1"/>
  <c r="PF14" i="1"/>
  <c r="PG14" i="1" s="1"/>
  <c r="G14" i="1"/>
  <c r="J14" i="1" s="1"/>
  <c r="M14" i="1" s="1"/>
  <c r="P14" i="1" s="1"/>
  <c r="S14" i="1" s="1"/>
  <c r="V14" i="1" s="1"/>
  <c r="Y14" i="1" s="1"/>
  <c r="AB14" i="1" s="1"/>
  <c r="AE14" i="1" s="1"/>
  <c r="AH14" i="1" s="1"/>
  <c r="AK14" i="1" s="1"/>
  <c r="AN14" i="1" s="1"/>
  <c r="AQ14" i="1" s="1"/>
  <c r="AT14" i="1" s="1"/>
  <c r="AW14" i="1" s="1"/>
  <c r="AZ14" i="1" s="1"/>
  <c r="BC14" i="1" s="1"/>
  <c r="BF14" i="1" s="1"/>
  <c r="BI14" i="1" s="1"/>
  <c r="BL14" i="1" s="1"/>
  <c r="BO14" i="1" s="1"/>
  <c r="BR14" i="1" s="1"/>
  <c r="BU14" i="1" s="1"/>
  <c r="BX14" i="1" s="1"/>
  <c r="CA14" i="1" s="1"/>
  <c r="CD14" i="1" s="1"/>
  <c r="CG14" i="1" s="1"/>
  <c r="CJ14" i="1" s="1"/>
  <c r="CM14" i="1" s="1"/>
  <c r="CP14" i="1" s="1"/>
  <c r="CS14" i="1" s="1"/>
  <c r="CV14" i="1" s="1"/>
  <c r="CY14" i="1" s="1"/>
  <c r="DB14" i="1" s="1"/>
  <c r="DE14" i="1" s="1"/>
  <c r="DH14" i="1" s="1"/>
  <c r="DK14" i="1" s="1"/>
  <c r="DN14" i="1" s="1"/>
  <c r="DQ14" i="1" s="1"/>
  <c r="DT14" i="1" s="1"/>
  <c r="DW14" i="1" s="1"/>
  <c r="DZ14" i="1" s="1"/>
  <c r="EC14" i="1" s="1"/>
  <c r="EF14" i="1" s="1"/>
  <c r="EI14" i="1" s="1"/>
  <c r="EL14" i="1" s="1"/>
  <c r="EO14" i="1" s="1"/>
  <c r="ER14" i="1" s="1"/>
  <c r="EU14" i="1" s="1"/>
  <c r="EX14" i="1" s="1"/>
  <c r="FA14" i="1" s="1"/>
  <c r="FD14" i="1" s="1"/>
  <c r="FG14" i="1" s="1"/>
  <c r="FJ14" i="1" s="1"/>
  <c r="FM14" i="1" s="1"/>
  <c r="FP14" i="1" s="1"/>
  <c r="FS14" i="1" s="1"/>
  <c r="FV14" i="1" s="1"/>
  <c r="FY14" i="1" s="1"/>
  <c r="GB14" i="1" s="1"/>
  <c r="GE14" i="1" s="1"/>
  <c r="GH14" i="1" s="1"/>
  <c r="GK14" i="1" s="1"/>
  <c r="GN14" i="1" s="1"/>
  <c r="GQ14" i="1" s="1"/>
  <c r="GT14" i="1" s="1"/>
  <c r="GW14" i="1" s="1"/>
  <c r="GZ14" i="1" s="1"/>
  <c r="HC14" i="1" s="1"/>
  <c r="HF14" i="1" s="1"/>
  <c r="HI14" i="1" s="1"/>
  <c r="HL14" i="1" s="1"/>
  <c r="HO14" i="1" s="1"/>
  <c r="HR14" i="1" s="1"/>
  <c r="HU14" i="1" s="1"/>
  <c r="HX14" i="1" s="1"/>
  <c r="IA14" i="1" s="1"/>
  <c r="ID14" i="1" s="1"/>
  <c r="IG14" i="1" s="1"/>
  <c r="IJ14" i="1" s="1"/>
  <c r="IM14" i="1" s="1"/>
  <c r="IP14" i="1" s="1"/>
  <c r="IS14" i="1" s="1"/>
  <c r="IV14" i="1" s="1"/>
  <c r="IY14" i="1" s="1"/>
  <c r="JB14" i="1" s="1"/>
  <c r="JE14" i="1" s="1"/>
  <c r="JH14" i="1" s="1"/>
  <c r="JK14" i="1" s="1"/>
  <c r="JN14" i="1" s="1"/>
  <c r="JQ14" i="1" s="1"/>
  <c r="JT14" i="1" s="1"/>
  <c r="JW14" i="1" s="1"/>
  <c r="JZ14" i="1" s="1"/>
  <c r="KC14" i="1" s="1"/>
  <c r="KF14" i="1" s="1"/>
  <c r="KI14" i="1" s="1"/>
  <c r="KL14" i="1" s="1"/>
  <c r="KO14" i="1" s="1"/>
  <c r="KR14" i="1" s="1"/>
  <c r="KU14" i="1" s="1"/>
  <c r="KX14" i="1" s="1"/>
  <c r="LA14" i="1" s="1"/>
  <c r="LD14" i="1" s="1"/>
  <c r="LG14" i="1" s="1"/>
  <c r="LJ14" i="1" s="1"/>
  <c r="LM14" i="1" s="1"/>
  <c r="LP14" i="1" s="1"/>
  <c r="LS14" i="1" s="1"/>
  <c r="LV14" i="1" s="1"/>
  <c r="LY14" i="1" s="1"/>
  <c r="MB14" i="1" s="1"/>
  <c r="ME14" i="1" s="1"/>
  <c r="MH14" i="1" s="1"/>
  <c r="MK14" i="1" s="1"/>
  <c r="MN14" i="1" s="1"/>
  <c r="MQ14" i="1" s="1"/>
  <c r="MT14" i="1" s="1"/>
  <c r="MW14" i="1" s="1"/>
  <c r="MZ14" i="1" s="1"/>
  <c r="NC14" i="1" s="1"/>
  <c r="NF14" i="1" s="1"/>
  <c r="NI14" i="1" s="1"/>
  <c r="NL14" i="1" s="1"/>
  <c r="NO14" i="1" s="1"/>
  <c r="NR14" i="1" s="1"/>
  <c r="NU14" i="1" s="1"/>
  <c r="NX14" i="1" s="1"/>
  <c r="OA14" i="1" s="1"/>
  <c r="OD14" i="1" s="1"/>
  <c r="OG14" i="1" s="1"/>
  <c r="OJ14" i="1" s="1"/>
  <c r="OM14" i="1" s="1"/>
  <c r="OP14" i="1" s="1"/>
  <c r="OS14" i="1" s="1"/>
  <c r="OV14" i="1" s="1"/>
  <c r="OY14" i="1" s="1"/>
  <c r="PB14" i="1" s="1"/>
  <c r="PE14" i="1" s="1"/>
  <c r="PL13" i="1"/>
  <c r="PM13" i="1" s="1"/>
  <c r="PI13" i="1"/>
  <c r="PJ13" i="1" s="1"/>
  <c r="PF13" i="1"/>
  <c r="PG13" i="1" s="1"/>
  <c r="G13" i="1"/>
  <c r="J13" i="1" s="1"/>
  <c r="M13" i="1" s="1"/>
  <c r="P13" i="1" s="1"/>
  <c r="S13" i="1" s="1"/>
  <c r="V13" i="1" s="1"/>
  <c r="Y13" i="1" s="1"/>
  <c r="AB13" i="1" s="1"/>
  <c r="AE13" i="1" s="1"/>
  <c r="AH13" i="1" s="1"/>
  <c r="AK13" i="1" s="1"/>
  <c r="AN13" i="1" s="1"/>
  <c r="AQ13" i="1" s="1"/>
  <c r="AT13" i="1" s="1"/>
  <c r="AW13" i="1" s="1"/>
  <c r="AZ13" i="1" s="1"/>
  <c r="BC13" i="1" s="1"/>
  <c r="BF13" i="1" s="1"/>
  <c r="BI13" i="1" s="1"/>
  <c r="BL13" i="1" s="1"/>
  <c r="BO13" i="1" s="1"/>
  <c r="BR13" i="1" s="1"/>
  <c r="BU13" i="1" s="1"/>
  <c r="BX13" i="1" s="1"/>
  <c r="CA13" i="1" s="1"/>
  <c r="CD13" i="1" s="1"/>
  <c r="CG13" i="1" s="1"/>
  <c r="CJ13" i="1" s="1"/>
  <c r="CM13" i="1" s="1"/>
  <c r="CP13" i="1" s="1"/>
  <c r="CS13" i="1" s="1"/>
  <c r="CV13" i="1" s="1"/>
  <c r="CY13" i="1" s="1"/>
  <c r="DB13" i="1" s="1"/>
  <c r="DE13" i="1" s="1"/>
  <c r="DH13" i="1" s="1"/>
  <c r="DK13" i="1" s="1"/>
  <c r="DN13" i="1" s="1"/>
  <c r="DQ13" i="1" s="1"/>
  <c r="DT13" i="1" s="1"/>
  <c r="DW13" i="1" s="1"/>
  <c r="DZ13" i="1" s="1"/>
  <c r="EC13" i="1" s="1"/>
  <c r="EF13" i="1" s="1"/>
  <c r="EI13" i="1" s="1"/>
  <c r="EL13" i="1" s="1"/>
  <c r="EO13" i="1" s="1"/>
  <c r="ER13" i="1" s="1"/>
  <c r="EU13" i="1" s="1"/>
  <c r="EX13" i="1" s="1"/>
  <c r="FA13" i="1" s="1"/>
  <c r="FD13" i="1" s="1"/>
  <c r="FG13" i="1" s="1"/>
  <c r="FJ13" i="1" s="1"/>
  <c r="FM13" i="1" s="1"/>
  <c r="FP13" i="1" s="1"/>
  <c r="FS13" i="1" s="1"/>
  <c r="FV13" i="1" s="1"/>
  <c r="FY13" i="1" s="1"/>
  <c r="GB13" i="1" s="1"/>
  <c r="GE13" i="1" s="1"/>
  <c r="GH13" i="1" s="1"/>
  <c r="GK13" i="1" s="1"/>
  <c r="GN13" i="1" s="1"/>
  <c r="GQ13" i="1" s="1"/>
  <c r="GT13" i="1" s="1"/>
  <c r="GW13" i="1" s="1"/>
  <c r="GZ13" i="1" s="1"/>
  <c r="HC13" i="1" s="1"/>
  <c r="HF13" i="1" s="1"/>
  <c r="HI13" i="1" s="1"/>
  <c r="HL13" i="1" s="1"/>
  <c r="HO13" i="1" s="1"/>
  <c r="HR13" i="1" s="1"/>
  <c r="HU13" i="1" s="1"/>
  <c r="HX13" i="1" s="1"/>
  <c r="IA13" i="1" s="1"/>
  <c r="ID13" i="1" s="1"/>
  <c r="IG13" i="1" s="1"/>
  <c r="IJ13" i="1" s="1"/>
  <c r="IM13" i="1" s="1"/>
  <c r="IP13" i="1" s="1"/>
  <c r="IS13" i="1" s="1"/>
  <c r="IV13" i="1" s="1"/>
  <c r="IY13" i="1" s="1"/>
  <c r="JB13" i="1" s="1"/>
  <c r="JE13" i="1" s="1"/>
  <c r="JH13" i="1" s="1"/>
  <c r="JK13" i="1" s="1"/>
  <c r="JN13" i="1" s="1"/>
  <c r="JQ13" i="1" s="1"/>
  <c r="JT13" i="1" s="1"/>
  <c r="JW13" i="1" s="1"/>
  <c r="JZ13" i="1" s="1"/>
  <c r="KC13" i="1" s="1"/>
  <c r="KF13" i="1" s="1"/>
  <c r="KI13" i="1" s="1"/>
  <c r="KL13" i="1" s="1"/>
  <c r="KO13" i="1" s="1"/>
  <c r="KR13" i="1" s="1"/>
  <c r="KU13" i="1" s="1"/>
  <c r="KX13" i="1" s="1"/>
  <c r="LA13" i="1" s="1"/>
  <c r="LD13" i="1" s="1"/>
  <c r="LG13" i="1" s="1"/>
  <c r="LJ13" i="1" s="1"/>
  <c r="LM13" i="1" s="1"/>
  <c r="LP13" i="1" s="1"/>
  <c r="LS13" i="1" s="1"/>
  <c r="LV13" i="1" s="1"/>
  <c r="LY13" i="1" s="1"/>
  <c r="MB13" i="1" s="1"/>
  <c r="ME13" i="1" s="1"/>
  <c r="MH13" i="1" s="1"/>
  <c r="MK13" i="1" s="1"/>
  <c r="MN13" i="1" s="1"/>
  <c r="MQ13" i="1" s="1"/>
  <c r="MT13" i="1" s="1"/>
  <c r="MW13" i="1" s="1"/>
  <c r="MZ13" i="1" s="1"/>
  <c r="NC13" i="1" s="1"/>
  <c r="NF13" i="1" s="1"/>
  <c r="NI13" i="1" s="1"/>
  <c r="NL13" i="1" s="1"/>
  <c r="NO13" i="1" s="1"/>
  <c r="NR13" i="1" s="1"/>
  <c r="NU13" i="1" s="1"/>
  <c r="NX13" i="1" s="1"/>
  <c r="OA13" i="1" s="1"/>
  <c r="OD13" i="1" s="1"/>
  <c r="OG13" i="1" s="1"/>
  <c r="OJ13" i="1" s="1"/>
  <c r="OM13" i="1" s="1"/>
  <c r="OP13" i="1" s="1"/>
  <c r="OS13" i="1" s="1"/>
  <c r="OV13" i="1" s="1"/>
  <c r="OY13" i="1" s="1"/>
  <c r="PB13" i="1" s="1"/>
  <c r="PE13" i="1" s="1"/>
  <c r="PL12" i="1"/>
  <c r="PM12" i="1" s="1"/>
  <c r="PI12" i="1"/>
  <c r="PJ12" i="1" s="1"/>
  <c r="PF12" i="1"/>
  <c r="PG12" i="1" s="1"/>
  <c r="G12" i="1"/>
  <c r="J12" i="1" s="1"/>
  <c r="M12" i="1" s="1"/>
  <c r="P12" i="1" s="1"/>
  <c r="S12" i="1" s="1"/>
  <c r="V12" i="1" s="1"/>
  <c r="Y12" i="1" s="1"/>
  <c r="AB12" i="1" s="1"/>
  <c r="AE12" i="1" s="1"/>
  <c r="AH12" i="1" s="1"/>
  <c r="AK12" i="1" s="1"/>
  <c r="AN12" i="1" s="1"/>
  <c r="AQ12" i="1" s="1"/>
  <c r="AT12" i="1" s="1"/>
  <c r="AW12" i="1" s="1"/>
  <c r="AZ12" i="1" s="1"/>
  <c r="BC12" i="1" s="1"/>
  <c r="BF12" i="1" s="1"/>
  <c r="BI12" i="1" s="1"/>
  <c r="BL12" i="1" s="1"/>
  <c r="BO12" i="1" s="1"/>
  <c r="BR12" i="1" s="1"/>
  <c r="BU12" i="1" s="1"/>
  <c r="BX12" i="1" s="1"/>
  <c r="CA12" i="1" s="1"/>
  <c r="CD12" i="1" s="1"/>
  <c r="CG12" i="1" s="1"/>
  <c r="CJ12" i="1" s="1"/>
  <c r="CM12" i="1" s="1"/>
  <c r="CP12" i="1" s="1"/>
  <c r="CS12" i="1" s="1"/>
  <c r="CV12" i="1" s="1"/>
  <c r="CY12" i="1" s="1"/>
  <c r="DB12" i="1" s="1"/>
  <c r="DE12" i="1" s="1"/>
  <c r="DH12" i="1" s="1"/>
  <c r="DK12" i="1" s="1"/>
  <c r="DN12" i="1" s="1"/>
  <c r="DQ12" i="1" s="1"/>
  <c r="DT12" i="1" s="1"/>
  <c r="DW12" i="1" s="1"/>
  <c r="DZ12" i="1" s="1"/>
  <c r="EC12" i="1" s="1"/>
  <c r="EF12" i="1" s="1"/>
  <c r="EI12" i="1" s="1"/>
  <c r="EL12" i="1" s="1"/>
  <c r="EO12" i="1" s="1"/>
  <c r="ER12" i="1" s="1"/>
  <c r="EU12" i="1" s="1"/>
  <c r="EX12" i="1" s="1"/>
  <c r="FA12" i="1" s="1"/>
  <c r="FD12" i="1" s="1"/>
  <c r="FG12" i="1" s="1"/>
  <c r="FJ12" i="1" s="1"/>
  <c r="FM12" i="1" s="1"/>
  <c r="FP12" i="1" s="1"/>
  <c r="FS12" i="1" s="1"/>
  <c r="FV12" i="1" s="1"/>
  <c r="FY12" i="1" s="1"/>
  <c r="GB12" i="1" s="1"/>
  <c r="GE12" i="1" s="1"/>
  <c r="GH12" i="1" s="1"/>
  <c r="GK12" i="1" s="1"/>
  <c r="GN12" i="1" s="1"/>
  <c r="GQ12" i="1" s="1"/>
  <c r="GT12" i="1" s="1"/>
  <c r="GW12" i="1" s="1"/>
  <c r="GZ12" i="1" s="1"/>
  <c r="HC12" i="1" s="1"/>
  <c r="HF12" i="1" s="1"/>
  <c r="HI12" i="1" s="1"/>
  <c r="HL12" i="1" s="1"/>
  <c r="HO12" i="1" s="1"/>
  <c r="HR12" i="1" s="1"/>
  <c r="HU12" i="1" s="1"/>
  <c r="HX12" i="1" s="1"/>
  <c r="IA12" i="1" s="1"/>
  <c r="ID12" i="1" s="1"/>
  <c r="IG12" i="1" s="1"/>
  <c r="IJ12" i="1" s="1"/>
  <c r="IM12" i="1" s="1"/>
  <c r="IP12" i="1" s="1"/>
  <c r="IS12" i="1" s="1"/>
  <c r="IV12" i="1" s="1"/>
  <c r="IY12" i="1" s="1"/>
  <c r="JB12" i="1" s="1"/>
  <c r="JE12" i="1" s="1"/>
  <c r="JH12" i="1" s="1"/>
  <c r="JK12" i="1" s="1"/>
  <c r="JN12" i="1" s="1"/>
  <c r="JQ12" i="1" s="1"/>
  <c r="JT12" i="1" s="1"/>
  <c r="JW12" i="1" s="1"/>
  <c r="JZ12" i="1" s="1"/>
  <c r="KC12" i="1" s="1"/>
  <c r="KF12" i="1" s="1"/>
  <c r="KI12" i="1" s="1"/>
  <c r="KL12" i="1" s="1"/>
  <c r="KO12" i="1" s="1"/>
  <c r="KR12" i="1" s="1"/>
  <c r="KU12" i="1" s="1"/>
  <c r="KX12" i="1" s="1"/>
  <c r="LA12" i="1" s="1"/>
  <c r="LD12" i="1" s="1"/>
  <c r="LG12" i="1" s="1"/>
  <c r="LJ12" i="1" s="1"/>
  <c r="LM12" i="1" s="1"/>
  <c r="LP12" i="1" s="1"/>
  <c r="LS12" i="1" s="1"/>
  <c r="LV12" i="1" s="1"/>
  <c r="LY12" i="1" s="1"/>
  <c r="MB12" i="1" s="1"/>
  <c r="ME12" i="1" s="1"/>
  <c r="MH12" i="1" s="1"/>
  <c r="MK12" i="1" s="1"/>
  <c r="MN12" i="1" s="1"/>
  <c r="MQ12" i="1" s="1"/>
  <c r="MT12" i="1" s="1"/>
  <c r="MW12" i="1" s="1"/>
  <c r="MZ12" i="1" s="1"/>
  <c r="NC12" i="1" s="1"/>
  <c r="NF12" i="1" s="1"/>
  <c r="NI12" i="1" s="1"/>
  <c r="NL12" i="1" s="1"/>
  <c r="NO12" i="1" s="1"/>
  <c r="NR12" i="1" s="1"/>
  <c r="NU12" i="1" s="1"/>
  <c r="NX12" i="1" s="1"/>
  <c r="OA12" i="1" s="1"/>
  <c r="OD12" i="1" s="1"/>
  <c r="OG12" i="1" s="1"/>
  <c r="OJ12" i="1" s="1"/>
  <c r="OM12" i="1" s="1"/>
  <c r="OP12" i="1" s="1"/>
  <c r="OS12" i="1" s="1"/>
  <c r="OV12" i="1" s="1"/>
  <c r="OY12" i="1" s="1"/>
  <c r="PB12" i="1" s="1"/>
  <c r="PE12" i="1" s="1"/>
  <c r="PL11" i="1"/>
  <c r="PI11" i="1"/>
  <c r="PJ11" i="1" s="1"/>
  <c r="PF11" i="1"/>
  <c r="PG11" i="1" s="1"/>
  <c r="G11" i="1"/>
  <c r="J11" i="1" s="1"/>
  <c r="M11" i="1" s="1"/>
  <c r="P11" i="1" s="1"/>
  <c r="S11" i="1" s="1"/>
  <c r="V11" i="1" s="1"/>
  <c r="Y11" i="1" s="1"/>
  <c r="AB11" i="1" s="1"/>
  <c r="AE11" i="1" s="1"/>
  <c r="AH11" i="1" s="1"/>
  <c r="AK11" i="1" s="1"/>
  <c r="AN11" i="1" s="1"/>
  <c r="AQ11" i="1" s="1"/>
  <c r="AT11" i="1" s="1"/>
  <c r="AW11" i="1" s="1"/>
  <c r="AZ11" i="1" s="1"/>
  <c r="BC11" i="1" s="1"/>
  <c r="BF11" i="1" s="1"/>
  <c r="BI11" i="1" s="1"/>
  <c r="BL11" i="1" s="1"/>
  <c r="BO11" i="1" s="1"/>
  <c r="BR11" i="1" s="1"/>
  <c r="BU11" i="1" s="1"/>
  <c r="BX11" i="1" s="1"/>
  <c r="CA11" i="1" s="1"/>
  <c r="CD11" i="1" s="1"/>
  <c r="CG11" i="1" s="1"/>
  <c r="CJ11" i="1" s="1"/>
  <c r="CM11" i="1" s="1"/>
  <c r="CP11" i="1" s="1"/>
  <c r="CS11" i="1" s="1"/>
  <c r="CV11" i="1" s="1"/>
  <c r="CY11" i="1" s="1"/>
  <c r="DB11" i="1" s="1"/>
  <c r="DE11" i="1" s="1"/>
  <c r="DH11" i="1" s="1"/>
  <c r="DK11" i="1" s="1"/>
  <c r="DN11" i="1" s="1"/>
  <c r="DQ11" i="1" s="1"/>
  <c r="DT11" i="1" s="1"/>
  <c r="DW11" i="1" s="1"/>
  <c r="DZ11" i="1" s="1"/>
  <c r="EC11" i="1" s="1"/>
  <c r="EF11" i="1" s="1"/>
  <c r="EI11" i="1" s="1"/>
  <c r="EL11" i="1" s="1"/>
  <c r="EO11" i="1" s="1"/>
  <c r="ER11" i="1" s="1"/>
  <c r="EU11" i="1" s="1"/>
  <c r="EX11" i="1" s="1"/>
  <c r="FA11" i="1" s="1"/>
  <c r="FD11" i="1" s="1"/>
  <c r="FG11" i="1" s="1"/>
  <c r="FJ11" i="1" s="1"/>
  <c r="FM11" i="1" s="1"/>
  <c r="FP11" i="1" s="1"/>
  <c r="FS11" i="1" s="1"/>
  <c r="FV11" i="1" s="1"/>
  <c r="FY11" i="1" s="1"/>
  <c r="GB11" i="1" s="1"/>
  <c r="GE11" i="1" s="1"/>
  <c r="GH11" i="1" s="1"/>
  <c r="GK11" i="1" s="1"/>
  <c r="GN11" i="1" s="1"/>
  <c r="GQ11" i="1" s="1"/>
  <c r="GT11" i="1" s="1"/>
  <c r="GW11" i="1" s="1"/>
  <c r="GZ11" i="1" s="1"/>
  <c r="HC11" i="1" s="1"/>
  <c r="HF11" i="1" s="1"/>
  <c r="HI11" i="1" s="1"/>
  <c r="HL11" i="1" s="1"/>
  <c r="HO11" i="1" s="1"/>
  <c r="HR11" i="1" s="1"/>
  <c r="HU11" i="1" s="1"/>
  <c r="HX11" i="1" s="1"/>
  <c r="IA11" i="1" s="1"/>
  <c r="ID11" i="1" s="1"/>
  <c r="IG11" i="1" s="1"/>
  <c r="IJ11" i="1" s="1"/>
  <c r="IM11" i="1" s="1"/>
  <c r="IP11" i="1" s="1"/>
  <c r="IS11" i="1" s="1"/>
  <c r="IV11" i="1" s="1"/>
  <c r="IY11" i="1" s="1"/>
  <c r="JB11" i="1" s="1"/>
  <c r="JE11" i="1" s="1"/>
  <c r="JH11" i="1" s="1"/>
  <c r="JK11" i="1" s="1"/>
  <c r="JN11" i="1" s="1"/>
  <c r="JQ11" i="1" s="1"/>
  <c r="JT11" i="1" s="1"/>
  <c r="JW11" i="1" s="1"/>
  <c r="JZ11" i="1" s="1"/>
  <c r="KC11" i="1" s="1"/>
  <c r="KF11" i="1" s="1"/>
  <c r="KI11" i="1" s="1"/>
  <c r="KL11" i="1" s="1"/>
  <c r="KO11" i="1" s="1"/>
  <c r="KR11" i="1" s="1"/>
  <c r="KU11" i="1" s="1"/>
  <c r="KX11" i="1" s="1"/>
  <c r="LA11" i="1" s="1"/>
  <c r="LD11" i="1" s="1"/>
  <c r="LG11" i="1" s="1"/>
  <c r="LJ11" i="1" s="1"/>
  <c r="LM11" i="1" s="1"/>
  <c r="LP11" i="1" s="1"/>
  <c r="LS11" i="1" s="1"/>
  <c r="LV11" i="1" s="1"/>
  <c r="LY11" i="1" s="1"/>
  <c r="MB11" i="1" s="1"/>
  <c r="ME11" i="1" s="1"/>
  <c r="MH11" i="1" s="1"/>
  <c r="MK11" i="1" s="1"/>
  <c r="MN11" i="1" s="1"/>
  <c r="MQ11" i="1" s="1"/>
  <c r="MT11" i="1" s="1"/>
  <c r="MW11" i="1" s="1"/>
  <c r="MZ11" i="1" s="1"/>
  <c r="NC11" i="1" s="1"/>
  <c r="NF11" i="1" s="1"/>
  <c r="NI11" i="1" s="1"/>
  <c r="NL11" i="1" s="1"/>
  <c r="NO11" i="1" s="1"/>
  <c r="NR11" i="1" s="1"/>
  <c r="NU11" i="1" s="1"/>
  <c r="NX11" i="1" s="1"/>
  <c r="OA11" i="1" s="1"/>
  <c r="OD11" i="1" s="1"/>
  <c r="OG11" i="1" s="1"/>
  <c r="OJ11" i="1" s="1"/>
  <c r="OM11" i="1" s="1"/>
  <c r="OP11" i="1" s="1"/>
  <c r="OS11" i="1" s="1"/>
  <c r="OV11" i="1" s="1"/>
  <c r="OY11" i="1" s="1"/>
  <c r="PB11" i="1" s="1"/>
  <c r="PE11" i="1" s="1"/>
  <c r="PL10" i="1"/>
  <c r="PM10" i="1" s="1"/>
  <c r="PI10" i="1"/>
  <c r="PJ10" i="1" s="1"/>
  <c r="PF10" i="1"/>
  <c r="G10" i="1"/>
  <c r="J10" i="1" s="1"/>
  <c r="M10" i="1" s="1"/>
  <c r="P10" i="1" s="1"/>
  <c r="S10" i="1" s="1"/>
  <c r="V10" i="1" s="1"/>
  <c r="Y10" i="1" s="1"/>
  <c r="AB10" i="1" s="1"/>
  <c r="AE10" i="1" s="1"/>
  <c r="AH10" i="1" s="1"/>
  <c r="AK10" i="1" s="1"/>
  <c r="AN10" i="1" s="1"/>
  <c r="AQ10" i="1" s="1"/>
  <c r="AT10" i="1" s="1"/>
  <c r="AW10" i="1" s="1"/>
  <c r="AZ10" i="1" s="1"/>
  <c r="BC10" i="1" s="1"/>
  <c r="BF10" i="1" s="1"/>
  <c r="BI10" i="1" s="1"/>
  <c r="BL10" i="1" s="1"/>
  <c r="BO10" i="1" s="1"/>
  <c r="BR10" i="1" s="1"/>
  <c r="BU10" i="1" s="1"/>
  <c r="BX10" i="1" s="1"/>
  <c r="CA10" i="1" s="1"/>
  <c r="CD10" i="1" s="1"/>
  <c r="CG10" i="1" s="1"/>
  <c r="CJ10" i="1" s="1"/>
  <c r="CM10" i="1" s="1"/>
  <c r="CP10" i="1" s="1"/>
  <c r="CS10" i="1" s="1"/>
  <c r="CV10" i="1" s="1"/>
  <c r="CY10" i="1" s="1"/>
  <c r="DB10" i="1" s="1"/>
  <c r="DE10" i="1" s="1"/>
  <c r="DH10" i="1" s="1"/>
  <c r="DK10" i="1" s="1"/>
  <c r="DN10" i="1" s="1"/>
  <c r="DQ10" i="1" s="1"/>
  <c r="DT10" i="1" s="1"/>
  <c r="DW10" i="1" s="1"/>
  <c r="DZ10" i="1" s="1"/>
  <c r="EC10" i="1" s="1"/>
  <c r="EF10" i="1" s="1"/>
  <c r="EI10" i="1" s="1"/>
  <c r="EL10" i="1" s="1"/>
  <c r="EO10" i="1" s="1"/>
  <c r="ER10" i="1" s="1"/>
  <c r="EU10" i="1" s="1"/>
  <c r="EX10" i="1" s="1"/>
  <c r="FA10" i="1" s="1"/>
  <c r="FD10" i="1" s="1"/>
  <c r="FG10" i="1" s="1"/>
  <c r="FJ10" i="1" s="1"/>
  <c r="FM10" i="1" s="1"/>
  <c r="FP10" i="1" s="1"/>
  <c r="FS10" i="1" s="1"/>
  <c r="FV10" i="1" s="1"/>
  <c r="FY10" i="1" s="1"/>
  <c r="GB10" i="1" s="1"/>
  <c r="GE10" i="1" s="1"/>
  <c r="GH10" i="1" s="1"/>
  <c r="GK10" i="1" s="1"/>
  <c r="GN10" i="1" s="1"/>
  <c r="GQ10" i="1" s="1"/>
  <c r="GT10" i="1" s="1"/>
  <c r="GW10" i="1" s="1"/>
  <c r="GZ10" i="1" s="1"/>
  <c r="HC10" i="1" s="1"/>
  <c r="HF10" i="1" s="1"/>
  <c r="HI10" i="1" s="1"/>
  <c r="HL10" i="1" s="1"/>
  <c r="HO10" i="1" s="1"/>
  <c r="HR10" i="1" s="1"/>
  <c r="HU10" i="1" s="1"/>
  <c r="HX10" i="1" s="1"/>
  <c r="IA10" i="1" s="1"/>
  <c r="ID10" i="1" s="1"/>
  <c r="IG10" i="1" s="1"/>
  <c r="IJ10" i="1" s="1"/>
  <c r="IM10" i="1" s="1"/>
  <c r="IP10" i="1" s="1"/>
  <c r="IS10" i="1" s="1"/>
  <c r="IV10" i="1" s="1"/>
  <c r="IY10" i="1" s="1"/>
  <c r="JB10" i="1" s="1"/>
  <c r="JE10" i="1" s="1"/>
  <c r="JH10" i="1" s="1"/>
  <c r="JK10" i="1" s="1"/>
  <c r="JN10" i="1" s="1"/>
  <c r="JQ10" i="1" s="1"/>
  <c r="JT10" i="1" s="1"/>
  <c r="JW10" i="1" s="1"/>
  <c r="JZ10" i="1" s="1"/>
  <c r="KC10" i="1" s="1"/>
  <c r="KF10" i="1" s="1"/>
  <c r="KI10" i="1" s="1"/>
  <c r="KL10" i="1" s="1"/>
  <c r="KO10" i="1" s="1"/>
  <c r="KR10" i="1" s="1"/>
  <c r="KU10" i="1" s="1"/>
  <c r="KX10" i="1" s="1"/>
  <c r="LA10" i="1" s="1"/>
  <c r="LD10" i="1" s="1"/>
  <c r="LG10" i="1" s="1"/>
  <c r="LJ10" i="1" s="1"/>
  <c r="LM10" i="1" s="1"/>
  <c r="LP10" i="1" s="1"/>
  <c r="LS10" i="1" s="1"/>
  <c r="LV10" i="1" s="1"/>
  <c r="LY10" i="1" s="1"/>
  <c r="MB10" i="1" s="1"/>
  <c r="ME10" i="1" s="1"/>
  <c r="MH10" i="1" s="1"/>
  <c r="MK10" i="1" s="1"/>
  <c r="MN10" i="1" s="1"/>
  <c r="MQ10" i="1" s="1"/>
  <c r="MT10" i="1" s="1"/>
  <c r="MW10" i="1" s="1"/>
  <c r="MZ10" i="1" s="1"/>
  <c r="NC10" i="1" s="1"/>
  <c r="NF10" i="1" s="1"/>
  <c r="NI10" i="1" s="1"/>
  <c r="NL10" i="1" s="1"/>
  <c r="NO10" i="1" s="1"/>
  <c r="NR10" i="1" s="1"/>
  <c r="NU10" i="1" s="1"/>
  <c r="NX10" i="1" s="1"/>
  <c r="OA10" i="1" s="1"/>
  <c r="OD10" i="1" s="1"/>
  <c r="OG10" i="1" s="1"/>
  <c r="OJ10" i="1" s="1"/>
  <c r="OM10" i="1" s="1"/>
  <c r="OP10" i="1" s="1"/>
  <c r="OS10" i="1" s="1"/>
  <c r="OV10" i="1" s="1"/>
  <c r="OY10" i="1" s="1"/>
  <c r="PB10" i="1" s="1"/>
  <c r="PE10" i="1" s="1"/>
  <c r="PL9" i="1"/>
  <c r="PM9" i="1" s="1"/>
  <c r="PI9" i="1"/>
  <c r="PO9" i="1" s="1"/>
  <c r="PP9" i="1" s="1"/>
  <c r="D5" i="6" s="1"/>
  <c r="PF9" i="1"/>
  <c r="PG9" i="1" s="1"/>
  <c r="GO9" i="1"/>
  <c r="G9" i="1"/>
  <c r="J9" i="1" s="1"/>
  <c r="M9" i="1" s="1"/>
  <c r="P9" i="1" s="1"/>
  <c r="S9" i="1" s="1"/>
  <c r="V9" i="1" s="1"/>
  <c r="Y9" i="1" s="1"/>
  <c r="AB9" i="1" s="1"/>
  <c r="AE9" i="1" s="1"/>
  <c r="AH9" i="1" s="1"/>
  <c r="AK9" i="1" s="1"/>
  <c r="AN9" i="1" s="1"/>
  <c r="AQ9" i="1" s="1"/>
  <c r="AT9" i="1" s="1"/>
  <c r="AW9" i="1" s="1"/>
  <c r="AZ9" i="1" s="1"/>
  <c r="BC9" i="1" s="1"/>
  <c r="BF9" i="1" s="1"/>
  <c r="BI9" i="1" s="1"/>
  <c r="BL9" i="1" s="1"/>
  <c r="BO9" i="1" s="1"/>
  <c r="BR9" i="1" s="1"/>
  <c r="BU9" i="1" s="1"/>
  <c r="BX9" i="1" s="1"/>
  <c r="CA9" i="1" s="1"/>
  <c r="CD9" i="1" s="1"/>
  <c r="CG9" i="1" s="1"/>
  <c r="CJ9" i="1" s="1"/>
  <c r="CM9" i="1" s="1"/>
  <c r="CP9" i="1" s="1"/>
  <c r="CS9" i="1" s="1"/>
  <c r="CV9" i="1" s="1"/>
  <c r="CY9" i="1" s="1"/>
  <c r="DB9" i="1" s="1"/>
  <c r="DE9" i="1" s="1"/>
  <c r="DH9" i="1" s="1"/>
  <c r="DK9" i="1" s="1"/>
  <c r="DN9" i="1" s="1"/>
  <c r="DQ9" i="1" s="1"/>
  <c r="DT9" i="1" s="1"/>
  <c r="DW9" i="1" s="1"/>
  <c r="DZ9" i="1" s="1"/>
  <c r="EC9" i="1" s="1"/>
  <c r="EF9" i="1" s="1"/>
  <c r="EI9" i="1" s="1"/>
  <c r="EL9" i="1" s="1"/>
  <c r="EO9" i="1" s="1"/>
  <c r="ER9" i="1" s="1"/>
  <c r="EU9" i="1" s="1"/>
  <c r="EX9" i="1" s="1"/>
  <c r="FA9" i="1" s="1"/>
  <c r="FD9" i="1" s="1"/>
  <c r="FG9" i="1" s="1"/>
  <c r="FJ9" i="1" s="1"/>
  <c r="FM9" i="1" s="1"/>
  <c r="FP9" i="1" s="1"/>
  <c r="FS9" i="1" s="1"/>
  <c r="FV9" i="1" s="1"/>
  <c r="FY9" i="1" s="1"/>
  <c r="GB9" i="1" s="1"/>
  <c r="GE9" i="1" s="1"/>
  <c r="GH9" i="1" s="1"/>
  <c r="GK9" i="1" s="1"/>
  <c r="GN9" i="1" s="1"/>
  <c r="GQ9" i="1" s="1"/>
  <c r="GT9" i="1" s="1"/>
  <c r="GW9" i="1" s="1"/>
  <c r="GZ9" i="1" s="1"/>
  <c r="HC9" i="1" s="1"/>
  <c r="HF9" i="1" s="1"/>
  <c r="HI9" i="1" s="1"/>
  <c r="HL9" i="1" s="1"/>
  <c r="HO9" i="1" s="1"/>
  <c r="HR9" i="1" s="1"/>
  <c r="HU9" i="1" s="1"/>
  <c r="HX9" i="1" s="1"/>
  <c r="IA9" i="1" s="1"/>
  <c r="ID9" i="1" s="1"/>
  <c r="IG9" i="1" s="1"/>
  <c r="IJ9" i="1" s="1"/>
  <c r="IM9" i="1" s="1"/>
  <c r="IP9" i="1" s="1"/>
  <c r="IS9" i="1" s="1"/>
  <c r="IV9" i="1" s="1"/>
  <c r="IY9" i="1" s="1"/>
  <c r="JB9" i="1" s="1"/>
  <c r="JE9" i="1" s="1"/>
  <c r="JH9" i="1" s="1"/>
  <c r="JK9" i="1" s="1"/>
  <c r="JN9" i="1" s="1"/>
  <c r="JQ9" i="1" s="1"/>
  <c r="JT9" i="1" s="1"/>
  <c r="JW9" i="1" s="1"/>
  <c r="JZ9" i="1" s="1"/>
  <c r="KC9" i="1" s="1"/>
  <c r="KF9" i="1" s="1"/>
  <c r="KI9" i="1" s="1"/>
  <c r="KL9" i="1" s="1"/>
  <c r="KO9" i="1" s="1"/>
  <c r="KR9" i="1" s="1"/>
  <c r="KU9" i="1" s="1"/>
  <c r="KX9" i="1" s="1"/>
  <c r="LA9" i="1" s="1"/>
  <c r="LD9" i="1" s="1"/>
  <c r="LG9" i="1" s="1"/>
  <c r="LJ9" i="1" s="1"/>
  <c r="LM9" i="1" s="1"/>
  <c r="LP9" i="1" s="1"/>
  <c r="LS9" i="1" s="1"/>
  <c r="LV9" i="1" s="1"/>
  <c r="LY9" i="1" s="1"/>
  <c r="MB9" i="1" s="1"/>
  <c r="ME9" i="1" s="1"/>
  <c r="MH9" i="1" s="1"/>
  <c r="MK9" i="1" s="1"/>
  <c r="MN9" i="1" s="1"/>
  <c r="MQ9" i="1" s="1"/>
  <c r="MT9" i="1" s="1"/>
  <c r="MW9" i="1" s="1"/>
  <c r="MZ9" i="1" s="1"/>
  <c r="NC9" i="1" s="1"/>
  <c r="NF9" i="1" s="1"/>
  <c r="NI9" i="1" s="1"/>
  <c r="NL9" i="1" s="1"/>
  <c r="NO9" i="1" s="1"/>
  <c r="NR9" i="1" s="1"/>
  <c r="NU9" i="1" s="1"/>
  <c r="NX9" i="1" s="1"/>
  <c r="OA9" i="1" s="1"/>
  <c r="OD9" i="1" s="1"/>
  <c r="OG9" i="1" s="1"/>
  <c r="OJ9" i="1" s="1"/>
  <c r="OM9" i="1" s="1"/>
  <c r="OP9" i="1" s="1"/>
  <c r="OS9" i="1" s="1"/>
  <c r="OV9" i="1" s="1"/>
  <c r="OY9" i="1" s="1"/>
  <c r="PB9" i="1" s="1"/>
  <c r="PE9" i="1" s="1"/>
  <c r="PL8" i="1"/>
  <c r="PM8" i="1" s="1"/>
  <c r="PI8" i="1"/>
  <c r="PJ8" i="1" s="1"/>
  <c r="PF8" i="1"/>
  <c r="PG8" i="1" s="1"/>
  <c r="G8" i="1"/>
  <c r="J8" i="1" s="1"/>
  <c r="M8" i="1" s="1"/>
  <c r="P8" i="1" s="1"/>
  <c r="S8" i="1" s="1"/>
  <c r="V8" i="1" s="1"/>
  <c r="Y8" i="1" s="1"/>
  <c r="AB8" i="1" s="1"/>
  <c r="AE8" i="1" s="1"/>
  <c r="AH8" i="1" s="1"/>
  <c r="AK8" i="1" s="1"/>
  <c r="AN8" i="1" s="1"/>
  <c r="AQ8" i="1" s="1"/>
  <c r="AT8" i="1" s="1"/>
  <c r="AW8" i="1" s="1"/>
  <c r="AZ8" i="1" s="1"/>
  <c r="BC8" i="1" s="1"/>
  <c r="BF8" i="1" s="1"/>
  <c r="BI8" i="1" s="1"/>
  <c r="BL8" i="1" s="1"/>
  <c r="BO8" i="1" s="1"/>
  <c r="BR8" i="1" s="1"/>
  <c r="BU8" i="1" s="1"/>
  <c r="BX8" i="1" s="1"/>
  <c r="CA8" i="1" s="1"/>
  <c r="CD8" i="1" s="1"/>
  <c r="CG8" i="1" s="1"/>
  <c r="CJ8" i="1" s="1"/>
  <c r="CM8" i="1" s="1"/>
  <c r="CP8" i="1" s="1"/>
  <c r="CS8" i="1" s="1"/>
  <c r="CV8" i="1" s="1"/>
  <c r="CY8" i="1" s="1"/>
  <c r="DB8" i="1" s="1"/>
  <c r="DE8" i="1" s="1"/>
  <c r="DH8" i="1" s="1"/>
  <c r="DK8" i="1" s="1"/>
  <c r="DN8" i="1" s="1"/>
  <c r="DQ8" i="1" s="1"/>
  <c r="DT8" i="1" s="1"/>
  <c r="DW8" i="1" s="1"/>
  <c r="DZ8" i="1" s="1"/>
  <c r="EC8" i="1" s="1"/>
  <c r="EF8" i="1" s="1"/>
  <c r="EI8" i="1" s="1"/>
  <c r="EL8" i="1" s="1"/>
  <c r="EO8" i="1" s="1"/>
  <c r="ER8" i="1" s="1"/>
  <c r="EU8" i="1" s="1"/>
  <c r="EX8" i="1" s="1"/>
  <c r="FA8" i="1" s="1"/>
  <c r="FD8" i="1" s="1"/>
  <c r="FG8" i="1" s="1"/>
  <c r="FJ8" i="1" s="1"/>
  <c r="FM8" i="1" s="1"/>
  <c r="FP8" i="1" s="1"/>
  <c r="FS8" i="1" s="1"/>
  <c r="FV8" i="1" s="1"/>
  <c r="FY8" i="1" s="1"/>
  <c r="GB8" i="1" s="1"/>
  <c r="GE8" i="1" s="1"/>
  <c r="GH8" i="1" s="1"/>
  <c r="GK8" i="1" s="1"/>
  <c r="GN8" i="1" s="1"/>
  <c r="GQ8" i="1" s="1"/>
  <c r="GT8" i="1" s="1"/>
  <c r="GW8" i="1" s="1"/>
  <c r="GZ8" i="1" s="1"/>
  <c r="HC8" i="1" s="1"/>
  <c r="HF8" i="1" s="1"/>
  <c r="HI8" i="1" s="1"/>
  <c r="HL8" i="1" s="1"/>
  <c r="HO8" i="1" s="1"/>
  <c r="HR8" i="1" s="1"/>
  <c r="HU8" i="1" s="1"/>
  <c r="HX8" i="1" s="1"/>
  <c r="IA8" i="1" s="1"/>
  <c r="ID8" i="1" s="1"/>
  <c r="IG8" i="1" s="1"/>
  <c r="IJ8" i="1" s="1"/>
  <c r="IM8" i="1" s="1"/>
  <c r="IP8" i="1" s="1"/>
  <c r="IS8" i="1" s="1"/>
  <c r="IV8" i="1" s="1"/>
  <c r="IY8" i="1" s="1"/>
  <c r="JB8" i="1" s="1"/>
  <c r="JE8" i="1" s="1"/>
  <c r="JH8" i="1" s="1"/>
  <c r="JK8" i="1" s="1"/>
  <c r="JN8" i="1" s="1"/>
  <c r="JQ8" i="1" s="1"/>
  <c r="JT8" i="1" s="1"/>
  <c r="JW8" i="1" s="1"/>
  <c r="JZ8" i="1" s="1"/>
  <c r="KC8" i="1" s="1"/>
  <c r="KF8" i="1" s="1"/>
  <c r="KI8" i="1" s="1"/>
  <c r="KL8" i="1" s="1"/>
  <c r="KO8" i="1" s="1"/>
  <c r="KR8" i="1" s="1"/>
  <c r="KU8" i="1" s="1"/>
  <c r="KX8" i="1" s="1"/>
  <c r="LA8" i="1" s="1"/>
  <c r="LD8" i="1" s="1"/>
  <c r="LG8" i="1" s="1"/>
  <c r="LJ8" i="1" s="1"/>
  <c r="LM8" i="1" s="1"/>
  <c r="LP8" i="1" s="1"/>
  <c r="LS8" i="1" s="1"/>
  <c r="LV8" i="1" s="1"/>
  <c r="LY8" i="1" s="1"/>
  <c r="MB8" i="1" s="1"/>
  <c r="ME8" i="1" s="1"/>
  <c r="MH8" i="1" s="1"/>
  <c r="MK8" i="1" s="1"/>
  <c r="MN8" i="1" s="1"/>
  <c r="MQ8" i="1" s="1"/>
  <c r="MT8" i="1" s="1"/>
  <c r="MW8" i="1" s="1"/>
  <c r="MZ8" i="1" s="1"/>
  <c r="NC8" i="1" s="1"/>
  <c r="NF8" i="1" s="1"/>
  <c r="NI8" i="1" s="1"/>
  <c r="NL8" i="1" s="1"/>
  <c r="NO8" i="1" s="1"/>
  <c r="NR8" i="1" s="1"/>
  <c r="NU8" i="1" s="1"/>
  <c r="NX8" i="1" s="1"/>
  <c r="OA8" i="1" s="1"/>
  <c r="OD8" i="1" s="1"/>
  <c r="OG8" i="1" s="1"/>
  <c r="OJ8" i="1" s="1"/>
  <c r="OM8" i="1" s="1"/>
  <c r="OP8" i="1" s="1"/>
  <c r="OS8" i="1" s="1"/>
  <c r="OV8" i="1" s="1"/>
  <c r="OY8" i="1" s="1"/>
  <c r="PB8" i="1" s="1"/>
  <c r="PE8" i="1" s="1"/>
  <c r="PL7" i="1"/>
  <c r="PM7" i="1" s="1"/>
  <c r="PI7" i="1"/>
  <c r="PJ7" i="1" s="1"/>
  <c r="PF7" i="1"/>
  <c r="PO7" i="1" s="1"/>
  <c r="PP7" i="1" s="1"/>
  <c r="EU7" i="1"/>
  <c r="EX7" i="1" s="1"/>
  <c r="FA7" i="1" s="1"/>
  <c r="FD7" i="1" s="1"/>
  <c r="FG7" i="1" s="1"/>
  <c r="FJ7" i="1" s="1"/>
  <c r="FM7" i="1" s="1"/>
  <c r="FP7" i="1" s="1"/>
  <c r="FS7" i="1" s="1"/>
  <c r="FV7" i="1" s="1"/>
  <c r="FY7" i="1" s="1"/>
  <c r="GB7" i="1" s="1"/>
  <c r="GE7" i="1" s="1"/>
  <c r="GH7" i="1" s="1"/>
  <c r="GK7" i="1" s="1"/>
  <c r="GN7" i="1" s="1"/>
  <c r="GQ7" i="1" s="1"/>
  <c r="GT7" i="1" s="1"/>
  <c r="GW7" i="1" s="1"/>
  <c r="GZ7" i="1" s="1"/>
  <c r="HC7" i="1" s="1"/>
  <c r="HF7" i="1" s="1"/>
  <c r="HI7" i="1" s="1"/>
  <c r="HL7" i="1" s="1"/>
  <c r="HO7" i="1" s="1"/>
  <c r="HR7" i="1" s="1"/>
  <c r="HU7" i="1" s="1"/>
  <c r="HX7" i="1" s="1"/>
  <c r="IA7" i="1" s="1"/>
  <c r="ID7" i="1" s="1"/>
  <c r="IG7" i="1" s="1"/>
  <c r="IJ7" i="1" s="1"/>
  <c r="IM7" i="1" s="1"/>
  <c r="IP7" i="1" s="1"/>
  <c r="IS7" i="1" s="1"/>
  <c r="IV7" i="1" s="1"/>
  <c r="IY7" i="1" s="1"/>
  <c r="JB7" i="1" s="1"/>
  <c r="JE7" i="1" s="1"/>
  <c r="JH7" i="1" s="1"/>
  <c r="JK7" i="1" s="1"/>
  <c r="JN7" i="1" s="1"/>
  <c r="JQ7" i="1" s="1"/>
  <c r="JT7" i="1" s="1"/>
  <c r="JW7" i="1" s="1"/>
  <c r="JZ7" i="1" s="1"/>
  <c r="KC7" i="1" s="1"/>
  <c r="KF7" i="1" s="1"/>
  <c r="KI7" i="1" s="1"/>
  <c r="KL7" i="1" s="1"/>
  <c r="KO7" i="1" s="1"/>
  <c r="KR7" i="1" s="1"/>
  <c r="KU7" i="1" s="1"/>
  <c r="KX7" i="1" s="1"/>
  <c r="LA7" i="1" s="1"/>
  <c r="LD7" i="1" s="1"/>
  <c r="LG7" i="1" s="1"/>
  <c r="LJ7" i="1" s="1"/>
  <c r="LM7" i="1" s="1"/>
  <c r="LP7" i="1" s="1"/>
  <c r="LS7" i="1" s="1"/>
  <c r="LV7" i="1" s="1"/>
  <c r="LY7" i="1" s="1"/>
  <c r="MB7" i="1" s="1"/>
  <c r="ME7" i="1" s="1"/>
  <c r="MH7" i="1" s="1"/>
  <c r="MK7" i="1" s="1"/>
  <c r="MN7" i="1" s="1"/>
  <c r="MQ7" i="1" s="1"/>
  <c r="MT7" i="1" s="1"/>
  <c r="MW7" i="1" s="1"/>
  <c r="MZ7" i="1" s="1"/>
  <c r="NC7" i="1" s="1"/>
  <c r="NF7" i="1" s="1"/>
  <c r="NI7" i="1" s="1"/>
  <c r="NL7" i="1" s="1"/>
  <c r="NO7" i="1" s="1"/>
  <c r="NR7" i="1" s="1"/>
  <c r="NU7" i="1" s="1"/>
  <c r="NX7" i="1" s="1"/>
  <c r="OA7" i="1" s="1"/>
  <c r="OD7" i="1" s="1"/>
  <c r="OG7" i="1" s="1"/>
  <c r="OJ7" i="1" s="1"/>
  <c r="OM7" i="1" s="1"/>
  <c r="OP7" i="1" s="1"/>
  <c r="OS7" i="1" s="1"/>
  <c r="OV7" i="1" s="1"/>
  <c r="OY7" i="1" s="1"/>
  <c r="PB7" i="1" s="1"/>
  <c r="PE7" i="1" s="1"/>
  <c r="PL6" i="1"/>
  <c r="PI6" i="1"/>
  <c r="PJ6" i="1" s="1"/>
  <c r="PF6" i="1"/>
  <c r="PG6" i="1" s="1"/>
  <c r="MU6" i="1"/>
  <c r="EP6" i="1"/>
  <c r="EJ6" i="1"/>
  <c r="DX6" i="1"/>
  <c r="BY6" i="1"/>
  <c r="BM6" i="1"/>
  <c r="E6" i="1"/>
  <c r="G6" i="1" s="1"/>
  <c r="J6" i="1" s="1"/>
  <c r="M6" i="1" s="1"/>
  <c r="P6" i="1" s="1"/>
  <c r="S6" i="1" s="1"/>
  <c r="V6" i="1" s="1"/>
  <c r="Y6" i="1" s="1"/>
  <c r="AB6" i="1" s="1"/>
  <c r="AE6" i="1" s="1"/>
  <c r="AH6" i="1" s="1"/>
  <c r="AK6" i="1" s="1"/>
  <c r="AN6" i="1" s="1"/>
  <c r="AQ6" i="1" s="1"/>
  <c r="AT6" i="1" s="1"/>
  <c r="AW6" i="1" s="1"/>
  <c r="AZ6" i="1" s="1"/>
  <c r="BC6" i="1" s="1"/>
  <c r="BF6" i="1" s="1"/>
  <c r="BI6" i="1" s="1"/>
  <c r="BL6" i="1" s="1"/>
  <c r="BO6" i="1" s="1"/>
  <c r="BR6" i="1" s="1"/>
  <c r="BU6" i="1" s="1"/>
  <c r="BX6" i="1" s="1"/>
  <c r="OX5" i="1"/>
  <c r="OU5" i="1"/>
  <c r="OL5" i="1"/>
  <c r="OF5" i="1"/>
  <c r="NK5" i="1"/>
  <c r="MP5" i="1"/>
  <c r="MD5" i="1"/>
  <c r="MC5" i="1"/>
  <c r="LX5" i="1"/>
  <c r="LL5" i="1"/>
  <c r="LF5" i="1"/>
  <c r="KQ5" i="1"/>
  <c r="KK5" i="1"/>
  <c r="JY5" i="1"/>
  <c r="JP5" i="1"/>
  <c r="JO5" i="1"/>
  <c r="JJ5" i="1"/>
  <c r="JI5" i="1"/>
  <c r="JD5" i="1"/>
  <c r="IX5" i="1"/>
  <c r="IO5" i="1"/>
  <c r="HW5" i="1"/>
  <c r="HB5" i="1"/>
  <c r="GS5" i="1"/>
  <c r="GD5" i="1"/>
  <c r="FR5" i="1"/>
  <c r="FL5" i="1"/>
  <c r="FF5" i="1"/>
  <c r="EW5" i="1"/>
  <c r="EV5" i="1"/>
  <c r="EQ5" i="1"/>
  <c r="EK5" i="1"/>
  <c r="EJ5" i="1"/>
  <c r="EH5" i="1"/>
  <c r="DY5" i="1"/>
  <c r="DX5" i="1"/>
  <c r="DS5" i="1"/>
  <c r="DG5" i="1"/>
  <c r="PF5" i="1" s="1"/>
  <c r="CT5" i="1"/>
  <c r="CO5" i="1"/>
  <c r="CN5" i="1"/>
  <c r="CI5" i="1"/>
  <c r="BZ5" i="1"/>
  <c r="BY5" i="1"/>
  <c r="BT5" i="1"/>
  <c r="BS5" i="1"/>
  <c r="BN5" i="1"/>
  <c r="BM5" i="1"/>
  <c r="BE5" i="1"/>
  <c r="AY5" i="1"/>
  <c r="AS5" i="1"/>
  <c r="AM5" i="1"/>
  <c r="AG5" i="1"/>
  <c r="U5" i="1"/>
  <c r="O5" i="1"/>
  <c r="G5" i="1"/>
  <c r="J5" i="1" s="1"/>
  <c r="M5" i="1" s="1"/>
  <c r="P5" i="1" s="1"/>
  <c r="S5" i="1" s="1"/>
  <c r="PO27" i="1" l="1"/>
  <c r="PP27" i="1" s="1"/>
  <c r="PO55" i="1"/>
  <c r="PP55" i="1" s="1"/>
  <c r="PO6" i="1"/>
  <c r="PP6" i="1" s="1"/>
  <c r="D2" i="6" s="1"/>
  <c r="PO29" i="1"/>
  <c r="PP29" i="1" s="1"/>
  <c r="PO34" i="1"/>
  <c r="PP34" i="1" s="1"/>
  <c r="PO35" i="1"/>
  <c r="PP35" i="1" s="1"/>
  <c r="PG66" i="1"/>
  <c r="PO102" i="1"/>
  <c r="PP102" i="1" s="1"/>
  <c r="PG7" i="1"/>
  <c r="PG43" i="1"/>
  <c r="PJ44" i="1"/>
  <c r="PO75" i="1"/>
  <c r="PP75" i="1" s="1"/>
  <c r="PO83" i="1"/>
  <c r="PP83" i="1" s="1"/>
  <c r="PO30" i="1"/>
  <c r="PP30" i="1" s="1"/>
  <c r="PO38" i="1"/>
  <c r="PP38" i="1" s="1"/>
  <c r="PG40" i="1"/>
  <c r="PG65" i="1"/>
  <c r="PL5" i="1"/>
  <c r="PM5" i="1" s="1"/>
  <c r="PO10" i="1"/>
  <c r="PP10" i="1" s="1"/>
  <c r="PO11" i="1"/>
  <c r="PP11" i="1" s="1"/>
  <c r="D6" i="6" s="1"/>
  <c r="GW15" i="1"/>
  <c r="GZ15" i="1" s="1"/>
  <c r="HC15" i="1" s="1"/>
  <c r="HF15" i="1" s="1"/>
  <c r="HI15" i="1" s="1"/>
  <c r="HL15" i="1" s="1"/>
  <c r="HO15" i="1" s="1"/>
  <c r="HR15" i="1" s="1"/>
  <c r="HU15" i="1" s="1"/>
  <c r="HX15" i="1" s="1"/>
  <c r="IA15" i="1" s="1"/>
  <c r="ID15" i="1" s="1"/>
  <c r="IG15" i="1" s="1"/>
  <c r="IJ15" i="1" s="1"/>
  <c r="IM15" i="1" s="1"/>
  <c r="IP15" i="1" s="1"/>
  <c r="IS15" i="1" s="1"/>
  <c r="IV15" i="1" s="1"/>
  <c r="IY15" i="1" s="1"/>
  <c r="JB15" i="1" s="1"/>
  <c r="JE15" i="1" s="1"/>
  <c r="JH15" i="1" s="1"/>
  <c r="JK15" i="1" s="1"/>
  <c r="JN15" i="1" s="1"/>
  <c r="JQ15" i="1" s="1"/>
  <c r="JT15" i="1" s="1"/>
  <c r="JW15" i="1" s="1"/>
  <c r="JZ15" i="1" s="1"/>
  <c r="KC15" i="1" s="1"/>
  <c r="KF15" i="1" s="1"/>
  <c r="KI15" i="1" s="1"/>
  <c r="KL15" i="1" s="1"/>
  <c r="KO15" i="1" s="1"/>
  <c r="KR15" i="1" s="1"/>
  <c r="KU15" i="1" s="1"/>
  <c r="KX15" i="1" s="1"/>
  <c r="LA15" i="1" s="1"/>
  <c r="LD15" i="1" s="1"/>
  <c r="LG15" i="1" s="1"/>
  <c r="LJ15" i="1" s="1"/>
  <c r="LM15" i="1" s="1"/>
  <c r="LP15" i="1" s="1"/>
  <c r="LS15" i="1" s="1"/>
  <c r="LV15" i="1" s="1"/>
  <c r="LY15" i="1" s="1"/>
  <c r="MB15" i="1" s="1"/>
  <c r="ME15" i="1" s="1"/>
  <c r="MH15" i="1" s="1"/>
  <c r="MK15" i="1" s="1"/>
  <c r="MN15" i="1" s="1"/>
  <c r="MQ15" i="1" s="1"/>
  <c r="MT15" i="1" s="1"/>
  <c r="MW15" i="1" s="1"/>
  <c r="MZ15" i="1" s="1"/>
  <c r="NC15" i="1" s="1"/>
  <c r="NF15" i="1" s="1"/>
  <c r="NI15" i="1" s="1"/>
  <c r="NL15" i="1" s="1"/>
  <c r="NO15" i="1" s="1"/>
  <c r="NR15" i="1" s="1"/>
  <c r="NU15" i="1" s="1"/>
  <c r="NX15" i="1" s="1"/>
  <c r="OA15" i="1" s="1"/>
  <c r="OD15" i="1" s="1"/>
  <c r="OG15" i="1" s="1"/>
  <c r="OJ15" i="1" s="1"/>
  <c r="OM15" i="1" s="1"/>
  <c r="OP15" i="1" s="1"/>
  <c r="OS15" i="1" s="1"/>
  <c r="OV15" i="1" s="1"/>
  <c r="OY15" i="1" s="1"/>
  <c r="PB15" i="1" s="1"/>
  <c r="PE15" i="1" s="1"/>
  <c r="PG38" i="1"/>
  <c r="PJ62" i="1"/>
  <c r="PO101" i="1"/>
  <c r="PP101" i="1" s="1"/>
  <c r="PO32" i="1"/>
  <c r="PP32" i="1" s="1"/>
  <c r="PO41" i="1"/>
  <c r="PP41" i="1" s="1"/>
  <c r="D10" i="6" s="1"/>
  <c r="PO64" i="1"/>
  <c r="PP64" i="1" s="1"/>
  <c r="D26" i="6" s="1"/>
  <c r="PO87" i="1"/>
  <c r="PP87" i="1" s="1"/>
  <c r="D4" i="6" s="1"/>
  <c r="PO104" i="1"/>
  <c r="PP104" i="1" s="1"/>
  <c r="PO8" i="1"/>
  <c r="PP8" i="1" s="1"/>
  <c r="D3" i="6" s="1"/>
  <c r="PO15" i="1"/>
  <c r="PP15" i="1" s="1"/>
  <c r="V5" i="1"/>
  <c r="Y5" i="1" s="1"/>
  <c r="AB5" i="1" s="1"/>
  <c r="AE5" i="1" s="1"/>
  <c r="AH5" i="1" s="1"/>
  <c r="AK5" i="1" s="1"/>
  <c r="AN5" i="1" s="1"/>
  <c r="AQ5" i="1" s="1"/>
  <c r="AT5" i="1" s="1"/>
  <c r="AW5" i="1" s="1"/>
  <c r="AZ5" i="1" s="1"/>
  <c r="BC5" i="1" s="1"/>
  <c r="BF5" i="1" s="1"/>
  <c r="BI5" i="1" s="1"/>
  <c r="BL5" i="1" s="1"/>
  <c r="BO5" i="1" s="1"/>
  <c r="BR5" i="1" s="1"/>
  <c r="BU5" i="1" s="1"/>
  <c r="BX5" i="1" s="1"/>
  <c r="CA5" i="1" s="1"/>
  <c r="CD5" i="1" s="1"/>
  <c r="CG5" i="1" s="1"/>
  <c r="CJ5" i="1" s="1"/>
  <c r="CM5" i="1" s="1"/>
  <c r="CP5" i="1" s="1"/>
  <c r="CS5" i="1" s="1"/>
  <c r="CV5" i="1" s="1"/>
  <c r="CY5" i="1" s="1"/>
  <c r="DB5" i="1" s="1"/>
  <c r="DE5" i="1" s="1"/>
  <c r="DH5" i="1" s="1"/>
  <c r="DK5" i="1" s="1"/>
  <c r="DN5" i="1" s="1"/>
  <c r="DQ5" i="1" s="1"/>
  <c r="DT5" i="1" s="1"/>
  <c r="DW5" i="1" s="1"/>
  <c r="DZ5" i="1" s="1"/>
  <c r="EC5" i="1" s="1"/>
  <c r="EF5" i="1" s="1"/>
  <c r="EI5" i="1" s="1"/>
  <c r="EL5" i="1" s="1"/>
  <c r="EO5" i="1" s="1"/>
  <c r="ER5" i="1" s="1"/>
  <c r="EU5" i="1" s="1"/>
  <c r="EX5" i="1" s="1"/>
  <c r="FA5" i="1" s="1"/>
  <c r="FD5" i="1" s="1"/>
  <c r="FG5" i="1" s="1"/>
  <c r="FJ5" i="1" s="1"/>
  <c r="FM5" i="1" s="1"/>
  <c r="FP5" i="1" s="1"/>
  <c r="FS5" i="1" s="1"/>
  <c r="FV5" i="1" s="1"/>
  <c r="FY5" i="1" s="1"/>
  <c r="GB5" i="1" s="1"/>
  <c r="GE5" i="1" s="1"/>
  <c r="GH5" i="1" s="1"/>
  <c r="GK5" i="1" s="1"/>
  <c r="GN5" i="1" s="1"/>
  <c r="GQ5" i="1" s="1"/>
  <c r="GT5" i="1" s="1"/>
  <c r="GW5" i="1" s="1"/>
  <c r="GZ5" i="1" s="1"/>
  <c r="HC5" i="1" s="1"/>
  <c r="HF5" i="1" s="1"/>
  <c r="HI5" i="1" s="1"/>
  <c r="HL5" i="1" s="1"/>
  <c r="HO5" i="1" s="1"/>
  <c r="HR5" i="1" s="1"/>
  <c r="HU5" i="1" s="1"/>
  <c r="HX5" i="1" s="1"/>
  <c r="IA5" i="1" s="1"/>
  <c r="ID5" i="1" s="1"/>
  <c r="IG5" i="1" s="1"/>
  <c r="IJ5" i="1" s="1"/>
  <c r="IM5" i="1" s="1"/>
  <c r="IP5" i="1" s="1"/>
  <c r="IS5" i="1" s="1"/>
  <c r="IV5" i="1" s="1"/>
  <c r="IY5" i="1" s="1"/>
  <c r="JB5" i="1" s="1"/>
  <c r="JE5" i="1" s="1"/>
  <c r="JH5" i="1" s="1"/>
  <c r="JK5" i="1" s="1"/>
  <c r="JN5" i="1" s="1"/>
  <c r="JQ5" i="1" s="1"/>
  <c r="JT5" i="1" s="1"/>
  <c r="JW5" i="1" s="1"/>
  <c r="JZ5" i="1" s="1"/>
  <c r="KC5" i="1" s="1"/>
  <c r="KF5" i="1" s="1"/>
  <c r="KI5" i="1" s="1"/>
  <c r="KL5" i="1" s="1"/>
  <c r="KO5" i="1" s="1"/>
  <c r="KR5" i="1" s="1"/>
  <c r="KU5" i="1" s="1"/>
  <c r="KX5" i="1" s="1"/>
  <c r="LA5" i="1" s="1"/>
  <c r="LD5" i="1" s="1"/>
  <c r="LG5" i="1" s="1"/>
  <c r="LJ5" i="1" s="1"/>
  <c r="LM5" i="1" s="1"/>
  <c r="LP5" i="1" s="1"/>
  <c r="LS5" i="1" s="1"/>
  <c r="LV5" i="1" s="1"/>
  <c r="LY5" i="1" s="1"/>
  <c r="MB5" i="1" s="1"/>
  <c r="ME5" i="1" s="1"/>
  <c r="MH5" i="1" s="1"/>
  <c r="MK5" i="1" s="1"/>
  <c r="MN5" i="1" s="1"/>
  <c r="MQ5" i="1" s="1"/>
  <c r="MT5" i="1" s="1"/>
  <c r="MW5" i="1" s="1"/>
  <c r="MZ5" i="1" s="1"/>
  <c r="NC5" i="1" s="1"/>
  <c r="NF5" i="1" s="1"/>
  <c r="NI5" i="1" s="1"/>
  <c r="NL5" i="1" s="1"/>
  <c r="NO5" i="1" s="1"/>
  <c r="NR5" i="1" s="1"/>
  <c r="NU5" i="1" s="1"/>
  <c r="NX5" i="1" s="1"/>
  <c r="OA5" i="1" s="1"/>
  <c r="OD5" i="1" s="1"/>
  <c r="OG5" i="1" s="1"/>
  <c r="OJ5" i="1" s="1"/>
  <c r="OM5" i="1" s="1"/>
  <c r="OP5" i="1" s="1"/>
  <c r="OS5" i="1" s="1"/>
  <c r="OV5" i="1" s="1"/>
  <c r="OY5" i="1" s="1"/>
  <c r="PB5" i="1" s="1"/>
  <c r="PE5" i="1" s="1"/>
  <c r="PI5" i="1"/>
  <c r="PJ5" i="1" s="1"/>
  <c r="CA6" i="1"/>
  <c r="CD6" i="1" s="1"/>
  <c r="CG6" i="1" s="1"/>
  <c r="CJ6" i="1" s="1"/>
  <c r="CM6" i="1" s="1"/>
  <c r="CP6" i="1" s="1"/>
  <c r="CS6" i="1" s="1"/>
  <c r="CV6" i="1" s="1"/>
  <c r="CY6" i="1" s="1"/>
  <c r="DB6" i="1" s="1"/>
  <c r="DE6" i="1" s="1"/>
  <c r="DH6" i="1" s="1"/>
  <c r="DK6" i="1" s="1"/>
  <c r="DN6" i="1" s="1"/>
  <c r="DQ6" i="1" s="1"/>
  <c r="DT6" i="1" s="1"/>
  <c r="DW6" i="1" s="1"/>
  <c r="DZ6" i="1" s="1"/>
  <c r="EC6" i="1" s="1"/>
  <c r="EF6" i="1" s="1"/>
  <c r="EI6" i="1" s="1"/>
  <c r="EL6" i="1" s="1"/>
  <c r="EO6" i="1" s="1"/>
  <c r="ER6" i="1" s="1"/>
  <c r="EU6" i="1" s="1"/>
  <c r="EX6" i="1" s="1"/>
  <c r="FA6" i="1" s="1"/>
  <c r="FD6" i="1" s="1"/>
  <c r="FG6" i="1" s="1"/>
  <c r="FJ6" i="1" s="1"/>
  <c r="FM6" i="1" s="1"/>
  <c r="FP6" i="1" s="1"/>
  <c r="FS6" i="1" s="1"/>
  <c r="FV6" i="1" s="1"/>
  <c r="FY6" i="1" s="1"/>
  <c r="GB6" i="1" s="1"/>
  <c r="GE6" i="1" s="1"/>
  <c r="GH6" i="1" s="1"/>
  <c r="GK6" i="1" s="1"/>
  <c r="GN6" i="1" s="1"/>
  <c r="GQ6" i="1" s="1"/>
  <c r="GT6" i="1" s="1"/>
  <c r="GW6" i="1" s="1"/>
  <c r="GZ6" i="1" s="1"/>
  <c r="HC6" i="1" s="1"/>
  <c r="HF6" i="1" s="1"/>
  <c r="HI6" i="1" s="1"/>
  <c r="HL6" i="1" s="1"/>
  <c r="HO6" i="1" s="1"/>
  <c r="HR6" i="1" s="1"/>
  <c r="HU6" i="1" s="1"/>
  <c r="HX6" i="1" s="1"/>
  <c r="IA6" i="1" s="1"/>
  <c r="ID6" i="1" s="1"/>
  <c r="IG6" i="1" s="1"/>
  <c r="IJ6" i="1" s="1"/>
  <c r="IM6" i="1" s="1"/>
  <c r="IP6" i="1" s="1"/>
  <c r="IS6" i="1" s="1"/>
  <c r="IV6" i="1" s="1"/>
  <c r="IY6" i="1" s="1"/>
  <c r="JB6" i="1" s="1"/>
  <c r="JE6" i="1" s="1"/>
  <c r="JH6" i="1" s="1"/>
  <c r="JK6" i="1" s="1"/>
  <c r="JN6" i="1" s="1"/>
  <c r="JQ6" i="1" s="1"/>
  <c r="JT6" i="1" s="1"/>
  <c r="JW6" i="1" s="1"/>
  <c r="JZ6" i="1" s="1"/>
  <c r="KC6" i="1" s="1"/>
  <c r="KF6" i="1" s="1"/>
  <c r="KI6" i="1" s="1"/>
  <c r="KL6" i="1" s="1"/>
  <c r="KO6" i="1" s="1"/>
  <c r="KR6" i="1" s="1"/>
  <c r="KU6" i="1" s="1"/>
  <c r="KX6" i="1" s="1"/>
  <c r="LA6" i="1" s="1"/>
  <c r="LD6" i="1" s="1"/>
  <c r="LG6" i="1" s="1"/>
  <c r="LJ6" i="1" s="1"/>
  <c r="LM6" i="1" s="1"/>
  <c r="LP6" i="1" s="1"/>
  <c r="LS6" i="1" s="1"/>
  <c r="LV6" i="1" s="1"/>
  <c r="LY6" i="1" s="1"/>
  <c r="MB6" i="1" s="1"/>
  <c r="ME6" i="1" s="1"/>
  <c r="MH6" i="1" s="1"/>
  <c r="MK6" i="1" s="1"/>
  <c r="MN6" i="1" s="1"/>
  <c r="MQ6" i="1" s="1"/>
  <c r="MT6" i="1" s="1"/>
  <c r="MW6" i="1" s="1"/>
  <c r="MZ6" i="1" s="1"/>
  <c r="NC6" i="1" s="1"/>
  <c r="NF6" i="1" s="1"/>
  <c r="NI6" i="1" s="1"/>
  <c r="NL6" i="1" s="1"/>
  <c r="NO6" i="1" s="1"/>
  <c r="NR6" i="1" s="1"/>
  <c r="NU6" i="1" s="1"/>
  <c r="NX6" i="1" s="1"/>
  <c r="OA6" i="1" s="1"/>
  <c r="OD6" i="1" s="1"/>
  <c r="OG6" i="1" s="1"/>
  <c r="OJ6" i="1" s="1"/>
  <c r="OM6" i="1" s="1"/>
  <c r="OP6" i="1" s="1"/>
  <c r="OS6" i="1" s="1"/>
  <c r="OV6" i="1" s="1"/>
  <c r="OY6" i="1" s="1"/>
  <c r="PB6" i="1" s="1"/>
  <c r="PE6" i="1" s="1"/>
  <c r="PG101" i="1"/>
  <c r="PG103" i="1"/>
  <c r="PO96" i="1"/>
  <c r="PP96" i="1" s="1"/>
  <c r="PG102" i="1"/>
  <c r="PG104" i="1"/>
  <c r="PJ96" i="1"/>
  <c r="PO100" i="1"/>
  <c r="PP100" i="1" s="1"/>
  <c r="PG88" i="1"/>
  <c r="PG93" i="1"/>
  <c r="PO90" i="1"/>
  <c r="PP90" i="1" s="1"/>
  <c r="PG83" i="1"/>
  <c r="PO69" i="1"/>
  <c r="PP69" i="1" s="1"/>
  <c r="PO71" i="1"/>
  <c r="PP71" i="1" s="1"/>
  <c r="PO73" i="1"/>
  <c r="PP73" i="1" s="1"/>
  <c r="PO68" i="1"/>
  <c r="PP68" i="1" s="1"/>
  <c r="PO60" i="1"/>
  <c r="PP60" i="1" s="1"/>
  <c r="PO56" i="1"/>
  <c r="PP56" i="1" s="1"/>
  <c r="PO53" i="1"/>
  <c r="PP53" i="1" s="1"/>
  <c r="PO48" i="1"/>
  <c r="PP48" i="1" s="1"/>
  <c r="PO47" i="1"/>
  <c r="PP47" i="1" s="1"/>
  <c r="PO45" i="1"/>
  <c r="PP45" i="1" s="1"/>
  <c r="PO13" i="1"/>
  <c r="PP13" i="1" s="1"/>
  <c r="PJ18" i="1"/>
  <c r="PO22" i="1"/>
  <c r="PP22" i="1" s="1"/>
  <c r="PO26" i="1"/>
  <c r="PP26" i="1" s="1"/>
  <c r="PO19" i="1"/>
  <c r="PP19" i="1" s="1"/>
  <c r="PG26" i="1"/>
  <c r="PO21" i="1"/>
  <c r="PP21" i="1" s="1"/>
  <c r="PO25" i="1"/>
  <c r="PP25" i="1" s="1"/>
  <c r="PG27" i="1"/>
  <c r="PO12" i="1"/>
  <c r="PP12" i="1" s="1"/>
  <c r="PO14" i="1"/>
  <c r="PP14" i="1" s="1"/>
  <c r="PO17" i="1"/>
  <c r="PP17" i="1" s="1"/>
  <c r="PO16" i="1"/>
  <c r="PP16" i="1" s="1"/>
  <c r="PM17" i="1"/>
  <c r="PG5" i="1"/>
  <c r="PJ9" i="1"/>
  <c r="PM11" i="1"/>
  <c r="PO20" i="1"/>
  <c r="PP20" i="1" s="1"/>
  <c r="PM20" i="1"/>
  <c r="PG10" i="1"/>
  <c r="PM6" i="1"/>
  <c r="PG15" i="1"/>
  <c r="PG24" i="1"/>
  <c r="PO24" i="1"/>
  <c r="PP24" i="1" s="1"/>
  <c r="PG28" i="1"/>
  <c r="PO28" i="1"/>
  <c r="PP28" i="1" s="1"/>
  <c r="PG19" i="1"/>
  <c r="PO23" i="1"/>
  <c r="PP23" i="1" s="1"/>
  <c r="PM23" i="1"/>
  <c r="PO42" i="1"/>
  <c r="PP42" i="1" s="1"/>
  <c r="PJ42" i="1"/>
  <c r="PO33" i="1"/>
  <c r="PP33" i="1" s="1"/>
  <c r="PO31" i="1"/>
  <c r="PP31" i="1" s="1"/>
  <c r="PG36" i="1"/>
  <c r="PO36" i="1"/>
  <c r="PP36" i="1" s="1"/>
  <c r="PG30" i="1"/>
  <c r="PM32" i="1"/>
  <c r="PO46" i="1"/>
  <c r="PP46" i="1" s="1"/>
  <c r="D23" i="6" s="1"/>
  <c r="PG46" i="1"/>
  <c r="PO37" i="1"/>
  <c r="PP37" i="1" s="1"/>
  <c r="PG37" i="1"/>
  <c r="PO39" i="1"/>
  <c r="PP39" i="1" s="1"/>
  <c r="PJ39" i="1"/>
  <c r="PG48" i="1"/>
  <c r="PO49" i="1"/>
  <c r="PP49" i="1" s="1"/>
  <c r="PO51" i="1"/>
  <c r="PP51" i="1" s="1"/>
  <c r="D9" i="6" s="1"/>
  <c r="PM45" i="1"/>
  <c r="PG58" i="1"/>
  <c r="PO58" i="1"/>
  <c r="PP58" i="1" s="1"/>
  <c r="PO50" i="1"/>
  <c r="PP50" i="1" s="1"/>
  <c r="PO52" i="1"/>
  <c r="PP52" i="1" s="1"/>
  <c r="PO59" i="1"/>
  <c r="PP59" i="1" s="1"/>
  <c r="PJ59" i="1"/>
  <c r="PG63" i="1"/>
  <c r="PO63" i="1"/>
  <c r="PP63" i="1" s="1"/>
  <c r="D19" i="6" s="1"/>
  <c r="PO57" i="1"/>
  <c r="PP57" i="1" s="1"/>
  <c r="PG57" i="1"/>
  <c r="PO61" i="1"/>
  <c r="PP61" i="1" s="1"/>
  <c r="PO70" i="1"/>
  <c r="PP70" i="1" s="1"/>
  <c r="PO77" i="1"/>
  <c r="PP77" i="1" s="1"/>
  <c r="PG77" i="1"/>
  <c r="PG69" i="1"/>
  <c r="PO67" i="1"/>
  <c r="PP67" i="1" s="1"/>
  <c r="PG68" i="1"/>
  <c r="PO72" i="1"/>
  <c r="PP72" i="1" s="1"/>
  <c r="PO74" i="1"/>
  <c r="PP74" i="1" s="1"/>
  <c r="PO76" i="1"/>
  <c r="PP76" i="1" s="1"/>
  <c r="PM76" i="1"/>
  <c r="PO80" i="1"/>
  <c r="PP80" i="1" s="1"/>
  <c r="PG80" i="1"/>
  <c r="PO78" i="1"/>
  <c r="PP78" i="1" s="1"/>
  <c r="PG75" i="1"/>
  <c r="PO81" i="1"/>
  <c r="PP81" i="1" s="1"/>
  <c r="PJ84" i="1"/>
  <c r="PO84" i="1"/>
  <c r="PP84" i="1" s="1"/>
  <c r="PO79" i="1"/>
  <c r="PP79" i="1" s="1"/>
  <c r="PG86" i="1"/>
  <c r="PO86" i="1"/>
  <c r="PP86" i="1" s="1"/>
  <c r="PO82" i="1"/>
  <c r="PP82" i="1" s="1"/>
  <c r="PO91" i="1"/>
  <c r="PP91" i="1" s="1"/>
  <c r="PG91" i="1"/>
  <c r="PG85" i="1"/>
  <c r="PO85" i="1"/>
  <c r="PP85" i="1" s="1"/>
  <c r="PO89" i="1"/>
  <c r="PP89" i="1" s="1"/>
  <c r="PJ89" i="1"/>
  <c r="PO95" i="1"/>
  <c r="PP95" i="1" s="1"/>
  <c r="D14" i="6" s="1"/>
  <c r="PM95" i="1"/>
  <c r="PJ90" i="1"/>
  <c r="PO92" i="1"/>
  <c r="PP92" i="1" s="1"/>
  <c r="PG99" i="1"/>
  <c r="PO94" i="1"/>
  <c r="PP94" i="1" s="1"/>
  <c r="PO98" i="1"/>
  <c r="PP98" i="1" s="1"/>
  <c r="PG98" i="1"/>
  <c r="PJ97" i="1"/>
  <c r="PO97" i="1"/>
  <c r="PP97" i="1" s="1"/>
  <c r="PO5" i="1" l="1"/>
  <c r="PP5" i="1" s="1"/>
  <c r="D7" i="6" s="1"/>
</calcChain>
</file>

<file path=xl/comments1.xml><?xml version="1.0" encoding="utf-8"?>
<comments xmlns="http://schemas.openxmlformats.org/spreadsheetml/2006/main">
  <authors>
    <author>Author</author>
  </authors>
  <commentList>
    <comment ref="E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4926</t>
        </r>
      </text>
    </comment>
    <comment ref="I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0616</t>
        </r>
      </text>
    </comment>
    <comment ref="L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0617</t>
        </r>
      </text>
    </comment>
    <comment ref="N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4930</t>
        </r>
      </text>
    </comment>
    <comment ref="O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0618  አ1ዱ=ለገጠማ</t>
        </r>
      </text>
    </comment>
    <comment ref="R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0620</t>
        </r>
      </text>
    </comment>
    <comment ref="T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4932</t>
        </r>
      </text>
    </comment>
    <comment ref="U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0622   1 =ለገጠማ</t>
        </r>
      </text>
    </comment>
    <comment ref="X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0623</t>
        </r>
      </text>
    </comment>
    <comment ref="Z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4934</t>
        </r>
      </text>
    </comment>
    <comment ref="AA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0625</t>
        </r>
      </text>
    </comment>
    <comment ref="AD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0627</t>
        </r>
      </text>
    </comment>
    <comment ref="AF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4936</t>
        </r>
      </text>
    </comment>
    <comment ref="AG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0628  , 1=ለገጠማ</t>
        </r>
      </text>
    </comment>
    <comment ref="AJ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0629</t>
        </r>
      </text>
    </comment>
    <comment ref="AL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4938</t>
        </r>
      </text>
    </comment>
    <comment ref="AM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0630 ፣1=ለገጠማ</t>
        </r>
      </text>
    </comment>
    <comment ref="AP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0632</t>
        </r>
      </text>
    </comment>
    <comment ref="AR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4940</t>
        </r>
      </text>
    </comment>
    <comment ref="AS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0634 ፣ 1=ለገጠማ</t>
        </r>
      </text>
    </comment>
    <comment ref="AV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</t>
        </r>
      </text>
    </comment>
    <comment ref="AX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4942</t>
        </r>
      </text>
    </comment>
    <comment ref="AY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 ,1=ለገጠማ</t>
        </r>
      </text>
    </comment>
    <comment ref="BB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</t>
        </r>
      </text>
    </comment>
    <comment ref="BD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4944</t>
        </r>
      </text>
    </comment>
    <comment ref="BE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0641 ፣1=ለገጠማ</t>
        </r>
      </text>
    </comment>
    <comment ref="BH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0642</t>
        </r>
      </text>
    </comment>
    <comment ref="BK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0643</t>
        </r>
      </text>
    </comment>
    <comment ref="BM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4946 ,2=ለገጠማ</t>
        </r>
      </text>
    </comment>
    <comment ref="BN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0644 ,2=ለገጠማ</t>
        </r>
      </text>
    </comment>
    <comment ref="BQ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0646</t>
        </r>
      </text>
    </comment>
    <comment ref="BS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4948 ,1=ለገጠማ</t>
        </r>
      </text>
    </comment>
    <comment ref="BT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0647 ,1=ለገጠማ</t>
        </r>
      </text>
    </comment>
    <comment ref="BW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0648</t>
        </r>
      </text>
    </comment>
    <comment ref="BY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4901 ,1=ለገጠማ</t>
        </r>
      </text>
    </comment>
    <comment ref="BZ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0649 ,1ለገጠማ</t>
        </r>
      </text>
    </comment>
    <comment ref="CB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4902 = 1 legetema</t>
        </r>
      </text>
    </comment>
    <comment ref="CC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0650= 1 legetema</t>
        </r>
      </text>
    </comment>
    <comment ref="CF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0602</t>
        </r>
      </text>
    </comment>
    <comment ref="CH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4906</t>
        </r>
      </text>
    </comment>
    <comment ref="CI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0604, 1=ለገጠማ</t>
        </r>
      </text>
    </comment>
    <comment ref="CL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0606</t>
        </r>
      </text>
    </comment>
    <comment ref="CN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4908 = 1 ለገጠማ</t>
        </r>
      </text>
    </comment>
    <comment ref="CO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0607</t>
        </r>
      </text>
    </comment>
    <comment ref="CR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0608</t>
        </r>
      </text>
    </comment>
    <comment ref="CT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4910 = 1ለገጠማ</t>
        </r>
      </text>
    </comment>
    <comment ref="CU5" authorId="0" shapeId="0">
      <text>
        <r>
          <rPr>
            <b/>
            <sz val="9"/>
            <color indexed="81"/>
            <rFont val="Tahoma"/>
            <family val="2"/>
          </rPr>
          <t>Author:
0611</t>
        </r>
      </text>
    </comment>
    <comment ref="CX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0613</t>
        </r>
      </text>
    </comment>
    <comment ref="CZ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4912</t>
        </r>
      </text>
    </comment>
    <comment ref="DA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0615 = 1 ለገጠማ</t>
        </r>
      </text>
    </comment>
    <comment ref="DD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0617</t>
        </r>
      </text>
    </comment>
    <comment ref="DF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4914</t>
        </r>
      </text>
    </comment>
    <comment ref="DG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0618 = 1 ለገጠማ</t>
        </r>
      </text>
    </comment>
    <comment ref="DJ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0620</t>
        </r>
      </text>
    </comment>
    <comment ref="DL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4916</t>
        </r>
      </text>
    </comment>
    <comment ref="DM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0621</t>
        </r>
      </text>
    </comment>
    <comment ref="DP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0623</t>
        </r>
      </text>
    </comment>
    <comment ref="DR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4918</t>
        </r>
      </text>
    </comment>
    <comment ref="DS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0624 = 1 ለገጠማ</t>
        </r>
      </text>
    </comment>
    <comment ref="DV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0626</t>
        </r>
      </text>
    </comment>
    <comment ref="DX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4920=1,ለገጠማ</t>
        </r>
      </text>
    </comment>
    <comment ref="DY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0627=1,ለገጠማ
</t>
        </r>
      </text>
    </comment>
    <comment ref="EB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0628</t>
        </r>
      </text>
    </comment>
    <comment ref="EG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4922</t>
        </r>
      </text>
    </comment>
    <comment ref="EH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0630 = 1 ለገጠማ</t>
        </r>
      </text>
    </comment>
    <comment ref="EJ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4923</t>
        </r>
      </text>
    </comment>
    <comment ref="EK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0632
1=ለገጠማ</t>
        </r>
      </text>
    </comment>
    <comment ref="EN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0633</t>
        </r>
      </text>
    </comment>
    <comment ref="EP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4925</t>
        </r>
      </text>
    </comment>
    <comment ref="EQ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</t>
        </r>
      </text>
    </comment>
    <comment ref="ET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</t>
        </r>
      </text>
    </comment>
    <comment ref="EV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4927
1=ለገጠማ</t>
        </r>
      </text>
    </comment>
    <comment ref="EW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
1=ለገጠማ</t>
        </r>
      </text>
    </comment>
    <comment ref="FC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</t>
        </r>
      </text>
    </comment>
    <comment ref="FE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4929</t>
        </r>
      </text>
    </comment>
    <comment ref="FF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0642
1 ለገጠማ</t>
        </r>
      </text>
    </comment>
    <comment ref="FI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0643</t>
        </r>
      </text>
    </comment>
    <comment ref="FK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4933</t>
        </r>
      </text>
    </comment>
    <comment ref="FL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0645
1 ለገጠማ</t>
        </r>
      </text>
    </comment>
    <comment ref="FO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0647</t>
        </r>
      </text>
    </comment>
    <comment ref="FQ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4935</t>
        </r>
      </text>
    </comment>
    <comment ref="FR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0649
1 ለገጠማ</t>
        </r>
      </text>
    </comment>
    <comment ref="FU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0602</t>
        </r>
      </text>
    </comment>
    <comment ref="GA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0606</t>
        </r>
      </text>
    </comment>
    <comment ref="GC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4939</t>
        </r>
      </text>
    </comment>
    <comment ref="GD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0607 1 የገጠማ</t>
        </r>
      </text>
    </comment>
    <comment ref="GG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0610</t>
        </r>
      </text>
    </comment>
    <comment ref="GJ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0612</t>
        </r>
      </text>
    </comment>
    <comment ref="GL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4942</t>
        </r>
      </text>
    </comment>
    <comment ref="GM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0614</t>
        </r>
      </text>
    </comment>
    <comment ref="GP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0616</t>
        </r>
      </text>
    </comment>
    <comment ref="GS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0618
1 ለገጠማ</t>
        </r>
      </text>
    </comment>
    <comment ref="GV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0620</t>
        </r>
      </text>
    </comment>
    <comment ref="GY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0622</t>
        </r>
      </text>
    </comment>
    <comment ref="HA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4948</t>
        </r>
      </text>
    </comment>
    <comment ref="HB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0624
1 ለገጠማ</t>
        </r>
      </text>
    </comment>
    <comment ref="HE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0626</t>
        </r>
      </text>
    </comment>
    <comment ref="HG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4950</t>
        </r>
      </text>
    </comment>
    <comment ref="HH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0627</t>
        </r>
      </text>
    </comment>
    <comment ref="HK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0629</t>
        </r>
      </text>
    </comment>
    <comment ref="HM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4952</t>
        </r>
      </text>
    </comment>
    <comment ref="HN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0631</t>
        </r>
      </text>
    </comment>
    <comment ref="HT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0632</t>
        </r>
      </text>
    </comment>
    <comment ref="HV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4954</t>
        </r>
      </text>
    </comment>
    <comment ref="HW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0633
1 ለገጠማ</t>
        </r>
      </text>
    </comment>
    <comment ref="HZ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0634</t>
        </r>
      </text>
    </comment>
    <comment ref="IC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</t>
        </r>
      </text>
    </comment>
    <comment ref="IF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</t>
        </r>
      </text>
    </comment>
    <comment ref="II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</t>
        </r>
      </text>
    </comment>
    <comment ref="IL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</t>
        </r>
      </text>
    </comment>
    <comment ref="IN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4962</t>
        </r>
      </text>
    </comment>
    <comment ref="IO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0642</t>
        </r>
      </text>
    </comment>
    <comment ref="IR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0644</t>
        </r>
      </text>
    </comment>
    <comment ref="IU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0646</t>
        </r>
      </text>
    </comment>
    <comment ref="IW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4965</t>
        </r>
      </text>
    </comment>
    <comment ref="IX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0647</t>
        </r>
      </text>
    </comment>
    <comment ref="JA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0648</t>
        </r>
      </text>
    </comment>
    <comment ref="JC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4967</t>
        </r>
      </text>
    </comment>
    <comment ref="JD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0650
1=ለገጠማ</t>
        </r>
      </text>
    </comment>
    <comment ref="JG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</t>
        </r>
      </text>
    </comment>
    <comment ref="JI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4969
1=ለገጠማ
</t>
        </r>
      </text>
    </comment>
    <comment ref="JJ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
1=ለገጠማ</t>
        </r>
      </text>
    </comment>
    <comment ref="JM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</t>
        </r>
      </text>
    </comment>
    <comment ref="JO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4971
1=ለገጠማ</t>
        </r>
      </text>
    </comment>
    <comment ref="JP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1006
1 =ለገጠማ</t>
        </r>
      </text>
    </comment>
    <comment ref="JS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1008
</t>
        </r>
      </text>
    </comment>
    <comment ref="JV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1010</t>
        </r>
      </text>
    </comment>
    <comment ref="JX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4975</t>
        </r>
      </text>
    </comment>
    <comment ref="JY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1012
1 ለገጠማ</t>
        </r>
      </text>
    </comment>
    <comment ref="KB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1013</t>
        </r>
      </text>
    </comment>
    <comment ref="KD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4977</t>
        </r>
      </text>
    </comment>
    <comment ref="KE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1014</t>
        </r>
      </text>
    </comment>
    <comment ref="KH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1016</t>
        </r>
      </text>
    </comment>
    <comment ref="KJ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4979</t>
        </r>
      </text>
    </comment>
    <comment ref="KK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1018
1 ለገጠማ</t>
        </r>
      </text>
    </comment>
    <comment ref="KN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1020</t>
        </r>
      </text>
    </comment>
    <comment ref="KP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4981
1 ለገጠማ</t>
        </r>
      </text>
    </comment>
    <comment ref="KQ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1022
1 ለገጠማ</t>
        </r>
      </text>
    </comment>
    <comment ref="KT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1024</t>
        </r>
      </text>
    </comment>
    <comment ref="KW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1026</t>
        </r>
      </text>
    </comment>
    <comment ref="KY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4984</t>
        </r>
      </text>
    </comment>
    <comment ref="KZ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1028</t>
        </r>
      </text>
    </comment>
    <comment ref="LC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1030</t>
        </r>
      </text>
    </comment>
    <comment ref="LE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4986</t>
        </r>
      </text>
    </comment>
    <comment ref="LF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1031   1 ለገጠማ</t>
        </r>
      </text>
    </comment>
    <comment ref="LI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1033</t>
        </r>
      </text>
    </comment>
    <comment ref="LK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4990</t>
        </r>
      </text>
    </comment>
    <comment ref="LL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1035          1 legetema</t>
        </r>
      </text>
    </comment>
    <comment ref="LO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1037</t>
        </r>
      </text>
    </comment>
    <comment ref="LQ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4992</t>
        </r>
      </text>
    </comment>
    <comment ref="LR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1039</t>
        </r>
      </text>
    </comment>
    <comment ref="LU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1041</t>
        </r>
      </text>
    </comment>
    <comment ref="LW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4995</t>
        </r>
      </text>
    </comment>
    <comment ref="LX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1043</t>
        </r>
      </text>
    </comment>
    <comment ref="MA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1045</t>
        </r>
      </text>
    </comment>
    <comment ref="MC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4997
1=ለገጠማ</t>
        </r>
      </text>
    </comment>
    <comment ref="MD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1047
1=የገጠማ</t>
        </r>
      </text>
    </comment>
    <comment ref="MG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1049</t>
        </r>
      </text>
    </comment>
    <comment ref="MI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4999</t>
        </r>
      </text>
    </comment>
    <comment ref="MJ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1050</t>
        </r>
      </text>
    </comment>
    <comment ref="MM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</t>
        </r>
      </text>
    </comment>
    <comment ref="MO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4951</t>
        </r>
      </text>
    </comment>
    <comment ref="MP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
1 getema
</t>
        </r>
      </text>
    </comment>
    <comment ref="MS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1005</t>
        </r>
      </text>
    </comment>
    <comment ref="MU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4953</t>
        </r>
      </text>
    </comment>
    <comment ref="MV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1007</t>
        </r>
      </text>
    </comment>
    <comment ref="MY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1009</t>
        </r>
      </text>
    </comment>
    <comment ref="NB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1011</t>
        </r>
      </text>
    </comment>
    <comment ref="ND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4956</t>
        </r>
      </text>
    </comment>
    <comment ref="NE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1013</t>
        </r>
      </text>
    </comment>
    <comment ref="NH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1014</t>
        </r>
      </text>
    </comment>
    <comment ref="NJ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4958
1 ለገጠማ</t>
        </r>
      </text>
    </comment>
    <comment ref="NK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1016
1 ለገጠማ</t>
        </r>
      </text>
    </comment>
    <comment ref="NN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1018</t>
        </r>
      </text>
    </comment>
    <comment ref="NP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4660</t>
        </r>
      </text>
    </comment>
    <comment ref="NQ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1021</t>
        </r>
      </text>
    </comment>
    <comment ref="NT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1023</t>
        </r>
      </text>
    </comment>
    <comment ref="NV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4962</t>
        </r>
      </text>
    </comment>
    <comment ref="NW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1025</t>
        </r>
      </text>
    </comment>
    <comment ref="NZ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1027</t>
        </r>
      </text>
    </comment>
    <comment ref="OC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1029</t>
        </r>
      </text>
    </comment>
    <comment ref="OE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4967</t>
        </r>
      </text>
    </comment>
    <comment ref="OF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1031</t>
        </r>
      </text>
    </comment>
    <comment ref="OI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1032</t>
        </r>
      </text>
    </comment>
    <comment ref="OK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4969</t>
        </r>
      </text>
    </comment>
    <comment ref="OL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1033
1 ለገጠማ</t>
        </r>
      </text>
    </comment>
    <comment ref="OO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1034</t>
        </r>
      </text>
    </comment>
    <comment ref="OR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1036</t>
        </r>
      </text>
    </comment>
    <comment ref="OT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4972</t>
        </r>
      </text>
    </comment>
    <comment ref="OU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1037     1ዱ ለገማ</t>
        </r>
      </text>
    </comment>
    <comment ref="OW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4973
1 getema</t>
        </r>
      </text>
    </comment>
    <comment ref="OX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1039
getema 1</t>
        </r>
      </text>
    </comment>
    <comment ref="PA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1041</t>
        </r>
      </text>
    </comment>
    <comment ref="PC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4975</t>
        </r>
      </text>
    </comment>
    <comment ref="PD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1043</t>
        </r>
      </text>
    </comment>
    <comment ref="B6" authorId="0" shapeId="0">
      <text>
        <r>
          <rPr>
            <b/>
            <sz val="9"/>
            <color indexed="81"/>
            <rFont val="Tahoma"/>
            <family val="2"/>
          </rPr>
          <t>Author:
ቀን 08/09/16 
የስም መስተካከል የተደረገ</t>
        </r>
      </text>
    </comment>
    <comment ref="E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4926+11ዱ ወደስቶር ገቢ የሆነ</t>
        </r>
      </text>
    </comment>
    <comment ref="I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0616</t>
        </r>
      </text>
    </comment>
    <comment ref="K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4929</t>
        </r>
      </text>
    </comment>
    <comment ref="L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0617</t>
        </r>
      </text>
    </comment>
    <comment ref="N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4930</t>
        </r>
      </text>
    </comment>
    <comment ref="O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0618</t>
        </r>
      </text>
    </comment>
    <comment ref="Q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4931</t>
        </r>
      </text>
    </comment>
    <comment ref="R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0620</t>
        </r>
      </text>
    </comment>
    <comment ref="T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4932</t>
        </r>
      </text>
    </comment>
    <comment ref="U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0622</t>
        </r>
      </text>
    </comment>
    <comment ref="W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4933</t>
        </r>
      </text>
    </comment>
    <comment ref="X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0623</t>
        </r>
      </text>
    </comment>
    <comment ref="Z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4934</t>
        </r>
      </text>
    </comment>
    <comment ref="AA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0625</t>
        </r>
      </text>
    </comment>
    <comment ref="AC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4935</t>
        </r>
      </text>
    </comment>
    <comment ref="AD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0627</t>
        </r>
      </text>
    </comment>
    <comment ref="AF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4936</t>
        </r>
      </text>
    </comment>
    <comment ref="AG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0628</t>
        </r>
      </text>
    </comment>
    <comment ref="AI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4937</t>
        </r>
      </text>
    </comment>
    <comment ref="AJ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0629</t>
        </r>
      </text>
    </comment>
    <comment ref="AL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4938</t>
        </r>
      </text>
    </comment>
    <comment ref="AM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0630</t>
        </r>
      </text>
    </comment>
    <comment ref="AO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4939</t>
        </r>
      </text>
    </comment>
    <comment ref="AP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0632</t>
        </r>
      </text>
    </comment>
    <comment ref="AR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4940</t>
        </r>
      </text>
    </comment>
    <comment ref="AS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0634</t>
        </r>
      </text>
    </comment>
    <comment ref="AU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4941</t>
        </r>
      </text>
    </comment>
    <comment ref="AV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</t>
        </r>
      </text>
    </comment>
    <comment ref="AX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4942</t>
        </r>
      </text>
    </comment>
    <comment ref="AY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</t>
        </r>
      </text>
    </comment>
    <comment ref="BA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4943</t>
        </r>
      </text>
    </comment>
    <comment ref="BB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</t>
        </r>
      </text>
    </comment>
    <comment ref="BD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4944</t>
        </r>
      </text>
    </comment>
    <comment ref="BE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0641</t>
        </r>
      </text>
    </comment>
    <comment ref="BG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4945</t>
        </r>
      </text>
    </comment>
    <comment ref="BH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0642</t>
        </r>
      </text>
    </comment>
    <comment ref="BM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4946</t>
        </r>
      </text>
    </comment>
    <comment ref="BN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0644</t>
        </r>
      </text>
    </comment>
    <comment ref="BP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4947</t>
        </r>
      </text>
    </comment>
    <comment ref="BQ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0646</t>
        </r>
      </text>
    </comment>
    <comment ref="BS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4948</t>
        </r>
      </text>
    </comment>
    <comment ref="BT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0647</t>
        </r>
      </text>
    </comment>
    <comment ref="BV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4950</t>
        </r>
      </text>
    </comment>
    <comment ref="BW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0648</t>
        </r>
      </text>
    </comment>
    <comment ref="BY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4901</t>
        </r>
      </text>
    </comment>
    <comment ref="BZ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0649</t>
        </r>
      </text>
    </comment>
    <comment ref="CB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4902</t>
        </r>
      </text>
    </comment>
    <comment ref="CC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0650</t>
        </r>
      </text>
    </comment>
    <comment ref="CE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4903</t>
        </r>
      </text>
    </comment>
    <comment ref="CF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0602</t>
        </r>
      </text>
    </comment>
    <comment ref="CH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4904</t>
        </r>
      </text>
    </comment>
    <comment ref="CI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0604</t>
        </r>
      </text>
    </comment>
    <comment ref="CK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4907</t>
        </r>
      </text>
    </comment>
    <comment ref="CL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0606</t>
        </r>
      </text>
    </comment>
    <comment ref="CN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4908 = 1 ለገጠማ</t>
        </r>
      </text>
    </comment>
    <comment ref="CO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0607</t>
        </r>
      </text>
    </comment>
    <comment ref="CQ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4909</t>
        </r>
      </text>
    </comment>
    <comment ref="CR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0608</t>
        </r>
      </text>
    </comment>
    <comment ref="CT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4910</t>
        </r>
      </text>
    </comment>
    <comment ref="CU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0611</t>
        </r>
      </text>
    </comment>
    <comment ref="CW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4911</t>
        </r>
      </text>
    </comment>
    <comment ref="CX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0613</t>
        </r>
      </text>
    </comment>
    <comment ref="CZ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4912</t>
        </r>
      </text>
    </comment>
    <comment ref="DA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0615</t>
        </r>
      </text>
    </comment>
    <comment ref="DC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4913</t>
        </r>
      </text>
    </comment>
    <comment ref="DD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0617</t>
        </r>
      </text>
    </comment>
    <comment ref="DF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4914</t>
        </r>
      </text>
    </comment>
    <comment ref="DG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0618</t>
        </r>
      </text>
    </comment>
    <comment ref="DI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4915</t>
        </r>
      </text>
    </comment>
    <comment ref="DJ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0620</t>
        </r>
      </text>
    </comment>
    <comment ref="DL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4916</t>
        </r>
      </text>
    </comment>
    <comment ref="DM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0621</t>
        </r>
      </text>
    </comment>
    <comment ref="DO6" authorId="0" shapeId="0">
      <text>
        <r>
          <rPr>
            <b/>
            <sz val="9"/>
            <color indexed="81"/>
            <rFont val="Tahoma"/>
            <family val="2"/>
          </rPr>
          <t>Author:
4917</t>
        </r>
      </text>
    </comment>
    <comment ref="DP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0623</t>
        </r>
      </text>
    </comment>
    <comment ref="DR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4918</t>
        </r>
      </text>
    </comment>
    <comment ref="DS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0624</t>
        </r>
      </text>
    </comment>
    <comment ref="DU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4919</t>
        </r>
      </text>
    </comment>
    <comment ref="DV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0626</t>
        </r>
      </text>
    </comment>
    <comment ref="DX6" authorId="0" shapeId="0">
      <text>
        <r>
          <rPr>
            <b/>
            <sz val="9"/>
            <color indexed="81"/>
            <rFont val="Tahoma"/>
            <family val="2"/>
          </rPr>
          <t>AB: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Y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0627</t>
        </r>
      </text>
    </comment>
    <comment ref="EA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4921</t>
        </r>
      </text>
    </comment>
    <comment ref="EB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0628</t>
        </r>
      </text>
    </comment>
    <comment ref="EG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4922</t>
        </r>
      </text>
    </comment>
    <comment ref="EH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0630</t>
        </r>
      </text>
    </comment>
    <comment ref="EJ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4923</t>
        </r>
      </text>
    </comment>
    <comment ref="EK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0632</t>
        </r>
      </text>
    </comment>
    <comment ref="EM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4924</t>
        </r>
      </text>
    </comment>
    <comment ref="EN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0633</t>
        </r>
      </text>
    </comment>
    <comment ref="EP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4925</t>
        </r>
      </text>
    </comment>
    <comment ref="EQ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</t>
        </r>
      </text>
    </comment>
    <comment ref="ES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4926</t>
        </r>
      </text>
    </comment>
    <comment ref="ET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</t>
        </r>
      </text>
    </comment>
    <comment ref="EV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4927</t>
        </r>
      </text>
    </comment>
    <comment ref="EW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</t>
        </r>
      </text>
    </comment>
    <comment ref="FB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4928</t>
        </r>
      </text>
    </comment>
    <comment ref="FC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</t>
        </r>
      </text>
    </comment>
    <comment ref="FE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4929</t>
        </r>
      </text>
    </comment>
    <comment ref="FF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0642</t>
        </r>
      </text>
    </comment>
    <comment ref="FH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4930</t>
        </r>
      </text>
    </comment>
    <comment ref="FI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0643</t>
        </r>
      </text>
    </comment>
    <comment ref="FK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4933</t>
        </r>
      </text>
    </comment>
    <comment ref="FL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0646</t>
        </r>
      </text>
    </comment>
    <comment ref="FN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4934</t>
        </r>
      </text>
    </comment>
    <comment ref="FO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0647</t>
        </r>
      </text>
    </comment>
    <comment ref="FQ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4935</t>
        </r>
      </text>
    </comment>
    <comment ref="FR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0649</t>
        </r>
      </text>
    </comment>
    <comment ref="FT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4936</t>
        </r>
      </text>
    </comment>
    <comment ref="FU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0602</t>
        </r>
      </text>
    </comment>
    <comment ref="FZ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4938</t>
        </r>
      </text>
    </comment>
    <comment ref="GA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0606</t>
        </r>
      </text>
    </comment>
    <comment ref="GC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4939</t>
        </r>
      </text>
    </comment>
    <comment ref="GD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0607</t>
        </r>
      </text>
    </comment>
    <comment ref="GG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0610</t>
        </r>
      </text>
    </comment>
    <comment ref="GI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4941</t>
        </r>
      </text>
    </comment>
    <comment ref="GJ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0612</t>
        </r>
      </text>
    </comment>
    <comment ref="GL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4942</t>
        </r>
      </text>
    </comment>
    <comment ref="GM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0614</t>
        </r>
      </text>
    </comment>
    <comment ref="GO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4944</t>
        </r>
      </text>
    </comment>
    <comment ref="GP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0616</t>
        </r>
      </text>
    </comment>
    <comment ref="GR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0619</t>
        </r>
      </text>
    </comment>
    <comment ref="GS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0618</t>
        </r>
      </text>
    </comment>
    <comment ref="GU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4946</t>
        </r>
      </text>
    </comment>
    <comment ref="GV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0620</t>
        </r>
      </text>
    </comment>
    <comment ref="GX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4947</t>
        </r>
      </text>
    </comment>
    <comment ref="GY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0622</t>
        </r>
      </text>
    </comment>
    <comment ref="HA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4948</t>
        </r>
      </text>
    </comment>
    <comment ref="HB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0624</t>
        </r>
      </text>
    </comment>
    <comment ref="HD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4949</t>
        </r>
      </text>
    </comment>
    <comment ref="HE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0626</t>
        </r>
      </text>
    </comment>
    <comment ref="HG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4950
</t>
        </r>
      </text>
    </comment>
    <comment ref="HH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0627</t>
        </r>
      </text>
    </comment>
    <comment ref="HJ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4951</t>
        </r>
      </text>
    </comment>
    <comment ref="HK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0629</t>
        </r>
      </text>
    </comment>
    <comment ref="HM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4952</t>
        </r>
      </text>
    </comment>
    <comment ref="HN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0631</t>
        </r>
      </text>
    </comment>
    <comment ref="HS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4953</t>
        </r>
      </text>
    </comment>
    <comment ref="HT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0632</t>
        </r>
      </text>
    </comment>
    <comment ref="HV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4954</t>
        </r>
      </text>
    </comment>
    <comment ref="HW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0633</t>
        </r>
      </text>
    </comment>
    <comment ref="HY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4955</t>
        </r>
      </text>
    </comment>
    <comment ref="HZ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0634</t>
        </r>
      </text>
    </comment>
    <comment ref="IC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</t>
        </r>
      </text>
    </comment>
    <comment ref="IF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</t>
        </r>
      </text>
    </comment>
    <comment ref="II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</t>
        </r>
      </text>
    </comment>
    <comment ref="IK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4961</t>
        </r>
      </text>
    </comment>
    <comment ref="IL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</t>
        </r>
      </text>
    </comment>
    <comment ref="IN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4962</t>
        </r>
      </text>
    </comment>
    <comment ref="IO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0642</t>
        </r>
      </text>
    </comment>
    <comment ref="IQ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4963</t>
        </r>
      </text>
    </comment>
    <comment ref="IR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0644</t>
        </r>
      </text>
    </comment>
    <comment ref="IT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4964</t>
        </r>
      </text>
    </comment>
    <comment ref="IU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0646</t>
        </r>
      </text>
    </comment>
    <comment ref="IW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4965</t>
        </r>
      </text>
    </comment>
    <comment ref="IX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0647</t>
        </r>
      </text>
    </comment>
    <comment ref="IZ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4966</t>
        </r>
      </text>
    </comment>
    <comment ref="JA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0648</t>
        </r>
      </text>
    </comment>
    <comment ref="JC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4967</t>
        </r>
      </text>
    </comment>
    <comment ref="JD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0650</t>
        </r>
      </text>
    </comment>
    <comment ref="JF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4968</t>
        </r>
      </text>
    </comment>
    <comment ref="JG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</t>
        </r>
      </text>
    </comment>
    <comment ref="JI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4969</t>
        </r>
      </text>
    </comment>
    <comment ref="JJ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</t>
        </r>
      </text>
    </comment>
    <comment ref="JL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4970</t>
        </r>
      </text>
    </comment>
    <comment ref="JM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</t>
        </r>
      </text>
    </comment>
    <comment ref="JO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4971</t>
        </r>
      </text>
    </comment>
    <comment ref="JP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1006</t>
        </r>
      </text>
    </comment>
    <comment ref="JR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4972</t>
        </r>
      </text>
    </comment>
    <comment ref="JS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1008</t>
        </r>
      </text>
    </comment>
    <comment ref="JU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4973</t>
        </r>
      </text>
    </comment>
    <comment ref="JV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1010</t>
        </r>
      </text>
    </comment>
    <comment ref="JX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4975</t>
        </r>
      </text>
    </comment>
    <comment ref="JY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1012</t>
        </r>
      </text>
    </comment>
    <comment ref="KA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4976</t>
        </r>
      </text>
    </comment>
    <comment ref="KB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1013</t>
        </r>
      </text>
    </comment>
    <comment ref="KD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4977</t>
        </r>
      </text>
    </comment>
    <comment ref="KE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1014</t>
        </r>
      </text>
    </comment>
    <comment ref="KG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4978</t>
        </r>
      </text>
    </comment>
    <comment ref="KH6" authorId="0" shapeId="0">
      <text>
        <r>
          <rPr>
            <b/>
            <sz val="9"/>
            <color indexed="81"/>
            <rFont val="Tahoma"/>
            <family val="2"/>
          </rPr>
          <t>Author:
1016</t>
        </r>
      </text>
    </comment>
    <comment ref="KJ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4979</t>
        </r>
      </text>
    </comment>
    <comment ref="KK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1018</t>
        </r>
      </text>
    </comment>
    <comment ref="KM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4980</t>
        </r>
      </text>
    </comment>
    <comment ref="KN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1020</t>
        </r>
      </text>
    </comment>
    <comment ref="KP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4981</t>
        </r>
      </text>
    </comment>
    <comment ref="KQ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1022</t>
        </r>
      </text>
    </comment>
    <comment ref="KS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4982</t>
        </r>
      </text>
    </comment>
    <comment ref="KT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1024</t>
        </r>
      </text>
    </comment>
    <comment ref="KV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4983</t>
        </r>
      </text>
    </comment>
    <comment ref="KW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1026</t>
        </r>
      </text>
    </comment>
    <comment ref="KY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4984</t>
        </r>
      </text>
    </comment>
    <comment ref="KZ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1028</t>
        </r>
      </text>
    </comment>
    <comment ref="LB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4985</t>
        </r>
      </text>
    </comment>
    <comment ref="LC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1030</t>
        </r>
      </text>
    </comment>
    <comment ref="LE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4986</t>
        </r>
      </text>
    </comment>
    <comment ref="LF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1031</t>
        </r>
      </text>
    </comment>
    <comment ref="LH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4989</t>
        </r>
      </text>
    </comment>
    <comment ref="LI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1033</t>
        </r>
      </text>
    </comment>
    <comment ref="LK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4990</t>
        </r>
      </text>
    </comment>
    <comment ref="LL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1035</t>
        </r>
      </text>
    </comment>
    <comment ref="LN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4991</t>
        </r>
      </text>
    </comment>
    <comment ref="LO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1037</t>
        </r>
      </text>
    </comment>
    <comment ref="LQ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4992</t>
        </r>
      </text>
    </comment>
    <comment ref="LR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1039</t>
        </r>
      </text>
    </comment>
    <comment ref="LT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4994</t>
        </r>
      </text>
    </comment>
    <comment ref="LU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1041</t>
        </r>
      </text>
    </comment>
    <comment ref="LW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4995</t>
        </r>
      </text>
    </comment>
    <comment ref="LX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1043</t>
        </r>
      </text>
    </comment>
    <comment ref="LZ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4996</t>
        </r>
      </text>
    </comment>
    <comment ref="MA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1045</t>
        </r>
      </text>
    </comment>
    <comment ref="MC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4997</t>
        </r>
      </text>
    </comment>
    <comment ref="MD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1047
</t>
        </r>
      </text>
    </comment>
    <comment ref="MF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4998</t>
        </r>
      </text>
    </comment>
    <comment ref="MG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1049</t>
        </r>
      </text>
    </comment>
    <comment ref="MI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4999</t>
        </r>
      </text>
    </comment>
    <comment ref="MJ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1050</t>
        </r>
      </text>
    </comment>
    <comment ref="ML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5000</t>
        </r>
      </text>
    </comment>
    <comment ref="MM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</t>
        </r>
      </text>
    </comment>
    <comment ref="MO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4951</t>
        </r>
      </text>
    </comment>
    <comment ref="MP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</t>
        </r>
      </text>
    </comment>
    <comment ref="MR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4952</t>
        </r>
      </text>
    </comment>
    <comment ref="MS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1005</t>
        </r>
      </text>
    </comment>
    <comment ref="MU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4953</t>
        </r>
      </text>
    </comment>
    <comment ref="MV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1007</t>
        </r>
      </text>
    </comment>
    <comment ref="MX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4954</t>
        </r>
      </text>
    </comment>
    <comment ref="MY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1009</t>
        </r>
      </text>
    </comment>
    <comment ref="NA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1012</t>
        </r>
      </text>
    </comment>
    <comment ref="NB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1011</t>
        </r>
      </text>
    </comment>
    <comment ref="ND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4956</t>
        </r>
      </text>
    </comment>
    <comment ref="NE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1013</t>
        </r>
      </text>
    </comment>
    <comment ref="NG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4957
</t>
        </r>
      </text>
    </comment>
    <comment ref="NH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1014</t>
        </r>
      </text>
    </comment>
    <comment ref="NJ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4958</t>
        </r>
      </text>
    </comment>
    <comment ref="NK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1016</t>
        </r>
      </text>
    </comment>
    <comment ref="NM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4959</t>
        </r>
      </text>
    </comment>
    <comment ref="NN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1018</t>
        </r>
      </text>
    </comment>
    <comment ref="NP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4660</t>
        </r>
      </text>
    </comment>
    <comment ref="NQ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1021</t>
        </r>
      </text>
    </comment>
    <comment ref="NS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4961</t>
        </r>
      </text>
    </comment>
    <comment ref="NT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1023</t>
        </r>
      </text>
    </comment>
    <comment ref="NV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4962</t>
        </r>
      </text>
    </comment>
    <comment ref="NW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1025</t>
        </r>
      </text>
    </comment>
    <comment ref="NY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4963</t>
        </r>
      </text>
    </comment>
    <comment ref="NZ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1027
</t>
        </r>
      </text>
    </comment>
    <comment ref="OB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4964</t>
        </r>
      </text>
    </comment>
    <comment ref="OC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1029</t>
        </r>
      </text>
    </comment>
    <comment ref="OE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4967</t>
        </r>
      </text>
    </comment>
    <comment ref="OF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1031</t>
        </r>
      </text>
    </comment>
    <comment ref="OH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4968</t>
        </r>
      </text>
    </comment>
    <comment ref="OI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1032</t>
        </r>
      </text>
    </comment>
    <comment ref="OK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4969</t>
        </r>
      </text>
    </comment>
    <comment ref="OL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1033</t>
        </r>
      </text>
    </comment>
    <comment ref="ON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4971</t>
        </r>
      </text>
    </comment>
    <comment ref="OO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1034</t>
        </r>
      </text>
    </comment>
    <comment ref="OT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4972</t>
        </r>
      </text>
    </comment>
    <comment ref="OU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1037</t>
        </r>
      </text>
    </comment>
    <comment ref="OW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4973</t>
        </r>
      </text>
    </comment>
    <comment ref="OX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1039</t>
        </r>
      </text>
    </comment>
    <comment ref="OZ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4974
</t>
        </r>
      </text>
    </comment>
    <comment ref="PA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1041</t>
        </r>
      </text>
    </comment>
    <comment ref="PC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4975</t>
        </r>
      </text>
    </comment>
    <comment ref="PD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1043</t>
        </r>
      </text>
    </comment>
    <comment ref="ES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4926</t>
        </r>
      </text>
    </comment>
    <comment ref="ET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</t>
        </r>
      </text>
    </comment>
    <comment ref="GF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4940</t>
        </r>
      </text>
    </comment>
    <comment ref="GG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0611</t>
        </r>
      </text>
    </comment>
    <comment ref="JE7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MR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4952</t>
        </r>
      </text>
    </comment>
    <comment ref="MS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1006</t>
        </r>
      </text>
    </comment>
    <comment ref="AL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4938</t>
        </r>
      </text>
    </comment>
    <comment ref="AS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0634</t>
        </r>
      </text>
    </comment>
    <comment ref="AV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</t>
        </r>
      </text>
    </comment>
    <comment ref="BP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4947</t>
        </r>
      </text>
    </comment>
    <comment ref="BS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4948</t>
        </r>
      </text>
    </comment>
    <comment ref="DA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0615</t>
        </r>
      </text>
    </comment>
    <comment ref="DD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0617</t>
        </r>
      </text>
    </comment>
    <comment ref="DI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4915</t>
        </r>
      </text>
    </comment>
    <comment ref="DJ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0620</t>
        </r>
      </text>
    </comment>
    <comment ref="EP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4925</t>
        </r>
      </text>
    </comment>
    <comment ref="GC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4939</t>
        </r>
      </text>
    </comment>
    <comment ref="GD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0609</t>
        </r>
      </text>
    </comment>
    <comment ref="HE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0626</t>
        </r>
      </text>
    </comment>
    <comment ref="IN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4962</t>
        </r>
      </text>
    </comment>
    <comment ref="LK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4990</t>
        </r>
      </text>
    </comment>
    <comment ref="LR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1039</t>
        </r>
      </text>
    </comment>
    <comment ref="LW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4995</t>
        </r>
      </text>
    </comment>
    <comment ref="MD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1047</t>
        </r>
      </text>
    </comment>
    <comment ref="NG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4957</t>
        </r>
      </text>
    </comment>
    <comment ref="NH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1014</t>
        </r>
      </text>
    </comment>
    <comment ref="NV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4962</t>
        </r>
      </text>
    </comment>
    <comment ref="NW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1025</t>
        </r>
      </text>
    </comment>
    <comment ref="E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4926</t>
        </r>
      </text>
    </comment>
    <comment ref="I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0616</t>
        </r>
      </text>
    </comment>
    <comment ref="L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0617</t>
        </r>
      </text>
    </comment>
    <comment ref="N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4930</t>
        </r>
      </text>
    </comment>
    <comment ref="O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0618</t>
        </r>
      </text>
    </comment>
    <comment ref="R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0620</t>
        </r>
      </text>
    </comment>
    <comment ref="T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4932</t>
        </r>
      </text>
    </comment>
    <comment ref="U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0622</t>
        </r>
      </text>
    </comment>
    <comment ref="X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0623</t>
        </r>
      </text>
    </comment>
    <comment ref="AA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0625</t>
        </r>
      </text>
    </comment>
    <comment ref="AC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4935</t>
        </r>
      </text>
    </comment>
    <comment ref="AD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0627</t>
        </r>
      </text>
    </comment>
    <comment ref="AG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0628</t>
        </r>
      </text>
    </comment>
    <comment ref="AJ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0629</t>
        </r>
      </text>
    </comment>
    <comment ref="AL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4938</t>
        </r>
      </text>
    </comment>
    <comment ref="AM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0630</t>
        </r>
      </text>
    </comment>
    <comment ref="AP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0632</t>
        </r>
      </text>
    </comment>
    <comment ref="AR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4940</t>
        </r>
      </text>
    </comment>
    <comment ref="AS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0634</t>
        </r>
      </text>
    </comment>
    <comment ref="AV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</t>
        </r>
      </text>
    </comment>
    <comment ref="AX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4942</t>
        </r>
      </text>
    </comment>
    <comment ref="AY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</t>
        </r>
      </text>
    </comment>
    <comment ref="BB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</t>
        </r>
      </text>
    </comment>
    <comment ref="BD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4944</t>
        </r>
      </text>
    </comment>
    <comment ref="BE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0641</t>
        </r>
      </text>
    </comment>
    <comment ref="BH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0642</t>
        </r>
      </text>
    </comment>
    <comment ref="BK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0643</t>
        </r>
      </text>
    </comment>
    <comment ref="BM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4946</t>
        </r>
      </text>
    </comment>
    <comment ref="BN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0644</t>
        </r>
      </text>
    </comment>
    <comment ref="BQ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0646</t>
        </r>
      </text>
    </comment>
    <comment ref="BS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4948</t>
        </r>
      </text>
    </comment>
    <comment ref="BT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0647</t>
        </r>
      </text>
    </comment>
    <comment ref="BW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0648</t>
        </r>
      </text>
    </comment>
    <comment ref="BY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4901</t>
        </r>
      </text>
    </comment>
    <comment ref="BZ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0649</t>
        </r>
      </text>
    </comment>
    <comment ref="CC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0650</t>
        </r>
      </text>
    </comment>
    <comment ref="CE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4903</t>
        </r>
      </text>
    </comment>
    <comment ref="CF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0602</t>
        </r>
      </text>
    </comment>
    <comment ref="CI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0604</t>
        </r>
      </text>
    </comment>
    <comment ref="CK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4907</t>
        </r>
      </text>
    </comment>
    <comment ref="CL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0606</t>
        </r>
      </text>
    </comment>
    <comment ref="CO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0607</t>
        </r>
      </text>
    </comment>
    <comment ref="CQ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4909</t>
        </r>
      </text>
    </comment>
    <comment ref="CR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0608</t>
        </r>
      </text>
    </comment>
    <comment ref="CU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0611</t>
        </r>
      </text>
    </comment>
    <comment ref="CW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4911</t>
        </r>
      </text>
    </comment>
    <comment ref="CX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0613</t>
        </r>
      </text>
    </comment>
    <comment ref="DA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0615</t>
        </r>
      </text>
    </comment>
    <comment ref="DC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4913</t>
        </r>
      </text>
    </comment>
    <comment ref="DD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0617</t>
        </r>
      </text>
    </comment>
    <comment ref="DG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0618</t>
        </r>
      </text>
    </comment>
    <comment ref="DI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4915</t>
        </r>
      </text>
    </comment>
    <comment ref="DJ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0620</t>
        </r>
      </text>
    </comment>
    <comment ref="DM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0621</t>
        </r>
      </text>
    </comment>
    <comment ref="DO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4917</t>
        </r>
      </text>
    </comment>
    <comment ref="DP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0623</t>
        </r>
      </text>
    </comment>
    <comment ref="DS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0624</t>
        </r>
      </text>
    </comment>
    <comment ref="DU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4919</t>
        </r>
      </text>
    </comment>
    <comment ref="DV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0626</t>
        </r>
      </text>
    </comment>
    <comment ref="DY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0627</t>
        </r>
      </text>
    </comment>
    <comment ref="EA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4921</t>
        </r>
      </text>
    </comment>
    <comment ref="EB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0628</t>
        </r>
      </text>
    </comment>
    <comment ref="EH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0630</t>
        </r>
      </text>
    </comment>
    <comment ref="EJ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4923</t>
        </r>
      </text>
    </comment>
    <comment ref="EK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0632</t>
        </r>
      </text>
    </comment>
    <comment ref="EN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0633</t>
        </r>
      </text>
    </comment>
    <comment ref="EP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4925</t>
        </r>
      </text>
    </comment>
    <comment ref="EQ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</t>
        </r>
      </text>
    </comment>
    <comment ref="ET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</t>
        </r>
      </text>
    </comment>
    <comment ref="EV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4927</t>
        </r>
      </text>
    </comment>
    <comment ref="EW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</t>
        </r>
      </text>
    </comment>
    <comment ref="FC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</t>
        </r>
      </text>
    </comment>
    <comment ref="FE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4929</t>
        </r>
      </text>
    </comment>
    <comment ref="FF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0642</t>
        </r>
      </text>
    </comment>
    <comment ref="FI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0643</t>
        </r>
      </text>
    </comment>
    <comment ref="FK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4933</t>
        </r>
      </text>
    </comment>
    <comment ref="FL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0645</t>
        </r>
      </text>
    </comment>
    <comment ref="FO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0647</t>
        </r>
      </text>
    </comment>
    <comment ref="FQ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4935</t>
        </r>
      </text>
    </comment>
    <comment ref="FR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0649</t>
        </r>
      </text>
    </comment>
    <comment ref="FU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0602</t>
        </r>
      </text>
    </comment>
    <comment ref="FW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4937</t>
        </r>
      </text>
    </comment>
    <comment ref="FX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0604</t>
        </r>
      </text>
    </comment>
    <comment ref="GA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0606</t>
        </r>
      </text>
    </comment>
    <comment ref="GC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4939</t>
        </r>
      </text>
    </comment>
    <comment ref="GD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0607</t>
        </r>
      </text>
    </comment>
    <comment ref="GF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4940</t>
        </r>
      </text>
    </comment>
    <comment ref="GG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0610</t>
        </r>
      </text>
    </comment>
    <comment ref="GI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4941</t>
        </r>
      </text>
    </comment>
    <comment ref="GJ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0612</t>
        </r>
      </text>
    </comment>
    <comment ref="GM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0614</t>
        </r>
      </text>
    </comment>
    <comment ref="GO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4944</t>
        </r>
      </text>
    </comment>
    <comment ref="GP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0616</t>
        </r>
      </text>
    </comment>
    <comment ref="GS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0618</t>
        </r>
      </text>
    </comment>
    <comment ref="GU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4946</t>
        </r>
      </text>
    </comment>
    <comment ref="GV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0620</t>
        </r>
      </text>
    </comment>
    <comment ref="GY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0622</t>
        </r>
      </text>
    </comment>
    <comment ref="HA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4948</t>
        </r>
      </text>
    </comment>
    <comment ref="HB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0624</t>
        </r>
      </text>
    </comment>
    <comment ref="HE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0626</t>
        </r>
      </text>
    </comment>
    <comment ref="HG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4950</t>
        </r>
      </text>
    </comment>
    <comment ref="HH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0627</t>
        </r>
      </text>
    </comment>
    <comment ref="HK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0629</t>
        </r>
      </text>
    </comment>
    <comment ref="HM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4952</t>
        </r>
      </text>
    </comment>
    <comment ref="HN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0631</t>
        </r>
      </text>
    </comment>
    <comment ref="HT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0632</t>
        </r>
      </text>
    </comment>
    <comment ref="HV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4954</t>
        </r>
      </text>
    </comment>
    <comment ref="HW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0633</t>
        </r>
      </text>
    </comment>
    <comment ref="HZ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0634</t>
        </r>
      </text>
    </comment>
    <comment ref="IC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</t>
        </r>
      </text>
    </comment>
    <comment ref="IE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4956</t>
        </r>
      </text>
    </comment>
    <comment ref="IF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</t>
        </r>
      </text>
    </comment>
    <comment ref="II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</t>
        </r>
      </text>
    </comment>
    <comment ref="IL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</t>
        </r>
      </text>
    </comment>
    <comment ref="IO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0642</t>
        </r>
      </text>
    </comment>
    <comment ref="IQ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4963</t>
        </r>
      </text>
    </comment>
    <comment ref="IR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0644</t>
        </r>
      </text>
    </comment>
    <comment ref="IU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0646</t>
        </r>
      </text>
    </comment>
    <comment ref="IW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4965</t>
        </r>
      </text>
    </comment>
    <comment ref="IX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0647</t>
        </r>
      </text>
    </comment>
    <comment ref="JA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0648</t>
        </r>
      </text>
    </comment>
    <comment ref="JC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4967</t>
        </r>
      </text>
    </comment>
    <comment ref="JD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0650</t>
        </r>
      </text>
    </comment>
    <comment ref="JG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</t>
        </r>
      </text>
    </comment>
    <comment ref="JI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4969</t>
        </r>
      </text>
    </comment>
    <comment ref="JJ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</t>
        </r>
      </text>
    </comment>
    <comment ref="JM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</t>
        </r>
      </text>
    </comment>
    <comment ref="JO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4971</t>
        </r>
      </text>
    </comment>
    <comment ref="JP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1006</t>
        </r>
      </text>
    </comment>
    <comment ref="JS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1008</t>
        </r>
      </text>
    </comment>
    <comment ref="JV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1010</t>
        </r>
      </text>
    </comment>
    <comment ref="JX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4975</t>
        </r>
      </text>
    </comment>
    <comment ref="JY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1012</t>
        </r>
      </text>
    </comment>
    <comment ref="KB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1013</t>
        </r>
      </text>
    </comment>
    <comment ref="KE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1014</t>
        </r>
      </text>
    </comment>
    <comment ref="KG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4978</t>
        </r>
      </text>
    </comment>
    <comment ref="KH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1016</t>
        </r>
      </text>
    </comment>
    <comment ref="KK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1018</t>
        </r>
      </text>
    </comment>
    <comment ref="KN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1020</t>
        </r>
      </text>
    </comment>
    <comment ref="KQ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1022</t>
        </r>
      </text>
    </comment>
    <comment ref="KS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4982</t>
        </r>
      </text>
    </comment>
    <comment ref="KT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1024</t>
        </r>
      </text>
    </comment>
    <comment ref="KW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1026</t>
        </r>
      </text>
    </comment>
    <comment ref="KZ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1028</t>
        </r>
      </text>
    </comment>
    <comment ref="LB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4985</t>
        </r>
      </text>
    </comment>
    <comment ref="LC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1030</t>
        </r>
      </text>
    </comment>
    <comment ref="LF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1031</t>
        </r>
      </text>
    </comment>
    <comment ref="LI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1033</t>
        </r>
      </text>
    </comment>
    <comment ref="LK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4990</t>
        </r>
      </text>
    </comment>
    <comment ref="LL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1035</t>
        </r>
      </text>
    </comment>
    <comment ref="LO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1037</t>
        </r>
      </text>
    </comment>
    <comment ref="LR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1039</t>
        </r>
      </text>
    </comment>
    <comment ref="LT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4994</t>
        </r>
      </text>
    </comment>
    <comment ref="LU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1041</t>
        </r>
      </text>
    </comment>
    <comment ref="LX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1043</t>
        </r>
      </text>
    </comment>
    <comment ref="MA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1045</t>
        </r>
      </text>
    </comment>
    <comment ref="MC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4997</t>
        </r>
      </text>
    </comment>
    <comment ref="MD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1047</t>
        </r>
      </text>
    </comment>
    <comment ref="MG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1049</t>
        </r>
      </text>
    </comment>
    <comment ref="MJ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1050</t>
        </r>
      </text>
    </comment>
    <comment ref="ML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5000</t>
        </r>
      </text>
    </comment>
    <comment ref="MM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</t>
        </r>
      </text>
    </comment>
    <comment ref="MP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</t>
        </r>
      </text>
    </comment>
    <comment ref="MR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4952</t>
        </r>
      </text>
    </comment>
    <comment ref="MS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1005</t>
        </r>
      </text>
    </comment>
    <comment ref="MV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1007</t>
        </r>
      </text>
    </comment>
    <comment ref="MX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4954</t>
        </r>
      </text>
    </comment>
    <comment ref="MY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1009</t>
        </r>
      </text>
    </comment>
    <comment ref="NB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1011</t>
        </r>
      </text>
    </comment>
    <comment ref="NE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1013</t>
        </r>
      </text>
    </comment>
    <comment ref="NH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1014</t>
        </r>
      </text>
    </comment>
    <comment ref="NJ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4958</t>
        </r>
      </text>
    </comment>
    <comment ref="NK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1016</t>
        </r>
      </text>
    </comment>
    <comment ref="NN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1018</t>
        </r>
      </text>
    </comment>
    <comment ref="NQ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1021</t>
        </r>
      </text>
    </comment>
    <comment ref="NS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4961</t>
        </r>
      </text>
    </comment>
    <comment ref="NT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1023</t>
        </r>
      </text>
    </comment>
    <comment ref="NW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1025</t>
        </r>
      </text>
    </comment>
    <comment ref="NY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4963</t>
        </r>
      </text>
    </comment>
    <comment ref="NZ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1027</t>
        </r>
      </text>
    </comment>
    <comment ref="OC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1029</t>
        </r>
      </text>
    </comment>
    <comment ref="OE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4967</t>
        </r>
      </text>
    </comment>
    <comment ref="OF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1031</t>
        </r>
      </text>
    </comment>
    <comment ref="OI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1032</t>
        </r>
      </text>
    </comment>
    <comment ref="OL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1033</t>
        </r>
      </text>
    </comment>
    <comment ref="ON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4971</t>
        </r>
      </text>
    </comment>
    <comment ref="OO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1034</t>
        </r>
      </text>
    </comment>
    <comment ref="OR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1036</t>
        </r>
      </text>
    </comment>
    <comment ref="OU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1037</t>
        </r>
      </text>
    </comment>
    <comment ref="OX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1039
</t>
        </r>
      </text>
    </comment>
    <comment ref="PA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1041</t>
        </r>
      </text>
    </comment>
    <comment ref="PD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1043</t>
        </r>
      </text>
    </comment>
    <comment ref="B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ቀን 08/09/16 
የስም መስተካከል የተደረገ</t>
        </r>
      </text>
    </comment>
    <comment ref="LT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4994</t>
        </r>
      </text>
    </comment>
    <comment ref="LU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1042</t>
        </r>
      </text>
    </comment>
    <comment ref="B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ቀን 08/09/16 
የስም መስተካከል የተደረገ</t>
        </r>
      </text>
    </comment>
    <comment ref="F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ወደ ሜንስቶር የተመለሰ</t>
        </r>
      </text>
    </comment>
    <comment ref="I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0616</t>
        </r>
      </text>
    </comment>
    <comment ref="L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0617</t>
        </r>
      </text>
    </comment>
    <comment ref="N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4930</t>
        </r>
      </text>
    </comment>
    <comment ref="O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0618</t>
        </r>
      </text>
    </comment>
    <comment ref="R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0620</t>
        </r>
      </text>
    </comment>
    <comment ref="T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4932</t>
        </r>
      </text>
    </comment>
    <comment ref="U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0622</t>
        </r>
      </text>
    </comment>
    <comment ref="X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0623</t>
        </r>
      </text>
    </comment>
    <comment ref="AA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0625</t>
        </r>
      </text>
    </comment>
    <comment ref="AC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4935</t>
        </r>
      </text>
    </comment>
    <comment ref="AD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0627</t>
        </r>
      </text>
    </comment>
    <comment ref="AG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0628</t>
        </r>
      </text>
    </comment>
    <comment ref="AJ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0629</t>
        </r>
      </text>
    </comment>
    <comment ref="AL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4938</t>
        </r>
      </text>
    </comment>
    <comment ref="AM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0630</t>
        </r>
      </text>
    </comment>
    <comment ref="AP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0632</t>
        </r>
      </text>
    </comment>
    <comment ref="AR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4940</t>
        </r>
      </text>
    </comment>
    <comment ref="AS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0634</t>
        </r>
      </text>
    </comment>
    <comment ref="AV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</t>
        </r>
      </text>
    </comment>
    <comment ref="AX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4942</t>
        </r>
      </text>
    </comment>
    <comment ref="AY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</t>
        </r>
      </text>
    </comment>
    <comment ref="BB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</t>
        </r>
      </text>
    </comment>
    <comment ref="BD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4944</t>
        </r>
      </text>
    </comment>
    <comment ref="BE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0641</t>
        </r>
      </text>
    </comment>
    <comment ref="BH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0642</t>
        </r>
      </text>
    </comment>
    <comment ref="BK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0643</t>
        </r>
      </text>
    </comment>
    <comment ref="BN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0644</t>
        </r>
      </text>
    </comment>
    <comment ref="BP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4947</t>
        </r>
      </text>
    </comment>
    <comment ref="BQ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0646</t>
        </r>
      </text>
    </comment>
    <comment ref="BS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4948</t>
        </r>
      </text>
    </comment>
    <comment ref="BT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0647</t>
        </r>
      </text>
    </comment>
    <comment ref="BW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0648</t>
        </r>
      </text>
    </comment>
    <comment ref="BZ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0649</t>
        </r>
      </text>
    </comment>
    <comment ref="CC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0650</t>
        </r>
      </text>
    </comment>
    <comment ref="CE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4903</t>
        </r>
      </text>
    </comment>
    <comment ref="CF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0602</t>
        </r>
      </text>
    </comment>
    <comment ref="CI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0604</t>
        </r>
      </text>
    </comment>
    <comment ref="CL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0606</t>
        </r>
      </text>
    </comment>
    <comment ref="CO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0607</t>
        </r>
      </text>
    </comment>
    <comment ref="CQ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4909</t>
        </r>
      </text>
    </comment>
    <comment ref="CR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0608</t>
        </r>
      </text>
    </comment>
    <comment ref="CU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0611</t>
        </r>
      </text>
    </comment>
    <comment ref="CX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0613</t>
        </r>
      </text>
    </comment>
    <comment ref="DA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0615</t>
        </r>
      </text>
    </comment>
    <comment ref="DD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0617</t>
        </r>
      </text>
    </comment>
    <comment ref="DG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0618</t>
        </r>
      </text>
    </comment>
    <comment ref="DI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4915</t>
        </r>
      </text>
    </comment>
    <comment ref="DJ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0620</t>
        </r>
      </text>
    </comment>
    <comment ref="DM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0621</t>
        </r>
      </text>
    </comment>
    <comment ref="DP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0623</t>
        </r>
      </text>
    </comment>
    <comment ref="DS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0624</t>
        </r>
      </text>
    </comment>
    <comment ref="DV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0626</t>
        </r>
      </text>
    </comment>
    <comment ref="DY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0627</t>
        </r>
      </text>
    </comment>
    <comment ref="EA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4921</t>
        </r>
      </text>
    </comment>
    <comment ref="EB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0628</t>
        </r>
      </text>
    </comment>
    <comment ref="EH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0630</t>
        </r>
      </text>
    </comment>
    <comment ref="EK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0632</t>
        </r>
      </text>
    </comment>
    <comment ref="EN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0633</t>
        </r>
      </text>
    </comment>
    <comment ref="EQ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</t>
        </r>
      </text>
    </comment>
    <comment ref="ET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</t>
        </r>
      </text>
    </comment>
    <comment ref="EV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4927</t>
        </r>
      </text>
    </comment>
    <comment ref="EW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</t>
        </r>
      </text>
    </comment>
    <comment ref="FC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</t>
        </r>
      </text>
    </comment>
    <comment ref="FF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0642</t>
        </r>
      </text>
    </comment>
    <comment ref="FI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0643</t>
        </r>
      </text>
    </comment>
    <comment ref="FK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4933</t>
        </r>
      </text>
    </comment>
    <comment ref="FL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0645</t>
        </r>
      </text>
    </comment>
    <comment ref="FO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0647</t>
        </r>
      </text>
    </comment>
    <comment ref="FR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0649</t>
        </r>
      </text>
    </comment>
    <comment ref="FU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0602</t>
        </r>
      </text>
    </comment>
    <comment ref="FW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4937</t>
        </r>
      </text>
    </comment>
    <comment ref="FX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0604</t>
        </r>
      </text>
    </comment>
    <comment ref="GA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0606</t>
        </r>
      </text>
    </comment>
    <comment ref="GD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0607</t>
        </r>
      </text>
    </comment>
    <comment ref="GG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0610</t>
        </r>
      </text>
    </comment>
    <comment ref="GJ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0612</t>
        </r>
      </text>
    </comment>
    <comment ref="GM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0614</t>
        </r>
      </text>
    </comment>
    <comment ref="GO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4944</t>
        </r>
      </text>
    </comment>
    <comment ref="GP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0616</t>
        </r>
      </text>
    </comment>
    <comment ref="GS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0618</t>
        </r>
      </text>
    </comment>
    <comment ref="GV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0620</t>
        </r>
      </text>
    </comment>
    <comment ref="GY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0622</t>
        </r>
      </text>
    </comment>
    <comment ref="HB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0624</t>
        </r>
      </text>
    </comment>
    <comment ref="HE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0626</t>
        </r>
      </text>
    </comment>
    <comment ref="HH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0627</t>
        </r>
      </text>
    </comment>
    <comment ref="HK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0629</t>
        </r>
      </text>
    </comment>
    <comment ref="HM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4952</t>
        </r>
      </text>
    </comment>
    <comment ref="HN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0631</t>
        </r>
      </text>
    </comment>
    <comment ref="HT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0632</t>
        </r>
      </text>
    </comment>
    <comment ref="HW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0633</t>
        </r>
      </text>
    </comment>
    <comment ref="HZ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0634</t>
        </r>
      </text>
    </comment>
    <comment ref="IC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</t>
        </r>
      </text>
    </comment>
    <comment ref="IE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4956</t>
        </r>
      </text>
    </comment>
    <comment ref="IF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</t>
        </r>
      </text>
    </comment>
    <comment ref="II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</t>
        </r>
      </text>
    </comment>
    <comment ref="IL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</t>
        </r>
      </text>
    </comment>
    <comment ref="IO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0642</t>
        </r>
      </text>
    </comment>
    <comment ref="IR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0644</t>
        </r>
      </text>
    </comment>
    <comment ref="IU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0646</t>
        </r>
      </text>
    </comment>
    <comment ref="IW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4965</t>
        </r>
      </text>
    </comment>
    <comment ref="IX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0647</t>
        </r>
      </text>
    </comment>
    <comment ref="JD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0650</t>
        </r>
      </text>
    </comment>
    <comment ref="JG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</t>
        </r>
      </text>
    </comment>
    <comment ref="JJ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</t>
        </r>
      </text>
    </comment>
    <comment ref="JM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</t>
        </r>
      </text>
    </comment>
    <comment ref="JP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1006</t>
        </r>
      </text>
    </comment>
    <comment ref="JS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1008</t>
        </r>
      </text>
    </comment>
    <comment ref="JV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1010</t>
        </r>
      </text>
    </comment>
    <comment ref="JY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1012</t>
        </r>
      </text>
    </comment>
    <comment ref="KB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1013</t>
        </r>
      </text>
    </comment>
    <comment ref="KE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1014</t>
        </r>
      </text>
    </comment>
    <comment ref="KH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1016</t>
        </r>
      </text>
    </comment>
    <comment ref="KK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1018</t>
        </r>
      </text>
    </comment>
    <comment ref="KN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1020</t>
        </r>
      </text>
    </comment>
    <comment ref="KQ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1022</t>
        </r>
      </text>
    </comment>
    <comment ref="KS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4982</t>
        </r>
      </text>
    </comment>
    <comment ref="KT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1024</t>
        </r>
      </text>
    </comment>
    <comment ref="KW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1026</t>
        </r>
      </text>
    </comment>
    <comment ref="KZ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1028</t>
        </r>
      </text>
    </comment>
    <comment ref="LC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1030</t>
        </r>
      </text>
    </comment>
    <comment ref="LF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1031</t>
        </r>
      </text>
    </comment>
    <comment ref="LI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1033</t>
        </r>
      </text>
    </comment>
    <comment ref="LL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1035</t>
        </r>
      </text>
    </comment>
    <comment ref="LO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1037</t>
        </r>
      </text>
    </comment>
    <comment ref="LR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1039</t>
        </r>
      </text>
    </comment>
    <comment ref="LT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4994</t>
        </r>
      </text>
    </comment>
    <comment ref="LU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1041</t>
        </r>
      </text>
    </comment>
    <comment ref="LX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1043</t>
        </r>
      </text>
    </comment>
    <comment ref="MA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1045</t>
        </r>
      </text>
    </comment>
    <comment ref="MD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1047</t>
        </r>
      </text>
    </comment>
    <comment ref="MG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1049</t>
        </r>
      </text>
    </comment>
    <comment ref="MJ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1050</t>
        </r>
      </text>
    </comment>
    <comment ref="ML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5000</t>
        </r>
      </text>
    </comment>
    <comment ref="MM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</t>
        </r>
      </text>
    </comment>
    <comment ref="MP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</t>
        </r>
      </text>
    </comment>
    <comment ref="MS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1005</t>
        </r>
      </text>
    </comment>
    <comment ref="MV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1007</t>
        </r>
      </text>
    </comment>
    <comment ref="MY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1009</t>
        </r>
      </text>
    </comment>
    <comment ref="NB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1011</t>
        </r>
      </text>
    </comment>
    <comment ref="NE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1013</t>
        </r>
      </text>
    </comment>
    <comment ref="NH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1014</t>
        </r>
      </text>
    </comment>
    <comment ref="NK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1016</t>
        </r>
      </text>
    </comment>
    <comment ref="NN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1018</t>
        </r>
      </text>
    </comment>
    <comment ref="NQ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1021</t>
        </r>
      </text>
    </comment>
    <comment ref="NS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4961</t>
        </r>
      </text>
    </comment>
    <comment ref="NT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1023</t>
        </r>
      </text>
    </comment>
    <comment ref="NW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1025</t>
        </r>
      </text>
    </comment>
    <comment ref="NZ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1027</t>
        </r>
      </text>
    </comment>
    <comment ref="OC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1029</t>
        </r>
      </text>
    </comment>
    <comment ref="OF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1031</t>
        </r>
      </text>
    </comment>
    <comment ref="OI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1032</t>
        </r>
      </text>
    </comment>
    <comment ref="OL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1033</t>
        </r>
      </text>
    </comment>
    <comment ref="ON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4971</t>
        </r>
      </text>
    </comment>
    <comment ref="OO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1034</t>
        </r>
      </text>
    </comment>
    <comment ref="OR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1036</t>
        </r>
      </text>
    </comment>
    <comment ref="OU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1037</t>
        </r>
      </text>
    </comment>
    <comment ref="OX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1039</t>
        </r>
      </text>
    </comment>
    <comment ref="PA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1041</t>
        </r>
      </text>
    </comment>
    <comment ref="PD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1043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4925</t>
        </r>
      </text>
    </comment>
    <comment ref="I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0616</t>
        </r>
      </text>
    </comment>
    <comment ref="O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0618</t>
        </r>
      </text>
    </comment>
    <comment ref="U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0622</t>
        </r>
      </text>
    </comment>
    <comment ref="X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0623</t>
        </r>
      </text>
    </comment>
    <comment ref="AA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0625</t>
        </r>
      </text>
    </comment>
    <comment ref="AJ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0629</t>
        </r>
      </text>
    </comment>
    <comment ref="AP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0632</t>
        </r>
      </text>
    </comment>
    <comment ref="AS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0634</t>
        </r>
      </text>
    </comment>
    <comment ref="AV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</t>
        </r>
      </text>
    </comment>
    <comment ref="AY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</t>
        </r>
      </text>
    </comment>
    <comment ref="BB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</t>
        </r>
      </text>
    </comment>
    <comment ref="BH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0642</t>
        </r>
      </text>
    </comment>
    <comment ref="BN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0644</t>
        </r>
      </text>
    </comment>
    <comment ref="BW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0648</t>
        </r>
      </text>
    </comment>
    <comment ref="BZ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0649</t>
        </r>
      </text>
    </comment>
    <comment ref="CF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0602</t>
        </r>
      </text>
    </comment>
    <comment ref="CH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4904</t>
        </r>
      </text>
    </comment>
    <comment ref="CI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0604</t>
        </r>
      </text>
    </comment>
    <comment ref="CO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0607</t>
        </r>
      </text>
    </comment>
    <comment ref="CR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0608</t>
        </r>
      </text>
    </comment>
    <comment ref="CX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0613</t>
        </r>
      </text>
    </comment>
    <comment ref="DA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0615</t>
        </r>
      </text>
    </comment>
    <comment ref="DD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0617</t>
        </r>
      </text>
    </comment>
    <comment ref="DG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0618</t>
        </r>
      </text>
    </comment>
    <comment ref="DM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0621</t>
        </r>
      </text>
    </comment>
    <comment ref="DS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0624</t>
        </r>
      </text>
    </comment>
    <comment ref="DY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0627</t>
        </r>
      </text>
    </comment>
    <comment ref="EH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0630</t>
        </r>
      </text>
    </comment>
    <comment ref="EK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0632
</t>
        </r>
      </text>
    </comment>
    <comment ref="EN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0633</t>
        </r>
      </text>
    </comment>
    <comment ref="ET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</t>
        </r>
      </text>
    </comment>
    <comment ref="EW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</t>
        </r>
      </text>
    </comment>
    <comment ref="FF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0642</t>
        </r>
      </text>
    </comment>
    <comment ref="FH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4930</t>
        </r>
      </text>
    </comment>
    <comment ref="FI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0643</t>
        </r>
      </text>
    </comment>
    <comment ref="FO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0647</t>
        </r>
      </text>
    </comment>
    <comment ref="FR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0649</t>
        </r>
      </text>
    </comment>
    <comment ref="FU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0602</t>
        </r>
      </text>
    </comment>
    <comment ref="FX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0604</t>
        </r>
      </text>
    </comment>
    <comment ref="GD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0607</t>
        </r>
      </text>
    </comment>
    <comment ref="GG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0610</t>
        </r>
      </text>
    </comment>
    <comment ref="GJ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0612</t>
        </r>
      </text>
    </comment>
    <comment ref="GP12" authorId="0" shapeId="0">
      <text>
        <r>
          <rPr>
            <b/>
            <sz val="9"/>
            <color indexed="81"/>
            <rFont val="Tahoma"/>
            <family val="2"/>
          </rPr>
          <t>#emanuel
0616</t>
        </r>
      </text>
    </comment>
    <comment ref="GV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0620</t>
        </r>
      </text>
    </comment>
    <comment ref="HB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0624</t>
        </r>
      </text>
    </comment>
    <comment ref="HH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0627</t>
        </r>
      </text>
    </comment>
    <comment ref="HN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0631</t>
        </r>
      </text>
    </comment>
    <comment ref="HZ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0634</t>
        </r>
      </text>
    </comment>
    <comment ref="IC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</t>
        </r>
      </text>
    </comment>
    <comment ref="IF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</t>
        </r>
      </text>
    </comment>
    <comment ref="IH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4957</t>
        </r>
      </text>
    </comment>
    <comment ref="IL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</t>
        </r>
      </text>
    </comment>
    <comment ref="IR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0644</t>
        </r>
      </text>
    </comment>
    <comment ref="JA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0648</t>
        </r>
      </text>
    </comment>
    <comment ref="JG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</t>
        </r>
      </text>
    </comment>
    <comment ref="JM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</t>
        </r>
      </text>
    </comment>
    <comment ref="JP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1006</t>
        </r>
      </text>
    </comment>
    <comment ref="JS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1009</t>
        </r>
      </text>
    </comment>
    <comment ref="KB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1013</t>
        </r>
      </text>
    </comment>
    <comment ref="KH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1016</t>
        </r>
      </text>
    </comment>
    <comment ref="KK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1018</t>
        </r>
      </text>
    </comment>
    <comment ref="KQ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1022</t>
        </r>
      </text>
    </comment>
    <comment ref="KZ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1028</t>
        </r>
      </text>
    </comment>
    <comment ref="LE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4986</t>
        </r>
      </text>
    </comment>
    <comment ref="LF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1031</t>
        </r>
      </text>
    </comment>
    <comment ref="LI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1033</t>
        </r>
      </text>
    </comment>
    <comment ref="LL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1035</t>
        </r>
      </text>
    </comment>
    <comment ref="LU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1041</t>
        </r>
      </text>
    </comment>
    <comment ref="MA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1045</t>
        </r>
      </text>
    </comment>
    <comment ref="MD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1047</t>
        </r>
      </text>
    </comment>
    <comment ref="MM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</t>
        </r>
      </text>
    </comment>
    <comment ref="MP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</t>
        </r>
      </text>
    </comment>
    <comment ref="MY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1009</t>
        </r>
      </text>
    </comment>
    <comment ref="NE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1013</t>
        </r>
      </text>
    </comment>
    <comment ref="NN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1018</t>
        </r>
      </text>
    </comment>
    <comment ref="NW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1025</t>
        </r>
      </text>
    </comment>
    <comment ref="OE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4965</t>
        </r>
      </text>
    </comment>
    <comment ref="OF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1031</t>
        </r>
      </text>
    </comment>
    <comment ref="OI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1032</t>
        </r>
      </text>
    </comment>
    <comment ref="OO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1034</t>
        </r>
      </text>
    </comment>
    <comment ref="PA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1041</t>
        </r>
      </text>
    </comment>
    <comment ref="E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4925</t>
        </r>
      </text>
    </comment>
    <comment ref="L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0617</t>
        </r>
      </text>
    </comment>
    <comment ref="R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0620</t>
        </r>
      </text>
    </comment>
    <comment ref="X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0623</t>
        </r>
      </text>
    </comment>
    <comment ref="AA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0625</t>
        </r>
      </text>
    </comment>
    <comment ref="AD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0627</t>
        </r>
      </text>
    </comment>
    <comment ref="AJ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0629</t>
        </r>
      </text>
    </comment>
    <comment ref="AM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0630</t>
        </r>
      </text>
    </comment>
    <comment ref="AP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0632</t>
        </r>
      </text>
    </comment>
    <comment ref="AV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</t>
        </r>
      </text>
    </comment>
    <comment ref="BB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</t>
        </r>
      </text>
    </comment>
    <comment ref="BH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0642</t>
        </r>
      </text>
    </comment>
    <comment ref="BN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0644</t>
        </r>
      </text>
    </comment>
    <comment ref="BQ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0646</t>
        </r>
      </text>
    </comment>
    <comment ref="CC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0650</t>
        </r>
      </text>
    </comment>
    <comment ref="CF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0602</t>
        </r>
      </text>
    </comment>
    <comment ref="CH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4904</t>
        </r>
      </text>
    </comment>
    <comment ref="CI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0604</t>
        </r>
      </text>
    </comment>
    <comment ref="CL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0606</t>
        </r>
      </text>
    </comment>
    <comment ref="CO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0607</t>
        </r>
      </text>
    </comment>
    <comment ref="CU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0611</t>
        </r>
      </text>
    </comment>
    <comment ref="CX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0613</t>
        </r>
      </text>
    </comment>
    <comment ref="DG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0618</t>
        </r>
      </text>
    </comment>
    <comment ref="DJ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0620</t>
        </r>
      </text>
    </comment>
    <comment ref="DM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0621</t>
        </r>
      </text>
    </comment>
    <comment ref="DS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0624</t>
        </r>
      </text>
    </comment>
    <comment ref="DY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0627</t>
        </r>
      </text>
    </comment>
    <comment ref="EH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0630</t>
        </r>
      </text>
    </comment>
    <comment ref="EK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0632</t>
        </r>
      </text>
    </comment>
    <comment ref="EN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0633</t>
        </r>
      </text>
    </comment>
    <comment ref="ET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</t>
        </r>
      </text>
    </comment>
    <comment ref="EW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</t>
        </r>
      </text>
    </comment>
    <comment ref="FC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</t>
        </r>
      </text>
    </comment>
    <comment ref="FF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0642</t>
        </r>
      </text>
    </comment>
    <comment ref="FH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4930</t>
        </r>
      </text>
    </comment>
    <comment ref="FL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0645</t>
        </r>
      </text>
    </comment>
    <comment ref="FO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0647</t>
        </r>
      </text>
    </comment>
    <comment ref="FU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0602</t>
        </r>
      </text>
    </comment>
    <comment ref="FX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0604</t>
        </r>
      </text>
    </comment>
    <comment ref="GD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0607</t>
        </r>
      </text>
    </comment>
    <comment ref="GG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0610</t>
        </r>
      </text>
    </comment>
    <comment ref="GJ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0612</t>
        </r>
      </text>
    </comment>
    <comment ref="GP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0616</t>
        </r>
      </text>
    </comment>
    <comment ref="GS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0618</t>
        </r>
      </text>
    </comment>
    <comment ref="GV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0620</t>
        </r>
      </text>
    </comment>
    <comment ref="HB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0624</t>
        </r>
      </text>
    </comment>
    <comment ref="HH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0627</t>
        </r>
      </text>
    </comment>
    <comment ref="HN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0631</t>
        </r>
      </text>
    </comment>
    <comment ref="HT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0632</t>
        </r>
      </text>
    </comment>
    <comment ref="HZ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0634</t>
        </r>
      </text>
    </comment>
    <comment ref="IC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</t>
        </r>
      </text>
    </comment>
    <comment ref="IF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</t>
        </r>
      </text>
    </comment>
    <comment ref="IH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4957</t>
        </r>
      </text>
    </comment>
    <comment ref="IR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0644</t>
        </r>
      </text>
    </comment>
    <comment ref="IX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0647</t>
        </r>
      </text>
    </comment>
    <comment ref="JA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0648</t>
        </r>
      </text>
    </comment>
    <comment ref="JG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</t>
        </r>
      </text>
    </comment>
    <comment ref="JM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</t>
        </r>
      </text>
    </comment>
    <comment ref="JP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1006</t>
        </r>
      </text>
    </comment>
    <comment ref="JV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1010</t>
        </r>
      </text>
    </comment>
    <comment ref="KB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1013</t>
        </r>
      </text>
    </comment>
    <comment ref="KK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1018</t>
        </r>
      </text>
    </comment>
    <comment ref="KN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1020</t>
        </r>
      </text>
    </comment>
    <comment ref="KT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1024</t>
        </r>
      </text>
    </comment>
    <comment ref="KW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1026</t>
        </r>
      </text>
    </comment>
    <comment ref="KZ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1028</t>
        </r>
      </text>
    </comment>
    <comment ref="LE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4986</t>
        </r>
      </text>
    </comment>
    <comment ref="LF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1031</t>
        </r>
      </text>
    </comment>
    <comment ref="LL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1035</t>
        </r>
      </text>
    </comment>
    <comment ref="LR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1039</t>
        </r>
      </text>
    </comment>
    <comment ref="LU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1041</t>
        </r>
      </text>
    </comment>
    <comment ref="MA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1045</t>
        </r>
      </text>
    </comment>
    <comment ref="MJ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1050</t>
        </r>
      </text>
    </comment>
    <comment ref="MM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</t>
        </r>
      </text>
    </comment>
    <comment ref="MP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</t>
        </r>
      </text>
    </comment>
    <comment ref="MS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1005</t>
        </r>
      </text>
    </comment>
    <comment ref="MV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1007</t>
        </r>
      </text>
    </comment>
    <comment ref="MY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1009</t>
        </r>
      </text>
    </comment>
    <comment ref="NB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1011</t>
        </r>
      </text>
    </comment>
    <comment ref="NE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1013</t>
        </r>
      </text>
    </comment>
    <comment ref="NH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1014</t>
        </r>
      </text>
    </comment>
    <comment ref="NK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1016</t>
        </r>
      </text>
    </comment>
    <comment ref="NN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1018</t>
        </r>
      </text>
    </comment>
    <comment ref="NT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1023</t>
        </r>
      </text>
    </comment>
    <comment ref="NZ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1027</t>
        </r>
      </text>
    </comment>
    <comment ref="OC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1029</t>
        </r>
      </text>
    </comment>
    <comment ref="OE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4965</t>
        </r>
      </text>
    </comment>
    <comment ref="OI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1032</t>
        </r>
      </text>
    </comment>
    <comment ref="OO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1034</t>
        </r>
      </text>
    </comment>
    <comment ref="OX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1039</t>
        </r>
      </text>
    </comment>
    <comment ref="PA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1041</t>
        </r>
      </text>
    </comment>
    <comment ref="PD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1043</t>
        </r>
      </text>
    </comment>
    <comment ref="I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0616</t>
        </r>
      </text>
    </comment>
    <comment ref="L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0617</t>
        </r>
      </text>
    </comment>
    <comment ref="AC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0123</t>
        </r>
      </text>
    </comment>
    <comment ref="AG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0628</t>
        </r>
      </text>
    </comment>
    <comment ref="AP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0632</t>
        </r>
      </text>
    </comment>
    <comment ref="AY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</t>
        </r>
      </text>
    </comment>
    <comment ref="BD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0124</t>
        </r>
      </text>
    </comment>
    <comment ref="BH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0642</t>
        </r>
      </text>
    </comment>
    <comment ref="BQ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0646</t>
        </r>
      </text>
    </comment>
    <comment ref="BW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0648</t>
        </r>
      </text>
    </comment>
    <comment ref="CI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0604</t>
        </r>
      </text>
    </comment>
    <comment ref="CR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0609</t>
        </r>
      </text>
    </comment>
    <comment ref="DA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0615</t>
        </r>
      </text>
    </comment>
    <comment ref="DJ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0620</t>
        </r>
      </text>
    </comment>
    <comment ref="DO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0126</t>
        </r>
      </text>
    </comment>
    <comment ref="DS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0625</t>
        </r>
      </text>
    </comment>
    <comment ref="DY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0627</t>
        </r>
      </text>
    </comment>
    <comment ref="EH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0630</t>
        </r>
      </text>
    </comment>
    <comment ref="ET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</t>
        </r>
      </text>
    </comment>
    <comment ref="EW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</t>
        </r>
      </text>
    </comment>
    <comment ref="FB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0127</t>
        </r>
      </text>
    </comment>
    <comment ref="FC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</t>
        </r>
      </text>
    </comment>
    <comment ref="FF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56 (ለምርት) ውስጥ ለውስጥ</t>
        </r>
      </text>
    </comment>
    <comment ref="FI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0643
56 ለምርት</t>
        </r>
      </text>
    </comment>
    <comment ref="FL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0645
56 ለምርት</t>
        </r>
      </text>
    </comment>
    <comment ref="FO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0647</t>
        </r>
      </text>
    </comment>
    <comment ref="FR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0649
55 ለምርት(ውስጥ ለውስጥ)</t>
        </r>
      </text>
    </comment>
    <comment ref="FU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0602
61 ለምርት(ውስጥ ለወስጥ)</t>
        </r>
      </text>
    </comment>
    <comment ref="FX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0604</t>
        </r>
      </text>
    </comment>
    <comment ref="FZ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0128</t>
        </r>
      </text>
    </comment>
    <comment ref="GA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0606 
65 ለምርት(ውስጥ ለውስጥ)</t>
        </r>
      </text>
    </comment>
    <comment ref="GD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0607</t>
        </r>
      </text>
    </comment>
    <comment ref="GG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0610</t>
        </r>
      </text>
    </comment>
    <comment ref="GJ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0612</t>
        </r>
      </text>
    </comment>
    <comment ref="GM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0614</t>
        </r>
      </text>
    </comment>
    <comment ref="GP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0616</t>
        </r>
      </text>
    </comment>
    <comment ref="GS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0618</t>
        </r>
      </text>
    </comment>
    <comment ref="GV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0620</t>
        </r>
      </text>
    </comment>
    <comment ref="GY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0622</t>
        </r>
      </text>
    </comment>
    <comment ref="HA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0129</t>
        </r>
      </text>
    </comment>
    <comment ref="HB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0624
58(ለምርት)</t>
        </r>
      </text>
    </comment>
    <comment ref="HE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0626
55 ምርት</t>
        </r>
      </text>
    </comment>
    <comment ref="HH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0627</t>
        </r>
      </text>
    </comment>
    <comment ref="HK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0629</t>
        </r>
      </text>
    </comment>
    <comment ref="HN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0631</t>
        </r>
      </text>
    </comment>
    <comment ref="HT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0632</t>
        </r>
      </text>
    </comment>
    <comment ref="HW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0633</t>
        </r>
      </text>
    </comment>
    <comment ref="HZ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0634</t>
        </r>
      </text>
    </comment>
    <comment ref="IC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
25 ለምርት</t>
        </r>
      </text>
    </comment>
    <comment ref="IF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</t>
        </r>
      </text>
    </comment>
    <comment ref="II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
25 ለምርት ክፍል</t>
        </r>
      </text>
    </comment>
    <comment ref="IL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</t>
        </r>
      </text>
    </comment>
    <comment ref="IO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0642</t>
        </r>
      </text>
    </comment>
    <comment ref="IR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0644</t>
        </r>
      </text>
    </comment>
    <comment ref="IT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0130</t>
        </r>
      </text>
    </comment>
    <comment ref="IU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0646</t>
        </r>
      </text>
    </comment>
    <comment ref="IX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0647</t>
        </r>
      </text>
    </comment>
    <comment ref="JA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0648</t>
        </r>
      </text>
    </comment>
    <comment ref="JD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0650</t>
        </r>
      </text>
    </comment>
    <comment ref="JG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</t>
        </r>
      </text>
    </comment>
    <comment ref="JJ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</t>
        </r>
      </text>
    </comment>
    <comment ref="JM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</t>
        </r>
      </text>
    </comment>
    <comment ref="JP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1006
62 ምርት</t>
        </r>
      </text>
    </comment>
    <comment ref="JS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1008</t>
        </r>
      </text>
    </comment>
    <comment ref="JV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1010</t>
        </r>
      </text>
    </comment>
    <comment ref="JY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1012</t>
        </r>
      </text>
    </comment>
    <comment ref="KB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1013</t>
        </r>
      </text>
    </comment>
    <comment ref="KE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1014</t>
        </r>
      </text>
    </comment>
    <comment ref="KH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1016</t>
        </r>
      </text>
    </comment>
    <comment ref="KJ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0131</t>
        </r>
      </text>
    </comment>
    <comment ref="KK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1018</t>
        </r>
      </text>
    </comment>
    <comment ref="KN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1020</t>
        </r>
      </text>
    </comment>
    <comment ref="KQ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1022
51 ምርት</t>
        </r>
      </text>
    </comment>
    <comment ref="KT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1024</t>
        </r>
      </text>
    </comment>
    <comment ref="KW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1026</t>
        </r>
      </text>
    </comment>
    <comment ref="KZ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1028</t>
        </r>
      </text>
    </comment>
    <comment ref="LC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1030</t>
        </r>
      </text>
    </comment>
    <comment ref="LF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1031</t>
        </r>
      </text>
    </comment>
    <comment ref="LI15" authorId="0" shapeId="0">
      <text>
        <r>
          <rPr>
            <b/>
            <sz val="9"/>
            <color indexed="81"/>
            <rFont val="Tahoma"/>
            <family val="2"/>
          </rPr>
          <t>Author:
1033</t>
        </r>
        <r>
          <rPr>
            <sz val="9"/>
            <color indexed="81"/>
            <rFont val="Tahoma"/>
            <family val="2"/>
          </rPr>
          <t xml:space="preserve">
50 ለምርት</t>
        </r>
      </text>
    </comment>
    <comment ref="LL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1035</t>
        </r>
      </text>
    </comment>
    <comment ref="LO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1037
50 ለምርት</t>
        </r>
      </text>
    </comment>
    <comment ref="LQ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0132</t>
        </r>
      </text>
    </comment>
    <comment ref="LR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1039</t>
        </r>
      </text>
    </comment>
    <comment ref="LU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1041
51 ለምርት</t>
        </r>
      </text>
    </comment>
    <comment ref="LX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1043</t>
        </r>
      </text>
    </comment>
    <comment ref="MA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1045</t>
        </r>
      </text>
    </comment>
    <comment ref="MD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1047</t>
        </r>
      </text>
    </comment>
    <comment ref="MG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1049</t>
        </r>
      </text>
    </comment>
    <comment ref="MJ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1050</t>
        </r>
      </text>
    </comment>
    <comment ref="MM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
66 ምርት
</t>
        </r>
      </text>
    </comment>
    <comment ref="MO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0133</t>
        </r>
      </text>
    </comment>
    <comment ref="MP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</t>
        </r>
      </text>
    </comment>
    <comment ref="MS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1005
53 ምርት</t>
        </r>
      </text>
    </comment>
    <comment ref="MV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1007
55 ምርት</t>
        </r>
      </text>
    </comment>
    <comment ref="MY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1009</t>
        </r>
      </text>
    </comment>
    <comment ref="NB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1011</t>
        </r>
      </text>
    </comment>
    <comment ref="NE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1013</t>
        </r>
      </text>
    </comment>
    <comment ref="NH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1014</t>
        </r>
      </text>
    </comment>
    <comment ref="NK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1016
56 ምርት</t>
        </r>
      </text>
    </comment>
    <comment ref="NN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1018</t>
        </r>
      </text>
    </comment>
    <comment ref="NQ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1021</t>
        </r>
      </text>
    </comment>
    <comment ref="NT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1023</t>
        </r>
      </text>
    </comment>
    <comment ref="NV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0134</t>
        </r>
      </text>
    </comment>
    <comment ref="NW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1025</t>
        </r>
      </text>
    </comment>
    <comment ref="NZ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1027</t>
        </r>
      </text>
    </comment>
    <comment ref="OC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1029</t>
        </r>
      </text>
    </comment>
    <comment ref="OF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1031</t>
        </r>
      </text>
    </comment>
    <comment ref="OI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1032</t>
        </r>
      </text>
    </comment>
    <comment ref="OL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1033</t>
        </r>
      </text>
    </comment>
    <comment ref="OO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1034</t>
        </r>
      </text>
    </comment>
    <comment ref="OR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1036</t>
        </r>
      </text>
    </comment>
    <comment ref="OU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1037</t>
        </r>
      </text>
    </comment>
    <comment ref="OX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1039</t>
        </r>
      </text>
    </comment>
    <comment ref="PA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1041</t>
        </r>
      </text>
    </comment>
    <comment ref="PC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0135
</t>
        </r>
      </text>
    </comment>
    <comment ref="PD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1043</t>
        </r>
      </text>
    </comment>
    <comment ref="E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4925</t>
        </r>
      </text>
    </comment>
    <comment ref="R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0620</t>
        </r>
      </text>
    </comment>
    <comment ref="U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0622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0623</t>
        </r>
      </text>
    </comment>
    <comment ref="AA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0625</t>
        </r>
      </text>
    </comment>
    <comment ref="AD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0627</t>
        </r>
      </text>
    </comment>
    <comment ref="AG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0628</t>
        </r>
      </text>
    </comment>
    <comment ref="AJ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0629</t>
        </r>
      </text>
    </comment>
    <comment ref="AM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0630</t>
        </r>
      </text>
    </comment>
    <comment ref="AP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0632</t>
        </r>
      </text>
    </comment>
    <comment ref="AS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0634</t>
        </r>
      </text>
    </comment>
    <comment ref="AV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</t>
        </r>
      </text>
    </comment>
    <comment ref="AY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</t>
        </r>
      </text>
    </comment>
    <comment ref="BB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</t>
        </r>
      </text>
    </comment>
    <comment ref="BE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0641</t>
        </r>
      </text>
    </comment>
    <comment ref="BH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0642</t>
        </r>
      </text>
    </comment>
    <comment ref="BN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0644</t>
        </r>
      </text>
    </comment>
    <comment ref="BT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0647</t>
        </r>
      </text>
    </comment>
    <comment ref="BW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0648</t>
        </r>
      </text>
    </comment>
    <comment ref="BZ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0649</t>
        </r>
      </text>
    </comment>
    <comment ref="CC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0650</t>
        </r>
      </text>
    </comment>
    <comment ref="CF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0602</t>
        </r>
      </text>
    </comment>
    <comment ref="CH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4904</t>
        </r>
      </text>
    </comment>
    <comment ref="CL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0606</t>
        </r>
      </text>
    </comment>
    <comment ref="CO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0607</t>
        </r>
      </text>
    </comment>
    <comment ref="CR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0608</t>
        </r>
      </text>
    </comment>
    <comment ref="CU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0611</t>
        </r>
      </text>
    </comment>
    <comment ref="CX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0613</t>
        </r>
      </text>
    </comment>
    <comment ref="DA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0615</t>
        </r>
      </text>
    </comment>
    <comment ref="DD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0617</t>
        </r>
      </text>
    </comment>
    <comment ref="DG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0618</t>
        </r>
      </text>
    </comment>
    <comment ref="DJ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0620</t>
        </r>
      </text>
    </comment>
    <comment ref="DM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0621</t>
        </r>
      </text>
    </comment>
    <comment ref="DP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0623</t>
        </r>
      </text>
    </comment>
    <comment ref="DS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0624</t>
        </r>
      </text>
    </comment>
    <comment ref="DV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0626</t>
        </r>
      </text>
    </comment>
    <comment ref="DY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0627</t>
        </r>
      </text>
    </comment>
    <comment ref="EH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0630</t>
        </r>
      </text>
    </comment>
    <comment ref="EK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0632</t>
        </r>
      </text>
    </comment>
    <comment ref="EN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0633</t>
        </r>
      </text>
    </comment>
    <comment ref="ET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</t>
        </r>
      </text>
    </comment>
    <comment ref="FC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</t>
        </r>
      </text>
    </comment>
    <comment ref="FF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0642</t>
        </r>
      </text>
    </comment>
    <comment ref="FH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4930</t>
        </r>
      </text>
    </comment>
    <comment ref="FI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0643</t>
        </r>
      </text>
    </comment>
    <comment ref="FL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0645</t>
        </r>
      </text>
    </comment>
    <comment ref="FO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0647</t>
        </r>
      </text>
    </comment>
    <comment ref="FU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0602</t>
        </r>
      </text>
    </comment>
    <comment ref="GG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0610</t>
        </r>
      </text>
    </comment>
    <comment ref="GJ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0612</t>
        </r>
      </text>
    </comment>
    <comment ref="GM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0614</t>
        </r>
      </text>
    </comment>
    <comment ref="GP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0616</t>
        </r>
      </text>
    </comment>
    <comment ref="GV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0620</t>
        </r>
      </text>
    </comment>
    <comment ref="GY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0622</t>
        </r>
      </text>
    </comment>
    <comment ref="HB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0624</t>
        </r>
      </text>
    </comment>
    <comment ref="HE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0626</t>
        </r>
      </text>
    </comment>
    <comment ref="HH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0627</t>
        </r>
      </text>
    </comment>
    <comment ref="HK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0629</t>
        </r>
      </text>
    </comment>
    <comment ref="HN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0631</t>
        </r>
      </text>
    </comment>
    <comment ref="HW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0633</t>
        </r>
      </text>
    </comment>
    <comment ref="IC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</t>
        </r>
      </text>
    </comment>
    <comment ref="IF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</t>
        </r>
      </text>
    </comment>
    <comment ref="IH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4957</t>
        </r>
      </text>
    </comment>
    <comment ref="II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</t>
        </r>
      </text>
    </comment>
    <comment ref="IO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0642</t>
        </r>
      </text>
    </comment>
    <comment ref="IU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0646</t>
        </r>
      </text>
    </comment>
    <comment ref="IX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0647
</t>
        </r>
      </text>
    </comment>
    <comment ref="JD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0650</t>
        </r>
      </text>
    </comment>
    <comment ref="JG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</t>
        </r>
      </text>
    </comment>
    <comment ref="JJ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</t>
        </r>
      </text>
    </comment>
    <comment ref="JM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</t>
        </r>
      </text>
    </comment>
    <comment ref="JP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1006</t>
        </r>
      </text>
    </comment>
    <comment ref="JS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1008</t>
        </r>
      </text>
    </comment>
    <comment ref="JV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1010</t>
        </r>
      </text>
    </comment>
    <comment ref="JY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1012</t>
        </r>
      </text>
    </comment>
    <comment ref="KB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1013</t>
        </r>
      </text>
    </comment>
    <comment ref="KE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1014</t>
        </r>
      </text>
    </comment>
    <comment ref="KH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1016</t>
        </r>
      </text>
    </comment>
    <comment ref="KK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1018</t>
        </r>
      </text>
    </comment>
    <comment ref="KN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1020</t>
        </r>
      </text>
    </comment>
    <comment ref="KQ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1022</t>
        </r>
      </text>
    </comment>
    <comment ref="KT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1024</t>
        </r>
      </text>
    </comment>
    <comment ref="KW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1026</t>
        </r>
      </text>
    </comment>
    <comment ref="KZ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1029</t>
        </r>
      </text>
    </comment>
    <comment ref="LC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1030</t>
        </r>
      </text>
    </comment>
    <comment ref="LE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4986</t>
        </r>
      </text>
    </comment>
    <comment ref="LF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1031</t>
        </r>
      </text>
    </comment>
    <comment ref="LI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1033</t>
        </r>
      </text>
    </comment>
    <comment ref="LL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1035</t>
        </r>
      </text>
    </comment>
    <comment ref="LO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1037</t>
        </r>
      </text>
    </comment>
    <comment ref="LR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1039</t>
        </r>
      </text>
    </comment>
    <comment ref="LU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1041</t>
        </r>
      </text>
    </comment>
    <comment ref="LX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1043</t>
        </r>
      </text>
    </comment>
    <comment ref="MA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1045</t>
        </r>
      </text>
    </comment>
    <comment ref="MD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1047</t>
        </r>
      </text>
    </comment>
    <comment ref="MG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1049</t>
        </r>
      </text>
    </comment>
    <comment ref="MJ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1050</t>
        </r>
      </text>
    </comment>
    <comment ref="MM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</t>
        </r>
      </text>
    </comment>
    <comment ref="MP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</t>
        </r>
      </text>
    </comment>
    <comment ref="MS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1005</t>
        </r>
      </text>
    </comment>
    <comment ref="MV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1007</t>
        </r>
      </text>
    </comment>
    <comment ref="MY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1009</t>
        </r>
      </text>
    </comment>
    <comment ref="NE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1013</t>
        </r>
      </text>
    </comment>
    <comment ref="NH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1014</t>
        </r>
      </text>
    </comment>
    <comment ref="NK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1016</t>
        </r>
      </text>
    </comment>
    <comment ref="NN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1018</t>
        </r>
      </text>
    </comment>
    <comment ref="NQ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1021</t>
        </r>
      </text>
    </comment>
    <comment ref="NT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1023</t>
        </r>
      </text>
    </comment>
    <comment ref="NW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1025</t>
        </r>
      </text>
    </comment>
    <comment ref="NZ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1027</t>
        </r>
      </text>
    </comment>
    <comment ref="OC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1029</t>
        </r>
      </text>
    </comment>
    <comment ref="OE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4965</t>
        </r>
      </text>
    </comment>
    <comment ref="OF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1031</t>
        </r>
      </text>
    </comment>
    <comment ref="OI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1032</t>
        </r>
      </text>
    </comment>
    <comment ref="OX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1039</t>
        </r>
      </text>
    </comment>
    <comment ref="PA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1041</t>
        </r>
      </text>
    </comment>
    <comment ref="PD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1043</t>
        </r>
      </text>
    </comment>
    <comment ref="I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0616</t>
        </r>
      </text>
    </comment>
    <comment ref="L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0617</t>
        </r>
      </text>
    </comment>
    <comment ref="O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0618</t>
        </r>
      </text>
    </comment>
    <comment ref="AA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0625</t>
        </r>
      </text>
    </comment>
    <comment ref="AG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0628</t>
        </r>
      </text>
    </comment>
    <comment ref="AR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15530</t>
        </r>
      </text>
    </comment>
    <comment ref="AY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</t>
        </r>
      </text>
    </comment>
    <comment ref="BB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</t>
        </r>
      </text>
    </comment>
    <comment ref="BN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0644</t>
        </r>
      </text>
    </comment>
    <comment ref="BT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0647</t>
        </r>
      </text>
    </comment>
    <comment ref="BZ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0649</t>
        </r>
      </text>
    </comment>
    <comment ref="CC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0650</t>
        </r>
      </text>
    </comment>
    <comment ref="CI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0604</t>
        </r>
      </text>
    </comment>
    <comment ref="CR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0608</t>
        </r>
      </text>
    </comment>
    <comment ref="CU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0611</t>
        </r>
      </text>
    </comment>
    <comment ref="DA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0615</t>
        </r>
      </text>
    </comment>
    <comment ref="DV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0626</t>
        </r>
      </text>
    </comment>
    <comment ref="DY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0627</t>
        </r>
      </text>
    </comment>
    <comment ref="EB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0628</t>
        </r>
      </text>
    </comment>
    <comment ref="EH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0630</t>
        </r>
      </text>
    </comment>
    <comment ref="EK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0632</t>
        </r>
      </text>
    </comment>
    <comment ref="EN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0633</t>
        </r>
      </text>
    </comment>
    <comment ref="ET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</t>
        </r>
      </text>
    </comment>
    <comment ref="EW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</t>
        </r>
      </text>
    </comment>
    <comment ref="FC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0641</t>
        </r>
      </text>
    </comment>
    <comment ref="FI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0643</t>
        </r>
      </text>
    </comment>
    <comment ref="FO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0647</t>
        </r>
      </text>
    </comment>
    <comment ref="FR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0649</t>
        </r>
      </text>
    </comment>
    <comment ref="GA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0606</t>
        </r>
      </text>
    </comment>
    <comment ref="GG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0610</t>
        </r>
      </text>
    </comment>
    <comment ref="GU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15673 ከስቴሽን ክፍል የወጣ</t>
        </r>
      </text>
    </comment>
    <comment ref="GY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0622</t>
        </r>
      </text>
    </comment>
    <comment ref="HE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0626</t>
        </r>
      </text>
    </comment>
    <comment ref="HH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0627</t>
        </r>
      </text>
    </comment>
    <comment ref="HK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0629</t>
        </r>
      </text>
    </comment>
    <comment ref="HW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0633</t>
        </r>
      </text>
    </comment>
    <comment ref="HZ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0634</t>
        </r>
      </text>
    </comment>
    <comment ref="IO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0642</t>
        </r>
      </text>
    </comment>
    <comment ref="IR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0644</t>
        </r>
      </text>
    </comment>
    <comment ref="IX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0647</t>
        </r>
      </text>
    </comment>
    <comment ref="JA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0648</t>
        </r>
      </text>
    </comment>
    <comment ref="JG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</t>
        </r>
      </text>
    </comment>
    <comment ref="JX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15874</t>
        </r>
      </text>
    </comment>
    <comment ref="JY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1012</t>
        </r>
      </text>
    </comment>
    <comment ref="KB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1013</t>
        </r>
      </text>
    </comment>
    <comment ref="KE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1014</t>
        </r>
      </text>
    </comment>
    <comment ref="KH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1016</t>
        </r>
      </text>
    </comment>
    <comment ref="KQ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1022</t>
        </r>
      </text>
    </comment>
    <comment ref="KZ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1028</t>
        </r>
      </text>
    </comment>
    <comment ref="LL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1035</t>
        </r>
      </text>
    </comment>
    <comment ref="LO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1037</t>
        </r>
      </text>
    </comment>
    <comment ref="LR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1039</t>
        </r>
      </text>
    </comment>
    <comment ref="LX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1043</t>
        </r>
      </text>
    </comment>
    <comment ref="MD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1047</t>
        </r>
      </text>
    </comment>
    <comment ref="MG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1049</t>
        </r>
      </text>
    </comment>
    <comment ref="MP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</t>
        </r>
      </text>
    </comment>
    <comment ref="MS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1005</t>
        </r>
      </text>
    </comment>
    <comment ref="NB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1011</t>
        </r>
      </text>
    </comment>
    <comment ref="NE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1013</t>
        </r>
      </text>
    </comment>
    <comment ref="NG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15976
</t>
        </r>
      </text>
    </comment>
    <comment ref="NH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1014</t>
        </r>
      </text>
    </comment>
    <comment ref="NK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1016</t>
        </r>
      </text>
    </comment>
    <comment ref="NT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1023</t>
        </r>
      </text>
    </comment>
    <comment ref="NW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1025</t>
        </r>
      </text>
    </comment>
    <comment ref="NZ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1027</t>
        </r>
      </text>
    </comment>
    <comment ref="OL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1033</t>
        </r>
      </text>
    </comment>
    <comment ref="OO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1034</t>
        </r>
      </text>
    </comment>
    <comment ref="OU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1037</t>
        </r>
      </text>
    </comment>
    <comment ref="OX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1039</t>
        </r>
      </text>
    </comment>
    <comment ref="E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4925</t>
        </r>
      </text>
    </comment>
    <comment ref="I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0616</t>
        </r>
      </text>
    </comment>
    <comment ref="L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0617</t>
        </r>
      </text>
    </comment>
    <comment ref="O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0618</t>
        </r>
      </text>
    </comment>
    <comment ref="R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0620</t>
        </r>
      </text>
    </comment>
    <comment ref="U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0622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0623</t>
        </r>
      </text>
    </comment>
    <comment ref="AA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0625</t>
        </r>
      </text>
    </comment>
    <comment ref="AD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0627</t>
        </r>
      </text>
    </comment>
    <comment ref="AG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0628</t>
        </r>
      </text>
    </comment>
    <comment ref="AJ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0629</t>
        </r>
      </text>
    </comment>
    <comment ref="AM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0630</t>
        </r>
      </text>
    </comment>
    <comment ref="AP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0632</t>
        </r>
      </text>
    </comment>
    <comment ref="AS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0634</t>
        </r>
      </text>
    </comment>
    <comment ref="AV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</t>
        </r>
      </text>
    </comment>
    <comment ref="AY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</t>
        </r>
      </text>
    </comment>
    <comment ref="BB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</t>
        </r>
      </text>
    </comment>
    <comment ref="BE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0641</t>
        </r>
      </text>
    </comment>
    <comment ref="BH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0642</t>
        </r>
      </text>
    </comment>
    <comment ref="BN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0644</t>
        </r>
      </text>
    </comment>
    <comment ref="BQ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0646</t>
        </r>
      </text>
    </comment>
    <comment ref="BT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0647</t>
        </r>
      </text>
    </comment>
    <comment ref="BW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0648</t>
        </r>
      </text>
    </comment>
    <comment ref="BZ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0649</t>
        </r>
      </text>
    </comment>
    <comment ref="CC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0650</t>
        </r>
      </text>
    </comment>
    <comment ref="CF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0602</t>
        </r>
      </text>
    </comment>
    <comment ref="CH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4904</t>
        </r>
      </text>
    </comment>
    <comment ref="CI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0604</t>
        </r>
      </text>
    </comment>
    <comment ref="CL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0606</t>
        </r>
      </text>
    </comment>
    <comment ref="CO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0607</t>
        </r>
      </text>
    </comment>
    <comment ref="CR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0608</t>
        </r>
      </text>
    </comment>
    <comment ref="CU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0611</t>
        </r>
      </text>
    </comment>
    <comment ref="CX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0613</t>
        </r>
      </text>
    </comment>
    <comment ref="DA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0615</t>
        </r>
      </text>
    </comment>
    <comment ref="DD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0617</t>
        </r>
      </text>
    </comment>
    <comment ref="DG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0618</t>
        </r>
      </text>
    </comment>
    <comment ref="DJ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0620</t>
        </r>
      </text>
    </comment>
    <comment ref="DM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0621</t>
        </r>
      </text>
    </comment>
    <comment ref="DP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0623</t>
        </r>
      </text>
    </comment>
    <comment ref="DS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0624</t>
        </r>
      </text>
    </comment>
    <comment ref="DV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0626</t>
        </r>
      </text>
    </comment>
    <comment ref="DY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0627</t>
        </r>
      </text>
    </comment>
    <comment ref="EB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0628</t>
        </r>
      </text>
    </comment>
    <comment ref="EH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0630</t>
        </r>
      </text>
    </comment>
    <comment ref="EK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0632</t>
        </r>
      </text>
    </comment>
    <comment ref="EN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0633</t>
        </r>
      </text>
    </comment>
    <comment ref="EQ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</t>
        </r>
      </text>
    </comment>
    <comment ref="ET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</t>
        </r>
      </text>
    </comment>
    <comment ref="EW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</t>
        </r>
      </text>
    </comment>
    <comment ref="FC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</t>
        </r>
      </text>
    </comment>
    <comment ref="FF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0642</t>
        </r>
      </text>
    </comment>
    <comment ref="FH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4930</t>
        </r>
      </text>
    </comment>
    <comment ref="FI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0643</t>
        </r>
      </text>
    </comment>
    <comment ref="FL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0645</t>
        </r>
      </text>
    </comment>
    <comment ref="FO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0647</t>
        </r>
      </text>
    </comment>
    <comment ref="FU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0602</t>
        </r>
      </text>
    </comment>
    <comment ref="GD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0607</t>
        </r>
      </text>
    </comment>
    <comment ref="GG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0610</t>
        </r>
      </text>
    </comment>
    <comment ref="GJ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0612</t>
        </r>
      </text>
    </comment>
    <comment ref="GM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0614</t>
        </r>
      </text>
    </comment>
    <comment ref="GP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0616</t>
        </r>
      </text>
    </comment>
    <comment ref="GS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0618</t>
        </r>
      </text>
    </comment>
    <comment ref="GV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0620</t>
        </r>
      </text>
    </comment>
    <comment ref="GY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0622</t>
        </r>
      </text>
    </comment>
    <comment ref="HB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0624</t>
        </r>
      </text>
    </comment>
    <comment ref="HE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0626</t>
        </r>
      </text>
    </comment>
    <comment ref="HH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0627</t>
        </r>
      </text>
    </comment>
    <comment ref="HK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0629</t>
        </r>
      </text>
    </comment>
    <comment ref="HN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0631</t>
        </r>
      </text>
    </comment>
    <comment ref="HT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0632</t>
        </r>
      </text>
    </comment>
    <comment ref="HW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0633</t>
        </r>
      </text>
    </comment>
    <comment ref="HZ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0634</t>
        </r>
      </text>
    </comment>
    <comment ref="IC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</t>
        </r>
      </text>
    </comment>
    <comment ref="IH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4957</t>
        </r>
      </text>
    </comment>
    <comment ref="II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</t>
        </r>
      </text>
    </comment>
    <comment ref="IL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</t>
        </r>
      </text>
    </comment>
    <comment ref="IO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0642</t>
        </r>
      </text>
    </comment>
    <comment ref="IR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0644</t>
        </r>
      </text>
    </comment>
    <comment ref="IU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0646</t>
        </r>
      </text>
    </comment>
    <comment ref="IX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0647</t>
        </r>
      </text>
    </comment>
    <comment ref="JA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0648</t>
        </r>
      </text>
    </comment>
    <comment ref="JD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0650</t>
        </r>
      </text>
    </comment>
    <comment ref="JG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</t>
        </r>
      </text>
    </comment>
    <comment ref="JJ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</t>
        </r>
      </text>
    </comment>
    <comment ref="JM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</t>
        </r>
      </text>
    </comment>
    <comment ref="JP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1006</t>
        </r>
      </text>
    </comment>
    <comment ref="JS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1008</t>
        </r>
      </text>
    </comment>
    <comment ref="JV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1010</t>
        </r>
      </text>
    </comment>
    <comment ref="JY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1012</t>
        </r>
      </text>
    </comment>
    <comment ref="KB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1013</t>
        </r>
      </text>
    </comment>
    <comment ref="KE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1014</t>
        </r>
      </text>
    </comment>
    <comment ref="KH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1016</t>
        </r>
      </text>
    </comment>
    <comment ref="KK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1018</t>
        </r>
      </text>
    </comment>
    <comment ref="KN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1020</t>
        </r>
      </text>
    </comment>
    <comment ref="KT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1024</t>
        </r>
      </text>
    </comment>
    <comment ref="KW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1026</t>
        </r>
      </text>
    </comment>
    <comment ref="KZ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1028</t>
        </r>
      </text>
    </comment>
    <comment ref="LC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1030</t>
        </r>
      </text>
    </comment>
    <comment ref="LE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4986</t>
        </r>
      </text>
    </comment>
    <comment ref="LF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1031</t>
        </r>
      </text>
    </comment>
    <comment ref="LI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1033</t>
        </r>
      </text>
    </comment>
    <comment ref="LL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1035</t>
        </r>
      </text>
    </comment>
    <comment ref="LO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1037</t>
        </r>
      </text>
    </comment>
    <comment ref="LR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1039</t>
        </r>
      </text>
    </comment>
    <comment ref="LU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1041</t>
        </r>
      </text>
    </comment>
    <comment ref="LX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1043</t>
        </r>
      </text>
    </comment>
    <comment ref="MA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1045</t>
        </r>
      </text>
    </comment>
    <comment ref="MD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1047</t>
        </r>
      </text>
    </comment>
    <comment ref="MG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1049</t>
        </r>
      </text>
    </comment>
    <comment ref="MJ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1050</t>
        </r>
      </text>
    </comment>
    <comment ref="MM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</t>
        </r>
      </text>
    </comment>
    <comment ref="MP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</t>
        </r>
      </text>
    </comment>
    <comment ref="MS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1005</t>
        </r>
      </text>
    </comment>
    <comment ref="MV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1007</t>
        </r>
      </text>
    </comment>
    <comment ref="MY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1009</t>
        </r>
      </text>
    </comment>
    <comment ref="NB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1011</t>
        </r>
      </text>
    </comment>
    <comment ref="NE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1013</t>
        </r>
      </text>
    </comment>
    <comment ref="NH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1014</t>
        </r>
      </text>
    </comment>
    <comment ref="NK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1016</t>
        </r>
      </text>
    </comment>
    <comment ref="NN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1018</t>
        </r>
      </text>
    </comment>
    <comment ref="NQ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1021</t>
        </r>
      </text>
    </comment>
    <comment ref="NW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1025</t>
        </r>
      </text>
    </comment>
    <comment ref="OC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1029</t>
        </r>
      </text>
    </comment>
    <comment ref="OE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4965</t>
        </r>
      </text>
    </comment>
    <comment ref="OF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1031</t>
        </r>
      </text>
    </comment>
    <comment ref="OI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1032</t>
        </r>
      </text>
    </comment>
    <comment ref="OL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1033</t>
        </r>
      </text>
    </comment>
    <comment ref="OU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1037</t>
        </r>
      </text>
    </comment>
    <comment ref="PA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1041</t>
        </r>
      </text>
    </comment>
    <comment ref="PD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1043</t>
        </r>
      </text>
    </comment>
    <comment ref="B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ቀን 08/09/16 
የስም መስተካከል የተደረገ</t>
        </r>
      </text>
    </comment>
    <comment ref="E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4925</t>
        </r>
      </text>
    </comment>
    <comment ref="I19" authorId="0" shapeId="0">
      <text>
        <r>
          <rPr>
            <b/>
            <sz val="9"/>
            <color indexed="81"/>
            <rFont val="Tahoma"/>
            <family val="2"/>
          </rPr>
          <t>ፓድ</t>
        </r>
        <r>
          <rPr>
            <sz val="9"/>
            <color indexed="81"/>
            <rFont val="Tahoma"/>
            <family val="2"/>
          </rPr>
          <t xml:space="preserve">
0616</t>
        </r>
      </text>
    </comment>
    <comment ref="L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0617</t>
        </r>
      </text>
    </comment>
    <comment ref="O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0618</t>
        </r>
      </text>
    </comment>
    <comment ref="U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0622</t>
        </r>
      </text>
    </comment>
    <comment ref="X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0623</t>
        </r>
      </text>
    </comment>
    <comment ref="AA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0625</t>
        </r>
      </text>
    </comment>
    <comment ref="AD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0627</t>
        </r>
      </text>
    </comment>
    <comment ref="AJ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0629</t>
        </r>
      </text>
    </comment>
    <comment ref="AM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0630</t>
        </r>
      </text>
    </comment>
    <comment ref="AP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0632</t>
        </r>
      </text>
    </comment>
    <comment ref="AS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0634</t>
        </r>
      </text>
    </comment>
    <comment ref="AV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</t>
        </r>
      </text>
    </comment>
    <comment ref="AY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</t>
        </r>
      </text>
    </comment>
    <comment ref="BB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</t>
        </r>
      </text>
    </comment>
    <comment ref="BE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0641</t>
        </r>
      </text>
    </comment>
    <comment ref="BH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0642</t>
        </r>
      </text>
    </comment>
    <comment ref="BN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0644</t>
        </r>
      </text>
    </comment>
    <comment ref="BQ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0646</t>
        </r>
      </text>
    </comment>
    <comment ref="BT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0647</t>
        </r>
      </text>
    </comment>
    <comment ref="BW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0648</t>
        </r>
      </text>
    </comment>
    <comment ref="BZ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0649</t>
        </r>
      </text>
    </comment>
    <comment ref="CC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0650</t>
        </r>
      </text>
    </comment>
    <comment ref="CF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0602</t>
        </r>
      </text>
    </comment>
    <comment ref="CH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4904</t>
        </r>
      </text>
    </comment>
    <comment ref="CI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0604</t>
        </r>
      </text>
    </comment>
    <comment ref="CO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0607</t>
        </r>
      </text>
    </comment>
    <comment ref="CR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0608</t>
        </r>
      </text>
    </comment>
    <comment ref="CU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0611</t>
        </r>
      </text>
    </comment>
    <comment ref="CX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0613</t>
        </r>
      </text>
    </comment>
    <comment ref="DA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0615</t>
        </r>
      </text>
    </comment>
    <comment ref="DD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0617</t>
        </r>
      </text>
    </comment>
    <comment ref="DG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0618</t>
        </r>
      </text>
    </comment>
    <comment ref="DJ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0620</t>
        </r>
      </text>
    </comment>
    <comment ref="DM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0621</t>
        </r>
      </text>
    </comment>
    <comment ref="DP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0623</t>
        </r>
      </text>
    </comment>
    <comment ref="DS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0624</t>
        </r>
      </text>
    </comment>
    <comment ref="DV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0626</t>
        </r>
      </text>
    </comment>
    <comment ref="DY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0627</t>
        </r>
      </text>
    </comment>
    <comment ref="EB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0628</t>
        </r>
      </text>
    </comment>
    <comment ref="EH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0630</t>
        </r>
      </text>
    </comment>
    <comment ref="EK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0632</t>
        </r>
      </text>
    </comment>
    <comment ref="EN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0633</t>
        </r>
      </text>
    </comment>
    <comment ref="EQ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</t>
        </r>
      </text>
    </comment>
    <comment ref="ET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</t>
        </r>
      </text>
    </comment>
    <comment ref="EW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</t>
        </r>
      </text>
    </comment>
    <comment ref="FC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</t>
        </r>
      </text>
    </comment>
    <comment ref="FF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0642</t>
        </r>
      </text>
    </comment>
    <comment ref="FH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4930</t>
        </r>
      </text>
    </comment>
    <comment ref="FI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0643</t>
        </r>
      </text>
    </comment>
    <comment ref="FL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0645</t>
        </r>
      </text>
    </comment>
    <comment ref="FO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0647</t>
        </r>
      </text>
    </comment>
    <comment ref="FR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0649</t>
        </r>
      </text>
    </comment>
    <comment ref="FU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0602</t>
        </r>
      </text>
    </comment>
    <comment ref="GA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0606</t>
        </r>
      </text>
    </comment>
    <comment ref="GD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0607</t>
        </r>
      </text>
    </comment>
    <comment ref="GJ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0612</t>
        </r>
      </text>
    </comment>
    <comment ref="GM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0614</t>
        </r>
      </text>
    </comment>
    <comment ref="GP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0616</t>
        </r>
      </text>
    </comment>
    <comment ref="GS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0618</t>
        </r>
      </text>
    </comment>
    <comment ref="GV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0620</t>
        </r>
      </text>
    </comment>
    <comment ref="HB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0624</t>
        </r>
      </text>
    </comment>
    <comment ref="HE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0626</t>
        </r>
      </text>
    </comment>
    <comment ref="HH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0627</t>
        </r>
      </text>
    </comment>
    <comment ref="HK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0629</t>
        </r>
      </text>
    </comment>
    <comment ref="HN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0631</t>
        </r>
      </text>
    </comment>
    <comment ref="HT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0632</t>
        </r>
      </text>
    </comment>
    <comment ref="HW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0633</t>
        </r>
      </text>
    </comment>
    <comment ref="HZ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0634</t>
        </r>
      </text>
    </comment>
    <comment ref="IC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</t>
        </r>
      </text>
    </comment>
    <comment ref="IH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4957</t>
        </r>
      </text>
    </comment>
    <comment ref="IO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0642</t>
        </r>
      </text>
    </comment>
    <comment ref="IR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0644</t>
        </r>
      </text>
    </comment>
    <comment ref="IU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0646</t>
        </r>
      </text>
    </comment>
    <comment ref="IX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0647</t>
        </r>
      </text>
    </comment>
    <comment ref="JA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0648</t>
        </r>
      </text>
    </comment>
    <comment ref="JD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0650</t>
        </r>
      </text>
    </comment>
    <comment ref="JJ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</t>
        </r>
      </text>
    </comment>
    <comment ref="JM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</t>
        </r>
      </text>
    </comment>
    <comment ref="JP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1006</t>
        </r>
      </text>
    </comment>
    <comment ref="JS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1008</t>
        </r>
      </text>
    </comment>
    <comment ref="JV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1010</t>
        </r>
      </text>
    </comment>
    <comment ref="JY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1012</t>
        </r>
      </text>
    </comment>
    <comment ref="KB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1013</t>
        </r>
      </text>
    </comment>
    <comment ref="KE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1014</t>
        </r>
      </text>
    </comment>
    <comment ref="KH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1016</t>
        </r>
      </text>
    </comment>
    <comment ref="KK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1018</t>
        </r>
      </text>
    </comment>
    <comment ref="KN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1020</t>
        </r>
      </text>
    </comment>
    <comment ref="KQ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1022</t>
        </r>
      </text>
    </comment>
    <comment ref="KT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1024</t>
        </r>
      </text>
    </comment>
    <comment ref="KW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1026</t>
        </r>
      </text>
    </comment>
    <comment ref="KZ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1028</t>
        </r>
      </text>
    </comment>
    <comment ref="LC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1030</t>
        </r>
      </text>
    </comment>
    <comment ref="LE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4986</t>
        </r>
      </text>
    </comment>
    <comment ref="LF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1031</t>
        </r>
      </text>
    </comment>
    <comment ref="LI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1033</t>
        </r>
      </text>
    </comment>
    <comment ref="LL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1035</t>
        </r>
      </text>
    </comment>
    <comment ref="LO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1037</t>
        </r>
      </text>
    </comment>
    <comment ref="LR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1039</t>
        </r>
      </text>
    </comment>
    <comment ref="LU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1041</t>
        </r>
      </text>
    </comment>
    <comment ref="LX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1043</t>
        </r>
      </text>
    </comment>
    <comment ref="MA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1045</t>
        </r>
      </text>
    </comment>
    <comment ref="MD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1047</t>
        </r>
      </text>
    </comment>
    <comment ref="MG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1049</t>
        </r>
      </text>
    </comment>
    <comment ref="MJ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1050</t>
        </r>
      </text>
    </comment>
    <comment ref="MM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</t>
        </r>
      </text>
    </comment>
    <comment ref="MS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1005</t>
        </r>
      </text>
    </comment>
    <comment ref="MV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1007</t>
        </r>
      </text>
    </comment>
    <comment ref="MY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1009</t>
        </r>
      </text>
    </comment>
    <comment ref="NB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1011</t>
        </r>
      </text>
    </comment>
    <comment ref="NH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1014</t>
        </r>
      </text>
    </comment>
    <comment ref="NK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1016</t>
        </r>
      </text>
    </comment>
    <comment ref="NN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1018</t>
        </r>
      </text>
    </comment>
    <comment ref="NQ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1021</t>
        </r>
      </text>
    </comment>
    <comment ref="NT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1023</t>
        </r>
      </text>
    </comment>
    <comment ref="NZ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1027</t>
        </r>
      </text>
    </comment>
    <comment ref="OC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1029</t>
        </r>
      </text>
    </comment>
    <comment ref="OE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4965</t>
        </r>
      </text>
    </comment>
    <comment ref="OI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1032</t>
        </r>
      </text>
    </comment>
    <comment ref="OL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1033</t>
        </r>
      </text>
    </comment>
    <comment ref="OU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1037</t>
        </r>
      </text>
    </comment>
    <comment ref="OX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1039</t>
        </r>
      </text>
    </comment>
    <comment ref="PA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1041</t>
        </r>
      </text>
    </comment>
    <comment ref="PD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1043</t>
        </r>
      </text>
    </comment>
    <comment ref="B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ቀን 08/09/16 
የስም መስተካከል የተደረገ</t>
        </r>
      </text>
    </comment>
    <comment ref="B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ቀን 08/09/16 
የስም መስተካከል የተደረገ</t>
        </r>
      </text>
    </comment>
    <comment ref="E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4925</t>
        </r>
      </text>
    </comment>
    <comment ref="I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0616</t>
        </r>
      </text>
    </comment>
    <comment ref="L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0617</t>
        </r>
      </text>
    </comment>
    <comment ref="O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0618</t>
        </r>
      </text>
    </comment>
    <comment ref="R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0620</t>
        </r>
      </text>
    </comment>
    <comment ref="U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0622</t>
        </r>
      </text>
    </comment>
    <comment ref="X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0623</t>
        </r>
      </text>
    </comment>
    <comment ref="AA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0625</t>
        </r>
      </text>
    </comment>
    <comment ref="AD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0627</t>
        </r>
      </text>
    </comment>
    <comment ref="AG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0628</t>
        </r>
      </text>
    </comment>
    <comment ref="AJ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0629</t>
        </r>
      </text>
    </comment>
    <comment ref="AM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0630</t>
        </r>
      </text>
    </comment>
    <comment ref="AP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0632</t>
        </r>
      </text>
    </comment>
    <comment ref="AS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0634</t>
        </r>
      </text>
    </comment>
    <comment ref="AV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</t>
        </r>
      </text>
    </comment>
    <comment ref="AY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</t>
        </r>
      </text>
    </comment>
    <comment ref="BB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</t>
        </r>
      </text>
    </comment>
    <comment ref="BE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0641</t>
        </r>
      </text>
    </comment>
    <comment ref="BH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0642</t>
        </r>
      </text>
    </comment>
    <comment ref="BN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0644</t>
        </r>
      </text>
    </comment>
    <comment ref="BQ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0646</t>
        </r>
      </text>
    </comment>
    <comment ref="BT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0647</t>
        </r>
      </text>
    </comment>
    <comment ref="BW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0648</t>
        </r>
      </text>
    </comment>
    <comment ref="BZ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0649</t>
        </r>
      </text>
    </comment>
    <comment ref="CC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0650</t>
        </r>
      </text>
    </comment>
    <comment ref="CF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0602</t>
        </r>
      </text>
    </comment>
    <comment ref="CH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4904</t>
        </r>
      </text>
    </comment>
    <comment ref="CI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0604</t>
        </r>
      </text>
    </comment>
    <comment ref="CL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0606</t>
        </r>
      </text>
    </comment>
    <comment ref="CO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0607</t>
        </r>
      </text>
    </comment>
    <comment ref="CR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0608</t>
        </r>
      </text>
    </comment>
    <comment ref="CU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0611</t>
        </r>
      </text>
    </comment>
    <comment ref="CX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0613</t>
        </r>
      </text>
    </comment>
    <comment ref="DA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0615</t>
        </r>
      </text>
    </comment>
    <comment ref="DD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0617</t>
        </r>
      </text>
    </comment>
    <comment ref="DG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0618</t>
        </r>
      </text>
    </comment>
    <comment ref="DJ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0620</t>
        </r>
      </text>
    </comment>
    <comment ref="DM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0621</t>
        </r>
      </text>
    </comment>
    <comment ref="DP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0623</t>
        </r>
      </text>
    </comment>
    <comment ref="DS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0624</t>
        </r>
      </text>
    </comment>
    <comment ref="DV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0626</t>
        </r>
      </text>
    </comment>
    <comment ref="DY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0627</t>
        </r>
      </text>
    </comment>
    <comment ref="EB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0628</t>
        </r>
      </text>
    </comment>
    <comment ref="EH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0630</t>
        </r>
      </text>
    </comment>
    <comment ref="EK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0632</t>
        </r>
      </text>
    </comment>
    <comment ref="EN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0633</t>
        </r>
      </text>
    </comment>
    <comment ref="EQ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</t>
        </r>
      </text>
    </comment>
    <comment ref="ET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</t>
        </r>
      </text>
    </comment>
    <comment ref="EW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</t>
        </r>
      </text>
    </comment>
    <comment ref="FC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</t>
        </r>
      </text>
    </comment>
    <comment ref="FF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0642</t>
        </r>
      </text>
    </comment>
    <comment ref="FH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4930</t>
        </r>
      </text>
    </comment>
    <comment ref="FI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0643</t>
        </r>
      </text>
    </comment>
    <comment ref="FL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0645</t>
        </r>
      </text>
    </comment>
    <comment ref="FO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0647</t>
        </r>
      </text>
    </comment>
    <comment ref="FR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0649</t>
        </r>
      </text>
    </comment>
    <comment ref="FU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0602</t>
        </r>
      </text>
    </comment>
    <comment ref="FX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0604</t>
        </r>
      </text>
    </comment>
    <comment ref="GA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0606</t>
        </r>
      </text>
    </comment>
    <comment ref="GD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0607</t>
        </r>
      </text>
    </comment>
    <comment ref="GG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0610</t>
        </r>
      </text>
    </comment>
    <comment ref="GJ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0612</t>
        </r>
      </text>
    </comment>
    <comment ref="GM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0614</t>
        </r>
      </text>
    </comment>
    <comment ref="GP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0616</t>
        </r>
      </text>
    </comment>
    <comment ref="GS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0618</t>
        </r>
      </text>
    </comment>
    <comment ref="GV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0620</t>
        </r>
      </text>
    </comment>
    <comment ref="GY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0622</t>
        </r>
      </text>
    </comment>
    <comment ref="HB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0624</t>
        </r>
      </text>
    </comment>
    <comment ref="HE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0626</t>
        </r>
      </text>
    </comment>
    <comment ref="HH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0627</t>
        </r>
      </text>
    </comment>
    <comment ref="HK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0629</t>
        </r>
      </text>
    </comment>
    <comment ref="HN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0631</t>
        </r>
      </text>
    </comment>
    <comment ref="HT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0632</t>
        </r>
      </text>
    </comment>
    <comment ref="HW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0633</t>
        </r>
      </text>
    </comment>
    <comment ref="HZ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0634</t>
        </r>
      </text>
    </comment>
    <comment ref="IC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</t>
        </r>
      </text>
    </comment>
    <comment ref="IF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</t>
        </r>
      </text>
    </comment>
    <comment ref="IH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4957</t>
        </r>
      </text>
    </comment>
    <comment ref="II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</t>
        </r>
      </text>
    </comment>
    <comment ref="IL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</t>
        </r>
      </text>
    </comment>
    <comment ref="IO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0642</t>
        </r>
      </text>
    </comment>
    <comment ref="IR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0644</t>
        </r>
      </text>
    </comment>
    <comment ref="IU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0646</t>
        </r>
      </text>
    </comment>
    <comment ref="IX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0647</t>
        </r>
      </text>
    </comment>
    <comment ref="JA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0648</t>
        </r>
      </text>
    </comment>
    <comment ref="JD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0650</t>
        </r>
      </text>
    </comment>
    <comment ref="JG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</t>
        </r>
      </text>
    </comment>
    <comment ref="JM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</t>
        </r>
      </text>
    </comment>
    <comment ref="JP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1006</t>
        </r>
      </text>
    </comment>
    <comment ref="JS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1008</t>
        </r>
      </text>
    </comment>
    <comment ref="JY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1012</t>
        </r>
      </text>
    </comment>
    <comment ref="KB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1013</t>
        </r>
      </text>
    </comment>
    <comment ref="KE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1014</t>
        </r>
      </text>
    </comment>
    <comment ref="KH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1016</t>
        </r>
      </text>
    </comment>
    <comment ref="KK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1018</t>
        </r>
      </text>
    </comment>
    <comment ref="KN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1020</t>
        </r>
      </text>
    </comment>
    <comment ref="KQ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1022</t>
        </r>
      </text>
    </comment>
    <comment ref="KT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1024</t>
        </r>
      </text>
    </comment>
    <comment ref="KW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1026</t>
        </r>
      </text>
    </comment>
    <comment ref="KZ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1028</t>
        </r>
      </text>
    </comment>
    <comment ref="LC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1030</t>
        </r>
      </text>
    </comment>
    <comment ref="LE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4986</t>
        </r>
      </text>
    </comment>
    <comment ref="LF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1031</t>
        </r>
      </text>
    </comment>
    <comment ref="LI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1033</t>
        </r>
      </text>
    </comment>
    <comment ref="LL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1035</t>
        </r>
      </text>
    </comment>
    <comment ref="LO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1037</t>
        </r>
      </text>
    </comment>
    <comment ref="LR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1039</t>
        </r>
      </text>
    </comment>
    <comment ref="LU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1041</t>
        </r>
      </text>
    </comment>
    <comment ref="LX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1043</t>
        </r>
      </text>
    </comment>
    <comment ref="MA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1045</t>
        </r>
      </text>
    </comment>
    <comment ref="MD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1047</t>
        </r>
      </text>
    </comment>
    <comment ref="MG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1049</t>
        </r>
      </text>
    </comment>
    <comment ref="MJ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1050</t>
        </r>
      </text>
    </comment>
    <comment ref="MM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</t>
        </r>
      </text>
    </comment>
    <comment ref="MP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</t>
        </r>
      </text>
    </comment>
    <comment ref="MS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1005</t>
        </r>
      </text>
    </comment>
    <comment ref="MV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1007</t>
        </r>
      </text>
    </comment>
    <comment ref="MY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1009</t>
        </r>
      </text>
    </comment>
    <comment ref="NB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1011</t>
        </r>
      </text>
    </comment>
    <comment ref="NE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1013</t>
        </r>
      </text>
    </comment>
    <comment ref="NH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1014</t>
        </r>
      </text>
    </comment>
    <comment ref="NK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1016</t>
        </r>
      </text>
    </comment>
    <comment ref="NN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1018</t>
        </r>
      </text>
    </comment>
    <comment ref="NQ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1021</t>
        </r>
      </text>
    </comment>
    <comment ref="NT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1023</t>
        </r>
      </text>
    </comment>
    <comment ref="NW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1025</t>
        </r>
      </text>
    </comment>
    <comment ref="NZ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1027</t>
        </r>
      </text>
    </comment>
    <comment ref="OC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1029</t>
        </r>
      </text>
    </comment>
    <comment ref="OE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4965</t>
        </r>
      </text>
    </comment>
    <comment ref="OF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1031</t>
        </r>
      </text>
    </comment>
    <comment ref="OI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1032</t>
        </r>
      </text>
    </comment>
    <comment ref="OL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1033</t>
        </r>
      </text>
    </comment>
    <comment ref="OO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1034</t>
        </r>
      </text>
    </comment>
    <comment ref="OU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1037</t>
        </r>
      </text>
    </comment>
    <comment ref="OX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1039</t>
        </r>
      </text>
    </comment>
    <comment ref="PA21" authorId="0" shapeId="0">
      <text>
        <r>
          <rPr>
            <b/>
            <sz val="9"/>
            <color indexed="81"/>
            <rFont val="Tahoma"/>
            <family val="2"/>
          </rPr>
          <t>Author:
1041</t>
        </r>
      </text>
    </comment>
    <comment ref="PD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1043</t>
        </r>
      </text>
    </comment>
    <comment ref="B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ቀን 08/09/16 
የስም መስተካከል የተደረገ</t>
        </r>
      </text>
    </comment>
    <comment ref="E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4925</t>
        </r>
      </text>
    </comment>
    <comment ref="I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0616</t>
        </r>
      </text>
    </comment>
    <comment ref="L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0617</t>
        </r>
      </text>
    </comment>
    <comment ref="O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0618</t>
        </r>
      </text>
    </comment>
    <comment ref="R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0620</t>
        </r>
      </text>
    </comment>
    <comment ref="U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0622</t>
        </r>
      </text>
    </comment>
    <comment ref="X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0623</t>
        </r>
      </text>
    </comment>
    <comment ref="AA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0625</t>
        </r>
      </text>
    </comment>
    <comment ref="AD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0627</t>
        </r>
      </text>
    </comment>
    <comment ref="AG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0628</t>
        </r>
      </text>
    </comment>
    <comment ref="AJ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0629</t>
        </r>
      </text>
    </comment>
    <comment ref="AM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0630</t>
        </r>
      </text>
    </comment>
    <comment ref="AP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0632</t>
        </r>
      </text>
    </comment>
    <comment ref="AS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0634</t>
        </r>
      </text>
    </comment>
    <comment ref="AV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</t>
        </r>
      </text>
    </comment>
    <comment ref="AY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</t>
        </r>
      </text>
    </comment>
    <comment ref="BB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</t>
        </r>
      </text>
    </comment>
    <comment ref="BE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0641</t>
        </r>
      </text>
    </comment>
    <comment ref="BH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0642</t>
        </r>
      </text>
    </comment>
    <comment ref="BN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0644</t>
        </r>
      </text>
    </comment>
    <comment ref="BQ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0646</t>
        </r>
      </text>
    </comment>
    <comment ref="BT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0647</t>
        </r>
      </text>
    </comment>
    <comment ref="BW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0648</t>
        </r>
      </text>
    </comment>
    <comment ref="BZ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0649</t>
        </r>
      </text>
    </comment>
    <comment ref="CC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0650</t>
        </r>
      </text>
    </comment>
    <comment ref="CF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0602</t>
        </r>
      </text>
    </comment>
    <comment ref="CH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4904</t>
        </r>
      </text>
    </comment>
    <comment ref="CI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0604</t>
        </r>
      </text>
    </comment>
    <comment ref="CL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0606</t>
        </r>
      </text>
    </comment>
    <comment ref="CO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0607</t>
        </r>
      </text>
    </comment>
    <comment ref="CR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0608</t>
        </r>
      </text>
    </comment>
    <comment ref="CU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0611</t>
        </r>
      </text>
    </comment>
    <comment ref="CX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0613</t>
        </r>
      </text>
    </comment>
    <comment ref="DA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0615</t>
        </r>
      </text>
    </comment>
    <comment ref="DD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0617</t>
        </r>
      </text>
    </comment>
    <comment ref="DG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0618</t>
        </r>
      </text>
    </comment>
    <comment ref="DJ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0620</t>
        </r>
      </text>
    </comment>
    <comment ref="DM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0621</t>
        </r>
      </text>
    </comment>
    <comment ref="DP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0623</t>
        </r>
      </text>
    </comment>
    <comment ref="DS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0624</t>
        </r>
      </text>
    </comment>
    <comment ref="DV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0626</t>
        </r>
      </text>
    </comment>
    <comment ref="DY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0627</t>
        </r>
      </text>
    </comment>
    <comment ref="EB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0628</t>
        </r>
      </text>
    </comment>
    <comment ref="EH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0630</t>
        </r>
      </text>
    </comment>
    <comment ref="EK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0632</t>
        </r>
      </text>
    </comment>
    <comment ref="EN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0633</t>
        </r>
      </text>
    </comment>
    <comment ref="EQ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</t>
        </r>
      </text>
    </comment>
    <comment ref="EW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</t>
        </r>
      </text>
    </comment>
    <comment ref="FC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</t>
        </r>
      </text>
    </comment>
    <comment ref="FF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0642</t>
        </r>
      </text>
    </comment>
    <comment ref="FH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4930</t>
        </r>
      </text>
    </comment>
    <comment ref="FI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0643</t>
        </r>
      </text>
    </comment>
    <comment ref="FL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0645</t>
        </r>
      </text>
    </comment>
    <comment ref="FO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0647</t>
        </r>
      </text>
    </comment>
    <comment ref="FR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0649</t>
        </r>
      </text>
    </comment>
    <comment ref="FU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0602</t>
        </r>
      </text>
    </comment>
    <comment ref="FX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0604</t>
        </r>
      </text>
    </comment>
    <comment ref="GA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0606</t>
        </r>
      </text>
    </comment>
    <comment ref="GD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0607</t>
        </r>
      </text>
    </comment>
    <comment ref="GG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0610</t>
        </r>
      </text>
    </comment>
    <comment ref="GJ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0612</t>
        </r>
      </text>
    </comment>
    <comment ref="GM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0614</t>
        </r>
      </text>
    </comment>
    <comment ref="GP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0616</t>
        </r>
      </text>
    </comment>
    <comment ref="GS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0618</t>
        </r>
      </text>
    </comment>
    <comment ref="GV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0620</t>
        </r>
      </text>
    </comment>
    <comment ref="GY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0622</t>
        </r>
      </text>
    </comment>
    <comment ref="HB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0624</t>
        </r>
      </text>
    </comment>
    <comment ref="HE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0626</t>
        </r>
      </text>
    </comment>
    <comment ref="HH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0627</t>
        </r>
      </text>
    </comment>
    <comment ref="HK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0629</t>
        </r>
      </text>
    </comment>
    <comment ref="HN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0631</t>
        </r>
      </text>
    </comment>
    <comment ref="HT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0632</t>
        </r>
      </text>
    </comment>
    <comment ref="HW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0633</t>
        </r>
      </text>
    </comment>
    <comment ref="HZ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0634</t>
        </r>
      </text>
    </comment>
    <comment ref="IC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</t>
        </r>
      </text>
    </comment>
    <comment ref="IF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</t>
        </r>
      </text>
    </comment>
    <comment ref="IH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4957</t>
        </r>
      </text>
    </comment>
    <comment ref="II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</t>
        </r>
      </text>
    </comment>
    <comment ref="IL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</t>
        </r>
      </text>
    </comment>
    <comment ref="IO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0642</t>
        </r>
      </text>
    </comment>
    <comment ref="IR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0644</t>
        </r>
      </text>
    </comment>
    <comment ref="IU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0646</t>
        </r>
      </text>
    </comment>
    <comment ref="IX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0647</t>
        </r>
      </text>
    </comment>
    <comment ref="JA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0648</t>
        </r>
      </text>
    </comment>
    <comment ref="JD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0650</t>
        </r>
      </text>
    </comment>
    <comment ref="JG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</t>
        </r>
      </text>
    </comment>
    <comment ref="JJ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</t>
        </r>
      </text>
    </comment>
    <comment ref="JM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</t>
        </r>
      </text>
    </comment>
    <comment ref="JP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1006</t>
        </r>
      </text>
    </comment>
    <comment ref="JS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1008</t>
        </r>
      </text>
    </comment>
    <comment ref="JV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1010</t>
        </r>
      </text>
    </comment>
    <comment ref="JY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1012</t>
        </r>
      </text>
    </comment>
    <comment ref="KB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1013</t>
        </r>
      </text>
    </comment>
    <comment ref="KE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1014</t>
        </r>
      </text>
    </comment>
    <comment ref="KH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1016</t>
        </r>
      </text>
    </comment>
    <comment ref="KK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1018</t>
        </r>
      </text>
    </comment>
    <comment ref="KN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1020</t>
        </r>
      </text>
    </comment>
    <comment ref="KQ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1022</t>
        </r>
      </text>
    </comment>
    <comment ref="KT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1024</t>
        </r>
      </text>
    </comment>
    <comment ref="KW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1026</t>
        </r>
      </text>
    </comment>
    <comment ref="KZ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1028</t>
        </r>
      </text>
    </comment>
    <comment ref="LC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1030</t>
        </r>
      </text>
    </comment>
    <comment ref="LE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4986</t>
        </r>
      </text>
    </comment>
    <comment ref="LF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1031</t>
        </r>
      </text>
    </comment>
    <comment ref="LI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1033</t>
        </r>
      </text>
    </comment>
    <comment ref="LL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1035</t>
        </r>
      </text>
    </comment>
    <comment ref="LO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1037</t>
        </r>
      </text>
    </comment>
    <comment ref="LR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1039</t>
        </r>
      </text>
    </comment>
    <comment ref="LU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1041</t>
        </r>
      </text>
    </comment>
    <comment ref="LX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1043</t>
        </r>
      </text>
    </comment>
    <comment ref="MA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1045</t>
        </r>
      </text>
    </comment>
    <comment ref="MD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1047</t>
        </r>
      </text>
    </comment>
    <comment ref="MG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1049</t>
        </r>
      </text>
    </comment>
    <comment ref="MJ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1050</t>
        </r>
      </text>
    </comment>
    <comment ref="MM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</t>
        </r>
      </text>
    </comment>
    <comment ref="MP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</t>
        </r>
      </text>
    </comment>
    <comment ref="MS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1005</t>
        </r>
      </text>
    </comment>
    <comment ref="MV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1007</t>
        </r>
      </text>
    </comment>
    <comment ref="MY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1009</t>
        </r>
      </text>
    </comment>
    <comment ref="NB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1011</t>
        </r>
      </text>
    </comment>
    <comment ref="NE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1013</t>
        </r>
      </text>
    </comment>
    <comment ref="NH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1014</t>
        </r>
      </text>
    </comment>
    <comment ref="NK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1016</t>
        </r>
      </text>
    </comment>
    <comment ref="NN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1018</t>
        </r>
      </text>
    </comment>
    <comment ref="NQ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1021</t>
        </r>
      </text>
    </comment>
    <comment ref="NT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1023</t>
        </r>
      </text>
    </comment>
    <comment ref="NW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1025</t>
        </r>
      </text>
    </comment>
    <comment ref="NZ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1027</t>
        </r>
      </text>
    </comment>
    <comment ref="OC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1029</t>
        </r>
      </text>
    </comment>
    <comment ref="OE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4965</t>
        </r>
      </text>
    </comment>
    <comment ref="OF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1031</t>
        </r>
      </text>
    </comment>
    <comment ref="OI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1032</t>
        </r>
      </text>
    </comment>
    <comment ref="OL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1033</t>
        </r>
      </text>
    </comment>
    <comment ref="OO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1034</t>
        </r>
      </text>
    </comment>
    <comment ref="OU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1037</t>
        </r>
      </text>
    </comment>
    <comment ref="OX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1039</t>
        </r>
      </text>
    </comment>
    <comment ref="PA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1041</t>
        </r>
      </text>
    </comment>
    <comment ref="PD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1043</t>
        </r>
      </text>
    </comment>
    <comment ref="B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ቀን 08/09/16 
የስም መስተካከል የተደረገ</t>
        </r>
      </text>
    </comment>
    <comment ref="B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ቀን 08/09/16 
የስም መስተካከል የተደረገ</t>
        </r>
      </text>
    </comment>
    <comment ref="E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4925</t>
        </r>
      </text>
    </comment>
    <comment ref="AS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0634</t>
        </r>
      </text>
    </comment>
    <comment ref="AY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</t>
        </r>
      </text>
    </comment>
    <comment ref="BE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0641</t>
        </r>
      </text>
    </comment>
    <comment ref="BW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0648</t>
        </r>
      </text>
    </comment>
    <comment ref="CH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4904</t>
        </r>
      </text>
    </comment>
    <comment ref="CI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0604</t>
        </r>
      </text>
    </comment>
    <comment ref="CR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0608</t>
        </r>
      </text>
    </comment>
    <comment ref="DM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0621</t>
        </r>
      </text>
    </comment>
    <comment ref="DS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0624</t>
        </r>
      </text>
    </comment>
    <comment ref="DY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0627</t>
        </r>
      </text>
    </comment>
    <comment ref="EW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</t>
        </r>
      </text>
    </comment>
    <comment ref="FH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4930</t>
        </r>
      </text>
    </comment>
    <comment ref="FI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0643</t>
        </r>
      </text>
    </comment>
    <comment ref="GA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0606</t>
        </r>
      </text>
    </comment>
    <comment ref="GS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0618</t>
        </r>
      </text>
    </comment>
    <comment ref="IH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4957</t>
        </r>
      </text>
    </comment>
    <comment ref="IO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0642</t>
        </r>
      </text>
    </comment>
    <comment ref="JG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</t>
        </r>
      </text>
    </comment>
    <comment ref="JJ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</t>
        </r>
      </text>
    </comment>
    <comment ref="JV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1010</t>
        </r>
      </text>
    </comment>
    <comment ref="LE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4986</t>
        </r>
      </text>
    </comment>
    <comment ref="LL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1035</t>
        </r>
      </text>
    </comment>
    <comment ref="MV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1007</t>
        </r>
      </text>
    </comment>
    <comment ref="OE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4965</t>
        </r>
      </text>
    </comment>
    <comment ref="OF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1031</t>
        </r>
      </text>
    </comment>
    <comment ref="B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ቀን 08/09/16 
የስም መስተካከል የተደረገ</t>
        </r>
      </text>
    </comment>
    <comment ref="AU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4941</t>
        </r>
      </text>
    </comment>
    <comment ref="BN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0644</t>
        </r>
      </text>
    </comment>
    <comment ref="CR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0608</t>
        </r>
      </text>
    </comment>
    <comment ref="IF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</t>
        </r>
      </text>
    </comment>
    <comment ref="JA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0648</t>
        </r>
      </text>
    </comment>
    <comment ref="LB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4985</t>
        </r>
      </text>
    </comment>
    <comment ref="LR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1039</t>
        </r>
      </text>
    </comment>
    <comment ref="B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ቀን 08/09/16 
የስም መስተካከል የተደረገ</t>
        </r>
      </text>
    </comment>
    <comment ref="E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4925</t>
        </r>
      </text>
    </comment>
    <comment ref="R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0620</t>
        </r>
      </text>
    </comment>
    <comment ref="AJ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0629</t>
        </r>
      </text>
    </comment>
    <comment ref="AV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</t>
        </r>
      </text>
    </comment>
    <comment ref="AY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</t>
        </r>
      </text>
    </comment>
    <comment ref="BQ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0646</t>
        </r>
      </text>
    </comment>
    <comment ref="CH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4904</t>
        </r>
      </text>
    </comment>
    <comment ref="DG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0618</t>
        </r>
      </text>
    </comment>
    <comment ref="DS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0624</t>
        </r>
      </text>
    </comment>
    <comment ref="EB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0628</t>
        </r>
      </text>
    </comment>
    <comment ref="EN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0633</t>
        </r>
      </text>
    </comment>
    <comment ref="ET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</t>
        </r>
      </text>
    </comment>
    <comment ref="FC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</t>
        </r>
      </text>
    </comment>
    <comment ref="FH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4930</t>
        </r>
      </text>
    </comment>
    <comment ref="FU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0602</t>
        </r>
      </text>
    </comment>
    <comment ref="GM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0614</t>
        </r>
      </text>
    </comment>
    <comment ref="IH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4957</t>
        </r>
      </text>
    </comment>
    <comment ref="II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</t>
        </r>
      </text>
    </comment>
    <comment ref="IL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</t>
        </r>
      </text>
    </comment>
    <comment ref="IO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0642</t>
        </r>
      </text>
    </comment>
    <comment ref="JM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</t>
        </r>
      </text>
    </comment>
    <comment ref="JV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1010</t>
        </r>
      </text>
    </comment>
    <comment ref="KE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1014</t>
        </r>
      </text>
    </comment>
    <comment ref="KQ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1022</t>
        </r>
      </text>
    </comment>
    <comment ref="KT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1024</t>
        </r>
      </text>
    </comment>
    <comment ref="LE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4986</t>
        </r>
      </text>
    </comment>
    <comment ref="LL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1035</t>
        </r>
      </text>
    </comment>
    <comment ref="MA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1045</t>
        </r>
      </text>
    </comment>
    <comment ref="MM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</t>
        </r>
      </text>
    </comment>
    <comment ref="MS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1005</t>
        </r>
      </text>
    </comment>
    <comment ref="NB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1011</t>
        </r>
      </text>
    </comment>
    <comment ref="OE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4965</t>
        </r>
      </text>
    </comment>
    <comment ref="OF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1031</t>
        </r>
      </text>
    </comment>
    <comment ref="OT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4972</t>
        </r>
      </text>
    </comment>
    <comment ref="OU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1037</t>
        </r>
      </text>
    </comment>
    <comment ref="PA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1041</t>
        </r>
      </text>
    </comment>
    <comment ref="E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4925</t>
        </r>
      </text>
    </comment>
    <comment ref="I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0616</t>
        </r>
      </text>
    </comment>
    <comment ref="U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0622</t>
        </r>
      </text>
    </comment>
    <comment ref="AJ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0629</t>
        </r>
      </text>
    </comment>
    <comment ref="AV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</t>
        </r>
      </text>
    </comment>
    <comment ref="AY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</t>
        </r>
      </text>
    </comment>
    <comment ref="BB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</t>
        </r>
      </text>
    </comment>
    <comment ref="BT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0647</t>
        </r>
      </text>
    </comment>
    <comment ref="CC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0650</t>
        </r>
      </text>
    </comment>
    <comment ref="CF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0602</t>
        </r>
      </text>
    </comment>
    <comment ref="CH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4904</t>
        </r>
      </text>
    </comment>
    <comment ref="CL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0606</t>
        </r>
      </text>
    </comment>
    <comment ref="DA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0615</t>
        </r>
      </text>
    </comment>
    <comment ref="DD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0617</t>
        </r>
      </text>
    </comment>
    <comment ref="DM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0621</t>
        </r>
      </text>
    </comment>
    <comment ref="DV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0626</t>
        </r>
      </text>
    </comment>
    <comment ref="EH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0630</t>
        </r>
      </text>
    </comment>
    <comment ref="EN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0633</t>
        </r>
      </text>
    </comment>
    <comment ref="FC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</t>
        </r>
      </text>
    </comment>
    <comment ref="FH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4930</t>
        </r>
      </text>
    </comment>
    <comment ref="FU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0602</t>
        </r>
      </text>
    </comment>
    <comment ref="GA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0606</t>
        </r>
      </text>
    </comment>
    <comment ref="GD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0607</t>
        </r>
      </text>
    </comment>
    <comment ref="GJ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0612</t>
        </r>
      </text>
    </comment>
    <comment ref="GM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0614</t>
        </r>
      </text>
    </comment>
    <comment ref="GP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0616</t>
        </r>
      </text>
    </comment>
    <comment ref="GS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0618</t>
        </r>
      </text>
    </comment>
    <comment ref="GY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0622</t>
        </r>
      </text>
    </comment>
    <comment ref="HT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0632</t>
        </r>
      </text>
    </comment>
    <comment ref="IF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</t>
        </r>
      </text>
    </comment>
    <comment ref="IH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4957</t>
        </r>
      </text>
    </comment>
    <comment ref="IO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0642</t>
        </r>
      </text>
    </comment>
    <comment ref="IR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0644</t>
        </r>
      </text>
    </comment>
    <comment ref="IU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0646</t>
        </r>
      </text>
    </comment>
    <comment ref="JJ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</t>
        </r>
      </text>
    </comment>
    <comment ref="JM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</t>
        </r>
      </text>
    </comment>
    <comment ref="KE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1014</t>
        </r>
      </text>
    </comment>
    <comment ref="KQ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1022</t>
        </r>
      </text>
    </comment>
    <comment ref="KW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1026</t>
        </r>
      </text>
    </comment>
    <comment ref="LE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4986</t>
        </r>
      </text>
    </comment>
    <comment ref="LI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1033</t>
        </r>
      </text>
    </comment>
    <comment ref="LL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1035</t>
        </r>
      </text>
    </comment>
    <comment ref="LO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1037</t>
        </r>
      </text>
    </comment>
    <comment ref="LX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1043</t>
        </r>
      </text>
    </comment>
    <comment ref="MA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1045</t>
        </r>
      </text>
    </comment>
    <comment ref="MC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4997
</t>
        </r>
      </text>
    </comment>
    <comment ref="MD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1047</t>
        </r>
      </text>
    </comment>
    <comment ref="MS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1005</t>
        </r>
      </text>
    </comment>
    <comment ref="MV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1007</t>
        </r>
      </text>
    </comment>
    <comment ref="MY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1009</t>
        </r>
      </text>
    </comment>
    <comment ref="NQ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1021</t>
        </r>
      </text>
    </comment>
    <comment ref="NZ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1027</t>
        </r>
      </text>
    </comment>
    <comment ref="OE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4965</t>
        </r>
      </text>
    </comment>
    <comment ref="OF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1031</t>
        </r>
      </text>
    </comment>
    <comment ref="OO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1034</t>
        </r>
      </text>
    </comment>
    <comment ref="E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4925</t>
        </r>
      </text>
    </comment>
    <comment ref="L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0617</t>
        </r>
      </text>
    </comment>
    <comment ref="O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0618</t>
        </r>
      </text>
    </comment>
    <comment ref="R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0620</t>
        </r>
      </text>
    </comment>
    <comment ref="U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0622</t>
        </r>
      </text>
    </comment>
    <comment ref="X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0623</t>
        </r>
      </text>
    </comment>
    <comment ref="AA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0625</t>
        </r>
      </text>
    </comment>
    <comment ref="AD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0627</t>
        </r>
      </text>
    </comment>
    <comment ref="AG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0628</t>
        </r>
      </text>
    </comment>
    <comment ref="AM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0630</t>
        </r>
      </text>
    </comment>
    <comment ref="AP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0632</t>
        </r>
      </text>
    </comment>
    <comment ref="AS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0634</t>
        </r>
      </text>
    </comment>
    <comment ref="AV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</t>
        </r>
      </text>
    </comment>
    <comment ref="AY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</t>
        </r>
      </text>
    </comment>
    <comment ref="BB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</t>
        </r>
      </text>
    </comment>
    <comment ref="BE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0641</t>
        </r>
      </text>
    </comment>
    <comment ref="BN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0644</t>
        </r>
      </text>
    </comment>
    <comment ref="BT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0647</t>
        </r>
      </text>
    </comment>
    <comment ref="CC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0650</t>
        </r>
      </text>
    </comment>
    <comment ref="CF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0602</t>
        </r>
      </text>
    </comment>
    <comment ref="CH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4904</t>
        </r>
      </text>
    </comment>
    <comment ref="CO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0607</t>
        </r>
      </text>
    </comment>
    <comment ref="CU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0611</t>
        </r>
      </text>
    </comment>
    <comment ref="CX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0613</t>
        </r>
      </text>
    </comment>
    <comment ref="DA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0615</t>
        </r>
      </text>
    </comment>
    <comment ref="DD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0617</t>
        </r>
      </text>
    </comment>
    <comment ref="DG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0618</t>
        </r>
      </text>
    </comment>
    <comment ref="DJ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0620</t>
        </r>
      </text>
    </comment>
    <comment ref="DM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0621</t>
        </r>
      </text>
    </comment>
    <comment ref="DP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0623</t>
        </r>
      </text>
    </comment>
    <comment ref="DV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0626</t>
        </r>
      </text>
    </comment>
    <comment ref="EB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0628</t>
        </r>
      </text>
    </comment>
    <comment ref="EH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0630</t>
        </r>
      </text>
    </comment>
    <comment ref="EK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0632</t>
        </r>
      </text>
    </comment>
    <comment ref="EN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0633</t>
        </r>
      </text>
    </comment>
    <comment ref="ET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</t>
        </r>
      </text>
    </comment>
    <comment ref="EW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</t>
        </r>
      </text>
    </comment>
    <comment ref="FF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0642</t>
        </r>
      </text>
    </comment>
    <comment ref="FH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4930</t>
        </r>
      </text>
    </comment>
    <comment ref="FI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0643</t>
        </r>
      </text>
    </comment>
    <comment ref="FL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0645</t>
        </r>
      </text>
    </comment>
    <comment ref="FO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0647</t>
        </r>
      </text>
    </comment>
    <comment ref="FX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0604</t>
        </r>
      </text>
    </comment>
    <comment ref="GA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0606</t>
        </r>
      </text>
    </comment>
    <comment ref="GD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0607</t>
        </r>
      </text>
    </comment>
    <comment ref="GG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0610</t>
        </r>
      </text>
    </comment>
    <comment ref="GJ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0612</t>
        </r>
      </text>
    </comment>
    <comment ref="GP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0616</t>
        </r>
      </text>
    </comment>
    <comment ref="GS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0618</t>
        </r>
      </text>
    </comment>
    <comment ref="GV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0620</t>
        </r>
      </text>
    </comment>
    <comment ref="GY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0622</t>
        </r>
      </text>
    </comment>
    <comment ref="HB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0624</t>
        </r>
      </text>
    </comment>
    <comment ref="HZ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0634</t>
        </r>
      </text>
    </comment>
    <comment ref="IF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</t>
        </r>
      </text>
    </comment>
    <comment ref="IH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4957</t>
        </r>
      </text>
    </comment>
    <comment ref="IL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</t>
        </r>
      </text>
    </comment>
    <comment ref="IO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0642</t>
        </r>
      </text>
    </comment>
    <comment ref="IR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0644</t>
        </r>
      </text>
    </comment>
    <comment ref="JD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0650</t>
        </r>
      </text>
    </comment>
    <comment ref="JM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</t>
        </r>
      </text>
    </comment>
    <comment ref="JY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1012</t>
        </r>
      </text>
    </comment>
    <comment ref="KK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1018</t>
        </r>
      </text>
    </comment>
    <comment ref="KN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1020</t>
        </r>
      </text>
    </comment>
    <comment ref="KT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1024</t>
        </r>
      </text>
    </comment>
    <comment ref="KW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1026</t>
        </r>
      </text>
    </comment>
    <comment ref="KZ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1028</t>
        </r>
      </text>
    </comment>
    <comment ref="LC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1030</t>
        </r>
      </text>
    </comment>
    <comment ref="LE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4986</t>
        </r>
      </text>
    </comment>
    <comment ref="LF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1031</t>
        </r>
      </text>
    </comment>
    <comment ref="LL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1035</t>
        </r>
      </text>
    </comment>
    <comment ref="LO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1037</t>
        </r>
      </text>
    </comment>
    <comment ref="LX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1043</t>
        </r>
      </text>
    </comment>
    <comment ref="MA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1045</t>
        </r>
      </text>
    </comment>
    <comment ref="MD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1047</t>
        </r>
      </text>
    </comment>
    <comment ref="MM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</t>
        </r>
      </text>
    </comment>
    <comment ref="MP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</t>
        </r>
      </text>
    </comment>
    <comment ref="MS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1005</t>
        </r>
      </text>
    </comment>
    <comment ref="MY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1009</t>
        </r>
      </text>
    </comment>
    <comment ref="NB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1011</t>
        </r>
      </text>
    </comment>
    <comment ref="NE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1013</t>
        </r>
      </text>
    </comment>
    <comment ref="NK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1016</t>
        </r>
      </text>
    </comment>
    <comment ref="NN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1018</t>
        </r>
      </text>
    </comment>
    <comment ref="NT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1023</t>
        </r>
      </text>
    </comment>
    <comment ref="NZ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1027</t>
        </r>
      </text>
    </comment>
    <comment ref="OC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1029</t>
        </r>
      </text>
    </comment>
    <comment ref="OE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4965</t>
        </r>
      </text>
    </comment>
    <comment ref="OF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1031</t>
        </r>
      </text>
    </comment>
    <comment ref="OL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1033</t>
        </r>
      </text>
    </comment>
    <comment ref="OU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1037</t>
        </r>
      </text>
    </comment>
    <comment ref="OX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1039</t>
        </r>
      </text>
    </comment>
    <comment ref="PA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1041</t>
        </r>
      </text>
    </comment>
    <comment ref="PD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1043</t>
        </r>
      </text>
    </comment>
    <comment ref="E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4925</t>
        </r>
      </text>
    </comment>
    <comment ref="O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0618</t>
        </r>
      </text>
    </comment>
    <comment ref="X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0623</t>
        </r>
      </text>
    </comment>
    <comment ref="AA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0625</t>
        </r>
      </text>
    </comment>
    <comment ref="AJ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0629</t>
        </r>
      </text>
    </comment>
    <comment ref="AM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0630</t>
        </r>
      </text>
    </comment>
    <comment ref="AS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0634</t>
        </r>
      </text>
    </comment>
    <comment ref="AV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</t>
        </r>
      </text>
    </comment>
    <comment ref="AY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</t>
        </r>
      </text>
    </comment>
    <comment ref="BN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0644</t>
        </r>
      </text>
    </comment>
    <comment ref="CC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0650</t>
        </r>
      </text>
    </comment>
    <comment ref="CF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0602</t>
        </r>
      </text>
    </comment>
    <comment ref="CH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4904</t>
        </r>
      </text>
    </comment>
    <comment ref="CR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0608</t>
        </r>
      </text>
    </comment>
    <comment ref="CX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0613</t>
        </r>
      </text>
    </comment>
    <comment ref="DG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0618</t>
        </r>
      </text>
    </comment>
    <comment ref="DM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0621</t>
        </r>
      </text>
    </comment>
    <comment ref="EB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0628</t>
        </r>
      </text>
    </comment>
    <comment ref="EH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0630</t>
        </r>
      </text>
    </comment>
    <comment ref="EQ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</t>
        </r>
      </text>
    </comment>
    <comment ref="ET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</t>
        </r>
      </text>
    </comment>
    <comment ref="EW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</t>
        </r>
      </text>
    </comment>
    <comment ref="FC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</t>
        </r>
      </text>
    </comment>
    <comment ref="FH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4930</t>
        </r>
      </text>
    </comment>
    <comment ref="FO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0647</t>
        </r>
      </text>
    </comment>
    <comment ref="FR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0649</t>
        </r>
      </text>
    </comment>
    <comment ref="FU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0602</t>
        </r>
      </text>
    </comment>
    <comment ref="GG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0610</t>
        </r>
      </text>
    </comment>
    <comment ref="GM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0614</t>
        </r>
      </text>
    </comment>
    <comment ref="GS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0618</t>
        </r>
      </text>
    </comment>
    <comment ref="GY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0622</t>
        </r>
      </text>
    </comment>
    <comment ref="HH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0627</t>
        </r>
      </text>
    </comment>
    <comment ref="HK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0629</t>
        </r>
      </text>
    </comment>
    <comment ref="HZ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0634</t>
        </r>
      </text>
    </comment>
    <comment ref="IF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
</t>
        </r>
      </text>
    </comment>
    <comment ref="IH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4957</t>
        </r>
      </text>
    </comment>
    <comment ref="IL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</t>
        </r>
      </text>
    </comment>
    <comment ref="IR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0644</t>
        </r>
      </text>
    </comment>
    <comment ref="JD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0650</t>
        </r>
      </text>
    </comment>
    <comment ref="JM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</t>
        </r>
      </text>
    </comment>
    <comment ref="JS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1008</t>
        </r>
      </text>
    </comment>
    <comment ref="JV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1010</t>
        </r>
      </text>
    </comment>
    <comment ref="KH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1016</t>
        </r>
      </text>
    </comment>
    <comment ref="KK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1018</t>
        </r>
      </text>
    </comment>
    <comment ref="KN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1020</t>
        </r>
      </text>
    </comment>
    <comment ref="KQ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1022</t>
        </r>
      </text>
    </comment>
    <comment ref="KZ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1028</t>
        </r>
      </text>
    </comment>
    <comment ref="LE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4986</t>
        </r>
      </text>
    </comment>
    <comment ref="LF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1031</t>
        </r>
      </text>
    </comment>
    <comment ref="LI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1033</t>
        </r>
      </text>
    </comment>
    <comment ref="LX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1043</t>
        </r>
      </text>
    </comment>
    <comment ref="MA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1045</t>
        </r>
      </text>
    </comment>
    <comment ref="MJ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1050</t>
        </r>
      </text>
    </comment>
    <comment ref="MP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</t>
        </r>
      </text>
    </comment>
    <comment ref="MS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1005</t>
        </r>
      </text>
    </comment>
    <comment ref="NB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1011</t>
        </r>
      </text>
    </comment>
    <comment ref="NH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1014</t>
        </r>
      </text>
    </comment>
    <comment ref="NK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1016</t>
        </r>
      </text>
    </comment>
    <comment ref="NN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1018</t>
        </r>
      </text>
    </comment>
    <comment ref="NQ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1021</t>
        </r>
      </text>
    </comment>
    <comment ref="NZ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1027</t>
        </r>
      </text>
    </comment>
    <comment ref="OC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1029</t>
        </r>
      </text>
    </comment>
    <comment ref="OE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4965</t>
        </r>
      </text>
    </comment>
    <comment ref="PA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1041</t>
        </r>
      </text>
    </comment>
    <comment ref="E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4925</t>
        </r>
      </text>
    </comment>
    <comment ref="L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0617</t>
        </r>
      </text>
    </comment>
    <comment ref="O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0618</t>
        </r>
      </text>
    </comment>
    <comment ref="U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0622</t>
        </r>
      </text>
    </comment>
    <comment ref="X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0623</t>
        </r>
      </text>
    </comment>
    <comment ref="AA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0625</t>
        </r>
      </text>
    </comment>
    <comment ref="AD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0627</t>
        </r>
      </text>
    </comment>
    <comment ref="AG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0628</t>
        </r>
      </text>
    </comment>
    <comment ref="AJ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0629</t>
        </r>
      </text>
    </comment>
    <comment ref="AM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0630</t>
        </r>
      </text>
    </comment>
    <comment ref="AP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0632</t>
        </r>
      </text>
    </comment>
    <comment ref="AS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0634</t>
        </r>
      </text>
    </comment>
    <comment ref="AV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</t>
        </r>
      </text>
    </comment>
    <comment ref="AY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</t>
        </r>
      </text>
    </comment>
    <comment ref="BB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</t>
        </r>
      </text>
    </comment>
    <comment ref="BE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0641</t>
        </r>
      </text>
    </comment>
    <comment ref="BT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0647</t>
        </r>
      </text>
    </comment>
    <comment ref="BW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0648</t>
        </r>
      </text>
    </comment>
    <comment ref="CC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0650</t>
        </r>
      </text>
    </comment>
    <comment ref="CF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0602</t>
        </r>
      </text>
    </comment>
    <comment ref="CH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4904</t>
        </r>
      </text>
    </comment>
    <comment ref="CI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0604</t>
        </r>
      </text>
    </comment>
    <comment ref="CL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0606</t>
        </r>
      </text>
    </comment>
    <comment ref="CO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0607</t>
        </r>
      </text>
    </comment>
    <comment ref="CR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0608</t>
        </r>
      </text>
    </comment>
    <comment ref="CU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0611</t>
        </r>
      </text>
    </comment>
    <comment ref="CX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0613</t>
        </r>
      </text>
    </comment>
    <comment ref="DA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0615</t>
        </r>
      </text>
    </comment>
    <comment ref="DD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0617</t>
        </r>
      </text>
    </comment>
    <comment ref="DG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0618</t>
        </r>
      </text>
    </comment>
    <comment ref="DJ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0620</t>
        </r>
      </text>
    </comment>
    <comment ref="DM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0621</t>
        </r>
      </text>
    </comment>
    <comment ref="DP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0623</t>
        </r>
      </text>
    </comment>
    <comment ref="DV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0626</t>
        </r>
      </text>
    </comment>
    <comment ref="EH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0630</t>
        </r>
      </text>
    </comment>
    <comment ref="EK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0632</t>
        </r>
      </text>
    </comment>
    <comment ref="EN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0633</t>
        </r>
      </text>
    </comment>
    <comment ref="EQ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</t>
        </r>
      </text>
    </comment>
    <comment ref="ET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</t>
        </r>
      </text>
    </comment>
    <comment ref="EW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</t>
        </r>
      </text>
    </comment>
    <comment ref="FC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</t>
        </r>
      </text>
    </comment>
    <comment ref="FF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0642</t>
        </r>
      </text>
    </comment>
    <comment ref="FH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4930</t>
        </r>
      </text>
    </comment>
    <comment ref="FI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0643</t>
        </r>
      </text>
    </comment>
    <comment ref="FL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0645</t>
        </r>
      </text>
    </comment>
    <comment ref="FO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0647</t>
        </r>
      </text>
    </comment>
    <comment ref="FR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0649</t>
        </r>
      </text>
    </comment>
    <comment ref="FU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0602</t>
        </r>
      </text>
    </comment>
    <comment ref="FX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0604</t>
        </r>
      </text>
    </comment>
    <comment ref="GA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0606</t>
        </r>
      </text>
    </comment>
    <comment ref="GD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0607</t>
        </r>
      </text>
    </comment>
    <comment ref="GJ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0612</t>
        </r>
      </text>
    </comment>
    <comment ref="GP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0616</t>
        </r>
      </text>
    </comment>
    <comment ref="GS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0618</t>
        </r>
      </text>
    </comment>
    <comment ref="GV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0620</t>
        </r>
      </text>
    </comment>
    <comment ref="GY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0622</t>
        </r>
      </text>
    </comment>
    <comment ref="HB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0624</t>
        </r>
      </text>
    </comment>
    <comment ref="HH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0627</t>
        </r>
      </text>
    </comment>
    <comment ref="HK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0629</t>
        </r>
      </text>
    </comment>
    <comment ref="HZ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0634</t>
        </r>
      </text>
    </comment>
    <comment ref="IC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</t>
        </r>
      </text>
    </comment>
    <comment ref="IF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</t>
        </r>
      </text>
    </comment>
    <comment ref="IH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4957</t>
        </r>
      </text>
    </comment>
    <comment ref="IL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</t>
        </r>
      </text>
    </comment>
    <comment ref="IO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0642</t>
        </r>
      </text>
    </comment>
    <comment ref="IR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0644</t>
        </r>
      </text>
    </comment>
    <comment ref="IU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0646</t>
        </r>
      </text>
    </comment>
    <comment ref="IX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0647</t>
        </r>
      </text>
    </comment>
    <comment ref="JA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0648</t>
        </r>
      </text>
    </comment>
    <comment ref="JD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0650</t>
        </r>
      </text>
    </comment>
    <comment ref="JJ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</t>
        </r>
      </text>
    </comment>
    <comment ref="JM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</t>
        </r>
      </text>
    </comment>
    <comment ref="JV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1010</t>
        </r>
      </text>
    </comment>
    <comment ref="JY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1012</t>
        </r>
      </text>
    </comment>
    <comment ref="KH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1016</t>
        </r>
      </text>
    </comment>
    <comment ref="KK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1018</t>
        </r>
      </text>
    </comment>
    <comment ref="KN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1020</t>
        </r>
      </text>
    </comment>
    <comment ref="KQ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1022</t>
        </r>
      </text>
    </comment>
    <comment ref="KT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1024</t>
        </r>
      </text>
    </comment>
    <comment ref="KW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1026</t>
        </r>
      </text>
    </comment>
    <comment ref="KZ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1028</t>
        </r>
      </text>
    </comment>
    <comment ref="LC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1030</t>
        </r>
      </text>
    </comment>
    <comment ref="LE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4986</t>
        </r>
      </text>
    </comment>
    <comment ref="LF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1031</t>
        </r>
      </text>
    </comment>
    <comment ref="LI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1033</t>
        </r>
      </text>
    </comment>
    <comment ref="LL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1036</t>
        </r>
      </text>
    </comment>
    <comment ref="LO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1037</t>
        </r>
      </text>
    </comment>
    <comment ref="LR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1039</t>
        </r>
      </text>
    </comment>
    <comment ref="LU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1041</t>
        </r>
      </text>
    </comment>
    <comment ref="LX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1043</t>
        </r>
      </text>
    </comment>
    <comment ref="MA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1045</t>
        </r>
      </text>
    </comment>
    <comment ref="MJ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1050</t>
        </r>
      </text>
    </comment>
    <comment ref="MM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</t>
        </r>
      </text>
    </comment>
    <comment ref="MP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</t>
        </r>
      </text>
    </comment>
    <comment ref="MS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1005</t>
        </r>
      </text>
    </comment>
    <comment ref="MY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1009</t>
        </r>
      </text>
    </comment>
    <comment ref="NB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1011</t>
        </r>
      </text>
    </comment>
    <comment ref="NE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1013</t>
        </r>
      </text>
    </comment>
    <comment ref="NH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1014</t>
        </r>
      </text>
    </comment>
    <comment ref="NK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1016</t>
        </r>
      </text>
    </comment>
    <comment ref="NN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1018</t>
        </r>
      </text>
    </comment>
    <comment ref="NT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1023</t>
        </r>
      </text>
    </comment>
    <comment ref="NW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1025</t>
        </r>
      </text>
    </comment>
    <comment ref="NZ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1027</t>
        </r>
      </text>
    </comment>
    <comment ref="OC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1029</t>
        </r>
      </text>
    </comment>
    <comment ref="OE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4965</t>
        </r>
      </text>
    </comment>
    <comment ref="OF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1031</t>
        </r>
      </text>
    </comment>
    <comment ref="OL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1033</t>
        </r>
      </text>
    </comment>
    <comment ref="OU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1037</t>
        </r>
      </text>
    </comment>
    <comment ref="OX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1039</t>
        </r>
      </text>
    </comment>
    <comment ref="PA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1041</t>
        </r>
      </text>
    </comment>
    <comment ref="PD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1043</t>
        </r>
      </text>
    </comment>
    <comment ref="R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0620</t>
        </r>
      </text>
    </comment>
    <comment ref="AG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0628</t>
        </r>
      </text>
    </comment>
    <comment ref="AJ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0629</t>
        </r>
      </text>
    </comment>
    <comment ref="AP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0632</t>
        </r>
      </text>
    </comment>
    <comment ref="AV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</t>
        </r>
      </text>
    </comment>
    <comment ref="BN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0644</t>
        </r>
      </text>
    </comment>
    <comment ref="CC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0650</t>
        </r>
      </text>
    </comment>
    <comment ref="CF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0602</t>
        </r>
      </text>
    </comment>
    <comment ref="CH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4904</t>
        </r>
      </text>
    </comment>
    <comment ref="CR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0608</t>
        </r>
      </text>
    </comment>
    <comment ref="CX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0613</t>
        </r>
      </text>
    </comment>
    <comment ref="DA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0615</t>
        </r>
      </text>
    </comment>
    <comment ref="DG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0618</t>
        </r>
      </text>
    </comment>
    <comment ref="DM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0621</t>
        </r>
      </text>
    </comment>
    <comment ref="EB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0628</t>
        </r>
      </text>
    </comment>
    <comment ref="EH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0631</t>
        </r>
      </text>
    </comment>
    <comment ref="FC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</t>
        </r>
      </text>
    </comment>
    <comment ref="FH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4930</t>
        </r>
      </text>
    </comment>
    <comment ref="FI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0643</t>
        </r>
      </text>
    </comment>
    <comment ref="FO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0647</t>
        </r>
      </text>
    </comment>
    <comment ref="FU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0602</t>
        </r>
      </text>
    </comment>
    <comment ref="FX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0604</t>
        </r>
      </text>
    </comment>
    <comment ref="GG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0610</t>
        </r>
      </text>
    </comment>
    <comment ref="GS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0618</t>
        </r>
      </text>
    </comment>
    <comment ref="GY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0622</t>
        </r>
      </text>
    </comment>
    <comment ref="HK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0629</t>
        </r>
      </text>
    </comment>
    <comment ref="HZ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0634</t>
        </r>
      </text>
    </comment>
    <comment ref="IF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</t>
        </r>
      </text>
    </comment>
    <comment ref="IH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4957</t>
        </r>
      </text>
    </comment>
    <comment ref="IL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</t>
        </r>
      </text>
    </comment>
    <comment ref="IO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0642</t>
        </r>
      </text>
    </comment>
    <comment ref="JD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0650</t>
        </r>
      </text>
    </comment>
    <comment ref="JP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1006</t>
        </r>
      </text>
    </comment>
    <comment ref="JS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1008</t>
        </r>
      </text>
    </comment>
    <comment ref="JV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1010</t>
        </r>
      </text>
    </comment>
    <comment ref="KN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1020</t>
        </r>
      </text>
    </comment>
    <comment ref="KQ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1022</t>
        </r>
      </text>
    </comment>
    <comment ref="KZ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1028</t>
        </r>
      </text>
    </comment>
    <comment ref="LE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4987</t>
        </r>
      </text>
    </comment>
    <comment ref="LF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1031</t>
        </r>
      </text>
    </comment>
    <comment ref="LI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1033</t>
        </r>
      </text>
    </comment>
    <comment ref="LX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1043</t>
        </r>
      </text>
    </comment>
    <comment ref="MA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1045</t>
        </r>
      </text>
    </comment>
    <comment ref="MJ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1050</t>
        </r>
      </text>
    </comment>
    <comment ref="MP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</t>
        </r>
      </text>
    </comment>
    <comment ref="MS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1005</t>
        </r>
      </text>
    </comment>
    <comment ref="NB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1011</t>
        </r>
      </text>
    </comment>
    <comment ref="NH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1014</t>
        </r>
      </text>
    </comment>
    <comment ref="NK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1016</t>
        </r>
      </text>
    </comment>
    <comment ref="NW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1025</t>
        </r>
      </text>
    </comment>
    <comment ref="NZ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1027</t>
        </r>
      </text>
    </comment>
    <comment ref="OC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1029</t>
        </r>
      </text>
    </comment>
    <comment ref="OE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4965
</t>
        </r>
      </text>
    </comment>
    <comment ref="OX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1039</t>
        </r>
      </text>
    </comment>
    <comment ref="PA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1041</t>
        </r>
      </text>
    </comment>
    <comment ref="E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4925</t>
        </r>
      </text>
    </comment>
    <comment ref="O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0618</t>
        </r>
      </text>
    </comment>
    <comment ref="X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0623</t>
        </r>
      </text>
    </comment>
    <comment ref="AA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0625</t>
        </r>
      </text>
    </comment>
    <comment ref="AG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0628</t>
        </r>
      </text>
    </comment>
    <comment ref="AP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0632</t>
        </r>
      </text>
    </comment>
    <comment ref="AS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0634</t>
        </r>
      </text>
    </comment>
    <comment ref="AV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</t>
        </r>
      </text>
    </comment>
    <comment ref="BN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0644</t>
        </r>
      </text>
    </comment>
    <comment ref="BZ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0649</t>
        </r>
      </text>
    </comment>
    <comment ref="CF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0602</t>
        </r>
      </text>
    </comment>
    <comment ref="CH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4905</t>
        </r>
      </text>
    </comment>
    <comment ref="CR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0608</t>
        </r>
      </text>
    </comment>
    <comment ref="CX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0613</t>
        </r>
      </text>
    </comment>
    <comment ref="DA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0616</t>
        </r>
      </text>
    </comment>
    <comment ref="DG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0618</t>
        </r>
      </text>
    </comment>
    <comment ref="DM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0621</t>
        </r>
      </text>
    </comment>
    <comment ref="EB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0628</t>
        </r>
      </text>
    </comment>
    <comment ref="EH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0631</t>
        </r>
      </text>
    </comment>
    <comment ref="EW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</t>
        </r>
      </text>
    </comment>
    <comment ref="FC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</t>
        </r>
      </text>
    </comment>
    <comment ref="FH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4931</t>
        </r>
      </text>
    </comment>
    <comment ref="FI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0643</t>
        </r>
      </text>
    </comment>
    <comment ref="FO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0647</t>
        </r>
      </text>
    </comment>
    <comment ref="FU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0602</t>
        </r>
      </text>
    </comment>
    <comment ref="FX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0604</t>
        </r>
      </text>
    </comment>
    <comment ref="GG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0610</t>
        </r>
      </text>
    </comment>
    <comment ref="GP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0616</t>
        </r>
      </text>
    </comment>
    <comment ref="GS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0618</t>
        </r>
      </text>
    </comment>
    <comment ref="GY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0622</t>
        </r>
      </text>
    </comment>
    <comment ref="HK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0629</t>
        </r>
      </text>
    </comment>
    <comment ref="HZ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0634</t>
        </r>
      </text>
    </comment>
    <comment ref="IF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</t>
        </r>
      </text>
    </comment>
    <comment ref="IH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4957</t>
        </r>
      </text>
    </comment>
    <comment ref="IL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</t>
        </r>
      </text>
    </comment>
    <comment ref="JA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0648</t>
        </r>
      </text>
    </comment>
    <comment ref="JD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0650</t>
        </r>
      </text>
    </comment>
    <comment ref="JP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1006</t>
        </r>
      </text>
    </comment>
    <comment ref="JS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1008</t>
        </r>
      </text>
    </comment>
    <comment ref="JV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1010</t>
        </r>
      </text>
    </comment>
    <comment ref="KN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1020</t>
        </r>
      </text>
    </comment>
    <comment ref="KQ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1022</t>
        </r>
      </text>
    </comment>
    <comment ref="KZ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1028</t>
        </r>
      </text>
    </comment>
    <comment ref="LE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4987</t>
        </r>
      </text>
    </comment>
    <comment ref="LF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1031</t>
        </r>
      </text>
    </comment>
    <comment ref="LI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1033</t>
        </r>
      </text>
    </comment>
    <comment ref="LX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1043</t>
        </r>
      </text>
    </comment>
    <comment ref="MA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1046</t>
        </r>
      </text>
    </comment>
    <comment ref="MJ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1050</t>
        </r>
      </text>
    </comment>
    <comment ref="MP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</t>
        </r>
      </text>
    </comment>
    <comment ref="MS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1006</t>
        </r>
      </text>
    </comment>
    <comment ref="NB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1011</t>
        </r>
      </text>
    </comment>
    <comment ref="NH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1014</t>
        </r>
      </text>
    </comment>
    <comment ref="NW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1025</t>
        </r>
      </text>
    </comment>
    <comment ref="NZ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1027</t>
        </r>
      </text>
    </comment>
    <comment ref="OC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1029</t>
        </r>
      </text>
    </comment>
    <comment ref="OE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4965</t>
        </r>
      </text>
    </comment>
    <comment ref="OX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1039</t>
        </r>
      </text>
    </comment>
    <comment ref="PA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1041</t>
        </r>
      </text>
    </comment>
    <comment ref="E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4925</t>
        </r>
      </text>
    </comment>
    <comment ref="R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0620</t>
        </r>
      </text>
    </comment>
    <comment ref="AG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0628</t>
        </r>
      </text>
    </comment>
    <comment ref="BZ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0649</t>
        </r>
      </text>
    </comment>
    <comment ref="CF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0602</t>
        </r>
      </text>
    </comment>
    <comment ref="CH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4905</t>
        </r>
      </text>
    </comment>
    <comment ref="DP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0623</t>
        </r>
      </text>
    </comment>
    <comment ref="EH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0631</t>
        </r>
      </text>
    </comment>
    <comment ref="FC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</t>
        </r>
      </text>
    </comment>
    <comment ref="FH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4931</t>
        </r>
      </text>
    </comment>
    <comment ref="FI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0643</t>
        </r>
      </text>
    </comment>
    <comment ref="FU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0603</t>
        </r>
      </text>
    </comment>
    <comment ref="FX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0604</t>
        </r>
      </text>
    </comment>
    <comment ref="GM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0614</t>
        </r>
      </text>
    </comment>
    <comment ref="GY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0622</t>
        </r>
      </text>
    </comment>
    <comment ref="HZ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0634</t>
        </r>
      </text>
    </comment>
    <comment ref="IF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</t>
        </r>
      </text>
    </comment>
    <comment ref="IH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4958</t>
        </r>
      </text>
    </comment>
    <comment ref="IL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</t>
        </r>
      </text>
    </comment>
    <comment ref="JP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1006</t>
        </r>
      </text>
    </comment>
    <comment ref="JS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1008</t>
        </r>
      </text>
    </comment>
    <comment ref="JV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1010</t>
        </r>
      </text>
    </comment>
    <comment ref="KN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1020</t>
        </r>
      </text>
    </comment>
    <comment ref="KQ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1023</t>
        </r>
      </text>
    </comment>
    <comment ref="KZ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1029</t>
        </r>
      </text>
    </comment>
    <comment ref="LE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4987</t>
        </r>
      </text>
    </comment>
    <comment ref="LF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1032</t>
        </r>
      </text>
    </comment>
    <comment ref="LX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1044</t>
        </r>
      </text>
    </comment>
    <comment ref="MA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1046</t>
        </r>
      </text>
    </comment>
    <comment ref="MJ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1050</t>
        </r>
      </text>
    </comment>
    <comment ref="MP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</t>
        </r>
      </text>
    </comment>
    <comment ref="NB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1011</t>
        </r>
      </text>
    </comment>
    <comment ref="NE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1013</t>
        </r>
      </text>
    </comment>
    <comment ref="NH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1014</t>
        </r>
      </text>
    </comment>
    <comment ref="NW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1025</t>
        </r>
      </text>
    </comment>
    <comment ref="NZ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1027</t>
        </r>
      </text>
    </comment>
    <comment ref="OC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1029</t>
        </r>
      </text>
    </comment>
    <comment ref="OE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4966</t>
        </r>
      </text>
    </comment>
    <comment ref="OX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1039</t>
        </r>
      </text>
    </comment>
    <comment ref="E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4926</t>
        </r>
      </text>
    </comment>
    <comment ref="AA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0626</t>
        </r>
      </text>
    </comment>
    <comment ref="AG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0628</t>
        </r>
      </text>
    </comment>
    <comment ref="AS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0634</t>
        </r>
      </text>
    </comment>
    <comment ref="AV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</t>
        </r>
      </text>
    </comment>
    <comment ref="BT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0647</t>
        </r>
      </text>
    </comment>
    <comment ref="CF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0603</t>
        </r>
      </text>
    </comment>
    <comment ref="CH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4905</t>
        </r>
      </text>
    </comment>
    <comment ref="CR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0608</t>
        </r>
      </text>
    </comment>
    <comment ref="CX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0613</t>
        </r>
      </text>
    </comment>
    <comment ref="DA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0616</t>
        </r>
      </text>
    </comment>
    <comment ref="DG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0619</t>
        </r>
      </text>
    </comment>
    <comment ref="DM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0622</t>
        </r>
      </text>
    </comment>
    <comment ref="EH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0631</t>
        </r>
      </text>
    </comment>
    <comment ref="FC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0641</t>
        </r>
      </text>
    </comment>
    <comment ref="FH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4931</t>
        </r>
      </text>
    </comment>
    <comment ref="FI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0644</t>
        </r>
      </text>
    </comment>
    <comment ref="FO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0648</t>
        </r>
      </text>
    </comment>
    <comment ref="FU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0603</t>
        </r>
      </text>
    </comment>
    <comment ref="FX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0604</t>
        </r>
      </text>
    </comment>
    <comment ref="GG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0610</t>
        </r>
      </text>
    </comment>
    <comment ref="GP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0616</t>
        </r>
      </text>
    </comment>
    <comment ref="GS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0619</t>
        </r>
      </text>
    </comment>
    <comment ref="GY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0622</t>
        </r>
      </text>
    </comment>
    <comment ref="HK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0629</t>
        </r>
      </text>
    </comment>
    <comment ref="HZ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</t>
        </r>
      </text>
    </comment>
    <comment ref="IF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</t>
        </r>
      </text>
    </comment>
    <comment ref="IH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4958</t>
        </r>
      </text>
    </comment>
    <comment ref="IL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</t>
        </r>
      </text>
    </comment>
    <comment ref="IO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0643</t>
        </r>
      </text>
    </comment>
    <comment ref="JD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0650</t>
        </r>
      </text>
    </comment>
    <comment ref="JP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1006</t>
        </r>
      </text>
    </comment>
    <comment ref="JS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1008</t>
        </r>
      </text>
    </comment>
    <comment ref="JV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1010</t>
        </r>
      </text>
    </comment>
    <comment ref="KN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1020</t>
        </r>
      </text>
    </comment>
    <comment ref="KQ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1023</t>
        </r>
      </text>
    </comment>
    <comment ref="KZ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1029</t>
        </r>
      </text>
    </comment>
    <comment ref="LE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4987</t>
        </r>
      </text>
    </comment>
    <comment ref="LF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1032</t>
        </r>
      </text>
    </comment>
    <comment ref="LI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1033</t>
        </r>
      </text>
    </comment>
    <comment ref="LX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1044</t>
        </r>
      </text>
    </comment>
    <comment ref="MA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1046</t>
        </r>
      </text>
    </comment>
    <comment ref="MJ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1050</t>
        </r>
      </text>
    </comment>
    <comment ref="MP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</t>
        </r>
      </text>
    </comment>
    <comment ref="MS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1006</t>
        </r>
      </text>
    </comment>
    <comment ref="MV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1007</t>
        </r>
      </text>
    </comment>
    <comment ref="NW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1026</t>
        </r>
      </text>
    </comment>
    <comment ref="NZ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1028</t>
        </r>
      </text>
    </comment>
    <comment ref="OC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1029</t>
        </r>
      </text>
    </comment>
    <comment ref="OE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4966</t>
        </r>
      </text>
    </comment>
    <comment ref="OX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1039</t>
        </r>
      </text>
    </comment>
    <comment ref="PA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1042</t>
        </r>
      </text>
    </comment>
    <comment ref="E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4926</t>
        </r>
      </text>
    </comment>
    <comment ref="O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0618</t>
        </r>
      </text>
    </comment>
    <comment ref="R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0620</t>
        </r>
      </text>
    </comment>
    <comment ref="AJ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0629</t>
        </r>
      </text>
    </comment>
    <comment ref="CH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4905</t>
        </r>
      </text>
    </comment>
    <comment ref="CL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0606</t>
        </r>
      </text>
    </comment>
    <comment ref="EH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0631</t>
        </r>
      </text>
    </comment>
    <comment ref="FH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4931</t>
        </r>
      </text>
    </comment>
    <comment ref="FL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0645</t>
        </r>
      </text>
    </comment>
    <comment ref="IH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4958</t>
        </r>
      </text>
    </comment>
    <comment ref="JM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</t>
        </r>
      </text>
    </comment>
    <comment ref="JS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1008</t>
        </r>
      </text>
    </comment>
    <comment ref="LE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4987</t>
        </r>
      </text>
    </comment>
    <comment ref="LX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1044</t>
        </r>
      </text>
    </comment>
    <comment ref="NW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1026</t>
        </r>
      </text>
    </comment>
    <comment ref="OE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4966</t>
        </r>
      </text>
    </comment>
    <comment ref="E3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4926</t>
        </r>
      </text>
    </comment>
    <comment ref="R3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0620</t>
        </r>
      </text>
    </comment>
    <comment ref="CH3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4905</t>
        </r>
      </text>
    </comment>
    <comment ref="FU3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0603</t>
        </r>
      </text>
    </comment>
    <comment ref="FX3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0604</t>
        </r>
      </text>
    </comment>
    <comment ref="IF3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</t>
        </r>
      </text>
    </comment>
    <comment ref="IH3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4958</t>
        </r>
      </text>
    </comment>
    <comment ref="JM3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1005</t>
        </r>
      </text>
    </comment>
    <comment ref="JS3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1008</t>
        </r>
      </text>
    </comment>
    <comment ref="LE3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4987</t>
        </r>
      </text>
    </comment>
    <comment ref="LX3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1044</t>
        </r>
      </text>
    </comment>
    <comment ref="NW3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1026</t>
        </r>
      </text>
    </comment>
    <comment ref="OE3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4966</t>
        </r>
      </text>
    </comment>
    <comment ref="E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4926</t>
        </r>
      </text>
    </comment>
    <comment ref="O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0618</t>
        </r>
      </text>
    </comment>
    <comment ref="X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0623</t>
        </r>
      </text>
    </comment>
    <comment ref="AA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0625</t>
        </r>
      </text>
    </comment>
    <comment ref="AM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0630</t>
        </r>
      </text>
    </comment>
    <comment ref="AS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</t>
        </r>
      </text>
    </comment>
    <comment ref="AV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</t>
        </r>
      </text>
    </comment>
    <comment ref="BE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0641</t>
        </r>
      </text>
    </comment>
    <comment ref="BN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0645</t>
        </r>
      </text>
    </comment>
    <comment ref="CF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0603</t>
        </r>
      </text>
    </comment>
    <comment ref="CH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4905</t>
        </r>
      </text>
    </comment>
    <comment ref="CR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0609</t>
        </r>
      </text>
    </comment>
    <comment ref="CX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0613</t>
        </r>
      </text>
    </comment>
    <comment ref="DA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0616</t>
        </r>
      </text>
    </comment>
    <comment ref="DG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0619</t>
        </r>
      </text>
    </comment>
    <comment ref="DM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0622</t>
        </r>
      </text>
    </comment>
    <comment ref="EB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0628</t>
        </r>
      </text>
    </comment>
    <comment ref="EH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0631</t>
        </r>
      </text>
    </comment>
    <comment ref="FC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0641</t>
        </r>
      </text>
    </comment>
    <comment ref="FH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4931</t>
        </r>
      </text>
    </comment>
    <comment ref="FO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0648</t>
        </r>
      </text>
    </comment>
    <comment ref="FU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0603</t>
        </r>
      </text>
    </comment>
    <comment ref="FX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0604</t>
        </r>
      </text>
    </comment>
    <comment ref="GG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0610</t>
        </r>
      </text>
    </comment>
    <comment ref="GM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0614</t>
        </r>
      </text>
    </comment>
    <comment ref="GS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0619</t>
        </r>
      </text>
    </comment>
    <comment ref="GY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0623</t>
        </r>
      </text>
    </comment>
    <comment ref="HK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0629</t>
        </r>
      </text>
    </comment>
    <comment ref="HZ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</t>
        </r>
      </text>
    </comment>
    <comment ref="IH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4958</t>
        </r>
      </text>
    </comment>
    <comment ref="IL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</t>
        </r>
      </text>
    </comment>
    <comment ref="JD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0650</t>
        </r>
      </text>
    </comment>
    <comment ref="JP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1006</t>
        </r>
      </text>
    </comment>
    <comment ref="JS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1008</t>
        </r>
      </text>
    </comment>
    <comment ref="KK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1018</t>
        </r>
      </text>
    </comment>
    <comment ref="KN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1021</t>
        </r>
      </text>
    </comment>
    <comment ref="KQ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1023</t>
        </r>
      </text>
    </comment>
    <comment ref="KZ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1029</t>
        </r>
      </text>
    </comment>
    <comment ref="LE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4987</t>
        </r>
      </text>
    </comment>
    <comment ref="LF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1032</t>
        </r>
      </text>
    </comment>
    <comment ref="LI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1033</t>
        </r>
      </text>
    </comment>
    <comment ref="LX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1044</t>
        </r>
      </text>
    </comment>
    <comment ref="MA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1046</t>
        </r>
      </text>
    </comment>
    <comment ref="MJ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</t>
        </r>
      </text>
    </comment>
    <comment ref="MP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</t>
        </r>
      </text>
    </comment>
    <comment ref="MS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1006</t>
        </r>
      </text>
    </comment>
    <comment ref="NH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1015</t>
        </r>
      </text>
    </comment>
    <comment ref="NK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1016</t>
        </r>
      </text>
    </comment>
    <comment ref="NT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1023</t>
        </r>
      </text>
    </comment>
    <comment ref="NZ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1028</t>
        </r>
      </text>
    </comment>
    <comment ref="OC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1030</t>
        </r>
      </text>
    </comment>
    <comment ref="OE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4966</t>
        </r>
      </text>
    </comment>
    <comment ref="OX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1040</t>
        </r>
      </text>
    </comment>
    <comment ref="PA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1042</t>
        </r>
      </text>
    </comment>
    <comment ref="E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4926</t>
        </r>
      </text>
    </comment>
    <comment ref="BN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0645</t>
        </r>
      </text>
    </comment>
    <comment ref="BZ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0649</t>
        </r>
      </text>
    </comment>
    <comment ref="CH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4905</t>
        </r>
      </text>
    </comment>
    <comment ref="CX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0614</t>
        </r>
      </text>
    </comment>
    <comment ref="DG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0619</t>
        </r>
      </text>
    </comment>
    <comment ref="EH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0631</t>
        </r>
      </text>
    </comment>
    <comment ref="ET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</t>
        </r>
      </text>
    </comment>
    <comment ref="FH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4931</t>
        </r>
      </text>
    </comment>
    <comment ref="FI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0644</t>
        </r>
      </text>
    </comment>
    <comment ref="FU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0603</t>
        </r>
      </text>
    </comment>
    <comment ref="GD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0607</t>
        </r>
      </text>
    </comment>
    <comment ref="GV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0620</t>
        </r>
      </text>
    </comment>
    <comment ref="HK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0629</t>
        </r>
      </text>
    </comment>
    <comment ref="IF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</t>
        </r>
      </text>
    </comment>
    <comment ref="IH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4958</t>
        </r>
      </text>
    </comment>
    <comment ref="IL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0641</t>
        </r>
      </text>
    </comment>
    <comment ref="JA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0648</t>
        </r>
      </text>
    </comment>
    <comment ref="JD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</t>
        </r>
      </text>
    </comment>
    <comment ref="JP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1007</t>
        </r>
      </text>
    </comment>
    <comment ref="KK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1018</t>
        </r>
      </text>
    </comment>
    <comment ref="KQ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1023</t>
        </r>
      </text>
    </comment>
    <comment ref="KT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1024</t>
        </r>
      </text>
    </comment>
    <comment ref="LE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4987</t>
        </r>
      </text>
    </comment>
    <comment ref="LI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1034</t>
        </r>
      </text>
    </comment>
    <comment ref="MS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1006</t>
        </r>
      </text>
    </comment>
    <comment ref="NK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1017</t>
        </r>
      </text>
    </comment>
    <comment ref="NQ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1021</t>
        </r>
      </text>
    </comment>
    <comment ref="OC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1030</t>
        </r>
      </text>
    </comment>
    <comment ref="OE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4966</t>
        </r>
      </text>
    </comment>
    <comment ref="OX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1040</t>
        </r>
      </text>
    </comment>
    <comment ref="E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4926</t>
        </r>
      </text>
    </comment>
    <comment ref="O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0618</t>
        </r>
      </text>
    </comment>
    <comment ref="U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0622</t>
        </r>
      </text>
    </comment>
    <comment ref="AA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0626</t>
        </r>
      </text>
    </comment>
    <comment ref="AM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0630</t>
        </r>
      </text>
    </comment>
    <comment ref="AS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</t>
        </r>
      </text>
    </comment>
    <comment ref="AV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</t>
        </r>
      </text>
    </comment>
    <comment ref="BE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0641</t>
        </r>
      </text>
    </comment>
    <comment ref="CF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0603</t>
        </r>
      </text>
    </comment>
    <comment ref="CH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4905</t>
        </r>
      </text>
    </comment>
    <comment ref="CU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0611</t>
        </r>
      </text>
    </comment>
    <comment ref="CX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0614</t>
        </r>
      </text>
    </comment>
    <comment ref="DA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0616</t>
        </r>
      </text>
    </comment>
    <comment ref="EB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0628</t>
        </r>
      </text>
    </comment>
    <comment ref="FC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0641</t>
        </r>
      </text>
    </comment>
    <comment ref="FH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4931</t>
        </r>
      </text>
    </comment>
    <comment ref="FO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0648</t>
        </r>
      </text>
    </comment>
    <comment ref="FU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0603</t>
        </r>
      </text>
    </comment>
    <comment ref="GG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0611</t>
        </r>
      </text>
    </comment>
    <comment ref="GM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0614</t>
        </r>
      </text>
    </comment>
    <comment ref="GS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0619</t>
        </r>
      </text>
    </comment>
    <comment ref="GY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0623</t>
        </r>
      </text>
    </comment>
    <comment ref="HE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0626</t>
        </r>
      </text>
    </comment>
    <comment ref="HK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0630</t>
        </r>
      </text>
    </comment>
    <comment ref="HZ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</t>
        </r>
      </text>
    </comment>
    <comment ref="IH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4958</t>
        </r>
      </text>
    </comment>
    <comment ref="IL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0641</t>
        </r>
      </text>
    </comment>
    <comment ref="JA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0648</t>
        </r>
      </text>
    </comment>
    <comment ref="JD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</t>
        </r>
      </text>
    </comment>
    <comment ref="JS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1009</t>
        </r>
      </text>
    </comment>
    <comment ref="KK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1019</t>
        </r>
      </text>
    </comment>
    <comment ref="KN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1021</t>
        </r>
      </text>
    </comment>
    <comment ref="KQ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1023</t>
        </r>
      </text>
    </comment>
    <comment ref="KZ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1029</t>
        </r>
      </text>
    </comment>
    <comment ref="LC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1030</t>
        </r>
      </text>
    </comment>
    <comment ref="LE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4987</t>
        </r>
      </text>
    </comment>
    <comment ref="LF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1032</t>
        </r>
      </text>
    </comment>
    <comment ref="LI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1034</t>
        </r>
      </text>
    </comment>
    <comment ref="MA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1046</t>
        </r>
      </text>
    </comment>
    <comment ref="MJ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</t>
        </r>
      </text>
    </comment>
    <comment ref="MP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</t>
        </r>
      </text>
    </comment>
    <comment ref="MS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1006</t>
        </r>
      </text>
    </comment>
    <comment ref="MV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1007</t>
        </r>
      </text>
    </comment>
    <comment ref="NH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1015</t>
        </r>
      </text>
    </comment>
    <comment ref="NT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1023</t>
        </r>
      </text>
    </comment>
    <comment ref="NZ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1028</t>
        </r>
      </text>
    </comment>
    <comment ref="OC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1030</t>
        </r>
      </text>
    </comment>
    <comment ref="OE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4966</t>
        </r>
      </text>
    </comment>
    <comment ref="OX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1040</t>
        </r>
      </text>
    </comment>
    <comment ref="PA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1042</t>
        </r>
      </text>
    </comment>
    <comment ref="CE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4903</t>
        </r>
      </text>
    </comment>
    <comment ref="CL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0606</t>
        </r>
      </text>
    </comment>
    <comment ref="CU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0611</t>
        </r>
      </text>
    </comment>
    <comment ref="DG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0619</t>
        </r>
      </text>
    </comment>
    <comment ref="DS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0624</t>
        </r>
      </text>
    </comment>
    <comment ref="EB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0628</t>
        </r>
      </text>
    </comment>
    <comment ref="EH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0631</t>
        </r>
      </text>
    </comment>
    <comment ref="EN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0633</t>
        </r>
      </text>
    </comment>
    <comment ref="ET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</t>
        </r>
      </text>
    </comment>
    <comment ref="FC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0641</t>
        </r>
      </text>
    </comment>
    <comment ref="FI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0644</t>
        </r>
      </text>
    </comment>
    <comment ref="FK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</t>
        </r>
      </text>
    </comment>
    <comment ref="FL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0645</t>
        </r>
      </text>
    </comment>
    <comment ref="FO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0648</t>
        </r>
      </text>
    </comment>
    <comment ref="FU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0603</t>
        </r>
      </text>
    </comment>
    <comment ref="FX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0604</t>
        </r>
      </text>
    </comment>
    <comment ref="GD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0607</t>
        </r>
      </text>
    </comment>
    <comment ref="GJ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0612</t>
        </r>
      </text>
    </comment>
    <comment ref="GV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0620</t>
        </r>
      </text>
    </comment>
    <comment ref="HE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0626</t>
        </r>
      </text>
    </comment>
    <comment ref="HH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0627</t>
        </r>
      </text>
    </comment>
    <comment ref="HK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0630</t>
        </r>
      </text>
    </comment>
    <comment ref="HT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0632</t>
        </r>
      </text>
    </comment>
    <comment ref="IB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ኮድ/03</t>
        </r>
      </text>
    </comment>
    <comment ref="IC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</t>
        </r>
      </text>
    </comment>
    <comment ref="IF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</t>
        </r>
      </text>
    </comment>
    <comment ref="IL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0641</t>
        </r>
      </text>
    </comment>
    <comment ref="IR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0644</t>
        </r>
      </text>
    </comment>
    <comment ref="JA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0648</t>
        </r>
      </text>
    </comment>
    <comment ref="JP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1007</t>
        </r>
      </text>
    </comment>
    <comment ref="JV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1011</t>
        </r>
      </text>
    </comment>
    <comment ref="KB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1013</t>
        </r>
      </text>
    </comment>
    <comment ref="KE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1014</t>
        </r>
      </text>
    </comment>
    <comment ref="KH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1016</t>
        </r>
      </text>
    </comment>
    <comment ref="KM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ኮድ / 04 የዉስጥ ለዉስጥ መረካከቢያ</t>
        </r>
      </text>
    </comment>
    <comment ref="KN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1021</t>
        </r>
      </text>
    </comment>
    <comment ref="KW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1026</t>
        </r>
      </text>
    </comment>
    <comment ref="LF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1032</t>
        </r>
      </text>
    </comment>
    <comment ref="LI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1034</t>
        </r>
      </text>
    </comment>
    <comment ref="LR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1039</t>
        </r>
      </text>
    </comment>
    <comment ref="MD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1047</t>
        </r>
      </text>
    </comment>
    <comment ref="MP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</t>
        </r>
      </text>
    </comment>
    <comment ref="MS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1006</t>
        </r>
      </text>
    </comment>
    <comment ref="MU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ኮድ/05 የዉስጥ ለዉስጥ መረካከቢያ</t>
        </r>
      </text>
    </comment>
    <comment ref="MY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1009</t>
        </r>
      </text>
    </comment>
    <comment ref="NH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1015</t>
        </r>
      </text>
    </comment>
    <comment ref="NQ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1021</t>
        </r>
      </text>
    </comment>
    <comment ref="NT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1023</t>
        </r>
      </text>
    </comment>
    <comment ref="NW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1026</t>
        </r>
      </text>
    </comment>
    <comment ref="NZ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1028</t>
        </r>
      </text>
    </comment>
    <comment ref="OL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1033</t>
        </r>
      </text>
    </comment>
    <comment ref="OO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1034</t>
        </r>
      </text>
    </comment>
    <comment ref="PA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1042</t>
        </r>
      </text>
    </comment>
    <comment ref="E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4926</t>
        </r>
      </text>
    </comment>
    <comment ref="AD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0627</t>
        </r>
      </text>
    </comment>
    <comment ref="AM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0630</t>
        </r>
      </text>
    </comment>
    <comment ref="AS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</t>
        </r>
      </text>
    </comment>
    <comment ref="AY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</t>
        </r>
      </text>
    </comment>
    <comment ref="BE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0641</t>
        </r>
      </text>
    </comment>
    <comment ref="BN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0645</t>
        </r>
      </text>
    </comment>
    <comment ref="BT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0647</t>
        </r>
      </text>
    </comment>
    <comment ref="BZ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0649</t>
        </r>
      </text>
    </comment>
    <comment ref="CF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0603</t>
        </r>
      </text>
    </comment>
    <comment ref="CH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4905</t>
        </r>
      </text>
    </comment>
    <comment ref="CR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0609</t>
        </r>
      </text>
    </comment>
    <comment ref="CX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0614</t>
        </r>
      </text>
    </comment>
    <comment ref="DD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0617</t>
        </r>
      </text>
    </comment>
    <comment ref="DM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0622</t>
        </r>
      </text>
    </comment>
    <comment ref="DS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0624</t>
        </r>
      </text>
    </comment>
    <comment ref="EB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0628</t>
        </r>
      </text>
    </comment>
    <comment ref="EH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0631</t>
        </r>
      </text>
    </comment>
    <comment ref="EN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0633</t>
        </r>
      </text>
    </comment>
    <comment ref="ET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</t>
        </r>
      </text>
    </comment>
    <comment ref="EW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</t>
        </r>
      </text>
    </comment>
    <comment ref="FC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0641</t>
        </r>
      </text>
    </comment>
    <comment ref="FF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0642</t>
        </r>
      </text>
    </comment>
    <comment ref="FH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4931</t>
        </r>
      </text>
    </comment>
    <comment ref="FI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0644</t>
        </r>
      </text>
    </comment>
    <comment ref="FL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0645</t>
        </r>
      </text>
    </comment>
    <comment ref="FO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0648</t>
        </r>
      </text>
    </comment>
    <comment ref="FR43" authorId="0" shapeId="0">
      <text>
        <r>
          <rPr>
            <b/>
            <sz val="9"/>
            <color indexed="81"/>
            <rFont val="Tahoma"/>
            <family val="2"/>
          </rPr>
          <t>Author:
0649</t>
        </r>
      </text>
    </comment>
    <comment ref="FU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0603</t>
        </r>
      </text>
    </comment>
    <comment ref="FX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0604</t>
        </r>
      </text>
    </comment>
    <comment ref="GA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0606</t>
        </r>
      </text>
    </comment>
    <comment ref="GD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0607</t>
        </r>
      </text>
    </comment>
    <comment ref="GG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0611</t>
        </r>
      </text>
    </comment>
    <comment ref="GJ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0612</t>
        </r>
      </text>
    </comment>
    <comment ref="GM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0614</t>
        </r>
      </text>
    </comment>
    <comment ref="GP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0616</t>
        </r>
      </text>
    </comment>
    <comment ref="GS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0619</t>
        </r>
      </text>
    </comment>
    <comment ref="GV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0620</t>
        </r>
      </text>
    </comment>
    <comment ref="GY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0623</t>
        </r>
      </text>
    </comment>
    <comment ref="HB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0624</t>
        </r>
      </text>
    </comment>
    <comment ref="HE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0626</t>
        </r>
      </text>
    </comment>
    <comment ref="HH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0627</t>
        </r>
      </text>
    </comment>
    <comment ref="HK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0630</t>
        </r>
      </text>
    </comment>
    <comment ref="HN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0631</t>
        </r>
      </text>
    </comment>
    <comment ref="HT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0632</t>
        </r>
      </text>
    </comment>
    <comment ref="IC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</t>
        </r>
      </text>
    </comment>
    <comment ref="IF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</t>
        </r>
      </text>
    </comment>
    <comment ref="IH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4958</t>
        </r>
      </text>
    </comment>
    <comment ref="IL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0641</t>
        </r>
      </text>
    </comment>
    <comment ref="IO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0643</t>
        </r>
      </text>
    </comment>
    <comment ref="IR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0644</t>
        </r>
      </text>
    </comment>
    <comment ref="IU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0646</t>
        </r>
      </text>
    </comment>
    <comment ref="IX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0647</t>
        </r>
      </text>
    </comment>
    <comment ref="JA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0648</t>
        </r>
      </text>
    </comment>
    <comment ref="JD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</t>
        </r>
      </text>
    </comment>
    <comment ref="JG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</t>
        </r>
      </text>
    </comment>
    <comment ref="JJ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</t>
        </r>
      </text>
    </comment>
    <comment ref="JM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1005</t>
        </r>
      </text>
    </comment>
    <comment ref="JP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1007</t>
        </r>
      </text>
    </comment>
    <comment ref="JS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1009</t>
        </r>
      </text>
    </comment>
    <comment ref="JV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1011</t>
        </r>
      </text>
    </comment>
    <comment ref="JY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1012</t>
        </r>
      </text>
    </comment>
    <comment ref="KB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1013</t>
        </r>
      </text>
    </comment>
    <comment ref="KE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1014</t>
        </r>
      </text>
    </comment>
    <comment ref="KH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1016</t>
        </r>
      </text>
    </comment>
    <comment ref="KK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1019</t>
        </r>
      </text>
    </comment>
    <comment ref="KN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1021</t>
        </r>
      </text>
    </comment>
    <comment ref="KQ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1023</t>
        </r>
      </text>
    </comment>
    <comment ref="KT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1024</t>
        </r>
      </text>
    </comment>
    <comment ref="KW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1026</t>
        </r>
      </text>
    </comment>
    <comment ref="KZ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1029</t>
        </r>
      </text>
    </comment>
    <comment ref="LC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1030</t>
        </r>
      </text>
    </comment>
    <comment ref="LE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4987</t>
        </r>
      </text>
    </comment>
    <comment ref="LF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1032</t>
        </r>
      </text>
    </comment>
    <comment ref="LI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1034</t>
        </r>
      </text>
    </comment>
    <comment ref="LL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1036</t>
        </r>
      </text>
    </comment>
    <comment ref="LO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1037</t>
        </r>
      </text>
    </comment>
    <comment ref="LR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1039</t>
        </r>
      </text>
    </comment>
    <comment ref="LU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1041</t>
        </r>
      </text>
    </comment>
    <comment ref="LX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1044</t>
        </r>
      </text>
    </comment>
    <comment ref="MA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1046</t>
        </r>
      </text>
    </comment>
    <comment ref="MD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1047</t>
        </r>
      </text>
    </comment>
    <comment ref="MG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1049</t>
        </r>
      </text>
    </comment>
    <comment ref="MJ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</t>
        </r>
      </text>
    </comment>
    <comment ref="MM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</t>
        </r>
      </text>
    </comment>
    <comment ref="MP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</t>
        </r>
      </text>
    </comment>
    <comment ref="MS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1006</t>
        </r>
      </text>
    </comment>
    <comment ref="MV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1007</t>
        </r>
      </text>
    </comment>
    <comment ref="MY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1009</t>
        </r>
      </text>
    </comment>
    <comment ref="NB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1012</t>
        </r>
      </text>
    </comment>
    <comment ref="NE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1013</t>
        </r>
      </text>
    </comment>
    <comment ref="NH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1015</t>
        </r>
      </text>
    </comment>
    <comment ref="NK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1017</t>
        </r>
      </text>
    </comment>
    <comment ref="NN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1018</t>
        </r>
      </text>
    </comment>
    <comment ref="NQ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1021</t>
        </r>
      </text>
    </comment>
    <comment ref="NT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1023</t>
        </r>
      </text>
    </comment>
    <comment ref="NW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1026</t>
        </r>
      </text>
    </comment>
    <comment ref="NZ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1028</t>
        </r>
      </text>
    </comment>
    <comment ref="OC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1030</t>
        </r>
      </text>
    </comment>
    <comment ref="OE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4966</t>
        </r>
      </text>
    </comment>
    <comment ref="OF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1031</t>
        </r>
      </text>
    </comment>
    <comment ref="OI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1032</t>
        </r>
      </text>
    </comment>
    <comment ref="OL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1033</t>
        </r>
      </text>
    </comment>
    <comment ref="OO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1034</t>
        </r>
      </text>
    </comment>
    <comment ref="OU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1037</t>
        </r>
      </text>
    </comment>
    <comment ref="OX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1040</t>
        </r>
      </text>
    </comment>
    <comment ref="PA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1042</t>
        </r>
      </text>
    </comment>
    <comment ref="PD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1043</t>
        </r>
      </text>
    </comment>
    <comment ref="U4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0622</t>
        </r>
      </text>
    </comment>
    <comment ref="BB4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</t>
        </r>
      </text>
    </comment>
    <comment ref="CH4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4905</t>
        </r>
      </text>
    </comment>
    <comment ref="CL4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0606</t>
        </r>
      </text>
    </comment>
    <comment ref="CX4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0614</t>
        </r>
      </text>
    </comment>
    <comment ref="EW4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</t>
        </r>
      </text>
    </comment>
    <comment ref="FH4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4931</t>
        </r>
      </text>
    </comment>
    <comment ref="FI4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0644</t>
        </r>
      </text>
    </comment>
    <comment ref="IH4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4958</t>
        </r>
      </text>
    </comment>
    <comment ref="KH4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1016</t>
        </r>
      </text>
    </comment>
    <comment ref="LE4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4987</t>
        </r>
      </text>
    </comment>
    <comment ref="LR4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1039</t>
        </r>
      </text>
    </comment>
    <comment ref="OE4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4966</t>
        </r>
      </text>
    </comment>
    <comment ref="E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4926</t>
        </r>
      </text>
    </comment>
    <comment ref="R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0620</t>
        </r>
      </text>
    </comment>
    <comment ref="X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0623</t>
        </r>
      </text>
    </comment>
    <comment ref="AA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0626</t>
        </r>
      </text>
    </comment>
    <comment ref="AD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0627</t>
        </r>
      </text>
    </comment>
    <comment ref="AM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0630</t>
        </r>
      </text>
    </comment>
    <comment ref="AP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0632</t>
        </r>
      </text>
    </comment>
    <comment ref="AV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</t>
        </r>
      </text>
    </comment>
    <comment ref="AY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</t>
        </r>
      </text>
    </comment>
    <comment ref="BB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</t>
        </r>
      </text>
    </comment>
    <comment ref="BH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0642</t>
        </r>
      </text>
    </comment>
    <comment ref="BQ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0646</t>
        </r>
      </text>
    </comment>
    <comment ref="BW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0648</t>
        </r>
      </text>
    </comment>
    <comment ref="CC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0650</t>
        </r>
      </text>
    </comment>
    <comment ref="CF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0603</t>
        </r>
      </text>
    </comment>
    <comment ref="CH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4905</t>
        </r>
      </text>
    </comment>
    <comment ref="CL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0606</t>
        </r>
      </text>
    </comment>
    <comment ref="CU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0611</t>
        </r>
      </text>
    </comment>
    <comment ref="DA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0616</t>
        </r>
      </text>
    </comment>
    <comment ref="DD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0617</t>
        </r>
      </text>
    </comment>
    <comment ref="DG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0619</t>
        </r>
      </text>
    </comment>
    <comment ref="DJ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0620</t>
        </r>
      </text>
    </comment>
    <comment ref="DM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0622</t>
        </r>
      </text>
    </comment>
    <comment ref="DP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0623</t>
        </r>
      </text>
    </comment>
    <comment ref="DS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0624</t>
        </r>
      </text>
    </comment>
    <comment ref="DY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0627</t>
        </r>
      </text>
    </comment>
    <comment ref="EH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0631</t>
        </r>
      </text>
    </comment>
    <comment ref="EQ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</t>
        </r>
      </text>
    </comment>
    <comment ref="ET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</t>
        </r>
      </text>
    </comment>
    <comment ref="EW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</t>
        </r>
      </text>
    </comment>
    <comment ref="FC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0641</t>
        </r>
      </text>
    </comment>
    <comment ref="FH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4931</t>
        </r>
      </text>
    </comment>
    <comment ref="FI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0644</t>
        </r>
      </text>
    </comment>
    <comment ref="FO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0648</t>
        </r>
      </text>
    </comment>
    <comment ref="FR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0649</t>
        </r>
      </text>
    </comment>
    <comment ref="FU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0603</t>
        </r>
      </text>
    </comment>
    <comment ref="FX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0604</t>
        </r>
      </text>
    </comment>
    <comment ref="GA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0606</t>
        </r>
      </text>
    </comment>
    <comment ref="GJ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0612</t>
        </r>
      </text>
    </comment>
    <comment ref="GM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0614</t>
        </r>
      </text>
    </comment>
    <comment ref="GP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0617</t>
        </r>
      </text>
    </comment>
    <comment ref="GV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0620</t>
        </r>
      </text>
    </comment>
    <comment ref="GY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0623</t>
        </r>
      </text>
    </comment>
    <comment ref="HB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0624</t>
        </r>
      </text>
    </comment>
    <comment ref="HE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0626</t>
        </r>
      </text>
    </comment>
    <comment ref="HK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0630</t>
        </r>
      </text>
    </comment>
    <comment ref="HT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0632</t>
        </r>
      </text>
    </comment>
    <comment ref="HW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0633</t>
        </r>
      </text>
    </comment>
    <comment ref="HZ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</t>
        </r>
      </text>
    </comment>
    <comment ref="IC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</t>
        </r>
      </text>
    </comment>
    <comment ref="IF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</t>
        </r>
      </text>
    </comment>
    <comment ref="IH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4958</t>
        </r>
      </text>
    </comment>
    <comment ref="II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</t>
        </r>
      </text>
    </comment>
    <comment ref="IR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0645</t>
        </r>
      </text>
    </comment>
    <comment ref="JD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</t>
        </r>
      </text>
    </comment>
    <comment ref="JG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</t>
        </r>
      </text>
    </comment>
    <comment ref="JJ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</t>
        </r>
      </text>
    </comment>
    <comment ref="JV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1011</t>
        </r>
      </text>
    </comment>
    <comment ref="JY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1012</t>
        </r>
      </text>
    </comment>
    <comment ref="KB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1013</t>
        </r>
      </text>
    </comment>
    <comment ref="KE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1014</t>
        </r>
      </text>
    </comment>
    <comment ref="KH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1016</t>
        </r>
      </text>
    </comment>
    <comment ref="KT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1024</t>
        </r>
      </text>
    </comment>
    <comment ref="KW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1026</t>
        </r>
      </text>
    </comment>
    <comment ref="LE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4987</t>
        </r>
      </text>
    </comment>
    <comment ref="LL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1036</t>
        </r>
      </text>
    </comment>
    <comment ref="LR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1040</t>
        </r>
      </text>
    </comment>
    <comment ref="LU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1041</t>
        </r>
      </text>
    </comment>
    <comment ref="LX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1044</t>
        </r>
      </text>
    </comment>
    <comment ref="MJ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</t>
        </r>
      </text>
    </comment>
    <comment ref="MP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</t>
        </r>
      </text>
    </comment>
    <comment ref="MS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1006</t>
        </r>
      </text>
    </comment>
    <comment ref="MV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1007</t>
        </r>
      </text>
    </comment>
    <comment ref="MY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1009</t>
        </r>
      </text>
    </comment>
    <comment ref="NK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1017</t>
        </r>
      </text>
    </comment>
    <comment ref="NN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1018</t>
        </r>
      </text>
    </comment>
    <comment ref="NQ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1021</t>
        </r>
      </text>
    </comment>
    <comment ref="NT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1023</t>
        </r>
      </text>
    </comment>
    <comment ref="NW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1026</t>
        </r>
      </text>
    </comment>
    <comment ref="NZ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1028</t>
        </r>
      </text>
    </comment>
    <comment ref="OE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4966</t>
        </r>
      </text>
    </comment>
    <comment ref="OL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1033</t>
        </r>
      </text>
    </comment>
    <comment ref="OU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1037</t>
        </r>
      </text>
    </comment>
    <comment ref="OX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1040</t>
        </r>
      </text>
    </comment>
    <comment ref="PA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1042</t>
        </r>
      </text>
    </comment>
    <comment ref="E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4926</t>
        </r>
      </text>
    </comment>
    <comment ref="I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0616</t>
        </r>
      </text>
    </comment>
    <comment ref="L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0617</t>
        </r>
      </text>
    </comment>
    <comment ref="O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0619</t>
        </r>
      </text>
    </comment>
    <comment ref="X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0624</t>
        </r>
      </text>
    </comment>
    <comment ref="AA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0626</t>
        </r>
      </text>
    </comment>
    <comment ref="AD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0627</t>
        </r>
      </text>
    </comment>
    <comment ref="AJ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0629</t>
        </r>
      </text>
    </comment>
    <comment ref="AM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0631</t>
        </r>
      </text>
    </comment>
    <comment ref="AP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0632</t>
        </r>
      </text>
    </comment>
    <comment ref="AV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</t>
        </r>
      </text>
    </comment>
    <comment ref="AY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</t>
        </r>
      </text>
    </comment>
    <comment ref="BB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</t>
        </r>
      </text>
    </comment>
    <comment ref="BH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0642</t>
        </r>
      </text>
    </comment>
    <comment ref="BN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0645</t>
        </r>
      </text>
    </comment>
    <comment ref="BT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0647</t>
        </r>
      </text>
    </comment>
    <comment ref="BW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0648</t>
        </r>
      </text>
    </comment>
    <comment ref="BZ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0649</t>
        </r>
      </text>
    </comment>
    <comment ref="CF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0603</t>
        </r>
      </text>
    </comment>
    <comment ref="CH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4905</t>
        </r>
      </text>
    </comment>
    <comment ref="CI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0604</t>
        </r>
      </text>
    </comment>
    <comment ref="CL47" authorId="0" shapeId="0">
      <text>
        <r>
          <rPr>
            <b/>
            <sz val="9"/>
            <color indexed="81"/>
            <rFont val="Tahoma"/>
            <family val="2"/>
          </rPr>
          <t>Author:
0606</t>
        </r>
      </text>
    </comment>
    <comment ref="CO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0607</t>
        </r>
      </text>
    </comment>
    <comment ref="CX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0614</t>
        </r>
      </text>
    </comment>
    <comment ref="DA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0616</t>
        </r>
      </text>
    </comment>
    <comment ref="DD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0617</t>
        </r>
      </text>
    </comment>
    <comment ref="DJ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0620</t>
        </r>
      </text>
    </comment>
    <comment ref="DM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0622</t>
        </r>
      </text>
    </comment>
    <comment ref="DP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0623</t>
        </r>
      </text>
    </comment>
    <comment ref="DS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0624</t>
        </r>
      </text>
    </comment>
    <comment ref="DY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0627</t>
        </r>
      </text>
    </comment>
    <comment ref="EB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0629</t>
        </r>
      </text>
    </comment>
    <comment ref="EH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0631</t>
        </r>
      </text>
    </comment>
    <comment ref="EN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0634</t>
        </r>
      </text>
    </comment>
    <comment ref="EQ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</t>
        </r>
      </text>
    </comment>
    <comment ref="ET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</t>
        </r>
      </text>
    </comment>
    <comment ref="EW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</t>
        </r>
      </text>
    </comment>
    <comment ref="FF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0642</t>
        </r>
      </text>
    </comment>
    <comment ref="FH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4931</t>
        </r>
      </text>
    </comment>
    <comment ref="FI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0644</t>
        </r>
      </text>
    </comment>
    <comment ref="FL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0645</t>
        </r>
      </text>
    </comment>
    <comment ref="FR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0649</t>
        </r>
      </text>
    </comment>
    <comment ref="FU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0603</t>
        </r>
      </text>
    </comment>
    <comment ref="FX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0605</t>
        </r>
      </text>
    </comment>
    <comment ref="GA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0606</t>
        </r>
      </text>
    </comment>
    <comment ref="GJ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0613</t>
        </r>
      </text>
    </comment>
    <comment ref="GM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0615</t>
        </r>
      </text>
    </comment>
    <comment ref="GS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0619</t>
        </r>
      </text>
    </comment>
    <comment ref="HB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0624</t>
        </r>
      </text>
    </comment>
    <comment ref="HE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0626</t>
        </r>
      </text>
    </comment>
    <comment ref="HK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0630</t>
        </r>
      </text>
    </comment>
    <comment ref="HN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0631</t>
        </r>
      </text>
    </comment>
    <comment ref="HT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0632</t>
        </r>
      </text>
    </comment>
    <comment ref="IF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</t>
        </r>
      </text>
    </comment>
    <comment ref="IH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4958</t>
        </r>
      </text>
    </comment>
    <comment ref="II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</t>
        </r>
      </text>
    </comment>
    <comment ref="IL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0641</t>
        </r>
      </text>
    </comment>
    <comment ref="IU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0646</t>
        </r>
      </text>
    </comment>
    <comment ref="JA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0649</t>
        </r>
      </text>
    </comment>
    <comment ref="JD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</t>
        </r>
      </text>
    </comment>
    <comment ref="JG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</t>
        </r>
      </text>
    </comment>
    <comment ref="JP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1007</t>
        </r>
      </text>
    </comment>
    <comment ref="JV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1011</t>
        </r>
      </text>
    </comment>
    <comment ref="KE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1014</t>
        </r>
      </text>
    </comment>
    <comment ref="KH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1017</t>
        </r>
      </text>
    </comment>
    <comment ref="KK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1019</t>
        </r>
      </text>
    </comment>
    <comment ref="KN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1021</t>
        </r>
      </text>
    </comment>
    <comment ref="KT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1024</t>
        </r>
      </text>
    </comment>
    <comment ref="KZ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1029</t>
        </r>
      </text>
    </comment>
    <comment ref="LC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1030</t>
        </r>
      </text>
    </comment>
    <comment ref="LE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4987</t>
        </r>
      </text>
    </comment>
    <comment ref="LI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1034</t>
        </r>
      </text>
    </comment>
    <comment ref="LL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1036</t>
        </r>
      </text>
    </comment>
    <comment ref="LO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1037</t>
        </r>
      </text>
    </comment>
    <comment ref="LR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1040</t>
        </r>
      </text>
    </comment>
    <comment ref="LU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1041</t>
        </r>
      </text>
    </comment>
    <comment ref="LX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1044</t>
        </r>
      </text>
    </comment>
    <comment ref="MD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1048</t>
        </r>
      </text>
    </comment>
    <comment ref="MG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1049</t>
        </r>
      </text>
    </comment>
    <comment ref="MJ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</t>
        </r>
      </text>
    </comment>
    <comment ref="MM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</t>
        </r>
      </text>
    </comment>
    <comment ref="MS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1006</t>
        </r>
      </text>
    </comment>
    <comment ref="MV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1007</t>
        </r>
      </text>
    </comment>
    <comment ref="NK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1017</t>
        </r>
      </text>
    </comment>
    <comment ref="NN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1018</t>
        </r>
      </text>
    </comment>
    <comment ref="NW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1026</t>
        </r>
      </text>
    </comment>
    <comment ref="NZ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1028</t>
        </r>
      </text>
    </comment>
    <comment ref="OC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1030</t>
        </r>
      </text>
    </comment>
    <comment ref="OE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4966</t>
        </r>
      </text>
    </comment>
    <comment ref="OF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1031</t>
        </r>
      </text>
    </comment>
    <comment ref="OI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1032</t>
        </r>
      </text>
    </comment>
    <comment ref="OL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1033</t>
        </r>
      </text>
    </comment>
    <comment ref="OO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1034</t>
        </r>
      </text>
    </comment>
    <comment ref="OU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1037</t>
        </r>
      </text>
    </comment>
    <comment ref="OX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1040</t>
        </r>
      </text>
    </comment>
    <comment ref="PA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1042</t>
        </r>
      </text>
    </comment>
    <comment ref="PD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1043</t>
        </r>
      </text>
    </comment>
    <comment ref="I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0616</t>
        </r>
      </text>
    </comment>
    <comment ref="CU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0611</t>
        </r>
      </text>
    </comment>
    <comment ref="DG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0619</t>
        </r>
      </text>
    </comment>
    <comment ref="ET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</t>
        </r>
      </text>
    </comment>
    <comment ref="GD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0609</t>
        </r>
      </text>
    </comment>
    <comment ref="HE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0626</t>
        </r>
      </text>
    </comment>
    <comment ref="HN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0631</t>
        </r>
      </text>
    </comment>
    <comment ref="IH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4958</t>
        </r>
      </text>
    </comment>
    <comment ref="IO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0643</t>
        </r>
      </text>
    </comment>
    <comment ref="JD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</t>
        </r>
      </text>
    </comment>
    <comment ref="LR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1040</t>
        </r>
      </text>
    </comment>
    <comment ref="MD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1048</t>
        </r>
      </text>
    </comment>
    <comment ref="MS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1006</t>
        </r>
      </text>
    </comment>
    <comment ref="OO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1034</t>
        </r>
      </text>
    </comment>
    <comment ref="I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0616</t>
        </r>
      </text>
    </comment>
    <comment ref="AS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</t>
        </r>
      </text>
    </comment>
    <comment ref="BH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0642</t>
        </r>
      </text>
    </comment>
    <comment ref="CI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0604</t>
        </r>
      </text>
    </comment>
    <comment ref="DD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0617</t>
        </r>
      </text>
    </comment>
    <comment ref="EN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0634</t>
        </r>
      </text>
    </comment>
    <comment ref="GD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0609</t>
        </r>
      </text>
    </comment>
    <comment ref="GV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0621</t>
        </r>
      </text>
    </comment>
    <comment ref="IC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</t>
        </r>
      </text>
    </comment>
    <comment ref="IH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4958</t>
        </r>
      </text>
    </comment>
    <comment ref="LL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1036</t>
        </r>
      </text>
    </comment>
    <comment ref="MD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1048</t>
        </r>
      </text>
    </comment>
    <comment ref="NH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1015</t>
        </r>
      </text>
    </comment>
    <comment ref="NK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1017</t>
        </r>
      </text>
    </comment>
    <comment ref="NZ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1028</t>
        </r>
      </text>
    </comment>
    <comment ref="PA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1042</t>
        </r>
      </text>
    </comment>
    <comment ref="E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4926</t>
        </r>
      </text>
    </comment>
    <comment ref="I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0616</t>
        </r>
      </text>
    </comment>
    <comment ref="AA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0626</t>
        </r>
      </text>
    </comment>
    <comment ref="AS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</t>
        </r>
      </text>
    </comment>
    <comment ref="AV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</t>
        </r>
      </text>
    </comment>
    <comment ref="AY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</t>
        </r>
      </text>
    </comment>
    <comment ref="BH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0642</t>
        </r>
      </text>
    </comment>
    <comment ref="BW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0648</t>
        </r>
      </text>
    </comment>
    <comment ref="CO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0607</t>
        </r>
      </text>
    </comment>
    <comment ref="FH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4931</t>
        </r>
      </text>
    </comment>
    <comment ref="FL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0645</t>
        </r>
      </text>
    </comment>
    <comment ref="FR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0649</t>
        </r>
      </text>
    </comment>
    <comment ref="HK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0630</t>
        </r>
      </text>
    </comment>
    <comment ref="IC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</t>
        </r>
      </text>
    </comment>
    <comment ref="IH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4958</t>
        </r>
      </text>
    </comment>
    <comment ref="IO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0643</t>
        </r>
      </text>
    </comment>
    <comment ref="KT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1025</t>
        </r>
      </text>
    </comment>
    <comment ref="LI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1034</t>
        </r>
      </text>
    </comment>
    <comment ref="MA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1046</t>
        </r>
      </text>
    </comment>
    <comment ref="MJ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</t>
        </r>
      </text>
    </comment>
    <comment ref="NK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1017</t>
        </r>
      </text>
    </comment>
    <comment ref="NZ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1028</t>
        </r>
      </text>
    </comment>
    <comment ref="R5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0621</t>
        </r>
      </text>
    </comment>
    <comment ref="BE5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0641</t>
        </r>
      </text>
    </comment>
    <comment ref="CC5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0601</t>
        </r>
      </text>
    </comment>
    <comment ref="CH5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4905</t>
        </r>
      </text>
    </comment>
    <comment ref="DA5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0616</t>
        </r>
      </text>
    </comment>
    <comment ref="EB5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0629</t>
        </r>
      </text>
    </comment>
    <comment ref="EN5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0634</t>
        </r>
      </text>
    </comment>
    <comment ref="EW5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</t>
        </r>
      </text>
    </comment>
    <comment ref="FH5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4931</t>
        </r>
      </text>
    </comment>
    <comment ref="FO5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0648</t>
        </r>
      </text>
    </comment>
    <comment ref="FX5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0605</t>
        </r>
      </text>
    </comment>
    <comment ref="GD5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0609</t>
        </r>
      </text>
    </comment>
    <comment ref="GM5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0615</t>
        </r>
      </text>
    </comment>
    <comment ref="GV5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0621</t>
        </r>
      </text>
    </comment>
    <comment ref="GX5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4947</t>
        </r>
      </text>
    </comment>
    <comment ref="HB5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0625</t>
        </r>
      </text>
    </comment>
    <comment ref="IH5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4958</t>
        </r>
      </text>
    </comment>
    <comment ref="IO5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0643</t>
        </r>
      </text>
    </comment>
    <comment ref="JD5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</t>
        </r>
      </text>
    </comment>
    <comment ref="KN5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1021</t>
        </r>
      </text>
    </comment>
    <comment ref="KQ5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1023</t>
        </r>
      </text>
    </comment>
    <comment ref="KZ5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1029</t>
        </r>
      </text>
    </comment>
    <comment ref="LE5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4987</t>
        </r>
      </text>
    </comment>
    <comment ref="LI5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1034</t>
        </r>
      </text>
    </comment>
    <comment ref="MD5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1048</t>
        </r>
      </text>
    </comment>
    <comment ref="MV5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1008</t>
        </r>
      </text>
    </comment>
    <comment ref="NK5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1017</t>
        </r>
      </text>
    </comment>
    <comment ref="NZ5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1028</t>
        </r>
      </text>
    </comment>
    <comment ref="OE5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4966</t>
        </r>
      </text>
    </comment>
    <comment ref="OO5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1034</t>
        </r>
      </text>
    </comment>
    <comment ref="E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4926</t>
        </r>
      </text>
    </comment>
    <comment ref="O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0619</t>
        </r>
      </text>
    </comment>
    <comment ref="AM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0631</t>
        </r>
      </text>
    </comment>
    <comment ref="AP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0633</t>
        </r>
      </text>
    </comment>
    <comment ref="BN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0645</t>
        </r>
      </text>
    </comment>
    <comment ref="BT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0647</t>
        </r>
      </text>
    </comment>
    <comment ref="CC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0601</t>
        </r>
      </text>
    </comment>
    <comment ref="CH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4906</t>
        </r>
      </text>
    </comment>
    <comment ref="DG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0619</t>
        </r>
      </text>
    </comment>
    <comment ref="EN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0634</t>
        </r>
      </text>
    </comment>
    <comment ref="EQ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</t>
        </r>
      </text>
    </comment>
    <comment ref="FC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0641</t>
        </r>
      </text>
    </comment>
    <comment ref="FF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0642</t>
        </r>
      </text>
    </comment>
    <comment ref="FH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4931</t>
        </r>
      </text>
    </comment>
    <comment ref="GC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4939</t>
        </r>
      </text>
    </comment>
    <comment ref="GD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0609</t>
        </r>
      </text>
    </comment>
    <comment ref="GP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0617</t>
        </r>
      </text>
    </comment>
    <comment ref="GV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0621</t>
        </r>
      </text>
    </comment>
    <comment ref="GY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0623</t>
        </r>
      </text>
    </comment>
    <comment ref="IH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4959</t>
        </r>
      </text>
    </comment>
    <comment ref="IR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0645</t>
        </r>
      </text>
    </comment>
    <comment ref="JM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1005</t>
        </r>
      </text>
    </comment>
    <comment ref="JS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1009</t>
        </r>
      </text>
    </comment>
    <comment ref="KE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1015</t>
        </r>
      </text>
    </comment>
    <comment ref="KT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1025</t>
        </r>
      </text>
    </comment>
    <comment ref="KW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1026</t>
        </r>
      </text>
    </comment>
    <comment ref="LE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4987</t>
        </r>
      </text>
    </comment>
    <comment ref="LR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1040</t>
        </r>
      </text>
    </comment>
    <comment ref="LX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1044</t>
        </r>
      </text>
    </comment>
    <comment ref="MS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1006</t>
        </r>
      </text>
    </comment>
    <comment ref="NN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1020</t>
        </r>
      </text>
    </comment>
    <comment ref="NZ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1028</t>
        </r>
      </text>
    </comment>
    <comment ref="OE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4966</t>
        </r>
      </text>
    </comment>
    <comment ref="E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4926</t>
        </r>
      </text>
    </comment>
    <comment ref="AG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0628</t>
        </r>
      </text>
    </comment>
    <comment ref="CF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0603</t>
        </r>
      </text>
    </comment>
    <comment ref="CH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4905
</t>
        </r>
      </text>
    </comment>
    <comment ref="EH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0631</t>
        </r>
      </text>
    </comment>
    <comment ref="FH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4931</t>
        </r>
      </text>
    </comment>
    <comment ref="GP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0617</t>
        </r>
      </text>
    </comment>
    <comment ref="IH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4959</t>
        </r>
      </text>
    </comment>
    <comment ref="JD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</t>
        </r>
      </text>
    </comment>
    <comment ref="KN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1021</t>
        </r>
      </text>
    </comment>
    <comment ref="KW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1027</t>
        </r>
      </text>
    </comment>
    <comment ref="KZ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1029</t>
        </r>
      </text>
    </comment>
    <comment ref="LE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4988</t>
        </r>
      </text>
    </comment>
    <comment ref="LI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1034</t>
        </r>
      </text>
    </comment>
    <comment ref="MM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</t>
        </r>
      </text>
    </comment>
    <comment ref="NB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1012</t>
        </r>
      </text>
    </comment>
    <comment ref="NQ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1022</t>
        </r>
      </text>
    </comment>
    <comment ref="OC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1030</t>
        </r>
      </text>
    </comment>
    <comment ref="OE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4967</t>
        </r>
      </text>
    </comment>
    <comment ref="OU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1038</t>
        </r>
      </text>
    </comment>
    <comment ref="BM5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4946</t>
        </r>
      </text>
    </comment>
    <comment ref="BN5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0645</t>
        </r>
      </text>
    </comment>
    <comment ref="BQ5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0646</t>
        </r>
      </text>
    </comment>
    <comment ref="BW5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0648</t>
        </r>
      </text>
    </comment>
    <comment ref="CC5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0601</t>
        </r>
      </text>
    </comment>
    <comment ref="CF5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0603</t>
        </r>
      </text>
    </comment>
    <comment ref="EM5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4924</t>
        </r>
      </text>
    </comment>
    <comment ref="EN5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0634</t>
        </r>
      </text>
    </comment>
    <comment ref="FC5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0641</t>
        </r>
      </text>
    </comment>
    <comment ref="HJ5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4951</t>
        </r>
      </text>
    </comment>
    <comment ref="HK5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0630</t>
        </r>
      </text>
    </comment>
    <comment ref="KM5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4980</t>
        </r>
      </text>
    </comment>
    <comment ref="KN5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1021</t>
        </r>
      </text>
    </comment>
    <comment ref="KQ5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1023</t>
        </r>
      </text>
    </comment>
    <comment ref="NJ5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4958</t>
        </r>
      </text>
    </comment>
    <comment ref="NK5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1017</t>
        </r>
      </text>
    </comment>
    <comment ref="B5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ቀን 08/09/16 
የስም መስተካከል የተደረገ</t>
        </r>
      </text>
    </comment>
    <comment ref="B5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ቀን 08/09/16 
የስም መስተካከል የተደረገ</t>
        </r>
      </text>
    </comment>
    <comment ref="CH5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4906</t>
        </r>
      </text>
    </comment>
    <comment ref="CI5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0604
</t>
        </r>
      </text>
    </comment>
    <comment ref="DL5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4916</t>
        </r>
      </text>
    </comment>
    <comment ref="DM5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0622</t>
        </r>
      </text>
    </comment>
    <comment ref="GI5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4941</t>
        </r>
      </text>
    </comment>
    <comment ref="GJ5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0613</t>
        </r>
      </text>
    </comment>
    <comment ref="GU5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4946</t>
        </r>
      </text>
    </comment>
    <comment ref="GV5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0621</t>
        </r>
      </text>
    </comment>
    <comment ref="HG5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4950</t>
        </r>
      </text>
    </comment>
    <comment ref="HH5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0628</t>
        </r>
      </text>
    </comment>
    <comment ref="HJ5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4951</t>
        </r>
      </text>
    </comment>
    <comment ref="HK5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0630</t>
        </r>
      </text>
    </comment>
    <comment ref="JL5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4970</t>
        </r>
      </text>
    </comment>
    <comment ref="JM5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1005</t>
        </r>
      </text>
    </comment>
    <comment ref="KY5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4984</t>
        </r>
      </text>
    </comment>
    <comment ref="KZ5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1029</t>
        </r>
      </text>
    </comment>
    <comment ref="LH5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4989</t>
        </r>
      </text>
    </comment>
    <comment ref="LI5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1034</t>
        </r>
      </text>
    </comment>
    <comment ref="LN5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4991</t>
        </r>
      </text>
    </comment>
    <comment ref="LO5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1037</t>
        </r>
      </text>
    </comment>
    <comment ref="LW5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4995</t>
        </r>
      </text>
    </comment>
    <comment ref="LX5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1044</t>
        </r>
      </text>
    </comment>
    <comment ref="B5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ቀን 08/09/16 
የስም መስተካከል የተደረገ</t>
        </r>
      </text>
    </comment>
    <comment ref="I5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0616</t>
        </r>
      </text>
    </comment>
    <comment ref="R5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0621</t>
        </r>
      </text>
    </comment>
    <comment ref="U5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0622</t>
        </r>
      </text>
    </comment>
    <comment ref="B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ቀን 08/09/16 
የስም መስተካከል የተደረገ</t>
        </r>
      </text>
    </comment>
    <comment ref="EN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0634</t>
        </r>
      </text>
    </comment>
    <comment ref="FH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4931</t>
        </r>
      </text>
    </comment>
    <comment ref="LC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1030</t>
        </r>
      </text>
    </comment>
    <comment ref="LE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4988</t>
        </r>
      </text>
    </comment>
    <comment ref="NB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1012</t>
        </r>
      </text>
    </comment>
    <comment ref="OE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4966</t>
        </r>
      </text>
    </comment>
    <comment ref="B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ቀን 08/09/16 
የስም መስተካከል የተደረገ</t>
        </r>
      </text>
    </comment>
    <comment ref="BZ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0649</t>
        </r>
      </text>
    </comment>
    <comment ref="CH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4906</t>
        </r>
      </text>
    </comment>
    <comment ref="GG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0611</t>
        </r>
      </text>
    </comment>
    <comment ref="IH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4959</t>
        </r>
      </text>
    </comment>
    <comment ref="LC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1030</t>
        </r>
      </text>
    </comment>
    <comment ref="LE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4988</t>
        </r>
      </text>
    </comment>
    <comment ref="BN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0645</t>
        </r>
      </text>
    </comment>
    <comment ref="CH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4906</t>
        </r>
      </text>
    </comment>
    <comment ref="CI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0605</t>
        </r>
      </text>
    </comment>
    <comment ref="DG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0619</t>
        </r>
      </text>
    </comment>
    <comment ref="FC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0641</t>
        </r>
      </text>
    </comment>
    <comment ref="FH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4931</t>
        </r>
      </text>
    </comment>
    <comment ref="KE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1015</t>
        </r>
      </text>
    </comment>
    <comment ref="KN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1021</t>
        </r>
      </text>
    </comment>
    <comment ref="KQ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1023</t>
        </r>
      </text>
    </comment>
    <comment ref="LE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4988</t>
        </r>
      </text>
    </comment>
    <comment ref="LU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1041</t>
        </r>
      </text>
    </comment>
    <comment ref="MD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1048</t>
        </r>
      </text>
    </comment>
    <comment ref="MJ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</t>
        </r>
      </text>
    </comment>
    <comment ref="MP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</t>
        </r>
      </text>
    </comment>
    <comment ref="NQ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1021</t>
        </r>
      </text>
    </comment>
    <comment ref="OC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1030</t>
        </r>
      </text>
    </comment>
    <comment ref="OE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4966</t>
        </r>
      </text>
    </comment>
    <comment ref="BN6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0645</t>
        </r>
      </text>
    </comment>
    <comment ref="CH6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4906</t>
        </r>
      </text>
    </comment>
    <comment ref="CI6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0605</t>
        </r>
      </text>
    </comment>
    <comment ref="DG6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0619</t>
        </r>
      </text>
    </comment>
    <comment ref="FC6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0641</t>
        </r>
      </text>
    </comment>
    <comment ref="FH6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4931</t>
        </r>
      </text>
    </comment>
    <comment ref="KE6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1015</t>
        </r>
      </text>
    </comment>
    <comment ref="KN6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1021</t>
        </r>
      </text>
    </comment>
    <comment ref="KQ6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1023</t>
        </r>
      </text>
    </comment>
    <comment ref="LE6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4988</t>
        </r>
      </text>
    </comment>
    <comment ref="LU6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1041</t>
        </r>
      </text>
    </comment>
    <comment ref="MD6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1048</t>
        </r>
      </text>
    </comment>
    <comment ref="MJ6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</t>
        </r>
      </text>
    </comment>
    <comment ref="MP6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</t>
        </r>
      </text>
    </comment>
    <comment ref="NQ6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1021</t>
        </r>
      </text>
    </comment>
    <comment ref="OC6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1030</t>
        </r>
      </text>
    </comment>
    <comment ref="OE6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4967</t>
        </r>
      </text>
    </comment>
    <comment ref="AR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4940</t>
        </r>
      </text>
    </comment>
    <comment ref="AV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</t>
        </r>
      </text>
    </comment>
    <comment ref="AY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</t>
        </r>
      </text>
    </comment>
    <comment ref="CW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4911</t>
        </r>
      </text>
    </comment>
    <comment ref="CX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0614</t>
        </r>
      </text>
    </comment>
    <comment ref="DO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4917</t>
        </r>
      </text>
    </comment>
    <comment ref="DP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0623</t>
        </r>
      </text>
    </comment>
    <comment ref="EB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0629</t>
        </r>
      </text>
    </comment>
    <comment ref="FQ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4935</t>
        </r>
      </text>
    </comment>
    <comment ref="FR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0649</t>
        </r>
      </text>
    </comment>
    <comment ref="GL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4942</t>
        </r>
      </text>
    </comment>
    <comment ref="GM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0615</t>
        </r>
      </text>
    </comment>
    <comment ref="HG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4950</t>
        </r>
      </text>
    </comment>
    <comment ref="HH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0628</t>
        </r>
      </text>
    </comment>
    <comment ref="HY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4955</t>
        </r>
      </text>
    </comment>
    <comment ref="HZ64" authorId="0" shapeId="0">
      <text>
        <r>
          <rPr>
            <b/>
            <sz val="9"/>
            <color indexed="81"/>
            <rFont val="Tahoma"/>
            <family val="2"/>
          </rPr>
          <t>Author:
0635</t>
        </r>
      </text>
    </comment>
    <comment ref="KA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4976</t>
        </r>
      </text>
    </comment>
    <comment ref="KB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1013</t>
        </r>
      </text>
    </comment>
    <comment ref="LH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4989</t>
        </r>
      </text>
    </comment>
    <comment ref="LI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1034</t>
        </r>
      </text>
    </comment>
    <comment ref="MF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4998</t>
        </r>
      </text>
    </comment>
    <comment ref="MG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1049</t>
        </r>
      </text>
    </comment>
    <comment ref="N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4930</t>
        </r>
      </text>
    </comment>
    <comment ref="O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0619</t>
        </r>
      </text>
    </comment>
    <comment ref="AC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4935</t>
        </r>
      </text>
    </comment>
    <comment ref="AD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0627</t>
        </r>
      </text>
    </comment>
    <comment ref="AL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4938</t>
        </r>
      </text>
    </comment>
    <comment ref="AM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0631</t>
        </r>
      </text>
    </comment>
    <comment ref="AR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4940</t>
        </r>
      </text>
    </comment>
    <comment ref="AS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</t>
        </r>
      </text>
    </comment>
    <comment ref="BD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4944</t>
        </r>
      </text>
    </comment>
    <comment ref="BE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0641</t>
        </r>
      </text>
    </comment>
    <comment ref="CQ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4909</t>
        </r>
      </text>
    </comment>
    <comment ref="CR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0609</t>
        </r>
      </text>
    </comment>
    <comment ref="CZ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4912</t>
        </r>
      </text>
    </comment>
    <comment ref="DA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0616</t>
        </r>
      </text>
    </comment>
    <comment ref="DL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4916</t>
        </r>
      </text>
    </comment>
    <comment ref="DM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0622</t>
        </r>
      </text>
    </comment>
    <comment ref="DO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4917</t>
        </r>
      </text>
    </comment>
    <comment ref="DP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0623</t>
        </r>
      </text>
    </comment>
    <comment ref="EG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4922</t>
        </r>
      </text>
    </comment>
    <comment ref="EH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0631</t>
        </r>
      </text>
    </comment>
    <comment ref="ES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4926</t>
        </r>
      </text>
    </comment>
    <comment ref="ET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</t>
        </r>
      </text>
    </comment>
    <comment ref="FH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4931</t>
        </r>
      </text>
    </comment>
    <comment ref="FI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0644</t>
        </r>
      </text>
    </comment>
    <comment ref="FW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4937</t>
        </r>
      </text>
    </comment>
    <comment ref="FX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0605</t>
        </r>
      </text>
    </comment>
    <comment ref="GL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4942</t>
        </r>
      </text>
    </comment>
    <comment ref="GM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0615</t>
        </r>
      </text>
    </comment>
    <comment ref="GX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4947</t>
        </r>
      </text>
    </comment>
    <comment ref="GY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0623</t>
        </r>
      </text>
    </comment>
    <comment ref="HJ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4951</t>
        </r>
      </text>
    </comment>
    <comment ref="HK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0630</t>
        </r>
      </text>
    </comment>
    <comment ref="HY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4955</t>
        </r>
      </text>
    </comment>
    <comment ref="HZ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</t>
        </r>
      </text>
    </comment>
    <comment ref="IF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</t>
        </r>
      </text>
    </comment>
    <comment ref="IK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4961</t>
        </r>
      </text>
    </comment>
    <comment ref="IL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0641</t>
        </r>
      </text>
    </comment>
    <comment ref="IT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4964</t>
        </r>
      </text>
    </comment>
    <comment ref="IU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0646</t>
        </r>
      </text>
    </comment>
    <comment ref="JF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4968</t>
        </r>
      </text>
    </comment>
    <comment ref="JG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</t>
        </r>
      </text>
    </comment>
    <comment ref="JR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4972</t>
        </r>
      </text>
    </comment>
    <comment ref="JS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1009</t>
        </r>
      </text>
    </comment>
    <comment ref="KA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4976</t>
        </r>
      </text>
    </comment>
    <comment ref="KB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1013</t>
        </r>
      </text>
    </comment>
    <comment ref="KM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4980</t>
        </r>
      </text>
    </comment>
    <comment ref="KN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1021</t>
        </r>
      </text>
    </comment>
    <comment ref="KS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4982</t>
        </r>
      </text>
    </comment>
    <comment ref="KT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1025</t>
        </r>
      </text>
    </comment>
    <comment ref="KY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4984</t>
        </r>
      </text>
    </comment>
    <comment ref="KZ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1029</t>
        </r>
      </text>
    </comment>
    <comment ref="LE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4988</t>
        </r>
      </text>
    </comment>
    <comment ref="LF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1032</t>
        </r>
      </text>
    </comment>
    <comment ref="LH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4989</t>
        </r>
      </text>
    </comment>
    <comment ref="LI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1034</t>
        </r>
      </text>
    </comment>
    <comment ref="LK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4990</t>
        </r>
      </text>
    </comment>
    <comment ref="LL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1036</t>
        </r>
      </text>
    </comment>
    <comment ref="LO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1037</t>
        </r>
      </text>
    </comment>
    <comment ref="MO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4951</t>
        </r>
      </text>
    </comment>
    <comment ref="MP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</t>
        </r>
      </text>
    </comment>
    <comment ref="NQ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1022</t>
        </r>
      </text>
    </comment>
    <comment ref="OB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4964</t>
        </r>
      </text>
    </comment>
    <comment ref="OC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1030</t>
        </r>
      </text>
    </comment>
    <comment ref="ON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4971</t>
        </r>
      </text>
    </comment>
    <comment ref="OO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1034</t>
        </r>
      </text>
    </comment>
    <comment ref="OX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1040</t>
        </r>
      </text>
    </comment>
    <comment ref="CB6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4902</t>
        </r>
      </text>
    </comment>
    <comment ref="CC6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0601</t>
        </r>
      </text>
    </comment>
    <comment ref="KV6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4983</t>
        </r>
      </text>
    </comment>
    <comment ref="KW6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1027</t>
        </r>
      </text>
    </comment>
    <comment ref="B6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ቀን 08/09/16 
የስም መስተካከል የተደረገ</t>
        </r>
      </text>
    </comment>
    <comment ref="Q6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4931</t>
        </r>
      </text>
    </comment>
    <comment ref="R6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0621</t>
        </r>
      </text>
    </comment>
    <comment ref="GU6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4946</t>
        </r>
      </text>
    </comment>
    <comment ref="GV6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0621</t>
        </r>
      </text>
    </comment>
    <comment ref="B6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ቀን 08/09/16 
የስም መስተካከል የተደረገ</t>
        </r>
      </text>
    </comment>
    <comment ref="AX6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4942</t>
        </r>
      </text>
    </comment>
    <comment ref="AY6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</t>
        </r>
      </text>
    </comment>
    <comment ref="FQ6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4935</t>
        </r>
      </text>
    </comment>
    <comment ref="FR6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0650</t>
        </r>
      </text>
    </comment>
    <comment ref="JI6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4969</t>
        </r>
      </text>
    </comment>
    <comment ref="JJ6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</t>
        </r>
      </text>
    </comment>
    <comment ref="B7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ቀን 08/09/16 
የስም መስተካከል የተደረገ</t>
        </r>
      </text>
    </comment>
    <comment ref="CW7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4911</t>
        </r>
      </text>
    </comment>
    <comment ref="CX7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0614</t>
        </r>
      </text>
    </comment>
    <comment ref="DX7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4920</t>
        </r>
      </text>
    </comment>
    <comment ref="DY7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0627</t>
        </r>
      </text>
    </comment>
    <comment ref="MI7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4999</t>
        </r>
      </text>
    </comment>
    <comment ref="MJ7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</t>
        </r>
      </text>
    </comment>
    <comment ref="NH7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1015
</t>
        </r>
      </text>
    </comment>
    <comment ref="OO7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1034</t>
        </r>
      </text>
    </comment>
    <comment ref="CW7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4911</t>
        </r>
      </text>
    </comment>
    <comment ref="CX7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0614</t>
        </r>
      </text>
    </comment>
    <comment ref="MX7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4954</t>
        </r>
      </text>
    </comment>
    <comment ref="MY7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1010
</t>
        </r>
      </text>
    </comment>
    <comment ref="B7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ቀን 08/09/16 
የስም መስተካከል የተደረገ</t>
        </r>
      </text>
    </comment>
    <comment ref="B7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ቀን 08/09/16 
የስም መስተካከል የተደረገ</t>
        </r>
      </text>
    </comment>
    <comment ref="AX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4942</t>
        </r>
      </text>
    </comment>
    <comment ref="AY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</t>
        </r>
      </text>
    </comment>
    <comment ref="BM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4946</t>
        </r>
      </text>
    </comment>
    <comment ref="BQ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0646</t>
        </r>
      </text>
    </comment>
    <comment ref="FX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0605</t>
        </r>
      </text>
    </comment>
    <comment ref="AP7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0633</t>
        </r>
      </text>
    </comment>
    <comment ref="CH7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4905</t>
        </r>
      </text>
    </comment>
    <comment ref="CU7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0612</t>
        </r>
      </text>
    </comment>
    <comment ref="CX7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0614</t>
        </r>
      </text>
    </comment>
    <comment ref="EQ7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</t>
        </r>
      </text>
    </comment>
    <comment ref="FC7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0641</t>
        </r>
      </text>
    </comment>
    <comment ref="FH7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4931</t>
        </r>
      </text>
    </comment>
    <comment ref="FI7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0644</t>
        </r>
      </text>
    </comment>
    <comment ref="GM7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0615</t>
        </r>
      </text>
    </comment>
    <comment ref="GY7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0623</t>
        </r>
      </text>
    </comment>
    <comment ref="HN7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0631</t>
        </r>
      </text>
    </comment>
    <comment ref="IH7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4959</t>
        </r>
      </text>
    </comment>
    <comment ref="IL7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0641</t>
        </r>
      </text>
    </comment>
    <comment ref="JJ7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</t>
        </r>
      </text>
    </comment>
    <comment ref="JM7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1005</t>
        </r>
      </text>
    </comment>
    <comment ref="JP7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1007</t>
        </r>
      </text>
    </comment>
    <comment ref="KW7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1027</t>
        </r>
      </text>
    </comment>
    <comment ref="KZ7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1029</t>
        </r>
      </text>
    </comment>
    <comment ref="LI7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1034</t>
        </r>
      </text>
    </comment>
    <comment ref="LL7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1036</t>
        </r>
      </text>
    </comment>
    <comment ref="LO7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1038</t>
        </r>
      </text>
    </comment>
    <comment ref="MJ7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</t>
        </r>
      </text>
    </comment>
    <comment ref="MP7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</t>
        </r>
      </text>
    </comment>
    <comment ref="MU7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4953</t>
        </r>
      </text>
    </comment>
    <comment ref="MV7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1008</t>
        </r>
      </text>
    </comment>
    <comment ref="NB7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1012</t>
        </r>
      </text>
    </comment>
    <comment ref="NK7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1017</t>
        </r>
      </text>
    </comment>
    <comment ref="NQ7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1022</t>
        </r>
      </text>
    </comment>
    <comment ref="NZ7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1028</t>
        </r>
      </text>
    </comment>
    <comment ref="OE7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4967</t>
        </r>
      </text>
    </comment>
    <comment ref="OL7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1033</t>
        </r>
      </text>
    </comment>
    <comment ref="ON7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4971</t>
        </r>
      </text>
    </comment>
    <comment ref="OO7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1035</t>
        </r>
      </text>
    </comment>
    <comment ref="DO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4917</t>
        </r>
      </text>
    </comment>
    <comment ref="DP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0623</t>
        </r>
      </text>
    </comment>
    <comment ref="B8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ቀን 08/09/16 
የስም መስተካከል የተደረገ</t>
        </r>
      </text>
    </comment>
    <comment ref="B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ቀን 08/09/16 
የስም መስተካከል የተደረገ</t>
        </r>
      </text>
    </comment>
    <comment ref="EP8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4925</t>
        </r>
      </text>
    </comment>
    <comment ref="EQ8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</t>
        </r>
      </text>
    </comment>
    <comment ref="LW8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4995</t>
        </r>
      </text>
    </comment>
    <comment ref="LX8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1044</t>
        </r>
      </text>
    </comment>
    <comment ref="FT8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4936</t>
        </r>
      </text>
    </comment>
    <comment ref="FU8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0603</t>
        </r>
      </text>
    </comment>
    <comment ref="HA8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4948</t>
        </r>
      </text>
    </comment>
    <comment ref="HB8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0625</t>
        </r>
      </text>
    </comment>
    <comment ref="B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ቀን 08/09/16 
የስም መስተካከል የተደረገ</t>
        </r>
      </text>
    </comment>
    <comment ref="H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4928</t>
        </r>
      </text>
    </comment>
    <comment ref="I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0616</t>
        </r>
      </text>
    </comment>
    <comment ref="BG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4945</t>
        </r>
      </text>
    </comment>
    <comment ref="BH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0642</t>
        </r>
      </text>
    </comment>
    <comment ref="GO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4944</t>
        </r>
      </text>
    </comment>
    <comment ref="GP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0617</t>
        </r>
      </text>
    </comment>
    <comment ref="JL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4970</t>
        </r>
      </text>
    </comment>
    <comment ref="JM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1005</t>
        </r>
      </text>
    </comment>
    <comment ref="ON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4971</t>
        </r>
      </text>
    </comment>
    <comment ref="OO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1035</t>
        </r>
      </text>
    </comment>
    <comment ref="B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ቀን 08/09/16 
የስም መስተካከል የተደረገ</t>
        </r>
      </text>
    </comment>
    <comment ref="LQ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4992</t>
        </r>
      </text>
    </comment>
    <comment ref="LR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1040</t>
        </r>
      </text>
    </comment>
    <comment ref="LT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4994</t>
        </r>
      </text>
    </comment>
    <comment ref="LU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1042</t>
        </r>
      </text>
    </comment>
    <comment ref="B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ቀን 08/09/16 
የስም መስተካከል የተደረገ</t>
        </r>
      </text>
    </comment>
    <comment ref="KP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4981</t>
        </r>
      </text>
    </comment>
    <comment ref="KQ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1023</t>
        </r>
      </text>
    </comment>
    <comment ref="KV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4983</t>
        </r>
      </text>
    </comment>
    <comment ref="KW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1027</t>
        </r>
      </text>
    </comment>
    <comment ref="KY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4984</t>
        </r>
      </text>
    </comment>
    <comment ref="KZ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1029</t>
        </r>
      </text>
    </comment>
    <comment ref="LE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4988</t>
        </r>
      </text>
    </comment>
    <comment ref="LF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1032</t>
        </r>
      </text>
    </comment>
    <comment ref="B9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ቀን 08/09/16 
የስም መስተካከል የተደረገ</t>
        </r>
      </text>
    </comment>
    <comment ref="FQ9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4935</t>
        </r>
      </text>
    </comment>
    <comment ref="FR9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0650</t>
        </r>
      </text>
    </comment>
    <comment ref="IW9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4965</t>
        </r>
      </text>
    </comment>
    <comment ref="IX9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0647</t>
        </r>
      </text>
    </comment>
    <comment ref="B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ቀን 08/09/16 
የስም መስተካከል የተደረገ</t>
        </r>
      </text>
    </comment>
    <comment ref="KY9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4984</t>
        </r>
      </text>
    </comment>
    <comment ref="KZ9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1029</t>
        </r>
      </text>
    </comment>
    <comment ref="OH9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4968</t>
        </r>
      </text>
    </comment>
    <comment ref="OI9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1032</t>
        </r>
      </text>
    </comment>
    <comment ref="OT9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4972</t>
        </r>
      </text>
    </comment>
    <comment ref="OU9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1037</t>
        </r>
      </text>
    </comment>
    <comment ref="B9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ቀን 08/09/16 
የስም መስተካከል የተደረገ</t>
        </r>
      </text>
    </comment>
    <comment ref="B9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ቀን 08/09/16 
የስም መስተካከል የተደረገቀን 08/09/16 
የስም መስተካከል የተደረገ</t>
        </r>
      </text>
    </comment>
    <comment ref="IW9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ውስጥ ለውስጥ</t>
        </r>
      </text>
    </comment>
    <comment ref="IX9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0647</t>
        </r>
      </text>
    </comment>
    <comment ref="B9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ቀን 08/09/16 
የስም መስተካከል የተደረገ</t>
        </r>
      </text>
    </comment>
    <comment ref="IH10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4959</t>
        </r>
      </text>
    </comment>
    <comment ref="II10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</t>
        </r>
      </text>
    </comment>
    <comment ref="HG10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4950</t>
        </r>
      </text>
    </comment>
    <comment ref="HH10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0628</t>
        </r>
      </text>
    </comment>
    <comment ref="LC10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1030</t>
        </r>
      </text>
    </comment>
    <comment ref="MP10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</t>
        </r>
      </text>
    </comment>
    <comment ref="JU10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4973</t>
        </r>
      </text>
    </comment>
    <comment ref="JV10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1011</t>
        </r>
      </text>
    </comment>
    <comment ref="NJ10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4958</t>
        </r>
      </text>
    </comment>
    <comment ref="NK10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1017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E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10029</t>
        </r>
      </text>
    </comment>
    <comment ref="F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0501</t>
        </r>
      </text>
    </comment>
    <comment ref="J5" authorId="0" shapeId="0">
      <text>
        <r>
          <rPr>
            <b/>
            <sz val="14"/>
            <color indexed="81"/>
            <rFont val="Tahoma"/>
            <family val="2"/>
          </rPr>
          <t>Author:</t>
        </r>
        <r>
          <rPr>
            <sz val="14"/>
            <color indexed="81"/>
            <rFont val="Tahoma"/>
            <family val="2"/>
          </rPr>
          <t xml:space="preserve">
0502</t>
        </r>
      </text>
    </comment>
    <comment ref="R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0505</t>
        </r>
      </text>
    </comment>
    <comment ref="V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0506</t>
        </r>
      </text>
    </comment>
    <comment ref="Y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0507</t>
        </r>
      </text>
    </comment>
    <comment ref="AB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0508</t>
        </r>
      </text>
    </comment>
    <comment ref="AE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0510</t>
        </r>
      </text>
    </comment>
    <comment ref="AH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0512</t>
        </r>
      </text>
    </comment>
    <comment ref="AL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0514
</t>
        </r>
      </text>
    </comment>
    <comment ref="AP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0515</t>
        </r>
      </text>
    </comment>
    <comment ref="AT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0517</t>
        </r>
      </text>
    </comment>
    <comment ref="AW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0519</t>
        </r>
      </text>
    </comment>
    <comment ref="BA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0521</t>
        </r>
      </text>
    </comment>
    <comment ref="BD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0523</t>
        </r>
      </text>
    </comment>
    <comment ref="BG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0527</t>
        </r>
      </text>
    </comment>
    <comment ref="BJ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0528</t>
        </r>
      </text>
    </comment>
    <comment ref="BM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0530</t>
        </r>
      </text>
    </comment>
    <comment ref="BP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0532</t>
        </r>
      </text>
    </comment>
    <comment ref="BS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0533</t>
        </r>
      </text>
    </comment>
    <comment ref="BV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0534</t>
        </r>
      </text>
    </comment>
    <comment ref="BY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0536</t>
        </r>
      </text>
    </comment>
    <comment ref="CB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0538</t>
        </r>
      </text>
    </comment>
    <comment ref="CE5" authorId="0" shapeId="0">
      <text>
        <r>
          <rPr>
            <b/>
            <sz val="9"/>
            <color indexed="81"/>
            <rFont val="Tahoma"/>
            <family val="2"/>
          </rPr>
          <t>0540</t>
        </r>
      </text>
    </comment>
    <comment ref="CH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0542</t>
        </r>
      </text>
    </comment>
    <comment ref="CK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0544</t>
        </r>
      </text>
    </comment>
    <comment ref="CO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0546</t>
        </r>
      </text>
    </comment>
    <comment ref="CR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10009</t>
        </r>
      </text>
    </comment>
    <comment ref="CS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0548</t>
        </r>
      </text>
    </comment>
    <comment ref="CW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0549</t>
        </r>
      </text>
    </comment>
    <comment ref="DA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0101</t>
        </r>
      </text>
    </comment>
    <comment ref="DD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0103</t>
        </r>
      </text>
    </comment>
    <comment ref="DH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0104</t>
        </r>
      </text>
    </comment>
    <comment ref="DN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0106</t>
        </r>
      </text>
    </comment>
    <comment ref="DR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0108</t>
        </r>
      </text>
    </comment>
    <comment ref="DY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0110</t>
        </r>
      </text>
    </comment>
    <comment ref="EB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0112</t>
        </r>
      </text>
    </comment>
    <comment ref="EF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0114</t>
        </r>
      </text>
    </comment>
    <comment ref="EI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0116</t>
        </r>
      </text>
    </comment>
    <comment ref="EL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0118</t>
        </r>
      </text>
    </comment>
    <comment ref="EP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0120</t>
        </r>
      </text>
    </comment>
    <comment ref="ES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0122</t>
        </r>
      </text>
    </comment>
    <comment ref="EW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0124</t>
        </r>
      </text>
    </comment>
    <comment ref="FA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0126</t>
        </r>
      </text>
    </comment>
    <comment ref="FD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0129</t>
        </r>
      </text>
    </comment>
    <comment ref="FG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0131</t>
        </r>
      </text>
    </comment>
    <comment ref="FJ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0132</t>
        </r>
      </text>
    </comment>
    <comment ref="FM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0134</t>
        </r>
      </text>
    </comment>
    <comment ref="FQ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0137</t>
        </r>
      </text>
    </comment>
    <comment ref="FU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0139</t>
        </r>
      </text>
    </comment>
    <comment ref="FY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0141</t>
        </r>
      </text>
    </comment>
    <comment ref="GB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0143</t>
        </r>
      </text>
    </comment>
    <comment ref="GH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10037</t>
        </r>
      </text>
    </comment>
    <comment ref="GI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0146</t>
        </r>
      </text>
    </comment>
    <comment ref="GP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0148</t>
        </r>
      </text>
    </comment>
    <comment ref="GS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0150</t>
        </r>
      </text>
    </comment>
    <comment ref="GV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0101</t>
        </r>
      </text>
    </comment>
    <comment ref="GY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0103</t>
        </r>
      </text>
    </comment>
    <comment ref="HB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0105</t>
        </r>
      </text>
    </comment>
    <comment ref="HE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0108</t>
        </r>
      </text>
    </comment>
    <comment ref="HH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0110</t>
        </r>
      </text>
    </comment>
    <comment ref="HK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0112</t>
        </r>
      </text>
    </comment>
    <comment ref="HO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0114</t>
        </r>
      </text>
    </comment>
    <comment ref="HS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0117</t>
        </r>
      </text>
    </comment>
    <comment ref="HW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0119</t>
        </r>
      </text>
    </comment>
    <comment ref="HZ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0121</t>
        </r>
      </text>
    </comment>
    <comment ref="IC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0123</t>
        </r>
      </text>
    </comment>
    <comment ref="IF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0126</t>
        </r>
      </text>
    </comment>
    <comment ref="IJ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0128</t>
        </r>
      </text>
    </comment>
    <comment ref="IN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0130</t>
        </r>
      </text>
    </comment>
    <comment ref="IQ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0132</t>
        </r>
      </text>
    </comment>
    <comment ref="IT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0134</t>
        </r>
      </text>
    </comment>
    <comment ref="IW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0135</t>
        </r>
      </text>
    </comment>
    <comment ref="IZ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0137</t>
        </r>
      </text>
    </comment>
    <comment ref="JC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0140</t>
        </r>
      </text>
    </comment>
    <comment ref="JF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0142</t>
        </r>
      </text>
    </comment>
    <comment ref="JI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0144</t>
        </r>
      </text>
    </comment>
    <comment ref="JM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0145</t>
        </r>
      </text>
    </comment>
    <comment ref="JP5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8968</t>
        </r>
      </text>
    </comment>
    <comment ref="JQ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0148</t>
        </r>
      </text>
    </comment>
    <comment ref="JU5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0149</t>
        </r>
      </text>
    </comment>
    <comment ref="JX5" authorId="0" shapeId="0">
      <text>
        <r>
          <rPr>
            <b/>
            <sz val="16"/>
            <color indexed="81"/>
            <rFont val="Tahoma"/>
            <family val="2"/>
          </rPr>
          <t>Author:</t>
        </r>
        <r>
          <rPr>
            <sz val="16"/>
            <color indexed="81"/>
            <rFont val="Tahoma"/>
            <family val="2"/>
          </rPr>
          <t xml:space="preserve">
0101</t>
        </r>
      </text>
    </comment>
    <comment ref="KA5" authorId="0" shapeId="0">
      <text>
        <r>
          <rPr>
            <b/>
            <sz val="20"/>
            <color indexed="81"/>
            <rFont val="Cambria"/>
            <family val="1"/>
            <scheme val="major"/>
          </rPr>
          <t>Author:</t>
        </r>
        <r>
          <rPr>
            <sz val="20"/>
            <color indexed="81"/>
            <rFont val="Cambria"/>
            <family val="1"/>
            <scheme val="major"/>
          </rPr>
          <t xml:space="preserve">
0103</t>
        </r>
      </text>
    </comment>
    <comment ref="KE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0105</t>
        </r>
      </text>
    </comment>
    <comment ref="KH5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0106</t>
        </r>
      </text>
    </comment>
    <comment ref="KL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0108</t>
        </r>
      </text>
    </comment>
    <comment ref="KP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0109</t>
        </r>
      </text>
    </comment>
    <comment ref="KS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0111</t>
        </r>
      </text>
    </comment>
    <comment ref="KW5" authorId="0" shapeId="0">
      <text>
        <r>
          <rPr>
            <b/>
            <sz val="20"/>
            <color indexed="81"/>
            <rFont val="Cambria"/>
            <family val="1"/>
            <scheme val="major"/>
          </rPr>
          <t>Author:</t>
        </r>
        <r>
          <rPr>
            <sz val="20"/>
            <color indexed="81"/>
            <rFont val="Cambria"/>
            <family val="1"/>
            <scheme val="major"/>
          </rPr>
          <t xml:space="preserve">
0113</t>
        </r>
      </text>
    </comment>
    <comment ref="LA5" authorId="0" shapeId="0">
      <text>
        <r>
          <rPr>
            <b/>
            <sz val="22"/>
            <color indexed="81"/>
            <rFont val="Cambria"/>
            <family val="1"/>
            <scheme val="major"/>
          </rPr>
          <t>Author:</t>
        </r>
        <r>
          <rPr>
            <sz val="22"/>
            <color indexed="81"/>
            <rFont val="Cambria"/>
            <family val="1"/>
            <scheme val="major"/>
          </rPr>
          <t xml:space="preserve">
0115</t>
        </r>
      </text>
    </comment>
    <comment ref="LD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0117</t>
        </r>
      </text>
    </comment>
    <comment ref="LG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0119</t>
        </r>
      </text>
    </comment>
    <comment ref="LJ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0121</t>
        </r>
      </text>
    </comment>
    <comment ref="LN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0123</t>
        </r>
      </text>
    </comment>
    <comment ref="LR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0125</t>
        </r>
      </text>
    </comment>
    <comment ref="LV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0127</t>
        </r>
      </text>
    </comment>
    <comment ref="LZ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0129</t>
        </r>
      </text>
    </comment>
    <comment ref="MD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0131</t>
        </r>
      </text>
    </comment>
    <comment ref="ML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0134</t>
        </r>
      </text>
    </comment>
    <comment ref="MP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0136</t>
        </r>
      </text>
    </comment>
    <comment ref="MT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0138</t>
        </r>
      </text>
    </comment>
    <comment ref="MX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0140</t>
        </r>
      </text>
    </comment>
    <comment ref="NB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0142</t>
        </r>
      </text>
    </comment>
    <comment ref="NF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0144</t>
        </r>
      </text>
    </comment>
    <comment ref="NI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8997</t>
        </r>
      </text>
    </comment>
    <comment ref="NJ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0146</t>
        </r>
      </text>
    </comment>
    <comment ref="NN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0148</t>
        </r>
      </text>
    </comment>
    <comment ref="NR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0150</t>
        </r>
      </text>
    </comment>
    <comment ref="NV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1052</t>
        </r>
      </text>
    </comment>
    <comment ref="NZ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1053</t>
        </r>
      </text>
    </comment>
    <comment ref="OD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1055</t>
        </r>
      </text>
    </comment>
    <comment ref="OL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1058</t>
        </r>
      </text>
    </comment>
    <comment ref="OP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1060</t>
        </r>
      </text>
    </comment>
    <comment ref="OT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1062</t>
        </r>
      </text>
    </comment>
    <comment ref="OX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1064</t>
        </r>
      </text>
    </comment>
    <comment ref="PB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1066
</t>
        </r>
      </text>
    </comment>
    <comment ref="PF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1068</t>
        </r>
      </text>
    </comment>
    <comment ref="PJ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1070</t>
        </r>
      </text>
    </comment>
    <comment ref="PN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1072</t>
        </r>
      </text>
    </comment>
    <comment ref="PR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1074</t>
        </r>
      </text>
    </comment>
    <comment ref="PV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1078</t>
        </r>
      </text>
    </comment>
    <comment ref="PZ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1079</t>
        </r>
      </text>
    </comment>
    <comment ref="QD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1081</t>
        </r>
      </text>
    </comment>
    <comment ref="QL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1084</t>
        </r>
      </text>
    </comment>
    <comment ref="QP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1086</t>
        </r>
      </text>
    </comment>
    <comment ref="QT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1088</t>
        </r>
      </text>
    </comment>
    <comment ref="QX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1090</t>
        </r>
      </text>
    </comment>
    <comment ref="RB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1092</t>
        </r>
      </text>
    </comment>
    <comment ref="RF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1094</t>
        </r>
      </text>
    </comment>
    <comment ref="RN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1096</t>
        </r>
      </text>
    </comment>
    <comment ref="RR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1098</t>
        </r>
      </text>
    </comment>
    <comment ref="RU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8976</t>
        </r>
      </text>
    </comment>
    <comment ref="RV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1051</t>
        </r>
      </text>
    </comment>
    <comment ref="RZ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1053</t>
        </r>
      </text>
    </comment>
    <comment ref="SD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1056</t>
        </r>
      </text>
    </comment>
    <comment ref="SH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1058</t>
        </r>
      </text>
    </comment>
    <comment ref="SL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1060</t>
        </r>
      </text>
    </comment>
    <comment ref="SP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1061</t>
        </r>
      </text>
    </comment>
    <comment ref="ST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1063</t>
        </r>
      </text>
    </comment>
    <comment ref="SX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1065</t>
        </r>
      </text>
    </comment>
    <comment ref="TB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1067</t>
        </r>
      </text>
    </comment>
    <comment ref="F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0501</t>
        </r>
      </text>
    </comment>
    <comment ref="J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0502</t>
        </r>
      </text>
    </comment>
    <comment ref="R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0505</t>
        </r>
      </text>
    </comment>
    <comment ref="V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0506</t>
        </r>
      </text>
    </comment>
    <comment ref="Y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0507</t>
        </r>
      </text>
    </comment>
    <comment ref="AB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0508</t>
        </r>
      </text>
    </comment>
    <comment ref="AE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0510</t>
        </r>
      </text>
    </comment>
    <comment ref="AH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0512</t>
        </r>
      </text>
    </comment>
    <comment ref="AL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0514
</t>
        </r>
      </text>
    </comment>
    <comment ref="AP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0515</t>
        </r>
      </text>
    </comment>
    <comment ref="AT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0517</t>
        </r>
      </text>
    </comment>
    <comment ref="AW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0519</t>
        </r>
      </text>
    </comment>
    <comment ref="BA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0521</t>
        </r>
      </text>
    </comment>
    <comment ref="BD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0523</t>
        </r>
      </text>
    </comment>
    <comment ref="BG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0527</t>
        </r>
      </text>
    </comment>
    <comment ref="BJ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0528</t>
        </r>
      </text>
    </comment>
    <comment ref="BM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0530</t>
        </r>
      </text>
    </comment>
    <comment ref="BP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0532</t>
        </r>
      </text>
    </comment>
    <comment ref="BS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0533</t>
        </r>
      </text>
    </comment>
    <comment ref="BV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0534</t>
        </r>
      </text>
    </comment>
    <comment ref="BY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0536
</t>
        </r>
      </text>
    </comment>
    <comment ref="CB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0538</t>
        </r>
      </text>
    </comment>
    <comment ref="CE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0540</t>
        </r>
      </text>
    </comment>
    <comment ref="CH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0542</t>
        </r>
      </text>
    </comment>
    <comment ref="CK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0544</t>
        </r>
      </text>
    </comment>
    <comment ref="CO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0546</t>
        </r>
      </text>
    </comment>
    <comment ref="CR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10009</t>
        </r>
      </text>
    </comment>
    <comment ref="CS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0548</t>
        </r>
      </text>
    </comment>
    <comment ref="CW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0549</t>
        </r>
      </text>
    </comment>
    <comment ref="DA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0101</t>
        </r>
      </text>
    </comment>
    <comment ref="DD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0103</t>
        </r>
      </text>
    </comment>
    <comment ref="DH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0104</t>
        </r>
      </text>
    </comment>
    <comment ref="DN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0106</t>
        </r>
      </text>
    </comment>
    <comment ref="DR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0108</t>
        </r>
      </text>
    </comment>
    <comment ref="DY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0110</t>
        </r>
      </text>
    </comment>
    <comment ref="EB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0112</t>
        </r>
      </text>
    </comment>
    <comment ref="EF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0114</t>
        </r>
      </text>
    </comment>
    <comment ref="EI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0116</t>
        </r>
      </text>
    </comment>
    <comment ref="EL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0118</t>
        </r>
      </text>
    </comment>
    <comment ref="EP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0120</t>
        </r>
      </text>
    </comment>
    <comment ref="ES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0122</t>
        </r>
      </text>
    </comment>
    <comment ref="EW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0124</t>
        </r>
      </text>
    </comment>
    <comment ref="FA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0126</t>
        </r>
      </text>
    </comment>
    <comment ref="FD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0129</t>
        </r>
      </text>
    </comment>
    <comment ref="FG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0131</t>
        </r>
      </text>
    </comment>
    <comment ref="FJ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0132</t>
        </r>
      </text>
    </comment>
    <comment ref="FM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0134</t>
        </r>
      </text>
    </comment>
    <comment ref="FQ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0137</t>
        </r>
      </text>
    </comment>
    <comment ref="FU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0139</t>
        </r>
      </text>
    </comment>
    <comment ref="FY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0141</t>
        </r>
      </text>
    </comment>
    <comment ref="GE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0145</t>
        </r>
      </text>
    </comment>
    <comment ref="GH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10037</t>
        </r>
      </text>
    </comment>
    <comment ref="GI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0146</t>
        </r>
      </text>
    </comment>
    <comment ref="GP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0148</t>
        </r>
      </text>
    </comment>
    <comment ref="GS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0150</t>
        </r>
      </text>
    </comment>
    <comment ref="GV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0101</t>
        </r>
      </text>
    </comment>
    <comment ref="GY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0103</t>
        </r>
      </text>
    </comment>
    <comment ref="HB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0105</t>
        </r>
      </text>
    </comment>
    <comment ref="HE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0108</t>
        </r>
      </text>
    </comment>
    <comment ref="HH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0110</t>
        </r>
      </text>
    </comment>
    <comment ref="HK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0112</t>
        </r>
      </text>
    </comment>
    <comment ref="HO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0114</t>
        </r>
      </text>
    </comment>
    <comment ref="HS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0117</t>
        </r>
      </text>
    </comment>
    <comment ref="HW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0119</t>
        </r>
      </text>
    </comment>
    <comment ref="HZ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0121</t>
        </r>
      </text>
    </comment>
    <comment ref="IC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0123</t>
        </r>
      </text>
    </comment>
    <comment ref="IF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0126</t>
        </r>
      </text>
    </comment>
    <comment ref="IJ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0128</t>
        </r>
      </text>
    </comment>
    <comment ref="IN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0130</t>
        </r>
      </text>
    </comment>
    <comment ref="IQ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0132</t>
        </r>
      </text>
    </comment>
    <comment ref="IT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0134</t>
        </r>
      </text>
    </comment>
    <comment ref="IW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0135</t>
        </r>
      </text>
    </comment>
    <comment ref="IZ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0137</t>
        </r>
      </text>
    </comment>
    <comment ref="JC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0140</t>
        </r>
      </text>
    </comment>
    <comment ref="JF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0142</t>
        </r>
      </text>
    </comment>
    <comment ref="JI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0144</t>
        </r>
      </text>
    </comment>
    <comment ref="JM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0145</t>
        </r>
      </text>
    </comment>
    <comment ref="JP6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8968</t>
        </r>
      </text>
    </comment>
    <comment ref="JQ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0148</t>
        </r>
      </text>
    </comment>
    <comment ref="JU6" authorId="0" shapeId="0">
      <text>
        <r>
          <rPr>
            <b/>
            <sz val="16"/>
            <color indexed="81"/>
            <rFont val="Cambria"/>
            <family val="1"/>
            <scheme val="major"/>
          </rPr>
          <t>Author:</t>
        </r>
        <r>
          <rPr>
            <sz val="16"/>
            <color indexed="81"/>
            <rFont val="Cambria"/>
            <family val="1"/>
            <scheme val="major"/>
          </rPr>
          <t xml:space="preserve">
0149</t>
        </r>
      </text>
    </comment>
    <comment ref="JX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8"/>
            <color indexed="81"/>
            <rFont val="Cambria"/>
            <family val="1"/>
            <scheme val="major"/>
          </rPr>
          <t>0101</t>
        </r>
      </text>
    </comment>
    <comment ref="KA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Cambria"/>
            <family val="1"/>
            <scheme val="major"/>
          </rPr>
          <t>0103</t>
        </r>
      </text>
    </comment>
    <comment ref="KE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13451</t>
        </r>
      </text>
    </comment>
    <comment ref="KH6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0106</t>
        </r>
      </text>
    </comment>
    <comment ref="KL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0108</t>
        </r>
      </text>
    </comment>
    <comment ref="KP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0109</t>
        </r>
      </text>
    </comment>
    <comment ref="KS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0111</t>
        </r>
      </text>
    </comment>
    <comment ref="KW6" authorId="0" shapeId="0">
      <text>
        <r>
          <rPr>
            <b/>
            <sz val="20"/>
            <color indexed="81"/>
            <rFont val="Cambria"/>
            <family val="1"/>
            <scheme val="major"/>
          </rPr>
          <t>Author:</t>
        </r>
        <r>
          <rPr>
            <sz val="20"/>
            <color indexed="81"/>
            <rFont val="Cambria"/>
            <family val="1"/>
            <scheme val="major"/>
          </rPr>
          <t xml:space="preserve">
0113</t>
        </r>
      </text>
    </comment>
    <comment ref="LA6" authorId="0" shapeId="0">
      <text>
        <r>
          <rPr>
            <b/>
            <sz val="20"/>
            <color indexed="81"/>
            <rFont val="Cambria"/>
            <family val="1"/>
            <scheme val="major"/>
          </rPr>
          <t>Author:</t>
        </r>
        <r>
          <rPr>
            <sz val="20"/>
            <color indexed="81"/>
            <rFont val="Cambria"/>
            <family val="1"/>
            <scheme val="major"/>
          </rPr>
          <t xml:space="preserve">
0115</t>
        </r>
      </text>
    </comment>
    <comment ref="LD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0117</t>
        </r>
      </text>
    </comment>
    <comment ref="LG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0119</t>
        </r>
      </text>
    </comment>
    <comment ref="LJ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0121</t>
        </r>
      </text>
    </comment>
    <comment ref="LN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0123</t>
        </r>
      </text>
    </comment>
    <comment ref="LR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0125</t>
        </r>
      </text>
    </comment>
    <comment ref="LV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0127</t>
        </r>
      </text>
    </comment>
    <comment ref="LZ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0129</t>
        </r>
      </text>
    </comment>
    <comment ref="MD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0131</t>
        </r>
      </text>
    </comment>
    <comment ref="ML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0134</t>
        </r>
      </text>
    </comment>
    <comment ref="MP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0136</t>
        </r>
      </text>
    </comment>
    <comment ref="MT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0138</t>
        </r>
      </text>
    </comment>
    <comment ref="MX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0141</t>
        </r>
      </text>
    </comment>
    <comment ref="NB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0142</t>
        </r>
      </text>
    </comment>
    <comment ref="NF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0144</t>
        </r>
      </text>
    </comment>
    <comment ref="NI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8997</t>
        </r>
      </text>
    </comment>
    <comment ref="NJ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0146</t>
        </r>
      </text>
    </comment>
    <comment ref="NN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0148</t>
        </r>
      </text>
    </comment>
    <comment ref="NR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0150</t>
        </r>
      </text>
    </comment>
    <comment ref="NV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1052</t>
        </r>
      </text>
    </comment>
    <comment ref="NZ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1053</t>
        </r>
      </text>
    </comment>
    <comment ref="OD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1055</t>
        </r>
      </text>
    </comment>
    <comment ref="OL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1058</t>
        </r>
      </text>
    </comment>
    <comment ref="OP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1060</t>
        </r>
      </text>
    </comment>
    <comment ref="OT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1062</t>
        </r>
      </text>
    </comment>
    <comment ref="OX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1064</t>
        </r>
      </text>
    </comment>
    <comment ref="PB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1066</t>
        </r>
      </text>
    </comment>
    <comment ref="PF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1068</t>
        </r>
      </text>
    </comment>
    <comment ref="PJ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1070</t>
        </r>
      </text>
    </comment>
    <comment ref="PN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1072</t>
        </r>
      </text>
    </comment>
    <comment ref="PR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1074</t>
        </r>
      </text>
    </comment>
    <comment ref="PV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1078/1077</t>
        </r>
      </text>
    </comment>
    <comment ref="PZ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1079</t>
        </r>
      </text>
    </comment>
    <comment ref="QD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1081</t>
        </r>
      </text>
    </comment>
    <comment ref="QL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1084</t>
        </r>
      </text>
    </comment>
    <comment ref="QP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1086</t>
        </r>
      </text>
    </comment>
    <comment ref="QT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1088</t>
        </r>
      </text>
    </comment>
    <comment ref="QX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1090</t>
        </r>
      </text>
    </comment>
    <comment ref="RB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1092</t>
        </r>
      </text>
    </comment>
    <comment ref="RF6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1094</t>
        </r>
      </text>
    </comment>
    <comment ref="RN6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1096</t>
        </r>
      </text>
    </comment>
    <comment ref="RR6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1098</t>
        </r>
      </text>
    </comment>
    <comment ref="RU6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8976</t>
        </r>
      </text>
    </comment>
    <comment ref="RV6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1051</t>
        </r>
      </text>
    </comment>
    <comment ref="RZ6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1053</t>
        </r>
      </text>
    </comment>
    <comment ref="SD6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1056</t>
        </r>
      </text>
    </comment>
    <comment ref="SH6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1058</t>
        </r>
      </text>
    </comment>
    <comment ref="SL6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1060</t>
        </r>
      </text>
    </comment>
    <comment ref="SP6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1061</t>
        </r>
      </text>
    </comment>
    <comment ref="ST6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1063</t>
        </r>
      </text>
    </comment>
    <comment ref="SX6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1065</t>
        </r>
      </text>
    </comment>
    <comment ref="TB6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1067</t>
        </r>
      </text>
    </comment>
    <comment ref="F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0501</t>
        </r>
      </text>
    </comment>
    <comment ref="J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0502</t>
        </r>
      </text>
    </comment>
    <comment ref="R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0505</t>
        </r>
      </text>
    </comment>
    <comment ref="V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0506</t>
        </r>
      </text>
    </comment>
    <comment ref="Y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0507</t>
        </r>
      </text>
    </comment>
    <comment ref="AB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0508</t>
        </r>
      </text>
    </comment>
    <comment ref="AE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0510</t>
        </r>
      </text>
    </comment>
    <comment ref="AH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0512</t>
        </r>
      </text>
    </comment>
    <comment ref="AL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0514</t>
        </r>
      </text>
    </comment>
    <comment ref="AP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0515</t>
        </r>
      </text>
    </comment>
    <comment ref="AT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0517</t>
        </r>
      </text>
    </comment>
    <comment ref="AW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0519</t>
        </r>
      </text>
    </comment>
    <comment ref="BA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0521</t>
        </r>
      </text>
    </comment>
    <comment ref="BD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0523</t>
        </r>
      </text>
    </comment>
    <comment ref="BG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0527</t>
        </r>
      </text>
    </comment>
    <comment ref="BJ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0528</t>
        </r>
      </text>
    </comment>
    <comment ref="BM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0530</t>
        </r>
      </text>
    </comment>
    <comment ref="BP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0532</t>
        </r>
      </text>
    </comment>
    <comment ref="BS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0533</t>
        </r>
      </text>
    </comment>
    <comment ref="BV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0534</t>
        </r>
      </text>
    </comment>
    <comment ref="BY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0536</t>
        </r>
      </text>
    </comment>
    <comment ref="CB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0538</t>
        </r>
      </text>
    </comment>
    <comment ref="CE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0540</t>
        </r>
      </text>
    </comment>
    <comment ref="CH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0542</t>
        </r>
      </text>
    </comment>
    <comment ref="CO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0546</t>
        </r>
      </text>
    </comment>
    <comment ref="CR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10009</t>
        </r>
      </text>
    </comment>
    <comment ref="CS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0548</t>
        </r>
      </text>
    </comment>
    <comment ref="CW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0549</t>
        </r>
      </text>
    </comment>
    <comment ref="DA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0101</t>
        </r>
      </text>
    </comment>
    <comment ref="DD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0103</t>
        </r>
      </text>
    </comment>
    <comment ref="DH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0104</t>
        </r>
      </text>
    </comment>
    <comment ref="DN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0106</t>
        </r>
      </text>
    </comment>
    <comment ref="DR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0108</t>
        </r>
      </text>
    </comment>
    <comment ref="DY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0110</t>
        </r>
      </text>
    </comment>
    <comment ref="EB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0112</t>
        </r>
      </text>
    </comment>
    <comment ref="EF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0114</t>
        </r>
      </text>
    </comment>
    <comment ref="EI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0116</t>
        </r>
      </text>
    </comment>
    <comment ref="EL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0118</t>
        </r>
      </text>
    </comment>
    <comment ref="EP7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ES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0122</t>
        </r>
      </text>
    </comment>
    <comment ref="EW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0124</t>
        </r>
      </text>
    </comment>
    <comment ref="FA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0126</t>
        </r>
      </text>
    </comment>
    <comment ref="FD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0129</t>
        </r>
      </text>
    </comment>
    <comment ref="FG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0131</t>
        </r>
      </text>
    </comment>
    <comment ref="FJ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0132</t>
        </r>
      </text>
    </comment>
    <comment ref="FM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0134</t>
        </r>
      </text>
    </comment>
    <comment ref="FQ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0137</t>
        </r>
      </text>
    </comment>
    <comment ref="FU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0139</t>
        </r>
      </text>
    </comment>
    <comment ref="FY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0141</t>
        </r>
      </text>
    </comment>
    <comment ref="GB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0143</t>
        </r>
      </text>
    </comment>
    <comment ref="GH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10037</t>
        </r>
      </text>
    </comment>
    <comment ref="GI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0146</t>
        </r>
      </text>
    </comment>
    <comment ref="GP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0148</t>
        </r>
      </text>
    </comment>
    <comment ref="GS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0150</t>
        </r>
      </text>
    </comment>
    <comment ref="GV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0101</t>
        </r>
      </text>
    </comment>
    <comment ref="GY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0103</t>
        </r>
      </text>
    </comment>
    <comment ref="HB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0105</t>
        </r>
      </text>
    </comment>
    <comment ref="HE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0108</t>
        </r>
      </text>
    </comment>
    <comment ref="HH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0110</t>
        </r>
      </text>
    </comment>
    <comment ref="HK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0112</t>
        </r>
      </text>
    </comment>
    <comment ref="HO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0114</t>
        </r>
      </text>
    </comment>
    <comment ref="HS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0117</t>
        </r>
      </text>
    </comment>
    <comment ref="HW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0119</t>
        </r>
      </text>
    </comment>
    <comment ref="HZ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0121</t>
        </r>
      </text>
    </comment>
    <comment ref="IC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0123</t>
        </r>
      </text>
    </comment>
    <comment ref="IF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0126</t>
        </r>
      </text>
    </comment>
    <comment ref="IJ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0128</t>
        </r>
      </text>
    </comment>
    <comment ref="IN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0130</t>
        </r>
      </text>
    </comment>
    <comment ref="IQ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0132</t>
        </r>
      </text>
    </comment>
    <comment ref="IT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0134</t>
        </r>
      </text>
    </comment>
    <comment ref="IW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0135</t>
        </r>
      </text>
    </comment>
    <comment ref="IZ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0137</t>
        </r>
      </text>
    </comment>
    <comment ref="JC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0140</t>
        </r>
      </text>
    </comment>
    <comment ref="JF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0142</t>
        </r>
      </text>
    </comment>
    <comment ref="JI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0144</t>
        </r>
      </text>
    </comment>
    <comment ref="JM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0145</t>
        </r>
      </text>
    </comment>
    <comment ref="JP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8968</t>
        </r>
      </text>
    </comment>
    <comment ref="JQ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0148</t>
        </r>
      </text>
    </comment>
    <comment ref="JU7" authorId="0" shapeId="0">
      <text>
        <r>
          <rPr>
            <b/>
            <sz val="16"/>
            <color indexed="81"/>
            <rFont val="Cambria"/>
            <family val="1"/>
            <scheme val="major"/>
          </rPr>
          <t>Author:</t>
        </r>
        <r>
          <rPr>
            <sz val="16"/>
            <color indexed="81"/>
            <rFont val="Cambria"/>
            <family val="1"/>
            <scheme val="major"/>
          </rPr>
          <t xml:space="preserve">
0149</t>
        </r>
      </text>
    </comment>
    <comment ref="JX7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0101</t>
        </r>
      </text>
    </comment>
    <comment ref="KA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8"/>
            <color indexed="81"/>
            <rFont val="Cambria"/>
            <family val="1"/>
            <scheme val="major"/>
          </rPr>
          <t>0103</t>
        </r>
      </text>
    </comment>
    <comment ref="KE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13451</t>
        </r>
      </text>
    </comment>
    <comment ref="KH7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0106</t>
        </r>
      </text>
    </comment>
    <comment ref="KL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0108</t>
        </r>
      </text>
    </comment>
    <comment ref="KP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0109</t>
        </r>
      </text>
    </comment>
    <comment ref="KS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0111</t>
        </r>
      </text>
    </comment>
    <comment ref="KW7" authorId="0" shapeId="0">
      <text>
        <r>
          <rPr>
            <b/>
            <sz val="20"/>
            <color indexed="81"/>
            <rFont val="Cambria"/>
            <family val="1"/>
            <scheme val="major"/>
          </rPr>
          <t>Author:</t>
        </r>
        <r>
          <rPr>
            <sz val="20"/>
            <color indexed="81"/>
            <rFont val="Cambria"/>
            <family val="1"/>
            <scheme val="major"/>
          </rPr>
          <t xml:space="preserve">
0113</t>
        </r>
      </text>
    </comment>
    <comment ref="LA7" authorId="0" shapeId="0">
      <text>
        <r>
          <rPr>
            <b/>
            <sz val="22"/>
            <color indexed="81"/>
            <rFont val="Cambria"/>
            <family val="1"/>
            <scheme val="major"/>
          </rPr>
          <t>Author:</t>
        </r>
        <r>
          <rPr>
            <sz val="22"/>
            <color indexed="81"/>
            <rFont val="Cambria"/>
            <family val="1"/>
            <scheme val="major"/>
          </rPr>
          <t xml:space="preserve">
0115</t>
        </r>
      </text>
    </comment>
    <comment ref="LD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0117</t>
        </r>
      </text>
    </comment>
    <comment ref="LG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0119</t>
        </r>
      </text>
    </comment>
    <comment ref="LJ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0121</t>
        </r>
      </text>
    </comment>
    <comment ref="LN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0123</t>
        </r>
      </text>
    </comment>
    <comment ref="LR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0125</t>
        </r>
      </text>
    </comment>
    <comment ref="LV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0127</t>
        </r>
      </text>
    </comment>
    <comment ref="LZ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0129</t>
        </r>
      </text>
    </comment>
    <comment ref="MD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0131</t>
        </r>
      </text>
    </comment>
    <comment ref="ML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0134</t>
        </r>
      </text>
    </comment>
    <comment ref="MP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0136</t>
        </r>
      </text>
    </comment>
    <comment ref="MT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0138</t>
        </r>
      </text>
    </comment>
    <comment ref="MX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0140</t>
        </r>
      </text>
    </comment>
    <comment ref="NB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0142</t>
        </r>
      </text>
    </comment>
    <comment ref="NF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0144</t>
        </r>
      </text>
    </comment>
    <comment ref="NI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8997</t>
        </r>
      </text>
    </comment>
    <comment ref="NJ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0146</t>
        </r>
      </text>
    </comment>
    <comment ref="NN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0148</t>
        </r>
      </text>
    </comment>
    <comment ref="NR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0150</t>
        </r>
      </text>
    </comment>
    <comment ref="NV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1052</t>
        </r>
      </text>
    </comment>
    <comment ref="NZ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1053</t>
        </r>
      </text>
    </comment>
    <comment ref="OD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1055</t>
        </r>
      </text>
    </comment>
    <comment ref="OL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1058</t>
        </r>
      </text>
    </comment>
    <comment ref="OP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1060</t>
        </r>
      </text>
    </comment>
    <comment ref="OT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1062</t>
        </r>
      </text>
    </comment>
    <comment ref="OX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1064</t>
        </r>
      </text>
    </comment>
    <comment ref="PB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1066</t>
        </r>
      </text>
    </comment>
    <comment ref="PF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1068</t>
        </r>
      </text>
    </comment>
    <comment ref="PN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1072</t>
        </r>
      </text>
    </comment>
    <comment ref="PR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1074</t>
        </r>
      </text>
    </comment>
    <comment ref="PV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1078/1077</t>
        </r>
      </text>
    </comment>
    <comment ref="PZ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1079</t>
        </r>
      </text>
    </comment>
    <comment ref="QD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1081</t>
        </r>
      </text>
    </comment>
    <comment ref="QL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1084</t>
        </r>
      </text>
    </comment>
    <comment ref="QP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1086</t>
        </r>
      </text>
    </comment>
    <comment ref="QT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1088</t>
        </r>
      </text>
    </comment>
    <comment ref="QX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1090</t>
        </r>
      </text>
    </comment>
    <comment ref="RB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1092</t>
        </r>
      </text>
    </comment>
    <comment ref="RF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1094</t>
        </r>
      </text>
    </comment>
    <comment ref="RN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1096</t>
        </r>
      </text>
    </comment>
    <comment ref="RR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1098</t>
        </r>
      </text>
    </comment>
    <comment ref="RU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8976</t>
        </r>
      </text>
    </comment>
    <comment ref="RV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1051</t>
        </r>
      </text>
    </comment>
    <comment ref="RZ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1053</t>
        </r>
      </text>
    </comment>
    <comment ref="SD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1056</t>
        </r>
      </text>
    </comment>
    <comment ref="SH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1058</t>
        </r>
      </text>
    </comment>
    <comment ref="SL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1060</t>
        </r>
      </text>
    </comment>
    <comment ref="SP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1061</t>
        </r>
      </text>
    </comment>
    <comment ref="ST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1063</t>
        </r>
      </text>
    </comment>
    <comment ref="SX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1065</t>
        </r>
      </text>
    </comment>
    <comment ref="TB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1067</t>
        </r>
      </text>
    </comment>
    <comment ref="F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0501</t>
        </r>
      </text>
    </comment>
    <comment ref="J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0502</t>
        </r>
      </text>
    </comment>
    <comment ref="R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0505</t>
        </r>
      </text>
    </comment>
    <comment ref="V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0506</t>
        </r>
      </text>
    </comment>
    <comment ref="Y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0507</t>
        </r>
      </text>
    </comment>
    <comment ref="AB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0508</t>
        </r>
      </text>
    </comment>
    <comment ref="AE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0510</t>
        </r>
      </text>
    </comment>
    <comment ref="AH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0512</t>
        </r>
      </text>
    </comment>
    <comment ref="AL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0514</t>
        </r>
      </text>
    </comment>
    <comment ref="AP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0515</t>
        </r>
      </text>
    </comment>
    <comment ref="AT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0517</t>
        </r>
      </text>
    </comment>
    <comment ref="AW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0519</t>
        </r>
      </text>
    </comment>
    <comment ref="BA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0521</t>
        </r>
      </text>
    </comment>
    <comment ref="BD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0523</t>
        </r>
      </text>
    </comment>
    <comment ref="BG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0527</t>
        </r>
      </text>
    </comment>
    <comment ref="BJ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0528</t>
        </r>
      </text>
    </comment>
    <comment ref="BM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0530</t>
        </r>
      </text>
    </comment>
    <comment ref="BP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0532</t>
        </r>
      </text>
    </comment>
    <comment ref="BS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0533</t>
        </r>
      </text>
    </comment>
    <comment ref="BV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0534</t>
        </r>
      </text>
    </comment>
    <comment ref="BY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0536</t>
        </r>
      </text>
    </comment>
    <comment ref="CB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0538</t>
        </r>
      </text>
    </comment>
    <comment ref="CE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0540</t>
        </r>
      </text>
    </comment>
    <comment ref="CH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0542</t>
        </r>
      </text>
    </comment>
    <comment ref="CK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0544</t>
        </r>
      </text>
    </comment>
    <comment ref="CO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0546</t>
        </r>
      </text>
    </comment>
    <comment ref="CR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10009</t>
        </r>
      </text>
    </comment>
    <comment ref="CS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0548</t>
        </r>
      </text>
    </comment>
    <comment ref="CW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0549</t>
        </r>
      </text>
    </comment>
    <comment ref="DA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0101</t>
        </r>
      </text>
    </comment>
    <comment ref="DD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0103</t>
        </r>
      </text>
    </comment>
    <comment ref="DH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0104</t>
        </r>
      </text>
    </comment>
    <comment ref="DN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0106</t>
        </r>
      </text>
    </comment>
    <comment ref="DR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0108</t>
        </r>
      </text>
    </comment>
    <comment ref="DY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0110</t>
        </r>
      </text>
    </comment>
    <comment ref="EB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0112</t>
        </r>
      </text>
    </comment>
    <comment ref="EF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0114</t>
        </r>
      </text>
    </comment>
    <comment ref="EI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0116</t>
        </r>
      </text>
    </comment>
    <comment ref="EL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0118</t>
        </r>
      </text>
    </comment>
    <comment ref="EP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0120</t>
        </r>
      </text>
    </comment>
    <comment ref="ES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0122</t>
        </r>
      </text>
    </comment>
    <comment ref="EW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0124</t>
        </r>
      </text>
    </comment>
    <comment ref="FA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0126</t>
        </r>
      </text>
    </comment>
    <comment ref="FD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0129</t>
        </r>
      </text>
    </comment>
    <comment ref="FG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0131</t>
        </r>
      </text>
    </comment>
    <comment ref="FJ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0132</t>
        </r>
      </text>
    </comment>
    <comment ref="FM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0134</t>
        </r>
      </text>
    </comment>
    <comment ref="FQ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0137</t>
        </r>
      </text>
    </comment>
    <comment ref="FU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0139</t>
        </r>
      </text>
    </comment>
    <comment ref="FY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0141</t>
        </r>
      </text>
    </comment>
    <comment ref="GB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0143</t>
        </r>
      </text>
    </comment>
    <comment ref="GH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10037</t>
        </r>
      </text>
    </comment>
    <comment ref="GI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0146</t>
        </r>
      </text>
    </comment>
    <comment ref="GP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0148</t>
        </r>
      </text>
    </comment>
    <comment ref="GS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0150</t>
        </r>
      </text>
    </comment>
    <comment ref="GV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0101</t>
        </r>
      </text>
    </comment>
    <comment ref="GY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0103</t>
        </r>
      </text>
    </comment>
    <comment ref="HB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0105</t>
        </r>
      </text>
    </comment>
    <comment ref="HE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0108</t>
        </r>
      </text>
    </comment>
    <comment ref="HH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0110</t>
        </r>
      </text>
    </comment>
    <comment ref="HK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0112</t>
        </r>
      </text>
    </comment>
    <comment ref="HO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0114</t>
        </r>
      </text>
    </comment>
    <comment ref="HS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0117</t>
        </r>
      </text>
    </comment>
    <comment ref="HW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0119</t>
        </r>
      </text>
    </comment>
    <comment ref="HZ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0121</t>
        </r>
      </text>
    </comment>
    <comment ref="IC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0123</t>
        </r>
      </text>
    </comment>
    <comment ref="IF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0126</t>
        </r>
      </text>
    </comment>
    <comment ref="IJ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0128</t>
        </r>
      </text>
    </comment>
    <comment ref="IN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0130</t>
        </r>
      </text>
    </comment>
    <comment ref="IQ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0132</t>
        </r>
      </text>
    </comment>
    <comment ref="IT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0134</t>
        </r>
      </text>
    </comment>
    <comment ref="IW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0135</t>
        </r>
      </text>
    </comment>
    <comment ref="IZ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0137</t>
        </r>
      </text>
    </comment>
    <comment ref="JC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0140</t>
        </r>
      </text>
    </comment>
    <comment ref="JF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0142</t>
        </r>
      </text>
    </comment>
    <comment ref="JI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0144</t>
        </r>
      </text>
    </comment>
    <comment ref="JM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0145</t>
        </r>
      </text>
    </comment>
    <comment ref="JP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8968</t>
        </r>
      </text>
    </comment>
    <comment ref="JQ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0148</t>
        </r>
      </text>
    </comment>
    <comment ref="JU8" authorId="0" shapeId="0">
      <text>
        <r>
          <rPr>
            <b/>
            <sz val="16"/>
            <color indexed="81"/>
            <rFont val="Cambria"/>
            <family val="1"/>
            <scheme val="major"/>
          </rPr>
          <t>Author:</t>
        </r>
        <r>
          <rPr>
            <sz val="16"/>
            <color indexed="81"/>
            <rFont val="Cambria"/>
            <family val="1"/>
            <scheme val="major"/>
          </rPr>
          <t xml:space="preserve">
0149</t>
        </r>
      </text>
    </comment>
    <comment ref="JX8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0101</t>
        </r>
      </text>
    </comment>
    <comment ref="KA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Cambria"/>
            <family val="1"/>
            <scheme val="major"/>
          </rPr>
          <t>0103</t>
        </r>
      </text>
    </comment>
    <comment ref="KE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13451</t>
        </r>
      </text>
    </comment>
    <comment ref="KH8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0106</t>
        </r>
      </text>
    </comment>
    <comment ref="KL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0108</t>
        </r>
      </text>
    </comment>
    <comment ref="KP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0109</t>
        </r>
      </text>
    </comment>
    <comment ref="KS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0111</t>
        </r>
      </text>
    </comment>
    <comment ref="KW8" authorId="0" shapeId="0">
      <text>
        <r>
          <rPr>
            <b/>
            <sz val="20"/>
            <color indexed="81"/>
            <rFont val="Cambria"/>
            <family val="1"/>
            <scheme val="major"/>
          </rPr>
          <t>Author:</t>
        </r>
        <r>
          <rPr>
            <sz val="20"/>
            <color indexed="81"/>
            <rFont val="Cambria"/>
            <family val="1"/>
            <scheme val="major"/>
          </rPr>
          <t xml:space="preserve">
0113</t>
        </r>
      </text>
    </comment>
    <comment ref="LA8" authorId="0" shapeId="0">
      <text>
        <r>
          <rPr>
            <b/>
            <sz val="20"/>
            <color indexed="81"/>
            <rFont val="Cambria"/>
            <family val="1"/>
            <scheme val="major"/>
          </rPr>
          <t>Author:</t>
        </r>
        <r>
          <rPr>
            <sz val="20"/>
            <color indexed="81"/>
            <rFont val="Cambria"/>
            <family val="1"/>
            <scheme val="major"/>
          </rPr>
          <t xml:space="preserve">
0115</t>
        </r>
      </text>
    </comment>
    <comment ref="LD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0117</t>
        </r>
      </text>
    </comment>
    <comment ref="LG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0119</t>
        </r>
      </text>
    </comment>
    <comment ref="LJ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0121</t>
        </r>
      </text>
    </comment>
    <comment ref="LN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0123</t>
        </r>
      </text>
    </comment>
    <comment ref="LR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0125</t>
        </r>
      </text>
    </comment>
    <comment ref="LV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0127</t>
        </r>
      </text>
    </comment>
    <comment ref="LZ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0129</t>
        </r>
      </text>
    </comment>
    <comment ref="MD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0131</t>
        </r>
      </text>
    </comment>
    <comment ref="ML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0134</t>
        </r>
      </text>
    </comment>
    <comment ref="MP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0136</t>
        </r>
      </text>
    </comment>
    <comment ref="MT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0138</t>
        </r>
      </text>
    </comment>
    <comment ref="MX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0140</t>
        </r>
      </text>
    </comment>
    <comment ref="NB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0142</t>
        </r>
      </text>
    </comment>
    <comment ref="NF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0144</t>
        </r>
      </text>
    </comment>
    <comment ref="NI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8998</t>
        </r>
      </text>
    </comment>
    <comment ref="NJ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0146</t>
        </r>
      </text>
    </comment>
    <comment ref="NN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0148</t>
        </r>
      </text>
    </comment>
    <comment ref="NR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0150</t>
        </r>
      </text>
    </comment>
    <comment ref="NV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1052</t>
        </r>
      </text>
    </comment>
    <comment ref="NZ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1053</t>
        </r>
      </text>
    </comment>
    <comment ref="OD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1055</t>
        </r>
      </text>
    </comment>
    <comment ref="OL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1058</t>
        </r>
      </text>
    </comment>
    <comment ref="OP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1060</t>
        </r>
      </text>
    </comment>
    <comment ref="OT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1062</t>
        </r>
      </text>
    </comment>
    <comment ref="OX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1064</t>
        </r>
      </text>
    </comment>
    <comment ref="PB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1066</t>
        </r>
      </text>
    </comment>
    <comment ref="PF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1068</t>
        </r>
      </text>
    </comment>
    <comment ref="PJ8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PN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1072</t>
        </r>
      </text>
    </comment>
    <comment ref="PR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1074</t>
        </r>
      </text>
    </comment>
    <comment ref="PV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1078/1077</t>
        </r>
      </text>
    </comment>
    <comment ref="PZ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1079</t>
        </r>
      </text>
    </comment>
    <comment ref="QD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1081</t>
        </r>
      </text>
    </comment>
    <comment ref="QL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1084</t>
        </r>
      </text>
    </comment>
    <comment ref="QP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1086</t>
        </r>
      </text>
    </comment>
    <comment ref="QT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1088</t>
        </r>
      </text>
    </comment>
    <comment ref="QX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1090</t>
        </r>
      </text>
    </comment>
    <comment ref="RB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1092</t>
        </r>
      </text>
    </comment>
    <comment ref="RF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1094</t>
        </r>
      </text>
    </comment>
    <comment ref="RN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1096</t>
        </r>
      </text>
    </comment>
    <comment ref="RR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1098</t>
        </r>
      </text>
    </comment>
    <comment ref="RU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8976</t>
        </r>
      </text>
    </comment>
    <comment ref="RV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1051</t>
        </r>
      </text>
    </comment>
    <comment ref="RZ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1053</t>
        </r>
      </text>
    </comment>
    <comment ref="SD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1056</t>
        </r>
      </text>
    </comment>
    <comment ref="SH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1058</t>
        </r>
      </text>
    </comment>
    <comment ref="SL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1060</t>
        </r>
      </text>
    </comment>
    <comment ref="SP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1061</t>
        </r>
      </text>
    </comment>
    <comment ref="ST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1063</t>
        </r>
      </text>
    </comment>
    <comment ref="SX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1065</t>
        </r>
      </text>
    </comment>
    <comment ref="TB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1067</t>
        </r>
      </text>
    </comment>
    <comment ref="NR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0150</t>
        </r>
      </text>
    </comment>
    <comment ref="F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0501</t>
        </r>
      </text>
    </comment>
    <comment ref="J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0502</t>
        </r>
      </text>
    </comment>
    <comment ref="R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0505</t>
        </r>
      </text>
    </comment>
    <comment ref="AB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0508</t>
        </r>
      </text>
    </comment>
    <comment ref="AE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0510</t>
        </r>
      </text>
    </comment>
    <comment ref="AP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0515
</t>
        </r>
      </text>
    </comment>
    <comment ref="AT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0517</t>
        </r>
      </text>
    </comment>
    <comment ref="BA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0521</t>
        </r>
      </text>
    </comment>
    <comment ref="BD17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BG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0527</t>
        </r>
      </text>
    </comment>
    <comment ref="BJ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0528</t>
        </r>
      </text>
    </comment>
    <comment ref="BM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0530</t>
        </r>
      </text>
    </comment>
    <comment ref="BP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0532</t>
        </r>
      </text>
    </comment>
    <comment ref="BV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0534</t>
        </r>
      </text>
    </comment>
    <comment ref="BX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10003</t>
        </r>
      </text>
    </comment>
    <comment ref="BY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0536</t>
        </r>
      </text>
    </comment>
    <comment ref="CE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0540</t>
        </r>
      </text>
    </comment>
    <comment ref="CH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0542</t>
        </r>
      </text>
    </comment>
    <comment ref="CK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0544</t>
        </r>
      </text>
    </comment>
    <comment ref="CO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0546</t>
        </r>
      </text>
    </comment>
    <comment ref="CR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10009</t>
        </r>
      </text>
    </comment>
    <comment ref="CW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0549</t>
        </r>
      </text>
    </comment>
    <comment ref="DA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0101</t>
        </r>
      </text>
    </comment>
    <comment ref="DD17" authorId="0" shapeId="0">
      <text>
        <r>
          <rPr>
            <b/>
            <sz val="9"/>
            <color indexed="81"/>
            <rFont val="Tahoma"/>
            <family val="2"/>
          </rPr>
          <t>0103</t>
        </r>
      </text>
    </comment>
    <comment ref="DN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0106</t>
        </r>
      </text>
    </comment>
    <comment ref="DR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0108</t>
        </r>
      </text>
    </comment>
    <comment ref="DY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0110</t>
        </r>
      </text>
    </comment>
    <comment ref="EF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0114</t>
        </r>
      </text>
    </comment>
    <comment ref="EI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0116</t>
        </r>
      </text>
    </comment>
    <comment ref="EL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0118</t>
        </r>
      </text>
    </comment>
    <comment ref="EP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0120</t>
        </r>
      </text>
    </comment>
    <comment ref="ES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0122</t>
        </r>
      </text>
    </comment>
    <comment ref="EW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0124</t>
        </r>
      </text>
    </comment>
    <comment ref="FA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0126</t>
        </r>
      </text>
    </comment>
    <comment ref="FG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0131</t>
        </r>
      </text>
    </comment>
    <comment ref="FJ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0132</t>
        </r>
      </text>
    </comment>
    <comment ref="FQ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0137</t>
        </r>
      </text>
    </comment>
    <comment ref="GB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0143</t>
        </r>
      </text>
    </comment>
    <comment ref="GH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10037</t>
        </r>
      </text>
    </comment>
    <comment ref="GI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0146</t>
        </r>
      </text>
    </comment>
    <comment ref="GP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0148</t>
        </r>
      </text>
    </comment>
    <comment ref="GS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0150</t>
        </r>
      </text>
    </comment>
    <comment ref="GV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0101</t>
        </r>
      </text>
    </comment>
    <comment ref="GY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0103</t>
        </r>
      </text>
    </comment>
    <comment ref="HK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0112</t>
        </r>
      </text>
    </comment>
    <comment ref="HO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0114</t>
        </r>
      </text>
    </comment>
    <comment ref="HS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0117</t>
        </r>
      </text>
    </comment>
    <comment ref="HW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0119</t>
        </r>
      </text>
    </comment>
    <comment ref="HZ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0121</t>
        </r>
      </text>
    </comment>
    <comment ref="IF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0126</t>
        </r>
      </text>
    </comment>
    <comment ref="IJ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0128</t>
        </r>
      </text>
    </comment>
    <comment ref="IN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0130</t>
        </r>
      </text>
    </comment>
    <comment ref="IQ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0132</t>
        </r>
      </text>
    </comment>
    <comment ref="IZ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0137</t>
        </r>
      </text>
    </comment>
    <comment ref="JF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0142</t>
        </r>
      </text>
    </comment>
    <comment ref="JM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0145</t>
        </r>
      </text>
    </comment>
    <comment ref="JP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8969</t>
        </r>
      </text>
    </comment>
    <comment ref="JQ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0148</t>
        </r>
      </text>
    </comment>
    <comment ref="JU17" authorId="0" shapeId="0">
      <text>
        <r>
          <rPr>
            <b/>
            <sz val="16"/>
            <color indexed="81"/>
            <rFont val="Cambria"/>
            <family val="1"/>
            <scheme val="major"/>
          </rPr>
          <t>Author:</t>
        </r>
        <r>
          <rPr>
            <sz val="16"/>
            <color indexed="81"/>
            <rFont val="Cambria"/>
            <family val="1"/>
            <scheme val="major"/>
          </rPr>
          <t xml:space="preserve">
0149</t>
        </r>
      </text>
    </comment>
    <comment ref="JX17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0101</t>
        </r>
      </text>
    </comment>
    <comment ref="KH17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0106</t>
        </r>
      </text>
    </comment>
    <comment ref="KL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0108</t>
        </r>
      </text>
    </comment>
    <comment ref="KS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0111</t>
        </r>
      </text>
    </comment>
    <comment ref="KW17" authorId="0" shapeId="0">
      <text>
        <r>
          <rPr>
            <b/>
            <sz val="20"/>
            <color indexed="81"/>
            <rFont val="Cambria"/>
            <family val="1"/>
            <scheme val="major"/>
          </rPr>
          <t>Author:</t>
        </r>
        <r>
          <rPr>
            <sz val="20"/>
            <color indexed="81"/>
            <rFont val="Cambria"/>
            <family val="1"/>
            <scheme val="major"/>
          </rPr>
          <t xml:space="preserve">
0113</t>
        </r>
      </text>
    </comment>
    <comment ref="LA17" authorId="0" shapeId="0">
      <text>
        <r>
          <rPr>
            <b/>
            <sz val="22"/>
            <color indexed="81"/>
            <rFont val="Cambria"/>
            <family val="1"/>
            <scheme val="major"/>
          </rPr>
          <t>Author:</t>
        </r>
        <r>
          <rPr>
            <sz val="22"/>
            <color indexed="81"/>
            <rFont val="Cambria"/>
            <family val="1"/>
            <scheme val="major"/>
          </rPr>
          <t xml:space="preserve">
0115</t>
        </r>
      </text>
    </comment>
    <comment ref="LG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0119</t>
        </r>
      </text>
    </comment>
    <comment ref="LN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0123</t>
        </r>
      </text>
    </comment>
    <comment ref="LR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0125</t>
        </r>
      </text>
    </comment>
    <comment ref="LV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0127</t>
        </r>
      </text>
    </comment>
    <comment ref="MD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0131</t>
        </r>
      </text>
    </comment>
    <comment ref="ML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0134</t>
        </r>
      </text>
    </comment>
    <comment ref="MT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0138</t>
        </r>
      </text>
    </comment>
    <comment ref="NF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0144</t>
        </r>
      </text>
    </comment>
    <comment ref="NI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8998</t>
        </r>
      </text>
    </comment>
    <comment ref="NJ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0146</t>
        </r>
      </text>
    </comment>
    <comment ref="NN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0148</t>
        </r>
      </text>
    </comment>
    <comment ref="NR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0150</t>
        </r>
      </text>
    </comment>
    <comment ref="NV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1052</t>
        </r>
      </text>
    </comment>
    <comment ref="NZ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1053</t>
        </r>
      </text>
    </comment>
    <comment ref="OL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1058</t>
        </r>
      </text>
    </comment>
    <comment ref="OP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1060</t>
        </r>
      </text>
    </comment>
    <comment ref="OT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1062</t>
        </r>
      </text>
    </comment>
    <comment ref="OX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1064</t>
        </r>
      </text>
    </comment>
    <comment ref="PF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1068</t>
        </r>
      </text>
    </comment>
    <comment ref="PN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1072</t>
        </r>
      </text>
    </comment>
    <comment ref="PR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1074</t>
        </r>
      </text>
    </comment>
    <comment ref="PV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1078</t>
        </r>
      </text>
    </comment>
    <comment ref="PZ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1079</t>
        </r>
      </text>
    </comment>
    <comment ref="QL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1084</t>
        </r>
      </text>
    </comment>
    <comment ref="QT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1088</t>
        </r>
      </text>
    </comment>
    <comment ref="QX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1090</t>
        </r>
      </text>
    </comment>
    <comment ref="RN1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1096</t>
        </r>
      </text>
    </comment>
    <comment ref="RR1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1098</t>
        </r>
      </text>
    </comment>
    <comment ref="RU1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8977</t>
        </r>
      </text>
    </comment>
    <comment ref="RZ1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1053</t>
        </r>
      </text>
    </comment>
    <comment ref="SD1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1056</t>
        </r>
      </text>
    </comment>
    <comment ref="SH1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1058</t>
        </r>
      </text>
    </comment>
    <comment ref="ST1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1063</t>
        </r>
      </text>
    </comment>
    <comment ref="SX1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1065</t>
        </r>
      </text>
    </comment>
    <comment ref="TB1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1067</t>
        </r>
      </text>
    </comment>
    <comment ref="F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0501</t>
        </r>
      </text>
    </comment>
    <comment ref="J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0502</t>
        </r>
      </text>
    </comment>
    <comment ref="V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0506</t>
        </r>
      </text>
    </comment>
    <comment ref="Y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0507</t>
        </r>
      </text>
    </comment>
    <comment ref="AB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0508</t>
        </r>
      </text>
    </comment>
    <comment ref="AE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0510</t>
        </r>
      </text>
    </comment>
    <comment ref="AH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0512</t>
        </r>
      </text>
    </comment>
    <comment ref="AL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0514</t>
        </r>
      </text>
    </comment>
    <comment ref="AP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0515</t>
        </r>
      </text>
    </comment>
    <comment ref="AT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0517</t>
        </r>
      </text>
    </comment>
    <comment ref="BA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0521</t>
        </r>
      </text>
    </comment>
    <comment ref="BD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0523</t>
        </r>
      </text>
    </comment>
    <comment ref="BG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0527</t>
        </r>
      </text>
    </comment>
    <comment ref="BJ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0528</t>
        </r>
      </text>
    </comment>
    <comment ref="BV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0534</t>
        </r>
      </text>
    </comment>
    <comment ref="CB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0538</t>
        </r>
      </text>
    </comment>
    <comment ref="CE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0540</t>
        </r>
      </text>
    </comment>
    <comment ref="CK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0544</t>
        </r>
      </text>
    </comment>
    <comment ref="CO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0546</t>
        </r>
      </text>
    </comment>
    <comment ref="CR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10009</t>
        </r>
      </text>
    </comment>
    <comment ref="CW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0549</t>
        </r>
      </text>
    </comment>
    <comment ref="DA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0101</t>
        </r>
      </text>
    </comment>
    <comment ref="DD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0103</t>
        </r>
      </text>
    </comment>
    <comment ref="DH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0104</t>
        </r>
      </text>
    </comment>
    <comment ref="DN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0106</t>
        </r>
      </text>
    </comment>
    <comment ref="DR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0108</t>
        </r>
      </text>
    </comment>
    <comment ref="DY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0110</t>
        </r>
      </text>
    </comment>
    <comment ref="EB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0112</t>
        </r>
      </text>
    </comment>
    <comment ref="EF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0114</t>
        </r>
      </text>
    </comment>
    <comment ref="EI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0116</t>
        </r>
      </text>
    </comment>
    <comment ref="EL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0118</t>
        </r>
      </text>
    </comment>
    <comment ref="ES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0122</t>
        </r>
      </text>
    </comment>
    <comment ref="EW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0124</t>
        </r>
      </text>
    </comment>
    <comment ref="FA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0126</t>
        </r>
      </text>
    </comment>
    <comment ref="FG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0131</t>
        </r>
      </text>
    </comment>
    <comment ref="FJ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0132</t>
        </r>
      </text>
    </comment>
    <comment ref="FQ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0137</t>
        </r>
      </text>
    </comment>
    <comment ref="FU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0139</t>
        </r>
      </text>
    </comment>
    <comment ref="FY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0141</t>
        </r>
      </text>
    </comment>
    <comment ref="GB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0143</t>
        </r>
      </text>
    </comment>
    <comment ref="GH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10037</t>
        </r>
      </text>
    </comment>
    <comment ref="GI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0146</t>
        </r>
      </text>
    </comment>
    <comment ref="GP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0148</t>
        </r>
      </text>
    </comment>
    <comment ref="GV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0101</t>
        </r>
      </text>
    </comment>
    <comment ref="GY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0103</t>
        </r>
      </text>
    </comment>
    <comment ref="HB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0105</t>
        </r>
      </text>
    </comment>
    <comment ref="HK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0112</t>
        </r>
      </text>
    </comment>
    <comment ref="HO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0114</t>
        </r>
      </text>
    </comment>
    <comment ref="HS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0117</t>
        </r>
      </text>
    </comment>
    <comment ref="HW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0119</t>
        </r>
      </text>
    </comment>
    <comment ref="HZ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0121</t>
        </r>
      </text>
    </comment>
    <comment ref="IJ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0128</t>
        </r>
      </text>
    </comment>
    <comment ref="IN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0130</t>
        </r>
      </text>
    </comment>
    <comment ref="IQ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0132</t>
        </r>
      </text>
    </comment>
    <comment ref="IW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0135</t>
        </r>
      </text>
    </comment>
    <comment ref="IZ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0137</t>
        </r>
      </text>
    </comment>
    <comment ref="JC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0140</t>
        </r>
      </text>
    </comment>
    <comment ref="JM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0145</t>
        </r>
      </text>
    </comment>
    <comment ref="JP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8969</t>
        </r>
      </text>
    </comment>
    <comment ref="JQ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0148</t>
        </r>
      </text>
    </comment>
    <comment ref="JU18" authorId="0" shapeId="0">
      <text>
        <r>
          <rPr>
            <b/>
            <sz val="16"/>
            <color indexed="81"/>
            <rFont val="Cambria"/>
            <family val="1"/>
            <scheme val="major"/>
          </rPr>
          <t>Author:</t>
        </r>
        <r>
          <rPr>
            <sz val="16"/>
            <color indexed="81"/>
            <rFont val="Cambria"/>
            <family val="1"/>
            <scheme val="major"/>
          </rPr>
          <t xml:space="preserve">
0149</t>
        </r>
      </text>
    </comment>
    <comment ref="JX18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0101</t>
        </r>
      </text>
    </comment>
    <comment ref="KA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8"/>
            <color indexed="81"/>
            <rFont val="Cambria"/>
            <family val="1"/>
            <scheme val="major"/>
          </rPr>
          <t>0103</t>
        </r>
      </text>
    </comment>
    <comment ref="KE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13451</t>
        </r>
      </text>
    </comment>
    <comment ref="KH18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0106</t>
        </r>
      </text>
    </comment>
    <comment ref="KL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0108</t>
        </r>
      </text>
    </comment>
    <comment ref="KS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0111</t>
        </r>
      </text>
    </comment>
    <comment ref="KW18" authorId="0" shapeId="0">
      <text>
        <r>
          <rPr>
            <b/>
            <sz val="20"/>
            <color indexed="81"/>
            <rFont val="Cambria"/>
            <family val="1"/>
            <scheme val="major"/>
          </rPr>
          <t>Author:</t>
        </r>
        <r>
          <rPr>
            <sz val="20"/>
            <color indexed="81"/>
            <rFont val="Cambria"/>
            <family val="1"/>
            <scheme val="major"/>
          </rPr>
          <t xml:space="preserve">
0113</t>
        </r>
      </text>
    </comment>
    <comment ref="LA18" authorId="0" shapeId="0">
      <text>
        <r>
          <rPr>
            <b/>
            <sz val="20"/>
            <color indexed="81"/>
            <rFont val="Cambria"/>
            <family val="1"/>
            <scheme val="major"/>
          </rPr>
          <t>Author:</t>
        </r>
        <r>
          <rPr>
            <sz val="20"/>
            <color indexed="81"/>
            <rFont val="Cambria"/>
            <family val="1"/>
            <scheme val="major"/>
          </rPr>
          <t xml:space="preserve">
0115</t>
        </r>
      </text>
    </comment>
    <comment ref="LD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0117</t>
        </r>
      </text>
    </comment>
    <comment ref="LG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0119</t>
        </r>
      </text>
    </comment>
    <comment ref="LJ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0121</t>
        </r>
      </text>
    </comment>
    <comment ref="LN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0123</t>
        </r>
      </text>
    </comment>
    <comment ref="LV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0127</t>
        </r>
      </text>
    </comment>
    <comment ref="MD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0131</t>
        </r>
      </text>
    </comment>
    <comment ref="ML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0134</t>
        </r>
      </text>
    </comment>
    <comment ref="MT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0138</t>
        </r>
      </text>
    </comment>
    <comment ref="MX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0140</t>
        </r>
      </text>
    </comment>
    <comment ref="NB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0142</t>
        </r>
      </text>
    </comment>
    <comment ref="NI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8998</t>
        </r>
      </text>
    </comment>
    <comment ref="NJ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0146</t>
        </r>
      </text>
    </comment>
    <comment ref="NN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0148</t>
        </r>
      </text>
    </comment>
    <comment ref="NR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0150</t>
        </r>
      </text>
    </comment>
    <comment ref="NV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1052</t>
        </r>
      </text>
    </comment>
    <comment ref="NZ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1053</t>
        </r>
      </text>
    </comment>
    <comment ref="OD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1055</t>
        </r>
      </text>
    </comment>
    <comment ref="OL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1058</t>
        </r>
      </text>
    </comment>
    <comment ref="PB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1066</t>
        </r>
      </text>
    </comment>
    <comment ref="PN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1072</t>
        </r>
      </text>
    </comment>
    <comment ref="PR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1074</t>
        </r>
      </text>
    </comment>
    <comment ref="PZ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1079</t>
        </r>
      </text>
    </comment>
    <comment ref="QL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1084</t>
        </r>
      </text>
    </comment>
    <comment ref="QP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1086</t>
        </r>
      </text>
    </comment>
    <comment ref="QT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1088</t>
        </r>
      </text>
    </comment>
    <comment ref="QX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1090</t>
        </r>
      </text>
    </comment>
    <comment ref="RF1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1094</t>
        </r>
      </text>
    </comment>
    <comment ref="RN1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1096</t>
        </r>
      </text>
    </comment>
    <comment ref="RR1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1098</t>
        </r>
      </text>
    </comment>
    <comment ref="RU1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8977</t>
        </r>
      </text>
    </comment>
    <comment ref="RZ1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1053</t>
        </r>
      </text>
    </comment>
    <comment ref="SH1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1058</t>
        </r>
      </text>
    </comment>
    <comment ref="SP1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1061</t>
        </r>
      </text>
    </comment>
    <comment ref="ST1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1063</t>
        </r>
      </text>
    </comment>
    <comment ref="SX1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1065</t>
        </r>
      </text>
    </comment>
    <comment ref="F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0501</t>
        </r>
      </text>
    </comment>
    <comment ref="AT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0517</t>
        </r>
      </text>
    </comment>
    <comment ref="BV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0534</t>
        </r>
      </text>
    </comment>
    <comment ref="BX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10003</t>
        </r>
      </text>
    </comment>
    <comment ref="CK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0544</t>
        </r>
      </text>
    </comment>
    <comment ref="CR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10009</t>
        </r>
      </text>
    </comment>
    <comment ref="FQ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0137</t>
        </r>
      </text>
    </comment>
    <comment ref="GH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10037</t>
        </r>
      </text>
    </comment>
    <comment ref="HK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0112</t>
        </r>
      </text>
    </comment>
    <comment ref="LJ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0121</t>
        </r>
      </text>
    </comment>
    <comment ref="LV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0127</t>
        </r>
      </text>
    </comment>
    <comment ref="NI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9000</t>
        </r>
      </text>
    </comment>
    <comment ref="PZ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1079</t>
        </r>
      </text>
    </comment>
    <comment ref="RN2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1096</t>
        </r>
      </text>
    </comment>
    <comment ref="RU2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8979</t>
        </r>
      </text>
    </comment>
    <comment ref="SD2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1056</t>
        </r>
      </text>
    </comment>
    <comment ref="AE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0510</t>
        </r>
      </text>
    </comment>
    <comment ref="AH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0512</t>
        </r>
      </text>
    </comment>
    <comment ref="AL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0514</t>
        </r>
      </text>
    </comment>
    <comment ref="AP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0516
</t>
        </r>
      </text>
    </comment>
    <comment ref="AT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0517</t>
        </r>
      </text>
    </comment>
    <comment ref="AW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0519</t>
        </r>
      </text>
    </comment>
    <comment ref="AZ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10045</t>
        </r>
      </text>
    </comment>
    <comment ref="BA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0521</t>
        </r>
      </text>
    </comment>
    <comment ref="BG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0527</t>
        </r>
      </text>
    </comment>
    <comment ref="BJ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0529</t>
        </r>
      </text>
    </comment>
    <comment ref="BM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0531</t>
        </r>
      </text>
    </comment>
    <comment ref="BY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0536</t>
        </r>
      </text>
    </comment>
    <comment ref="CB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0538</t>
        </r>
      </text>
    </comment>
    <comment ref="CH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0542</t>
        </r>
      </text>
    </comment>
    <comment ref="CO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0546</t>
        </r>
      </text>
    </comment>
    <comment ref="CR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10009</t>
        </r>
      </text>
    </comment>
    <comment ref="CW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0549</t>
        </r>
      </text>
    </comment>
    <comment ref="DA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0101</t>
        </r>
      </text>
    </comment>
    <comment ref="DD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0103</t>
        </r>
      </text>
    </comment>
    <comment ref="DN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0106</t>
        </r>
      </text>
    </comment>
    <comment ref="DR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0108</t>
        </r>
      </text>
    </comment>
    <comment ref="DY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0110</t>
        </r>
      </text>
    </comment>
    <comment ref="EB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0112</t>
        </r>
      </text>
    </comment>
    <comment ref="EI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0116</t>
        </r>
      </text>
    </comment>
    <comment ref="EL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0118</t>
        </r>
      </text>
    </comment>
    <comment ref="EO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10023</t>
        </r>
      </text>
    </comment>
    <comment ref="EP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0120</t>
        </r>
      </text>
    </comment>
    <comment ref="ES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0122</t>
        </r>
      </text>
    </comment>
    <comment ref="EW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0124</t>
        </r>
      </text>
    </comment>
    <comment ref="FA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0126</t>
        </r>
      </text>
    </comment>
    <comment ref="FD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0129</t>
        </r>
      </text>
    </comment>
    <comment ref="FG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0131</t>
        </r>
      </text>
    </comment>
    <comment ref="FJ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0132</t>
        </r>
      </text>
    </comment>
    <comment ref="FM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0134</t>
        </r>
      </text>
    </comment>
    <comment ref="FQ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0137</t>
        </r>
      </text>
    </comment>
    <comment ref="FT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10034</t>
        </r>
      </text>
    </comment>
    <comment ref="FU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0139</t>
        </r>
      </text>
    </comment>
    <comment ref="FY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0141</t>
        </r>
      </text>
    </comment>
    <comment ref="GB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0143</t>
        </r>
      </text>
    </comment>
    <comment ref="GH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10037</t>
        </r>
      </text>
    </comment>
    <comment ref="GI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0147
</t>
        </r>
      </text>
    </comment>
    <comment ref="GP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0148</t>
        </r>
      </text>
    </comment>
    <comment ref="GV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0101</t>
        </r>
      </text>
    </comment>
    <comment ref="GY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0103</t>
        </r>
      </text>
    </comment>
    <comment ref="HB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0105</t>
        </r>
      </text>
    </comment>
    <comment ref="HE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0108</t>
        </r>
      </text>
    </comment>
    <comment ref="HH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0111</t>
        </r>
      </text>
    </comment>
    <comment ref="HK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0112</t>
        </r>
      </text>
    </comment>
    <comment ref="HO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0114</t>
        </r>
      </text>
    </comment>
    <comment ref="HS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0117</t>
        </r>
      </text>
    </comment>
    <comment ref="HW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0119</t>
        </r>
      </text>
    </comment>
    <comment ref="HY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8954</t>
        </r>
      </text>
    </comment>
    <comment ref="HZ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0121</t>
        </r>
      </text>
    </comment>
    <comment ref="IC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0123</t>
        </r>
      </text>
    </comment>
    <comment ref="IF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0126</t>
        </r>
      </text>
    </comment>
    <comment ref="IJ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0128</t>
        </r>
      </text>
    </comment>
    <comment ref="IN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0130</t>
        </r>
      </text>
    </comment>
    <comment ref="IQ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0132</t>
        </r>
      </text>
    </comment>
    <comment ref="IT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0134</t>
        </r>
      </text>
    </comment>
    <comment ref="IW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0136</t>
        </r>
      </text>
    </comment>
    <comment ref="IZ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0137</t>
        </r>
      </text>
    </comment>
    <comment ref="JC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0140</t>
        </r>
      </text>
    </comment>
    <comment ref="JF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0142</t>
        </r>
      </text>
    </comment>
    <comment ref="JI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0144</t>
        </r>
      </text>
    </comment>
    <comment ref="JM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0145</t>
        </r>
      </text>
    </comment>
    <comment ref="JP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8968</t>
        </r>
      </text>
    </comment>
    <comment ref="JQ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0148</t>
        </r>
      </text>
    </comment>
    <comment ref="JU23" authorId="0" shapeId="0">
      <text>
        <r>
          <rPr>
            <b/>
            <sz val="16"/>
            <color indexed="81"/>
            <rFont val="Cambria"/>
            <family val="1"/>
            <scheme val="major"/>
          </rPr>
          <t>Author:</t>
        </r>
        <r>
          <rPr>
            <sz val="16"/>
            <color indexed="81"/>
            <rFont val="Cambria"/>
            <family val="1"/>
            <scheme val="major"/>
          </rPr>
          <t xml:space="preserve">
0149</t>
        </r>
      </text>
    </comment>
    <comment ref="JX23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0101</t>
        </r>
      </text>
    </comment>
    <comment ref="KA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8"/>
            <color indexed="81"/>
            <rFont val="Cambria"/>
            <family val="1"/>
            <scheme val="major"/>
          </rPr>
          <t>0103</t>
        </r>
      </text>
    </comment>
    <comment ref="KE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13451</t>
        </r>
      </text>
    </comment>
    <comment ref="KH23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0106</t>
        </r>
      </text>
    </comment>
    <comment ref="KL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0108</t>
        </r>
      </text>
    </comment>
    <comment ref="KP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0109</t>
        </r>
      </text>
    </comment>
    <comment ref="KS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0111</t>
        </r>
      </text>
    </comment>
    <comment ref="KW23" authorId="0" shapeId="0">
      <text>
        <r>
          <rPr>
            <b/>
            <sz val="20"/>
            <color indexed="81"/>
            <rFont val="Cambria"/>
            <family val="1"/>
            <scheme val="major"/>
          </rPr>
          <t>Author:</t>
        </r>
        <r>
          <rPr>
            <sz val="20"/>
            <color indexed="81"/>
            <rFont val="Cambria"/>
            <family val="1"/>
            <scheme val="major"/>
          </rPr>
          <t xml:space="preserve">
0113</t>
        </r>
      </text>
    </comment>
    <comment ref="LA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0115</t>
        </r>
      </text>
    </comment>
    <comment ref="LD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0117</t>
        </r>
      </text>
    </comment>
    <comment ref="LG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0119</t>
        </r>
      </text>
    </comment>
    <comment ref="LI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8984</t>
        </r>
      </text>
    </comment>
    <comment ref="LJ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0121</t>
        </r>
      </text>
    </comment>
    <comment ref="LN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0123</t>
        </r>
      </text>
    </comment>
    <comment ref="LR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0125</t>
        </r>
      </text>
    </comment>
    <comment ref="LV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0128</t>
        </r>
      </text>
    </comment>
    <comment ref="LZ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0129</t>
        </r>
      </text>
    </comment>
    <comment ref="MD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0131</t>
        </r>
      </text>
    </comment>
    <comment ref="ML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0135</t>
        </r>
      </text>
    </comment>
    <comment ref="MP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0136</t>
        </r>
      </text>
    </comment>
    <comment ref="MT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0138</t>
        </r>
      </text>
    </comment>
    <comment ref="MX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0140</t>
        </r>
      </text>
    </comment>
    <comment ref="NB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0142</t>
        </r>
      </text>
    </comment>
    <comment ref="NF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0145</t>
        </r>
      </text>
    </comment>
    <comment ref="NI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8997</t>
        </r>
      </text>
    </comment>
    <comment ref="NJ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0146</t>
        </r>
      </text>
    </comment>
    <comment ref="NN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0148</t>
        </r>
      </text>
    </comment>
    <comment ref="NR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0150</t>
        </r>
      </text>
    </comment>
    <comment ref="NV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1052</t>
        </r>
      </text>
    </comment>
    <comment ref="NZ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1053</t>
        </r>
      </text>
    </comment>
    <comment ref="OD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1055</t>
        </r>
      </text>
    </comment>
    <comment ref="OL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1058</t>
        </r>
      </text>
    </comment>
    <comment ref="OP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1060</t>
        </r>
      </text>
    </comment>
    <comment ref="OT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1062</t>
        </r>
      </text>
    </comment>
    <comment ref="PB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1066</t>
        </r>
      </text>
    </comment>
    <comment ref="PF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1068</t>
        </r>
      </text>
    </comment>
    <comment ref="PJ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1070</t>
        </r>
      </text>
    </comment>
    <comment ref="PM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8963</t>
        </r>
      </text>
    </comment>
    <comment ref="PN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1072</t>
        </r>
      </text>
    </comment>
    <comment ref="PR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1074</t>
        </r>
      </text>
    </comment>
    <comment ref="PV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1078</t>
        </r>
      </text>
    </comment>
    <comment ref="PZ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1079</t>
        </r>
      </text>
    </comment>
    <comment ref="QD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1081</t>
        </r>
      </text>
    </comment>
    <comment ref="QL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1084</t>
        </r>
      </text>
    </comment>
    <comment ref="QP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1086</t>
        </r>
      </text>
    </comment>
    <comment ref="QT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1088</t>
        </r>
      </text>
    </comment>
    <comment ref="QX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1090</t>
        </r>
      </text>
    </comment>
    <comment ref="RB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1092</t>
        </r>
      </text>
    </comment>
    <comment ref="RF23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1094</t>
        </r>
      </text>
    </comment>
    <comment ref="RN23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1096</t>
        </r>
      </text>
    </comment>
    <comment ref="RR23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1098</t>
        </r>
      </text>
    </comment>
    <comment ref="RU23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8976</t>
        </r>
      </text>
    </comment>
    <comment ref="RV23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1051</t>
        </r>
      </text>
    </comment>
    <comment ref="RZ23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1055</t>
        </r>
      </text>
    </comment>
    <comment ref="SD23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1056</t>
        </r>
      </text>
    </comment>
    <comment ref="SH23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1058</t>
        </r>
      </text>
    </comment>
    <comment ref="SP23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1061</t>
        </r>
      </text>
    </comment>
    <comment ref="ST23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1063</t>
        </r>
      </text>
    </comment>
    <comment ref="SX23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1065</t>
        </r>
      </text>
    </comment>
    <comment ref="TB23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1068</t>
        </r>
      </text>
    </comment>
    <comment ref="AT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0517</t>
        </r>
      </text>
    </comment>
    <comment ref="BA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0521</t>
        </r>
      </text>
    </comment>
    <comment ref="CR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10009</t>
        </r>
      </text>
    </comment>
    <comment ref="HS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0117</t>
        </r>
      </text>
    </comment>
    <comment ref="JP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8969</t>
        </r>
      </text>
    </comment>
    <comment ref="JU24" authorId="0" shapeId="0">
      <text>
        <r>
          <rPr>
            <b/>
            <sz val="16"/>
            <color indexed="81"/>
            <rFont val="Cambria"/>
            <family val="1"/>
            <scheme val="major"/>
          </rPr>
          <t>Author:</t>
        </r>
        <r>
          <rPr>
            <sz val="16"/>
            <color indexed="81"/>
            <rFont val="Cambria"/>
            <family val="1"/>
            <scheme val="major"/>
          </rPr>
          <t xml:space="preserve">
0149</t>
        </r>
      </text>
    </comment>
    <comment ref="NI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8998</t>
        </r>
      </text>
    </comment>
    <comment ref="QT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1088</t>
        </r>
      </text>
    </comment>
    <comment ref="RU24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8977</t>
        </r>
      </text>
    </comment>
    <comment ref="OD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1055</t>
        </r>
      </text>
    </comment>
    <comment ref="SX2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1065</t>
        </r>
      </text>
    </comment>
    <comment ref="AE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0510</t>
        </r>
      </text>
    </comment>
    <comment ref="AW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0519</t>
        </r>
      </text>
    </comment>
    <comment ref="CD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10005</t>
        </r>
      </text>
    </comment>
    <comment ref="CK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0544</t>
        </r>
      </text>
    </comment>
    <comment ref="CO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0546</t>
        </r>
      </text>
    </comment>
    <comment ref="CR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10009</t>
        </r>
      </text>
    </comment>
    <comment ref="DY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0110</t>
        </r>
      </text>
    </comment>
    <comment ref="EW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0124</t>
        </r>
      </text>
    </comment>
    <comment ref="GH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10037</t>
        </r>
      </text>
    </comment>
    <comment ref="HO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0114</t>
        </r>
      </text>
    </comment>
    <comment ref="HZ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0121</t>
        </r>
      </text>
    </comment>
    <comment ref="JP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8969</t>
        </r>
      </text>
    </comment>
    <comment ref="JU26" authorId="0" shapeId="0">
      <text>
        <r>
          <rPr>
            <b/>
            <sz val="16"/>
            <color indexed="81"/>
            <rFont val="Cambria"/>
            <family val="1"/>
            <scheme val="major"/>
          </rPr>
          <t>Author:</t>
        </r>
        <r>
          <rPr>
            <sz val="16"/>
            <color indexed="81"/>
            <rFont val="Cambria"/>
            <family val="1"/>
            <scheme val="major"/>
          </rPr>
          <t xml:space="preserve">
0149</t>
        </r>
      </text>
    </comment>
    <comment ref="LJ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0121</t>
        </r>
      </text>
    </comment>
    <comment ref="NI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8998</t>
        </r>
      </text>
    </comment>
    <comment ref="NJ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0146</t>
        </r>
      </text>
    </comment>
    <comment ref="NN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0148</t>
        </r>
      </text>
    </comment>
    <comment ref="PI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8962</t>
        </r>
      </text>
    </comment>
    <comment ref="PN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1072</t>
        </r>
      </text>
    </comment>
    <comment ref="RU26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8977</t>
        </r>
      </text>
    </comment>
    <comment ref="TB26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1067</t>
        </r>
      </text>
    </comment>
    <comment ref="J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0502</t>
        </r>
      </text>
    </comment>
    <comment ref="R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0505</t>
        </r>
      </text>
    </comment>
    <comment ref="V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0506</t>
        </r>
      </text>
    </comment>
    <comment ref="Y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0507</t>
        </r>
      </text>
    </comment>
    <comment ref="AB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0508</t>
        </r>
      </text>
    </comment>
    <comment ref="AE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0510</t>
        </r>
      </text>
    </comment>
    <comment ref="AH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0512</t>
        </r>
      </text>
    </comment>
    <comment ref="AL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0514</t>
        </r>
      </text>
    </comment>
    <comment ref="AP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0515</t>
        </r>
      </text>
    </comment>
    <comment ref="AT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0517</t>
        </r>
      </text>
    </comment>
    <comment ref="AW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0519</t>
        </r>
      </text>
    </comment>
    <comment ref="BA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0521</t>
        </r>
      </text>
    </comment>
    <comment ref="BD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0523</t>
        </r>
      </text>
    </comment>
    <comment ref="BG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0527</t>
        </r>
      </text>
    </comment>
    <comment ref="BJ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0528</t>
        </r>
      </text>
    </comment>
    <comment ref="BM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0530</t>
        </r>
      </text>
    </comment>
    <comment ref="BP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0532</t>
        </r>
      </text>
    </comment>
    <comment ref="BV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0534</t>
        </r>
      </text>
    </comment>
    <comment ref="BY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0536</t>
        </r>
      </text>
    </comment>
    <comment ref="CB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0538</t>
        </r>
      </text>
    </comment>
    <comment ref="CE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0540</t>
        </r>
      </text>
    </comment>
    <comment ref="CH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0542</t>
        </r>
      </text>
    </comment>
    <comment ref="CK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0544</t>
        </r>
      </text>
    </comment>
    <comment ref="CR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10009</t>
        </r>
      </text>
    </comment>
    <comment ref="CS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0548</t>
        </r>
      </text>
    </comment>
    <comment ref="CW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0549</t>
        </r>
      </text>
    </comment>
    <comment ref="DA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0101</t>
        </r>
      </text>
    </comment>
    <comment ref="DD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0103</t>
        </r>
      </text>
    </comment>
    <comment ref="DN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0106</t>
        </r>
      </text>
    </comment>
    <comment ref="DR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0108</t>
        </r>
      </text>
    </comment>
    <comment ref="DY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0110</t>
        </r>
      </text>
    </comment>
    <comment ref="EB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0112</t>
        </r>
      </text>
    </comment>
    <comment ref="EF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0114</t>
        </r>
      </text>
    </comment>
    <comment ref="EI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0116</t>
        </r>
      </text>
    </comment>
    <comment ref="EL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0118</t>
        </r>
      </text>
    </comment>
    <comment ref="EP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0120</t>
        </r>
      </text>
    </comment>
    <comment ref="ES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0122</t>
        </r>
      </text>
    </comment>
    <comment ref="EW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0124</t>
        </r>
      </text>
    </comment>
    <comment ref="FA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0126</t>
        </r>
      </text>
    </comment>
    <comment ref="FD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0129</t>
        </r>
      </text>
    </comment>
    <comment ref="FG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0131</t>
        </r>
      </text>
    </comment>
    <comment ref="FJ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0132</t>
        </r>
      </text>
    </comment>
    <comment ref="FM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0134</t>
        </r>
      </text>
    </comment>
    <comment ref="FQ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0137</t>
        </r>
      </text>
    </comment>
    <comment ref="FU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0139</t>
        </r>
      </text>
    </comment>
    <comment ref="FY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0141</t>
        </r>
      </text>
    </comment>
    <comment ref="GB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0143</t>
        </r>
      </text>
    </comment>
    <comment ref="GH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10037</t>
        </r>
      </text>
    </comment>
    <comment ref="GI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0146</t>
        </r>
      </text>
    </comment>
    <comment ref="GP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0148</t>
        </r>
      </text>
    </comment>
    <comment ref="GS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0150</t>
        </r>
      </text>
    </comment>
    <comment ref="GV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0101</t>
        </r>
      </text>
    </comment>
    <comment ref="GY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0103</t>
        </r>
      </text>
    </comment>
    <comment ref="HB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0105</t>
        </r>
      </text>
    </comment>
    <comment ref="HE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0108</t>
        </r>
      </text>
    </comment>
    <comment ref="HH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0110</t>
        </r>
      </text>
    </comment>
    <comment ref="HK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0112</t>
        </r>
      </text>
    </comment>
    <comment ref="HO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0114</t>
        </r>
      </text>
    </comment>
    <comment ref="HS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0117</t>
        </r>
      </text>
    </comment>
    <comment ref="HW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0119</t>
        </r>
      </text>
    </comment>
    <comment ref="HZ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0121</t>
        </r>
      </text>
    </comment>
    <comment ref="IC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0123</t>
        </r>
      </text>
    </comment>
    <comment ref="IF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0126</t>
        </r>
      </text>
    </comment>
    <comment ref="IJ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0128</t>
        </r>
      </text>
    </comment>
    <comment ref="IN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0130</t>
        </r>
      </text>
    </comment>
    <comment ref="IQ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0132</t>
        </r>
      </text>
    </comment>
    <comment ref="IT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0134</t>
        </r>
      </text>
    </comment>
    <comment ref="IW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0135</t>
        </r>
      </text>
    </comment>
    <comment ref="IZ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0137</t>
        </r>
      </text>
    </comment>
    <comment ref="JC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0140</t>
        </r>
      </text>
    </comment>
    <comment ref="JF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0142</t>
        </r>
      </text>
    </comment>
    <comment ref="JI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0144</t>
        </r>
      </text>
    </comment>
    <comment ref="JM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0145</t>
        </r>
      </text>
    </comment>
    <comment ref="JP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8969</t>
        </r>
      </text>
    </comment>
    <comment ref="JQ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0148</t>
        </r>
      </text>
    </comment>
    <comment ref="JX27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0101</t>
        </r>
      </text>
    </comment>
    <comment ref="KA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6"/>
            <color indexed="81"/>
            <rFont val="Cambria"/>
            <family val="1"/>
            <scheme val="major"/>
          </rPr>
          <t>0103</t>
        </r>
      </text>
    </comment>
    <comment ref="KE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13451</t>
        </r>
      </text>
    </comment>
    <comment ref="KH27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0106</t>
        </r>
      </text>
    </comment>
    <comment ref="KL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0108</t>
        </r>
      </text>
    </comment>
    <comment ref="KP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0109</t>
        </r>
      </text>
    </comment>
    <comment ref="KS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0111</t>
        </r>
      </text>
    </comment>
    <comment ref="KW27" authorId="0" shapeId="0">
      <text>
        <r>
          <rPr>
            <b/>
            <sz val="20"/>
            <color indexed="81"/>
            <rFont val="Cambria"/>
            <family val="1"/>
            <scheme val="major"/>
          </rPr>
          <t>Author:</t>
        </r>
        <r>
          <rPr>
            <sz val="20"/>
            <color indexed="81"/>
            <rFont val="Cambria"/>
            <family val="1"/>
            <scheme val="major"/>
          </rPr>
          <t xml:space="preserve">
0113</t>
        </r>
      </text>
    </comment>
    <comment ref="LA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0115</t>
        </r>
      </text>
    </comment>
    <comment ref="LD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0117</t>
        </r>
      </text>
    </comment>
    <comment ref="LG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0119</t>
        </r>
      </text>
    </comment>
    <comment ref="LJ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0121</t>
        </r>
      </text>
    </comment>
    <comment ref="LN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0123</t>
        </r>
      </text>
    </comment>
    <comment ref="LR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0125</t>
        </r>
      </text>
    </comment>
    <comment ref="LV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0127</t>
        </r>
      </text>
    </comment>
    <comment ref="LZ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0129</t>
        </r>
      </text>
    </comment>
    <comment ref="MD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0131</t>
        </r>
      </text>
    </comment>
    <comment ref="ML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0134</t>
        </r>
      </text>
    </comment>
    <comment ref="MP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0136</t>
        </r>
      </text>
    </comment>
    <comment ref="MT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0138</t>
        </r>
      </text>
    </comment>
    <comment ref="MX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0140</t>
        </r>
      </text>
    </comment>
    <comment ref="NB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0142</t>
        </r>
      </text>
    </comment>
    <comment ref="NF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0144</t>
        </r>
      </text>
    </comment>
    <comment ref="NI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8998</t>
        </r>
      </text>
    </comment>
    <comment ref="NJ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0146</t>
        </r>
      </text>
    </comment>
    <comment ref="NN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0148</t>
        </r>
      </text>
    </comment>
    <comment ref="NR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0150</t>
        </r>
      </text>
    </comment>
    <comment ref="NV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1052</t>
        </r>
      </text>
    </comment>
    <comment ref="NZ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1053</t>
        </r>
      </text>
    </comment>
    <comment ref="OD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1055</t>
        </r>
      </text>
    </comment>
    <comment ref="OL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1058</t>
        </r>
      </text>
    </comment>
    <comment ref="OP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1060</t>
        </r>
      </text>
    </comment>
    <comment ref="OT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1062</t>
        </r>
      </text>
    </comment>
    <comment ref="OX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1064</t>
        </r>
      </text>
    </comment>
    <comment ref="PB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1066</t>
        </r>
      </text>
    </comment>
    <comment ref="PF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1068</t>
        </r>
      </text>
    </comment>
    <comment ref="PJ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1070</t>
        </r>
      </text>
    </comment>
    <comment ref="PN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1072</t>
        </r>
      </text>
    </comment>
    <comment ref="PR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1074</t>
        </r>
      </text>
    </comment>
    <comment ref="PV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1078</t>
        </r>
      </text>
    </comment>
    <comment ref="PZ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1079</t>
        </r>
      </text>
    </comment>
    <comment ref="QD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1081</t>
        </r>
      </text>
    </comment>
    <comment ref="QL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1084</t>
        </r>
      </text>
    </comment>
    <comment ref="QP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1086</t>
        </r>
      </text>
    </comment>
    <comment ref="QT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1088</t>
        </r>
      </text>
    </comment>
    <comment ref="QX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1090</t>
        </r>
      </text>
    </comment>
    <comment ref="RB2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1092</t>
        </r>
      </text>
    </comment>
    <comment ref="RF2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1094</t>
        </r>
      </text>
    </comment>
    <comment ref="RN2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1096</t>
        </r>
      </text>
    </comment>
    <comment ref="RR2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1098</t>
        </r>
      </text>
    </comment>
    <comment ref="RV2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1051</t>
        </r>
      </text>
    </comment>
    <comment ref="RZ2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1053</t>
        </r>
      </text>
    </comment>
    <comment ref="SD2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1056</t>
        </r>
      </text>
    </comment>
    <comment ref="SH2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1058</t>
        </r>
      </text>
    </comment>
    <comment ref="SL2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1060</t>
        </r>
      </text>
    </comment>
    <comment ref="SP2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1061</t>
        </r>
      </text>
    </comment>
    <comment ref="ST2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1063</t>
        </r>
      </text>
    </comment>
    <comment ref="SX2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1065</t>
        </r>
      </text>
    </comment>
    <comment ref="TB2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1067</t>
        </r>
      </text>
    </comment>
    <comment ref="CO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0546</t>
        </r>
      </text>
    </comment>
    <comment ref="CR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10009</t>
        </r>
      </text>
    </comment>
    <comment ref="IQ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0132</t>
        </r>
      </text>
    </comment>
    <comment ref="JP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8969</t>
        </r>
      </text>
    </comment>
    <comment ref="OD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1055</t>
        </r>
      </text>
    </comment>
    <comment ref="RU2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8977</t>
        </r>
      </text>
    </comment>
    <comment ref="U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10036</t>
        </r>
      </text>
    </comment>
    <comment ref="V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0506</t>
        </r>
      </text>
    </comment>
    <comment ref="Y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0507</t>
        </r>
      </text>
    </comment>
    <comment ref="AP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0515</t>
        </r>
      </text>
    </comment>
    <comment ref="AW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0519</t>
        </r>
      </text>
    </comment>
    <comment ref="AZ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10045</t>
        </r>
      </text>
    </comment>
    <comment ref="BG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0527</t>
        </r>
      </text>
    </comment>
    <comment ref="BV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0534</t>
        </r>
      </text>
    </comment>
    <comment ref="CE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0540</t>
        </r>
      </text>
    </comment>
    <comment ref="CH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0542</t>
        </r>
      </text>
    </comment>
    <comment ref="CK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0544</t>
        </r>
      </text>
    </comment>
    <comment ref="CR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10009</t>
        </r>
      </text>
    </comment>
    <comment ref="CW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0549</t>
        </r>
      </text>
    </comment>
    <comment ref="DH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0104</t>
        </r>
      </text>
    </comment>
    <comment ref="DY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0111</t>
        </r>
      </text>
    </comment>
    <comment ref="EI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0116</t>
        </r>
      </text>
    </comment>
    <comment ref="EL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0118</t>
        </r>
      </text>
    </comment>
    <comment ref="EO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10023</t>
        </r>
      </text>
    </comment>
    <comment ref="EW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0124</t>
        </r>
      </text>
    </comment>
    <comment ref="FA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0126</t>
        </r>
      </text>
    </comment>
    <comment ref="FJ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0132</t>
        </r>
      </text>
    </comment>
    <comment ref="FM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0134</t>
        </r>
      </text>
    </comment>
    <comment ref="FU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0139</t>
        </r>
      </text>
    </comment>
    <comment ref="FY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0141</t>
        </r>
      </text>
    </comment>
    <comment ref="GH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10037</t>
        </r>
      </text>
    </comment>
    <comment ref="GI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0146</t>
        </r>
      </text>
    </comment>
    <comment ref="GS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0150</t>
        </r>
      </text>
    </comment>
    <comment ref="HE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0108</t>
        </r>
      </text>
    </comment>
    <comment ref="HO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0114</t>
        </r>
      </text>
    </comment>
    <comment ref="HS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0117</t>
        </r>
      </text>
    </comment>
    <comment ref="HW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0119</t>
        </r>
      </text>
    </comment>
    <comment ref="HY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8954</t>
        </r>
      </text>
    </comment>
    <comment ref="IF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0126</t>
        </r>
      </text>
    </comment>
    <comment ref="IN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0130</t>
        </r>
      </text>
    </comment>
    <comment ref="IT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0134</t>
        </r>
      </text>
    </comment>
    <comment ref="IZ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0137</t>
        </r>
      </text>
    </comment>
    <comment ref="JI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0144</t>
        </r>
      </text>
    </comment>
    <comment ref="JM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0145</t>
        </r>
      </text>
    </comment>
    <comment ref="JP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8968</t>
        </r>
      </text>
    </comment>
    <comment ref="JX29" authorId="0" shapeId="0">
      <text>
        <r>
          <rPr>
            <b/>
            <sz val="16"/>
            <color indexed="81"/>
            <rFont val="Cambria"/>
            <family val="1"/>
            <scheme val="major"/>
          </rPr>
          <t>Author:</t>
        </r>
        <r>
          <rPr>
            <sz val="16"/>
            <color indexed="81"/>
            <rFont val="Cambria"/>
            <family val="1"/>
            <scheme val="major"/>
          </rPr>
          <t xml:space="preserve">
0101</t>
        </r>
      </text>
    </comment>
    <comment ref="KH29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0106</t>
        </r>
      </text>
    </comment>
    <comment ref="KP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0109</t>
        </r>
      </text>
    </comment>
    <comment ref="KW29" authorId="0" shapeId="0">
      <text>
        <r>
          <rPr>
            <b/>
            <sz val="20"/>
            <color indexed="81"/>
            <rFont val="Cambria"/>
            <family val="1"/>
            <scheme val="major"/>
          </rPr>
          <t>Author:</t>
        </r>
        <r>
          <rPr>
            <sz val="20"/>
            <color indexed="81"/>
            <rFont val="Cambria"/>
            <family val="1"/>
            <scheme val="major"/>
          </rPr>
          <t xml:space="preserve">
0113</t>
        </r>
      </text>
    </comment>
    <comment ref="LD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0117</t>
        </r>
      </text>
    </comment>
    <comment ref="LG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0120</t>
        </r>
      </text>
    </comment>
    <comment ref="LI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8984</t>
        </r>
      </text>
    </comment>
    <comment ref="LV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0128</t>
        </r>
      </text>
    </comment>
    <comment ref="MD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0131</t>
        </r>
      </text>
    </comment>
    <comment ref="MP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0136</t>
        </r>
      </text>
    </comment>
    <comment ref="MX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0140</t>
        </r>
      </text>
    </comment>
    <comment ref="NB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0143</t>
        </r>
      </text>
    </comment>
    <comment ref="NF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0144</t>
        </r>
      </text>
    </comment>
    <comment ref="NI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8997</t>
        </r>
      </text>
    </comment>
    <comment ref="NR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0150</t>
        </r>
      </text>
    </comment>
    <comment ref="NZ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1053</t>
        </r>
      </text>
    </comment>
    <comment ref="OP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1060</t>
        </r>
      </text>
    </comment>
    <comment ref="OX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1064</t>
        </r>
      </text>
    </comment>
    <comment ref="PB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1066</t>
        </r>
      </text>
    </comment>
    <comment ref="PJ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1070</t>
        </r>
      </text>
    </comment>
    <comment ref="PM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8963</t>
        </r>
      </text>
    </comment>
    <comment ref="PR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1074</t>
        </r>
      </text>
    </comment>
    <comment ref="QD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1081</t>
        </r>
      </text>
    </comment>
    <comment ref="QL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1084</t>
        </r>
      </text>
    </comment>
    <comment ref="QT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1088</t>
        </r>
      </text>
    </comment>
    <comment ref="RB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1092</t>
        </r>
      </text>
    </comment>
    <comment ref="RF29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1094</t>
        </r>
      </text>
    </comment>
    <comment ref="RU29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8976</t>
        </r>
      </text>
    </comment>
    <comment ref="RV29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1051</t>
        </r>
      </text>
    </comment>
    <comment ref="SH29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1058</t>
        </r>
      </text>
    </comment>
    <comment ref="SL29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1060</t>
        </r>
      </text>
    </comment>
    <comment ref="SP29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1061</t>
        </r>
      </text>
    </comment>
    <comment ref="V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0506</t>
        </r>
      </text>
    </comment>
    <comment ref="Y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0507</t>
        </r>
      </text>
    </comment>
    <comment ref="AE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0510</t>
        </r>
      </text>
    </comment>
    <comment ref="AL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0514</t>
        </r>
      </text>
    </comment>
    <comment ref="AP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0515</t>
        </r>
      </text>
    </comment>
    <comment ref="BA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0521</t>
        </r>
      </text>
    </comment>
    <comment ref="BD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0523</t>
        </r>
      </text>
    </comment>
    <comment ref="BG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0527</t>
        </r>
      </text>
    </comment>
    <comment ref="BV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0534</t>
        </r>
      </text>
    </comment>
    <comment ref="CB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0538</t>
        </r>
      </text>
    </comment>
    <comment ref="CE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0540</t>
        </r>
      </text>
    </comment>
    <comment ref="CH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0542</t>
        </r>
      </text>
    </comment>
    <comment ref="CO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0546</t>
        </r>
      </text>
    </comment>
    <comment ref="DA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0101</t>
        </r>
      </text>
    </comment>
    <comment ref="DH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0104</t>
        </r>
      </text>
    </comment>
    <comment ref="DN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0106</t>
        </r>
      </text>
    </comment>
    <comment ref="DY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0110</t>
        </r>
      </text>
    </comment>
    <comment ref="EB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0112</t>
        </r>
      </text>
    </comment>
    <comment ref="EI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0116</t>
        </r>
      </text>
    </comment>
    <comment ref="EP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0120</t>
        </r>
      </text>
    </comment>
    <comment ref="ES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0122</t>
        </r>
      </text>
    </comment>
    <comment ref="EW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0124</t>
        </r>
      </text>
    </comment>
    <comment ref="FA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0126</t>
        </r>
      </text>
    </comment>
    <comment ref="FJ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0132</t>
        </r>
      </text>
    </comment>
    <comment ref="FQ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0137</t>
        </r>
      </text>
    </comment>
    <comment ref="FU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0139</t>
        </r>
      </text>
    </comment>
    <comment ref="GV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0101</t>
        </r>
      </text>
    </comment>
    <comment ref="GY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0103</t>
        </r>
      </text>
    </comment>
    <comment ref="HB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0105</t>
        </r>
      </text>
    </comment>
    <comment ref="HH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0110</t>
        </r>
      </text>
    </comment>
    <comment ref="HK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0112</t>
        </r>
      </text>
    </comment>
    <comment ref="HZ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0121</t>
        </r>
      </text>
    </comment>
    <comment ref="IC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0123</t>
        </r>
      </text>
    </comment>
    <comment ref="IF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0126</t>
        </r>
      </text>
    </comment>
    <comment ref="IJ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0128</t>
        </r>
      </text>
    </comment>
    <comment ref="IN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0130</t>
        </r>
      </text>
    </comment>
    <comment ref="IQ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0132</t>
        </r>
      </text>
    </comment>
    <comment ref="IT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0134</t>
        </r>
      </text>
    </comment>
    <comment ref="IW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0135</t>
        </r>
      </text>
    </comment>
    <comment ref="IZ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0137</t>
        </r>
      </text>
    </comment>
    <comment ref="JC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0140</t>
        </r>
      </text>
    </comment>
    <comment ref="JI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0144</t>
        </r>
      </text>
    </comment>
    <comment ref="KH30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0106</t>
        </r>
      </text>
    </comment>
    <comment ref="KW30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0113</t>
        </r>
      </text>
    </comment>
    <comment ref="LJ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0121</t>
        </r>
      </text>
    </comment>
    <comment ref="LR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0125</t>
        </r>
      </text>
    </comment>
    <comment ref="LV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0127</t>
        </r>
      </text>
    </comment>
    <comment ref="LZ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0129</t>
        </r>
      </text>
    </comment>
    <comment ref="MD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0131</t>
        </r>
      </text>
    </comment>
    <comment ref="MP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0136</t>
        </r>
      </text>
    </comment>
    <comment ref="MX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0140</t>
        </r>
      </text>
    </comment>
    <comment ref="OD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1055</t>
        </r>
      </text>
    </comment>
    <comment ref="OL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1058</t>
        </r>
      </text>
    </comment>
    <comment ref="OP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1060</t>
        </r>
      </text>
    </comment>
    <comment ref="PJ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1070</t>
        </r>
      </text>
    </comment>
    <comment ref="PN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1072</t>
        </r>
      </text>
    </comment>
    <comment ref="PR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1074</t>
        </r>
      </text>
    </comment>
    <comment ref="PV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1078</t>
        </r>
      </text>
    </comment>
    <comment ref="QD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1081</t>
        </r>
      </text>
    </comment>
    <comment ref="QL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1084</t>
        </r>
      </text>
    </comment>
    <comment ref="QP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1086</t>
        </r>
      </text>
    </comment>
    <comment ref="QT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1088</t>
        </r>
      </text>
    </comment>
    <comment ref="SP30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1061</t>
        </r>
      </text>
    </comment>
    <comment ref="ST30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1063</t>
        </r>
      </text>
    </comment>
    <comment ref="SX30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1065</t>
        </r>
      </text>
    </comment>
    <comment ref="TB30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1067</t>
        </r>
      </text>
    </comment>
    <comment ref="NI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8999</t>
        </r>
      </text>
    </comment>
    <comment ref="OT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1062</t>
        </r>
      </text>
    </comment>
    <comment ref="OX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1064</t>
        </r>
      </text>
    </comment>
    <comment ref="PB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1066</t>
        </r>
      </text>
    </comment>
    <comment ref="PF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1068</t>
        </r>
      </text>
    </comment>
    <comment ref="PJ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1070</t>
        </r>
      </text>
    </comment>
    <comment ref="PM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8963</t>
        </r>
      </text>
    </comment>
    <comment ref="PN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1072</t>
        </r>
      </text>
    </comment>
    <comment ref="PR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1074</t>
        </r>
      </text>
    </comment>
    <comment ref="PV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1078</t>
        </r>
      </text>
    </comment>
    <comment ref="PZ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1079</t>
        </r>
      </text>
    </comment>
    <comment ref="QD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1081</t>
        </r>
      </text>
    </comment>
    <comment ref="QP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1086</t>
        </r>
      </text>
    </comment>
    <comment ref="QT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1088</t>
        </r>
      </text>
    </comment>
    <comment ref="QX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1090</t>
        </r>
      </text>
    </comment>
    <comment ref="RA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charset val="1"/>
          </rPr>
          <t xml:space="preserve">
8972</t>
        </r>
      </text>
    </comment>
    <comment ref="RB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1092</t>
        </r>
      </text>
    </comment>
    <comment ref="RN3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1096</t>
        </r>
      </text>
    </comment>
    <comment ref="RQ3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8975</t>
        </r>
      </text>
    </comment>
    <comment ref="RR3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1098</t>
        </r>
      </text>
    </comment>
    <comment ref="RU3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8976</t>
        </r>
      </text>
    </comment>
    <comment ref="RV3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1051</t>
        </r>
      </text>
    </comment>
    <comment ref="RZ3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1053</t>
        </r>
      </text>
    </comment>
    <comment ref="SD3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1056</t>
        </r>
      </text>
    </comment>
    <comment ref="SH3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1058</t>
        </r>
      </text>
    </comment>
    <comment ref="ST3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1063</t>
        </r>
      </text>
    </comment>
    <comment ref="TB3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1067</t>
        </r>
      </text>
    </comment>
    <comment ref="R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0505</t>
        </r>
      </text>
    </comment>
    <comment ref="AB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0508</t>
        </r>
      </text>
    </comment>
    <comment ref="AL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0514</t>
        </r>
      </text>
    </comment>
    <comment ref="AW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0519</t>
        </r>
      </text>
    </comment>
    <comment ref="AZ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10045</t>
        </r>
      </text>
    </comment>
    <comment ref="BP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0532</t>
        </r>
      </text>
    </comment>
    <comment ref="BV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0534</t>
        </r>
      </text>
    </comment>
    <comment ref="CO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0546</t>
        </r>
      </text>
    </comment>
    <comment ref="CR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10009</t>
        </r>
      </text>
    </comment>
    <comment ref="DA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0101</t>
        </r>
      </text>
    </comment>
    <comment ref="DR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0108</t>
        </r>
      </text>
    </comment>
    <comment ref="EF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0114</t>
        </r>
      </text>
    </comment>
    <comment ref="EO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10023</t>
        </r>
      </text>
    </comment>
    <comment ref="EP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0120</t>
        </r>
      </text>
    </comment>
    <comment ref="FD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0129</t>
        </r>
      </text>
    </comment>
    <comment ref="FJ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0132</t>
        </r>
      </text>
    </comment>
    <comment ref="FQ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0137</t>
        </r>
      </text>
    </comment>
    <comment ref="GB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0143</t>
        </r>
      </text>
    </comment>
    <comment ref="GH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10037</t>
        </r>
      </text>
    </comment>
    <comment ref="GS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0150</t>
        </r>
      </text>
    </comment>
    <comment ref="HB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0105</t>
        </r>
      </text>
    </comment>
    <comment ref="HK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0112</t>
        </r>
      </text>
    </comment>
    <comment ref="HW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0119</t>
        </r>
      </text>
    </comment>
    <comment ref="HY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8954</t>
        </r>
      </text>
    </comment>
    <comment ref="IF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0126</t>
        </r>
      </text>
    </comment>
    <comment ref="IQ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0132</t>
        </r>
      </text>
    </comment>
    <comment ref="JF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0142</t>
        </r>
      </text>
    </comment>
    <comment ref="JM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0145</t>
        </r>
      </text>
    </comment>
    <comment ref="JP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8968</t>
        </r>
      </text>
    </comment>
    <comment ref="KH32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0106</t>
        </r>
      </text>
    </comment>
    <comment ref="LA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0115</t>
        </r>
      </text>
    </comment>
    <comment ref="LI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8984</t>
        </r>
      </text>
    </comment>
    <comment ref="LZ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0129</t>
        </r>
      </text>
    </comment>
    <comment ref="MP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0136</t>
        </r>
      </text>
    </comment>
    <comment ref="NB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0142</t>
        </r>
      </text>
    </comment>
    <comment ref="NN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0148</t>
        </r>
      </text>
    </comment>
    <comment ref="NZ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1053</t>
        </r>
      </text>
    </comment>
    <comment ref="EE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10020</t>
        </r>
      </text>
    </comment>
    <comment ref="EF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0114</t>
        </r>
      </text>
    </comment>
    <comment ref="NI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9000
</t>
        </r>
      </text>
    </comment>
    <comment ref="NN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0148</t>
        </r>
      </text>
    </comment>
    <comment ref="Y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0507</t>
        </r>
      </text>
    </comment>
    <comment ref="AB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0508</t>
        </r>
      </text>
    </comment>
    <comment ref="AE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0510</t>
        </r>
      </text>
    </comment>
    <comment ref="AH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0512</t>
        </r>
      </text>
    </comment>
    <comment ref="AO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10042</t>
        </r>
      </text>
    </comment>
    <comment ref="AT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0517</t>
        </r>
      </text>
    </comment>
    <comment ref="BA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0521</t>
        </r>
      </text>
    </comment>
    <comment ref="BG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0527</t>
        </r>
      </text>
    </comment>
    <comment ref="BJ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0529</t>
        </r>
      </text>
    </comment>
    <comment ref="BV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0534</t>
        </r>
      </text>
    </comment>
    <comment ref="BX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10003</t>
        </r>
      </text>
    </comment>
    <comment ref="BY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0536</t>
        </r>
      </text>
    </comment>
    <comment ref="CB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0538</t>
        </r>
      </text>
    </comment>
    <comment ref="CK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0544</t>
        </r>
      </text>
    </comment>
    <comment ref="CO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0546</t>
        </r>
      </text>
    </comment>
    <comment ref="CR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10009</t>
        </r>
      </text>
    </comment>
    <comment ref="CW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0549</t>
        </r>
      </text>
    </comment>
    <comment ref="DD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0103</t>
        </r>
      </text>
    </comment>
    <comment ref="DH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0104</t>
        </r>
      </text>
    </comment>
    <comment ref="DR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0108</t>
        </r>
      </text>
    </comment>
    <comment ref="EB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0112</t>
        </r>
      </text>
    </comment>
    <comment ref="EI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0116</t>
        </r>
      </text>
    </comment>
    <comment ref="ER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10025</t>
        </r>
      </text>
    </comment>
    <comment ref="FA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0126</t>
        </r>
      </text>
    </comment>
    <comment ref="FG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0131</t>
        </r>
      </text>
    </comment>
    <comment ref="FJ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0132</t>
        </r>
      </text>
    </comment>
    <comment ref="FM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0134</t>
        </r>
      </text>
    </comment>
    <comment ref="FQ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0137</t>
        </r>
      </text>
    </comment>
    <comment ref="FU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0140</t>
        </r>
      </text>
    </comment>
    <comment ref="FY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0141</t>
        </r>
      </text>
    </comment>
    <comment ref="GH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10037</t>
        </r>
      </text>
    </comment>
    <comment ref="GV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0101</t>
        </r>
      </text>
    </comment>
    <comment ref="GY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0103</t>
        </r>
      </text>
    </comment>
    <comment ref="HE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0108</t>
        </r>
      </text>
    </comment>
    <comment ref="HK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0112</t>
        </r>
      </text>
    </comment>
    <comment ref="HO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0114</t>
        </r>
      </text>
    </comment>
    <comment ref="HS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0117</t>
        </r>
      </text>
    </comment>
    <comment ref="HW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0119</t>
        </r>
      </text>
    </comment>
    <comment ref="HY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8954</t>
        </r>
      </text>
    </comment>
    <comment ref="HZ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0121</t>
        </r>
      </text>
    </comment>
    <comment ref="IF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0126</t>
        </r>
      </text>
    </comment>
    <comment ref="IQ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0132</t>
        </r>
      </text>
    </comment>
    <comment ref="JC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0140</t>
        </r>
      </text>
    </comment>
    <comment ref="JF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0142</t>
        </r>
      </text>
    </comment>
    <comment ref="JP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8969</t>
        </r>
      </text>
    </comment>
    <comment ref="JU34" authorId="0" shapeId="0">
      <text>
        <r>
          <rPr>
            <b/>
            <sz val="16"/>
            <color indexed="81"/>
            <rFont val="Cambria"/>
            <family val="1"/>
            <scheme val="major"/>
          </rPr>
          <t>Author:</t>
        </r>
        <r>
          <rPr>
            <sz val="16"/>
            <color indexed="81"/>
            <rFont val="Cambria"/>
            <family val="1"/>
            <scheme val="major"/>
          </rPr>
          <t xml:space="preserve">
0149</t>
        </r>
      </text>
    </comment>
    <comment ref="JX34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0101</t>
        </r>
      </text>
    </comment>
    <comment ref="KE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13451</t>
        </r>
      </text>
    </comment>
    <comment ref="KP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0109</t>
        </r>
      </text>
    </comment>
    <comment ref="KS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0111</t>
        </r>
      </text>
    </comment>
    <comment ref="LD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0117</t>
        </r>
      </text>
    </comment>
    <comment ref="LG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0119</t>
        </r>
      </text>
    </comment>
    <comment ref="LI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8985</t>
        </r>
      </text>
    </comment>
    <comment ref="LN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0123</t>
        </r>
      </text>
    </comment>
    <comment ref="LZ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0129</t>
        </r>
      </text>
    </comment>
    <comment ref="MD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0131</t>
        </r>
      </text>
    </comment>
    <comment ref="ML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0134</t>
        </r>
      </text>
    </comment>
    <comment ref="MS34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8993</t>
        </r>
      </text>
    </comment>
    <comment ref="MX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0140</t>
        </r>
      </text>
    </comment>
    <comment ref="NF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0144</t>
        </r>
      </text>
    </comment>
    <comment ref="NI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8998</t>
        </r>
      </text>
    </comment>
    <comment ref="NN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0148</t>
        </r>
      </text>
    </comment>
    <comment ref="OD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1055</t>
        </r>
      </text>
    </comment>
    <comment ref="OP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1060</t>
        </r>
      </text>
    </comment>
    <comment ref="OT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1062</t>
        </r>
      </text>
    </comment>
    <comment ref="OX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1064</t>
        </r>
      </text>
    </comment>
    <comment ref="PB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1066</t>
        </r>
      </text>
    </comment>
    <comment ref="PJ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1070</t>
        </r>
      </text>
    </comment>
    <comment ref="PM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8963</t>
        </r>
      </text>
    </comment>
    <comment ref="PR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1074</t>
        </r>
      </text>
    </comment>
    <comment ref="PV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1078/1077</t>
        </r>
      </text>
    </comment>
    <comment ref="PZ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1079</t>
        </r>
      </text>
    </comment>
    <comment ref="QD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1081</t>
        </r>
      </text>
    </comment>
    <comment ref="QP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1086</t>
        </r>
      </text>
    </comment>
    <comment ref="QT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1088</t>
        </r>
      </text>
    </comment>
    <comment ref="RE34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8973</t>
        </r>
      </text>
    </comment>
    <comment ref="RF34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1094</t>
        </r>
      </text>
    </comment>
    <comment ref="RR34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1098</t>
        </r>
      </text>
    </comment>
    <comment ref="RU34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8977</t>
        </r>
      </text>
    </comment>
    <comment ref="RZ34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1053</t>
        </r>
      </text>
    </comment>
    <comment ref="SL34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1060</t>
        </r>
      </text>
    </comment>
    <comment ref="SP34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1061</t>
        </r>
      </text>
    </comment>
    <comment ref="TB34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1067</t>
        </r>
      </text>
    </comment>
    <comment ref="J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0502</t>
        </r>
      </text>
    </comment>
    <comment ref="R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0505</t>
        </r>
      </text>
    </comment>
    <comment ref="Y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0507</t>
        </r>
      </text>
    </comment>
    <comment ref="AB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0508</t>
        </r>
      </text>
    </comment>
    <comment ref="AE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0510</t>
        </r>
      </text>
    </comment>
    <comment ref="AH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0512</t>
        </r>
      </text>
    </comment>
    <comment ref="AP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0515</t>
        </r>
      </text>
    </comment>
    <comment ref="AT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0517</t>
        </r>
      </text>
    </comment>
    <comment ref="BD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0523</t>
        </r>
      </text>
    </comment>
    <comment ref="BJ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0529</t>
        </r>
      </text>
    </comment>
    <comment ref="BM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0530</t>
        </r>
      </text>
    </comment>
    <comment ref="BP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0532</t>
        </r>
      </text>
    </comment>
    <comment ref="BY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0536</t>
        </r>
      </text>
    </comment>
    <comment ref="CB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0538</t>
        </r>
      </text>
    </comment>
    <comment ref="CK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0544</t>
        </r>
      </text>
    </comment>
    <comment ref="CW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0549</t>
        </r>
      </text>
    </comment>
    <comment ref="DA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0101</t>
        </r>
      </text>
    </comment>
    <comment ref="DH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0104</t>
        </r>
      </text>
    </comment>
    <comment ref="DN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0106</t>
        </r>
      </text>
    </comment>
    <comment ref="DR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0108</t>
        </r>
      </text>
    </comment>
    <comment ref="DY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0110</t>
        </r>
      </text>
    </comment>
    <comment ref="EB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0112</t>
        </r>
      </text>
    </comment>
    <comment ref="EL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0118</t>
        </r>
      </text>
    </comment>
    <comment ref="ES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0122</t>
        </r>
      </text>
    </comment>
    <comment ref="FA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0126</t>
        </r>
      </text>
    </comment>
    <comment ref="FD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0129</t>
        </r>
      </text>
    </comment>
    <comment ref="FG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0131</t>
        </r>
      </text>
    </comment>
    <comment ref="FQ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0137</t>
        </r>
      </text>
    </comment>
    <comment ref="FY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0141</t>
        </r>
      </text>
    </comment>
    <comment ref="GH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10037</t>
        </r>
      </text>
    </comment>
    <comment ref="GI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0146</t>
        </r>
      </text>
    </comment>
    <comment ref="GS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0150</t>
        </r>
      </text>
    </comment>
    <comment ref="GV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0101</t>
        </r>
      </text>
    </comment>
    <comment ref="HB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0105</t>
        </r>
      </text>
    </comment>
    <comment ref="HK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0112</t>
        </r>
      </text>
    </comment>
    <comment ref="HO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0114</t>
        </r>
      </text>
    </comment>
    <comment ref="HS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0117</t>
        </r>
      </text>
    </comment>
    <comment ref="IC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0123</t>
        </r>
      </text>
    </comment>
    <comment ref="IJ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0128</t>
        </r>
      </text>
    </comment>
    <comment ref="IW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0135</t>
        </r>
      </text>
    </comment>
    <comment ref="JF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0142</t>
        </r>
      </text>
    </comment>
    <comment ref="JM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0145</t>
        </r>
      </text>
    </comment>
    <comment ref="JU35" authorId="0" shapeId="0">
      <text>
        <r>
          <rPr>
            <b/>
            <sz val="16"/>
            <color indexed="81"/>
            <rFont val="Cambria"/>
            <family val="1"/>
            <scheme val="major"/>
          </rPr>
          <t>Author:</t>
        </r>
        <r>
          <rPr>
            <sz val="16"/>
            <color indexed="81"/>
            <rFont val="Cambria"/>
            <family val="1"/>
            <scheme val="major"/>
          </rPr>
          <t xml:space="preserve">
0149</t>
        </r>
      </text>
    </comment>
    <comment ref="KA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8"/>
            <color indexed="81"/>
            <rFont val="Cambria"/>
            <family val="1"/>
            <scheme val="major"/>
          </rPr>
          <t>0103</t>
        </r>
      </text>
    </comment>
    <comment ref="KH35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0106</t>
        </r>
      </text>
    </comment>
    <comment ref="KP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0109</t>
        </r>
      </text>
    </comment>
    <comment ref="LG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0119</t>
        </r>
      </text>
    </comment>
    <comment ref="LJ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0121</t>
        </r>
      </text>
    </comment>
    <comment ref="LR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0125</t>
        </r>
      </text>
    </comment>
    <comment ref="LV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0127</t>
        </r>
      </text>
    </comment>
    <comment ref="MP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0136</t>
        </r>
      </text>
    </comment>
    <comment ref="MT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0138</t>
        </r>
      </text>
    </comment>
    <comment ref="NF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0144</t>
        </r>
      </text>
    </comment>
    <comment ref="NI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8999</t>
        </r>
      </text>
    </comment>
    <comment ref="NJ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0146</t>
        </r>
      </text>
    </comment>
    <comment ref="NV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1052</t>
        </r>
      </text>
    </comment>
    <comment ref="OD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1055</t>
        </r>
      </text>
    </comment>
    <comment ref="OT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1062</t>
        </r>
      </text>
    </comment>
    <comment ref="PF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1068</t>
        </r>
      </text>
    </comment>
    <comment ref="PJ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1070</t>
        </r>
      </text>
    </comment>
    <comment ref="PR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1074</t>
        </r>
      </text>
    </comment>
    <comment ref="PV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1078</t>
        </r>
      </text>
    </comment>
    <comment ref="PZ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1079</t>
        </r>
      </text>
    </comment>
    <comment ref="QD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1081</t>
        </r>
      </text>
    </comment>
    <comment ref="QL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1084</t>
        </r>
      </text>
    </comment>
    <comment ref="QP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1086</t>
        </r>
      </text>
    </comment>
    <comment ref="QT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1088</t>
        </r>
      </text>
    </comment>
    <comment ref="QX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1090</t>
        </r>
      </text>
    </comment>
    <comment ref="RB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1092</t>
        </r>
      </text>
    </comment>
    <comment ref="RR3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1098</t>
        </r>
      </text>
    </comment>
    <comment ref="RV3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1051</t>
        </r>
      </text>
    </comment>
    <comment ref="RZ3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1053</t>
        </r>
      </text>
    </comment>
    <comment ref="SP3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1061</t>
        </r>
      </text>
    </comment>
    <comment ref="ST3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1063</t>
        </r>
      </text>
    </comment>
    <comment ref="SX3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1065</t>
        </r>
      </text>
    </comment>
    <comment ref="J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0502</t>
        </r>
      </text>
    </comment>
    <comment ref="R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0505</t>
        </r>
      </text>
    </comment>
    <comment ref="V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0506</t>
        </r>
      </text>
    </comment>
    <comment ref="Y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0507</t>
        </r>
      </text>
    </comment>
    <comment ref="AB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0508</t>
        </r>
      </text>
    </comment>
    <comment ref="AE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0510</t>
        </r>
      </text>
    </comment>
    <comment ref="AH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0512</t>
        </r>
      </text>
    </comment>
    <comment ref="AL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0514</t>
        </r>
      </text>
    </comment>
    <comment ref="AO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10042</t>
        </r>
      </text>
    </comment>
    <comment ref="AP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0515</t>
        </r>
      </text>
    </comment>
    <comment ref="AT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0517</t>
        </r>
      </text>
    </comment>
    <comment ref="AW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0519</t>
        </r>
      </text>
    </comment>
    <comment ref="AZ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10045</t>
        </r>
      </text>
    </comment>
    <comment ref="BA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0521</t>
        </r>
      </text>
    </comment>
    <comment ref="BD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0523</t>
        </r>
      </text>
    </comment>
    <comment ref="BG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0527</t>
        </r>
      </text>
    </comment>
    <comment ref="BJ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0529</t>
        </r>
      </text>
    </comment>
    <comment ref="BM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0530</t>
        </r>
      </text>
    </comment>
    <comment ref="BP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0532</t>
        </r>
      </text>
    </comment>
    <comment ref="BS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0533</t>
        </r>
      </text>
    </comment>
    <comment ref="BV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0534</t>
        </r>
      </text>
    </comment>
    <comment ref="BY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0536</t>
        </r>
      </text>
    </comment>
    <comment ref="CB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0538</t>
        </r>
      </text>
    </comment>
    <comment ref="CD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10005</t>
        </r>
      </text>
    </comment>
    <comment ref="CE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0540</t>
        </r>
      </text>
    </comment>
    <comment ref="CH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0542</t>
        </r>
      </text>
    </comment>
    <comment ref="CK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0544</t>
        </r>
      </text>
    </comment>
    <comment ref="CO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0546</t>
        </r>
      </text>
    </comment>
    <comment ref="CR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10010</t>
        </r>
      </text>
    </comment>
    <comment ref="CS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0548</t>
        </r>
      </text>
    </comment>
    <comment ref="CW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0549</t>
        </r>
      </text>
    </comment>
    <comment ref="DA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0101</t>
        </r>
      </text>
    </comment>
    <comment ref="DD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0103</t>
        </r>
      </text>
    </comment>
    <comment ref="DH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0104</t>
        </r>
      </text>
    </comment>
    <comment ref="DN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0106</t>
        </r>
      </text>
    </comment>
    <comment ref="DR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0108</t>
        </r>
      </text>
    </comment>
    <comment ref="DY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0110</t>
        </r>
      </text>
    </comment>
    <comment ref="EB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0112</t>
        </r>
      </text>
    </comment>
    <comment ref="EF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0114</t>
        </r>
      </text>
    </comment>
    <comment ref="EI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0116</t>
        </r>
      </text>
    </comment>
    <comment ref="EL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0118</t>
        </r>
      </text>
    </comment>
    <comment ref="EO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10023</t>
        </r>
      </text>
    </comment>
    <comment ref="EP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0120</t>
        </r>
      </text>
    </comment>
    <comment ref="ES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0122</t>
        </r>
      </text>
    </comment>
    <comment ref="EW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0124</t>
        </r>
      </text>
    </comment>
    <comment ref="FA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0126</t>
        </r>
      </text>
    </comment>
    <comment ref="FD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0129</t>
        </r>
      </text>
    </comment>
    <comment ref="FG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0131</t>
        </r>
      </text>
    </comment>
    <comment ref="FJ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0132</t>
        </r>
      </text>
    </comment>
    <comment ref="FM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0134</t>
        </r>
      </text>
    </comment>
    <comment ref="FQ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0137</t>
        </r>
      </text>
    </comment>
    <comment ref="FT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10034</t>
        </r>
      </text>
    </comment>
    <comment ref="FU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0139</t>
        </r>
      </text>
    </comment>
    <comment ref="FY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0141</t>
        </r>
      </text>
    </comment>
    <comment ref="GB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0143</t>
        </r>
      </text>
    </comment>
    <comment ref="GH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10038</t>
        </r>
      </text>
    </comment>
    <comment ref="GI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0146</t>
        </r>
      </text>
    </comment>
    <comment ref="GP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0148</t>
        </r>
      </text>
    </comment>
    <comment ref="GS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0150</t>
        </r>
      </text>
    </comment>
    <comment ref="GV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0101</t>
        </r>
      </text>
    </comment>
    <comment ref="GY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0103</t>
        </r>
      </text>
    </comment>
    <comment ref="HB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0105</t>
        </r>
      </text>
    </comment>
    <comment ref="HE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0109</t>
        </r>
      </text>
    </comment>
    <comment ref="HH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0110</t>
        </r>
      </text>
    </comment>
    <comment ref="HK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0112</t>
        </r>
      </text>
    </comment>
    <comment ref="HO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0114</t>
        </r>
      </text>
    </comment>
    <comment ref="HS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0117</t>
        </r>
      </text>
    </comment>
    <comment ref="HW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0119 </t>
        </r>
      </text>
    </comment>
    <comment ref="HY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8954</t>
        </r>
      </text>
    </comment>
    <comment ref="HZ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0121</t>
        </r>
      </text>
    </comment>
    <comment ref="IC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0123</t>
        </r>
      </text>
    </comment>
    <comment ref="IF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0126</t>
        </r>
      </text>
    </comment>
    <comment ref="IJ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0128</t>
        </r>
      </text>
    </comment>
    <comment ref="IN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0130</t>
        </r>
      </text>
    </comment>
    <comment ref="IQ37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IT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0134</t>
        </r>
      </text>
    </comment>
    <comment ref="IW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0135</t>
        </r>
      </text>
    </comment>
    <comment ref="IZ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0137</t>
        </r>
      </text>
    </comment>
    <comment ref="JC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0140</t>
        </r>
      </text>
    </comment>
    <comment ref="JF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0142</t>
        </r>
      </text>
    </comment>
    <comment ref="JI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0144</t>
        </r>
      </text>
    </comment>
    <comment ref="JM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0145</t>
        </r>
      </text>
    </comment>
    <comment ref="JP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8968</t>
        </r>
      </text>
    </comment>
    <comment ref="JQ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0148</t>
        </r>
      </text>
    </comment>
    <comment ref="JU37" authorId="0" shapeId="0">
      <text>
        <r>
          <rPr>
            <b/>
            <sz val="16"/>
            <color indexed="81"/>
            <rFont val="Cambria"/>
            <family val="1"/>
            <scheme val="major"/>
          </rPr>
          <t>Author:</t>
        </r>
        <r>
          <rPr>
            <sz val="16"/>
            <color indexed="81"/>
            <rFont val="Cambria"/>
            <family val="1"/>
            <scheme val="major"/>
          </rPr>
          <t xml:space="preserve">
0149</t>
        </r>
      </text>
    </comment>
    <comment ref="JX37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0101</t>
        </r>
      </text>
    </comment>
    <comment ref="KA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8"/>
            <color indexed="81"/>
            <rFont val="Cambria"/>
            <family val="1"/>
            <scheme val="major"/>
          </rPr>
          <t>0103</t>
        </r>
      </text>
    </comment>
    <comment ref="KE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13451</t>
        </r>
      </text>
    </comment>
    <comment ref="KH37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0106</t>
        </r>
      </text>
    </comment>
    <comment ref="KL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0108</t>
        </r>
      </text>
    </comment>
    <comment ref="KP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0109</t>
        </r>
      </text>
    </comment>
    <comment ref="KS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0111</t>
        </r>
      </text>
    </comment>
    <comment ref="KW37" authorId="0" shapeId="0">
      <text>
        <r>
          <rPr>
            <b/>
            <sz val="20"/>
            <color indexed="81"/>
            <rFont val="Cambria"/>
            <family val="1"/>
            <scheme val="major"/>
          </rPr>
          <t>Author:</t>
        </r>
        <r>
          <rPr>
            <sz val="20"/>
            <color indexed="81"/>
            <rFont val="Cambria"/>
            <family val="1"/>
            <scheme val="major"/>
          </rPr>
          <t xml:space="preserve">
0113</t>
        </r>
      </text>
    </comment>
    <comment ref="LA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0115</t>
        </r>
      </text>
    </comment>
    <comment ref="LD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0117</t>
        </r>
      </text>
    </comment>
    <comment ref="LG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0119</t>
        </r>
      </text>
    </comment>
    <comment ref="LI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8984</t>
        </r>
      </text>
    </comment>
    <comment ref="LJ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0121</t>
        </r>
      </text>
    </comment>
    <comment ref="LN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0123</t>
        </r>
      </text>
    </comment>
    <comment ref="LR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0125</t>
        </r>
      </text>
    </comment>
    <comment ref="LV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0127</t>
        </r>
      </text>
    </comment>
    <comment ref="LZ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0129</t>
        </r>
      </text>
    </comment>
    <comment ref="MD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0131</t>
        </r>
      </text>
    </comment>
    <comment ref="ML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0134</t>
        </r>
      </text>
    </comment>
    <comment ref="MP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0136</t>
        </r>
      </text>
    </comment>
    <comment ref="MT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0138</t>
        </r>
      </text>
    </comment>
    <comment ref="MX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0140</t>
        </r>
      </text>
    </comment>
    <comment ref="NB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0142</t>
        </r>
      </text>
    </comment>
    <comment ref="NE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8996</t>
        </r>
      </text>
    </comment>
    <comment ref="NF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0144</t>
        </r>
      </text>
    </comment>
    <comment ref="NI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8997</t>
        </r>
      </text>
    </comment>
    <comment ref="NJ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0146</t>
        </r>
      </text>
    </comment>
    <comment ref="NN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0148</t>
        </r>
      </text>
    </comment>
    <comment ref="NR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0150</t>
        </r>
      </text>
    </comment>
    <comment ref="NV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1052</t>
        </r>
      </text>
    </comment>
    <comment ref="NZ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1053</t>
        </r>
      </text>
    </comment>
    <comment ref="OD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1055</t>
        </r>
      </text>
    </comment>
    <comment ref="OL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1058</t>
        </r>
      </text>
    </comment>
    <comment ref="OP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1060</t>
        </r>
      </text>
    </comment>
    <comment ref="OT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1062</t>
        </r>
      </text>
    </comment>
    <comment ref="OX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1064</t>
        </r>
      </text>
    </comment>
    <comment ref="PB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1066</t>
        </r>
      </text>
    </comment>
    <comment ref="PF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1068</t>
        </r>
      </text>
    </comment>
    <comment ref="PI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8962</t>
        </r>
      </text>
    </comment>
    <comment ref="PJ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1070</t>
        </r>
      </text>
    </comment>
    <comment ref="PM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8963</t>
        </r>
      </text>
    </comment>
    <comment ref="PN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1072</t>
        </r>
      </text>
    </comment>
    <comment ref="PR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1074</t>
        </r>
      </text>
    </comment>
    <comment ref="PV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1078</t>
        </r>
      </text>
    </comment>
    <comment ref="PZ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1079</t>
        </r>
      </text>
    </comment>
    <comment ref="QD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1081</t>
        </r>
      </text>
    </comment>
    <comment ref="QL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1084</t>
        </r>
      </text>
    </comment>
    <comment ref="QP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1086</t>
        </r>
      </text>
    </comment>
    <comment ref="QT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1088</t>
        </r>
      </text>
    </comment>
    <comment ref="QX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1090</t>
        </r>
      </text>
    </comment>
    <comment ref="RB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1092</t>
        </r>
      </text>
    </comment>
    <comment ref="RF3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1094</t>
        </r>
      </text>
    </comment>
    <comment ref="RN3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1096</t>
        </r>
      </text>
    </comment>
    <comment ref="RQ3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8975</t>
        </r>
      </text>
    </comment>
    <comment ref="RR3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1098</t>
        </r>
      </text>
    </comment>
    <comment ref="RU3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8976</t>
        </r>
      </text>
    </comment>
    <comment ref="RV3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1051</t>
        </r>
      </text>
    </comment>
    <comment ref="RZ3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1053</t>
        </r>
      </text>
    </comment>
    <comment ref="SD3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1056</t>
        </r>
      </text>
    </comment>
    <comment ref="SH3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1058</t>
        </r>
      </text>
    </comment>
    <comment ref="SL3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1060</t>
        </r>
      </text>
    </comment>
    <comment ref="SP3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1061</t>
        </r>
      </text>
    </comment>
    <comment ref="ST3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1063</t>
        </r>
      </text>
    </comment>
    <comment ref="SX3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1065</t>
        </r>
      </text>
    </comment>
    <comment ref="TB3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1067</t>
        </r>
      </text>
    </comment>
    <comment ref="J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0502</t>
        </r>
      </text>
    </comment>
    <comment ref="V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0506</t>
        </r>
      </text>
    </comment>
    <comment ref="AB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0508</t>
        </r>
      </text>
    </comment>
    <comment ref="AH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0512</t>
        </r>
      </text>
    </comment>
    <comment ref="AP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0515</t>
        </r>
      </text>
    </comment>
    <comment ref="AW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0519</t>
        </r>
      </text>
    </comment>
    <comment ref="BD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0523</t>
        </r>
      </text>
    </comment>
    <comment ref="BG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0527</t>
        </r>
      </text>
    </comment>
    <comment ref="BM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0530</t>
        </r>
      </text>
    </comment>
    <comment ref="BV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0534</t>
        </r>
      </text>
    </comment>
    <comment ref="CB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0538</t>
        </r>
      </text>
    </comment>
    <comment ref="CH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0542</t>
        </r>
      </text>
    </comment>
    <comment ref="CO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0546</t>
        </r>
      </text>
    </comment>
    <comment ref="CR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10010</t>
        </r>
      </text>
    </comment>
    <comment ref="CW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0549</t>
        </r>
      </text>
    </comment>
    <comment ref="DD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0103</t>
        </r>
      </text>
    </comment>
    <comment ref="DN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0107</t>
        </r>
      </text>
    </comment>
    <comment ref="DY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0110</t>
        </r>
      </text>
    </comment>
    <comment ref="EB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0112</t>
        </r>
      </text>
    </comment>
    <comment ref="EI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0116</t>
        </r>
      </text>
    </comment>
    <comment ref="EP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0120</t>
        </r>
      </text>
    </comment>
    <comment ref="EW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0124</t>
        </r>
      </text>
    </comment>
    <comment ref="FA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0126</t>
        </r>
      </text>
    </comment>
    <comment ref="FJ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0133</t>
        </r>
      </text>
    </comment>
    <comment ref="FQ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0137</t>
        </r>
      </text>
    </comment>
    <comment ref="FT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10034</t>
        </r>
      </text>
    </comment>
    <comment ref="FY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0141</t>
        </r>
      </text>
    </comment>
    <comment ref="GB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0144</t>
        </r>
      </text>
    </comment>
    <comment ref="GH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10038</t>
        </r>
      </text>
    </comment>
    <comment ref="GI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0146</t>
        </r>
      </text>
    </comment>
    <comment ref="GP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0148</t>
        </r>
      </text>
    </comment>
    <comment ref="GV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0101</t>
        </r>
      </text>
    </comment>
    <comment ref="HB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0105</t>
        </r>
      </text>
    </comment>
    <comment ref="HO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0114</t>
        </r>
      </text>
    </comment>
    <comment ref="HW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0119</t>
        </r>
      </text>
    </comment>
    <comment ref="IC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0123</t>
        </r>
      </text>
    </comment>
    <comment ref="IJ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0128</t>
        </r>
      </text>
    </comment>
    <comment ref="IQ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0132</t>
        </r>
      </text>
    </comment>
    <comment ref="IW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0135</t>
        </r>
      </text>
    </comment>
    <comment ref="JC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0140</t>
        </r>
      </text>
    </comment>
    <comment ref="JM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0145</t>
        </r>
      </text>
    </comment>
    <comment ref="JP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8969</t>
        </r>
      </text>
    </comment>
    <comment ref="JX39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0101</t>
        </r>
      </text>
    </comment>
    <comment ref="KH39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0106</t>
        </r>
      </text>
    </comment>
    <comment ref="KP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0109</t>
        </r>
      </text>
    </comment>
    <comment ref="KW39" authorId="0" shapeId="0">
      <text>
        <r>
          <rPr>
            <b/>
            <sz val="22"/>
            <color indexed="81"/>
            <rFont val="Cambria"/>
            <family val="1"/>
            <scheme val="major"/>
          </rPr>
          <t>Author:</t>
        </r>
        <r>
          <rPr>
            <sz val="22"/>
            <color indexed="81"/>
            <rFont val="Cambria"/>
            <family val="1"/>
            <scheme val="major"/>
          </rPr>
          <t xml:space="preserve">
0113</t>
        </r>
      </text>
    </comment>
    <comment ref="LD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0117</t>
        </r>
      </text>
    </comment>
    <comment ref="LJ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0121</t>
        </r>
      </text>
    </comment>
    <comment ref="LR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0125</t>
        </r>
      </text>
    </comment>
    <comment ref="LZ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0129</t>
        </r>
      </text>
    </comment>
    <comment ref="ML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0134</t>
        </r>
      </text>
    </comment>
    <comment ref="MT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0138</t>
        </r>
      </text>
    </comment>
    <comment ref="NF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0144</t>
        </r>
      </text>
    </comment>
    <comment ref="NI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900</t>
        </r>
      </text>
    </comment>
    <comment ref="NJ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0146</t>
        </r>
      </text>
    </comment>
    <comment ref="NV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1052</t>
        </r>
      </text>
    </comment>
    <comment ref="OD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1055</t>
        </r>
      </text>
    </comment>
    <comment ref="OP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1060</t>
        </r>
      </text>
    </comment>
    <comment ref="OX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1064</t>
        </r>
      </text>
    </comment>
    <comment ref="PF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1068</t>
        </r>
      </text>
    </comment>
    <comment ref="PN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1072</t>
        </r>
      </text>
    </comment>
    <comment ref="PV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1077</t>
        </r>
      </text>
    </comment>
    <comment ref="QD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1082</t>
        </r>
      </text>
    </comment>
    <comment ref="QT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1088</t>
        </r>
      </text>
    </comment>
    <comment ref="RB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1092</t>
        </r>
      </text>
    </comment>
    <comment ref="RN39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1096</t>
        </r>
      </text>
    </comment>
    <comment ref="RU39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8980</t>
        </r>
      </text>
    </comment>
    <comment ref="RV39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1051</t>
        </r>
      </text>
    </comment>
    <comment ref="RZ39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1055</t>
        </r>
      </text>
    </comment>
    <comment ref="SD39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1057</t>
        </r>
      </text>
    </comment>
    <comment ref="SP39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1061</t>
        </r>
      </text>
    </comment>
    <comment ref="SX39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1065</t>
        </r>
      </text>
    </comment>
    <comment ref="TB39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1067</t>
        </r>
      </text>
    </comment>
    <comment ref="AP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0515</t>
        </r>
      </text>
    </comment>
    <comment ref="BP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0532</t>
        </r>
      </text>
    </comment>
    <comment ref="CE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0540</t>
        </r>
      </text>
    </comment>
    <comment ref="CR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10010</t>
        </r>
      </text>
    </comment>
    <comment ref="DH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0104</t>
        </r>
      </text>
    </comment>
    <comment ref="EB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0112</t>
        </r>
      </text>
    </comment>
    <comment ref="EP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0120</t>
        </r>
      </text>
    </comment>
    <comment ref="FM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0134</t>
        </r>
      </text>
    </comment>
    <comment ref="GH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10038</t>
        </r>
      </text>
    </comment>
    <comment ref="GI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0146</t>
        </r>
      </text>
    </comment>
    <comment ref="HK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0112</t>
        </r>
      </text>
    </comment>
    <comment ref="IF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0127</t>
        </r>
      </text>
    </comment>
    <comment ref="IT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0134</t>
        </r>
      </text>
    </comment>
    <comment ref="JP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8969</t>
        </r>
      </text>
    </comment>
    <comment ref="JX40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0101</t>
        </r>
      </text>
    </comment>
    <comment ref="LA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0115</t>
        </r>
      </text>
    </comment>
    <comment ref="LR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0125</t>
        </r>
      </text>
    </comment>
    <comment ref="MP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0136</t>
        </r>
      </text>
    </comment>
    <comment ref="NI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8998</t>
        </r>
      </text>
    </comment>
    <comment ref="NR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0150</t>
        </r>
      </text>
    </comment>
    <comment ref="OT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1062</t>
        </r>
      </text>
    </comment>
    <comment ref="PR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1074</t>
        </r>
      </text>
    </comment>
    <comment ref="QT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1088</t>
        </r>
      </text>
    </comment>
    <comment ref="RU40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8977</t>
        </r>
      </text>
    </comment>
    <comment ref="RV40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1051</t>
        </r>
      </text>
    </comment>
    <comment ref="V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0506</t>
        </r>
      </text>
    </comment>
    <comment ref="AB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0508</t>
        </r>
      </text>
    </comment>
    <comment ref="AH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0512</t>
        </r>
      </text>
    </comment>
    <comment ref="AP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0515</t>
        </r>
      </text>
    </comment>
    <comment ref="BA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0521</t>
        </r>
      </text>
    </comment>
    <comment ref="BG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0527</t>
        </r>
      </text>
    </comment>
    <comment ref="BV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0534</t>
        </r>
      </text>
    </comment>
    <comment ref="EI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0116</t>
        </r>
      </text>
    </comment>
    <comment ref="EL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0118</t>
        </r>
      </text>
    </comment>
    <comment ref="ES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0122</t>
        </r>
      </text>
    </comment>
    <comment ref="GH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10038</t>
        </r>
      </text>
    </comment>
    <comment ref="GP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0148</t>
        </r>
      </text>
    </comment>
    <comment ref="GV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0101</t>
        </r>
      </text>
    </comment>
    <comment ref="HE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0108</t>
        </r>
      </text>
    </comment>
    <comment ref="HK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0112</t>
        </r>
      </text>
    </comment>
    <comment ref="HW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0119</t>
        </r>
      </text>
    </comment>
    <comment ref="IC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0123</t>
        </r>
      </text>
    </comment>
    <comment ref="IZ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0137</t>
        </r>
      </text>
    </comment>
    <comment ref="JU41" authorId="0" shapeId="0">
      <text>
        <r>
          <rPr>
            <b/>
            <sz val="16"/>
            <color indexed="81"/>
            <rFont val="Cambria"/>
            <family val="1"/>
            <scheme val="major"/>
          </rPr>
          <t>Author:</t>
        </r>
        <r>
          <rPr>
            <sz val="16"/>
            <color indexed="81"/>
            <rFont val="Cambria"/>
            <family val="1"/>
            <scheme val="major"/>
          </rPr>
          <t xml:space="preserve">
0149</t>
        </r>
      </text>
    </comment>
    <comment ref="KP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0109</t>
        </r>
      </text>
    </comment>
    <comment ref="LD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0117</t>
        </r>
      </text>
    </comment>
    <comment ref="NI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8999</t>
        </r>
      </text>
    </comment>
    <comment ref="NR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0150</t>
        </r>
      </text>
    </comment>
    <comment ref="OD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1055</t>
        </r>
      </text>
    </comment>
    <comment ref="PZ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1079</t>
        </r>
      </text>
    </comment>
    <comment ref="QP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1086</t>
        </r>
      </text>
    </comment>
    <comment ref="QX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1090</t>
        </r>
      </text>
    </comment>
    <comment ref="RF4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1094</t>
        </r>
      </text>
    </comment>
    <comment ref="RV4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1051</t>
        </r>
      </text>
    </comment>
    <comment ref="RZ4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1053</t>
        </r>
      </text>
    </comment>
    <comment ref="AV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10044</t>
        </r>
      </text>
    </comment>
    <comment ref="BO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10001</t>
        </r>
      </text>
    </comment>
    <comment ref="CG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10006</t>
        </r>
      </text>
    </comment>
    <comment ref="DC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10014</t>
        </r>
      </text>
    </comment>
    <comment ref="EO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10023</t>
        </r>
      </text>
    </comment>
    <comment ref="FF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10030</t>
        </r>
      </text>
    </comment>
    <comment ref="HV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8953</t>
        </r>
      </text>
    </comment>
    <comment ref="KD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8974</t>
        </r>
      </text>
    </comment>
    <comment ref="KZ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8991</t>
        </r>
      </text>
    </comment>
    <comment ref="LI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8984</t>
        </r>
      </text>
    </comment>
    <comment ref="NA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8995</t>
        </r>
      </text>
    </comment>
    <comment ref="NU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8953</t>
        </r>
      </text>
    </comment>
    <comment ref="PE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8961
</t>
        </r>
      </text>
    </comment>
    <comment ref="PU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8965</t>
        </r>
      </text>
    </comment>
    <comment ref="RU42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8980</t>
        </r>
      </text>
    </comment>
    <comment ref="AV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10044</t>
        </r>
      </text>
    </comment>
    <comment ref="BO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10001</t>
        </r>
      </text>
    </comment>
    <comment ref="CG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10006</t>
        </r>
      </text>
    </comment>
    <comment ref="DC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10014</t>
        </r>
      </text>
    </comment>
    <comment ref="DR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0108</t>
        </r>
      </text>
    </comment>
    <comment ref="EO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10023</t>
        </r>
      </text>
    </comment>
    <comment ref="FF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10030</t>
        </r>
      </text>
    </comment>
    <comment ref="HV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8953</t>
        </r>
      </text>
    </comment>
    <comment ref="IW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2151</t>
        </r>
      </text>
    </comment>
    <comment ref="KD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8974</t>
        </r>
      </text>
    </comment>
    <comment ref="KS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0112</t>
        </r>
      </text>
    </comment>
    <comment ref="KZ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8991</t>
        </r>
      </text>
    </comment>
    <comment ref="LI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8984</t>
        </r>
      </text>
    </comment>
    <comment ref="NA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8995</t>
        </r>
      </text>
    </comment>
    <comment ref="NU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8953</t>
        </r>
      </text>
    </comment>
    <comment ref="PE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8961
</t>
        </r>
      </text>
    </comment>
    <comment ref="PU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8965</t>
        </r>
      </text>
    </comment>
    <comment ref="RU43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8980</t>
        </r>
      </text>
    </comment>
    <comment ref="BY4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0536</t>
        </r>
      </text>
    </comment>
    <comment ref="FY4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0141</t>
        </r>
      </text>
    </comment>
    <comment ref="GH4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10038</t>
        </r>
      </text>
    </comment>
    <comment ref="LD4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0117</t>
        </r>
      </text>
    </comment>
    <comment ref="NI4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8999</t>
        </r>
      </text>
    </comment>
    <comment ref="AE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0510</t>
        </r>
      </text>
    </comment>
    <comment ref="AP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0515</t>
        </r>
      </text>
    </comment>
    <comment ref="AT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0517</t>
        </r>
      </text>
    </comment>
    <comment ref="BA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0521</t>
        </r>
      </text>
    </comment>
    <comment ref="BD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0523</t>
        </r>
      </text>
    </comment>
    <comment ref="BG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0527</t>
        </r>
      </text>
    </comment>
    <comment ref="BJ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0528</t>
        </r>
      </text>
    </comment>
    <comment ref="BV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0534</t>
        </r>
      </text>
    </comment>
    <comment ref="BY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0536</t>
        </r>
      </text>
    </comment>
    <comment ref="CK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0544</t>
        </r>
      </text>
    </comment>
    <comment ref="CO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0546</t>
        </r>
      </text>
    </comment>
    <comment ref="CW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0549</t>
        </r>
      </text>
    </comment>
    <comment ref="FQ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0137</t>
        </r>
      </text>
    </comment>
    <comment ref="FY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0141</t>
        </r>
      </text>
    </comment>
    <comment ref="GH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10038</t>
        </r>
      </text>
    </comment>
    <comment ref="GP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0148</t>
        </r>
      </text>
    </comment>
    <comment ref="HO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0114</t>
        </r>
      </text>
    </comment>
    <comment ref="HW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0119</t>
        </r>
      </text>
    </comment>
    <comment ref="IN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0130</t>
        </r>
      </text>
    </comment>
    <comment ref="IW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0135</t>
        </r>
      </text>
    </comment>
    <comment ref="JF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0142</t>
        </r>
      </text>
    </comment>
    <comment ref="KH46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0106</t>
        </r>
      </text>
    </comment>
    <comment ref="KL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0108</t>
        </r>
      </text>
    </comment>
    <comment ref="KP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0109</t>
        </r>
      </text>
    </comment>
    <comment ref="LA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0115</t>
        </r>
      </text>
    </comment>
    <comment ref="LJ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0121</t>
        </r>
      </text>
    </comment>
    <comment ref="MP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0136</t>
        </r>
      </text>
    </comment>
    <comment ref="OP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1060</t>
        </r>
      </text>
    </comment>
    <comment ref="PR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1074</t>
        </r>
      </text>
    </comment>
    <comment ref="QX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1090</t>
        </r>
      </text>
    </comment>
    <comment ref="RR46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1098</t>
        </r>
      </text>
    </comment>
    <comment ref="RU46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8977</t>
        </r>
      </text>
    </comment>
    <comment ref="SD46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1056</t>
        </r>
      </text>
    </comment>
    <comment ref="SH46" authorId="0" shapeId="0">
      <text>
        <r>
          <rPr>
            <b/>
            <sz val="9"/>
            <color indexed="81"/>
            <rFont val="Tahoma"/>
            <charset val="1"/>
          </rPr>
          <t xml:space="preserve">Author:
</t>
        </r>
      </text>
    </comment>
    <comment ref="N48" authorId="0" shapeId="0">
      <text>
        <r>
          <rPr>
            <b/>
            <sz val="16"/>
            <color indexed="81"/>
            <rFont val="Tahoma"/>
            <family val="2"/>
          </rPr>
          <t>Author:</t>
        </r>
        <r>
          <rPr>
            <sz val="16"/>
            <color indexed="81"/>
            <rFont val="Tahoma"/>
            <family val="2"/>
          </rPr>
          <t xml:space="preserve">
19819</t>
        </r>
      </text>
    </comment>
    <comment ref="R48" authorId="0" shapeId="0">
      <text>
        <r>
          <rPr>
            <b/>
            <sz val="9"/>
            <color indexed="81"/>
            <rFont val="Tahoma"/>
            <family val="2"/>
          </rPr>
          <t>Author:
19830/19833</t>
        </r>
      </text>
    </comment>
    <comment ref="AZ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10045</t>
        </r>
      </text>
    </comment>
    <comment ref="BM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0530</t>
        </r>
      </text>
    </comment>
    <comment ref="BS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0530</t>
        </r>
      </text>
    </comment>
    <comment ref="CD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10005</t>
        </r>
      </text>
    </comment>
    <comment ref="CR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10010</t>
        </r>
      </text>
    </comment>
    <comment ref="EL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12672</t>
        </r>
      </text>
    </comment>
    <comment ref="EO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10023</t>
        </r>
      </text>
    </comment>
    <comment ref="ES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12696</t>
        </r>
      </text>
    </comment>
    <comment ref="EW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12807/12801</t>
        </r>
      </text>
    </comment>
    <comment ref="FM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5653</t>
        </r>
      </text>
    </comment>
    <comment ref="FQ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5660</t>
        </r>
      </text>
    </comment>
    <comment ref="FT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10034</t>
        </r>
      </text>
    </comment>
    <comment ref="FU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5666</t>
        </r>
      </text>
    </comment>
    <comment ref="GE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5689</t>
        </r>
      </text>
    </comment>
    <comment ref="GH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10038</t>
        </r>
      </text>
    </comment>
    <comment ref="GI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5700</t>
        </r>
      </text>
    </comment>
    <comment ref="HK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5009</t>
        </r>
      </text>
    </comment>
    <comment ref="HO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5013</t>
        </r>
      </text>
    </comment>
    <comment ref="HS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5028</t>
        </r>
      </text>
    </comment>
    <comment ref="HY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8954</t>
        </r>
      </text>
    </comment>
    <comment ref="IF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6124</t>
        </r>
      </text>
    </comment>
    <comment ref="IJ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6134</t>
        </r>
      </text>
    </comment>
    <comment ref="JI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5147</t>
        </r>
      </text>
    </comment>
    <comment ref="JM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5308</t>
        </r>
      </text>
    </comment>
    <comment ref="JP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8968</t>
        </r>
      </text>
    </comment>
    <comment ref="JQ48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5310/5317</t>
        </r>
      </text>
    </comment>
    <comment ref="KA48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5347</t>
        </r>
      </text>
    </comment>
    <comment ref="KG48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8976</t>
        </r>
      </text>
    </comment>
    <comment ref="KH48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0106/5517/5509</t>
        </r>
      </text>
    </comment>
    <comment ref="KL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5523</t>
        </r>
      </text>
    </comment>
    <comment ref="LI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8984</t>
        </r>
      </text>
    </comment>
    <comment ref="LJ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6438</t>
        </r>
      </text>
    </comment>
    <comment ref="LN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6444</t>
        </r>
      </text>
    </comment>
    <comment ref="LR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0126/18406</t>
        </r>
      </text>
    </comment>
    <comment ref="LZ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18425</t>
        </r>
      </text>
    </comment>
    <comment ref="MP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18445</t>
        </r>
      </text>
    </comment>
    <comment ref="MT48" authorId="0" shapeId="0">
      <text>
        <r>
          <rPr>
            <b/>
            <sz val="9"/>
            <color indexed="81"/>
            <rFont val="Tahoma"/>
            <family val="2"/>
          </rPr>
          <t>Author:
18107</t>
        </r>
      </text>
    </comment>
    <comment ref="NF48" authorId="0" shapeId="0">
      <text>
        <r>
          <rPr>
            <b/>
            <sz val="9"/>
            <color indexed="81"/>
            <rFont val="Tahoma"/>
            <family val="2"/>
          </rPr>
          <t>Author:
18128/18131</t>
        </r>
      </text>
    </comment>
    <comment ref="NI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8997</t>
        </r>
      </text>
    </comment>
    <comment ref="NJ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18138</t>
        </r>
      </text>
    </comment>
    <comment ref="NN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18148</t>
        </r>
      </text>
    </comment>
    <comment ref="NV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18270</t>
        </r>
      </text>
    </comment>
    <comment ref="OP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18293</t>
        </r>
      </text>
    </comment>
    <comment ref="PB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18563/18565</t>
        </r>
      </text>
    </comment>
    <comment ref="PM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8963</t>
        </r>
      </text>
    </comment>
    <comment ref="QP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9226</t>
        </r>
      </text>
    </comment>
    <comment ref="QT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9228</t>
        </r>
      </text>
    </comment>
    <comment ref="QX4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9236</t>
        </r>
      </text>
    </comment>
    <comment ref="RF4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9254</t>
        </r>
      </text>
    </comment>
    <comment ref="RN4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9260/9255/9257</t>
        </r>
      </text>
    </comment>
    <comment ref="RU4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8976</t>
        </r>
      </text>
    </comment>
    <comment ref="SH4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9351</t>
        </r>
      </text>
    </comment>
    <comment ref="SX4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9373</t>
        </r>
      </text>
    </comment>
    <comment ref="AV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10044</t>
        </r>
      </text>
    </comment>
    <comment ref="BO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10001</t>
        </r>
      </text>
    </comment>
    <comment ref="CG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10006</t>
        </r>
      </text>
    </comment>
    <comment ref="DC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10014</t>
        </r>
      </text>
    </comment>
    <comment ref="DR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0108</t>
        </r>
      </text>
    </comment>
    <comment ref="EO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10024</t>
        </r>
      </text>
    </comment>
    <comment ref="FF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10030</t>
        </r>
      </text>
    </comment>
    <comment ref="HV49" authorId="0" shapeId="0">
      <text>
        <r>
          <rPr>
            <b/>
            <sz val="9"/>
            <color indexed="81"/>
            <rFont val="Tahoma"/>
            <family val="2"/>
          </rPr>
          <t>Author:
8953</t>
        </r>
      </text>
    </comment>
    <comment ref="IF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0127</t>
        </r>
      </text>
    </comment>
    <comment ref="IW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2151</t>
        </r>
      </text>
    </comment>
    <comment ref="KD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8974</t>
        </r>
      </text>
    </comment>
    <comment ref="KZ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8991</t>
        </r>
      </text>
    </comment>
    <comment ref="LI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8984</t>
        </r>
      </text>
    </comment>
    <comment ref="NA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8995</t>
        </r>
      </text>
    </comment>
    <comment ref="NU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8953</t>
        </r>
      </text>
    </comment>
    <comment ref="PE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8961
</t>
        </r>
      </text>
    </comment>
    <comment ref="PU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8965</t>
        </r>
      </text>
    </comment>
    <comment ref="RY49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8981</t>
        </r>
      </text>
    </comment>
    <comment ref="E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10031</t>
        </r>
      </text>
    </comment>
    <comment ref="AV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10044</t>
        </r>
      </text>
    </comment>
    <comment ref="BO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10001</t>
        </r>
      </text>
    </comment>
    <comment ref="CG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10006</t>
        </r>
      </text>
    </comment>
    <comment ref="DC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10014</t>
        </r>
      </text>
    </comment>
    <comment ref="DR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0108</t>
        </r>
      </text>
    </comment>
    <comment ref="EO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10023</t>
        </r>
      </text>
    </comment>
    <comment ref="FF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10030</t>
        </r>
      </text>
    </comment>
    <comment ref="HV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8953</t>
        </r>
      </text>
    </comment>
    <comment ref="IW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2151</t>
        </r>
      </text>
    </comment>
    <comment ref="KD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8974</t>
        </r>
      </text>
    </comment>
    <comment ref="KZ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8991</t>
        </r>
      </text>
    </comment>
    <comment ref="LI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8984</t>
        </r>
      </text>
    </comment>
    <comment ref="NA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8995</t>
        </r>
      </text>
    </comment>
    <comment ref="NU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8953</t>
        </r>
      </text>
    </comment>
    <comment ref="PE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8961</t>
        </r>
      </text>
    </comment>
    <comment ref="PU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8965</t>
        </r>
      </text>
    </comment>
    <comment ref="RU50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8980</t>
        </r>
      </text>
    </comment>
    <comment ref="AO5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10042</t>
        </r>
      </text>
    </comment>
    <comment ref="AZ5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10045</t>
        </r>
      </text>
    </comment>
    <comment ref="CD5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10005</t>
        </r>
      </text>
    </comment>
    <comment ref="CR5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10010</t>
        </r>
      </text>
    </comment>
    <comment ref="EE5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10020</t>
        </r>
      </text>
    </comment>
    <comment ref="EO5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10023</t>
        </r>
      </text>
    </comment>
    <comment ref="FT5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10034</t>
        </r>
      </text>
    </comment>
    <comment ref="GH5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10038</t>
        </r>
      </text>
    </comment>
    <comment ref="HE5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0109</t>
        </r>
      </text>
    </comment>
    <comment ref="HY5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8954</t>
        </r>
      </text>
    </comment>
    <comment ref="JP5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8968</t>
        </r>
      </text>
    </comment>
    <comment ref="JX51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0101</t>
        </r>
      </text>
    </comment>
    <comment ref="LI5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8984</t>
        </r>
      </text>
    </comment>
    <comment ref="NI5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8997</t>
        </r>
      </text>
    </comment>
    <comment ref="PM5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8963</t>
        </r>
      </text>
    </comment>
    <comment ref="RU5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8976</t>
        </r>
      </text>
    </comment>
    <comment ref="AO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10042</t>
        </r>
      </text>
    </comment>
    <comment ref="AT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0518</t>
        </r>
      </text>
    </comment>
    <comment ref="AZ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10045</t>
        </r>
      </text>
    </comment>
    <comment ref="BM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0530</t>
        </r>
      </text>
    </comment>
    <comment ref="BP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0530</t>
        </r>
      </text>
    </comment>
    <comment ref="BS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0530</t>
        </r>
      </text>
    </comment>
    <comment ref="CD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10005</t>
        </r>
      </text>
    </comment>
    <comment ref="CK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0545</t>
        </r>
      </text>
    </comment>
    <comment ref="CR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10010</t>
        </r>
      </text>
    </comment>
    <comment ref="EE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10020</t>
        </r>
      </text>
    </comment>
    <comment ref="EO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10023</t>
        </r>
      </text>
    </comment>
    <comment ref="EW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0125</t>
        </r>
      </text>
    </comment>
    <comment ref="FA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0126</t>
        </r>
      </text>
    </comment>
    <comment ref="FJ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0133</t>
        </r>
      </text>
    </comment>
    <comment ref="FQ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0138</t>
        </r>
      </text>
    </comment>
    <comment ref="FT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10034</t>
        </r>
      </text>
    </comment>
    <comment ref="FU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0139</t>
        </r>
      </text>
    </comment>
    <comment ref="GB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0143</t>
        </r>
      </text>
    </comment>
    <comment ref="GE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0145</t>
        </r>
      </text>
    </comment>
    <comment ref="GH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10038</t>
        </r>
      </text>
    </comment>
    <comment ref="GV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0101</t>
        </r>
      </text>
    </comment>
    <comment ref="HE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0109</t>
        </r>
      </text>
    </comment>
    <comment ref="HO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0116</t>
        </r>
      </text>
    </comment>
    <comment ref="HY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8954</t>
        </r>
      </text>
    </comment>
    <comment ref="IT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0134</t>
        </r>
      </text>
    </comment>
    <comment ref="IW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0136</t>
        </r>
      </text>
    </comment>
    <comment ref="JC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0140</t>
        </r>
      </text>
    </comment>
    <comment ref="JH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8966</t>
        </r>
      </text>
    </comment>
    <comment ref="JM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0145</t>
        </r>
      </text>
    </comment>
    <comment ref="JP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8968</t>
        </r>
      </text>
    </comment>
    <comment ref="KA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8"/>
            <color indexed="81"/>
            <rFont val="Cambria"/>
            <family val="1"/>
            <scheme val="major"/>
          </rPr>
          <t>0104</t>
        </r>
      </text>
    </comment>
    <comment ref="KH52" authorId="0" shapeId="0">
      <text>
        <r>
          <rPr>
            <b/>
            <sz val="16"/>
            <color indexed="81"/>
            <rFont val="Cambria"/>
            <family val="1"/>
            <scheme val="major"/>
          </rPr>
          <t>Author:</t>
        </r>
        <r>
          <rPr>
            <sz val="16"/>
            <color indexed="81"/>
            <rFont val="Cambria"/>
            <family val="1"/>
            <scheme val="major"/>
          </rPr>
          <t xml:space="preserve">
0106</t>
        </r>
      </text>
    </comment>
    <comment ref="KZ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8991</t>
        </r>
      </text>
    </comment>
    <comment ref="LA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0116</t>
        </r>
      </text>
    </comment>
    <comment ref="LG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0119</t>
        </r>
      </text>
    </comment>
    <comment ref="LI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8984</t>
        </r>
      </text>
    </comment>
    <comment ref="LN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0123</t>
        </r>
      </text>
    </comment>
    <comment ref="MH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0133</t>
        </r>
      </text>
    </comment>
    <comment ref="NF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0145</t>
        </r>
      </text>
    </comment>
    <comment ref="NI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8997</t>
        </r>
      </text>
    </comment>
    <comment ref="NN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0149</t>
        </r>
      </text>
    </comment>
    <comment ref="NZ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1053</t>
        </r>
      </text>
    </comment>
    <comment ref="OH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1057</t>
        </r>
      </text>
    </comment>
    <comment ref="OP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1061</t>
        </r>
      </text>
    </comment>
    <comment ref="PF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1069</t>
        </r>
      </text>
    </comment>
    <comment ref="PM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8963</t>
        </r>
      </text>
    </comment>
    <comment ref="PN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1073
</t>
        </r>
      </text>
    </comment>
    <comment ref="PZ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1079</t>
        </r>
      </text>
    </comment>
    <comment ref="QH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1083</t>
        </r>
      </text>
    </comment>
    <comment ref="RF52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1094</t>
        </r>
      </text>
    </comment>
    <comment ref="RJ52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1095</t>
        </r>
      </text>
    </comment>
    <comment ref="RU52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8976</t>
        </r>
      </text>
    </comment>
    <comment ref="SD52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1056</t>
        </r>
      </text>
    </comment>
    <comment ref="TA52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8988</t>
        </r>
      </text>
    </comment>
    <comment ref="AO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10042</t>
        </r>
      </text>
    </comment>
    <comment ref="AT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0518</t>
        </r>
      </text>
    </comment>
    <comment ref="AZ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10045</t>
        </r>
      </text>
    </comment>
    <comment ref="CD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10005</t>
        </r>
      </text>
    </comment>
    <comment ref="CR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10010</t>
        </r>
      </text>
    </comment>
    <comment ref="EE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10020</t>
        </r>
      </text>
    </comment>
    <comment ref="EK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10022</t>
        </r>
      </text>
    </comment>
    <comment ref="EO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10023</t>
        </r>
      </text>
    </comment>
    <comment ref="FQ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0138</t>
        </r>
      </text>
    </comment>
    <comment ref="FT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10034</t>
        </r>
      </text>
    </comment>
    <comment ref="FU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0140</t>
        </r>
      </text>
    </comment>
    <comment ref="GE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0145</t>
        </r>
      </text>
    </comment>
    <comment ref="GH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10038</t>
        </r>
      </text>
    </comment>
    <comment ref="GV53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HE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0109</t>
        </r>
      </text>
    </comment>
    <comment ref="HO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0116</t>
        </r>
      </text>
    </comment>
    <comment ref="HY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8954</t>
        </r>
      </text>
    </comment>
    <comment ref="JC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0140</t>
        </r>
      </text>
    </comment>
    <comment ref="JM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0145</t>
        </r>
      </text>
    </comment>
    <comment ref="JP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8968</t>
        </r>
      </text>
    </comment>
    <comment ref="KH53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0106</t>
        </r>
      </text>
    </comment>
    <comment ref="KZ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8991</t>
        </r>
      </text>
    </comment>
    <comment ref="LG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0119</t>
        </r>
      </text>
    </comment>
    <comment ref="LI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8984</t>
        </r>
      </text>
    </comment>
    <comment ref="LN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0123</t>
        </r>
      </text>
    </comment>
    <comment ref="LY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8989</t>
        </r>
      </text>
    </comment>
    <comment ref="MH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0133</t>
        </r>
      </text>
    </comment>
    <comment ref="NA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8995</t>
        </r>
      </text>
    </comment>
    <comment ref="NF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0145</t>
        </r>
      </text>
    </comment>
    <comment ref="NI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8997</t>
        </r>
      </text>
    </comment>
    <comment ref="OP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1061</t>
        </r>
      </text>
    </comment>
    <comment ref="PF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1069
</t>
        </r>
      </text>
    </comment>
    <comment ref="PM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8963</t>
        </r>
      </text>
    </comment>
    <comment ref="PN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1073</t>
        </r>
      </text>
    </comment>
    <comment ref="QH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1083</t>
        </r>
      </text>
    </comment>
    <comment ref="RJ53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1095</t>
        </r>
      </text>
    </comment>
    <comment ref="RU53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8976</t>
        </r>
      </text>
    </comment>
    <comment ref="TA53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8988</t>
        </r>
      </text>
    </comment>
    <comment ref="N54" authorId="0" shapeId="0">
      <text>
        <r>
          <rPr>
            <b/>
            <sz val="14"/>
            <color indexed="81"/>
            <rFont val="Tahoma"/>
            <family val="2"/>
          </rPr>
          <t>Author:</t>
        </r>
        <r>
          <rPr>
            <sz val="14"/>
            <color indexed="81"/>
            <rFont val="Tahoma"/>
            <family val="2"/>
          </rPr>
          <t xml:space="preserve">
19819</t>
        </r>
      </text>
    </comment>
    <comment ref="R54" authorId="0" shapeId="0">
      <text>
        <r>
          <rPr>
            <b/>
            <sz val="9"/>
            <color indexed="81"/>
            <rFont val="Tahoma"/>
            <family val="2"/>
          </rPr>
          <t>Author:
19830//19833</t>
        </r>
      </text>
    </comment>
    <comment ref="AZ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10045</t>
        </r>
      </text>
    </comment>
    <comment ref="BM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0530</t>
        </r>
      </text>
    </comment>
    <comment ref="BP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0530</t>
        </r>
      </text>
    </comment>
    <comment ref="BS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0530</t>
        </r>
      </text>
    </comment>
    <comment ref="CD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10005</t>
        </r>
      </text>
    </comment>
    <comment ref="CR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10010</t>
        </r>
      </text>
    </comment>
    <comment ref="EK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10022</t>
        </r>
      </text>
    </comment>
    <comment ref="EL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12672</t>
        </r>
      </text>
    </comment>
    <comment ref="EO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10023</t>
        </r>
      </text>
    </comment>
    <comment ref="ES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12696</t>
        </r>
      </text>
    </comment>
    <comment ref="EW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12807/12801</t>
        </r>
      </text>
    </comment>
    <comment ref="FM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5653</t>
        </r>
      </text>
    </comment>
    <comment ref="FQ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5660</t>
        </r>
      </text>
    </comment>
    <comment ref="FT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10034</t>
        </r>
      </text>
    </comment>
    <comment ref="FU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5666</t>
        </r>
      </text>
    </comment>
    <comment ref="GE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5689</t>
        </r>
      </text>
    </comment>
    <comment ref="GH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10038</t>
        </r>
      </text>
    </comment>
    <comment ref="GI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5700</t>
        </r>
      </text>
    </comment>
    <comment ref="HE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0109
</t>
        </r>
      </text>
    </comment>
    <comment ref="HK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5009</t>
        </r>
      </text>
    </comment>
    <comment ref="HO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5013</t>
        </r>
      </text>
    </comment>
    <comment ref="HS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5028</t>
        </r>
      </text>
    </comment>
    <comment ref="HY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8954</t>
        </r>
      </text>
    </comment>
    <comment ref="IF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6124</t>
        </r>
      </text>
    </comment>
    <comment ref="IJ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6134</t>
        </r>
      </text>
    </comment>
    <comment ref="JI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5147</t>
        </r>
      </text>
    </comment>
    <comment ref="JM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5308</t>
        </r>
      </text>
    </comment>
    <comment ref="JP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8968</t>
        </r>
      </text>
    </comment>
    <comment ref="JQ54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5310/5317</t>
        </r>
      </text>
    </comment>
    <comment ref="JX54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0101</t>
        </r>
      </text>
    </comment>
    <comment ref="KA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8"/>
            <color indexed="81"/>
            <rFont val="Cambria"/>
            <family val="1"/>
            <scheme val="major"/>
          </rPr>
          <t>5347</t>
        </r>
      </text>
    </comment>
    <comment ref="KG54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8976</t>
        </r>
      </text>
    </comment>
    <comment ref="KH54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0107/5517/5509</t>
        </r>
      </text>
    </comment>
    <comment ref="KL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5523</t>
        </r>
      </text>
    </comment>
    <comment ref="LI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8984</t>
        </r>
      </text>
    </comment>
    <comment ref="LJ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6438</t>
        </r>
      </text>
    </comment>
    <comment ref="LN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6444</t>
        </r>
      </text>
    </comment>
    <comment ref="LR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0126/18406</t>
        </r>
      </text>
    </comment>
    <comment ref="LZ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18425</t>
        </r>
      </text>
    </comment>
    <comment ref="MP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18445</t>
        </r>
      </text>
    </comment>
    <comment ref="MT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18107</t>
        </r>
      </text>
    </comment>
    <comment ref="NF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18128/18131</t>
        </r>
      </text>
    </comment>
    <comment ref="NI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8997</t>
        </r>
      </text>
    </comment>
    <comment ref="NJ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18138</t>
        </r>
      </text>
    </comment>
    <comment ref="NN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18148</t>
        </r>
      </text>
    </comment>
    <comment ref="NV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18270</t>
        </r>
      </text>
    </comment>
    <comment ref="OP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18293</t>
        </r>
      </text>
    </comment>
    <comment ref="OT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18299</t>
        </r>
      </text>
    </comment>
    <comment ref="PB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18563/18565</t>
        </r>
      </text>
    </comment>
    <comment ref="PM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8963</t>
        </r>
      </text>
    </comment>
    <comment ref="QP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9226</t>
        </r>
      </text>
    </comment>
    <comment ref="QT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9228</t>
        </r>
      </text>
    </comment>
    <comment ref="RF54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9254</t>
        </r>
      </text>
    </comment>
    <comment ref="RN54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9255/9257/9260</t>
        </r>
      </text>
    </comment>
    <comment ref="RU54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8976</t>
        </r>
      </text>
    </comment>
    <comment ref="SH54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9351
</t>
        </r>
      </text>
    </comment>
    <comment ref="SX54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9373</t>
        </r>
      </text>
    </comment>
    <comment ref="AP5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0515</t>
        </r>
      </text>
    </comment>
    <comment ref="BV5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0534</t>
        </r>
      </text>
    </comment>
    <comment ref="CR5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10010</t>
        </r>
      </text>
    </comment>
    <comment ref="FD5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0129</t>
        </r>
      </text>
    </comment>
    <comment ref="GH5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10038</t>
        </r>
      </text>
    </comment>
    <comment ref="HH5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0110</t>
        </r>
      </text>
    </comment>
    <comment ref="JP5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8970</t>
        </r>
      </text>
    </comment>
    <comment ref="NN5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0148</t>
        </r>
      </text>
    </comment>
    <comment ref="RU5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8979</t>
        </r>
      </text>
    </comment>
    <comment ref="RZ5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1053</t>
        </r>
      </text>
    </comment>
    <comment ref="AP5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0515</t>
        </r>
      </text>
    </comment>
    <comment ref="BV5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0534</t>
        </r>
      </text>
    </comment>
    <comment ref="CR5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10010</t>
        </r>
      </text>
    </comment>
    <comment ref="FD5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0129</t>
        </r>
      </text>
    </comment>
    <comment ref="GH5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10038</t>
        </r>
      </text>
    </comment>
    <comment ref="HH5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0110</t>
        </r>
      </text>
    </comment>
    <comment ref="JP5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8970</t>
        </r>
      </text>
    </comment>
    <comment ref="NN5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0148</t>
        </r>
      </text>
    </comment>
    <comment ref="RU56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8979</t>
        </r>
      </text>
    </comment>
    <comment ref="RZ56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1053</t>
        </r>
      </text>
    </comment>
    <comment ref="AP5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0515</t>
        </r>
      </text>
    </comment>
    <comment ref="CO5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0546</t>
        </r>
      </text>
    </comment>
    <comment ref="CR5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10010</t>
        </r>
      </text>
    </comment>
    <comment ref="FD5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0129</t>
        </r>
      </text>
    </comment>
    <comment ref="GH5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10038</t>
        </r>
      </text>
    </comment>
    <comment ref="HH5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0110</t>
        </r>
      </text>
    </comment>
    <comment ref="IJ5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0128</t>
        </r>
      </text>
    </comment>
    <comment ref="JP5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8970</t>
        </r>
      </text>
    </comment>
    <comment ref="KH57" authorId="0" shapeId="0">
      <text>
        <r>
          <rPr>
            <b/>
            <sz val="9"/>
            <color indexed="81"/>
            <rFont val="Cambria"/>
            <family val="1"/>
            <scheme val="major"/>
          </rPr>
          <t>Author:</t>
        </r>
        <r>
          <rPr>
            <sz val="9"/>
            <color indexed="81"/>
            <rFont val="Cambria"/>
            <family val="1"/>
            <scheme val="major"/>
          </rPr>
          <t xml:space="preserve">
</t>
        </r>
        <r>
          <rPr>
            <sz val="20"/>
            <color indexed="81"/>
            <rFont val="Cambria"/>
            <family val="1"/>
            <scheme val="major"/>
          </rPr>
          <t>0107</t>
        </r>
      </text>
    </comment>
    <comment ref="ML5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0134</t>
        </r>
      </text>
    </comment>
    <comment ref="NI5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8999</t>
        </r>
      </text>
    </comment>
    <comment ref="PN5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1072</t>
        </r>
      </text>
    </comment>
    <comment ref="RU5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8979</t>
        </r>
      </text>
    </comment>
    <comment ref="ST5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1063</t>
        </r>
      </text>
    </comment>
    <comment ref="BV5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0535</t>
        </r>
      </text>
    </comment>
    <comment ref="CR5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10010</t>
        </r>
      </text>
    </comment>
    <comment ref="FD5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0129</t>
        </r>
      </text>
    </comment>
    <comment ref="GH5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10038</t>
        </r>
      </text>
    </comment>
    <comment ref="HH5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0110</t>
        </r>
      </text>
    </comment>
    <comment ref="NI5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8999</t>
        </r>
      </text>
    </comment>
    <comment ref="NN5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0148</t>
        </r>
      </text>
    </comment>
    <comment ref="RU5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8979</t>
        </r>
      </text>
    </comment>
    <comment ref="RZ5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1053</t>
        </r>
      </text>
    </comment>
    <comment ref="BV5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0535</t>
        </r>
      </text>
    </comment>
    <comment ref="CR5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10010</t>
        </r>
      </text>
    </comment>
    <comment ref="BV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0535</t>
        </r>
      </text>
    </comment>
    <comment ref="CR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10010</t>
        </r>
      </text>
    </comment>
    <comment ref="EL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0118</t>
        </r>
      </text>
    </comment>
    <comment ref="FD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0129</t>
        </r>
      </text>
    </comment>
    <comment ref="GH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10039</t>
        </r>
      </text>
    </comment>
    <comment ref="HH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0110</t>
        </r>
      </text>
    </comment>
    <comment ref="NI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8999</t>
        </r>
      </text>
    </comment>
    <comment ref="NN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0149</t>
        </r>
      </text>
    </comment>
    <comment ref="RU60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8979</t>
        </r>
      </text>
    </comment>
    <comment ref="RZ60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1053</t>
        </r>
      </text>
    </comment>
    <comment ref="AP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0516</t>
        </r>
      </text>
    </comment>
    <comment ref="CO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0546</t>
        </r>
      </text>
    </comment>
    <comment ref="CR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10010</t>
        </r>
      </text>
    </comment>
    <comment ref="GH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10039</t>
        </r>
      </text>
    </comment>
    <comment ref="HH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0110</t>
        </r>
      </text>
    </comment>
    <comment ref="JP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8970</t>
        </r>
      </text>
    </comment>
    <comment ref="PN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1072</t>
        </r>
      </text>
    </comment>
    <comment ref="RB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1092</t>
        </r>
      </text>
    </comment>
    <comment ref="RU62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8979</t>
        </r>
      </text>
    </comment>
    <comment ref="CO6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0547</t>
        </r>
      </text>
    </comment>
    <comment ref="CR6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10011</t>
        </r>
      </text>
    </comment>
    <comment ref="HH6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0110</t>
        </r>
      </text>
    </comment>
    <comment ref="JP6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8970</t>
        </r>
      </text>
    </comment>
    <comment ref="PN6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1072</t>
        </r>
      </text>
    </comment>
    <comment ref="RU63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8979</t>
        </r>
      </text>
    </comment>
    <comment ref="RZ63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1055</t>
        </r>
      </text>
    </comment>
    <comment ref="PV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1077
</t>
        </r>
      </text>
    </comment>
    <comment ref="PV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1077</t>
        </r>
      </text>
    </comment>
    <comment ref="LJ6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0121</t>
        </r>
      </text>
    </comment>
    <comment ref="NI6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8999</t>
        </r>
      </text>
    </comment>
    <comment ref="NN6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0148</t>
        </r>
      </text>
    </comment>
    <comment ref="RU66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8979</t>
        </r>
      </text>
    </comment>
    <comment ref="CO6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0547</t>
        </r>
      </text>
    </comment>
    <comment ref="GH6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10039</t>
        </r>
      </text>
    </comment>
    <comment ref="LJ6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0121</t>
        </r>
      </text>
    </comment>
    <comment ref="NI67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NN6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0149</t>
        </r>
      </text>
    </comment>
    <comment ref="RU6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8979</t>
        </r>
      </text>
    </comment>
    <comment ref="BV6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0535</t>
        </r>
      </text>
    </comment>
    <comment ref="CO6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0547</t>
        </r>
      </text>
    </comment>
    <comment ref="CR6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10011</t>
        </r>
      </text>
    </comment>
    <comment ref="FD6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0129</t>
        </r>
      </text>
    </comment>
    <comment ref="GH6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10039</t>
        </r>
      </text>
    </comment>
    <comment ref="HH6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0110</t>
        </r>
      </text>
    </comment>
    <comment ref="JP6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8970</t>
        </r>
      </text>
    </comment>
    <comment ref="NN6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0149</t>
        </r>
      </text>
    </comment>
    <comment ref="RU6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8979</t>
        </r>
      </text>
    </comment>
    <comment ref="RZ6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1053</t>
        </r>
      </text>
    </comment>
    <comment ref="AP6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0516</t>
        </r>
      </text>
    </comment>
    <comment ref="CO6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0547</t>
        </r>
      </text>
    </comment>
    <comment ref="CR6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10011</t>
        </r>
      </text>
    </comment>
    <comment ref="EL6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0118</t>
        </r>
      </text>
    </comment>
    <comment ref="GH6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10039</t>
        </r>
      </text>
    </comment>
    <comment ref="HH6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0110</t>
        </r>
      </text>
    </comment>
    <comment ref="JP6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8970</t>
        </r>
      </text>
    </comment>
    <comment ref="KW69" authorId="0" shapeId="0">
      <text>
        <r>
          <rPr>
            <b/>
            <sz val="20"/>
            <color indexed="81"/>
            <rFont val="Cambria"/>
            <family val="1"/>
            <scheme val="major"/>
          </rPr>
          <t>Author:</t>
        </r>
        <r>
          <rPr>
            <sz val="20"/>
            <color indexed="81"/>
            <rFont val="Cambria"/>
            <family val="1"/>
            <scheme val="major"/>
          </rPr>
          <t xml:space="preserve">
0113</t>
        </r>
      </text>
    </comment>
    <comment ref="NI6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8999</t>
        </r>
      </text>
    </comment>
    <comment ref="NN6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0149</t>
        </r>
      </text>
    </comment>
    <comment ref="RU69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8979</t>
        </r>
      </text>
    </comment>
    <comment ref="RZ69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1053</t>
        </r>
      </text>
    </comment>
    <comment ref="BV7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0535</t>
        </r>
      </text>
    </comment>
    <comment ref="CO7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0547</t>
        </r>
      </text>
    </comment>
    <comment ref="CR7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10011</t>
        </r>
      </text>
    </comment>
    <comment ref="FD7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0129</t>
        </r>
      </text>
    </comment>
    <comment ref="GH7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10039</t>
        </r>
      </text>
    </comment>
    <comment ref="HH7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0110</t>
        </r>
      </text>
    </comment>
    <comment ref="JP7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8970</t>
        </r>
      </text>
    </comment>
    <comment ref="NN7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0149</t>
        </r>
      </text>
    </comment>
    <comment ref="RU70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8979</t>
        </r>
      </text>
    </comment>
    <comment ref="RZ70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1055</t>
        </r>
      </text>
    </comment>
    <comment ref="AP7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0516</t>
        </r>
      </text>
    </comment>
    <comment ref="CR7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10011</t>
        </r>
      </text>
    </comment>
    <comment ref="DA7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0101</t>
        </r>
      </text>
    </comment>
    <comment ref="GH7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10039</t>
        </r>
      </text>
    </comment>
    <comment ref="HH7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0110</t>
        </r>
      </text>
    </comment>
    <comment ref="JP7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8970</t>
        </r>
      </text>
    </comment>
    <comment ref="PN7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1072</t>
        </r>
      </text>
    </comment>
    <comment ref="RU7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8979</t>
        </r>
      </text>
    </comment>
    <comment ref="RZ7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1055</t>
        </r>
      </text>
    </comment>
    <comment ref="AP7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0516</t>
        </r>
      </text>
    </comment>
    <comment ref="CR7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10011</t>
        </r>
      </text>
    </comment>
    <comment ref="DA7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0101</t>
        </r>
      </text>
    </comment>
    <comment ref="GH7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10039</t>
        </r>
      </text>
    </comment>
    <comment ref="IZ7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0137</t>
        </r>
      </text>
    </comment>
    <comment ref="NI7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8999</t>
        </r>
      </text>
    </comment>
    <comment ref="NN7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0149</t>
        </r>
      </text>
    </comment>
    <comment ref="IZ7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0137</t>
        </r>
      </text>
    </comment>
    <comment ref="NI7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8999</t>
        </r>
      </text>
    </comment>
    <comment ref="IZ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0137</t>
        </r>
      </text>
    </comment>
    <comment ref="NI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8999</t>
        </r>
      </text>
    </comment>
    <comment ref="BV7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0535</t>
        </r>
      </text>
    </comment>
    <comment ref="GH7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10039</t>
        </r>
      </text>
    </comment>
    <comment ref="J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0502</t>
        </r>
      </text>
    </comment>
    <comment ref="R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0505</t>
        </r>
      </text>
    </comment>
    <comment ref="V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0506</t>
        </r>
      </text>
    </comment>
    <comment ref="Y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0507</t>
        </r>
      </text>
    </comment>
    <comment ref="AE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0510</t>
        </r>
      </text>
    </comment>
    <comment ref="AH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0512</t>
        </r>
      </text>
    </comment>
    <comment ref="AL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0514</t>
        </r>
      </text>
    </comment>
    <comment ref="AP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0516</t>
        </r>
      </text>
    </comment>
    <comment ref="AW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0519</t>
        </r>
      </text>
    </comment>
    <comment ref="BD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0523</t>
        </r>
      </text>
    </comment>
    <comment ref="BG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0527</t>
        </r>
      </text>
    </comment>
    <comment ref="BJ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0528</t>
        </r>
      </text>
    </comment>
    <comment ref="BM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0530</t>
        </r>
      </text>
    </comment>
    <comment ref="BP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0532</t>
        </r>
      </text>
    </comment>
    <comment ref="BV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0535</t>
        </r>
      </text>
    </comment>
    <comment ref="BY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0536</t>
        </r>
      </text>
    </comment>
    <comment ref="CB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0538</t>
        </r>
      </text>
    </comment>
    <comment ref="CE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0540</t>
        </r>
      </text>
    </comment>
    <comment ref="CH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0542</t>
        </r>
      </text>
    </comment>
    <comment ref="CK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0544</t>
        </r>
      </text>
    </comment>
    <comment ref="CR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10011</t>
        </r>
      </text>
    </comment>
    <comment ref="CS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0548</t>
        </r>
      </text>
    </comment>
    <comment ref="CW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0549</t>
        </r>
      </text>
    </comment>
    <comment ref="DA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0101</t>
        </r>
      </text>
    </comment>
    <comment ref="DN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0106</t>
        </r>
      </text>
    </comment>
    <comment ref="DR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0108</t>
        </r>
      </text>
    </comment>
    <comment ref="DY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0110</t>
        </r>
      </text>
    </comment>
    <comment ref="EB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0112</t>
        </r>
      </text>
    </comment>
    <comment ref="EP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0120</t>
        </r>
      </text>
    </comment>
    <comment ref="ES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0122</t>
        </r>
      </text>
    </comment>
    <comment ref="EW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0124</t>
        </r>
      </text>
    </comment>
    <comment ref="FD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0129</t>
        </r>
      </text>
    </comment>
    <comment ref="FG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0131</t>
        </r>
      </text>
    </comment>
    <comment ref="FJ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0132</t>
        </r>
      </text>
    </comment>
    <comment ref="FM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0134</t>
        </r>
      </text>
    </comment>
    <comment ref="FQ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0137</t>
        </r>
      </text>
    </comment>
    <comment ref="FU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0139</t>
        </r>
      </text>
    </comment>
    <comment ref="FY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0141</t>
        </r>
      </text>
    </comment>
    <comment ref="GB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0143</t>
        </r>
      </text>
    </comment>
    <comment ref="GH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10039</t>
        </r>
      </text>
    </comment>
    <comment ref="GI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0146</t>
        </r>
      </text>
    </comment>
    <comment ref="GP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0148</t>
        </r>
      </text>
    </comment>
    <comment ref="GS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0150</t>
        </r>
      </text>
    </comment>
    <comment ref="GV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0101</t>
        </r>
      </text>
    </comment>
    <comment ref="GY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0103</t>
        </r>
      </text>
    </comment>
    <comment ref="HB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0105</t>
        </r>
      </text>
    </comment>
    <comment ref="HE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0108</t>
        </r>
      </text>
    </comment>
    <comment ref="HH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0111</t>
        </r>
      </text>
    </comment>
    <comment ref="HK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0112</t>
        </r>
      </text>
    </comment>
    <comment ref="HO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0114</t>
        </r>
      </text>
    </comment>
    <comment ref="HS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0117</t>
        </r>
      </text>
    </comment>
    <comment ref="HW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0119</t>
        </r>
      </text>
    </comment>
    <comment ref="HZ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0121</t>
        </r>
      </text>
    </comment>
    <comment ref="IC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0124</t>
        </r>
      </text>
    </comment>
    <comment ref="IF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0126</t>
        </r>
      </text>
    </comment>
    <comment ref="IJ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0128</t>
        </r>
      </text>
    </comment>
    <comment ref="IN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0130</t>
        </r>
      </text>
    </comment>
    <comment ref="IQ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0132</t>
        </r>
      </text>
    </comment>
    <comment ref="IT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0134</t>
        </r>
      </text>
    </comment>
    <comment ref="IW78" authorId="0" shapeId="0">
      <text>
        <r>
          <rPr>
            <b/>
            <sz val="9"/>
            <color indexed="81"/>
            <rFont val="Tahoma"/>
            <family val="2"/>
          </rPr>
          <t>Author:
0136</t>
        </r>
      </text>
    </comment>
    <comment ref="JM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0145</t>
        </r>
      </text>
    </comment>
    <comment ref="JP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8969</t>
        </r>
      </text>
    </comment>
    <comment ref="JQ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0148</t>
        </r>
      </text>
    </comment>
    <comment ref="JU78" authorId="0" shapeId="0">
      <text>
        <r>
          <rPr>
            <b/>
            <sz val="16"/>
            <color indexed="81"/>
            <rFont val="Cambria"/>
            <family val="1"/>
            <scheme val="major"/>
          </rPr>
          <t>Author:</t>
        </r>
        <r>
          <rPr>
            <sz val="16"/>
            <color indexed="81"/>
            <rFont val="Cambria"/>
            <family val="1"/>
            <scheme val="major"/>
          </rPr>
          <t xml:space="preserve">
0149</t>
        </r>
      </text>
    </comment>
    <comment ref="JX78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0101</t>
        </r>
      </text>
    </comment>
    <comment ref="KA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8"/>
            <color indexed="81"/>
            <rFont val="Cambria"/>
            <family val="1"/>
            <scheme val="major"/>
          </rPr>
          <t>0103</t>
        </r>
      </text>
    </comment>
    <comment ref="KE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13451</t>
        </r>
      </text>
    </comment>
    <comment ref="KH78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0107</t>
        </r>
      </text>
    </comment>
    <comment ref="KL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0108</t>
        </r>
      </text>
    </comment>
    <comment ref="KP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0109</t>
        </r>
      </text>
    </comment>
    <comment ref="KS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0111</t>
        </r>
      </text>
    </comment>
    <comment ref="KW78" authorId="0" shapeId="0">
      <text>
        <r>
          <rPr>
            <b/>
            <sz val="20"/>
            <color indexed="81"/>
            <rFont val="Cambria"/>
            <family val="1"/>
            <scheme val="major"/>
          </rPr>
          <t>Author:</t>
        </r>
        <r>
          <rPr>
            <sz val="20"/>
            <color indexed="81"/>
            <rFont val="Cambria"/>
            <family val="1"/>
            <scheme val="major"/>
          </rPr>
          <t xml:space="preserve">
0113</t>
        </r>
      </text>
    </comment>
    <comment ref="LD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0117</t>
        </r>
      </text>
    </comment>
    <comment ref="LG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0119</t>
        </r>
      </text>
    </comment>
    <comment ref="LJ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0121</t>
        </r>
      </text>
    </comment>
    <comment ref="LN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0123</t>
        </r>
      </text>
    </comment>
    <comment ref="LZ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0129</t>
        </r>
      </text>
    </comment>
    <comment ref="ML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0134</t>
        </r>
      </text>
    </comment>
    <comment ref="MP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0136</t>
        </r>
      </text>
    </comment>
    <comment ref="MT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0138</t>
        </r>
      </text>
    </comment>
    <comment ref="MX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0140</t>
        </r>
      </text>
    </comment>
    <comment ref="NB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0142</t>
        </r>
      </text>
    </comment>
    <comment ref="NF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0144</t>
        </r>
      </text>
    </comment>
    <comment ref="NI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8998</t>
        </r>
      </text>
    </comment>
    <comment ref="NJ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0146</t>
        </r>
      </text>
    </comment>
    <comment ref="NN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0149</t>
        </r>
      </text>
    </comment>
    <comment ref="NR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0150</t>
        </r>
      </text>
    </comment>
    <comment ref="NV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1052</t>
        </r>
      </text>
    </comment>
    <comment ref="NZ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1053</t>
        </r>
      </text>
    </comment>
    <comment ref="OD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1055</t>
        </r>
      </text>
    </comment>
    <comment ref="OL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1058</t>
        </r>
      </text>
    </comment>
    <comment ref="OP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1060</t>
        </r>
      </text>
    </comment>
    <comment ref="OT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1062</t>
        </r>
      </text>
    </comment>
    <comment ref="OX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1064</t>
        </r>
      </text>
    </comment>
    <comment ref="PB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1066</t>
        </r>
      </text>
    </comment>
    <comment ref="PF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1068</t>
        </r>
      </text>
    </comment>
    <comment ref="PJ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1070</t>
        </r>
      </text>
    </comment>
    <comment ref="PN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1072</t>
        </r>
      </text>
    </comment>
    <comment ref="PR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1074</t>
        </r>
      </text>
    </comment>
    <comment ref="PV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1077</t>
        </r>
      </text>
    </comment>
    <comment ref="PZ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1079</t>
        </r>
      </text>
    </comment>
    <comment ref="QD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1081</t>
        </r>
      </text>
    </comment>
    <comment ref="QL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1084</t>
        </r>
      </text>
    </comment>
    <comment ref="QP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1086</t>
        </r>
      </text>
    </comment>
    <comment ref="RB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1092</t>
        </r>
      </text>
    </comment>
    <comment ref="RF7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1094</t>
        </r>
      </text>
    </comment>
    <comment ref="RN7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1096</t>
        </r>
      </text>
    </comment>
    <comment ref="RR7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1098</t>
        </r>
      </text>
    </comment>
    <comment ref="RU7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8977</t>
        </r>
      </text>
    </comment>
    <comment ref="RV7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1051</t>
        </r>
      </text>
    </comment>
    <comment ref="RZ7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1055</t>
        </r>
      </text>
    </comment>
    <comment ref="SD7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1056</t>
        </r>
      </text>
    </comment>
    <comment ref="SH7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1058</t>
        </r>
      </text>
    </comment>
    <comment ref="SP7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1061</t>
        </r>
      </text>
    </comment>
    <comment ref="ST7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1063</t>
        </r>
      </text>
    </comment>
    <comment ref="SX7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1065</t>
        </r>
      </text>
    </comment>
    <comment ref="J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0502</t>
        </r>
      </text>
    </comment>
    <comment ref="R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0505</t>
        </r>
      </text>
    </comment>
    <comment ref="V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0506</t>
        </r>
      </text>
    </comment>
    <comment ref="Y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0507</t>
        </r>
      </text>
    </comment>
    <comment ref="AB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0508</t>
        </r>
      </text>
    </comment>
    <comment ref="AE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0510</t>
        </r>
      </text>
    </comment>
    <comment ref="AH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0512</t>
        </r>
      </text>
    </comment>
    <comment ref="AL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0514</t>
        </r>
      </text>
    </comment>
    <comment ref="AP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0516</t>
        </r>
      </text>
    </comment>
    <comment ref="AT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0517</t>
        </r>
      </text>
    </comment>
    <comment ref="AW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0519</t>
        </r>
      </text>
    </comment>
    <comment ref="BA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0522</t>
        </r>
      </text>
    </comment>
    <comment ref="BD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0523</t>
        </r>
      </text>
    </comment>
    <comment ref="BG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0527</t>
        </r>
      </text>
    </comment>
    <comment ref="BJ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0528</t>
        </r>
      </text>
    </comment>
    <comment ref="BM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0530</t>
        </r>
      </text>
    </comment>
    <comment ref="BP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0532</t>
        </r>
      </text>
    </comment>
    <comment ref="BS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0533</t>
        </r>
      </text>
    </comment>
    <comment ref="BV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0535</t>
        </r>
      </text>
    </comment>
    <comment ref="BY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0536</t>
        </r>
      </text>
    </comment>
    <comment ref="CB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0538</t>
        </r>
      </text>
    </comment>
    <comment ref="CE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0540</t>
        </r>
      </text>
    </comment>
    <comment ref="CH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0542</t>
        </r>
      </text>
    </comment>
    <comment ref="CK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0544</t>
        </r>
      </text>
    </comment>
    <comment ref="CR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10011</t>
        </r>
      </text>
    </comment>
    <comment ref="CS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0548</t>
        </r>
      </text>
    </comment>
    <comment ref="CW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0549</t>
        </r>
      </text>
    </comment>
    <comment ref="DA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0101</t>
        </r>
      </text>
    </comment>
    <comment ref="DD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0103</t>
        </r>
      </text>
    </comment>
    <comment ref="DH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0104</t>
        </r>
      </text>
    </comment>
    <comment ref="DN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0106</t>
        </r>
      </text>
    </comment>
    <comment ref="DR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0108</t>
        </r>
      </text>
    </comment>
    <comment ref="DY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0110</t>
        </r>
      </text>
    </comment>
    <comment ref="EB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0112</t>
        </r>
      </text>
    </comment>
    <comment ref="EF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0114</t>
        </r>
      </text>
    </comment>
    <comment ref="EI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0116</t>
        </r>
      </text>
    </comment>
    <comment ref="EL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0118</t>
        </r>
      </text>
    </comment>
    <comment ref="EP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0120/0121</t>
        </r>
      </text>
    </comment>
    <comment ref="ES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0122</t>
        </r>
      </text>
    </comment>
    <comment ref="EW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0124</t>
        </r>
      </text>
    </comment>
    <comment ref="FA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0126</t>
        </r>
      </text>
    </comment>
    <comment ref="FD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0129</t>
        </r>
      </text>
    </comment>
    <comment ref="FG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0131</t>
        </r>
      </text>
    </comment>
    <comment ref="FJ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0132</t>
        </r>
      </text>
    </comment>
    <comment ref="FM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0134</t>
        </r>
      </text>
    </comment>
    <comment ref="FQ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0137</t>
        </r>
      </text>
    </comment>
    <comment ref="FU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0139</t>
        </r>
      </text>
    </comment>
    <comment ref="FY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0141</t>
        </r>
      </text>
    </comment>
    <comment ref="GB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0143</t>
        </r>
      </text>
    </comment>
    <comment ref="GH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10039</t>
        </r>
      </text>
    </comment>
    <comment ref="GI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0146</t>
        </r>
      </text>
    </comment>
    <comment ref="GP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0148</t>
        </r>
      </text>
    </comment>
    <comment ref="GS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0150</t>
        </r>
      </text>
    </comment>
    <comment ref="GV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0101</t>
        </r>
      </text>
    </comment>
    <comment ref="GY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0103</t>
        </r>
      </text>
    </comment>
    <comment ref="HB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0105</t>
        </r>
      </text>
    </comment>
    <comment ref="HE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0108</t>
        </r>
      </text>
    </comment>
    <comment ref="HH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0111</t>
        </r>
      </text>
    </comment>
    <comment ref="HK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0112</t>
        </r>
      </text>
    </comment>
    <comment ref="HO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0114</t>
        </r>
      </text>
    </comment>
    <comment ref="HS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0117</t>
        </r>
      </text>
    </comment>
    <comment ref="HW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0119</t>
        </r>
      </text>
    </comment>
    <comment ref="HZ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0122/0121</t>
        </r>
      </text>
    </comment>
    <comment ref="IC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0123</t>
        </r>
      </text>
    </comment>
    <comment ref="IF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0126</t>
        </r>
      </text>
    </comment>
    <comment ref="IJ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0128</t>
        </r>
      </text>
    </comment>
    <comment ref="IN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0130</t>
        </r>
      </text>
    </comment>
    <comment ref="IQ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0132</t>
        </r>
      </text>
    </comment>
    <comment ref="IT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0134</t>
        </r>
      </text>
    </comment>
    <comment ref="IW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0135</t>
        </r>
      </text>
    </comment>
    <comment ref="IZ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0137</t>
        </r>
      </text>
    </comment>
    <comment ref="JC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0140</t>
        </r>
      </text>
    </comment>
    <comment ref="JF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0142</t>
        </r>
      </text>
    </comment>
    <comment ref="JI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0144</t>
        </r>
      </text>
    </comment>
    <comment ref="JM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0145</t>
        </r>
      </text>
    </comment>
    <comment ref="JP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8969</t>
        </r>
      </text>
    </comment>
    <comment ref="JQ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0148</t>
        </r>
      </text>
    </comment>
    <comment ref="JU79" authorId="0" shapeId="0">
      <text>
        <r>
          <rPr>
            <b/>
            <sz val="16"/>
            <color indexed="81"/>
            <rFont val="Cambria"/>
            <family val="1"/>
            <scheme val="major"/>
          </rPr>
          <t>Author:</t>
        </r>
        <r>
          <rPr>
            <sz val="16"/>
            <color indexed="81"/>
            <rFont val="Cambria"/>
            <family val="1"/>
            <scheme val="major"/>
          </rPr>
          <t xml:space="preserve">
0149/0150</t>
        </r>
      </text>
    </comment>
    <comment ref="JX79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0101</t>
        </r>
      </text>
    </comment>
    <comment ref="KA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8"/>
            <color indexed="81"/>
            <rFont val="Cambria"/>
            <family val="1"/>
            <scheme val="major"/>
          </rPr>
          <t>0103</t>
        </r>
      </text>
    </comment>
    <comment ref="KE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13451</t>
        </r>
      </text>
    </comment>
    <comment ref="KH79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0107</t>
        </r>
      </text>
    </comment>
    <comment ref="KL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0108</t>
        </r>
      </text>
    </comment>
    <comment ref="KP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0109</t>
        </r>
      </text>
    </comment>
    <comment ref="KS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0111</t>
        </r>
      </text>
    </comment>
    <comment ref="KW79" authorId="0" shapeId="0">
      <text>
        <r>
          <rPr>
            <b/>
            <sz val="20"/>
            <color indexed="81"/>
            <rFont val="Cambria"/>
            <family val="1"/>
            <scheme val="major"/>
          </rPr>
          <t>Author:</t>
        </r>
        <r>
          <rPr>
            <sz val="20"/>
            <color indexed="81"/>
            <rFont val="Cambria"/>
            <family val="1"/>
            <scheme val="major"/>
          </rPr>
          <t xml:space="preserve">
0113</t>
        </r>
      </text>
    </comment>
    <comment ref="LA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0115</t>
        </r>
      </text>
    </comment>
    <comment ref="LD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0117</t>
        </r>
      </text>
    </comment>
    <comment ref="LG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0119</t>
        </r>
      </text>
    </comment>
    <comment ref="LJ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0121</t>
        </r>
      </text>
    </comment>
    <comment ref="LN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0123</t>
        </r>
      </text>
    </comment>
    <comment ref="LR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0125</t>
        </r>
      </text>
    </comment>
    <comment ref="LV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0127</t>
        </r>
      </text>
    </comment>
    <comment ref="LZ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0129</t>
        </r>
      </text>
    </comment>
    <comment ref="MD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0131</t>
        </r>
      </text>
    </comment>
    <comment ref="ML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0134</t>
        </r>
      </text>
    </comment>
    <comment ref="MP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0136</t>
        </r>
      </text>
    </comment>
    <comment ref="MT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0138</t>
        </r>
      </text>
    </comment>
    <comment ref="MX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0140</t>
        </r>
      </text>
    </comment>
    <comment ref="NB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0142</t>
        </r>
      </text>
    </comment>
    <comment ref="NF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0144</t>
        </r>
      </text>
    </comment>
    <comment ref="NI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8998</t>
        </r>
      </text>
    </comment>
    <comment ref="NJ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0146</t>
        </r>
      </text>
    </comment>
    <comment ref="NN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0149</t>
        </r>
      </text>
    </comment>
    <comment ref="NR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0150/1051</t>
        </r>
      </text>
    </comment>
    <comment ref="NV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1052</t>
        </r>
      </text>
    </comment>
    <comment ref="NZ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1053</t>
        </r>
      </text>
    </comment>
    <comment ref="OD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1055</t>
        </r>
      </text>
    </comment>
    <comment ref="OL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1058</t>
        </r>
      </text>
    </comment>
    <comment ref="OP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1060</t>
        </r>
      </text>
    </comment>
    <comment ref="OT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1062</t>
        </r>
      </text>
    </comment>
    <comment ref="OX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1064</t>
        </r>
      </text>
    </comment>
    <comment ref="PB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1066</t>
        </r>
      </text>
    </comment>
    <comment ref="PF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1068</t>
        </r>
      </text>
    </comment>
    <comment ref="PJ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1070</t>
        </r>
      </text>
    </comment>
    <comment ref="PN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1073</t>
        </r>
      </text>
    </comment>
    <comment ref="PR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1074</t>
        </r>
      </text>
    </comment>
    <comment ref="PV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1077</t>
        </r>
      </text>
    </comment>
    <comment ref="PZ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1079</t>
        </r>
      </text>
    </comment>
    <comment ref="QD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1081</t>
        </r>
      </text>
    </comment>
    <comment ref="QL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1084</t>
        </r>
      </text>
    </comment>
    <comment ref="QT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1088</t>
        </r>
      </text>
    </comment>
    <comment ref="QX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1090</t>
        </r>
      </text>
    </comment>
    <comment ref="RB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1092</t>
        </r>
      </text>
    </comment>
    <comment ref="RE79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8973</t>
        </r>
      </text>
    </comment>
    <comment ref="RF79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1094</t>
        </r>
      </text>
    </comment>
    <comment ref="RN79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1096</t>
        </r>
      </text>
    </comment>
    <comment ref="RR79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1098</t>
        </r>
      </text>
    </comment>
    <comment ref="RU79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8977</t>
        </r>
      </text>
    </comment>
    <comment ref="RV79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1051</t>
        </r>
      </text>
    </comment>
    <comment ref="RZ79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1055</t>
        </r>
      </text>
    </comment>
    <comment ref="SD79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1056</t>
        </r>
      </text>
    </comment>
    <comment ref="SH79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1058</t>
        </r>
      </text>
    </comment>
    <comment ref="SL79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1060</t>
        </r>
      </text>
    </comment>
    <comment ref="SP79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1061</t>
        </r>
      </text>
    </comment>
    <comment ref="ST79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1063</t>
        </r>
      </text>
    </comment>
    <comment ref="SX79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1065</t>
        </r>
      </text>
    </comment>
    <comment ref="TB79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1067</t>
        </r>
      </text>
    </comment>
    <comment ref="BF8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10048</t>
        </r>
      </text>
    </comment>
    <comment ref="BG8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0527</t>
        </r>
      </text>
    </comment>
    <comment ref="BJ8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0528</t>
        </r>
      </text>
    </comment>
    <comment ref="BM8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0530</t>
        </r>
      </text>
    </comment>
    <comment ref="EL80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EV8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10026</t>
        </r>
      </text>
    </comment>
    <comment ref="EW8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0124</t>
        </r>
      </text>
    </comment>
    <comment ref="FA8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0126</t>
        </r>
      </text>
    </comment>
    <comment ref="FD8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0130</t>
        </r>
      </text>
    </comment>
    <comment ref="FQ8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0138</t>
        </r>
      </text>
    </comment>
    <comment ref="FU8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0139</t>
        </r>
      </text>
    </comment>
    <comment ref="HE8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0108</t>
        </r>
      </text>
    </comment>
    <comment ref="IE8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8956</t>
        </r>
      </text>
    </comment>
    <comment ref="IF8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0126</t>
        </r>
      </text>
    </comment>
    <comment ref="IJ8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0129</t>
        </r>
      </text>
    </comment>
    <comment ref="IN8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0130</t>
        </r>
      </text>
    </comment>
    <comment ref="LQ8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8987</t>
        </r>
      </text>
    </comment>
    <comment ref="LR8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0125</t>
        </r>
      </text>
    </comment>
    <comment ref="LV8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0127</t>
        </r>
      </text>
    </comment>
    <comment ref="NZ8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1054</t>
        </r>
      </text>
    </comment>
    <comment ref="PY8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8966</t>
        </r>
      </text>
    </comment>
    <comment ref="PZ8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1079</t>
        </r>
      </text>
    </comment>
    <comment ref="QD8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1081</t>
        </r>
      </text>
    </comment>
    <comment ref="QL8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1084</t>
        </r>
      </text>
    </comment>
    <comment ref="QP8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1086</t>
        </r>
      </text>
    </comment>
    <comment ref="R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0505</t>
        </r>
      </text>
    </comment>
    <comment ref="V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0506</t>
        </r>
      </text>
    </comment>
    <comment ref="Y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0507</t>
        </r>
      </text>
    </comment>
    <comment ref="AB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0508</t>
        </r>
      </text>
    </comment>
    <comment ref="AE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0510</t>
        </r>
      </text>
    </comment>
    <comment ref="AH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0512</t>
        </r>
      </text>
    </comment>
    <comment ref="AL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0514</t>
        </r>
      </text>
    </comment>
    <comment ref="AP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0516</t>
        </r>
      </text>
    </comment>
    <comment ref="BA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0521</t>
        </r>
      </text>
    </comment>
    <comment ref="BD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0523</t>
        </r>
      </text>
    </comment>
    <comment ref="BV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0535</t>
        </r>
      </text>
    </comment>
    <comment ref="CB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0538</t>
        </r>
      </text>
    </comment>
    <comment ref="CE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0540</t>
        </r>
      </text>
    </comment>
    <comment ref="CH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0542</t>
        </r>
      </text>
    </comment>
    <comment ref="CO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0547</t>
        </r>
      </text>
    </comment>
    <comment ref="DA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0101</t>
        </r>
      </text>
    </comment>
    <comment ref="DD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0103</t>
        </r>
      </text>
    </comment>
    <comment ref="DH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0104</t>
        </r>
      </text>
    </comment>
    <comment ref="DN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0106</t>
        </r>
      </text>
    </comment>
    <comment ref="DY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0110</t>
        </r>
      </text>
    </comment>
    <comment ref="EB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0112</t>
        </r>
      </text>
    </comment>
    <comment ref="EF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0114</t>
        </r>
      </text>
    </comment>
    <comment ref="EP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0121</t>
        </r>
      </text>
    </comment>
    <comment ref="ER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10025</t>
        </r>
      </text>
    </comment>
    <comment ref="ES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(3)0122+(14)0123</t>
        </r>
      </text>
    </comment>
    <comment ref="FA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0126</t>
        </r>
      </text>
    </comment>
    <comment ref="FJ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0132</t>
        </r>
      </text>
    </comment>
    <comment ref="FM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0134</t>
        </r>
      </text>
    </comment>
    <comment ref="FQ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0138</t>
        </r>
      </text>
    </comment>
    <comment ref="FY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0141</t>
        </r>
      </text>
    </comment>
    <comment ref="GB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0143</t>
        </r>
      </text>
    </comment>
    <comment ref="GI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0147</t>
        </r>
      </text>
    </comment>
    <comment ref="GS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0150</t>
        </r>
      </text>
    </comment>
    <comment ref="GV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0102</t>
        </r>
      </text>
    </comment>
    <comment ref="GY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0103</t>
        </r>
      </text>
    </comment>
    <comment ref="HB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0105</t>
        </r>
      </text>
    </comment>
    <comment ref="HK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0113</t>
        </r>
      </text>
    </comment>
    <comment ref="HS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0117</t>
        </r>
      </text>
    </comment>
    <comment ref="HZ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0122</t>
        </r>
      </text>
    </comment>
    <comment ref="IF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0126</t>
        </r>
      </text>
    </comment>
    <comment ref="IJ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0128</t>
        </r>
      </text>
    </comment>
    <comment ref="IN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0130</t>
        </r>
      </text>
    </comment>
    <comment ref="IQ81" authorId="0" shapeId="0">
      <text>
        <r>
          <rPr>
            <b/>
            <sz val="9"/>
            <color indexed="81"/>
            <rFont val="Tahoma"/>
            <family val="2"/>
          </rPr>
          <t>Author:
0132</t>
        </r>
      </text>
    </comment>
    <comment ref="IT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0134</t>
        </r>
      </text>
    </comment>
    <comment ref="IW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0135</t>
        </r>
      </text>
    </comment>
    <comment ref="IZ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0137</t>
        </r>
      </text>
    </comment>
    <comment ref="JF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0142</t>
        </r>
      </text>
    </comment>
    <comment ref="JM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0145</t>
        </r>
      </text>
    </comment>
    <comment ref="JX81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0101</t>
        </r>
      </text>
    </comment>
    <comment ref="KA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6"/>
            <color indexed="81"/>
            <rFont val="Cambria"/>
            <family val="1"/>
            <scheme val="major"/>
          </rPr>
          <t>0103</t>
        </r>
      </text>
    </comment>
    <comment ref="KH81" authorId="0" shapeId="0">
      <text>
        <r>
          <rPr>
            <b/>
            <sz val="20"/>
            <color indexed="81"/>
            <rFont val="Cambria"/>
            <family val="1"/>
            <scheme val="major"/>
          </rPr>
          <t>Author:</t>
        </r>
        <r>
          <rPr>
            <sz val="20"/>
            <color indexed="81"/>
            <rFont val="Cambria"/>
            <family val="1"/>
            <scheme val="major"/>
          </rPr>
          <t xml:space="preserve">
0107</t>
        </r>
      </text>
    </comment>
    <comment ref="KP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0109</t>
        </r>
      </text>
    </comment>
    <comment ref="KS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0111</t>
        </r>
      </text>
    </comment>
    <comment ref="KW81" authorId="0" shapeId="0">
      <text>
        <r>
          <rPr>
            <b/>
            <sz val="20"/>
            <color indexed="81"/>
            <rFont val="Cambria"/>
            <family val="1"/>
            <scheme val="major"/>
          </rPr>
          <t>Author:</t>
        </r>
        <r>
          <rPr>
            <sz val="20"/>
            <color indexed="81"/>
            <rFont val="Cambria"/>
            <family val="1"/>
            <scheme val="major"/>
          </rPr>
          <t xml:space="preserve">
0113</t>
        </r>
      </text>
    </comment>
    <comment ref="LA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0115</t>
        </r>
      </text>
    </comment>
    <comment ref="LG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0119</t>
        </r>
      </text>
    </comment>
    <comment ref="LJ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0122</t>
        </r>
      </text>
    </comment>
    <comment ref="LQ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8987</t>
        </r>
      </text>
    </comment>
    <comment ref="LR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0125</t>
        </r>
      </text>
    </comment>
    <comment ref="LV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0127</t>
        </r>
      </text>
    </comment>
    <comment ref="MD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0131</t>
        </r>
      </text>
    </comment>
    <comment ref="ML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0134</t>
        </r>
      </text>
    </comment>
    <comment ref="MP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0136</t>
        </r>
      </text>
    </comment>
    <comment ref="MT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0138</t>
        </r>
      </text>
    </comment>
    <comment ref="MX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0140</t>
        </r>
      </text>
    </comment>
    <comment ref="NB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0142</t>
        </r>
      </text>
    </comment>
    <comment ref="NF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0144</t>
        </r>
      </text>
    </comment>
    <comment ref="NJ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0146</t>
        </r>
      </text>
    </comment>
    <comment ref="NN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0149</t>
        </r>
      </text>
    </comment>
    <comment ref="NR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1051</t>
        </r>
      </text>
    </comment>
    <comment ref="OD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1055</t>
        </r>
      </text>
    </comment>
    <comment ref="OL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1058</t>
        </r>
      </text>
    </comment>
    <comment ref="OP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1060</t>
        </r>
      </text>
    </comment>
    <comment ref="OT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1062</t>
        </r>
      </text>
    </comment>
    <comment ref="OX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1064</t>
        </r>
      </text>
    </comment>
    <comment ref="PB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1066</t>
        </r>
      </text>
    </comment>
    <comment ref="PF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1068</t>
        </r>
      </text>
    </comment>
    <comment ref="PJ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1070</t>
        </r>
      </text>
    </comment>
    <comment ref="PN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1073</t>
        </r>
      </text>
    </comment>
    <comment ref="PR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1075</t>
        </r>
      </text>
    </comment>
    <comment ref="PV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1077</t>
        </r>
      </text>
    </comment>
    <comment ref="PZ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1080</t>
        </r>
      </text>
    </comment>
    <comment ref="QP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1086</t>
        </r>
      </text>
    </comment>
    <comment ref="QT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1089</t>
        </r>
      </text>
    </comment>
    <comment ref="QX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1090</t>
        </r>
      </text>
    </comment>
    <comment ref="RB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1092</t>
        </r>
      </text>
    </comment>
    <comment ref="RM8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8974</t>
        </r>
      </text>
    </comment>
    <comment ref="RN8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1096</t>
        </r>
      </text>
    </comment>
    <comment ref="RR8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1098</t>
        </r>
      </text>
    </comment>
    <comment ref="RV8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1051</t>
        </r>
      </text>
    </comment>
    <comment ref="RZ8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1055</t>
        </r>
      </text>
    </comment>
    <comment ref="SD8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1057</t>
        </r>
      </text>
    </comment>
    <comment ref="SP8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1061</t>
        </r>
      </text>
    </comment>
    <comment ref="ST8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1063</t>
        </r>
      </text>
    </comment>
    <comment ref="SX8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1065</t>
        </r>
      </text>
    </comment>
    <comment ref="TB8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1067</t>
        </r>
      </text>
    </comment>
    <comment ref="BM8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0530</t>
        </r>
      </text>
    </comment>
    <comment ref="IW8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0135</t>
        </r>
      </text>
    </comment>
    <comment ref="NI8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8999</t>
        </r>
      </text>
    </comment>
    <comment ref="BF8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10048</t>
        </r>
      </text>
    </comment>
    <comment ref="BG8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0526</t>
        </r>
      </text>
    </comment>
    <comment ref="CR8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10011</t>
        </r>
      </text>
    </comment>
    <comment ref="EK8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10022</t>
        </r>
      </text>
    </comment>
    <comment ref="EL8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0118</t>
        </r>
      </text>
    </comment>
    <comment ref="GH8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10040</t>
        </r>
      </text>
    </comment>
    <comment ref="GP8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0148</t>
        </r>
      </text>
    </comment>
    <comment ref="IP8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8960</t>
        </r>
      </text>
    </comment>
    <comment ref="IQ8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0133</t>
        </r>
      </text>
    </comment>
    <comment ref="JP8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8969</t>
        </r>
      </text>
    </comment>
    <comment ref="LD8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0117</t>
        </r>
      </text>
    </comment>
    <comment ref="NI8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8998</t>
        </r>
      </text>
    </comment>
    <comment ref="OL8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1058</t>
        </r>
      </text>
    </comment>
    <comment ref="OX8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1064</t>
        </r>
      </text>
    </comment>
    <comment ref="RU84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8977</t>
        </r>
      </text>
    </comment>
    <comment ref="SP84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1061</t>
        </r>
      </text>
    </comment>
    <comment ref="J8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0502</t>
        </r>
      </text>
    </comment>
    <comment ref="DG8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10015</t>
        </r>
      </text>
    </comment>
    <comment ref="DY8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0111</t>
        </r>
      </text>
    </comment>
    <comment ref="EF8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0114</t>
        </r>
      </text>
    </comment>
    <comment ref="EI8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0116</t>
        </r>
      </text>
    </comment>
    <comment ref="ES8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0122</t>
        </r>
      </text>
    </comment>
    <comment ref="FD8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0130</t>
        </r>
      </text>
    </comment>
    <comment ref="FM8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0134</t>
        </r>
      </text>
    </comment>
    <comment ref="FY8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0141</t>
        </r>
      </text>
    </comment>
    <comment ref="GI8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0147</t>
        </r>
      </text>
    </comment>
    <comment ref="GV8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0102</t>
        </r>
      </text>
    </comment>
    <comment ref="GX8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10044</t>
        </r>
      </text>
    </comment>
    <comment ref="HE8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0109</t>
        </r>
      </text>
    </comment>
    <comment ref="HK8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0113</t>
        </r>
      </text>
    </comment>
    <comment ref="HW8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0119</t>
        </r>
      </text>
    </comment>
    <comment ref="IC8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0123</t>
        </r>
      </text>
    </comment>
    <comment ref="IF86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IW8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0135</t>
        </r>
      </text>
    </comment>
    <comment ref="JC8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0140</t>
        </r>
      </text>
    </comment>
    <comment ref="JI8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0144</t>
        </r>
      </text>
    </comment>
    <comment ref="JM8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0145</t>
        </r>
      </text>
    </comment>
    <comment ref="KG86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8976</t>
        </r>
      </text>
    </comment>
    <comment ref="KH86" authorId="0" shapeId="0">
      <text>
        <r>
          <rPr>
            <b/>
            <sz val="20"/>
            <color indexed="81"/>
            <rFont val="Cambria"/>
            <family val="1"/>
            <scheme val="major"/>
          </rPr>
          <t>Author:</t>
        </r>
        <r>
          <rPr>
            <sz val="20"/>
            <color indexed="81"/>
            <rFont val="Cambria"/>
            <family val="1"/>
            <scheme val="major"/>
          </rPr>
          <t xml:space="preserve">
0107</t>
        </r>
      </text>
    </comment>
    <comment ref="KS8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0112</t>
        </r>
      </text>
    </comment>
    <comment ref="LD8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0117</t>
        </r>
      </text>
    </comment>
    <comment ref="LN8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0124</t>
        </r>
      </text>
    </comment>
    <comment ref="LR8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0125</t>
        </r>
      </text>
    </comment>
    <comment ref="MD8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0131</t>
        </r>
      </text>
    </comment>
    <comment ref="MP8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0136</t>
        </r>
      </text>
    </comment>
    <comment ref="NB8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0142</t>
        </r>
      </text>
    </comment>
    <comment ref="OK8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8956</t>
        </r>
      </text>
    </comment>
    <comment ref="OL8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1058</t>
        </r>
      </text>
    </comment>
    <comment ref="OX8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1064</t>
        </r>
      </text>
    </comment>
    <comment ref="PJ8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1070</t>
        </r>
      </text>
    </comment>
    <comment ref="PV8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1077</t>
        </r>
      </text>
    </comment>
    <comment ref="QD8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1082</t>
        </r>
      </text>
    </comment>
    <comment ref="RR86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1098</t>
        </r>
      </text>
    </comment>
    <comment ref="RZ86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1055</t>
        </r>
      </text>
    </comment>
    <comment ref="SL86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1060</t>
        </r>
      </text>
    </comment>
    <comment ref="SW86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8987</t>
        </r>
      </text>
    </comment>
    <comment ref="E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10031</t>
        </r>
      </text>
    </comment>
    <comment ref="I87" authorId="0" shapeId="0">
      <text>
        <r>
          <rPr>
            <b/>
            <sz val="16"/>
            <color indexed="81"/>
            <rFont val="Tahoma"/>
            <family val="2"/>
          </rPr>
          <t>Author:</t>
        </r>
        <r>
          <rPr>
            <sz val="16"/>
            <color indexed="81"/>
            <rFont val="Tahoma"/>
            <family val="2"/>
          </rPr>
          <t xml:space="preserve">
10033</t>
        </r>
      </text>
    </comment>
    <comment ref="Q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10035</t>
        </r>
      </text>
    </comment>
    <comment ref="R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0505</t>
        </r>
      </text>
    </comment>
    <comment ref="U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10036</t>
        </r>
      </text>
    </comment>
    <comment ref="V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0506</t>
        </r>
      </text>
    </comment>
    <comment ref="X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10037</t>
        </r>
      </text>
    </comment>
    <comment ref="Y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0507</t>
        </r>
      </text>
    </comment>
    <comment ref="AD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10039</t>
        </r>
      </text>
    </comment>
    <comment ref="AE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0510</t>
        </r>
      </text>
    </comment>
    <comment ref="AG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10040</t>
        </r>
      </text>
    </comment>
    <comment ref="AH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0512</t>
        </r>
      </text>
    </comment>
    <comment ref="AK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10041</t>
        </r>
      </text>
    </comment>
    <comment ref="AL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0514</t>
        </r>
      </text>
    </comment>
    <comment ref="AO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10042</t>
        </r>
      </text>
    </comment>
    <comment ref="AP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0516</t>
        </r>
      </text>
    </comment>
    <comment ref="AS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10043</t>
        </r>
      </text>
    </comment>
    <comment ref="AT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0518</t>
        </r>
      </text>
    </comment>
    <comment ref="AV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10044</t>
        </r>
      </text>
    </comment>
    <comment ref="AW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0519</t>
        </r>
      </text>
    </comment>
    <comment ref="AZ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10045</t>
        </r>
      </text>
    </comment>
    <comment ref="BA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0521</t>
        </r>
      </text>
    </comment>
    <comment ref="BC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10047</t>
        </r>
      </text>
    </comment>
    <comment ref="BD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0523</t>
        </r>
      </text>
    </comment>
    <comment ref="BF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10048</t>
        </r>
      </text>
    </comment>
    <comment ref="BG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0526</t>
        </r>
      </text>
    </comment>
    <comment ref="BI87" authorId="0" shapeId="0">
      <text>
        <r>
          <rPr>
            <b/>
            <sz val="9"/>
            <color indexed="81"/>
            <rFont val="Tahoma"/>
            <family val="2"/>
          </rPr>
          <t>10049</t>
        </r>
      </text>
    </comment>
    <comment ref="BJ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0529</t>
        </r>
      </text>
    </comment>
    <comment ref="BL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10050</t>
        </r>
      </text>
    </comment>
    <comment ref="BM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0530</t>
        </r>
      </text>
    </comment>
    <comment ref="BO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10001</t>
        </r>
      </text>
    </comment>
    <comment ref="BP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0530</t>
        </r>
      </text>
    </comment>
    <comment ref="BU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10002</t>
        </r>
      </text>
    </comment>
    <comment ref="BV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0535</t>
        </r>
      </text>
    </comment>
    <comment ref="BX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10003</t>
        </r>
      </text>
    </comment>
    <comment ref="BY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0536</t>
        </r>
      </text>
    </comment>
    <comment ref="CB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0538</t>
        </r>
      </text>
    </comment>
    <comment ref="CD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10005</t>
        </r>
      </text>
    </comment>
    <comment ref="CE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0540</t>
        </r>
      </text>
    </comment>
    <comment ref="CH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0542</t>
        </r>
      </text>
    </comment>
    <comment ref="CJ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10007</t>
        </r>
      </text>
    </comment>
    <comment ref="CK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0544</t>
        </r>
      </text>
    </comment>
    <comment ref="CR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10011</t>
        </r>
      </text>
    </comment>
    <comment ref="CS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0548</t>
        </r>
      </text>
    </comment>
    <comment ref="CV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10012</t>
        </r>
      </text>
    </comment>
    <comment ref="CW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0549</t>
        </r>
      </text>
    </comment>
    <comment ref="CZ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10013</t>
        </r>
      </text>
    </comment>
    <comment ref="DA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0101</t>
        </r>
      </text>
    </comment>
    <comment ref="DC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10014</t>
        </r>
      </text>
    </comment>
    <comment ref="DD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0103</t>
        </r>
      </text>
    </comment>
    <comment ref="DG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10015</t>
        </r>
      </text>
    </comment>
    <comment ref="DH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0104</t>
        </r>
      </text>
    </comment>
    <comment ref="DM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10016</t>
        </r>
      </text>
    </comment>
    <comment ref="DN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0106</t>
        </r>
      </text>
    </comment>
    <comment ref="DQ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1017</t>
        </r>
      </text>
    </comment>
    <comment ref="DR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0108</t>
        </r>
      </text>
    </comment>
    <comment ref="DX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10018</t>
        </r>
      </text>
    </comment>
    <comment ref="DY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0110</t>
        </r>
      </text>
    </comment>
    <comment ref="EA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10019</t>
        </r>
      </text>
    </comment>
    <comment ref="EB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0112</t>
        </r>
      </text>
    </comment>
    <comment ref="EE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10020</t>
        </r>
      </text>
    </comment>
    <comment ref="EF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0114</t>
        </r>
      </text>
    </comment>
    <comment ref="EH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10021</t>
        </r>
      </text>
    </comment>
    <comment ref="EI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0116</t>
        </r>
      </text>
    </comment>
    <comment ref="EK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10022</t>
        </r>
      </text>
    </comment>
    <comment ref="EL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0118</t>
        </r>
      </text>
    </comment>
    <comment ref="EO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10023</t>
        </r>
      </text>
    </comment>
    <comment ref="EP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0121</t>
        </r>
      </text>
    </comment>
    <comment ref="ER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10025</t>
        </r>
      </text>
    </comment>
    <comment ref="ES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0122</t>
        </r>
      </text>
    </comment>
    <comment ref="EV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10026</t>
        </r>
      </text>
    </comment>
    <comment ref="EW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0124</t>
        </r>
      </text>
    </comment>
    <comment ref="EZ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10027</t>
        </r>
      </text>
    </comment>
    <comment ref="FA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0127</t>
        </r>
      </text>
    </comment>
    <comment ref="FC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10029</t>
        </r>
      </text>
    </comment>
    <comment ref="FD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0130</t>
        </r>
      </text>
    </comment>
    <comment ref="FF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10030</t>
        </r>
      </text>
    </comment>
    <comment ref="FG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0131</t>
        </r>
      </text>
    </comment>
    <comment ref="FI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10031</t>
        </r>
      </text>
    </comment>
    <comment ref="FJ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0132</t>
        </r>
      </text>
    </comment>
    <comment ref="FL87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FM87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FP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10033</t>
        </r>
      </text>
    </comment>
    <comment ref="FQ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0138</t>
        </r>
      </text>
    </comment>
    <comment ref="FT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10034</t>
        </r>
      </text>
    </comment>
    <comment ref="FU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0139</t>
        </r>
      </text>
    </comment>
    <comment ref="FX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10035</t>
        </r>
      </text>
    </comment>
    <comment ref="FY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0142</t>
        </r>
      </text>
    </comment>
    <comment ref="GA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10036</t>
        </r>
      </text>
    </comment>
    <comment ref="GB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0143</t>
        </r>
      </text>
    </comment>
    <comment ref="GH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10037</t>
        </r>
      </text>
    </comment>
    <comment ref="GO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10041</t>
        </r>
      </text>
    </comment>
    <comment ref="GP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0148</t>
        </r>
      </text>
    </comment>
    <comment ref="GR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10042</t>
        </r>
      </text>
    </comment>
    <comment ref="GS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0150</t>
        </r>
      </text>
    </comment>
    <comment ref="GU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10043</t>
        </r>
      </text>
    </comment>
    <comment ref="GV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0102</t>
        </r>
      </text>
    </comment>
    <comment ref="GX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10044</t>
        </r>
      </text>
    </comment>
    <comment ref="GY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0103</t>
        </r>
      </text>
    </comment>
    <comment ref="HA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10045</t>
        </r>
      </text>
    </comment>
    <comment ref="HB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0105</t>
        </r>
      </text>
    </comment>
    <comment ref="HD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10046</t>
        </r>
      </text>
    </comment>
    <comment ref="HE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0108</t>
        </r>
      </text>
    </comment>
    <comment ref="HG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10047</t>
        </r>
      </text>
    </comment>
    <comment ref="HH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0111</t>
        </r>
      </text>
    </comment>
    <comment ref="HJ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10048</t>
        </r>
      </text>
    </comment>
    <comment ref="HK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0113</t>
        </r>
      </text>
    </comment>
    <comment ref="HN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10049</t>
        </r>
      </text>
    </comment>
    <comment ref="HO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0114</t>
        </r>
      </text>
    </comment>
    <comment ref="HR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8951</t>
        </r>
      </text>
    </comment>
    <comment ref="HS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0117</t>
        </r>
      </text>
    </comment>
    <comment ref="HV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8953</t>
        </r>
      </text>
    </comment>
    <comment ref="HW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0120</t>
        </r>
      </text>
    </comment>
    <comment ref="HY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8954</t>
        </r>
      </text>
    </comment>
    <comment ref="HZ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0122</t>
        </r>
      </text>
    </comment>
    <comment ref="IB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8955</t>
        </r>
      </text>
    </comment>
    <comment ref="IC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0123</t>
        </r>
      </text>
    </comment>
    <comment ref="IE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8956
</t>
        </r>
      </text>
    </comment>
    <comment ref="IF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0126</t>
        </r>
      </text>
    </comment>
    <comment ref="II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8957</t>
        </r>
      </text>
    </comment>
    <comment ref="IJ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0128</t>
        </r>
      </text>
    </comment>
    <comment ref="IM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8958</t>
        </r>
      </text>
    </comment>
    <comment ref="IN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0131</t>
        </r>
      </text>
    </comment>
    <comment ref="IP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8960</t>
        </r>
      </text>
    </comment>
    <comment ref="IQ87" authorId="0" shapeId="0">
      <text>
        <r>
          <rPr>
            <b/>
            <sz val="9"/>
            <color indexed="81"/>
            <rFont val="Tahoma"/>
            <family val="2"/>
          </rPr>
          <t>Author:
0133</t>
        </r>
      </text>
    </comment>
    <comment ref="IS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8961</t>
        </r>
      </text>
    </comment>
    <comment ref="IT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0134</t>
        </r>
      </text>
    </comment>
    <comment ref="IV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8962</t>
        </r>
      </text>
    </comment>
    <comment ref="IW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0135</t>
        </r>
      </text>
    </comment>
    <comment ref="IY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8963</t>
        </r>
      </text>
    </comment>
    <comment ref="IZ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0138</t>
        </r>
      </text>
    </comment>
    <comment ref="JB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8964</t>
        </r>
      </text>
    </comment>
    <comment ref="JC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0140</t>
        </r>
      </text>
    </comment>
    <comment ref="JE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8965</t>
        </r>
      </text>
    </comment>
    <comment ref="JF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0142</t>
        </r>
      </text>
    </comment>
    <comment ref="JH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8966</t>
        </r>
      </text>
    </comment>
    <comment ref="JI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0144</t>
        </r>
      </text>
    </comment>
    <comment ref="JL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8967</t>
        </r>
      </text>
    </comment>
    <comment ref="JM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0145</t>
        </r>
      </text>
    </comment>
    <comment ref="JP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8968</t>
        </r>
      </text>
    </comment>
    <comment ref="JQ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0148</t>
        </r>
      </text>
    </comment>
    <comment ref="JT87" authorId="0" shapeId="0">
      <text>
        <r>
          <rPr>
            <b/>
            <sz val="16"/>
            <color indexed="81"/>
            <rFont val="Cambria"/>
            <family val="1"/>
            <scheme val="major"/>
          </rPr>
          <t>Author:</t>
        </r>
        <r>
          <rPr>
            <sz val="16"/>
            <color indexed="81"/>
            <rFont val="Cambria"/>
            <family val="1"/>
            <scheme val="major"/>
          </rPr>
          <t xml:space="preserve">
8971</t>
        </r>
      </text>
    </comment>
    <comment ref="JU87" authorId="0" shapeId="0">
      <text>
        <r>
          <rPr>
            <b/>
            <sz val="16"/>
            <color indexed="81"/>
            <rFont val="Cambria"/>
            <family val="1"/>
            <scheme val="major"/>
          </rPr>
          <t>Author:</t>
        </r>
        <r>
          <rPr>
            <sz val="16"/>
            <color indexed="81"/>
            <rFont val="Cambria"/>
            <family val="1"/>
            <scheme val="major"/>
          </rPr>
          <t xml:space="preserve">
0150</t>
        </r>
      </text>
    </comment>
    <comment ref="JW87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8972</t>
        </r>
      </text>
    </comment>
    <comment ref="JX87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0102</t>
        </r>
      </text>
    </comment>
    <comment ref="JZ87" authorId="0" shapeId="0">
      <text>
        <r>
          <rPr>
            <b/>
            <sz val="20"/>
            <color indexed="81"/>
            <rFont val="Cambria"/>
            <family val="1"/>
            <scheme val="major"/>
          </rPr>
          <t>Author:</t>
        </r>
        <r>
          <rPr>
            <sz val="20"/>
            <color indexed="81"/>
            <rFont val="Cambria"/>
            <family val="1"/>
            <scheme val="major"/>
          </rPr>
          <t xml:space="preserve">
8973</t>
        </r>
      </text>
    </comment>
    <comment ref="KA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8"/>
            <color indexed="81"/>
            <rFont val="Cambria"/>
            <family val="1"/>
            <scheme val="major"/>
          </rPr>
          <t>0103</t>
        </r>
      </text>
    </comment>
    <comment ref="KD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8974</t>
        </r>
      </text>
    </comment>
    <comment ref="KE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13451</t>
        </r>
      </text>
    </comment>
    <comment ref="KG87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8976</t>
        </r>
      </text>
    </comment>
    <comment ref="KH87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0107</t>
        </r>
      </text>
    </comment>
    <comment ref="KK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8977</t>
        </r>
      </text>
    </comment>
    <comment ref="KL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0108</t>
        </r>
      </text>
    </comment>
    <comment ref="KO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8978</t>
        </r>
      </text>
    </comment>
    <comment ref="KP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0109</t>
        </r>
      </text>
    </comment>
    <comment ref="KR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8979</t>
        </r>
      </text>
    </comment>
    <comment ref="KS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0111</t>
        </r>
      </text>
    </comment>
    <comment ref="KV87" authorId="0" shapeId="0">
      <text>
        <r>
          <rPr>
            <b/>
            <sz val="20"/>
            <color indexed="81"/>
            <rFont val="Cambria"/>
            <family val="1"/>
            <scheme val="major"/>
          </rPr>
          <t>Author:</t>
        </r>
        <r>
          <rPr>
            <sz val="20"/>
            <color indexed="81"/>
            <rFont val="Cambria"/>
            <family val="1"/>
            <scheme val="major"/>
          </rPr>
          <t xml:space="preserve">
8980</t>
        </r>
      </text>
    </comment>
    <comment ref="KW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Cambria"/>
            <family val="1"/>
            <scheme val="major"/>
          </rPr>
          <t>0113</t>
        </r>
      </text>
    </comment>
    <comment ref="KZ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8981</t>
        </r>
      </text>
    </comment>
    <comment ref="LA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0115</t>
        </r>
      </text>
    </comment>
    <comment ref="LC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8982</t>
        </r>
      </text>
    </comment>
    <comment ref="LD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0117</t>
        </r>
      </text>
    </comment>
    <comment ref="LF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8983</t>
        </r>
      </text>
    </comment>
    <comment ref="LG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0119</t>
        </r>
      </text>
    </comment>
    <comment ref="LI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8984</t>
        </r>
      </text>
    </comment>
    <comment ref="LJ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0122</t>
        </r>
      </text>
    </comment>
    <comment ref="LM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8986</t>
        </r>
      </text>
    </comment>
    <comment ref="LN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0124</t>
        </r>
      </text>
    </comment>
    <comment ref="LQ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8987</t>
        </r>
      </text>
    </comment>
    <comment ref="LR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0125</t>
        </r>
      </text>
    </comment>
    <comment ref="LU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8988</t>
        </r>
      </text>
    </comment>
    <comment ref="LV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0127</t>
        </r>
      </text>
    </comment>
    <comment ref="LY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8989</t>
        </r>
      </text>
    </comment>
    <comment ref="LZ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0129</t>
        </r>
      </text>
    </comment>
    <comment ref="MC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8990</t>
        </r>
      </text>
    </comment>
    <comment ref="MK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8991</t>
        </r>
      </text>
    </comment>
    <comment ref="ML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0134</t>
        </r>
      </text>
    </comment>
    <comment ref="MO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8992</t>
        </r>
      </text>
    </comment>
    <comment ref="MP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0136</t>
        </r>
      </text>
    </comment>
    <comment ref="MS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8993</t>
        </r>
      </text>
    </comment>
    <comment ref="MT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0138</t>
        </r>
      </text>
    </comment>
    <comment ref="MW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8994</t>
        </r>
      </text>
    </comment>
    <comment ref="MX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0140</t>
        </r>
      </text>
    </comment>
    <comment ref="NA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8995</t>
        </r>
      </text>
    </comment>
    <comment ref="NB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0142</t>
        </r>
      </text>
    </comment>
    <comment ref="NE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8996</t>
        </r>
      </text>
    </comment>
    <comment ref="NF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0145</t>
        </r>
      </text>
    </comment>
    <comment ref="NI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8997</t>
        </r>
      </text>
    </comment>
    <comment ref="NJ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0146</t>
        </r>
      </text>
    </comment>
    <comment ref="NM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8951</t>
        </r>
      </text>
    </comment>
    <comment ref="NN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0149</t>
        </r>
      </text>
    </comment>
    <comment ref="NQ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8952</t>
        </r>
      </text>
    </comment>
    <comment ref="NR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1051</t>
        </r>
      </text>
    </comment>
    <comment ref="NU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8953</t>
        </r>
      </text>
    </comment>
    <comment ref="NV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1052</t>
        </r>
      </text>
    </comment>
    <comment ref="NY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8954</t>
        </r>
      </text>
    </comment>
    <comment ref="NZ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1053</t>
        </r>
      </text>
    </comment>
    <comment ref="OC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8955</t>
        </r>
      </text>
    </comment>
    <comment ref="OD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1056</t>
        </r>
      </text>
    </comment>
    <comment ref="OK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8956</t>
        </r>
      </text>
    </comment>
    <comment ref="OL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1058</t>
        </r>
      </text>
    </comment>
    <comment ref="OO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8957</t>
        </r>
      </text>
    </comment>
    <comment ref="OP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1060</t>
        </r>
      </text>
    </comment>
    <comment ref="OS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8958</t>
        </r>
      </text>
    </comment>
    <comment ref="OT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1062</t>
        </r>
      </text>
    </comment>
    <comment ref="OW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8959</t>
        </r>
      </text>
    </comment>
    <comment ref="OX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1064</t>
        </r>
      </text>
    </comment>
    <comment ref="PA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8960</t>
        </r>
      </text>
    </comment>
    <comment ref="PB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1066</t>
        </r>
      </text>
    </comment>
    <comment ref="PE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8961
</t>
        </r>
      </text>
    </comment>
    <comment ref="PF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1068
</t>
        </r>
      </text>
    </comment>
    <comment ref="PI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8962</t>
        </r>
      </text>
    </comment>
    <comment ref="PM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8963</t>
        </r>
      </text>
    </comment>
    <comment ref="PN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1073</t>
        </r>
      </text>
    </comment>
    <comment ref="PQ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8964</t>
        </r>
      </text>
    </comment>
    <comment ref="PR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1075</t>
        </r>
      </text>
    </comment>
    <comment ref="PU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8965</t>
        </r>
      </text>
    </comment>
    <comment ref="PV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1077</t>
        </r>
      </text>
    </comment>
    <comment ref="PY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8966</t>
        </r>
      </text>
    </comment>
    <comment ref="PZ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1080</t>
        </r>
      </text>
    </comment>
    <comment ref="QC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8967</t>
        </r>
      </text>
    </comment>
    <comment ref="QD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1081</t>
        </r>
      </text>
    </comment>
    <comment ref="QK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8968</t>
        </r>
      </text>
    </comment>
    <comment ref="QL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1084</t>
        </r>
      </text>
    </comment>
    <comment ref="QO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8969
</t>
        </r>
      </text>
    </comment>
    <comment ref="QP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1086</t>
        </r>
      </text>
    </comment>
    <comment ref="QS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8970</t>
        </r>
      </text>
    </comment>
    <comment ref="QT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1089</t>
        </r>
      </text>
    </comment>
    <comment ref="QW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8971</t>
        </r>
      </text>
    </comment>
    <comment ref="QX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1090</t>
        </r>
      </text>
    </comment>
    <comment ref="RA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8972</t>
        </r>
      </text>
    </comment>
    <comment ref="RB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1092</t>
        </r>
      </text>
    </comment>
    <comment ref="RE8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8973</t>
        </r>
      </text>
    </comment>
    <comment ref="RF8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1094</t>
        </r>
      </text>
    </comment>
    <comment ref="RM8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8974</t>
        </r>
      </text>
    </comment>
    <comment ref="RN8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1096</t>
        </r>
      </text>
    </comment>
    <comment ref="RQ8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8975</t>
        </r>
      </text>
    </comment>
    <comment ref="RR8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1098</t>
        </r>
      </text>
    </comment>
    <comment ref="RU8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8976</t>
        </r>
      </text>
    </comment>
    <comment ref="RV8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1051</t>
        </r>
      </text>
    </comment>
    <comment ref="RY8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8981</t>
        </r>
      </text>
    </comment>
    <comment ref="RZ8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1055</t>
        </r>
      </text>
    </comment>
    <comment ref="SC8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8982</t>
        </r>
      </text>
    </comment>
    <comment ref="SD8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1057</t>
        </r>
      </text>
    </comment>
    <comment ref="SG8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8983
</t>
        </r>
      </text>
    </comment>
    <comment ref="SH8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1058</t>
        </r>
      </text>
    </comment>
    <comment ref="SK8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8984</t>
        </r>
      </text>
    </comment>
    <comment ref="SL8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1060</t>
        </r>
      </text>
    </comment>
    <comment ref="SO8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8985</t>
        </r>
      </text>
    </comment>
    <comment ref="SP8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1061</t>
        </r>
      </text>
    </comment>
    <comment ref="SS8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8986</t>
        </r>
      </text>
    </comment>
    <comment ref="ST8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1063</t>
        </r>
      </text>
    </comment>
    <comment ref="SW8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8987</t>
        </r>
      </text>
    </comment>
    <comment ref="SX8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1065</t>
        </r>
      </text>
    </comment>
    <comment ref="TA8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8988</t>
        </r>
      </text>
    </comment>
    <comment ref="TB8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1067</t>
        </r>
      </text>
    </comment>
    <comment ref="J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0502</t>
        </r>
      </text>
    </comment>
    <comment ref="R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0505</t>
        </r>
      </text>
    </comment>
    <comment ref="V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0506</t>
        </r>
      </text>
    </comment>
    <comment ref="Y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0507</t>
        </r>
      </text>
    </comment>
    <comment ref="AB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0508</t>
        </r>
      </text>
    </comment>
    <comment ref="AE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0511</t>
        </r>
      </text>
    </comment>
    <comment ref="AH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0512</t>
        </r>
      </text>
    </comment>
    <comment ref="AL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0514</t>
        </r>
      </text>
    </comment>
    <comment ref="AP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0516</t>
        </r>
      </text>
    </comment>
    <comment ref="AT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0518</t>
        </r>
      </text>
    </comment>
    <comment ref="AW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0519</t>
        </r>
      </text>
    </comment>
    <comment ref="BA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0521</t>
        </r>
      </text>
    </comment>
    <comment ref="BD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0524</t>
        </r>
      </text>
    </comment>
    <comment ref="BG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0526</t>
        </r>
      </text>
    </comment>
    <comment ref="BJ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0529</t>
        </r>
      </text>
    </comment>
    <comment ref="BM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0530</t>
        </r>
      </text>
    </comment>
    <comment ref="BP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0532</t>
        </r>
      </text>
    </comment>
    <comment ref="BV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0535</t>
        </r>
      </text>
    </comment>
    <comment ref="BY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0536</t>
        </r>
      </text>
    </comment>
    <comment ref="CB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0538</t>
        </r>
      </text>
    </comment>
    <comment ref="CH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0542</t>
        </r>
      </text>
    </comment>
    <comment ref="CK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0544</t>
        </r>
      </text>
    </comment>
    <comment ref="CO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0547</t>
        </r>
      </text>
    </comment>
    <comment ref="CS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0548</t>
        </r>
      </text>
    </comment>
    <comment ref="CW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0550</t>
        </r>
      </text>
    </comment>
    <comment ref="DA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0102</t>
        </r>
      </text>
    </comment>
    <comment ref="DD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0103</t>
        </r>
      </text>
    </comment>
    <comment ref="DH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0104</t>
        </r>
      </text>
    </comment>
    <comment ref="DN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0106</t>
        </r>
      </text>
    </comment>
    <comment ref="DR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0108</t>
        </r>
      </text>
    </comment>
    <comment ref="DY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0110</t>
        </r>
      </text>
    </comment>
    <comment ref="EB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0112</t>
        </r>
      </text>
    </comment>
    <comment ref="EF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0114</t>
        </r>
      </text>
    </comment>
    <comment ref="EI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0117</t>
        </r>
      </text>
    </comment>
    <comment ref="EL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0118</t>
        </r>
      </text>
    </comment>
    <comment ref="EP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0120/0121</t>
        </r>
      </text>
    </comment>
    <comment ref="ES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0122</t>
        </r>
      </text>
    </comment>
    <comment ref="EW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0124</t>
        </r>
      </text>
    </comment>
    <comment ref="FA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0127</t>
        </r>
      </text>
    </comment>
    <comment ref="FD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0130</t>
        </r>
      </text>
    </comment>
    <comment ref="FG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0131</t>
        </r>
      </text>
    </comment>
    <comment ref="FL88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FM88" authorId="0" shapeId="0">
      <text>
        <r>
          <rPr>
            <b/>
            <sz val="9"/>
            <color indexed="81"/>
            <rFont val="Tahoma"/>
            <family val="2"/>
          </rPr>
          <t>Author:
0134</t>
        </r>
      </text>
    </comment>
    <comment ref="FQ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0138</t>
        </r>
      </text>
    </comment>
    <comment ref="FU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0139</t>
        </r>
      </text>
    </comment>
    <comment ref="FY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0142</t>
        </r>
      </text>
    </comment>
    <comment ref="GB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0143</t>
        </r>
      </text>
    </comment>
    <comment ref="GI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0146/0147</t>
        </r>
      </text>
    </comment>
    <comment ref="GP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0148</t>
        </r>
      </text>
    </comment>
    <comment ref="GS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0150</t>
        </r>
      </text>
    </comment>
    <comment ref="GV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0102</t>
        </r>
      </text>
    </comment>
    <comment ref="GY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0103</t>
        </r>
      </text>
    </comment>
    <comment ref="HB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0105</t>
        </r>
      </text>
    </comment>
    <comment ref="HH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0111</t>
        </r>
      </text>
    </comment>
    <comment ref="HK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0113</t>
        </r>
      </text>
    </comment>
    <comment ref="HO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0116</t>
        </r>
      </text>
    </comment>
    <comment ref="HS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0117</t>
        </r>
      </text>
    </comment>
    <comment ref="HW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0120</t>
        </r>
      </text>
    </comment>
    <comment ref="HZ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0122/0121</t>
        </r>
      </text>
    </comment>
    <comment ref="IC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0123</t>
        </r>
      </text>
    </comment>
    <comment ref="IF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0127</t>
        </r>
      </text>
    </comment>
    <comment ref="IJ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0128</t>
        </r>
      </text>
    </comment>
    <comment ref="IN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0131</t>
        </r>
      </text>
    </comment>
    <comment ref="IQ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0133</t>
        </r>
      </text>
    </comment>
    <comment ref="IT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0134</t>
        </r>
      </text>
    </comment>
    <comment ref="IW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0135</t>
        </r>
      </text>
    </comment>
    <comment ref="IZ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0138</t>
        </r>
      </text>
    </comment>
    <comment ref="JC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0140</t>
        </r>
      </text>
    </comment>
    <comment ref="JF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0142</t>
        </r>
      </text>
    </comment>
    <comment ref="JI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0144</t>
        </r>
      </text>
    </comment>
    <comment ref="JM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0145</t>
        </r>
      </text>
    </comment>
    <comment ref="JQ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0148</t>
        </r>
      </text>
    </comment>
    <comment ref="JU88" authorId="0" shapeId="0">
      <text>
        <r>
          <rPr>
            <b/>
            <sz val="16"/>
            <color indexed="81"/>
            <rFont val="Cambria"/>
            <family val="1"/>
            <scheme val="major"/>
          </rPr>
          <t>Author:</t>
        </r>
        <r>
          <rPr>
            <sz val="16"/>
            <color indexed="81"/>
            <rFont val="Cambria"/>
            <family val="1"/>
            <scheme val="major"/>
          </rPr>
          <t xml:space="preserve">
0149/0150</t>
        </r>
      </text>
    </comment>
    <comment ref="JX88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0102</t>
        </r>
      </text>
    </comment>
    <comment ref="KA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8"/>
            <color indexed="81"/>
            <rFont val="Cambria"/>
            <family val="1"/>
            <scheme val="major"/>
          </rPr>
          <t>0103</t>
        </r>
      </text>
    </comment>
    <comment ref="KE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13451</t>
        </r>
      </text>
    </comment>
    <comment ref="KH88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0107</t>
        </r>
      </text>
    </comment>
    <comment ref="KL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0108</t>
        </r>
      </text>
    </comment>
    <comment ref="KP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0109</t>
        </r>
      </text>
    </comment>
    <comment ref="KS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0111</t>
        </r>
      </text>
    </comment>
    <comment ref="KW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2"/>
            <color indexed="81"/>
            <rFont val="Cambria"/>
            <family val="1"/>
            <scheme val="major"/>
          </rPr>
          <t>0113</t>
        </r>
      </text>
    </comment>
    <comment ref="LA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0115</t>
        </r>
      </text>
    </comment>
    <comment ref="LD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0118</t>
        </r>
      </text>
    </comment>
    <comment ref="LJ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0122</t>
        </r>
      </text>
    </comment>
    <comment ref="LN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0123/0124</t>
        </r>
      </text>
    </comment>
    <comment ref="LQ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8987</t>
        </r>
      </text>
    </comment>
    <comment ref="LR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0126</t>
        </r>
      </text>
    </comment>
    <comment ref="LV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0127</t>
        </r>
      </text>
    </comment>
    <comment ref="LZ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0129</t>
        </r>
      </text>
    </comment>
    <comment ref="MD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0131</t>
        </r>
      </text>
    </comment>
    <comment ref="ML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0134</t>
        </r>
      </text>
    </comment>
    <comment ref="MP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0137</t>
        </r>
      </text>
    </comment>
    <comment ref="MT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0138</t>
        </r>
      </text>
    </comment>
    <comment ref="MX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0141</t>
        </r>
      </text>
    </comment>
    <comment ref="NB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0142</t>
        </r>
      </text>
    </comment>
    <comment ref="NF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0144</t>
        </r>
      </text>
    </comment>
    <comment ref="NJ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0146</t>
        </r>
      </text>
    </comment>
    <comment ref="NN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0149</t>
        </r>
      </text>
    </comment>
    <comment ref="NR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0150/1051</t>
        </r>
      </text>
    </comment>
    <comment ref="NV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1052</t>
        </r>
      </text>
    </comment>
    <comment ref="NZ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1053</t>
        </r>
      </text>
    </comment>
    <comment ref="OD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1056</t>
        </r>
      </text>
    </comment>
    <comment ref="OL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1058</t>
        </r>
      </text>
    </comment>
    <comment ref="OP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1061</t>
        </r>
      </text>
    </comment>
    <comment ref="OT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1062</t>
        </r>
      </text>
    </comment>
    <comment ref="OX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1064</t>
        </r>
      </text>
    </comment>
    <comment ref="PB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1066</t>
        </r>
      </text>
    </comment>
    <comment ref="PF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1068</t>
        </r>
      </text>
    </comment>
    <comment ref="PJ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1070</t>
        </r>
      </text>
    </comment>
    <comment ref="PN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1073</t>
        </r>
      </text>
    </comment>
    <comment ref="PR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1075</t>
        </r>
      </text>
    </comment>
    <comment ref="PV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1077
</t>
        </r>
      </text>
    </comment>
    <comment ref="PZ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1080</t>
        </r>
      </text>
    </comment>
    <comment ref="QD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1081</t>
        </r>
      </text>
    </comment>
    <comment ref="QL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1084</t>
        </r>
      </text>
    </comment>
    <comment ref="QP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1086</t>
        </r>
      </text>
    </comment>
    <comment ref="QT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1089</t>
        </r>
      </text>
    </comment>
    <comment ref="QX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1090</t>
        </r>
      </text>
    </comment>
    <comment ref="RB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1092</t>
        </r>
      </text>
    </comment>
    <comment ref="RF8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1094</t>
        </r>
      </text>
    </comment>
    <comment ref="RN8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1096</t>
        </r>
      </text>
    </comment>
    <comment ref="RR8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1100</t>
        </r>
      </text>
    </comment>
    <comment ref="RV8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1051</t>
        </r>
      </text>
    </comment>
    <comment ref="RZ8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1055</t>
        </r>
      </text>
    </comment>
    <comment ref="SD8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1056/1057</t>
        </r>
      </text>
    </comment>
    <comment ref="SL8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1060</t>
        </r>
      </text>
    </comment>
    <comment ref="SP8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1062</t>
        </r>
      </text>
    </comment>
    <comment ref="ST8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1063</t>
        </r>
      </text>
    </comment>
    <comment ref="SX8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1066</t>
        </r>
      </text>
    </comment>
    <comment ref="TB8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1067</t>
        </r>
      </text>
    </comment>
    <comment ref="R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0505</t>
        </r>
      </text>
    </comment>
    <comment ref="V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0506</t>
        </r>
      </text>
    </comment>
    <comment ref="Y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0507</t>
        </r>
      </text>
    </comment>
    <comment ref="AB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0508</t>
        </r>
      </text>
    </comment>
    <comment ref="AD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057</t>
        </r>
      </text>
    </comment>
    <comment ref="AE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0511</t>
        </r>
      </text>
    </comment>
    <comment ref="AH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0512</t>
        </r>
      </text>
    </comment>
    <comment ref="AL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0514</t>
        </r>
      </text>
    </comment>
    <comment ref="AP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0516</t>
        </r>
      </text>
    </comment>
    <comment ref="AT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0518</t>
        </r>
      </text>
    </comment>
    <comment ref="AW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0519</t>
        </r>
      </text>
    </comment>
    <comment ref="BC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10047</t>
        </r>
      </text>
    </comment>
    <comment ref="BD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0524</t>
        </r>
      </text>
    </comment>
    <comment ref="BG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0526</t>
        </r>
      </text>
    </comment>
    <comment ref="BY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0536</t>
        </r>
      </text>
    </comment>
    <comment ref="CB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0538</t>
        </r>
      </text>
    </comment>
    <comment ref="CE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0540</t>
        </r>
      </text>
    </comment>
    <comment ref="CG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0557</t>
        </r>
      </text>
    </comment>
    <comment ref="CH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0543</t>
        </r>
      </text>
    </comment>
    <comment ref="CK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0545</t>
        </r>
      </text>
    </comment>
    <comment ref="CN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058</t>
        </r>
      </text>
    </comment>
    <comment ref="CO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0547</t>
        </r>
      </text>
    </comment>
    <comment ref="CS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0548</t>
        </r>
      </text>
    </comment>
    <comment ref="CW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0550</t>
        </r>
      </text>
    </comment>
    <comment ref="DA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0102</t>
        </r>
      </text>
    </comment>
    <comment ref="DN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0106</t>
        </r>
      </text>
    </comment>
    <comment ref="EB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0113</t>
        </r>
      </text>
    </comment>
    <comment ref="EF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0114</t>
        </r>
      </text>
    </comment>
    <comment ref="FJ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0133</t>
        </r>
      </text>
    </comment>
    <comment ref="FM89" authorId="0" shapeId="0">
      <text>
        <r>
          <rPr>
            <b/>
            <sz val="9"/>
            <color indexed="81"/>
            <rFont val="Tahoma"/>
            <family val="2"/>
          </rPr>
          <t>Author:
0134</t>
        </r>
      </text>
    </comment>
    <comment ref="FQ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0138</t>
        </r>
      </text>
    </comment>
    <comment ref="FY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0142</t>
        </r>
      </text>
    </comment>
    <comment ref="GI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0147</t>
        </r>
      </text>
    </comment>
    <comment ref="GP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0148</t>
        </r>
      </text>
    </comment>
    <comment ref="GS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0150</t>
        </r>
      </text>
    </comment>
    <comment ref="HB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0105</t>
        </r>
      </text>
    </comment>
    <comment ref="HE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0109</t>
        </r>
      </text>
    </comment>
    <comment ref="HH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0111</t>
        </r>
      </text>
    </comment>
    <comment ref="HK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0113</t>
        </r>
      </text>
    </comment>
    <comment ref="HS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0118</t>
        </r>
      </text>
    </comment>
    <comment ref="HZ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0122</t>
        </r>
      </text>
    </comment>
    <comment ref="IC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0123</t>
        </r>
      </text>
    </comment>
    <comment ref="IF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0127</t>
        </r>
      </text>
    </comment>
    <comment ref="IJ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0129</t>
        </r>
      </text>
    </comment>
    <comment ref="IN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0131</t>
        </r>
      </text>
    </comment>
    <comment ref="IQ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0133</t>
        </r>
      </text>
    </comment>
    <comment ref="IT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0134</t>
        </r>
      </text>
    </comment>
    <comment ref="IW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0135</t>
        </r>
      </text>
    </comment>
    <comment ref="JM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0145</t>
        </r>
      </text>
    </comment>
    <comment ref="JQ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0148</t>
        </r>
      </text>
    </comment>
    <comment ref="JU89" authorId="0" shapeId="0">
      <text>
        <r>
          <rPr>
            <b/>
            <sz val="16"/>
            <color indexed="81"/>
            <rFont val="Cambria"/>
            <family val="1"/>
            <scheme val="major"/>
          </rPr>
          <t>Author:</t>
        </r>
        <r>
          <rPr>
            <sz val="16"/>
            <color indexed="81"/>
            <rFont val="Cambria"/>
            <family val="1"/>
            <scheme val="major"/>
          </rPr>
          <t xml:space="preserve">
0150</t>
        </r>
      </text>
    </comment>
    <comment ref="JX89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0102</t>
        </r>
      </text>
    </comment>
    <comment ref="KA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8"/>
            <color indexed="81"/>
            <rFont val="Cambria"/>
            <family val="1"/>
            <scheme val="major"/>
          </rPr>
          <t>0103</t>
        </r>
      </text>
    </comment>
    <comment ref="KE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13451</t>
        </r>
      </text>
    </comment>
    <comment ref="KH89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0107</t>
        </r>
      </text>
    </comment>
    <comment ref="KL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0108</t>
        </r>
      </text>
    </comment>
    <comment ref="KS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0111</t>
        </r>
      </text>
    </comment>
    <comment ref="KW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2"/>
            <color indexed="81"/>
            <rFont val="Cambria"/>
            <family val="1"/>
            <scheme val="major"/>
          </rPr>
          <t>0114</t>
        </r>
      </text>
    </comment>
    <comment ref="LD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0118</t>
        </r>
      </text>
    </comment>
    <comment ref="LG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0120</t>
        </r>
      </text>
    </comment>
    <comment ref="LZ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0129</t>
        </r>
      </text>
    </comment>
    <comment ref="MT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0138</t>
        </r>
      </text>
    </comment>
    <comment ref="NB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0142</t>
        </r>
      </text>
    </comment>
    <comment ref="NF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0144</t>
        </r>
      </text>
    </comment>
    <comment ref="NJ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0146</t>
        </r>
      </text>
    </comment>
    <comment ref="NN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0149</t>
        </r>
      </text>
    </comment>
    <comment ref="NR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1051</t>
        </r>
      </text>
    </comment>
    <comment ref="NV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1052</t>
        </r>
      </text>
    </comment>
    <comment ref="NZ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1053</t>
        </r>
      </text>
    </comment>
    <comment ref="OD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1055</t>
        </r>
      </text>
    </comment>
    <comment ref="OL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1058</t>
        </r>
      </text>
    </comment>
    <comment ref="OP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1061</t>
        </r>
      </text>
    </comment>
    <comment ref="OT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1062</t>
        </r>
      </text>
    </comment>
    <comment ref="OX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1065
</t>
        </r>
      </text>
    </comment>
    <comment ref="PB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1066</t>
        </r>
      </text>
    </comment>
    <comment ref="PJ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1071</t>
        </r>
      </text>
    </comment>
    <comment ref="PN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1073</t>
        </r>
      </text>
    </comment>
    <comment ref="PR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1075</t>
        </r>
      </text>
    </comment>
    <comment ref="PV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1077</t>
        </r>
      </text>
    </comment>
    <comment ref="PZ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1080</t>
        </r>
      </text>
    </comment>
    <comment ref="QP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1087</t>
        </r>
      </text>
    </comment>
    <comment ref="RB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1092</t>
        </r>
      </text>
    </comment>
    <comment ref="RN89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1096</t>
        </r>
      </text>
    </comment>
    <comment ref="RR89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1100</t>
        </r>
      </text>
    </comment>
    <comment ref="RV89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1052</t>
        </r>
      </text>
    </comment>
    <comment ref="RZ89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1055</t>
        </r>
      </text>
    </comment>
    <comment ref="SD89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1057</t>
        </r>
      </text>
    </comment>
    <comment ref="SH89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1058</t>
        </r>
      </text>
    </comment>
    <comment ref="ST89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1064</t>
        </r>
      </text>
    </comment>
    <comment ref="SX89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1066</t>
        </r>
      </text>
    </comment>
    <comment ref="JF9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0142</t>
        </r>
      </text>
    </comment>
    <comment ref="JP9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8970</t>
        </r>
      </text>
    </comment>
    <comment ref="MX9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0140</t>
        </r>
      </text>
    </comment>
    <comment ref="NI9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8999</t>
        </r>
      </text>
    </comment>
    <comment ref="CE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0540</t>
        </r>
      </text>
    </comment>
    <comment ref="CH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0543</t>
        </r>
      </text>
    </comment>
    <comment ref="CK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0545</t>
        </r>
      </text>
    </comment>
    <comment ref="CO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0547</t>
        </r>
      </text>
    </comment>
    <comment ref="CR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10011</t>
        </r>
      </text>
    </comment>
    <comment ref="CS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0548</t>
        </r>
      </text>
    </comment>
    <comment ref="CW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0550</t>
        </r>
      </text>
    </comment>
    <comment ref="DA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0102</t>
        </r>
      </text>
    </comment>
    <comment ref="DD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0103</t>
        </r>
      </text>
    </comment>
    <comment ref="DH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0104</t>
        </r>
      </text>
    </comment>
    <comment ref="DN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0107</t>
        </r>
      </text>
    </comment>
    <comment ref="DR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0108</t>
        </r>
      </text>
    </comment>
    <comment ref="DY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0111</t>
        </r>
      </text>
    </comment>
    <comment ref="EB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0113</t>
        </r>
      </text>
    </comment>
    <comment ref="EF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0115</t>
        </r>
      </text>
    </comment>
    <comment ref="EI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0117</t>
        </r>
      </text>
    </comment>
    <comment ref="EL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0119</t>
        </r>
      </text>
    </comment>
    <comment ref="EP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0121</t>
        </r>
      </text>
    </comment>
    <comment ref="ES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0123</t>
        </r>
      </text>
    </comment>
    <comment ref="EW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0125</t>
        </r>
      </text>
    </comment>
    <comment ref="FA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0126</t>
        </r>
      </text>
    </comment>
    <comment ref="FD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0130</t>
        </r>
      </text>
    </comment>
    <comment ref="FG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0131</t>
        </r>
      </text>
    </comment>
    <comment ref="FJ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0133</t>
        </r>
      </text>
    </comment>
    <comment ref="FM91" authorId="0" shapeId="0">
      <text>
        <r>
          <rPr>
            <b/>
            <sz val="9"/>
            <color indexed="81"/>
            <rFont val="Tahoma"/>
            <family val="2"/>
          </rPr>
          <t>Author:
0134</t>
        </r>
      </text>
    </comment>
    <comment ref="FQ91" authorId="0" shapeId="0">
      <text>
        <r>
          <rPr>
            <b/>
            <sz val="9"/>
            <color indexed="81"/>
            <rFont val="Tahoma"/>
            <family val="2"/>
          </rPr>
          <t>Author:
0138</t>
        </r>
      </text>
    </comment>
    <comment ref="FU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0139</t>
        </r>
      </text>
    </comment>
    <comment ref="GB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0143</t>
        </r>
      </text>
    </comment>
    <comment ref="GH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10039</t>
        </r>
      </text>
    </comment>
    <comment ref="GP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0149</t>
        </r>
      </text>
    </comment>
    <comment ref="GS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0150</t>
        </r>
      </text>
    </comment>
    <comment ref="GV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0102</t>
        </r>
      </text>
    </comment>
    <comment ref="GY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0103</t>
        </r>
      </text>
    </comment>
    <comment ref="HB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0107</t>
        </r>
      </text>
    </comment>
    <comment ref="HE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0108</t>
        </r>
      </text>
    </comment>
    <comment ref="HH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0111</t>
        </r>
      </text>
    </comment>
    <comment ref="HO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0116</t>
        </r>
      </text>
    </comment>
    <comment ref="HS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0118</t>
        </r>
      </text>
    </comment>
    <comment ref="HW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0120</t>
        </r>
      </text>
    </comment>
    <comment ref="HZ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0122</t>
        </r>
      </text>
    </comment>
    <comment ref="IC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0123</t>
        </r>
      </text>
    </comment>
    <comment ref="IF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0127</t>
        </r>
      </text>
    </comment>
    <comment ref="IJ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0129</t>
        </r>
      </text>
    </comment>
    <comment ref="IN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0130</t>
        </r>
      </text>
    </comment>
    <comment ref="IQ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0133</t>
        </r>
      </text>
    </comment>
    <comment ref="IW91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IZ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0138</t>
        </r>
      </text>
    </comment>
    <comment ref="JC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0140</t>
        </r>
      </text>
    </comment>
    <comment ref="JF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0142</t>
        </r>
      </text>
    </comment>
    <comment ref="JI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0144</t>
        </r>
      </text>
    </comment>
    <comment ref="JM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0145</t>
        </r>
      </text>
    </comment>
    <comment ref="JP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8969</t>
        </r>
      </text>
    </comment>
    <comment ref="JQ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0148</t>
        </r>
      </text>
    </comment>
    <comment ref="JX91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0102</t>
        </r>
      </text>
    </comment>
    <comment ref="KA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8"/>
            <color indexed="81"/>
            <rFont val="Cambria"/>
            <family val="1"/>
            <scheme val="major"/>
          </rPr>
          <t>0103</t>
        </r>
      </text>
    </comment>
    <comment ref="KE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13451</t>
        </r>
      </text>
    </comment>
    <comment ref="KH91" authorId="0" shapeId="0">
      <text>
        <r>
          <rPr>
            <b/>
            <sz val="16"/>
            <color indexed="81"/>
            <rFont val="Cambria"/>
            <family val="1"/>
            <scheme val="major"/>
          </rPr>
          <t>Author:</t>
        </r>
        <r>
          <rPr>
            <sz val="16"/>
            <color indexed="81"/>
            <rFont val="Cambria"/>
            <family val="1"/>
            <scheme val="major"/>
          </rPr>
          <t xml:space="preserve">
0107</t>
        </r>
      </text>
    </comment>
    <comment ref="KL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0108</t>
        </r>
      </text>
    </comment>
    <comment ref="KP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0110</t>
        </r>
      </text>
    </comment>
    <comment ref="KS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0111</t>
        </r>
      </text>
    </comment>
    <comment ref="KW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Cambria"/>
            <family val="1"/>
            <scheme val="major"/>
          </rPr>
          <t>0114</t>
        </r>
      </text>
    </comment>
    <comment ref="LA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0115</t>
        </r>
      </text>
    </comment>
    <comment ref="LD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0118</t>
        </r>
      </text>
    </comment>
    <comment ref="LG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0120</t>
        </r>
      </text>
    </comment>
    <comment ref="LJ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0122</t>
        </r>
      </text>
    </comment>
    <comment ref="LN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0124</t>
        </r>
      </text>
    </comment>
    <comment ref="LR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0126</t>
        </r>
      </text>
    </comment>
    <comment ref="LV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0127</t>
        </r>
      </text>
    </comment>
    <comment ref="LZ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0129</t>
        </r>
      </text>
    </comment>
    <comment ref="MD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0132</t>
        </r>
      </text>
    </comment>
    <comment ref="ML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0134</t>
        </r>
      </text>
    </comment>
    <comment ref="MP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0137</t>
        </r>
      </text>
    </comment>
    <comment ref="MT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0138</t>
        </r>
      </text>
    </comment>
    <comment ref="MX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0140</t>
        </r>
      </text>
    </comment>
    <comment ref="NB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0142</t>
        </r>
      </text>
    </comment>
    <comment ref="NF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0144</t>
        </r>
      </text>
    </comment>
    <comment ref="NI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8998</t>
        </r>
      </text>
    </comment>
    <comment ref="NJ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0147</t>
        </r>
      </text>
    </comment>
    <comment ref="NN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0149</t>
        </r>
      </text>
    </comment>
    <comment ref="NR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1051</t>
        </r>
      </text>
    </comment>
    <comment ref="NV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1052</t>
        </r>
      </text>
    </comment>
    <comment ref="NZ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1053</t>
        </r>
      </text>
    </comment>
    <comment ref="OD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1055</t>
        </r>
      </text>
    </comment>
    <comment ref="OL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1059</t>
        </r>
      </text>
    </comment>
    <comment ref="OP91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OT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1063</t>
        </r>
      </text>
    </comment>
    <comment ref="OX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1065</t>
        </r>
      </text>
    </comment>
    <comment ref="PB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1066</t>
        </r>
      </text>
    </comment>
    <comment ref="PF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1068</t>
        </r>
      </text>
    </comment>
    <comment ref="PJ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1071</t>
        </r>
      </text>
    </comment>
    <comment ref="PN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1073</t>
        </r>
      </text>
    </comment>
    <comment ref="PR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1075</t>
        </r>
      </text>
    </comment>
    <comment ref="PV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1077</t>
        </r>
      </text>
    </comment>
    <comment ref="PZ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1080</t>
        </r>
      </text>
    </comment>
    <comment ref="QD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1081</t>
        </r>
      </text>
    </comment>
    <comment ref="QL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1084
</t>
        </r>
      </text>
    </comment>
    <comment ref="QP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1087</t>
        </r>
      </text>
    </comment>
    <comment ref="QT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1089</t>
        </r>
      </text>
    </comment>
    <comment ref="QX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1090</t>
        </r>
      </text>
    </comment>
    <comment ref="RB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1093
</t>
        </r>
      </text>
    </comment>
    <comment ref="RF9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1094</t>
        </r>
      </text>
    </comment>
    <comment ref="RN9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1097</t>
        </r>
      </text>
    </comment>
    <comment ref="RR9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1100</t>
        </r>
      </text>
    </comment>
    <comment ref="RU9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8977</t>
        </r>
      </text>
    </comment>
    <comment ref="RV9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1052</t>
        </r>
      </text>
    </comment>
    <comment ref="RZ9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1055</t>
        </r>
      </text>
    </comment>
    <comment ref="SD9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1057</t>
        </r>
      </text>
    </comment>
    <comment ref="SH9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1058</t>
        </r>
      </text>
    </comment>
    <comment ref="SL9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1060</t>
        </r>
      </text>
    </comment>
    <comment ref="SP9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1062</t>
        </r>
      </text>
    </comment>
    <comment ref="ST9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1064</t>
        </r>
      </text>
    </comment>
    <comment ref="SX9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1066</t>
        </r>
      </text>
    </comment>
    <comment ref="TB9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1067</t>
        </r>
      </text>
    </comment>
    <comment ref="BJ9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0528</t>
        </r>
      </text>
    </comment>
    <comment ref="BM9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0531</t>
        </r>
      </text>
    </comment>
    <comment ref="CO9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0547</t>
        </r>
      </text>
    </comment>
    <comment ref="CR9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10011</t>
        </r>
      </text>
    </comment>
    <comment ref="GI9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0147</t>
        </r>
      </text>
    </comment>
    <comment ref="GP9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0149</t>
        </r>
      </text>
    </comment>
    <comment ref="HB9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0107</t>
        </r>
      </text>
    </comment>
    <comment ref="HE9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0108</t>
        </r>
      </text>
    </comment>
    <comment ref="IW9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0136</t>
        </r>
      </text>
    </comment>
    <comment ref="JP9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8970</t>
        </r>
      </text>
    </comment>
    <comment ref="KE9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13451</t>
        </r>
      </text>
    </comment>
    <comment ref="LA9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0115</t>
        </r>
      </text>
    </comment>
    <comment ref="LD9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0118</t>
        </r>
      </text>
    </comment>
    <comment ref="NI9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8998</t>
        </r>
      </text>
    </comment>
    <comment ref="QX9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1091</t>
        </r>
      </text>
    </comment>
    <comment ref="RU93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8979</t>
        </r>
      </text>
    </comment>
    <comment ref="FC9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10029</t>
        </r>
      </text>
    </comment>
    <comment ref="FD9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0130</t>
        </r>
      </text>
    </comment>
    <comment ref="FC9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10029</t>
        </r>
      </text>
    </comment>
    <comment ref="FD9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0130</t>
        </r>
      </text>
    </comment>
    <comment ref="SO10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8985</t>
        </r>
      </text>
    </comment>
    <comment ref="SP10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1062</t>
        </r>
      </text>
    </comment>
    <comment ref="J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0502</t>
        </r>
      </text>
    </comment>
    <comment ref="R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0505</t>
        </r>
      </text>
    </comment>
    <comment ref="V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0506</t>
        </r>
      </text>
    </comment>
    <comment ref="Y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0507</t>
        </r>
      </text>
    </comment>
    <comment ref="AB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0509</t>
        </r>
      </text>
    </comment>
    <comment ref="AE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0511</t>
        </r>
      </text>
    </comment>
    <comment ref="AH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0513</t>
        </r>
      </text>
    </comment>
    <comment ref="AP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0516</t>
        </r>
      </text>
    </comment>
    <comment ref="AT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0518</t>
        </r>
      </text>
    </comment>
    <comment ref="AW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0519</t>
        </r>
      </text>
    </comment>
    <comment ref="BA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0521</t>
        </r>
      </text>
    </comment>
    <comment ref="BD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0524</t>
        </r>
      </text>
    </comment>
    <comment ref="BG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0526</t>
        </r>
      </text>
    </comment>
    <comment ref="BJ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0528</t>
        </r>
      </text>
    </comment>
    <comment ref="BM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0531</t>
        </r>
      </text>
    </comment>
    <comment ref="BP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0532</t>
        </r>
      </text>
    </comment>
    <comment ref="BV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0535</t>
        </r>
      </text>
    </comment>
    <comment ref="BY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0536</t>
        </r>
      </text>
    </comment>
    <comment ref="CE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0540</t>
        </r>
      </text>
    </comment>
    <comment ref="CH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0543</t>
        </r>
      </text>
    </comment>
    <comment ref="CK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0545</t>
        </r>
      </text>
    </comment>
    <comment ref="CO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0547</t>
        </r>
      </text>
    </comment>
    <comment ref="CR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10011</t>
        </r>
      </text>
    </comment>
    <comment ref="CS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0548</t>
        </r>
      </text>
    </comment>
    <comment ref="CW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0550</t>
        </r>
      </text>
    </comment>
    <comment ref="DA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0102</t>
        </r>
      </text>
    </comment>
    <comment ref="DD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0103</t>
        </r>
      </text>
    </comment>
    <comment ref="DH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0104</t>
        </r>
      </text>
    </comment>
    <comment ref="DN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0107</t>
        </r>
      </text>
    </comment>
    <comment ref="DR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0108</t>
        </r>
      </text>
    </comment>
    <comment ref="DY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0111</t>
        </r>
      </text>
    </comment>
    <comment ref="EB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0113</t>
        </r>
      </text>
    </comment>
    <comment ref="EF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0115</t>
        </r>
      </text>
    </comment>
    <comment ref="EI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0117</t>
        </r>
      </text>
    </comment>
    <comment ref="EL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0119</t>
        </r>
      </text>
    </comment>
    <comment ref="EP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0121</t>
        </r>
      </text>
    </comment>
    <comment ref="ES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0123</t>
        </r>
      </text>
    </comment>
    <comment ref="EW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0125</t>
        </r>
      </text>
    </comment>
    <comment ref="FA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0126</t>
        </r>
      </text>
    </comment>
    <comment ref="FD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0130</t>
        </r>
      </text>
    </comment>
    <comment ref="FG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0131</t>
        </r>
      </text>
    </comment>
    <comment ref="FJ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0133</t>
        </r>
      </text>
    </comment>
    <comment ref="FM111" authorId="0" shapeId="0">
      <text>
        <r>
          <rPr>
            <b/>
            <sz val="9"/>
            <color indexed="81"/>
            <rFont val="Tahoma"/>
            <family val="2"/>
          </rPr>
          <t>Author:
0135</t>
        </r>
      </text>
    </comment>
    <comment ref="FQ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0138</t>
        </r>
      </text>
    </comment>
    <comment ref="FU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0139</t>
        </r>
      </text>
    </comment>
    <comment ref="FY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0142</t>
        </r>
      </text>
    </comment>
    <comment ref="GB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0143</t>
        </r>
      </text>
    </comment>
    <comment ref="GE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0145</t>
        </r>
      </text>
    </comment>
    <comment ref="GH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10039</t>
        </r>
      </text>
    </comment>
    <comment ref="GI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0147</t>
        </r>
      </text>
    </comment>
    <comment ref="GP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0149</t>
        </r>
      </text>
    </comment>
    <comment ref="GS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0150</t>
        </r>
      </text>
    </comment>
    <comment ref="GV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0102</t>
        </r>
      </text>
    </comment>
    <comment ref="GY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0104</t>
        </r>
      </text>
    </comment>
    <comment ref="HB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0107</t>
        </r>
      </text>
    </comment>
    <comment ref="HE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0108</t>
        </r>
      </text>
    </comment>
    <comment ref="HH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0111</t>
        </r>
      </text>
    </comment>
    <comment ref="HK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0113</t>
        </r>
      </text>
    </comment>
    <comment ref="HO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0116</t>
        </r>
      </text>
    </comment>
    <comment ref="HS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0118</t>
        </r>
      </text>
    </comment>
    <comment ref="HW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0120</t>
        </r>
      </text>
    </comment>
    <comment ref="HZ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0122</t>
        </r>
      </text>
    </comment>
    <comment ref="IC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0123</t>
        </r>
      </text>
    </comment>
    <comment ref="IF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0127</t>
        </r>
      </text>
    </comment>
    <comment ref="IJ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0129</t>
        </r>
      </text>
    </comment>
    <comment ref="IN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0130</t>
        </r>
      </text>
    </comment>
    <comment ref="IQ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0133</t>
        </r>
      </text>
    </comment>
    <comment ref="IT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0134</t>
        </r>
      </text>
    </comment>
    <comment ref="IW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0136</t>
        </r>
      </text>
    </comment>
    <comment ref="IZ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0138</t>
        </r>
      </text>
    </comment>
    <comment ref="JC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0141</t>
        </r>
      </text>
    </comment>
    <comment ref="JF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0143</t>
        </r>
      </text>
    </comment>
    <comment ref="JI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0144</t>
        </r>
      </text>
    </comment>
    <comment ref="JM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0145</t>
        </r>
      </text>
    </comment>
    <comment ref="JP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8969</t>
        </r>
      </text>
    </comment>
    <comment ref="JQ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0148</t>
        </r>
      </text>
    </comment>
    <comment ref="JU111" authorId="0" shapeId="0">
      <text>
        <r>
          <rPr>
            <b/>
            <sz val="16"/>
            <color indexed="81"/>
            <rFont val="Cambria"/>
            <family val="1"/>
            <scheme val="major"/>
          </rPr>
          <t>Author:</t>
        </r>
        <r>
          <rPr>
            <sz val="16"/>
            <color indexed="81"/>
            <rFont val="Cambria"/>
            <family val="1"/>
            <scheme val="major"/>
          </rPr>
          <t xml:space="preserve">
0150</t>
        </r>
      </text>
    </comment>
    <comment ref="JX111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0102</t>
        </r>
      </text>
    </comment>
    <comment ref="KA111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0103</t>
        </r>
      </text>
    </comment>
    <comment ref="KE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13451</t>
        </r>
      </text>
    </comment>
    <comment ref="KH111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0107</t>
        </r>
      </text>
    </comment>
    <comment ref="KL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0108</t>
        </r>
      </text>
    </comment>
    <comment ref="KP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0110</t>
        </r>
      </text>
    </comment>
    <comment ref="KS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0111</t>
        </r>
      </text>
    </comment>
    <comment ref="KW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8"/>
            <color indexed="81"/>
            <rFont val="Tahoma"/>
            <family val="2"/>
          </rPr>
          <t>0114</t>
        </r>
      </text>
    </comment>
    <comment ref="LA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0116</t>
        </r>
      </text>
    </comment>
    <comment ref="LD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0118</t>
        </r>
      </text>
    </comment>
    <comment ref="LG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0120</t>
        </r>
      </text>
    </comment>
    <comment ref="LJ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0122</t>
        </r>
      </text>
    </comment>
    <comment ref="LN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0124</t>
        </r>
      </text>
    </comment>
    <comment ref="LR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0126</t>
        </r>
      </text>
    </comment>
    <comment ref="LV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0127</t>
        </r>
      </text>
    </comment>
    <comment ref="LZ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0129</t>
        </r>
      </text>
    </comment>
    <comment ref="MD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0132</t>
        </r>
      </text>
    </comment>
    <comment ref="ML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0134</t>
        </r>
      </text>
    </comment>
    <comment ref="MP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0137</t>
        </r>
      </text>
    </comment>
    <comment ref="MT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0139</t>
        </r>
      </text>
    </comment>
    <comment ref="MX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0141</t>
        </r>
      </text>
    </comment>
    <comment ref="NB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0142</t>
        </r>
      </text>
    </comment>
    <comment ref="NF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0144</t>
        </r>
      </text>
    </comment>
    <comment ref="NI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8998</t>
        </r>
      </text>
    </comment>
    <comment ref="NJ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0147</t>
        </r>
      </text>
    </comment>
    <comment ref="NN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0149</t>
        </r>
      </text>
    </comment>
    <comment ref="NR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1051</t>
        </r>
      </text>
    </comment>
    <comment ref="NV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1052</t>
        </r>
      </text>
    </comment>
    <comment ref="NZ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1054</t>
        </r>
      </text>
    </comment>
    <comment ref="OD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1055</t>
        </r>
      </text>
    </comment>
    <comment ref="OL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1059</t>
        </r>
      </text>
    </comment>
    <comment ref="OP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1061</t>
        </r>
      </text>
    </comment>
    <comment ref="OT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1063</t>
        </r>
      </text>
    </comment>
    <comment ref="OX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1065</t>
        </r>
      </text>
    </comment>
    <comment ref="PB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1067</t>
        </r>
      </text>
    </comment>
    <comment ref="PF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1068
</t>
        </r>
      </text>
    </comment>
    <comment ref="PJ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1071</t>
        </r>
      </text>
    </comment>
    <comment ref="PN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1073</t>
        </r>
      </text>
    </comment>
    <comment ref="PR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1075</t>
        </r>
      </text>
    </comment>
    <comment ref="PV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1077</t>
        </r>
      </text>
    </comment>
    <comment ref="PZ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1080</t>
        </r>
      </text>
    </comment>
    <comment ref="QD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1082</t>
        </r>
      </text>
    </comment>
    <comment ref="QL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1085</t>
        </r>
      </text>
    </comment>
    <comment ref="QP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1087</t>
        </r>
      </text>
    </comment>
    <comment ref="QT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1089</t>
        </r>
      </text>
    </comment>
    <comment ref="QX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1091</t>
        </r>
      </text>
    </comment>
    <comment ref="RB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1093
</t>
        </r>
      </text>
    </comment>
    <comment ref="RF11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1094</t>
        </r>
      </text>
    </comment>
    <comment ref="RN11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1097</t>
        </r>
      </text>
    </comment>
    <comment ref="RR11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1100</t>
        </r>
      </text>
    </comment>
    <comment ref="RU11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8977</t>
        </r>
      </text>
    </comment>
    <comment ref="RV11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1052</t>
        </r>
      </text>
    </comment>
    <comment ref="RZ11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1055</t>
        </r>
      </text>
    </comment>
    <comment ref="SD11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1057</t>
        </r>
      </text>
    </comment>
    <comment ref="SH11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1058</t>
        </r>
      </text>
    </comment>
    <comment ref="SL111" authorId="0" shapeId="0">
      <text>
        <r>
          <rPr>
            <b/>
            <sz val="9"/>
            <color indexed="81"/>
            <rFont val="Tahoma"/>
            <charset val="1"/>
          </rPr>
          <t>HA: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SP11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1062</t>
        </r>
      </text>
    </comment>
    <comment ref="ST11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1064</t>
        </r>
      </text>
    </comment>
    <comment ref="SX11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1066</t>
        </r>
      </text>
    </comment>
    <comment ref="TB11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1067</t>
        </r>
      </text>
    </comment>
    <comment ref="EP1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0121</t>
        </r>
      </text>
    </comment>
    <comment ref="GH1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10039</t>
        </r>
      </text>
    </comment>
    <comment ref="HE1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0108</t>
        </r>
      </text>
    </comment>
    <comment ref="JP1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8969</t>
        </r>
      </text>
    </comment>
    <comment ref="KA1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Cambria"/>
            <family val="1"/>
            <scheme val="major"/>
          </rPr>
          <t>0103</t>
        </r>
      </text>
    </comment>
    <comment ref="NI1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8998</t>
        </r>
      </text>
    </comment>
    <comment ref="OP1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1061</t>
        </r>
      </text>
    </comment>
    <comment ref="RU112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8977</t>
        </r>
      </text>
    </comment>
    <comment ref="RZ112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1055</t>
        </r>
      </text>
    </comment>
    <comment ref="BF1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10048</t>
        </r>
      </text>
    </comment>
    <comment ref="BG1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0526</t>
        </r>
      </text>
    </comment>
    <comment ref="CR1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10011</t>
        </r>
      </text>
    </comment>
    <comment ref="DA1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0102</t>
        </r>
      </text>
    </comment>
    <comment ref="EO1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10023</t>
        </r>
      </text>
    </comment>
    <comment ref="EW1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0125</t>
        </r>
      </text>
    </comment>
    <comment ref="GH1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10039</t>
        </r>
      </text>
    </comment>
    <comment ref="GV1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0102</t>
        </r>
      </text>
    </comment>
    <comment ref="HY1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8954</t>
        </r>
      </text>
    </comment>
    <comment ref="IW1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0136</t>
        </r>
      </text>
    </comment>
    <comment ref="JP1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8968</t>
        </r>
      </text>
    </comment>
    <comment ref="KP1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0110</t>
        </r>
      </text>
    </comment>
    <comment ref="LI1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8984</t>
        </r>
      </text>
    </comment>
    <comment ref="LZ1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0130</t>
        </r>
      </text>
    </comment>
    <comment ref="NI1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8997</t>
        </r>
      </text>
    </comment>
    <comment ref="NZ1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1054</t>
        </r>
      </text>
    </comment>
    <comment ref="PM1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8963</t>
        </r>
      </text>
    </comment>
    <comment ref="PR1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1075</t>
        </r>
      </text>
    </comment>
    <comment ref="RU114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8976</t>
        </r>
      </text>
    </comment>
    <comment ref="RZ114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1055</t>
        </r>
      </text>
    </comment>
    <comment ref="AD1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058</t>
        </r>
      </text>
    </comment>
    <comment ref="AS1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</t>
        </r>
      </text>
    </comment>
    <comment ref="BX1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057</t>
        </r>
      </text>
    </comment>
    <comment ref="CN1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059</t>
        </r>
      </text>
    </comment>
    <comment ref="FQ1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0138</t>
        </r>
      </text>
    </comment>
    <comment ref="FU1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0140</t>
        </r>
      </text>
    </comment>
    <comment ref="GE1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0145</t>
        </r>
      </text>
    </comment>
    <comment ref="GV116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HE1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0109</t>
        </r>
      </text>
    </comment>
    <comment ref="HO1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0116</t>
        </r>
      </text>
    </comment>
    <comment ref="JC1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0140</t>
        </r>
      </text>
    </comment>
    <comment ref="JM1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0145</t>
        </r>
      </text>
    </comment>
    <comment ref="KH116" authorId="0" shapeId="0">
      <text>
        <r>
          <rPr>
            <b/>
            <sz val="16"/>
            <color indexed="81"/>
            <rFont val="Cambria"/>
            <family val="1"/>
            <scheme val="major"/>
          </rPr>
          <t>Author:</t>
        </r>
        <r>
          <rPr>
            <sz val="16"/>
            <color indexed="81"/>
            <rFont val="Cambria"/>
            <family val="1"/>
            <scheme val="major"/>
          </rPr>
          <t xml:space="preserve">
0106</t>
        </r>
      </text>
    </comment>
    <comment ref="LG1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0119</t>
        </r>
      </text>
    </comment>
    <comment ref="LN1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0123</t>
        </r>
      </text>
    </comment>
    <comment ref="NF1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0145</t>
        </r>
      </text>
    </comment>
    <comment ref="AD1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058</t>
        </r>
      </text>
    </comment>
    <comment ref="AS1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</t>
        </r>
      </text>
    </comment>
    <comment ref="CK1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0545</t>
        </r>
      </text>
    </comment>
    <comment ref="CN1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059</t>
        </r>
      </text>
    </comment>
    <comment ref="FA1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0126</t>
        </r>
      </text>
    </comment>
    <comment ref="FJ1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0133</t>
        </r>
      </text>
    </comment>
    <comment ref="FQ1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0138</t>
        </r>
      </text>
    </comment>
    <comment ref="FU1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0139</t>
        </r>
      </text>
    </comment>
    <comment ref="GB1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0143</t>
        </r>
      </text>
    </comment>
    <comment ref="GE1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0145</t>
        </r>
      </text>
    </comment>
    <comment ref="GV1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0101</t>
        </r>
      </text>
    </comment>
    <comment ref="HE1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0109</t>
        </r>
      </text>
    </comment>
    <comment ref="HO1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0116</t>
        </r>
      </text>
    </comment>
    <comment ref="IT1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0134</t>
        </r>
      </text>
    </comment>
    <comment ref="IW1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0136</t>
        </r>
      </text>
    </comment>
    <comment ref="JC1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0140</t>
        </r>
      </text>
    </comment>
    <comment ref="JM1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0145</t>
        </r>
      </text>
    </comment>
    <comment ref="KH117" authorId="0" shapeId="0">
      <text>
        <r>
          <rPr>
            <b/>
            <sz val="16"/>
            <color indexed="81"/>
            <rFont val="Cambria"/>
            <family val="1"/>
            <scheme val="major"/>
          </rPr>
          <t>Author:</t>
        </r>
        <r>
          <rPr>
            <sz val="16"/>
            <color indexed="81"/>
            <rFont val="Cambria"/>
            <family val="1"/>
            <scheme val="major"/>
          </rPr>
          <t xml:space="preserve">
0106</t>
        </r>
      </text>
    </comment>
    <comment ref="LA1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0116</t>
        </r>
      </text>
    </comment>
    <comment ref="LG1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0119</t>
        </r>
      </text>
    </comment>
    <comment ref="LN1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0123</t>
        </r>
      </text>
    </comment>
    <comment ref="NF1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0145</t>
        </r>
      </text>
    </comment>
    <comment ref="NN1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0149</t>
        </r>
      </text>
    </comment>
    <comment ref="BI1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10049</t>
        </r>
      </text>
    </comment>
    <comment ref="BJ1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0529</t>
        </r>
      </text>
    </comment>
    <comment ref="BP1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0532</t>
        </r>
      </text>
    </comment>
    <comment ref="CE1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0540</t>
        </r>
      </text>
    </comment>
    <comment ref="DG1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10015</t>
        </r>
      </text>
    </comment>
    <comment ref="DH1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0104</t>
        </r>
      </text>
    </comment>
    <comment ref="EB1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0113</t>
        </r>
      </text>
    </comment>
    <comment ref="EL1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0119</t>
        </r>
      </text>
    </comment>
    <comment ref="FC1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10029</t>
        </r>
      </text>
    </comment>
    <comment ref="FD1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0130</t>
        </r>
      </text>
    </comment>
    <comment ref="FQ1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0138</t>
        </r>
      </text>
    </comment>
    <comment ref="GI1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0147</t>
        </r>
      </text>
    </comment>
    <comment ref="GX1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10044</t>
        </r>
      </text>
    </comment>
    <comment ref="GY1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0104</t>
        </r>
      </text>
    </comment>
    <comment ref="HK1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0113</t>
        </r>
      </text>
    </comment>
    <comment ref="HZ1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0122</t>
        </r>
      </text>
    </comment>
    <comment ref="IP1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8960</t>
        </r>
      </text>
    </comment>
    <comment ref="IQ1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0133</t>
        </r>
      </text>
    </comment>
    <comment ref="IW1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0136</t>
        </r>
      </text>
    </comment>
    <comment ref="JI1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0144</t>
        </r>
      </text>
    </comment>
    <comment ref="KG123" authorId="0" shapeId="0">
      <text>
        <r>
          <rPr>
            <b/>
            <sz val="20"/>
            <color indexed="81"/>
            <rFont val="Cambria"/>
            <family val="1"/>
            <scheme val="major"/>
          </rPr>
          <t>Author:</t>
        </r>
        <r>
          <rPr>
            <sz val="20"/>
            <color indexed="81"/>
            <rFont val="Cambria"/>
            <family val="1"/>
            <scheme val="major"/>
          </rPr>
          <t xml:space="preserve">
8976</t>
        </r>
      </text>
    </comment>
    <comment ref="KH123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0107</t>
        </r>
      </text>
    </comment>
    <comment ref="KP1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0110</t>
        </r>
      </text>
    </comment>
    <comment ref="KW1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6"/>
            <color indexed="81"/>
            <rFont val="Cambria"/>
            <family val="1"/>
            <scheme val="major"/>
          </rPr>
          <t>0114</t>
        </r>
      </text>
    </comment>
    <comment ref="MC1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8990</t>
        </r>
      </text>
    </comment>
    <comment ref="MD1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0132</t>
        </r>
      </text>
    </comment>
    <comment ref="ML1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0135</t>
        </r>
      </text>
    </comment>
    <comment ref="MX1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0141</t>
        </r>
      </text>
    </comment>
    <comment ref="OK1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8956</t>
        </r>
      </text>
    </comment>
    <comment ref="OL1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1059</t>
        </r>
      </text>
    </comment>
    <comment ref="OT1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1063</t>
        </r>
      </text>
    </comment>
    <comment ref="PB1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1067</t>
        </r>
      </text>
    </comment>
    <comment ref="QW1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8971</t>
        </r>
      </text>
    </comment>
    <comment ref="RB1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1093</t>
        </r>
      </text>
    </comment>
    <comment ref="RR123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1100</t>
        </r>
      </text>
    </comment>
    <comment ref="SH123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1059
</t>
        </r>
      </text>
    </comment>
    <comment ref="EO1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10023</t>
        </r>
      </text>
    </comment>
    <comment ref="EP1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0121</t>
        </r>
      </text>
    </comment>
    <comment ref="SO13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8985</t>
        </r>
      </text>
    </comment>
    <comment ref="SP13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1062</t>
        </r>
      </text>
    </comment>
    <comment ref="FX13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10035
</t>
        </r>
      </text>
    </comment>
    <comment ref="GB13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0145</t>
        </r>
      </text>
    </comment>
    <comment ref="GH1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10040</t>
        </r>
      </text>
    </comment>
    <comment ref="GI1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0147</t>
        </r>
      </text>
    </comment>
    <comment ref="GX13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10044</t>
        </r>
      </text>
    </comment>
    <comment ref="GY13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0103</t>
        </r>
      </text>
    </comment>
    <comment ref="JB13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8964</t>
        </r>
      </text>
    </comment>
    <comment ref="JC13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0141</t>
        </r>
      </text>
    </comment>
    <comment ref="SS13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8986</t>
        </r>
      </text>
    </comment>
    <comment ref="ST13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1064</t>
        </r>
      </text>
    </comment>
  </commentList>
</comments>
</file>

<file path=xl/comments3.xml><?xml version="1.0" encoding="utf-8"?>
<comments xmlns="http://schemas.openxmlformats.org/spreadsheetml/2006/main">
  <authors>
    <author>ICT-12</author>
    <author>RO</author>
    <author>user</author>
    <author>Nati</author>
    <author>#emanuel#</author>
    <author>Bolt</author>
    <author>Desu</author>
  </authors>
  <commentList>
    <comment ref="BW5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13227</t>
        </r>
      </text>
    </comment>
    <comment ref="CT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9821</t>
        </r>
      </text>
    </comment>
    <comment ref="DD5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13250</t>
        </r>
      </text>
    </comment>
    <comment ref="DG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06452</t>
        </r>
      </text>
    </comment>
    <comment ref="DJ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06456</t>
        </r>
      </text>
    </comment>
    <comment ref="DM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06459</t>
        </r>
      </text>
    </comment>
    <comment ref="EB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06470</t>
        </r>
      </text>
    </comment>
    <comment ref="EN5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06480</t>
        </r>
      </text>
    </comment>
    <comment ref="ET5" authorId="3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06486</t>
        </r>
      </text>
    </comment>
    <comment ref="FC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06495</t>
        </r>
      </text>
    </comment>
    <comment ref="FO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12954</t>
        </r>
      </text>
    </comment>
    <comment ref="FU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12961</t>
        </r>
      </text>
    </comment>
    <comment ref="FX5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12963</t>
        </r>
      </text>
    </comment>
    <comment ref="FZ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9843</t>
        </r>
      </text>
    </comment>
    <comment ref="GV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12985</t>
        </r>
      </text>
    </comment>
    <comment ref="HK5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12998</t>
        </r>
      </text>
    </comment>
    <comment ref="HN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13000</t>
        </r>
      </text>
    </comment>
    <comment ref="IC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07662</t>
        </r>
      </text>
    </comment>
    <comment ref="IU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07675</t>
        </r>
      </text>
    </comment>
    <comment ref="IW5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9818</t>
        </r>
      </text>
    </comment>
    <comment ref="LR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10093</t>
        </r>
      </text>
    </comment>
    <comment ref="LU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10096</t>
        </r>
      </text>
    </comment>
    <comment ref="MD5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02152</t>
        </r>
      </text>
    </comment>
    <comment ref="MF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9843</t>
        </r>
      </text>
    </comment>
    <comment ref="MJ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02157</t>
        </r>
      </text>
    </comment>
    <comment ref="MS5" authorId="5" shapeId="0">
      <text>
        <r>
          <rPr>
            <b/>
            <sz val="9"/>
            <color indexed="81"/>
            <rFont val="Tahoma"/>
            <family val="2"/>
          </rPr>
          <t>Bolt:</t>
        </r>
        <r>
          <rPr>
            <sz val="9"/>
            <color indexed="81"/>
            <rFont val="Tahoma"/>
            <family val="2"/>
          </rPr>
          <t xml:space="preserve">
02165</t>
        </r>
      </text>
    </comment>
    <comment ref="MY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02169</t>
        </r>
      </text>
    </comment>
    <comment ref="NE5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02173</t>
        </r>
      </text>
    </comment>
    <comment ref="PL5" authorId="6" shapeId="0">
      <text>
        <r>
          <rPr>
            <b/>
            <sz val="9"/>
            <color indexed="81"/>
            <rFont val="Tahoma"/>
            <family val="2"/>
          </rPr>
          <t>Desu:</t>
        </r>
        <r>
          <rPr>
            <sz val="9"/>
            <color indexed="81"/>
            <rFont val="Tahoma"/>
            <family val="2"/>
          </rPr>
          <t xml:space="preserve">
12066</t>
        </r>
      </text>
    </comment>
    <comment ref="BW6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13227</t>
        </r>
      </text>
    </comment>
    <comment ref="CT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9821</t>
        </r>
      </text>
    </comment>
    <comment ref="CU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13242</t>
        </r>
      </text>
    </comment>
    <comment ref="CX6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13245
</t>
        </r>
      </text>
    </comment>
    <comment ref="EB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06470</t>
        </r>
      </text>
    </comment>
    <comment ref="EQ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06482</t>
        </r>
      </text>
    </comment>
    <comment ref="EZ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06492</t>
        </r>
      </text>
    </comment>
    <comment ref="FO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12954</t>
        </r>
      </text>
    </comment>
    <comment ref="FZ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9843</t>
        </r>
      </text>
    </comment>
    <comment ref="GJ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12974</t>
        </r>
      </text>
    </comment>
    <comment ref="GV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12985</t>
        </r>
      </text>
    </comment>
    <comment ref="HB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12990</t>
        </r>
      </text>
    </comment>
    <comment ref="IW6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9818</t>
        </r>
      </text>
    </comment>
    <comment ref="JY6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10053</t>
        </r>
      </text>
    </comment>
    <comment ref="KB6" authorId="6" shapeId="0">
      <text>
        <r>
          <rPr>
            <b/>
            <sz val="9"/>
            <color indexed="81"/>
            <rFont val="Tahoma"/>
            <family val="2"/>
          </rPr>
          <t>Desu:</t>
        </r>
        <r>
          <rPr>
            <sz val="9"/>
            <color indexed="81"/>
            <rFont val="Tahoma"/>
            <family val="2"/>
          </rPr>
          <t xml:space="preserve">
10056</t>
        </r>
      </text>
    </comment>
    <comment ref="KE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10059</t>
        </r>
      </text>
    </comment>
    <comment ref="MF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9843</t>
        </r>
      </text>
    </comment>
    <comment ref="MJ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02157</t>
        </r>
      </text>
    </comment>
    <comment ref="MM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02160</t>
        </r>
      </text>
    </comment>
    <comment ref="MV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02167</t>
        </r>
      </text>
    </comment>
    <comment ref="NB6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02171</t>
        </r>
      </text>
    </comment>
    <comment ref="NH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02176</t>
        </r>
      </text>
    </comment>
    <comment ref="PG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10667</t>
        </r>
      </text>
    </comment>
    <comment ref="PJ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10670</t>
        </r>
      </text>
    </comment>
    <comment ref="PL6" authorId="6" shapeId="0">
      <text>
        <r>
          <rPr>
            <b/>
            <sz val="9"/>
            <color indexed="81"/>
            <rFont val="Tahoma"/>
            <family val="2"/>
          </rPr>
          <t>Desu:</t>
        </r>
        <r>
          <rPr>
            <sz val="9"/>
            <color indexed="81"/>
            <rFont val="Tahoma"/>
            <family val="2"/>
          </rPr>
          <t xml:space="preserve">
12066</t>
        </r>
      </text>
    </comment>
    <comment ref="PM6" authorId="6" shapeId="0">
      <text>
        <r>
          <rPr>
            <b/>
            <sz val="9"/>
            <color indexed="81"/>
            <rFont val="Tahoma"/>
            <family val="2"/>
          </rPr>
          <t>Desu:</t>
        </r>
        <r>
          <rPr>
            <sz val="9"/>
            <color indexed="81"/>
            <rFont val="Tahoma"/>
            <family val="2"/>
          </rPr>
          <t xml:space="preserve">
10673</t>
        </r>
      </text>
    </comment>
    <comment ref="PP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10675</t>
        </r>
      </text>
    </comment>
    <comment ref="QB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10681</t>
        </r>
      </text>
    </comment>
    <comment ref="OF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12983</t>
        </r>
      </text>
    </comment>
    <comment ref="BN9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13220</t>
        </r>
      </text>
    </comment>
    <comment ref="CU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13242</t>
        </r>
      </text>
    </comment>
    <comment ref="EQ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06482</t>
        </r>
      </text>
    </comment>
    <comment ref="EZ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06492</t>
        </r>
      </text>
    </comment>
    <comment ref="FO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12954</t>
        </r>
      </text>
    </comment>
    <comment ref="NZ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02190</t>
        </r>
      </text>
    </comment>
    <comment ref="PM9" authorId="6" shapeId="0">
      <text>
        <r>
          <rPr>
            <b/>
            <sz val="9"/>
            <color indexed="81"/>
            <rFont val="Tahoma"/>
            <family val="2"/>
          </rPr>
          <t>Desu:</t>
        </r>
        <r>
          <rPr>
            <sz val="9"/>
            <color indexed="81"/>
            <rFont val="Tahoma"/>
            <family val="2"/>
          </rPr>
          <t xml:space="preserve">
10673</t>
        </r>
      </text>
    </comment>
    <comment ref="CT1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9821</t>
        </r>
      </text>
    </comment>
    <comment ref="DJ1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06456</t>
        </r>
      </text>
    </comment>
    <comment ref="DS1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4"/>
            <color indexed="81"/>
            <rFont val="Tahoma"/>
            <family val="2"/>
          </rPr>
          <t>06465</t>
        </r>
      </text>
    </comment>
    <comment ref="FC1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06495</t>
        </r>
      </text>
    </comment>
    <comment ref="FZ1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9843</t>
        </r>
      </text>
    </comment>
    <comment ref="GM1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12977</t>
        </r>
      </text>
    </comment>
    <comment ref="GP10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12980</t>
        </r>
      </text>
    </comment>
    <comment ref="HE10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12993</t>
        </r>
      </text>
    </comment>
    <comment ref="IC1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07663
</t>
        </r>
      </text>
    </comment>
    <comment ref="IW10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9818</t>
        </r>
      </text>
    </comment>
    <comment ref="JM1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07693</t>
        </r>
      </text>
    </comment>
    <comment ref="JV1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10051</t>
        </r>
      </text>
    </comment>
    <comment ref="JY10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10053</t>
        </r>
      </text>
    </comment>
    <comment ref="KB10" authorId="6" shapeId="0">
      <text>
        <r>
          <rPr>
            <b/>
            <sz val="9"/>
            <color indexed="81"/>
            <rFont val="Tahoma"/>
            <family val="2"/>
          </rPr>
          <t>Desu:</t>
        </r>
        <r>
          <rPr>
            <sz val="9"/>
            <color indexed="81"/>
            <rFont val="Tahoma"/>
            <family val="2"/>
          </rPr>
          <t xml:space="preserve">
10056</t>
        </r>
      </text>
    </comment>
    <comment ref="KE1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10059</t>
        </r>
      </text>
    </comment>
    <comment ref="KK1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10063</t>
        </r>
      </text>
    </comment>
    <comment ref="KN10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10066</t>
        </r>
      </text>
    </comment>
    <comment ref="KT1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10072</t>
        </r>
      </text>
    </comment>
    <comment ref="LF1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10080</t>
        </r>
      </text>
    </comment>
    <comment ref="LO10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10090</t>
        </r>
      </text>
    </comment>
    <comment ref="LU1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10096</t>
        </r>
      </text>
    </comment>
    <comment ref="MA1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10100</t>
        </r>
      </text>
    </comment>
    <comment ref="MD10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02152</t>
        </r>
      </text>
    </comment>
    <comment ref="MF1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9844</t>
        </r>
      </text>
    </comment>
    <comment ref="MG1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02155</t>
        </r>
      </text>
    </comment>
    <comment ref="MS10" authorId="5" shapeId="0">
      <text>
        <r>
          <rPr>
            <b/>
            <sz val="9"/>
            <color indexed="81"/>
            <rFont val="Tahoma"/>
            <family val="2"/>
          </rPr>
          <t>Bolt:</t>
        </r>
        <r>
          <rPr>
            <sz val="9"/>
            <color indexed="81"/>
            <rFont val="Tahoma"/>
            <family val="2"/>
          </rPr>
          <t xml:space="preserve">
02165</t>
        </r>
      </text>
    </comment>
    <comment ref="MY1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02169</t>
        </r>
      </text>
    </comment>
    <comment ref="NE10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02173</t>
        </r>
      </text>
    </comment>
    <comment ref="NH1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02176</t>
        </r>
      </text>
    </comment>
    <comment ref="NK1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02178</t>
        </r>
      </text>
    </comment>
    <comment ref="NN10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02180</t>
        </r>
      </text>
    </comment>
    <comment ref="NT10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02185</t>
        </r>
      </text>
    </comment>
    <comment ref="OF1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02194</t>
        </r>
      </text>
    </comment>
    <comment ref="PL10" authorId="6" shapeId="0">
      <text>
        <r>
          <rPr>
            <b/>
            <sz val="9"/>
            <color indexed="81"/>
            <rFont val="Tahoma"/>
            <family val="2"/>
          </rPr>
          <t>Desu:</t>
        </r>
        <r>
          <rPr>
            <sz val="9"/>
            <color indexed="81"/>
            <rFont val="Tahoma"/>
            <family val="2"/>
          </rPr>
          <t xml:space="preserve">
12066</t>
        </r>
      </text>
    </comment>
    <comment ref="PM10" authorId="6" shapeId="0">
      <text>
        <r>
          <rPr>
            <b/>
            <sz val="9"/>
            <color indexed="81"/>
            <rFont val="Tahoma"/>
            <family val="2"/>
          </rPr>
          <t>Desu:</t>
        </r>
        <r>
          <rPr>
            <sz val="9"/>
            <color indexed="81"/>
            <rFont val="Tahoma"/>
            <family val="2"/>
          </rPr>
          <t xml:space="preserve">
10673</t>
        </r>
      </text>
    </comment>
    <comment ref="PS1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10676</t>
        </r>
      </text>
    </comment>
    <comment ref="PY10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10680</t>
        </r>
      </text>
    </comment>
    <comment ref="QB1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10682</t>
        </r>
      </text>
    </comment>
    <comment ref="QH10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10686</t>
        </r>
      </text>
    </comment>
    <comment ref="OT12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12060</t>
        </r>
      </text>
    </comment>
    <comment ref="OU12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10658</t>
        </r>
      </text>
    </comment>
    <comment ref="OT13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12060</t>
        </r>
      </text>
    </comment>
    <comment ref="OU13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10658</t>
        </r>
      </text>
    </comment>
    <comment ref="CT1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9821</t>
        </r>
      </text>
    </comment>
    <comment ref="DV1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06468</t>
        </r>
      </text>
    </comment>
    <comment ref="FZ1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9843</t>
        </r>
      </text>
    </comment>
    <comment ref="GP14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12980</t>
        </r>
      </text>
    </comment>
    <comment ref="GV1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12985</t>
        </r>
      </text>
    </comment>
    <comment ref="HZ1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07660</t>
        </r>
      </text>
    </comment>
    <comment ref="IR14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07673</t>
        </r>
      </text>
    </comment>
    <comment ref="IW14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9818</t>
        </r>
      </text>
    </comment>
    <comment ref="LF1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10080</t>
        </r>
      </text>
    </comment>
    <comment ref="MA1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10100</t>
        </r>
      </text>
    </comment>
    <comment ref="MF1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9843</t>
        </r>
      </text>
    </comment>
    <comment ref="QE1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10684</t>
        </r>
      </text>
    </comment>
    <comment ref="CZ15" authorId="3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9823</t>
        </r>
      </text>
    </comment>
    <comment ref="DD15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13250</t>
        </r>
      </text>
    </comment>
    <comment ref="EG1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9832</t>
        </r>
      </text>
    </comment>
    <comment ref="EK1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06478</t>
        </r>
      </text>
    </comment>
    <comment ref="FH1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9839</t>
        </r>
      </text>
    </comment>
    <comment ref="FO1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12954</t>
        </r>
      </text>
    </comment>
    <comment ref="HA1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9803</t>
        </r>
      </text>
    </comment>
    <comment ref="HB1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12990</t>
        </r>
      </text>
    </comment>
    <comment ref="LH15" authorId="6" shapeId="0">
      <text>
        <r>
          <rPr>
            <b/>
            <sz val="9"/>
            <color indexed="81"/>
            <rFont val="Tahoma"/>
            <family val="2"/>
          </rPr>
          <t>Desu:</t>
        </r>
        <r>
          <rPr>
            <sz val="9"/>
            <color indexed="81"/>
            <rFont val="Tahoma"/>
            <family val="2"/>
          </rPr>
          <t xml:space="preserve">
9835</t>
        </r>
      </text>
    </comment>
    <comment ref="LO15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10090</t>
        </r>
      </text>
    </comment>
    <comment ref="LZ1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9841</t>
        </r>
      </text>
    </comment>
    <comment ref="MA1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10100</t>
        </r>
      </text>
    </comment>
    <comment ref="PF1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12064</t>
        </r>
      </text>
    </comment>
    <comment ref="PJ1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10670</t>
        </r>
      </text>
    </comment>
    <comment ref="KT1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10072</t>
        </r>
      </text>
    </comment>
    <comment ref="PM17" authorId="6" shapeId="0">
      <text>
        <r>
          <rPr>
            <b/>
            <sz val="9"/>
            <color indexed="81"/>
            <rFont val="Tahoma"/>
            <family val="2"/>
          </rPr>
          <t>Desu:</t>
        </r>
        <r>
          <rPr>
            <sz val="9"/>
            <color indexed="81"/>
            <rFont val="Tahoma"/>
            <family val="2"/>
          </rPr>
          <t xml:space="preserve">
10673</t>
        </r>
      </text>
    </comment>
    <comment ref="CO1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13241</t>
        </r>
      </text>
    </comment>
    <comment ref="CU1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13242</t>
        </r>
      </text>
    </comment>
    <comment ref="EK1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06478</t>
        </r>
      </text>
    </comment>
    <comment ref="EN19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06480</t>
        </r>
      </text>
    </comment>
    <comment ref="FC1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06495</t>
        </r>
      </text>
    </comment>
    <comment ref="FI1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12951</t>
        </r>
      </text>
    </comment>
    <comment ref="FW19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9842</t>
        </r>
      </text>
    </comment>
    <comment ref="HQ1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07652</t>
        </r>
      </text>
    </comment>
    <comment ref="JM1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07693</t>
        </r>
      </text>
    </comment>
    <comment ref="JY19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10053</t>
        </r>
      </text>
    </comment>
    <comment ref="KN19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10066</t>
        </r>
      </text>
    </comment>
    <comment ref="KQ1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10069</t>
        </r>
      </text>
    </comment>
    <comment ref="KT1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10072</t>
        </r>
      </text>
    </comment>
    <comment ref="KW1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10075</t>
        </r>
      </text>
    </comment>
    <comment ref="KY19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9833</t>
        </r>
      </text>
    </comment>
    <comment ref="KZ19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10077</t>
        </r>
      </text>
    </comment>
    <comment ref="MD19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02152</t>
        </r>
      </text>
    </comment>
    <comment ref="MG1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02155</t>
        </r>
      </text>
    </comment>
    <comment ref="MJ1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02158</t>
        </r>
      </text>
    </comment>
    <comment ref="MM1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02160</t>
        </r>
      </text>
    </comment>
    <comment ref="MP1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02163</t>
        </r>
      </text>
    </comment>
    <comment ref="MV1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02167</t>
        </r>
      </text>
    </comment>
    <comment ref="NB19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02171</t>
        </r>
      </text>
    </comment>
    <comment ref="OO1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10652</t>
        </r>
      </text>
    </comment>
    <comment ref="PJ1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10670</t>
        </r>
      </text>
    </comment>
    <comment ref="PM19" authorId="6" shapeId="0">
      <text>
        <r>
          <rPr>
            <b/>
            <sz val="9"/>
            <color indexed="81"/>
            <rFont val="Tahoma"/>
            <family val="2"/>
          </rPr>
          <t>Desu:</t>
        </r>
        <r>
          <rPr>
            <sz val="9"/>
            <color indexed="81"/>
            <rFont val="Tahoma"/>
            <family val="2"/>
          </rPr>
          <t xml:space="preserve">
10673</t>
        </r>
      </text>
    </comment>
    <comment ref="BH20" authorId="3" shapeId="0">
      <text>
        <r>
          <rPr>
            <b/>
            <sz val="9"/>
            <color indexed="81"/>
            <rFont val="Tahoma"/>
            <family val="2"/>
          </rPr>
          <t>Nati: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C2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06495</t>
        </r>
      </text>
    </comment>
    <comment ref="FO2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12954</t>
        </r>
      </text>
    </comment>
    <comment ref="JS2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07698</t>
        </r>
      </text>
    </comment>
    <comment ref="KT2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10072</t>
        </r>
      </text>
    </comment>
    <comment ref="LO20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10090</t>
        </r>
      </text>
    </comment>
    <comment ref="JX21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9826
</t>
        </r>
      </text>
    </comment>
    <comment ref="KB21" authorId="6" shapeId="0">
      <text>
        <r>
          <rPr>
            <b/>
            <sz val="9"/>
            <color indexed="81"/>
            <rFont val="Tahoma"/>
            <family val="2"/>
          </rPr>
          <t>Desu:</t>
        </r>
        <r>
          <rPr>
            <sz val="9"/>
            <color indexed="81"/>
            <rFont val="Tahoma"/>
            <family val="2"/>
          </rPr>
          <t xml:space="preserve">
10056</t>
        </r>
      </text>
    </comment>
    <comment ref="KE21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10060
</t>
        </r>
      </text>
    </comment>
    <comment ref="KQ21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10069</t>
        </r>
      </text>
    </comment>
    <comment ref="KW21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10075</t>
        </r>
      </text>
    </comment>
    <comment ref="LC21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10079</t>
        </r>
      </text>
    </comment>
    <comment ref="LI21" authorId="6" shapeId="0">
      <text>
        <r>
          <rPr>
            <b/>
            <sz val="9"/>
            <color indexed="81"/>
            <rFont val="Tahoma"/>
            <family val="2"/>
          </rPr>
          <t>Desu:</t>
        </r>
        <r>
          <rPr>
            <sz val="9"/>
            <color indexed="81"/>
            <rFont val="Tahoma"/>
            <family val="2"/>
          </rPr>
          <t xml:space="preserve">
10084</t>
        </r>
      </text>
    </comment>
    <comment ref="LU21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10096</t>
        </r>
      </text>
    </comment>
    <comment ref="MA21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10100</t>
        </r>
      </text>
    </comment>
    <comment ref="PD21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10665</t>
        </r>
      </text>
    </comment>
    <comment ref="OO22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10652</t>
        </r>
      </text>
    </comment>
    <comment ref="GA2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12966</t>
        </r>
      </text>
    </comment>
    <comment ref="MF2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9843</t>
        </r>
      </text>
    </comment>
    <comment ref="NN23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02181</t>
        </r>
      </text>
    </comment>
    <comment ref="NQ2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02183</t>
        </r>
      </text>
    </comment>
    <comment ref="NT23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02185</t>
        </r>
      </text>
    </comment>
    <comment ref="NZ2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02190</t>
        </r>
      </text>
    </comment>
    <comment ref="OF2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02194</t>
        </r>
      </text>
    </comment>
    <comment ref="OI23" authorId="5" shapeId="0">
      <text>
        <r>
          <rPr>
            <b/>
            <sz val="9"/>
            <color indexed="81"/>
            <rFont val="Tahoma"/>
            <family val="2"/>
          </rPr>
          <t>Bolt:</t>
        </r>
        <r>
          <rPr>
            <sz val="9"/>
            <color indexed="81"/>
            <rFont val="Tahoma"/>
            <family val="2"/>
          </rPr>
          <t xml:space="preserve">
02197</t>
        </r>
      </text>
    </comment>
    <comment ref="OL2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RO:
02200</t>
        </r>
      </text>
    </comment>
    <comment ref="OO2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10652</t>
        </r>
      </text>
    </comment>
    <comment ref="OR23" authorId="3" shapeId="0">
      <text>
        <r>
          <rPr>
            <b/>
            <sz val="9"/>
            <color indexed="81"/>
            <rFont val="Tahoma"/>
            <family val="2"/>
          </rPr>
          <t>Nati:</t>
        </r>
        <r>
          <rPr>
            <sz val="9"/>
            <color indexed="81"/>
            <rFont val="Tahoma"/>
            <family val="2"/>
          </rPr>
          <t xml:space="preserve">
10655</t>
        </r>
      </text>
    </comment>
    <comment ref="OU23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10658</t>
        </r>
      </text>
    </comment>
    <comment ref="PA2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10662</t>
        </r>
      </text>
    </comment>
    <comment ref="PG2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10668</t>
        </r>
      </text>
    </comment>
    <comment ref="PL23" authorId="6" shapeId="0">
      <text>
        <r>
          <rPr>
            <b/>
            <sz val="9"/>
            <color indexed="81"/>
            <rFont val="Tahoma"/>
            <family val="2"/>
          </rPr>
          <t>Desu:</t>
        </r>
        <r>
          <rPr>
            <sz val="9"/>
            <color indexed="81"/>
            <rFont val="Tahoma"/>
            <family val="2"/>
          </rPr>
          <t xml:space="preserve">
12066</t>
        </r>
      </text>
    </comment>
    <comment ref="PV2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10678</t>
        </r>
      </text>
    </comment>
    <comment ref="CT2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9821</t>
        </r>
      </text>
    </comment>
    <comment ref="EH2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06475</t>
        </r>
      </text>
    </comment>
    <comment ref="FF2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06498</t>
        </r>
      </text>
    </comment>
    <comment ref="FO2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12954</t>
        </r>
      </text>
    </comment>
    <comment ref="FU2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12961</t>
        </r>
      </text>
    </comment>
    <comment ref="FZ2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9843</t>
        </r>
      </text>
    </comment>
    <comment ref="GM2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12977</t>
        </r>
      </text>
    </comment>
    <comment ref="HQ2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07652</t>
        </r>
      </text>
    </comment>
    <comment ref="IC2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07663</t>
        </r>
      </text>
    </comment>
    <comment ref="IW24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9818</t>
        </r>
      </text>
    </comment>
    <comment ref="JD2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07684</t>
        </r>
      </text>
    </comment>
    <comment ref="JY24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10053</t>
        </r>
      </text>
    </comment>
    <comment ref="MD24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02152</t>
        </r>
      </text>
    </comment>
    <comment ref="NQ2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02183</t>
        </r>
      </text>
    </comment>
    <comment ref="BJ25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9811</t>
        </r>
      </text>
    </comment>
    <comment ref="DP2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06462</t>
        </r>
      </text>
    </comment>
    <comment ref="EB2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06470</t>
        </r>
      </text>
    </comment>
    <comment ref="IH2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9813</t>
        </r>
      </text>
    </comment>
    <comment ref="IU2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07675</t>
        </r>
      </text>
    </comment>
    <comment ref="LL2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10087</t>
        </r>
      </text>
    </comment>
    <comment ref="BK26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13219</t>
        </r>
      </text>
    </comment>
    <comment ref="BQ26" authorId="3" shapeId="0">
      <text>
        <r>
          <rPr>
            <b/>
            <sz val="9"/>
            <color indexed="81"/>
            <rFont val="Tahoma"/>
            <family val="2"/>
          </rPr>
          <t>IT:</t>
        </r>
        <r>
          <rPr>
            <sz val="9"/>
            <color indexed="81"/>
            <rFont val="Tahoma"/>
            <family val="2"/>
          </rPr>
          <t xml:space="preserve">
13222</t>
        </r>
      </text>
    </comment>
    <comment ref="BW26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13227</t>
        </r>
      </text>
    </comment>
    <comment ref="CO2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13241</t>
        </r>
      </text>
    </comment>
    <comment ref="CT2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9821</t>
        </r>
      </text>
    </comment>
    <comment ref="CU2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13242</t>
        </r>
      </text>
    </comment>
    <comment ref="DD26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13250</t>
        </r>
      </text>
    </comment>
    <comment ref="DG2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06452</t>
        </r>
      </text>
    </comment>
    <comment ref="DJ2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06456</t>
        </r>
      </text>
    </comment>
    <comment ref="DM2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06459</t>
        </r>
      </text>
    </comment>
    <comment ref="DS2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24"/>
            <color indexed="81"/>
            <rFont val="Tahoma"/>
            <family val="2"/>
          </rPr>
          <t xml:space="preserve">
06465</t>
        </r>
      </text>
    </comment>
    <comment ref="DV2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06468</t>
        </r>
      </text>
    </comment>
    <comment ref="EB2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06470</t>
        </r>
      </text>
    </comment>
    <comment ref="EE2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06473</t>
        </r>
      </text>
    </comment>
    <comment ref="EH2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06475</t>
        </r>
      </text>
    </comment>
    <comment ref="EK2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06478</t>
        </r>
      </text>
    </comment>
    <comment ref="EN26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06480</t>
        </r>
      </text>
    </comment>
    <comment ref="EQ2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06482</t>
        </r>
      </text>
    </comment>
    <comment ref="ET26" authorId="3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06486</t>
        </r>
      </text>
    </comment>
    <comment ref="EW2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06489</t>
        </r>
      </text>
    </comment>
    <comment ref="EZ2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06493</t>
        </r>
      </text>
    </comment>
    <comment ref="FC2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06495</t>
        </r>
      </text>
    </comment>
    <comment ref="FF2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06498</t>
        </r>
      </text>
    </comment>
    <comment ref="FI2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12951</t>
        </r>
      </text>
    </comment>
    <comment ref="FO2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12954</t>
        </r>
      </text>
    </comment>
    <comment ref="FR26" authorId="3" shapeId="0">
      <text>
        <r>
          <rPr>
            <b/>
            <sz val="9"/>
            <color indexed="81"/>
            <rFont val="Tahoma"/>
            <family val="2"/>
          </rPr>
          <t>Nati:</t>
        </r>
        <r>
          <rPr>
            <sz val="9"/>
            <color indexed="81"/>
            <rFont val="Tahoma"/>
            <family val="2"/>
          </rPr>
          <t xml:space="preserve">
12958</t>
        </r>
      </text>
    </comment>
    <comment ref="FX26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12963</t>
        </r>
      </text>
    </comment>
    <comment ref="FZ2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9843</t>
        </r>
      </text>
    </comment>
    <comment ref="GA2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12966</t>
        </r>
      </text>
    </comment>
    <comment ref="GD2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12968</t>
        </r>
      </text>
    </comment>
    <comment ref="GG2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12971</t>
        </r>
      </text>
    </comment>
    <comment ref="GJ2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12974</t>
        </r>
      </text>
    </comment>
    <comment ref="GM2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12977</t>
        </r>
      </text>
    </comment>
    <comment ref="GP26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12980</t>
        </r>
      </text>
    </comment>
    <comment ref="GS2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12983</t>
        </r>
      </text>
    </comment>
    <comment ref="GV2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12985</t>
        </r>
      </text>
    </comment>
    <comment ref="GY2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12988</t>
        </r>
      </text>
    </comment>
    <comment ref="HB2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12990</t>
        </r>
      </text>
    </comment>
    <comment ref="HE26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12993</t>
        </r>
      </text>
    </comment>
    <comment ref="HH26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12996</t>
        </r>
      </text>
    </comment>
    <comment ref="HK26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12998</t>
        </r>
      </text>
    </comment>
    <comment ref="HN2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13000</t>
        </r>
      </text>
    </comment>
    <comment ref="HQ2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07652</t>
        </r>
      </text>
    </comment>
    <comment ref="HT26" authorId="3" shapeId="0">
      <text>
        <r>
          <rPr>
            <b/>
            <sz val="9"/>
            <color indexed="81"/>
            <rFont val="Tahoma"/>
            <family val="2"/>
          </rPr>
          <t>Nati:</t>
        </r>
        <r>
          <rPr>
            <sz val="9"/>
            <color indexed="81"/>
            <rFont val="Tahoma"/>
            <family val="2"/>
          </rPr>
          <t xml:space="preserve">
07656</t>
        </r>
      </text>
    </comment>
    <comment ref="HW2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07657</t>
        </r>
      </text>
    </comment>
    <comment ref="HZ2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07660</t>
        </r>
      </text>
    </comment>
    <comment ref="IC2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07663</t>
        </r>
      </text>
    </comment>
    <comment ref="IF2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07665</t>
        </r>
      </text>
    </comment>
    <comment ref="II2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07666</t>
        </r>
      </text>
    </comment>
    <comment ref="IL2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07668</t>
        </r>
      </text>
    </comment>
    <comment ref="IO26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07671</t>
        </r>
      </text>
    </comment>
    <comment ref="IR26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07673</t>
        </r>
      </text>
    </comment>
    <comment ref="IU2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07675</t>
        </r>
      </text>
    </comment>
    <comment ref="IX26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07678</t>
        </r>
      </text>
    </comment>
    <comment ref="JA2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07681</t>
        </r>
      </text>
    </comment>
    <comment ref="JD2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07684</t>
        </r>
      </text>
    </comment>
    <comment ref="JG26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07687</t>
        </r>
      </text>
    </comment>
    <comment ref="JJ26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07690</t>
        </r>
      </text>
    </comment>
    <comment ref="JP2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07695</t>
        </r>
      </text>
    </comment>
    <comment ref="JS2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07698</t>
        </r>
      </text>
    </comment>
    <comment ref="JV2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10051</t>
        </r>
      </text>
    </comment>
    <comment ref="JY26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10053</t>
        </r>
      </text>
    </comment>
    <comment ref="KQ2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10069</t>
        </r>
      </text>
    </comment>
    <comment ref="KW2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10076</t>
        </r>
      </text>
    </comment>
    <comment ref="LC26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10079</t>
        </r>
      </text>
    </comment>
    <comment ref="LI26" authorId="6" shapeId="0">
      <text>
        <r>
          <rPr>
            <b/>
            <sz val="9"/>
            <color indexed="81"/>
            <rFont val="Tahoma"/>
            <family val="2"/>
          </rPr>
          <t>Desu:</t>
        </r>
        <r>
          <rPr>
            <sz val="9"/>
            <color indexed="81"/>
            <rFont val="Tahoma"/>
            <family val="2"/>
          </rPr>
          <t xml:space="preserve">
10085</t>
        </r>
      </text>
    </comment>
    <comment ref="LL2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10087</t>
        </r>
      </text>
    </comment>
    <comment ref="LR2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10093</t>
        </r>
      </text>
    </comment>
    <comment ref="MD26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02152</t>
        </r>
      </text>
    </comment>
    <comment ref="NW2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02188</t>
        </r>
      </text>
    </comment>
    <comment ref="OF2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02194</t>
        </r>
      </text>
    </comment>
    <comment ref="OI26" authorId="5" shapeId="0">
      <text>
        <r>
          <rPr>
            <b/>
            <sz val="9"/>
            <color indexed="81"/>
            <rFont val="Tahoma"/>
            <family val="2"/>
          </rPr>
          <t>Bolt:</t>
        </r>
        <r>
          <rPr>
            <sz val="9"/>
            <color indexed="81"/>
            <rFont val="Tahoma"/>
            <family val="2"/>
          </rPr>
          <t xml:space="preserve">
02197</t>
        </r>
      </text>
    </comment>
    <comment ref="OL2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02200</t>
        </r>
      </text>
    </comment>
    <comment ref="OO2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10652</t>
        </r>
      </text>
    </comment>
    <comment ref="OR26" authorId="3" shapeId="0">
      <text>
        <r>
          <rPr>
            <b/>
            <sz val="9"/>
            <color indexed="81"/>
            <rFont val="Tahoma"/>
            <family val="2"/>
          </rPr>
          <t>Nati:</t>
        </r>
        <r>
          <rPr>
            <sz val="9"/>
            <color indexed="81"/>
            <rFont val="Tahoma"/>
            <family val="2"/>
          </rPr>
          <t xml:space="preserve">
10655</t>
        </r>
      </text>
    </comment>
    <comment ref="OU26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10658</t>
        </r>
      </text>
    </comment>
    <comment ref="PA2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10662</t>
        </r>
      </text>
    </comment>
    <comment ref="PD26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10665</t>
        </r>
      </text>
    </comment>
    <comment ref="PJ2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10670</t>
        </r>
      </text>
    </comment>
    <comment ref="PM26" authorId="6" shapeId="0">
      <text>
        <r>
          <rPr>
            <b/>
            <sz val="9"/>
            <color indexed="81"/>
            <rFont val="Tahoma"/>
            <family val="2"/>
          </rPr>
          <t>Desu:</t>
        </r>
        <r>
          <rPr>
            <sz val="9"/>
            <color indexed="81"/>
            <rFont val="Tahoma"/>
            <family val="2"/>
          </rPr>
          <t xml:space="preserve">
10673</t>
        </r>
      </text>
    </comment>
    <comment ref="CT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9821
</t>
        </r>
      </text>
    </comment>
    <comment ref="DP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06462</t>
        </r>
      </text>
    </comment>
    <comment ref="DS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2"/>
            <color indexed="81"/>
            <rFont val="Tahoma"/>
            <family val="2"/>
          </rPr>
          <t>06465</t>
        </r>
      </text>
    </comment>
    <comment ref="DV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06468</t>
        </r>
      </text>
    </comment>
    <comment ref="EB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06470</t>
        </r>
      </text>
    </comment>
    <comment ref="EE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06473</t>
        </r>
      </text>
    </comment>
    <comment ref="EK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06478</t>
        </r>
      </text>
    </comment>
    <comment ref="EN27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06480</t>
        </r>
      </text>
    </comment>
    <comment ref="EQ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06482</t>
        </r>
      </text>
    </comment>
    <comment ref="ET27" authorId="3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06486</t>
        </r>
      </text>
    </comment>
    <comment ref="EW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06489</t>
        </r>
      </text>
    </comment>
    <comment ref="EZ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06493</t>
        </r>
      </text>
    </comment>
    <comment ref="FC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06495</t>
        </r>
      </text>
    </comment>
    <comment ref="FF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06498</t>
        </r>
      </text>
    </comment>
    <comment ref="FI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12951</t>
        </r>
      </text>
    </comment>
    <comment ref="FO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12954</t>
        </r>
      </text>
    </comment>
    <comment ref="FR27" authorId="3" shapeId="0">
      <text>
        <r>
          <rPr>
            <b/>
            <sz val="9"/>
            <color indexed="81"/>
            <rFont val="Tahoma"/>
            <family val="2"/>
          </rPr>
          <t>Nati:</t>
        </r>
        <r>
          <rPr>
            <sz val="9"/>
            <color indexed="81"/>
            <rFont val="Tahoma"/>
            <family val="2"/>
          </rPr>
          <t xml:space="preserve">
12958</t>
        </r>
      </text>
    </comment>
    <comment ref="FU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12961</t>
        </r>
      </text>
    </comment>
    <comment ref="FX27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12963</t>
        </r>
      </text>
    </comment>
    <comment ref="FZ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9843</t>
        </r>
      </text>
    </comment>
    <comment ref="GA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12966</t>
        </r>
      </text>
    </comment>
    <comment ref="GD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12968</t>
        </r>
      </text>
    </comment>
    <comment ref="GG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12971</t>
        </r>
      </text>
    </comment>
    <comment ref="GJ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12974</t>
        </r>
      </text>
    </comment>
    <comment ref="GM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12977</t>
        </r>
      </text>
    </comment>
    <comment ref="GP27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12980</t>
        </r>
      </text>
    </comment>
    <comment ref="GS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12983</t>
        </r>
      </text>
    </comment>
    <comment ref="GV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12985</t>
        </r>
      </text>
    </comment>
    <comment ref="GY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12988</t>
        </r>
      </text>
    </comment>
    <comment ref="HB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12990</t>
        </r>
      </text>
    </comment>
    <comment ref="HE27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12993</t>
        </r>
      </text>
    </comment>
    <comment ref="HH27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12996</t>
        </r>
      </text>
    </comment>
    <comment ref="HK27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12998</t>
        </r>
      </text>
    </comment>
    <comment ref="HN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13000</t>
        </r>
      </text>
    </comment>
    <comment ref="HQ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07652</t>
        </r>
      </text>
    </comment>
    <comment ref="HT27" authorId="3" shapeId="0">
      <text>
        <r>
          <rPr>
            <b/>
            <sz val="9"/>
            <color indexed="81"/>
            <rFont val="Tahoma"/>
            <family val="2"/>
          </rPr>
          <t>Nati:</t>
        </r>
        <r>
          <rPr>
            <sz val="9"/>
            <color indexed="81"/>
            <rFont val="Tahoma"/>
            <family val="2"/>
          </rPr>
          <t xml:space="preserve">
07656</t>
        </r>
      </text>
    </comment>
    <comment ref="HW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07657</t>
        </r>
      </text>
    </comment>
    <comment ref="HZ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07660</t>
        </r>
      </text>
    </comment>
    <comment ref="IC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07663</t>
        </r>
      </text>
    </comment>
    <comment ref="IF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07665</t>
        </r>
      </text>
    </comment>
    <comment ref="IW27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9818</t>
        </r>
      </text>
    </comment>
    <comment ref="JD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07684</t>
        </r>
      </text>
    </comment>
    <comment ref="JJ27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07690</t>
        </r>
      </text>
    </comment>
    <comment ref="JP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07695</t>
        </r>
      </text>
    </comment>
    <comment ref="JS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07698</t>
        </r>
      </text>
    </comment>
    <comment ref="JY27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10053</t>
        </r>
      </text>
    </comment>
    <comment ref="KB27" authorId="6" shapeId="0">
      <text>
        <r>
          <rPr>
            <b/>
            <sz val="9"/>
            <color indexed="81"/>
            <rFont val="Tahoma"/>
            <family val="2"/>
          </rPr>
          <t>Desu:</t>
        </r>
        <r>
          <rPr>
            <sz val="9"/>
            <color indexed="81"/>
            <rFont val="Tahoma"/>
            <family val="2"/>
          </rPr>
          <t xml:space="preserve">
10056</t>
        </r>
      </text>
    </comment>
    <comment ref="KE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10059</t>
        </r>
      </text>
    </comment>
    <comment ref="KK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10063</t>
        </r>
      </text>
    </comment>
    <comment ref="KN27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10066</t>
        </r>
      </text>
    </comment>
    <comment ref="KT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10072</t>
        </r>
      </text>
    </comment>
    <comment ref="KW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10076</t>
        </r>
      </text>
    </comment>
    <comment ref="KZ27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10077</t>
        </r>
      </text>
    </comment>
    <comment ref="LI27" authorId="6" shapeId="0">
      <text>
        <r>
          <rPr>
            <b/>
            <sz val="9"/>
            <color indexed="81"/>
            <rFont val="Tahoma"/>
            <family val="2"/>
          </rPr>
          <t>Desu:</t>
        </r>
        <r>
          <rPr>
            <sz val="9"/>
            <color indexed="81"/>
            <rFont val="Tahoma"/>
            <family val="2"/>
          </rPr>
          <t xml:space="preserve">
10085</t>
        </r>
      </text>
    </comment>
    <comment ref="LL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10087</t>
        </r>
      </text>
    </comment>
    <comment ref="LO27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10090</t>
        </r>
      </text>
    </comment>
    <comment ref="LR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10093</t>
        </r>
      </text>
    </comment>
    <comment ref="LU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10096</t>
        </r>
      </text>
    </comment>
    <comment ref="MA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10100</t>
        </r>
      </text>
    </comment>
    <comment ref="MD27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02152</t>
        </r>
      </text>
    </comment>
    <comment ref="MF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9843</t>
        </r>
      </text>
    </comment>
    <comment ref="MG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02155</t>
        </r>
      </text>
    </comment>
    <comment ref="MJ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02157</t>
        </r>
      </text>
    </comment>
    <comment ref="MP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02163</t>
        </r>
      </text>
    </comment>
    <comment ref="MS27" authorId="5" shapeId="0">
      <text>
        <r>
          <rPr>
            <b/>
            <sz val="9"/>
            <color indexed="81"/>
            <rFont val="Tahoma"/>
            <family val="2"/>
          </rPr>
          <t>Bolt:</t>
        </r>
        <r>
          <rPr>
            <sz val="9"/>
            <color indexed="81"/>
            <rFont val="Tahoma"/>
            <family val="2"/>
          </rPr>
          <t xml:space="preserve">
02165</t>
        </r>
      </text>
    </comment>
    <comment ref="MV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02167</t>
        </r>
      </text>
    </comment>
    <comment ref="MY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02169</t>
        </r>
      </text>
    </comment>
    <comment ref="NB27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02171</t>
        </r>
      </text>
    </comment>
    <comment ref="NE27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02173</t>
        </r>
      </text>
    </comment>
    <comment ref="NH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02176</t>
        </r>
      </text>
    </comment>
    <comment ref="NK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02178</t>
        </r>
      </text>
    </comment>
    <comment ref="NN27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02181</t>
        </r>
      </text>
    </comment>
    <comment ref="NQ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02183</t>
        </r>
      </text>
    </comment>
    <comment ref="NT27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02185</t>
        </r>
      </text>
    </comment>
    <comment ref="NZ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02190
</t>
        </r>
      </text>
    </comment>
    <comment ref="OF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02194</t>
        </r>
      </text>
    </comment>
    <comment ref="OI27" authorId="5" shapeId="0">
      <text>
        <r>
          <rPr>
            <b/>
            <sz val="9"/>
            <color indexed="81"/>
            <rFont val="Tahoma"/>
            <family val="2"/>
          </rPr>
          <t>Bolt:</t>
        </r>
        <r>
          <rPr>
            <sz val="9"/>
            <color indexed="81"/>
            <rFont val="Tahoma"/>
            <family val="2"/>
          </rPr>
          <t xml:space="preserve">
02197</t>
        </r>
      </text>
    </comment>
    <comment ref="OO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10652</t>
        </r>
      </text>
    </comment>
    <comment ref="OR27" authorId="3" shapeId="0">
      <text>
        <r>
          <rPr>
            <b/>
            <sz val="9"/>
            <color indexed="81"/>
            <rFont val="Tahoma"/>
            <family val="2"/>
          </rPr>
          <t>Nati:</t>
        </r>
        <r>
          <rPr>
            <sz val="9"/>
            <color indexed="81"/>
            <rFont val="Tahoma"/>
            <family val="2"/>
          </rPr>
          <t xml:space="preserve">
10655</t>
        </r>
      </text>
    </comment>
    <comment ref="OU27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10658</t>
        </r>
      </text>
    </comment>
    <comment ref="OX27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10660</t>
        </r>
      </text>
    </comment>
    <comment ref="PA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10662</t>
        </r>
      </text>
    </comment>
    <comment ref="PD27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10665</t>
        </r>
      </text>
    </comment>
    <comment ref="PG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10668</t>
        </r>
      </text>
    </comment>
    <comment ref="PJ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10670</t>
        </r>
      </text>
    </comment>
    <comment ref="PL27" authorId="6" shapeId="0">
      <text>
        <r>
          <rPr>
            <b/>
            <sz val="9"/>
            <color indexed="81"/>
            <rFont val="Tahoma"/>
            <family val="2"/>
          </rPr>
          <t>Desu:</t>
        </r>
        <r>
          <rPr>
            <sz val="9"/>
            <color indexed="81"/>
            <rFont val="Tahoma"/>
            <family val="2"/>
          </rPr>
          <t xml:space="preserve">
12066</t>
        </r>
      </text>
    </comment>
    <comment ref="PP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10675</t>
        </r>
      </text>
    </comment>
    <comment ref="PS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10676</t>
        </r>
      </text>
    </comment>
    <comment ref="PV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10678</t>
        </r>
      </text>
    </comment>
    <comment ref="PY27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10680</t>
        </r>
      </text>
    </comment>
    <comment ref="QB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10682</t>
        </r>
      </text>
    </comment>
    <comment ref="QE2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10684</t>
        </r>
      </text>
    </comment>
    <comment ref="QH27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10687</t>
        </r>
      </text>
    </comment>
    <comment ref="BJ28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9811</t>
        </r>
      </text>
    </comment>
    <comment ref="BK28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13219</t>
        </r>
      </text>
    </comment>
    <comment ref="BQ28" authorId="3" shapeId="0">
      <text>
        <r>
          <rPr>
            <b/>
            <sz val="9"/>
            <color indexed="81"/>
            <rFont val="Tahoma"/>
            <family val="2"/>
          </rPr>
          <t>IT:</t>
        </r>
        <r>
          <rPr>
            <sz val="9"/>
            <color indexed="81"/>
            <rFont val="Tahoma"/>
            <family val="2"/>
          </rPr>
          <t xml:space="preserve">
13222</t>
        </r>
      </text>
    </comment>
    <comment ref="BW28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13227</t>
        </r>
      </text>
    </comment>
    <comment ref="CU28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13242</t>
        </r>
      </text>
    </comment>
    <comment ref="CX28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13245</t>
        </r>
      </text>
    </comment>
    <comment ref="DA28" authorId="3" shapeId="0">
      <text>
        <r>
          <rPr>
            <b/>
            <sz val="9"/>
            <color indexed="81"/>
            <rFont val="Tahoma"/>
            <family val="2"/>
          </rPr>
          <t>RO:
13247</t>
        </r>
      </text>
    </comment>
    <comment ref="DD28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13250</t>
        </r>
      </text>
    </comment>
    <comment ref="DG28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06452</t>
        </r>
      </text>
    </comment>
    <comment ref="DJ28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06456</t>
        </r>
      </text>
    </comment>
    <comment ref="DM28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06459</t>
        </r>
      </text>
    </comment>
    <comment ref="DP28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06462</t>
        </r>
      </text>
    </comment>
    <comment ref="IH28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9813</t>
        </r>
      </text>
    </comment>
    <comment ref="IL28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07669</t>
        </r>
      </text>
    </comment>
    <comment ref="IO28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07671</t>
        </r>
      </text>
    </comment>
    <comment ref="IU28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07675</t>
        </r>
      </text>
    </comment>
    <comment ref="JA28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07681</t>
        </r>
      </text>
    </comment>
    <comment ref="JG28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07687</t>
        </r>
      </text>
    </comment>
    <comment ref="BK29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13219</t>
        </r>
      </text>
    </comment>
    <comment ref="BW29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13227</t>
        </r>
      </text>
    </comment>
    <comment ref="CO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13241</t>
        </r>
      </text>
    </comment>
    <comment ref="CU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13242</t>
        </r>
      </text>
    </comment>
    <comment ref="CX29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13245</t>
        </r>
      </text>
    </comment>
    <comment ref="DA29" authorId="3" shapeId="0">
      <text>
        <r>
          <rPr>
            <b/>
            <sz val="9"/>
            <color indexed="81"/>
            <rFont val="Tahoma"/>
            <family val="2"/>
          </rPr>
          <t>RO:
13247</t>
        </r>
      </text>
    </comment>
    <comment ref="DD29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06451</t>
        </r>
      </text>
    </comment>
    <comment ref="DG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06452</t>
        </r>
      </text>
    </comment>
    <comment ref="DJ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06456</t>
        </r>
      </text>
    </comment>
    <comment ref="DM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06459</t>
        </r>
      </text>
    </comment>
    <comment ref="DP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06462</t>
        </r>
      </text>
    </comment>
    <comment ref="DS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8"/>
            <color indexed="81"/>
            <rFont val="Tahoma"/>
            <family val="2"/>
          </rPr>
          <t>06465</t>
        </r>
      </text>
    </comment>
    <comment ref="EB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06470
</t>
        </r>
      </text>
    </comment>
    <comment ref="EE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06473</t>
        </r>
      </text>
    </comment>
    <comment ref="EH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06475</t>
        </r>
      </text>
    </comment>
    <comment ref="EK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06478</t>
        </r>
      </text>
    </comment>
    <comment ref="EN29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06480
</t>
        </r>
      </text>
    </comment>
    <comment ref="EQ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06482</t>
        </r>
      </text>
    </comment>
    <comment ref="ET29" authorId="3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06486</t>
        </r>
      </text>
    </comment>
    <comment ref="EW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06489</t>
        </r>
      </text>
    </comment>
    <comment ref="EZ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06493</t>
        </r>
      </text>
    </comment>
    <comment ref="FC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06495</t>
        </r>
      </text>
    </comment>
    <comment ref="FF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06498</t>
        </r>
      </text>
    </comment>
    <comment ref="FI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12951</t>
        </r>
      </text>
    </comment>
    <comment ref="FO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12954</t>
        </r>
      </text>
    </comment>
    <comment ref="FQ29" authorId="3" shapeId="0">
      <text>
        <r>
          <rPr>
            <b/>
            <sz val="9"/>
            <color indexed="81"/>
            <rFont val="Tahoma"/>
            <family val="2"/>
          </rPr>
          <t>Nati:</t>
        </r>
        <r>
          <rPr>
            <sz val="9"/>
            <color indexed="81"/>
            <rFont val="Tahoma"/>
            <family val="2"/>
          </rPr>
          <t xml:space="preserve">
lekelem makitegna</t>
        </r>
      </text>
    </comment>
    <comment ref="FR29" authorId="3" shapeId="0">
      <text>
        <r>
          <rPr>
            <b/>
            <sz val="9"/>
            <color indexed="81"/>
            <rFont val="Tahoma"/>
            <family val="2"/>
          </rPr>
          <t>Nati:</t>
        </r>
        <r>
          <rPr>
            <sz val="9"/>
            <color indexed="81"/>
            <rFont val="Tahoma"/>
            <family val="2"/>
          </rPr>
          <t xml:space="preserve">
12958</t>
        </r>
      </text>
    </comment>
    <comment ref="FU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12961</t>
        </r>
      </text>
    </comment>
    <comment ref="FX29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12963</t>
        </r>
      </text>
    </comment>
    <comment ref="GG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12971</t>
        </r>
      </text>
    </comment>
    <comment ref="GM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12977</t>
        </r>
      </text>
    </comment>
    <comment ref="GP29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12980</t>
        </r>
      </text>
    </comment>
    <comment ref="GR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FORM</t>
        </r>
      </text>
    </comment>
    <comment ref="GS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12983</t>
        </r>
      </text>
    </comment>
    <comment ref="GV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12985</t>
        </r>
      </text>
    </comment>
    <comment ref="GY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12988</t>
        </r>
      </text>
    </comment>
    <comment ref="HB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12991</t>
        </r>
      </text>
    </comment>
    <comment ref="HD29" authorId="4" shapeId="0">
      <text>
        <r>
          <rPr>
            <b/>
            <sz val="9"/>
            <color indexed="81"/>
            <rFont val="Tahoma"/>
            <family val="2"/>
          </rPr>
          <t>#emanuel#:
ውስጥ ለውስጥ የሚወጣ ፓድ ቁጥር የሌሌው</t>
        </r>
      </text>
    </comment>
    <comment ref="HE29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12993</t>
        </r>
      </text>
    </comment>
    <comment ref="HH29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12996</t>
        </r>
      </text>
    </comment>
    <comment ref="HK29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12998</t>
        </r>
      </text>
    </comment>
    <comment ref="HN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13000</t>
        </r>
      </text>
    </comment>
    <comment ref="HQ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07652</t>
        </r>
      </text>
    </comment>
    <comment ref="HT29" authorId="3" shapeId="0">
      <text>
        <r>
          <rPr>
            <b/>
            <sz val="9"/>
            <color indexed="81"/>
            <rFont val="Tahoma"/>
            <family val="2"/>
          </rPr>
          <t>Nati:</t>
        </r>
        <r>
          <rPr>
            <sz val="9"/>
            <color indexed="81"/>
            <rFont val="Tahoma"/>
            <family val="2"/>
          </rPr>
          <t xml:space="preserve">
07656</t>
        </r>
      </text>
    </comment>
    <comment ref="HZ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07660</t>
        </r>
      </text>
    </comment>
    <comment ref="IB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FORM</t>
        </r>
      </text>
    </comment>
    <comment ref="IC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07663</t>
        </r>
      </text>
    </comment>
    <comment ref="IF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07665</t>
        </r>
      </text>
    </comment>
    <comment ref="IL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07669</t>
        </r>
      </text>
    </comment>
    <comment ref="IO29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07671</t>
        </r>
      </text>
    </comment>
    <comment ref="IR29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07673</t>
        </r>
      </text>
    </comment>
    <comment ref="IU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07675</t>
        </r>
      </text>
    </comment>
    <comment ref="IX29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07679</t>
        </r>
      </text>
    </comment>
    <comment ref="JA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07681</t>
        </r>
      </text>
    </comment>
    <comment ref="JD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07684</t>
        </r>
      </text>
    </comment>
    <comment ref="JG29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07687</t>
        </r>
      </text>
    </comment>
    <comment ref="JJ29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07690</t>
        </r>
      </text>
    </comment>
    <comment ref="JM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07693</t>
        </r>
      </text>
    </comment>
    <comment ref="JP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07695</t>
        </r>
      </text>
    </comment>
    <comment ref="JS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07699</t>
        </r>
      </text>
    </comment>
    <comment ref="JV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10051</t>
        </r>
      </text>
    </comment>
    <comment ref="JY29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10053</t>
        </r>
      </text>
    </comment>
    <comment ref="KB29" authorId="6" shapeId="0">
      <text>
        <r>
          <rPr>
            <b/>
            <sz val="9"/>
            <color indexed="81"/>
            <rFont val="Tahoma"/>
            <family val="2"/>
          </rPr>
          <t>Desu:</t>
        </r>
        <r>
          <rPr>
            <sz val="9"/>
            <color indexed="81"/>
            <rFont val="Tahoma"/>
            <family val="2"/>
          </rPr>
          <t xml:space="preserve">
10056</t>
        </r>
      </text>
    </comment>
    <comment ref="KE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10060
</t>
        </r>
      </text>
    </comment>
    <comment ref="KK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10063</t>
        </r>
      </text>
    </comment>
    <comment ref="KN29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10066</t>
        </r>
      </text>
    </comment>
    <comment ref="KQ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10069</t>
        </r>
      </text>
    </comment>
    <comment ref="KT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10072</t>
        </r>
      </text>
    </comment>
    <comment ref="KW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10076</t>
        </r>
      </text>
    </comment>
    <comment ref="KZ29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10078</t>
        </r>
      </text>
    </comment>
    <comment ref="LF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10080</t>
        </r>
      </text>
    </comment>
    <comment ref="LI29" authorId="6" shapeId="0">
      <text>
        <r>
          <rPr>
            <b/>
            <sz val="9"/>
            <color indexed="81"/>
            <rFont val="Tahoma"/>
            <family val="2"/>
          </rPr>
          <t>Desu:</t>
        </r>
        <r>
          <rPr>
            <sz val="9"/>
            <color indexed="81"/>
            <rFont val="Tahoma"/>
            <family val="2"/>
          </rPr>
          <t xml:space="preserve">
10085</t>
        </r>
      </text>
    </comment>
    <comment ref="LO29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10090</t>
        </r>
      </text>
    </comment>
    <comment ref="LR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10094</t>
        </r>
      </text>
    </comment>
    <comment ref="LU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10096</t>
        </r>
      </text>
    </comment>
    <comment ref="LX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10098</t>
        </r>
      </text>
    </comment>
    <comment ref="MA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10100</t>
        </r>
      </text>
    </comment>
    <comment ref="MD29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02152</t>
        </r>
      </text>
    </comment>
    <comment ref="MG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02155</t>
        </r>
      </text>
    </comment>
    <comment ref="MJ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02157</t>
        </r>
      </text>
    </comment>
    <comment ref="MM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02160</t>
        </r>
      </text>
    </comment>
    <comment ref="MP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02163</t>
        </r>
      </text>
    </comment>
    <comment ref="MS29" authorId="5" shapeId="0">
      <text>
        <r>
          <rPr>
            <b/>
            <sz val="9"/>
            <color indexed="81"/>
            <rFont val="Tahoma"/>
            <family val="2"/>
          </rPr>
          <t>Bolt:</t>
        </r>
        <r>
          <rPr>
            <sz val="9"/>
            <color indexed="81"/>
            <rFont val="Tahoma"/>
            <family val="2"/>
          </rPr>
          <t xml:space="preserve">
02165</t>
        </r>
      </text>
    </comment>
    <comment ref="MV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02167</t>
        </r>
      </text>
    </comment>
    <comment ref="NB29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02171</t>
        </r>
      </text>
    </comment>
    <comment ref="NE29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02173</t>
        </r>
      </text>
    </comment>
    <comment ref="NH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02176</t>
        </r>
      </text>
    </comment>
    <comment ref="NQ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02183</t>
        </r>
      </text>
    </comment>
    <comment ref="NT29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02185</t>
        </r>
      </text>
    </comment>
    <comment ref="NW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02188
</t>
        </r>
      </text>
    </comment>
    <comment ref="NZ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02190</t>
        </r>
      </text>
    </comment>
    <comment ref="OC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02192</t>
        </r>
      </text>
    </comment>
    <comment ref="OF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02194</t>
        </r>
      </text>
    </comment>
    <comment ref="OI29" authorId="5" shapeId="0">
      <text>
        <r>
          <rPr>
            <b/>
            <sz val="9"/>
            <color indexed="81"/>
            <rFont val="Tahoma"/>
            <family val="2"/>
          </rPr>
          <t>Bolt:</t>
        </r>
        <r>
          <rPr>
            <sz val="9"/>
            <color indexed="81"/>
            <rFont val="Tahoma"/>
            <family val="2"/>
          </rPr>
          <t xml:space="preserve">
02198</t>
        </r>
      </text>
    </comment>
    <comment ref="OL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02200</t>
        </r>
      </text>
    </comment>
    <comment ref="OO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10652</t>
        </r>
      </text>
    </comment>
    <comment ref="OR29" authorId="3" shapeId="0">
      <text>
        <r>
          <rPr>
            <b/>
            <sz val="9"/>
            <color indexed="81"/>
            <rFont val="Tahoma"/>
            <family val="2"/>
          </rPr>
          <t>Nati:</t>
        </r>
        <r>
          <rPr>
            <sz val="9"/>
            <color indexed="81"/>
            <rFont val="Tahoma"/>
            <family val="2"/>
          </rPr>
          <t xml:space="preserve">
10655</t>
        </r>
      </text>
    </comment>
    <comment ref="OU29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10658</t>
        </r>
      </text>
    </comment>
    <comment ref="PA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10662</t>
        </r>
      </text>
    </comment>
    <comment ref="PD29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10665</t>
        </r>
      </text>
    </comment>
    <comment ref="PG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10668</t>
        </r>
      </text>
    </comment>
    <comment ref="PJ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10670</t>
        </r>
      </text>
    </comment>
    <comment ref="PM29" authorId="6" shapeId="0">
      <text>
        <r>
          <rPr>
            <b/>
            <sz val="9"/>
            <color indexed="81"/>
            <rFont val="Tahoma"/>
            <family val="2"/>
          </rPr>
          <t>Desu:</t>
        </r>
        <r>
          <rPr>
            <sz val="9"/>
            <color indexed="81"/>
            <rFont val="Tahoma"/>
            <family val="2"/>
          </rPr>
          <t xml:space="preserve">
10673</t>
        </r>
      </text>
    </comment>
    <comment ref="PP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10675</t>
        </r>
      </text>
    </comment>
    <comment ref="PV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10678</t>
        </r>
      </text>
    </comment>
    <comment ref="QB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10682</t>
        </r>
      </text>
    </comment>
    <comment ref="QE2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10684</t>
        </r>
      </text>
    </comment>
    <comment ref="QH29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10687</t>
        </r>
      </text>
    </comment>
    <comment ref="BM30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9812</t>
        </r>
      </text>
    </comment>
    <comment ref="BQ30" authorId="3" shapeId="0">
      <text>
        <r>
          <rPr>
            <b/>
            <sz val="9"/>
            <color indexed="81"/>
            <rFont val="Tahoma"/>
            <family val="2"/>
          </rPr>
          <t>IT:</t>
        </r>
        <r>
          <rPr>
            <sz val="9"/>
            <color indexed="81"/>
            <rFont val="Tahoma"/>
            <family val="2"/>
          </rPr>
          <t xml:space="preserve">
13222</t>
        </r>
      </text>
    </comment>
    <comment ref="BW30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13227</t>
        </r>
      </text>
    </comment>
    <comment ref="CB30" authorId="1" shapeId="0">
      <text>
        <r>
          <rPr>
            <b/>
            <sz val="9"/>
            <color indexed="81"/>
            <rFont val="Tahoma"/>
            <family val="2"/>
          </rPr>
          <t>TB:</t>
        </r>
        <r>
          <rPr>
            <sz val="9"/>
            <color indexed="81"/>
            <rFont val="Tahoma"/>
            <family val="2"/>
          </rPr>
          <t xml:space="preserve">
9815</t>
        </r>
      </text>
    </comment>
    <comment ref="CO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13241</t>
        </r>
      </text>
    </comment>
    <comment ref="CT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9821</t>
        </r>
      </text>
    </comment>
    <comment ref="CU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13242</t>
        </r>
      </text>
    </comment>
    <comment ref="CX30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13245</t>
        </r>
      </text>
    </comment>
    <comment ref="CZ30" authorId="3" shapeId="0">
      <text>
        <r>
          <rPr>
            <b/>
            <sz val="9"/>
            <color indexed="81"/>
            <rFont val="Tahoma"/>
            <family val="2"/>
          </rPr>
          <t>Ro:
9823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A30" authorId="3" shapeId="0">
      <text>
        <r>
          <rPr>
            <b/>
            <sz val="9"/>
            <color indexed="81"/>
            <rFont val="Tahoma"/>
            <family val="2"/>
          </rPr>
          <t>RO:
13247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D30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06451</t>
        </r>
      </text>
    </comment>
    <comment ref="DF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9825</t>
        </r>
      </text>
    </comment>
    <comment ref="DG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06452</t>
        </r>
      </text>
    </comment>
    <comment ref="DI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9826</t>
        </r>
      </text>
    </comment>
    <comment ref="DJ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06457</t>
        </r>
      </text>
    </comment>
    <comment ref="DM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06459</t>
        </r>
      </text>
    </comment>
    <comment ref="DO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9827</t>
        </r>
      </text>
    </comment>
    <comment ref="DP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06462</t>
        </r>
      </text>
    </comment>
    <comment ref="DS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4"/>
            <color indexed="81"/>
            <rFont val="Tahoma"/>
            <family val="2"/>
          </rPr>
          <t>06465</t>
        </r>
      </text>
    </comment>
    <comment ref="DU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9829</t>
        </r>
      </text>
    </comment>
    <comment ref="DV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06468</t>
        </r>
      </text>
    </comment>
    <comment ref="DY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06469</t>
        </r>
      </text>
    </comment>
    <comment ref="EB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06470</t>
        </r>
      </text>
    </comment>
    <comment ref="EE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06473</t>
        </r>
      </text>
    </comment>
    <comment ref="EG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9832</t>
        </r>
      </text>
    </comment>
    <comment ref="EH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06475</t>
        </r>
      </text>
    </comment>
    <comment ref="EP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9834</t>
        </r>
      </text>
    </comment>
    <comment ref="EQ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06482</t>
        </r>
      </text>
    </comment>
    <comment ref="ES30" authorId="3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9835</t>
        </r>
      </text>
    </comment>
    <comment ref="ET30" authorId="3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06487</t>
        </r>
      </text>
    </comment>
    <comment ref="EV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9836</t>
        </r>
      </text>
    </comment>
    <comment ref="EW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06489</t>
        </r>
      </text>
    </comment>
    <comment ref="FB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9837</t>
        </r>
      </text>
    </comment>
    <comment ref="FC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06496</t>
        </r>
      </text>
    </comment>
    <comment ref="FE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9838</t>
        </r>
      </text>
    </comment>
    <comment ref="FF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06498</t>
        </r>
      </text>
    </comment>
    <comment ref="FH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9839</t>
        </r>
      </text>
    </comment>
    <comment ref="FI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12951</t>
        </r>
      </text>
    </comment>
    <comment ref="FN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9840</t>
        </r>
      </text>
    </comment>
    <comment ref="FO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12954</t>
        </r>
      </text>
    </comment>
    <comment ref="FQ30" authorId="3" shapeId="0">
      <text>
        <r>
          <rPr>
            <b/>
            <sz val="9"/>
            <color indexed="81"/>
            <rFont val="Tahoma"/>
            <family val="2"/>
          </rPr>
          <t>Nati:</t>
        </r>
        <r>
          <rPr>
            <sz val="9"/>
            <color indexed="81"/>
            <rFont val="Tahoma"/>
            <family val="2"/>
          </rPr>
          <t xml:space="preserve">
9841</t>
        </r>
      </text>
    </comment>
    <comment ref="FR30" authorId="3" shapeId="0">
      <text>
        <r>
          <rPr>
            <b/>
            <sz val="9"/>
            <color indexed="81"/>
            <rFont val="Tahoma"/>
            <family val="2"/>
          </rPr>
          <t>Nati:</t>
        </r>
        <r>
          <rPr>
            <sz val="9"/>
            <color indexed="81"/>
            <rFont val="Tahoma"/>
            <family val="2"/>
          </rPr>
          <t xml:space="preserve">
12958</t>
        </r>
      </text>
    </comment>
    <comment ref="FW30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9842</t>
        </r>
      </text>
    </comment>
    <comment ref="FX30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12963</t>
        </r>
      </text>
    </comment>
    <comment ref="FZ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9844</t>
        </r>
      </text>
    </comment>
    <comment ref="GA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12966</t>
        </r>
      </text>
    </comment>
    <comment ref="GC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9845</t>
        </r>
      </text>
    </comment>
    <comment ref="GD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12968</t>
        </r>
      </text>
    </comment>
    <comment ref="GF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9846</t>
        </r>
      </text>
    </comment>
    <comment ref="GG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12971</t>
        </r>
      </text>
    </comment>
    <comment ref="GI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9847</t>
        </r>
      </text>
    </comment>
    <comment ref="GJ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12974</t>
        </r>
      </text>
    </comment>
    <comment ref="GL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9848</t>
        </r>
      </text>
    </comment>
    <comment ref="GM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12977</t>
        </r>
      </text>
    </comment>
    <comment ref="GO30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9849</t>
        </r>
      </text>
    </comment>
    <comment ref="GP30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12981</t>
        </r>
      </text>
    </comment>
    <comment ref="GR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9801</t>
        </r>
      </text>
    </comment>
    <comment ref="GS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12983</t>
        </r>
      </text>
    </comment>
    <comment ref="GX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9802</t>
        </r>
      </text>
    </comment>
    <comment ref="GY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12988</t>
        </r>
      </text>
    </comment>
    <comment ref="HA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9803</t>
        </r>
      </text>
    </comment>
    <comment ref="HB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12991</t>
        </r>
      </text>
    </comment>
    <comment ref="HD30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9804</t>
        </r>
      </text>
    </comment>
    <comment ref="HE30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12993</t>
        </r>
      </text>
    </comment>
    <comment ref="HJ30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9805</t>
        </r>
      </text>
    </comment>
    <comment ref="HK30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12998</t>
        </r>
      </text>
    </comment>
    <comment ref="HN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13000</t>
        </r>
      </text>
    </comment>
    <comment ref="HP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9807
</t>
        </r>
      </text>
    </comment>
    <comment ref="HQ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07652</t>
        </r>
      </text>
    </comment>
    <comment ref="HS30" authorId="3" shapeId="0">
      <text>
        <r>
          <rPr>
            <b/>
            <sz val="9"/>
            <color indexed="81"/>
            <rFont val="Tahoma"/>
            <family val="2"/>
          </rPr>
          <t>Nati:</t>
        </r>
        <r>
          <rPr>
            <sz val="9"/>
            <color indexed="81"/>
            <rFont val="Tahoma"/>
            <family val="2"/>
          </rPr>
          <t xml:space="preserve">
9808</t>
        </r>
      </text>
    </comment>
    <comment ref="HT30" authorId="3" shapeId="0">
      <text>
        <r>
          <rPr>
            <b/>
            <sz val="9"/>
            <color indexed="81"/>
            <rFont val="Tahoma"/>
            <family val="2"/>
          </rPr>
          <t>Nati:</t>
        </r>
        <r>
          <rPr>
            <sz val="9"/>
            <color indexed="81"/>
            <rFont val="Tahoma"/>
            <family val="2"/>
          </rPr>
          <t xml:space="preserve">
07656</t>
        </r>
      </text>
    </comment>
    <comment ref="HV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9809
</t>
        </r>
      </text>
    </comment>
    <comment ref="HW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07657</t>
        </r>
      </text>
    </comment>
    <comment ref="IB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9811
</t>
        </r>
      </text>
    </comment>
    <comment ref="IC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07663</t>
        </r>
      </text>
    </comment>
    <comment ref="IE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9812
</t>
        </r>
      </text>
    </comment>
    <comment ref="IF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07665</t>
        </r>
      </text>
    </comment>
    <comment ref="IK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9814</t>
        </r>
      </text>
    </comment>
    <comment ref="IL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07669</t>
        </r>
      </text>
    </comment>
    <comment ref="IN30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9815</t>
        </r>
      </text>
    </comment>
    <comment ref="IO30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07671</t>
        </r>
      </text>
    </comment>
    <comment ref="IQ30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9816</t>
        </r>
      </text>
    </comment>
    <comment ref="IR30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07673</t>
        </r>
      </text>
    </comment>
    <comment ref="IZ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9820
</t>
        </r>
      </text>
    </comment>
    <comment ref="JA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07681</t>
        </r>
      </text>
    </comment>
    <comment ref="JF30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9822</t>
        </r>
      </text>
    </comment>
    <comment ref="JG30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07686</t>
        </r>
      </text>
    </comment>
    <comment ref="JI30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9823</t>
        </r>
      </text>
    </comment>
    <comment ref="JJ30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07690</t>
        </r>
      </text>
    </comment>
    <comment ref="JL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9824</t>
        </r>
      </text>
    </comment>
    <comment ref="JM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07693</t>
        </r>
      </text>
    </comment>
    <comment ref="KA30" authorId="6" shapeId="0">
      <text>
        <r>
          <rPr>
            <b/>
            <sz val="9"/>
            <color indexed="81"/>
            <rFont val="Tahoma"/>
            <family val="2"/>
          </rPr>
          <t>Desu:</t>
        </r>
        <r>
          <rPr>
            <sz val="9"/>
            <color indexed="81"/>
            <rFont val="Tahoma"/>
            <family val="2"/>
          </rPr>
          <t xml:space="preserve">
9827</t>
        </r>
      </text>
    </comment>
    <comment ref="KB30" authorId="6" shapeId="0">
      <text>
        <r>
          <rPr>
            <b/>
            <sz val="9"/>
            <color indexed="81"/>
            <rFont val="Tahoma"/>
            <family val="2"/>
          </rPr>
          <t>Desu:</t>
        </r>
        <r>
          <rPr>
            <sz val="9"/>
            <color indexed="81"/>
            <rFont val="Tahoma"/>
            <family val="2"/>
          </rPr>
          <t xml:space="preserve">
10056</t>
        </r>
      </text>
    </comment>
    <comment ref="KD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9828
</t>
        </r>
      </text>
    </comment>
    <comment ref="KK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10063</t>
        </r>
      </text>
    </comment>
    <comment ref="LE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9834</t>
        </r>
      </text>
    </comment>
    <comment ref="LF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10080</t>
        </r>
      </text>
    </comment>
    <comment ref="LH30" authorId="6" shapeId="0">
      <text>
        <r>
          <rPr>
            <b/>
            <sz val="9"/>
            <color indexed="81"/>
            <rFont val="Tahoma"/>
            <family val="2"/>
          </rPr>
          <t>Desu:</t>
        </r>
        <r>
          <rPr>
            <sz val="9"/>
            <color indexed="81"/>
            <rFont val="Tahoma"/>
            <family val="2"/>
          </rPr>
          <t xml:space="preserve">
9835</t>
        </r>
      </text>
    </comment>
    <comment ref="LI30" authorId="6" shapeId="0">
      <text>
        <r>
          <rPr>
            <b/>
            <sz val="9"/>
            <color indexed="81"/>
            <rFont val="Tahoma"/>
            <family val="2"/>
          </rPr>
          <t>Desu:</t>
        </r>
        <r>
          <rPr>
            <sz val="9"/>
            <color indexed="81"/>
            <rFont val="Tahoma"/>
            <family val="2"/>
          </rPr>
          <t xml:space="preserve">
10085</t>
        </r>
      </text>
    </comment>
    <comment ref="LN30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9837</t>
        </r>
      </text>
    </comment>
    <comment ref="LO30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10090</t>
        </r>
      </text>
    </comment>
    <comment ref="LQ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9838</t>
        </r>
      </text>
    </comment>
    <comment ref="LR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10093</t>
        </r>
      </text>
    </comment>
    <comment ref="LW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9839</t>
        </r>
      </text>
    </comment>
    <comment ref="LX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10098</t>
        </r>
      </text>
    </comment>
    <comment ref="MI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9845</t>
        </r>
      </text>
    </comment>
    <comment ref="MJ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02157</t>
        </r>
      </text>
    </comment>
    <comment ref="ML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9846</t>
        </r>
      </text>
    </comment>
    <comment ref="MM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02160</t>
        </r>
      </text>
    </comment>
    <comment ref="MR30" authorId="5" shapeId="0">
      <text>
        <r>
          <rPr>
            <b/>
            <sz val="9"/>
            <color indexed="81"/>
            <rFont val="Tahoma"/>
            <family val="2"/>
          </rPr>
          <t>Bolt:</t>
        </r>
        <r>
          <rPr>
            <sz val="9"/>
            <color indexed="81"/>
            <rFont val="Tahoma"/>
            <family val="2"/>
          </rPr>
          <t xml:space="preserve">
9848</t>
        </r>
      </text>
    </comment>
    <comment ref="MS30" authorId="5" shapeId="0">
      <text>
        <r>
          <rPr>
            <b/>
            <sz val="9"/>
            <color indexed="81"/>
            <rFont val="Tahoma"/>
            <family val="2"/>
          </rPr>
          <t>Bolt:</t>
        </r>
        <r>
          <rPr>
            <sz val="9"/>
            <color indexed="81"/>
            <rFont val="Tahoma"/>
            <family val="2"/>
          </rPr>
          <t xml:space="preserve">
02165</t>
        </r>
      </text>
    </comment>
    <comment ref="MX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9850
</t>
        </r>
      </text>
    </comment>
    <comment ref="MY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02169</t>
        </r>
      </text>
    </comment>
    <comment ref="ND30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12051</t>
        </r>
      </text>
    </comment>
    <comment ref="NE30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02173</t>
        </r>
      </text>
    </comment>
    <comment ref="NJ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12052</t>
        </r>
      </text>
    </comment>
    <comment ref="NK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02178</t>
        </r>
      </text>
    </comment>
    <comment ref="NY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12055
</t>
        </r>
      </text>
    </comment>
    <comment ref="NZ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02190</t>
        </r>
      </text>
    </comment>
    <comment ref="OH30" authorId="5" shapeId="0">
      <text>
        <r>
          <rPr>
            <b/>
            <sz val="9"/>
            <color indexed="81"/>
            <rFont val="Tahoma"/>
            <family val="2"/>
          </rPr>
          <t>Bolt:</t>
        </r>
        <r>
          <rPr>
            <sz val="9"/>
            <color indexed="81"/>
            <rFont val="Tahoma"/>
            <family val="2"/>
          </rPr>
          <t xml:space="preserve">
12056</t>
        </r>
      </text>
    </comment>
    <comment ref="OI30" authorId="5" shapeId="0">
      <text>
        <r>
          <rPr>
            <b/>
            <sz val="9"/>
            <color indexed="81"/>
            <rFont val="Tahoma"/>
            <family val="2"/>
          </rPr>
          <t>Bolt:</t>
        </r>
        <r>
          <rPr>
            <sz val="9"/>
            <color indexed="81"/>
            <rFont val="Tahoma"/>
            <family val="2"/>
          </rPr>
          <t xml:space="preserve">
02198</t>
        </r>
      </text>
    </comment>
    <comment ref="ON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12058</t>
        </r>
      </text>
    </comment>
    <comment ref="OO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10653</t>
        </r>
      </text>
    </comment>
    <comment ref="OT30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12060</t>
        </r>
      </text>
    </comment>
    <comment ref="OU30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10658</t>
        </r>
      </text>
    </comment>
    <comment ref="OZ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12061</t>
        </r>
      </text>
    </comment>
    <comment ref="PA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10663</t>
        </r>
      </text>
    </comment>
    <comment ref="PC30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12063</t>
        </r>
      </text>
    </comment>
    <comment ref="PD30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10665</t>
        </r>
      </text>
    </comment>
    <comment ref="PF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12064</t>
        </r>
      </text>
    </comment>
    <comment ref="PG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10668</t>
        </r>
      </text>
    </comment>
    <comment ref="PU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12068</t>
        </r>
      </text>
    </comment>
    <comment ref="PV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10678</t>
        </r>
      </text>
    </comment>
    <comment ref="QD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12070</t>
        </r>
      </text>
    </comment>
    <comment ref="QE3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10684</t>
        </r>
      </text>
    </comment>
    <comment ref="QG30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12071</t>
        </r>
      </text>
    </comment>
    <comment ref="QH30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10687</t>
        </r>
      </text>
    </comment>
    <comment ref="BS31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047931
purchese re.no
30702
</t>
        </r>
      </text>
    </comment>
    <comment ref="IO31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12978</t>
        </r>
      </text>
    </comment>
    <comment ref="JR31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047932</t>
        </r>
      </text>
    </comment>
    <comment ref="LL31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12980</t>
        </r>
      </text>
    </comment>
    <comment ref="ND31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047933</t>
        </r>
      </text>
    </comment>
    <comment ref="PV31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12984</t>
        </r>
      </text>
    </comment>
    <comment ref="BN33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13220</t>
        </r>
      </text>
    </comment>
    <comment ref="BQ33" authorId="3" shapeId="0">
      <text>
        <r>
          <rPr>
            <b/>
            <sz val="9"/>
            <color indexed="81"/>
            <rFont val="Tahoma"/>
            <family val="2"/>
          </rPr>
          <t>IT:</t>
        </r>
        <r>
          <rPr>
            <sz val="9"/>
            <color indexed="81"/>
            <rFont val="Tahoma"/>
            <family val="2"/>
          </rPr>
          <t xml:space="preserve">
13222</t>
        </r>
      </text>
    </comment>
    <comment ref="CT3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9821</t>
        </r>
      </text>
    </comment>
    <comment ref="FF3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06499</t>
        </r>
      </text>
    </comment>
    <comment ref="FI3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12951</t>
        </r>
      </text>
    </comment>
    <comment ref="FO3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12954</t>
        </r>
      </text>
    </comment>
    <comment ref="FR33" authorId="3" shapeId="0">
      <text>
        <r>
          <rPr>
            <b/>
            <sz val="9"/>
            <color indexed="81"/>
            <rFont val="Tahoma"/>
            <family val="2"/>
          </rPr>
          <t>Nati:</t>
        </r>
        <r>
          <rPr>
            <sz val="9"/>
            <color indexed="81"/>
            <rFont val="Tahoma"/>
            <family val="2"/>
          </rPr>
          <t xml:space="preserve">
12959</t>
        </r>
      </text>
    </comment>
    <comment ref="FU3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12961</t>
        </r>
      </text>
    </comment>
    <comment ref="FX33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12963</t>
        </r>
      </text>
    </comment>
    <comment ref="FZ3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9843</t>
        </r>
      </text>
    </comment>
    <comment ref="GA3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12966</t>
        </r>
      </text>
    </comment>
    <comment ref="GD3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12968</t>
        </r>
      </text>
    </comment>
    <comment ref="GG3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12972</t>
        </r>
      </text>
    </comment>
    <comment ref="GJ3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12974</t>
        </r>
      </text>
    </comment>
    <comment ref="GM3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12977</t>
        </r>
      </text>
    </comment>
    <comment ref="GP33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12981</t>
        </r>
      </text>
    </comment>
    <comment ref="GS3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12983</t>
        </r>
      </text>
    </comment>
    <comment ref="GV3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12986</t>
        </r>
      </text>
    </comment>
    <comment ref="GY3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12988</t>
        </r>
      </text>
    </comment>
    <comment ref="HB3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12991</t>
        </r>
      </text>
    </comment>
    <comment ref="HE33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12993</t>
        </r>
      </text>
    </comment>
    <comment ref="HH33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12996</t>
        </r>
      </text>
    </comment>
    <comment ref="IW33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9818</t>
        </r>
      </text>
    </comment>
    <comment ref="JA3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07681</t>
        </r>
      </text>
    </comment>
    <comment ref="JD3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07684
</t>
        </r>
      </text>
    </comment>
    <comment ref="JG33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07687</t>
        </r>
      </text>
    </comment>
    <comment ref="JJ33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07690</t>
        </r>
      </text>
    </comment>
    <comment ref="JM3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07693</t>
        </r>
      </text>
    </comment>
    <comment ref="JP3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07696</t>
        </r>
      </text>
    </comment>
    <comment ref="JS3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07699</t>
        </r>
      </text>
    </comment>
    <comment ref="JY33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10054</t>
        </r>
      </text>
    </comment>
    <comment ref="KB33" authorId="6" shapeId="0">
      <text>
        <r>
          <rPr>
            <b/>
            <sz val="9"/>
            <color indexed="81"/>
            <rFont val="Tahoma"/>
            <family val="2"/>
          </rPr>
          <t>Desu:</t>
        </r>
        <r>
          <rPr>
            <sz val="9"/>
            <color indexed="81"/>
            <rFont val="Tahoma"/>
            <family val="2"/>
          </rPr>
          <t xml:space="preserve">
10056</t>
        </r>
      </text>
    </comment>
    <comment ref="KE3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10060
</t>
        </r>
      </text>
    </comment>
    <comment ref="KH3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10061</t>
        </r>
      </text>
    </comment>
    <comment ref="KK3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10063</t>
        </r>
      </text>
    </comment>
    <comment ref="KN33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10066</t>
        </r>
      </text>
    </comment>
    <comment ref="KQ3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10069</t>
        </r>
      </text>
    </comment>
    <comment ref="KT3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10072</t>
        </r>
      </text>
    </comment>
    <comment ref="KW3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10076</t>
        </r>
      </text>
    </comment>
    <comment ref="KZ33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10078</t>
        </r>
      </text>
    </comment>
    <comment ref="LL3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10087</t>
        </r>
      </text>
    </comment>
    <comment ref="LO33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10090</t>
        </r>
      </text>
    </comment>
    <comment ref="LU3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10096</t>
        </r>
      </text>
    </comment>
    <comment ref="MD33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02153</t>
        </r>
      </text>
    </comment>
    <comment ref="MF3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9844</t>
        </r>
      </text>
    </comment>
    <comment ref="MJ3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02157</t>
        </r>
      </text>
    </comment>
    <comment ref="MM3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02160</t>
        </r>
      </text>
    </comment>
    <comment ref="MP3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02163</t>
        </r>
      </text>
    </comment>
    <comment ref="MS33" authorId="5" shapeId="0">
      <text>
        <r>
          <rPr>
            <b/>
            <sz val="9"/>
            <color indexed="81"/>
            <rFont val="Tahoma"/>
            <family val="2"/>
          </rPr>
          <t>Bolt:</t>
        </r>
        <r>
          <rPr>
            <sz val="9"/>
            <color indexed="81"/>
            <rFont val="Tahoma"/>
            <family val="2"/>
          </rPr>
          <t xml:space="preserve">
02165</t>
        </r>
      </text>
    </comment>
    <comment ref="MV3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02167</t>
        </r>
      </text>
    </comment>
    <comment ref="MY3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02169</t>
        </r>
      </text>
    </comment>
    <comment ref="NB33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02171</t>
        </r>
      </text>
    </comment>
    <comment ref="NE33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02174</t>
        </r>
      </text>
    </comment>
    <comment ref="NK3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02178</t>
        </r>
      </text>
    </comment>
    <comment ref="NQ3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02183</t>
        </r>
      </text>
    </comment>
    <comment ref="NT33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02185</t>
        </r>
      </text>
    </comment>
    <comment ref="NW3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02188</t>
        </r>
      </text>
    </comment>
    <comment ref="NZ3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02190</t>
        </r>
      </text>
    </comment>
    <comment ref="OF3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02194</t>
        </r>
      </text>
    </comment>
    <comment ref="OI33" authorId="5" shapeId="0">
      <text>
        <r>
          <rPr>
            <b/>
            <sz val="9"/>
            <color indexed="81"/>
            <rFont val="Tahoma"/>
            <family val="2"/>
          </rPr>
          <t>Bolt:</t>
        </r>
        <r>
          <rPr>
            <sz val="9"/>
            <color indexed="81"/>
            <rFont val="Tahoma"/>
            <family val="2"/>
          </rPr>
          <t xml:space="preserve">
02198</t>
        </r>
      </text>
    </comment>
    <comment ref="OL3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02200</t>
        </r>
      </text>
    </comment>
    <comment ref="OO3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10653</t>
        </r>
      </text>
    </comment>
    <comment ref="OR33" authorId="3" shapeId="0">
      <text>
        <r>
          <rPr>
            <b/>
            <sz val="9"/>
            <color indexed="81"/>
            <rFont val="Tahoma"/>
            <family val="2"/>
          </rPr>
          <t>Nati:</t>
        </r>
        <r>
          <rPr>
            <sz val="9"/>
            <color indexed="81"/>
            <rFont val="Tahoma"/>
            <family val="2"/>
          </rPr>
          <t xml:space="preserve">
10655</t>
        </r>
      </text>
    </comment>
    <comment ref="OU33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10658</t>
        </r>
      </text>
    </comment>
    <comment ref="PA3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10663</t>
        </r>
      </text>
    </comment>
    <comment ref="PD33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10665</t>
        </r>
      </text>
    </comment>
    <comment ref="PJ3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10670</t>
        </r>
      </text>
    </comment>
    <comment ref="PL33" authorId="6" shapeId="0">
      <text>
        <r>
          <rPr>
            <b/>
            <sz val="9"/>
            <color indexed="81"/>
            <rFont val="Tahoma"/>
            <family val="2"/>
          </rPr>
          <t>Desu:</t>
        </r>
        <r>
          <rPr>
            <sz val="9"/>
            <color indexed="81"/>
            <rFont val="Tahoma"/>
            <family val="2"/>
          </rPr>
          <t xml:space="preserve">
12066</t>
        </r>
      </text>
    </comment>
    <comment ref="PM33" authorId="6" shapeId="0">
      <text>
        <r>
          <rPr>
            <b/>
            <sz val="9"/>
            <color indexed="81"/>
            <rFont val="Tahoma"/>
            <family val="2"/>
          </rPr>
          <t>Desu:</t>
        </r>
        <r>
          <rPr>
            <sz val="9"/>
            <color indexed="81"/>
            <rFont val="Tahoma"/>
            <family val="2"/>
          </rPr>
          <t xml:space="preserve">
10673</t>
        </r>
      </text>
    </comment>
    <comment ref="PV3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10678</t>
        </r>
      </text>
    </comment>
    <comment ref="PY33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10680</t>
        </r>
      </text>
    </comment>
    <comment ref="QB3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10682</t>
        </r>
      </text>
    </comment>
    <comment ref="QE3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10684</t>
        </r>
      </text>
    </comment>
    <comment ref="BJ34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9811</t>
        </r>
      </text>
    </comment>
    <comment ref="BW34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13227</t>
        </r>
      </text>
    </comment>
    <comment ref="CO3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13241</t>
        </r>
      </text>
    </comment>
    <comment ref="CU3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13242</t>
        </r>
      </text>
    </comment>
    <comment ref="CX34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13245</t>
        </r>
      </text>
    </comment>
    <comment ref="DA34" authorId="3" shapeId="0">
      <text>
        <r>
          <rPr>
            <b/>
            <sz val="9"/>
            <color indexed="81"/>
            <rFont val="Tahoma"/>
            <family val="2"/>
          </rPr>
          <t>RO:
13247</t>
        </r>
      </text>
    </comment>
    <comment ref="DD34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06451</t>
        </r>
      </text>
    </comment>
    <comment ref="DG3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06452</t>
        </r>
      </text>
    </comment>
    <comment ref="DJ3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06457
</t>
        </r>
      </text>
    </comment>
    <comment ref="DM3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06459</t>
        </r>
      </text>
    </comment>
    <comment ref="DP3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06462</t>
        </r>
      </text>
    </comment>
    <comment ref="DS3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6"/>
            <color indexed="81"/>
            <rFont val="Tahoma"/>
            <family val="2"/>
          </rPr>
          <t>06466</t>
        </r>
      </text>
    </comment>
    <comment ref="DV3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06468</t>
        </r>
      </text>
    </comment>
    <comment ref="DY3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06469</t>
        </r>
      </text>
    </comment>
    <comment ref="EB3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06470</t>
        </r>
      </text>
    </comment>
    <comment ref="EE3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06473</t>
        </r>
      </text>
    </comment>
    <comment ref="EH3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06475</t>
        </r>
      </text>
    </comment>
    <comment ref="EK3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06478</t>
        </r>
      </text>
    </comment>
    <comment ref="EN34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06480</t>
        </r>
      </text>
    </comment>
    <comment ref="EQ3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06482</t>
        </r>
      </text>
    </comment>
    <comment ref="ET34" authorId="3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06487</t>
        </r>
      </text>
    </comment>
    <comment ref="EW3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06489</t>
        </r>
      </text>
    </comment>
    <comment ref="EZ3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06493</t>
        </r>
      </text>
    </comment>
    <comment ref="FC3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06496</t>
        </r>
      </text>
    </comment>
    <comment ref="FF3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06499</t>
        </r>
      </text>
    </comment>
    <comment ref="HM3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9806</t>
        </r>
      </text>
    </comment>
    <comment ref="HN3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13000</t>
        </r>
      </text>
    </comment>
    <comment ref="HQ3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07652</t>
        </r>
      </text>
    </comment>
    <comment ref="HT34" authorId="3" shapeId="0">
      <text>
        <r>
          <rPr>
            <b/>
            <sz val="9"/>
            <color indexed="81"/>
            <rFont val="Tahoma"/>
            <family val="2"/>
          </rPr>
          <t>Nati:</t>
        </r>
        <r>
          <rPr>
            <sz val="9"/>
            <color indexed="81"/>
            <rFont val="Tahoma"/>
            <family val="2"/>
          </rPr>
          <t xml:space="preserve">
07656</t>
        </r>
      </text>
    </comment>
    <comment ref="HW3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07657</t>
        </r>
      </text>
    </comment>
    <comment ref="HZ3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07660</t>
        </r>
      </text>
    </comment>
    <comment ref="IC3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07663</t>
        </r>
      </text>
    </comment>
    <comment ref="IF3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07665</t>
        </r>
      </text>
    </comment>
    <comment ref="II3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07666</t>
        </r>
      </text>
    </comment>
    <comment ref="IL3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07669</t>
        </r>
      </text>
    </comment>
    <comment ref="IO34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07671</t>
        </r>
      </text>
    </comment>
    <comment ref="IR34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07673</t>
        </r>
      </text>
    </comment>
    <comment ref="IU3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07676</t>
        </r>
      </text>
    </comment>
    <comment ref="IX34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07679</t>
        </r>
      </text>
    </comment>
    <comment ref="BK35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13219</t>
        </r>
      </text>
    </comment>
    <comment ref="BW35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13227</t>
        </r>
      </text>
    </comment>
    <comment ref="CT3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9821</t>
        </r>
      </text>
    </comment>
    <comment ref="CU3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13242</t>
        </r>
      </text>
    </comment>
    <comment ref="DA35" authorId="3" shapeId="0">
      <text>
        <r>
          <rPr>
            <b/>
            <sz val="9"/>
            <color indexed="81"/>
            <rFont val="Tahoma"/>
            <family val="2"/>
          </rPr>
          <t>Rodas</t>
        </r>
        <r>
          <rPr>
            <sz val="9"/>
            <color indexed="81"/>
            <rFont val="Tahoma"/>
            <family val="2"/>
          </rPr>
          <t xml:space="preserve">
13248</t>
        </r>
      </text>
    </comment>
    <comment ref="DD35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06451</t>
        </r>
      </text>
    </comment>
    <comment ref="DP3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06462</t>
        </r>
      </text>
    </comment>
    <comment ref="EB3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06470</t>
        </r>
      </text>
    </comment>
    <comment ref="EK3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06478</t>
        </r>
      </text>
    </comment>
    <comment ref="EQ3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06482</t>
        </r>
      </text>
    </comment>
    <comment ref="FF3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06499</t>
        </r>
      </text>
    </comment>
    <comment ref="FR35" authorId="3" shapeId="0">
      <text>
        <r>
          <rPr>
            <b/>
            <sz val="9"/>
            <color indexed="81"/>
            <rFont val="Tahoma"/>
            <family val="2"/>
          </rPr>
          <t>Nati:</t>
        </r>
        <r>
          <rPr>
            <sz val="9"/>
            <color indexed="81"/>
            <rFont val="Tahoma"/>
            <family val="2"/>
          </rPr>
          <t xml:space="preserve">
12959</t>
        </r>
      </text>
    </comment>
    <comment ref="FU3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12961</t>
        </r>
      </text>
    </comment>
    <comment ref="GD3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12968</t>
        </r>
      </text>
    </comment>
    <comment ref="GJ3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12975</t>
        </r>
      </text>
    </comment>
    <comment ref="GM3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12977</t>
        </r>
      </text>
    </comment>
    <comment ref="GS3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12983</t>
        </r>
      </text>
    </comment>
    <comment ref="GV3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12986</t>
        </r>
      </text>
    </comment>
    <comment ref="GY3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12988</t>
        </r>
      </text>
    </comment>
    <comment ref="HE35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12993</t>
        </r>
      </text>
    </comment>
    <comment ref="HH35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12996</t>
        </r>
      </text>
    </comment>
    <comment ref="HK35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12998</t>
        </r>
      </text>
    </comment>
    <comment ref="HN3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13000</t>
        </r>
      </text>
    </comment>
    <comment ref="HT35" authorId="3" shapeId="0">
      <text>
        <r>
          <rPr>
            <b/>
            <sz val="9"/>
            <color indexed="81"/>
            <rFont val="Tahoma"/>
            <family val="2"/>
          </rPr>
          <t>Nati:</t>
        </r>
        <r>
          <rPr>
            <sz val="9"/>
            <color indexed="81"/>
            <rFont val="Tahoma"/>
            <family val="2"/>
          </rPr>
          <t xml:space="preserve">
07656</t>
        </r>
      </text>
    </comment>
    <comment ref="HW3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07657</t>
        </r>
      </text>
    </comment>
    <comment ref="HZ3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07660</t>
        </r>
      </text>
    </comment>
    <comment ref="IC3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07663</t>
        </r>
      </text>
    </comment>
    <comment ref="IL3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07669</t>
        </r>
      </text>
    </comment>
    <comment ref="IW35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9818</t>
        </r>
      </text>
    </comment>
    <comment ref="KH3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10061</t>
        </r>
      </text>
    </comment>
    <comment ref="KK3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10063</t>
        </r>
      </text>
    </comment>
    <comment ref="KT3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10072</t>
        </r>
      </text>
    </comment>
    <comment ref="LR3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10093</t>
        </r>
      </text>
    </comment>
    <comment ref="LU3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10097</t>
        </r>
      </text>
    </comment>
    <comment ref="MA3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10100</t>
        </r>
      </text>
    </comment>
    <comment ref="MF3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9844</t>
        </r>
      </text>
    </comment>
    <comment ref="MG3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02155</t>
        </r>
      </text>
    </comment>
    <comment ref="MS35" authorId="5" shapeId="0">
      <text>
        <r>
          <rPr>
            <b/>
            <sz val="9"/>
            <color indexed="81"/>
            <rFont val="Tahoma"/>
            <family val="2"/>
          </rPr>
          <t>Bolt:</t>
        </r>
        <r>
          <rPr>
            <sz val="9"/>
            <color indexed="81"/>
            <rFont val="Tahoma"/>
            <family val="2"/>
          </rPr>
          <t xml:space="preserve">
02165</t>
        </r>
      </text>
    </comment>
    <comment ref="NB35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02171</t>
        </r>
      </text>
    </comment>
    <comment ref="NE35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02174</t>
        </r>
      </text>
    </comment>
    <comment ref="NK3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02178</t>
        </r>
      </text>
    </comment>
    <comment ref="NT35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02185</t>
        </r>
      </text>
    </comment>
    <comment ref="NZ3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02190
</t>
        </r>
      </text>
    </comment>
    <comment ref="OL3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02200</t>
        </r>
      </text>
    </comment>
    <comment ref="OO3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10653</t>
        </r>
      </text>
    </comment>
    <comment ref="OR35" authorId="3" shapeId="0">
      <text>
        <r>
          <rPr>
            <b/>
            <sz val="9"/>
            <color indexed="81"/>
            <rFont val="Tahoma"/>
            <family val="2"/>
          </rPr>
          <t>Nati:</t>
        </r>
        <r>
          <rPr>
            <sz val="9"/>
            <color indexed="81"/>
            <rFont val="Tahoma"/>
            <family val="2"/>
          </rPr>
          <t xml:space="preserve">
10655</t>
        </r>
      </text>
    </comment>
    <comment ref="OU35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10659</t>
        </r>
      </text>
    </comment>
    <comment ref="PD35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10665</t>
        </r>
      </text>
    </comment>
    <comment ref="PG3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10668</t>
        </r>
      </text>
    </comment>
    <comment ref="PJ3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10670</t>
        </r>
      </text>
    </comment>
    <comment ref="PL35" authorId="6" shapeId="0">
      <text>
        <r>
          <rPr>
            <b/>
            <sz val="9"/>
            <color indexed="81"/>
            <rFont val="Tahoma"/>
            <family val="2"/>
          </rPr>
          <t>Desu:</t>
        </r>
        <r>
          <rPr>
            <sz val="9"/>
            <color indexed="81"/>
            <rFont val="Tahoma"/>
            <family val="2"/>
          </rPr>
          <t xml:space="preserve">
12066</t>
        </r>
      </text>
    </comment>
    <comment ref="PV3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10678</t>
        </r>
      </text>
    </comment>
    <comment ref="QE3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10684</t>
        </r>
      </text>
    </comment>
    <comment ref="HM3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9806</t>
        </r>
      </text>
    </comment>
    <comment ref="HN36" authorId="3" shapeId="0">
      <text>
        <r>
          <rPr>
            <b/>
            <sz val="9"/>
            <color indexed="81"/>
            <rFont val="Tahoma"/>
            <family val="2"/>
          </rPr>
          <t>Nati:</t>
        </r>
        <r>
          <rPr>
            <sz val="9"/>
            <color indexed="81"/>
            <rFont val="Tahoma"/>
            <family val="2"/>
          </rPr>
          <t xml:space="preserve">
13000</t>
        </r>
      </text>
    </comment>
    <comment ref="HQ3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07652</t>
        </r>
      </text>
    </comment>
    <comment ref="HT36" authorId="3" shapeId="0">
      <text>
        <r>
          <rPr>
            <b/>
            <sz val="9"/>
            <color indexed="81"/>
            <rFont val="Tahoma"/>
            <family val="2"/>
          </rPr>
          <t>Nati:</t>
        </r>
        <r>
          <rPr>
            <sz val="9"/>
            <color indexed="81"/>
            <rFont val="Tahoma"/>
            <family val="2"/>
          </rPr>
          <t xml:space="preserve">
07656</t>
        </r>
      </text>
    </comment>
    <comment ref="IF3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07665</t>
        </r>
      </text>
    </comment>
    <comment ref="II3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07666</t>
        </r>
      </text>
    </comment>
    <comment ref="IO36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07671</t>
        </r>
      </text>
    </comment>
    <comment ref="IU3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07676</t>
        </r>
      </text>
    </comment>
    <comment ref="IX3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07679</t>
        </r>
      </text>
    </comment>
    <comment ref="JA3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07681</t>
        </r>
      </text>
    </comment>
    <comment ref="JD3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07685</t>
        </r>
      </text>
    </comment>
    <comment ref="JG36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07687</t>
        </r>
      </text>
    </comment>
    <comment ref="JJ36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07690</t>
        </r>
      </text>
    </comment>
    <comment ref="JM3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07693</t>
        </r>
      </text>
    </comment>
    <comment ref="JP3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07696</t>
        </r>
      </text>
    </comment>
    <comment ref="JS3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07699</t>
        </r>
      </text>
    </comment>
    <comment ref="JV3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10051</t>
        </r>
      </text>
    </comment>
    <comment ref="JY36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10054</t>
        </r>
      </text>
    </comment>
    <comment ref="DS4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12975</t>
        </r>
      </text>
    </comment>
    <comment ref="GP44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12976</t>
        </r>
      </text>
    </comment>
    <comment ref="HT44" authorId="3" shapeId="0">
      <text>
        <r>
          <rPr>
            <b/>
            <sz val="9"/>
            <color indexed="81"/>
            <rFont val="Tahoma"/>
            <family val="2"/>
          </rPr>
          <t>Nati:</t>
        </r>
        <r>
          <rPr>
            <sz val="9"/>
            <color indexed="81"/>
            <rFont val="Tahoma"/>
            <family val="2"/>
          </rPr>
          <t xml:space="preserve">
12977
</t>
        </r>
      </text>
    </comment>
    <comment ref="KT44" authorId="1" shapeId="0">
      <text>
        <r>
          <rPr>
            <b/>
            <sz val="9"/>
            <color indexed="81"/>
            <rFont val="Tahoma"/>
            <family val="2"/>
          </rPr>
          <t>12979</t>
        </r>
      </text>
    </comment>
    <comment ref="NB44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12981</t>
        </r>
      </text>
    </comment>
    <comment ref="NN44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12982</t>
        </r>
      </text>
    </comment>
    <comment ref="PV4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12984</t>
        </r>
      </text>
    </comment>
    <comment ref="PY44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12985</t>
        </r>
      </text>
    </comment>
    <comment ref="QB4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12986</t>
        </r>
      </text>
    </comment>
    <comment ref="QE4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12987</t>
        </r>
      </text>
    </comment>
    <comment ref="DM4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06459</t>
        </r>
      </text>
    </comment>
    <comment ref="HY4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9810</t>
        </r>
      </text>
    </comment>
    <comment ref="IC4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07663</t>
        </r>
      </text>
    </comment>
    <comment ref="PJ4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10670</t>
        </r>
      </text>
    </comment>
    <comment ref="BK46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13219</t>
        </r>
      </text>
    </comment>
    <comment ref="BN46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13220</t>
        </r>
      </text>
    </comment>
    <comment ref="BQ46" authorId="3" shapeId="0">
      <text>
        <r>
          <rPr>
            <b/>
            <sz val="9"/>
            <color indexed="81"/>
            <rFont val="Tahoma"/>
            <family val="2"/>
          </rPr>
          <t>IT:</t>
        </r>
        <r>
          <rPr>
            <sz val="9"/>
            <color indexed="81"/>
            <rFont val="Tahoma"/>
            <family val="2"/>
          </rPr>
          <t xml:space="preserve">
13222</t>
        </r>
      </text>
    </comment>
    <comment ref="BW46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13227</t>
        </r>
      </text>
    </comment>
    <comment ref="CO4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13241</t>
        </r>
      </text>
    </comment>
    <comment ref="CU4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13242
</t>
        </r>
      </text>
    </comment>
    <comment ref="CX46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13245</t>
        </r>
      </text>
    </comment>
    <comment ref="DA46" authorId="3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13248</t>
        </r>
      </text>
    </comment>
    <comment ref="DD46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06451</t>
        </r>
      </text>
    </comment>
    <comment ref="DG4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06452</t>
        </r>
      </text>
    </comment>
    <comment ref="DP4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06463</t>
        </r>
      </text>
    </comment>
    <comment ref="DS4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4"/>
            <color indexed="81"/>
            <rFont val="Tahoma"/>
            <family val="2"/>
          </rPr>
          <t>06466</t>
        </r>
      </text>
    </comment>
    <comment ref="DU4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9829</t>
        </r>
      </text>
    </comment>
    <comment ref="DV4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06468</t>
        </r>
      </text>
    </comment>
    <comment ref="EH4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06475</t>
        </r>
      </text>
    </comment>
    <comment ref="EN46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06480</t>
        </r>
      </text>
    </comment>
    <comment ref="EQ4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06482</t>
        </r>
      </text>
    </comment>
    <comment ref="ET46" authorId="3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06487</t>
        </r>
      </text>
    </comment>
    <comment ref="EW4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06489</t>
        </r>
      </text>
    </comment>
    <comment ref="EZ4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06493</t>
        </r>
      </text>
    </comment>
    <comment ref="FC4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06496</t>
        </r>
      </text>
    </comment>
    <comment ref="FF4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06499</t>
        </r>
      </text>
    </comment>
    <comment ref="FR46" authorId="3" shapeId="0">
      <text>
        <r>
          <rPr>
            <b/>
            <sz val="9"/>
            <color indexed="81"/>
            <rFont val="Tahoma"/>
            <family val="2"/>
          </rPr>
          <t>Nati:</t>
        </r>
        <r>
          <rPr>
            <sz val="9"/>
            <color indexed="81"/>
            <rFont val="Tahoma"/>
            <family val="2"/>
          </rPr>
          <t xml:space="preserve">
12959</t>
        </r>
      </text>
    </comment>
    <comment ref="FX46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12964</t>
        </r>
      </text>
    </comment>
    <comment ref="GA4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12966</t>
        </r>
      </text>
    </comment>
    <comment ref="GG4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12972</t>
        </r>
      </text>
    </comment>
    <comment ref="GM4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12977</t>
        </r>
      </text>
    </comment>
    <comment ref="GP46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12981</t>
        </r>
      </text>
    </comment>
    <comment ref="GS4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12983</t>
        </r>
      </text>
    </comment>
    <comment ref="GV4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12986</t>
        </r>
      </text>
    </comment>
    <comment ref="GY4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12988</t>
        </r>
      </text>
    </comment>
    <comment ref="HB4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12991</t>
        </r>
      </text>
    </comment>
    <comment ref="HE46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12993</t>
        </r>
      </text>
    </comment>
    <comment ref="HH46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12996</t>
        </r>
      </text>
    </comment>
    <comment ref="HK46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12998</t>
        </r>
      </text>
    </comment>
    <comment ref="HM4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9803
</t>
        </r>
      </text>
    </comment>
    <comment ref="HQ4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07653</t>
        </r>
      </text>
    </comment>
    <comment ref="HZ4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07660</t>
        </r>
      </text>
    </comment>
    <comment ref="IC4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07663</t>
        </r>
      </text>
    </comment>
    <comment ref="JA4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07681</t>
        </r>
      </text>
    </comment>
    <comment ref="JJ46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07690</t>
        </r>
      </text>
    </comment>
    <comment ref="KB46" authorId="6" shapeId="0">
      <text>
        <r>
          <rPr>
            <b/>
            <sz val="9"/>
            <color indexed="81"/>
            <rFont val="Tahoma"/>
            <family val="2"/>
          </rPr>
          <t>Desu:</t>
        </r>
        <r>
          <rPr>
            <sz val="9"/>
            <color indexed="81"/>
            <rFont val="Tahoma"/>
            <family val="2"/>
          </rPr>
          <t xml:space="preserve">
10057</t>
        </r>
      </text>
    </comment>
    <comment ref="KE4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10060
</t>
        </r>
      </text>
    </comment>
    <comment ref="KH4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10061</t>
        </r>
      </text>
    </comment>
    <comment ref="KK4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10064</t>
        </r>
      </text>
    </comment>
    <comment ref="KN46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10066</t>
        </r>
      </text>
    </comment>
    <comment ref="KP4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9831</t>
        </r>
      </text>
    </comment>
    <comment ref="KQ4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10070</t>
        </r>
      </text>
    </comment>
    <comment ref="KT4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10072</t>
        </r>
      </text>
    </comment>
    <comment ref="KW4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10076</t>
        </r>
      </text>
    </comment>
    <comment ref="LC46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10079</t>
        </r>
      </text>
    </comment>
    <comment ref="LF4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10080</t>
        </r>
      </text>
    </comment>
    <comment ref="LI46" authorId="6" shapeId="0">
      <text>
        <r>
          <rPr>
            <b/>
            <sz val="9"/>
            <color indexed="81"/>
            <rFont val="Tahoma"/>
            <family val="2"/>
          </rPr>
          <t>Desu:</t>
        </r>
        <r>
          <rPr>
            <sz val="9"/>
            <color indexed="81"/>
            <rFont val="Tahoma"/>
            <family val="2"/>
          </rPr>
          <t xml:space="preserve">
10085</t>
        </r>
      </text>
    </comment>
    <comment ref="LL4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10088</t>
        </r>
      </text>
    </comment>
    <comment ref="LO46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10090</t>
        </r>
      </text>
    </comment>
    <comment ref="LR4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10093</t>
        </r>
      </text>
    </comment>
    <comment ref="LU4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10097</t>
        </r>
      </text>
    </comment>
    <comment ref="MY4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02169</t>
        </r>
      </text>
    </comment>
    <comment ref="NS46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12053</t>
        </r>
      </text>
    </comment>
    <comment ref="NW4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02188</t>
        </r>
      </text>
    </comment>
    <comment ref="NZ4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02191
</t>
        </r>
      </text>
    </comment>
    <comment ref="OF4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02195</t>
        </r>
      </text>
    </comment>
    <comment ref="OU46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10659</t>
        </r>
      </text>
    </comment>
    <comment ref="CO4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13241</t>
        </r>
      </text>
    </comment>
    <comment ref="CU4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13242</t>
        </r>
      </text>
    </comment>
    <comment ref="DS4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06466</t>
        </r>
      </text>
    </comment>
    <comment ref="DV4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06468</t>
        </r>
      </text>
    </comment>
    <comment ref="IX47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07679</t>
        </r>
      </text>
    </comment>
    <comment ref="JM4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07693</t>
        </r>
      </text>
    </comment>
    <comment ref="MP4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02163</t>
        </r>
      </text>
    </comment>
    <comment ref="OL4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02200</t>
        </r>
      </text>
    </comment>
    <comment ref="PA4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10663</t>
        </r>
      </text>
    </comment>
    <comment ref="DJ48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06457</t>
        </r>
      </text>
    </comment>
    <comment ref="EA4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9830</t>
        </r>
      </text>
    </comment>
    <comment ref="EB4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06470</t>
        </r>
      </text>
    </comment>
    <comment ref="EM49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9833</t>
        </r>
      </text>
    </comment>
    <comment ref="EN49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06481</t>
        </r>
      </text>
    </comment>
    <comment ref="FF4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06499</t>
        </r>
      </text>
    </comment>
    <comment ref="GJ4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12975</t>
        </r>
      </text>
    </comment>
    <comment ref="GX4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9802</t>
        </r>
      </text>
    </comment>
    <comment ref="GY4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12988</t>
        </r>
      </text>
    </comment>
    <comment ref="HQ4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07653</t>
        </r>
      </text>
    </comment>
    <comment ref="LQ4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9838</t>
        </r>
      </text>
    </comment>
    <comment ref="LU4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10097</t>
        </r>
      </text>
    </comment>
    <comment ref="MG4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02155</t>
        </r>
      </text>
    </comment>
    <comment ref="MJ4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02157</t>
        </r>
      </text>
    </comment>
    <comment ref="NS49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12053</t>
        </r>
      </text>
    </comment>
    <comment ref="NT49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02186</t>
        </r>
      </text>
    </comment>
    <comment ref="GV5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12986</t>
        </r>
      </text>
    </comment>
    <comment ref="HB5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12991</t>
        </r>
      </text>
    </comment>
    <comment ref="EW51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06489</t>
        </r>
      </text>
    </comment>
    <comment ref="GV51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12986</t>
        </r>
      </text>
    </comment>
    <comment ref="JX51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9826</t>
        </r>
      </text>
    </comment>
    <comment ref="KB51" authorId="6" shapeId="0">
      <text>
        <r>
          <rPr>
            <b/>
            <sz val="9"/>
            <color indexed="81"/>
            <rFont val="Tahoma"/>
            <family val="2"/>
          </rPr>
          <t>Desu:</t>
        </r>
        <r>
          <rPr>
            <sz val="9"/>
            <color indexed="81"/>
            <rFont val="Tahoma"/>
            <family val="2"/>
          </rPr>
          <t xml:space="preserve">
10056</t>
        </r>
      </text>
    </comment>
    <comment ref="KE51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10060
</t>
        </r>
      </text>
    </comment>
    <comment ref="KK51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10063</t>
        </r>
      </text>
    </comment>
    <comment ref="KN51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10066</t>
        </r>
      </text>
    </comment>
    <comment ref="KQ51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10069</t>
        </r>
      </text>
    </comment>
    <comment ref="KT51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10072</t>
        </r>
      </text>
    </comment>
    <comment ref="LC51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10079</t>
        </r>
      </text>
    </comment>
    <comment ref="LF51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10080</t>
        </r>
      </text>
    </comment>
    <comment ref="LR51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10093</t>
        </r>
      </text>
    </comment>
    <comment ref="DM52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06459</t>
        </r>
      </text>
    </comment>
    <comment ref="DS52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6"/>
            <color indexed="81"/>
            <rFont val="Tahoma"/>
            <family val="2"/>
          </rPr>
          <t>06466</t>
        </r>
      </text>
    </comment>
    <comment ref="GV52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12986</t>
        </r>
      </text>
    </comment>
    <comment ref="HM52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9806</t>
        </r>
      </text>
    </comment>
    <comment ref="HQ52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07653</t>
        </r>
      </text>
    </comment>
    <comment ref="JM52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07693</t>
        </r>
      </text>
    </comment>
    <comment ref="JX52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9826</t>
        </r>
      </text>
    </comment>
    <comment ref="KB52" authorId="6" shapeId="0">
      <text>
        <r>
          <rPr>
            <b/>
            <sz val="9"/>
            <color indexed="81"/>
            <rFont val="Tahoma"/>
            <family val="2"/>
          </rPr>
          <t>Desu:</t>
        </r>
        <r>
          <rPr>
            <sz val="9"/>
            <color indexed="81"/>
            <rFont val="Tahoma"/>
            <family val="2"/>
          </rPr>
          <t xml:space="preserve">
10057</t>
        </r>
      </text>
    </comment>
    <comment ref="KK52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10064</t>
        </r>
      </text>
    </comment>
    <comment ref="KQ52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10070</t>
        </r>
      </text>
    </comment>
    <comment ref="KT52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10072</t>
        </r>
      </text>
    </comment>
    <comment ref="LL52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10088</t>
        </r>
      </text>
    </comment>
    <comment ref="BQ53" authorId="3" shapeId="0">
      <text>
        <r>
          <rPr>
            <b/>
            <sz val="9"/>
            <color indexed="81"/>
            <rFont val="Tahoma"/>
            <family val="2"/>
          </rPr>
          <t>IT:</t>
        </r>
        <r>
          <rPr>
            <sz val="9"/>
            <color indexed="81"/>
            <rFont val="Tahoma"/>
            <family val="2"/>
          </rPr>
          <t xml:space="preserve">
13222</t>
        </r>
      </text>
    </comment>
    <comment ref="EQ5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06482</t>
        </r>
      </text>
    </comment>
    <comment ref="HZ5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07660</t>
        </r>
      </text>
    </comment>
    <comment ref="KE5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10060
</t>
        </r>
      </text>
    </comment>
    <comment ref="KK5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10064</t>
        </r>
      </text>
    </comment>
    <comment ref="KN53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10066</t>
        </r>
      </text>
    </comment>
    <comment ref="KW5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10076</t>
        </r>
      </text>
    </comment>
    <comment ref="LF5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10080</t>
        </r>
      </text>
    </comment>
    <comment ref="LI53" authorId="6" shapeId="0">
      <text>
        <r>
          <rPr>
            <b/>
            <sz val="9"/>
            <color indexed="81"/>
            <rFont val="Tahoma"/>
            <family val="2"/>
          </rPr>
          <t>Desu:</t>
        </r>
        <r>
          <rPr>
            <sz val="9"/>
            <color indexed="81"/>
            <rFont val="Tahoma"/>
            <family val="2"/>
          </rPr>
          <t xml:space="preserve">
10085</t>
        </r>
      </text>
    </comment>
    <comment ref="LL5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10088</t>
        </r>
      </text>
    </comment>
    <comment ref="LU5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10097</t>
        </r>
      </text>
    </comment>
    <comment ref="DD57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06451</t>
        </r>
      </text>
    </comment>
    <comment ref="DM5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06459</t>
        </r>
      </text>
    </comment>
    <comment ref="EK5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06478</t>
        </r>
      </text>
    </comment>
    <comment ref="ET57" authorId="3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06487</t>
        </r>
      </text>
    </comment>
    <comment ref="FR57" authorId="3" shapeId="0">
      <text>
        <r>
          <rPr>
            <b/>
            <sz val="9"/>
            <color indexed="81"/>
            <rFont val="Tahoma"/>
            <family val="2"/>
          </rPr>
          <t>Nati:</t>
        </r>
        <r>
          <rPr>
            <sz val="9"/>
            <color indexed="81"/>
            <rFont val="Tahoma"/>
            <family val="2"/>
          </rPr>
          <t xml:space="preserve">
12959</t>
        </r>
      </text>
    </comment>
    <comment ref="FU5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12961</t>
        </r>
      </text>
    </comment>
    <comment ref="GY5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12988</t>
        </r>
      </text>
    </comment>
    <comment ref="HK57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12998</t>
        </r>
      </text>
    </comment>
    <comment ref="HN5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13000</t>
        </r>
      </text>
    </comment>
    <comment ref="IC5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07663</t>
        </r>
      </text>
    </comment>
    <comment ref="IU5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07676</t>
        </r>
      </text>
    </comment>
    <comment ref="LO57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10090</t>
        </r>
      </text>
    </comment>
    <comment ref="LR5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10093</t>
        </r>
      </text>
    </comment>
    <comment ref="LU5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10097</t>
        </r>
      </text>
    </comment>
    <comment ref="MJ5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02157</t>
        </r>
      </text>
    </comment>
    <comment ref="MO5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9847</t>
        </r>
      </text>
    </comment>
    <comment ref="MP5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02163</t>
        </r>
      </text>
    </comment>
    <comment ref="NB57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02171</t>
        </r>
      </text>
    </comment>
    <comment ref="OR57" authorId="3" shapeId="0">
      <text>
        <r>
          <rPr>
            <b/>
            <sz val="9"/>
            <color indexed="81"/>
            <rFont val="Tahoma"/>
            <family val="2"/>
          </rPr>
          <t>Nati:</t>
        </r>
        <r>
          <rPr>
            <sz val="9"/>
            <color indexed="81"/>
            <rFont val="Tahoma"/>
            <family val="2"/>
          </rPr>
          <t xml:space="preserve">
10655</t>
        </r>
      </text>
    </comment>
    <comment ref="BQ58" authorId="3" shapeId="0">
      <text>
        <r>
          <rPr>
            <b/>
            <sz val="9"/>
            <color indexed="81"/>
            <rFont val="Tahoma"/>
            <family val="2"/>
          </rPr>
          <t>IT:</t>
        </r>
        <r>
          <rPr>
            <sz val="9"/>
            <color indexed="81"/>
            <rFont val="Tahoma"/>
            <family val="2"/>
          </rPr>
          <t xml:space="preserve">
13222</t>
        </r>
      </text>
    </comment>
    <comment ref="CX58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13245</t>
        </r>
      </text>
    </comment>
    <comment ref="EB58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06470</t>
        </r>
      </text>
    </comment>
    <comment ref="FZ58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9843
</t>
        </r>
      </text>
    </comment>
    <comment ref="HQ58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07653</t>
        </r>
      </text>
    </comment>
    <comment ref="IW58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9818</t>
        </r>
      </text>
    </comment>
    <comment ref="JY58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10054</t>
        </r>
      </text>
    </comment>
    <comment ref="KB58" authorId="6" shapeId="0">
      <text>
        <r>
          <rPr>
            <b/>
            <sz val="9"/>
            <color indexed="81"/>
            <rFont val="Tahoma"/>
            <family val="2"/>
          </rPr>
          <t>Desu:</t>
        </r>
        <r>
          <rPr>
            <sz val="9"/>
            <color indexed="81"/>
            <rFont val="Tahoma"/>
            <family val="2"/>
          </rPr>
          <t xml:space="preserve">
10057</t>
        </r>
      </text>
    </comment>
    <comment ref="KE58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10060
</t>
        </r>
      </text>
    </comment>
    <comment ref="KQ58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10070</t>
        </r>
      </text>
    </comment>
    <comment ref="MF58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9844</t>
        </r>
      </text>
    </comment>
    <comment ref="OF58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02195</t>
        </r>
      </text>
    </comment>
    <comment ref="PG58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10668</t>
        </r>
      </text>
    </comment>
    <comment ref="PJ58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10670</t>
        </r>
      </text>
    </comment>
    <comment ref="PL58" authorId="6" shapeId="0">
      <text>
        <r>
          <rPr>
            <b/>
            <sz val="9"/>
            <color indexed="81"/>
            <rFont val="Tahoma"/>
            <family val="2"/>
          </rPr>
          <t>Desu:</t>
        </r>
        <r>
          <rPr>
            <sz val="9"/>
            <color indexed="81"/>
            <rFont val="Tahoma"/>
            <family val="2"/>
          </rPr>
          <t xml:space="preserve">
12067</t>
        </r>
      </text>
    </comment>
    <comment ref="OQ59" authorId="3" shapeId="0">
      <text>
        <r>
          <rPr>
            <b/>
            <sz val="9"/>
            <color indexed="81"/>
            <rFont val="Tahoma"/>
            <family val="2"/>
          </rPr>
          <t>Nati:</t>
        </r>
        <r>
          <rPr>
            <sz val="9"/>
            <color indexed="81"/>
            <rFont val="Tahoma"/>
            <family val="2"/>
          </rPr>
          <t xml:space="preserve">
12059
</t>
        </r>
      </text>
    </comment>
    <comment ref="OR59" authorId="3" shapeId="0">
      <text>
        <r>
          <rPr>
            <b/>
            <sz val="9"/>
            <color indexed="81"/>
            <rFont val="Tahoma"/>
            <family val="2"/>
          </rPr>
          <t>Nati:</t>
        </r>
        <r>
          <rPr>
            <sz val="9"/>
            <color indexed="81"/>
            <rFont val="Tahoma"/>
            <family val="2"/>
          </rPr>
          <t xml:space="preserve">
10655</t>
        </r>
      </text>
    </comment>
    <comment ref="OQ60" authorId="3" shapeId="0">
      <text>
        <r>
          <rPr>
            <b/>
            <sz val="9"/>
            <color indexed="81"/>
            <rFont val="Tahoma"/>
            <family val="2"/>
          </rPr>
          <t>Nati:</t>
        </r>
        <r>
          <rPr>
            <sz val="9"/>
            <color indexed="81"/>
            <rFont val="Tahoma"/>
            <family val="2"/>
          </rPr>
          <t xml:space="preserve">
12059</t>
        </r>
      </text>
    </comment>
    <comment ref="OR60" authorId="3" shapeId="0">
      <text>
        <r>
          <rPr>
            <b/>
            <sz val="9"/>
            <color indexed="81"/>
            <rFont val="Tahoma"/>
            <family val="2"/>
          </rPr>
          <t>Nati:</t>
        </r>
        <r>
          <rPr>
            <sz val="9"/>
            <color indexed="81"/>
            <rFont val="Tahoma"/>
            <family val="2"/>
          </rPr>
          <t xml:space="preserve">
10655</t>
        </r>
      </text>
    </comment>
    <comment ref="OQ61" authorId="3" shapeId="0">
      <text>
        <r>
          <rPr>
            <b/>
            <sz val="9"/>
            <color indexed="81"/>
            <rFont val="Tahoma"/>
            <family val="2"/>
          </rPr>
          <t>Nati:</t>
        </r>
        <r>
          <rPr>
            <sz val="9"/>
            <color indexed="81"/>
            <rFont val="Tahoma"/>
            <family val="2"/>
          </rPr>
          <t xml:space="preserve">
12059</t>
        </r>
      </text>
    </comment>
    <comment ref="OR61" authorId="3" shapeId="0">
      <text>
        <r>
          <rPr>
            <b/>
            <sz val="9"/>
            <color indexed="81"/>
            <rFont val="Tahoma"/>
            <family val="2"/>
          </rPr>
          <t>Nati:</t>
        </r>
        <r>
          <rPr>
            <sz val="9"/>
            <color indexed="81"/>
            <rFont val="Tahoma"/>
            <family val="2"/>
          </rPr>
          <t xml:space="preserve">
10656</t>
        </r>
      </text>
    </comment>
    <comment ref="OQ62" authorId="3" shapeId="0">
      <text>
        <r>
          <rPr>
            <b/>
            <sz val="9"/>
            <color indexed="81"/>
            <rFont val="Tahoma"/>
            <family val="2"/>
          </rPr>
          <t>Nati:</t>
        </r>
        <r>
          <rPr>
            <sz val="9"/>
            <color indexed="81"/>
            <rFont val="Tahoma"/>
            <family val="2"/>
          </rPr>
          <t xml:space="preserve">
12059</t>
        </r>
      </text>
    </comment>
    <comment ref="OR62" authorId="3" shapeId="0">
      <text>
        <r>
          <rPr>
            <b/>
            <sz val="9"/>
            <color indexed="81"/>
            <rFont val="Tahoma"/>
            <family val="2"/>
          </rPr>
          <t>Nati:</t>
        </r>
        <r>
          <rPr>
            <sz val="9"/>
            <color indexed="81"/>
            <rFont val="Tahoma"/>
            <family val="2"/>
          </rPr>
          <t xml:space="preserve">
10656</t>
        </r>
      </text>
    </comment>
    <comment ref="OQ63" authorId="3" shapeId="0">
      <text>
        <r>
          <rPr>
            <b/>
            <sz val="9"/>
            <color indexed="81"/>
            <rFont val="Tahoma"/>
            <family val="2"/>
          </rPr>
          <t>Nati:</t>
        </r>
        <r>
          <rPr>
            <sz val="9"/>
            <color indexed="81"/>
            <rFont val="Tahoma"/>
            <family val="2"/>
          </rPr>
          <t xml:space="preserve">
12059</t>
        </r>
      </text>
    </comment>
    <comment ref="OR63" authorId="3" shapeId="0">
      <text>
        <r>
          <rPr>
            <b/>
            <sz val="9"/>
            <color indexed="81"/>
            <rFont val="Tahoma"/>
            <family val="2"/>
          </rPr>
          <t>Nati:</t>
        </r>
        <r>
          <rPr>
            <sz val="9"/>
            <color indexed="81"/>
            <rFont val="Tahoma"/>
            <family val="2"/>
          </rPr>
          <t xml:space="preserve">
10656</t>
        </r>
      </text>
    </comment>
    <comment ref="OQ64" authorId="3" shapeId="0">
      <text>
        <r>
          <rPr>
            <b/>
            <sz val="9"/>
            <color indexed="81"/>
            <rFont val="Tahoma"/>
            <family val="2"/>
          </rPr>
          <t>Nati:</t>
        </r>
        <r>
          <rPr>
            <sz val="9"/>
            <color indexed="81"/>
            <rFont val="Tahoma"/>
            <family val="2"/>
          </rPr>
          <t xml:space="preserve">
12059</t>
        </r>
      </text>
    </comment>
    <comment ref="OR64" authorId="3" shapeId="0">
      <text>
        <r>
          <rPr>
            <b/>
            <sz val="9"/>
            <color indexed="81"/>
            <rFont val="Tahoma"/>
            <family val="2"/>
          </rPr>
          <t>Nati:</t>
        </r>
        <r>
          <rPr>
            <sz val="9"/>
            <color indexed="81"/>
            <rFont val="Tahoma"/>
            <family val="2"/>
          </rPr>
          <t xml:space="preserve">
10656</t>
        </r>
      </text>
    </comment>
    <comment ref="OQ65" authorId="3" shapeId="0">
      <text>
        <r>
          <rPr>
            <b/>
            <sz val="9"/>
            <color indexed="81"/>
            <rFont val="Tahoma"/>
            <family val="2"/>
          </rPr>
          <t>Nati:</t>
        </r>
        <r>
          <rPr>
            <sz val="9"/>
            <color indexed="81"/>
            <rFont val="Tahoma"/>
            <family val="2"/>
          </rPr>
          <t xml:space="preserve">
12059</t>
        </r>
      </text>
    </comment>
    <comment ref="OR65" authorId="3" shapeId="0">
      <text>
        <r>
          <rPr>
            <b/>
            <sz val="9"/>
            <color indexed="81"/>
            <rFont val="Tahoma"/>
            <family val="2"/>
          </rPr>
          <t>Nati:</t>
        </r>
        <r>
          <rPr>
            <sz val="9"/>
            <color indexed="81"/>
            <rFont val="Tahoma"/>
            <family val="2"/>
          </rPr>
          <t xml:space="preserve">
10656</t>
        </r>
      </text>
    </comment>
    <comment ref="DG6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06452
</t>
        </r>
      </text>
    </comment>
    <comment ref="NS66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12053</t>
        </r>
      </text>
    </comment>
    <comment ref="OO6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10653</t>
        </r>
      </text>
    </comment>
    <comment ref="CT68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9822</t>
        </r>
      </text>
    </comment>
    <comment ref="FR68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12959</t>
        </r>
      </text>
    </comment>
    <comment ref="FZ68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9843</t>
        </r>
      </text>
    </comment>
    <comment ref="IF68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07665</t>
        </r>
      </text>
    </comment>
    <comment ref="IW68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9818</t>
        </r>
      </text>
    </comment>
    <comment ref="JP68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07696</t>
        </r>
      </text>
    </comment>
    <comment ref="LR68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10093</t>
        </r>
      </text>
    </comment>
    <comment ref="MD68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02153</t>
        </r>
      </text>
    </comment>
    <comment ref="NJ68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12052</t>
        </r>
      </text>
    </comment>
    <comment ref="NK68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02178</t>
        </r>
      </text>
    </comment>
    <comment ref="PL68" authorId="6" shapeId="0">
      <text>
        <r>
          <rPr>
            <b/>
            <sz val="9"/>
            <color indexed="81"/>
            <rFont val="Tahoma"/>
            <family val="2"/>
          </rPr>
          <t>Desu:</t>
        </r>
        <r>
          <rPr>
            <sz val="9"/>
            <color indexed="81"/>
            <rFont val="Tahoma"/>
            <family val="2"/>
          </rPr>
          <t xml:space="preserve">
12067
</t>
        </r>
      </text>
    </comment>
    <comment ref="QH68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10687</t>
        </r>
      </text>
    </comment>
    <comment ref="EP6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9834</t>
        </r>
      </text>
    </comment>
    <comment ref="EQ6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06482</t>
        </r>
      </text>
    </comment>
    <comment ref="GY6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12988</t>
        </r>
      </text>
    </comment>
    <comment ref="JS6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07699</t>
        </r>
      </text>
    </comment>
    <comment ref="MV6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02167</t>
        </r>
      </text>
    </comment>
    <comment ref="DD70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06451</t>
        </r>
      </text>
    </comment>
    <comment ref="BQ86" authorId="3" shapeId="0">
      <text>
        <r>
          <rPr>
            <b/>
            <sz val="9"/>
            <color indexed="81"/>
            <rFont val="Tahoma"/>
            <family val="2"/>
          </rPr>
          <t>IT:</t>
        </r>
        <r>
          <rPr>
            <sz val="9"/>
            <color indexed="81"/>
            <rFont val="Tahoma"/>
            <family val="2"/>
          </rPr>
          <t xml:space="preserve">
13222</t>
        </r>
      </text>
    </comment>
    <comment ref="BZ86" authorId="3" shapeId="0">
      <text>
        <r>
          <rPr>
            <b/>
            <sz val="9"/>
            <color indexed="81"/>
            <rFont val="Tahoma"/>
            <family val="2"/>
          </rPr>
          <t>IT:
13230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J8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06457</t>
        </r>
      </text>
    </comment>
    <comment ref="DM8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06459</t>
        </r>
      </text>
    </comment>
    <comment ref="DP8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06463</t>
        </r>
      </text>
    </comment>
    <comment ref="ED8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FORM</t>
        </r>
      </text>
    </comment>
    <comment ref="EE8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06473</t>
        </r>
      </text>
    </comment>
    <comment ref="EH8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06475</t>
        </r>
      </text>
    </comment>
    <comment ref="EN86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06481</t>
        </r>
      </text>
    </comment>
    <comment ref="EQ8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06483</t>
        </r>
      </text>
    </comment>
    <comment ref="ET86" authorId="3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06487</t>
        </r>
      </text>
    </comment>
    <comment ref="EZ8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06493</t>
        </r>
      </text>
    </comment>
    <comment ref="FC8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06496</t>
        </r>
      </text>
    </comment>
    <comment ref="FF8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06499</t>
        </r>
      </text>
    </comment>
    <comment ref="FO8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12954</t>
        </r>
      </text>
    </comment>
    <comment ref="FX86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12964</t>
        </r>
      </text>
    </comment>
    <comment ref="GA8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12966</t>
        </r>
      </text>
    </comment>
    <comment ref="GG8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12972</t>
        </r>
      </text>
    </comment>
    <comment ref="GP86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12981</t>
        </r>
      </text>
    </comment>
    <comment ref="GV8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12986</t>
        </r>
      </text>
    </comment>
    <comment ref="HB8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12991</t>
        </r>
      </text>
    </comment>
    <comment ref="HH86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12996</t>
        </r>
      </text>
    </comment>
    <comment ref="HN8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13000</t>
        </r>
      </text>
    </comment>
    <comment ref="HQ8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07653</t>
        </r>
      </text>
    </comment>
    <comment ref="HW8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07657</t>
        </r>
      </text>
    </comment>
    <comment ref="HZ86" authorId="1" shapeId="0">
      <text>
        <r>
          <rPr>
            <b/>
            <sz val="9"/>
            <color indexed="81"/>
            <rFont val="Tahoma"/>
            <family val="2"/>
          </rPr>
          <t>RO:
07661</t>
        </r>
      </text>
    </comment>
    <comment ref="IF8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07665</t>
        </r>
      </text>
    </comment>
    <comment ref="IL8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07669</t>
        </r>
      </text>
    </comment>
    <comment ref="IO86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07671</t>
        </r>
      </text>
    </comment>
    <comment ref="IX86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07679
</t>
        </r>
      </text>
    </comment>
    <comment ref="JD8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07685</t>
        </r>
      </text>
    </comment>
    <comment ref="JJ86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07690</t>
        </r>
      </text>
    </comment>
    <comment ref="JP8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07696</t>
        </r>
      </text>
    </comment>
    <comment ref="JS8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07699</t>
        </r>
      </text>
    </comment>
    <comment ref="JV8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10051</t>
        </r>
      </text>
    </comment>
    <comment ref="KB86" authorId="6" shapeId="0">
      <text>
        <r>
          <rPr>
            <b/>
            <sz val="9"/>
            <color indexed="81"/>
            <rFont val="Tahoma"/>
            <family val="2"/>
          </rPr>
          <t>Desu:</t>
        </r>
        <r>
          <rPr>
            <sz val="9"/>
            <color indexed="81"/>
            <rFont val="Tahoma"/>
            <family val="2"/>
          </rPr>
          <t xml:space="preserve">
10057</t>
        </r>
      </text>
    </comment>
    <comment ref="KE8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10060
</t>
        </r>
      </text>
    </comment>
    <comment ref="KN8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10067</t>
        </r>
      </text>
    </comment>
    <comment ref="KQ8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10070</t>
        </r>
      </text>
    </comment>
    <comment ref="KT8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10073</t>
        </r>
      </text>
    </comment>
    <comment ref="KZ86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10078</t>
        </r>
      </text>
    </comment>
    <comment ref="LI86" authorId="6" shapeId="0">
      <text>
        <r>
          <rPr>
            <b/>
            <sz val="9"/>
            <color indexed="81"/>
            <rFont val="Tahoma"/>
            <family val="2"/>
          </rPr>
          <t>Desu:</t>
        </r>
        <r>
          <rPr>
            <sz val="9"/>
            <color indexed="81"/>
            <rFont val="Tahoma"/>
            <family val="2"/>
          </rPr>
          <t xml:space="preserve">
10085</t>
        </r>
      </text>
    </comment>
    <comment ref="LO86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10091</t>
        </r>
      </text>
    </comment>
    <comment ref="LR8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10093</t>
        </r>
      </text>
    </comment>
    <comment ref="MA8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10100</t>
        </r>
      </text>
    </comment>
    <comment ref="MD86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02153</t>
        </r>
      </text>
    </comment>
    <comment ref="MG8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02155</t>
        </r>
      </text>
    </comment>
    <comment ref="MJ8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02158</t>
        </r>
      </text>
    </comment>
    <comment ref="MM8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02160</t>
        </r>
      </text>
    </comment>
    <comment ref="MS86" authorId="5" shapeId="0">
      <text>
        <r>
          <rPr>
            <b/>
            <sz val="9"/>
            <color indexed="81"/>
            <rFont val="Tahoma"/>
            <family val="2"/>
          </rPr>
          <t>Bolt:</t>
        </r>
        <r>
          <rPr>
            <sz val="9"/>
            <color indexed="81"/>
            <rFont val="Tahoma"/>
            <family val="2"/>
          </rPr>
          <t xml:space="preserve">
02165</t>
        </r>
      </text>
    </comment>
    <comment ref="MV8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02167</t>
        </r>
      </text>
    </comment>
    <comment ref="NB86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02171</t>
        </r>
      </text>
    </comment>
    <comment ref="NH8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02176</t>
        </r>
      </text>
    </comment>
    <comment ref="NK8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02178</t>
        </r>
      </text>
    </comment>
    <comment ref="NQ8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02183</t>
        </r>
      </text>
    </comment>
    <comment ref="NT86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02186</t>
        </r>
      </text>
    </comment>
    <comment ref="OF8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02195</t>
        </r>
      </text>
    </comment>
    <comment ref="OI86" authorId="5" shapeId="0">
      <text>
        <r>
          <rPr>
            <b/>
            <sz val="9"/>
            <color indexed="81"/>
            <rFont val="Tahoma"/>
            <family val="2"/>
          </rPr>
          <t>Bolt:</t>
        </r>
        <r>
          <rPr>
            <sz val="9"/>
            <color indexed="81"/>
            <rFont val="Tahoma"/>
            <family val="2"/>
          </rPr>
          <t xml:space="preserve">
02198</t>
        </r>
      </text>
    </comment>
    <comment ref="OL8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02200</t>
        </r>
      </text>
    </comment>
    <comment ref="OO8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10653</t>
        </r>
      </text>
    </comment>
    <comment ref="JG87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07688</t>
        </r>
      </text>
    </comment>
    <comment ref="CO9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13241</t>
        </r>
      </text>
    </comment>
    <comment ref="CX90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13245</t>
        </r>
      </text>
    </comment>
    <comment ref="DA90" authorId="3" shapeId="0">
      <text>
        <r>
          <rPr>
            <b/>
            <sz val="9"/>
            <color indexed="81"/>
            <rFont val="Tahoma"/>
            <family val="2"/>
          </rPr>
          <t>Rod:
13248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J9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06457</t>
        </r>
      </text>
    </comment>
    <comment ref="DM9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06459</t>
        </r>
      </text>
    </comment>
    <comment ref="DP9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06463</t>
        </r>
      </text>
    </comment>
    <comment ref="DS9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>06466</t>
        </r>
      </text>
    </comment>
    <comment ref="DV9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06468</t>
        </r>
      </text>
    </comment>
    <comment ref="EB9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06470</t>
        </r>
      </text>
    </comment>
    <comment ref="EE9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06473</t>
        </r>
      </text>
    </comment>
    <comment ref="EH9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06475</t>
        </r>
      </text>
    </comment>
    <comment ref="EN90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06481</t>
        </r>
      </text>
    </comment>
    <comment ref="EQ9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06483</t>
        </r>
      </text>
    </comment>
    <comment ref="ET90" authorId="4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06487</t>
        </r>
      </text>
    </comment>
    <comment ref="FI9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12952</t>
        </r>
      </text>
    </comment>
    <comment ref="FO9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12954</t>
        </r>
      </text>
    </comment>
    <comment ref="FR90" authorId="3" shapeId="0">
      <text>
        <r>
          <rPr>
            <b/>
            <sz val="9"/>
            <color indexed="81"/>
            <rFont val="Tahoma"/>
            <family val="2"/>
          </rPr>
          <t>Nati:</t>
        </r>
        <r>
          <rPr>
            <sz val="9"/>
            <color indexed="81"/>
            <rFont val="Tahoma"/>
            <family val="2"/>
          </rPr>
          <t xml:space="preserve">
12959</t>
        </r>
      </text>
    </comment>
    <comment ref="FU9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12961</t>
        </r>
      </text>
    </comment>
    <comment ref="FX90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12964</t>
        </r>
      </text>
    </comment>
    <comment ref="GA9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12966</t>
        </r>
      </text>
    </comment>
    <comment ref="GG9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12972</t>
        </r>
      </text>
    </comment>
    <comment ref="GJ9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12975</t>
        </r>
      </text>
    </comment>
    <comment ref="GM9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12977</t>
        </r>
      </text>
    </comment>
    <comment ref="GV9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12986</t>
        </r>
      </text>
    </comment>
    <comment ref="GY9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12988</t>
        </r>
      </text>
    </comment>
    <comment ref="HB9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12991</t>
        </r>
      </text>
    </comment>
    <comment ref="HE90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12994</t>
        </r>
      </text>
    </comment>
    <comment ref="HH90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12996</t>
        </r>
      </text>
    </comment>
    <comment ref="HN9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13000</t>
        </r>
      </text>
    </comment>
    <comment ref="HQ9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07653</t>
        </r>
      </text>
    </comment>
    <comment ref="HT90" authorId="3" shapeId="0">
      <text>
        <r>
          <rPr>
            <b/>
            <sz val="9"/>
            <color indexed="81"/>
            <rFont val="Tahoma"/>
            <family val="2"/>
          </rPr>
          <t>Nati:</t>
        </r>
        <r>
          <rPr>
            <sz val="9"/>
            <color indexed="81"/>
            <rFont val="Tahoma"/>
            <family val="2"/>
          </rPr>
          <t xml:space="preserve">
07656</t>
        </r>
      </text>
    </comment>
    <comment ref="HW9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07658
</t>
        </r>
      </text>
    </comment>
    <comment ref="HZ9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07661
</t>
        </r>
      </text>
    </comment>
    <comment ref="IC9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07663</t>
        </r>
      </text>
    </comment>
    <comment ref="IL9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07669</t>
        </r>
      </text>
    </comment>
    <comment ref="IU91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07676</t>
        </r>
      </text>
    </comment>
    <comment ref="IX91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07679</t>
        </r>
      </text>
    </comment>
    <comment ref="JA91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07681</t>
        </r>
      </text>
    </comment>
    <comment ref="JG91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07688</t>
        </r>
      </text>
    </comment>
    <comment ref="KB91" authorId="6" shapeId="0">
      <text>
        <r>
          <rPr>
            <b/>
            <sz val="9"/>
            <color indexed="81"/>
            <rFont val="Tahoma"/>
            <family val="2"/>
          </rPr>
          <t>Desu:</t>
        </r>
        <r>
          <rPr>
            <sz val="9"/>
            <color indexed="81"/>
            <rFont val="Tahoma"/>
            <family val="2"/>
          </rPr>
          <t xml:space="preserve">
10057</t>
        </r>
      </text>
    </comment>
    <comment ref="KE91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10060
</t>
        </r>
      </text>
    </comment>
    <comment ref="KK91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10064</t>
        </r>
      </text>
    </comment>
    <comment ref="LL91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10088</t>
        </r>
      </text>
    </comment>
    <comment ref="LU91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10097</t>
        </r>
      </text>
    </comment>
    <comment ref="LX91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10098</t>
        </r>
      </text>
    </comment>
    <comment ref="OI91" authorId="5" shapeId="0">
      <text>
        <r>
          <rPr>
            <b/>
            <sz val="9"/>
            <color indexed="81"/>
            <rFont val="Tahoma"/>
            <family val="2"/>
          </rPr>
          <t>Bolt:</t>
        </r>
        <r>
          <rPr>
            <sz val="9"/>
            <color indexed="81"/>
            <rFont val="Tahoma"/>
            <family val="2"/>
          </rPr>
          <t xml:space="preserve">
02198</t>
        </r>
      </text>
    </comment>
    <comment ref="OL91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02200</t>
        </r>
      </text>
    </comment>
    <comment ref="OR91" authorId="3" shapeId="0">
      <text>
        <r>
          <rPr>
            <b/>
            <sz val="9"/>
            <color indexed="81"/>
            <rFont val="Tahoma"/>
            <family val="2"/>
          </rPr>
          <t>Nati:</t>
        </r>
        <r>
          <rPr>
            <sz val="9"/>
            <color indexed="81"/>
            <rFont val="Tahoma"/>
            <family val="2"/>
          </rPr>
          <t xml:space="preserve">
10656</t>
        </r>
      </text>
    </comment>
    <comment ref="OU91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10659</t>
        </r>
      </text>
    </comment>
    <comment ref="PA91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10663</t>
        </r>
      </text>
    </comment>
    <comment ref="PD91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10665</t>
        </r>
      </text>
    </comment>
    <comment ref="PG91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10668</t>
        </r>
      </text>
    </comment>
    <comment ref="PJ91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10671</t>
        </r>
      </text>
    </comment>
    <comment ref="PM91" authorId="6" shapeId="0">
      <text>
        <r>
          <rPr>
            <b/>
            <sz val="9"/>
            <color indexed="81"/>
            <rFont val="Tahoma"/>
            <family val="2"/>
          </rPr>
          <t>Desu:</t>
        </r>
        <r>
          <rPr>
            <sz val="9"/>
            <color indexed="81"/>
            <rFont val="Tahoma"/>
            <family val="2"/>
          </rPr>
          <t xml:space="preserve">
10673</t>
        </r>
      </text>
    </comment>
    <comment ref="QB91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10682</t>
        </r>
      </text>
    </comment>
    <comment ref="QE91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10685</t>
        </r>
      </text>
    </comment>
    <comment ref="IU92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07676</t>
        </r>
      </text>
    </comment>
    <comment ref="IX92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07679</t>
        </r>
      </text>
    </comment>
    <comment ref="JA92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07682</t>
        </r>
      </text>
    </comment>
    <comment ref="JD92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07685</t>
        </r>
      </text>
    </comment>
    <comment ref="JJ92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07691</t>
        </r>
      </text>
    </comment>
    <comment ref="KB92" authorId="6" shapeId="0">
      <text>
        <r>
          <rPr>
            <b/>
            <sz val="9"/>
            <color indexed="81"/>
            <rFont val="Tahoma"/>
            <family val="2"/>
          </rPr>
          <t>Desu:</t>
        </r>
        <r>
          <rPr>
            <sz val="9"/>
            <color indexed="81"/>
            <rFont val="Tahoma"/>
            <family val="2"/>
          </rPr>
          <t xml:space="preserve">
10057</t>
        </r>
      </text>
    </comment>
    <comment ref="KE92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10060
</t>
        </r>
      </text>
    </comment>
    <comment ref="KK92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10064</t>
        </r>
      </text>
    </comment>
    <comment ref="KT92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10073</t>
        </r>
      </text>
    </comment>
    <comment ref="KW92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10076</t>
        </r>
      </text>
    </comment>
    <comment ref="LU92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10097</t>
        </r>
      </text>
    </comment>
    <comment ref="MV92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02167</t>
        </r>
      </text>
    </comment>
    <comment ref="MY92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02169</t>
        </r>
      </text>
    </comment>
    <comment ref="NE92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02174</t>
        </r>
      </text>
    </comment>
    <comment ref="NK92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02178</t>
        </r>
      </text>
    </comment>
    <comment ref="NN92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02181</t>
        </r>
      </text>
    </comment>
    <comment ref="NW92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02188</t>
        </r>
      </text>
    </comment>
    <comment ref="OL92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02200</t>
        </r>
      </text>
    </comment>
    <comment ref="OU92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10659</t>
        </r>
      </text>
    </comment>
    <comment ref="OX92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10660
</t>
        </r>
      </text>
    </comment>
    <comment ref="PA92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10663</t>
        </r>
      </text>
    </comment>
    <comment ref="PD92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10665</t>
        </r>
      </text>
    </comment>
    <comment ref="DD93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06451</t>
        </r>
      </text>
    </comment>
    <comment ref="DG9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06452</t>
        </r>
      </text>
    </comment>
    <comment ref="DS9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>06466</t>
        </r>
      </text>
    </comment>
    <comment ref="EQ9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06483</t>
        </r>
      </text>
    </comment>
    <comment ref="ET93" authorId="3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06487</t>
        </r>
      </text>
    </comment>
    <comment ref="EW9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06490</t>
        </r>
      </text>
    </comment>
    <comment ref="FC9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06496</t>
        </r>
      </text>
    </comment>
    <comment ref="LI93" authorId="6" shapeId="0">
      <text>
        <r>
          <rPr>
            <b/>
            <sz val="9"/>
            <color indexed="81"/>
            <rFont val="Tahoma"/>
            <family val="2"/>
          </rPr>
          <t>Desu:</t>
        </r>
        <r>
          <rPr>
            <sz val="9"/>
            <color indexed="81"/>
            <rFont val="Tahoma"/>
            <family val="2"/>
          </rPr>
          <t xml:space="preserve">
10085</t>
        </r>
      </text>
    </comment>
    <comment ref="LR9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10094</t>
        </r>
      </text>
    </comment>
    <comment ref="MM9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02161</t>
        </r>
      </text>
    </comment>
    <comment ref="MV9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02167</t>
        </r>
      </text>
    </comment>
    <comment ref="MY9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02169</t>
        </r>
      </text>
    </comment>
    <comment ref="OI93" authorId="5" shapeId="0">
      <text>
        <r>
          <rPr>
            <b/>
            <sz val="9"/>
            <color indexed="81"/>
            <rFont val="Tahoma"/>
            <family val="2"/>
          </rPr>
          <t>Bolt:</t>
        </r>
        <r>
          <rPr>
            <sz val="9"/>
            <color indexed="81"/>
            <rFont val="Tahoma"/>
            <family val="2"/>
          </rPr>
          <t xml:space="preserve">
02198</t>
        </r>
      </text>
    </comment>
    <comment ref="PG9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10668</t>
        </r>
      </text>
    </comment>
    <comment ref="PV9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10678</t>
        </r>
      </text>
    </comment>
    <comment ref="GX94" authorId="1" shapeId="0">
      <text>
        <r>
          <rPr>
            <b/>
            <sz val="9"/>
            <color indexed="81"/>
            <rFont val="Tahoma"/>
            <family val="2"/>
          </rPr>
          <t>RO:
በመጠየቂያ</t>
        </r>
      </text>
    </comment>
    <comment ref="GY9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12988</t>
        </r>
      </text>
    </comment>
    <comment ref="HB9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12991</t>
        </r>
      </text>
    </comment>
    <comment ref="HE94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12994</t>
        </r>
      </text>
    </comment>
    <comment ref="HW9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07658</t>
        </r>
      </text>
    </comment>
    <comment ref="IF9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07665</t>
        </r>
      </text>
    </comment>
    <comment ref="IR94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07673</t>
        </r>
      </text>
    </comment>
    <comment ref="JJ94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07691</t>
        </r>
      </text>
    </comment>
    <comment ref="KT9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10073</t>
        </r>
      </text>
    </comment>
    <comment ref="LL9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10088</t>
        </r>
      </text>
    </comment>
    <comment ref="LO94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10091</t>
        </r>
      </text>
    </comment>
    <comment ref="LR9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10094</t>
        </r>
      </text>
    </comment>
    <comment ref="MJ9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02158</t>
        </r>
      </text>
    </comment>
    <comment ref="MP9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02163</t>
        </r>
      </text>
    </comment>
    <comment ref="JG95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07688</t>
        </r>
      </text>
    </comment>
    <comment ref="BW96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13227</t>
        </r>
      </text>
    </comment>
    <comment ref="BZ96" authorId="3" shapeId="0">
      <text>
        <r>
          <rPr>
            <b/>
            <sz val="9"/>
            <color indexed="81"/>
            <rFont val="Tahoma"/>
            <family val="2"/>
          </rPr>
          <t>IT:
13230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G9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06452</t>
        </r>
      </text>
    </comment>
    <comment ref="DJ9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06457</t>
        </r>
      </text>
    </comment>
    <comment ref="DM9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06460</t>
        </r>
      </text>
    </comment>
    <comment ref="EE9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06473</t>
        </r>
      </text>
    </comment>
    <comment ref="EZ9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06493</t>
        </r>
      </text>
    </comment>
    <comment ref="FC9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06496</t>
        </r>
      </text>
    </comment>
    <comment ref="FI9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12952</t>
        </r>
      </text>
    </comment>
    <comment ref="HT96" authorId="3" shapeId="0">
      <text>
        <r>
          <rPr>
            <b/>
            <sz val="9"/>
            <color indexed="81"/>
            <rFont val="Tahoma"/>
            <family val="2"/>
          </rPr>
          <t>Nati:</t>
        </r>
        <r>
          <rPr>
            <sz val="9"/>
            <color indexed="81"/>
            <rFont val="Tahoma"/>
            <family val="2"/>
          </rPr>
          <t xml:space="preserve">
07656</t>
        </r>
      </text>
    </comment>
    <comment ref="HW9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07658</t>
        </r>
      </text>
    </comment>
    <comment ref="IF9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07665</t>
        </r>
      </text>
    </comment>
    <comment ref="JJ96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07691</t>
        </r>
      </text>
    </comment>
    <comment ref="NZ9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02191</t>
        </r>
      </text>
    </comment>
    <comment ref="OC9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02192</t>
        </r>
      </text>
    </comment>
    <comment ref="OU96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10659</t>
        </r>
      </text>
    </comment>
    <comment ref="CL9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13238</t>
        </r>
      </text>
    </comment>
    <comment ref="DG9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06452</t>
        </r>
      </text>
    </comment>
    <comment ref="EW99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06489</t>
        </r>
      </text>
    </comment>
    <comment ref="DP10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06463</t>
        </r>
      </text>
    </comment>
    <comment ref="GL10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6596</t>
        </r>
      </text>
    </comment>
    <comment ref="GV10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12986</t>
        </r>
      </text>
    </comment>
    <comment ref="GY100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12989</t>
        </r>
      </text>
    </comment>
    <comment ref="EN101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06481</t>
        </r>
      </text>
    </comment>
    <comment ref="ET101" authorId="3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06487</t>
        </r>
      </text>
    </comment>
    <comment ref="FX101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12964</t>
        </r>
      </text>
    </comment>
    <comment ref="GD101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12969</t>
        </r>
      </text>
    </comment>
    <comment ref="LF101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10080</t>
        </r>
      </text>
    </comment>
    <comment ref="LR101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10093</t>
        </r>
      </text>
    </comment>
    <comment ref="PV101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10678</t>
        </r>
      </text>
    </comment>
    <comment ref="QE101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10685</t>
        </r>
      </text>
    </comment>
    <comment ref="QH101" authorId="0" shapeId="0">
      <text>
        <r>
          <rPr>
            <b/>
            <sz val="9"/>
            <color indexed="81"/>
            <rFont val="Tahoma"/>
            <family val="2"/>
          </rPr>
          <t>ICT-12:</t>
        </r>
        <r>
          <rPr>
            <sz val="9"/>
            <color indexed="81"/>
            <rFont val="Tahoma"/>
            <family val="2"/>
          </rPr>
          <t xml:space="preserve">
10687</t>
        </r>
      </text>
    </comment>
    <comment ref="HT102" authorId="3" shapeId="0">
      <text>
        <r>
          <rPr>
            <b/>
            <sz val="9"/>
            <color indexed="81"/>
            <rFont val="Tahoma"/>
            <family val="2"/>
          </rPr>
          <t>Nati:</t>
        </r>
        <r>
          <rPr>
            <sz val="9"/>
            <color indexed="81"/>
            <rFont val="Tahoma"/>
            <family val="2"/>
          </rPr>
          <t xml:space="preserve">
07656</t>
        </r>
      </text>
    </comment>
    <comment ref="IN10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form</t>
        </r>
      </text>
    </comment>
    <comment ref="IO103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07671
</t>
        </r>
      </text>
    </comment>
    <comment ref="IT10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9817</t>
        </r>
      </text>
    </comment>
    <comment ref="KW104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10075</t>
        </r>
      </text>
    </comment>
    <comment ref="KK10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10064</t>
        </r>
      </text>
    </comment>
    <comment ref="KN10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10067
</t>
        </r>
      </text>
    </comment>
    <comment ref="KQ10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10070</t>
        </r>
      </text>
    </comment>
    <comment ref="LU105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10097</t>
        </r>
      </text>
    </comment>
    <comment ref="KJ10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9829</t>
        </r>
      </text>
    </comment>
    <comment ref="KT106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10073</t>
        </r>
      </text>
    </comment>
    <comment ref="KV10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9832</t>
        </r>
      </text>
    </comment>
    <comment ref="KW10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10076</t>
        </r>
      </text>
    </comment>
    <comment ref="LF107" authorId="1" shapeId="0">
      <text>
        <r>
          <rPr>
            <b/>
            <sz val="9"/>
            <color indexed="81"/>
            <rFont val="Tahoma"/>
            <family val="2"/>
          </rPr>
          <t>RO:</t>
        </r>
        <r>
          <rPr>
            <sz val="9"/>
            <color indexed="81"/>
            <rFont val="Tahoma"/>
            <family val="2"/>
          </rPr>
          <t xml:space="preserve">
10082</t>
        </r>
      </text>
    </comment>
    <comment ref="OT109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12060</t>
        </r>
      </text>
    </comment>
    <comment ref="OU109" authorId="4" shapeId="0">
      <text>
        <r>
          <rPr>
            <b/>
            <sz val="9"/>
            <color indexed="81"/>
            <rFont val="Tahoma"/>
            <family val="2"/>
          </rPr>
          <t>#emanuel#:</t>
        </r>
        <r>
          <rPr>
            <sz val="9"/>
            <color indexed="81"/>
            <rFont val="Tahoma"/>
            <family val="2"/>
          </rPr>
          <t xml:space="preserve">
10659</t>
        </r>
      </text>
    </comment>
  </commentList>
</comments>
</file>

<file path=xl/comments4.xml><?xml version="1.0" encoding="utf-8"?>
<comments xmlns="http://schemas.openxmlformats.org/spreadsheetml/2006/main">
  <authors>
    <author>Author</author>
  </authors>
  <commentList>
    <comment ref="F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7959</t>
        </r>
      </text>
    </comment>
    <comment ref="J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06688</t>
        </r>
      </text>
    </comment>
    <comment ref="M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06690</t>
        </r>
      </text>
    </comment>
    <comment ref="Q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06692</t>
        </r>
      </text>
    </comment>
    <comment ref="T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06694</t>
        </r>
      </text>
    </comment>
    <comment ref="W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06696</t>
        </r>
      </text>
    </comment>
    <comment ref="Z5" authorId="0" shapeId="0">
      <text>
        <r>
          <rPr>
            <sz val="9"/>
            <color indexed="81"/>
            <rFont val="Tahoma"/>
            <family val="2"/>
          </rPr>
          <t>06698</t>
        </r>
      </text>
    </comment>
    <comment ref="AC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06700</t>
        </r>
      </text>
    </comment>
    <comment ref="AF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13102</t>
        </r>
      </text>
    </comment>
    <comment ref="AI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13104</t>
        </r>
      </text>
    </comment>
    <comment ref="AL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13107</t>
        </r>
      </text>
    </comment>
    <comment ref="AO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13109</t>
        </r>
      </text>
    </comment>
    <comment ref="AR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13111</t>
        </r>
      </text>
    </comment>
    <comment ref="AU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13113</t>
        </r>
      </text>
    </comment>
    <comment ref="AX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13115</t>
        </r>
      </text>
    </comment>
    <comment ref="BA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13117</t>
        </r>
      </text>
    </comment>
    <comment ref="BD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13119</t>
        </r>
      </text>
    </comment>
    <comment ref="BG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13121</t>
        </r>
      </text>
    </comment>
    <comment ref="BJ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13123</t>
        </r>
      </text>
    </comment>
    <comment ref="BM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13125</t>
        </r>
      </text>
    </comment>
    <comment ref="BP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13127</t>
        </r>
      </text>
    </comment>
    <comment ref="BS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13130</t>
        </r>
      </text>
    </comment>
    <comment ref="BV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13132</t>
        </r>
      </text>
    </comment>
    <comment ref="BY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13134</t>
        </r>
      </text>
    </comment>
    <comment ref="CB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13136</t>
        </r>
      </text>
    </comment>
    <comment ref="CE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13138</t>
        </r>
      </text>
    </comment>
    <comment ref="CH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13140</t>
        </r>
      </text>
    </comment>
    <comment ref="CJ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7960</t>
        </r>
      </text>
    </comment>
    <comment ref="CQ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13144</t>
        </r>
      </text>
    </comment>
    <comment ref="CT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13146</t>
        </r>
      </text>
    </comment>
    <comment ref="CW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13148</t>
        </r>
      </text>
    </comment>
    <comment ref="CZ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13150</t>
        </r>
      </text>
    </comment>
    <comment ref="DC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06352</t>
        </r>
      </text>
    </comment>
    <comment ref="DF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06354</t>
        </r>
      </text>
    </comment>
    <comment ref="DI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06358</t>
        </r>
      </text>
    </comment>
    <comment ref="DL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06360</t>
        </r>
      </text>
    </comment>
    <comment ref="DO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06362</t>
        </r>
      </text>
    </comment>
    <comment ref="DR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06364</t>
        </r>
      </text>
    </comment>
    <comment ref="DU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06366</t>
        </r>
      </text>
    </comment>
    <comment ref="DX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06368</t>
        </r>
      </text>
    </comment>
    <comment ref="EA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06370</t>
        </r>
      </text>
    </comment>
    <comment ref="ED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06372</t>
        </r>
      </text>
    </comment>
    <comment ref="EG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06374</t>
        </r>
      </text>
    </comment>
    <comment ref="EJ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06376</t>
        </r>
      </text>
    </comment>
    <comment ref="EM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06378</t>
        </r>
      </text>
    </comment>
    <comment ref="EP5" authorId="0" shapeId="0">
      <text>
        <r>
          <rPr>
            <b/>
            <sz val="9"/>
            <color indexed="81"/>
            <rFont val="Tahoma"/>
            <family val="2"/>
          </rPr>
          <t>Author:
06380</t>
        </r>
      </text>
    </comment>
    <comment ref="ES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06383</t>
        </r>
      </text>
    </comment>
    <comment ref="EV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06385</t>
        </r>
      </text>
    </comment>
    <comment ref="EY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06387</t>
        </r>
      </text>
    </comment>
    <comment ref="FB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06389</t>
        </r>
      </text>
    </comment>
    <comment ref="FD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7964</t>
        </r>
      </text>
    </comment>
    <comment ref="FE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06392</t>
        </r>
      </text>
    </comment>
    <comment ref="FH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06394</t>
        </r>
      </text>
    </comment>
    <comment ref="FK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06396</t>
        </r>
      </text>
    </comment>
    <comment ref="FN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06398</t>
        </r>
      </text>
    </comment>
    <comment ref="FQ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06400</t>
        </r>
      </text>
    </comment>
    <comment ref="FT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07402</t>
        </r>
      </text>
    </comment>
    <comment ref="FW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07405</t>
        </r>
      </text>
    </comment>
    <comment ref="FZ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07407</t>
        </r>
      </text>
    </comment>
    <comment ref="GC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07409</t>
        </r>
      </text>
    </comment>
    <comment ref="GF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07411</t>
        </r>
      </text>
    </comment>
    <comment ref="GI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07413</t>
        </r>
      </text>
    </comment>
    <comment ref="GL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07415</t>
        </r>
      </text>
    </comment>
    <comment ref="GO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07417</t>
        </r>
      </text>
    </comment>
    <comment ref="GR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07419</t>
        </r>
      </text>
    </comment>
    <comment ref="GU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07421</t>
        </r>
      </text>
    </comment>
    <comment ref="GX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07423</t>
        </r>
      </text>
    </comment>
    <comment ref="HA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07426</t>
        </r>
      </text>
    </comment>
    <comment ref="HD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07429</t>
        </r>
      </text>
    </comment>
    <comment ref="HG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07431</t>
        </r>
      </text>
    </comment>
    <comment ref="HJ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07433</t>
        </r>
      </text>
    </comment>
    <comment ref="HM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07435</t>
        </r>
      </text>
    </comment>
    <comment ref="HP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07437</t>
        </r>
      </text>
    </comment>
    <comment ref="HS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07439</t>
        </r>
      </text>
    </comment>
    <comment ref="HV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07441</t>
        </r>
      </text>
    </comment>
    <comment ref="HY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07443</t>
        </r>
      </text>
    </comment>
    <comment ref="IA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7971</t>
        </r>
      </text>
    </comment>
    <comment ref="IB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07445</t>
        </r>
      </text>
    </comment>
    <comment ref="IE5" authorId="0" shapeId="0">
      <text>
        <r>
          <rPr>
            <b/>
            <sz val="9"/>
            <color indexed="81"/>
            <rFont val="Tahoma"/>
            <family val="2"/>
          </rPr>
          <t>Author:
07447</t>
        </r>
      </text>
    </comment>
    <comment ref="IH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07449</t>
        </r>
      </text>
    </comment>
    <comment ref="IK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13451</t>
        </r>
      </text>
    </comment>
    <comment ref="IN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13453</t>
        </r>
      </text>
    </comment>
    <comment ref="IQ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13455</t>
        </r>
      </text>
    </comment>
    <comment ref="IT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13457</t>
        </r>
      </text>
    </comment>
    <comment ref="IW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13460</t>
        </r>
      </text>
    </comment>
    <comment ref="IZ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13463</t>
        </r>
      </text>
    </comment>
    <comment ref="JC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13465</t>
        </r>
      </text>
    </comment>
    <comment ref="JF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13467</t>
        </r>
      </text>
    </comment>
    <comment ref="JI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13469</t>
        </r>
      </text>
    </comment>
    <comment ref="JL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13471</t>
        </r>
      </text>
    </comment>
    <comment ref="JO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13473</t>
        </r>
      </text>
    </comment>
    <comment ref="JR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13475</t>
        </r>
      </text>
    </comment>
    <comment ref="JU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13477</t>
        </r>
      </text>
    </comment>
    <comment ref="JX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13479</t>
        </r>
      </text>
    </comment>
    <comment ref="KA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13481</t>
        </r>
      </text>
    </comment>
    <comment ref="KD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13483</t>
        </r>
      </text>
    </comment>
    <comment ref="KG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13485</t>
        </r>
      </text>
    </comment>
    <comment ref="KJ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13487</t>
        </r>
      </text>
    </comment>
    <comment ref="KM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13489</t>
        </r>
      </text>
    </comment>
    <comment ref="KP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13491</t>
        </r>
      </text>
    </comment>
    <comment ref="KS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13493</t>
        </r>
      </text>
    </comment>
    <comment ref="KV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13495</t>
        </r>
      </text>
    </comment>
    <comment ref="KX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7973</t>
        </r>
      </text>
    </comment>
    <comment ref="LE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13498</t>
        </r>
      </text>
    </comment>
    <comment ref="LH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13500</t>
        </r>
      </text>
    </comment>
    <comment ref="LK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02302
</t>
        </r>
      </text>
    </comment>
    <comment ref="LN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02303</t>
        </r>
      </text>
    </comment>
    <comment ref="LQ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02305</t>
        </r>
      </text>
    </comment>
    <comment ref="LT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02307</t>
        </r>
      </text>
    </comment>
    <comment ref="LW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02309</t>
        </r>
      </text>
    </comment>
    <comment ref="LZ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02311</t>
        </r>
      </text>
    </comment>
    <comment ref="MC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02313</t>
        </r>
      </text>
    </comment>
    <comment ref="MF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02315</t>
        </r>
      </text>
    </comment>
    <comment ref="MI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02317</t>
        </r>
      </text>
    </comment>
    <comment ref="ML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02319</t>
        </r>
      </text>
    </comment>
    <comment ref="MO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02321</t>
        </r>
      </text>
    </comment>
    <comment ref="MR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02323</t>
        </r>
      </text>
    </comment>
    <comment ref="MU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02325</t>
        </r>
      </text>
    </comment>
    <comment ref="MX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02327</t>
        </r>
      </text>
    </comment>
    <comment ref="NA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02329</t>
        </r>
      </text>
    </comment>
    <comment ref="NC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7976</t>
        </r>
      </text>
    </comment>
    <comment ref="ND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02331</t>
        </r>
      </text>
    </comment>
    <comment ref="NG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02333</t>
        </r>
      </text>
    </comment>
    <comment ref="NJ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02335</t>
        </r>
      </text>
    </comment>
    <comment ref="NN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02337</t>
        </r>
      </text>
    </comment>
    <comment ref="NQ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02339</t>
        </r>
      </text>
    </comment>
    <comment ref="NT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02341</t>
        </r>
      </text>
    </comment>
    <comment ref="NW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02334</t>
        </r>
      </text>
    </comment>
    <comment ref="F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7959</t>
        </r>
      </text>
    </comment>
    <comment ref="J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06688</t>
        </r>
      </text>
    </comment>
    <comment ref="M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06690</t>
        </r>
      </text>
    </comment>
    <comment ref="Q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06692</t>
        </r>
      </text>
    </comment>
    <comment ref="T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06694</t>
        </r>
      </text>
    </comment>
    <comment ref="W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06696</t>
        </r>
      </text>
    </comment>
    <comment ref="Z6" authorId="0" shapeId="0">
      <text>
        <r>
          <rPr>
            <sz val="9"/>
            <color indexed="81"/>
            <rFont val="Tahoma"/>
            <family val="2"/>
          </rPr>
          <t>06698</t>
        </r>
      </text>
    </comment>
    <comment ref="AC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06700</t>
        </r>
      </text>
    </comment>
    <comment ref="AF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13102</t>
        </r>
      </text>
    </comment>
    <comment ref="AI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13104</t>
        </r>
      </text>
    </comment>
    <comment ref="AL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13107</t>
        </r>
      </text>
    </comment>
    <comment ref="AO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13109</t>
        </r>
      </text>
    </comment>
    <comment ref="AR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13111</t>
        </r>
      </text>
    </comment>
    <comment ref="AU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13113</t>
        </r>
      </text>
    </comment>
    <comment ref="AX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13115</t>
        </r>
      </text>
    </comment>
    <comment ref="BA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13117</t>
        </r>
      </text>
    </comment>
    <comment ref="BD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13119</t>
        </r>
      </text>
    </comment>
    <comment ref="BG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13121</t>
        </r>
      </text>
    </comment>
    <comment ref="BJ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13123</t>
        </r>
      </text>
    </comment>
    <comment ref="BM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13125</t>
        </r>
      </text>
    </comment>
    <comment ref="BP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13127</t>
        </r>
      </text>
    </comment>
    <comment ref="BS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13130</t>
        </r>
      </text>
    </comment>
    <comment ref="BV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13132</t>
        </r>
      </text>
    </comment>
    <comment ref="BY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13134</t>
        </r>
      </text>
    </comment>
    <comment ref="CB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13136</t>
        </r>
      </text>
    </comment>
    <comment ref="CE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13138</t>
        </r>
      </text>
    </comment>
    <comment ref="CH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13140</t>
        </r>
      </text>
    </comment>
    <comment ref="CJ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7960</t>
        </r>
      </text>
    </comment>
    <comment ref="CQ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13144</t>
        </r>
      </text>
    </comment>
    <comment ref="CT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13146</t>
        </r>
      </text>
    </comment>
    <comment ref="CW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13148</t>
        </r>
      </text>
    </comment>
    <comment ref="CZ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13150</t>
        </r>
      </text>
    </comment>
    <comment ref="DC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06352</t>
        </r>
      </text>
    </comment>
    <comment ref="DF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06354</t>
        </r>
      </text>
    </comment>
    <comment ref="DI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06358</t>
        </r>
      </text>
    </comment>
    <comment ref="DL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06360</t>
        </r>
      </text>
    </comment>
    <comment ref="DO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06362</t>
        </r>
      </text>
    </comment>
    <comment ref="DR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06364</t>
        </r>
      </text>
    </comment>
    <comment ref="DU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06366</t>
        </r>
      </text>
    </comment>
    <comment ref="DX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06368</t>
        </r>
      </text>
    </comment>
    <comment ref="EA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06370</t>
        </r>
      </text>
    </comment>
    <comment ref="ED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06372</t>
        </r>
      </text>
    </comment>
    <comment ref="EG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06374</t>
        </r>
      </text>
    </comment>
    <comment ref="EJ6" authorId="0" shapeId="0">
      <text>
        <r>
          <rPr>
            <b/>
            <sz val="9"/>
            <color indexed="81"/>
            <rFont val="Tahoma"/>
            <family val="2"/>
          </rPr>
          <t>06376</t>
        </r>
      </text>
    </comment>
    <comment ref="EM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06378</t>
        </r>
      </text>
    </comment>
    <comment ref="EP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06380</t>
        </r>
      </text>
    </comment>
    <comment ref="ES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06383</t>
        </r>
      </text>
    </comment>
    <comment ref="EV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06385</t>
        </r>
      </text>
    </comment>
    <comment ref="EY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06387</t>
        </r>
      </text>
    </comment>
    <comment ref="FB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06389</t>
        </r>
      </text>
    </comment>
    <comment ref="FD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7964</t>
        </r>
      </text>
    </comment>
    <comment ref="FE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06392</t>
        </r>
      </text>
    </comment>
    <comment ref="FH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06394</t>
        </r>
      </text>
    </comment>
    <comment ref="FK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06396</t>
        </r>
      </text>
    </comment>
    <comment ref="FN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06398</t>
        </r>
      </text>
    </comment>
    <comment ref="FQ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06400</t>
        </r>
      </text>
    </comment>
    <comment ref="FT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07402</t>
        </r>
      </text>
    </comment>
    <comment ref="FW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07405</t>
        </r>
      </text>
    </comment>
    <comment ref="FZ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07407</t>
        </r>
      </text>
    </comment>
    <comment ref="GC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07409</t>
        </r>
      </text>
    </comment>
    <comment ref="GF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07411</t>
        </r>
      </text>
    </comment>
    <comment ref="GI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07413</t>
        </r>
      </text>
    </comment>
    <comment ref="GL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07415</t>
        </r>
      </text>
    </comment>
    <comment ref="GO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07417</t>
        </r>
      </text>
    </comment>
    <comment ref="GR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07419</t>
        </r>
      </text>
    </comment>
    <comment ref="GU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07421</t>
        </r>
      </text>
    </comment>
    <comment ref="GX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07423</t>
        </r>
      </text>
    </comment>
    <comment ref="HA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07426</t>
        </r>
      </text>
    </comment>
    <comment ref="HG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07431</t>
        </r>
      </text>
    </comment>
    <comment ref="HJ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07433</t>
        </r>
      </text>
    </comment>
    <comment ref="HM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07435</t>
        </r>
      </text>
    </comment>
    <comment ref="HP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07437</t>
        </r>
      </text>
    </comment>
    <comment ref="HS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07439</t>
        </r>
      </text>
    </comment>
    <comment ref="HV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07441</t>
        </r>
      </text>
    </comment>
    <comment ref="HY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07443</t>
        </r>
      </text>
    </comment>
    <comment ref="IA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7971</t>
        </r>
      </text>
    </comment>
    <comment ref="IB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07445</t>
        </r>
      </text>
    </comment>
    <comment ref="IE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07447</t>
        </r>
      </text>
    </comment>
    <comment ref="IH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07449</t>
        </r>
      </text>
    </comment>
    <comment ref="IK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13451</t>
        </r>
      </text>
    </comment>
    <comment ref="IN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13453</t>
        </r>
      </text>
    </comment>
    <comment ref="IQ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13455</t>
        </r>
      </text>
    </comment>
    <comment ref="IT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13457</t>
        </r>
      </text>
    </comment>
    <comment ref="IW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13460</t>
        </r>
      </text>
    </comment>
    <comment ref="IZ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13463</t>
        </r>
      </text>
    </comment>
    <comment ref="JC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13465</t>
        </r>
      </text>
    </comment>
    <comment ref="JF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13467</t>
        </r>
      </text>
    </comment>
    <comment ref="JI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13469</t>
        </r>
      </text>
    </comment>
    <comment ref="JL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13471</t>
        </r>
      </text>
    </comment>
    <comment ref="JO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13473</t>
        </r>
      </text>
    </comment>
    <comment ref="JR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13475</t>
        </r>
      </text>
    </comment>
    <comment ref="JU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13477</t>
        </r>
      </text>
    </comment>
    <comment ref="JX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13479</t>
        </r>
      </text>
    </comment>
    <comment ref="KA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13481</t>
        </r>
      </text>
    </comment>
    <comment ref="KD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13483</t>
        </r>
      </text>
    </comment>
    <comment ref="KG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13485</t>
        </r>
      </text>
    </comment>
    <comment ref="KJ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13487</t>
        </r>
      </text>
    </comment>
    <comment ref="KM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13489</t>
        </r>
      </text>
    </comment>
    <comment ref="KP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13491</t>
        </r>
      </text>
    </comment>
    <comment ref="KS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13493</t>
        </r>
      </text>
    </comment>
    <comment ref="KV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13495</t>
        </r>
      </text>
    </comment>
    <comment ref="KX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7973</t>
        </r>
      </text>
    </comment>
    <comment ref="LE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13498</t>
        </r>
      </text>
    </comment>
    <comment ref="LH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13500</t>
        </r>
      </text>
    </comment>
    <comment ref="LK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02302</t>
        </r>
      </text>
    </comment>
    <comment ref="LN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02303</t>
        </r>
      </text>
    </comment>
    <comment ref="LQ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02305</t>
        </r>
      </text>
    </comment>
    <comment ref="LT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02307</t>
        </r>
      </text>
    </comment>
    <comment ref="LW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02309</t>
        </r>
      </text>
    </comment>
    <comment ref="LZ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02311</t>
        </r>
      </text>
    </comment>
    <comment ref="MC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02313</t>
        </r>
      </text>
    </comment>
    <comment ref="MF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02315</t>
        </r>
      </text>
    </comment>
    <comment ref="MI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02317</t>
        </r>
      </text>
    </comment>
    <comment ref="ML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02319</t>
        </r>
      </text>
    </comment>
    <comment ref="MO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02321</t>
        </r>
      </text>
    </comment>
    <comment ref="MR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02323</t>
        </r>
      </text>
    </comment>
    <comment ref="MU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02325</t>
        </r>
      </text>
    </comment>
    <comment ref="MX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02327</t>
        </r>
      </text>
    </comment>
    <comment ref="NA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02329</t>
        </r>
      </text>
    </comment>
    <comment ref="NC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7976</t>
        </r>
      </text>
    </comment>
    <comment ref="ND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02331</t>
        </r>
      </text>
    </comment>
    <comment ref="NG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02333</t>
        </r>
      </text>
    </comment>
    <comment ref="NJ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02335</t>
        </r>
      </text>
    </comment>
    <comment ref="NN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02337</t>
        </r>
      </text>
    </comment>
    <comment ref="NQ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02339</t>
        </r>
      </text>
    </comment>
    <comment ref="NT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02341</t>
        </r>
      </text>
    </comment>
    <comment ref="NW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02334</t>
        </r>
      </text>
    </comment>
    <comment ref="F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7959</t>
        </r>
      </text>
    </comment>
    <comment ref="J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06688</t>
        </r>
      </text>
    </comment>
    <comment ref="M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06690</t>
        </r>
      </text>
    </comment>
    <comment ref="Q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06692</t>
        </r>
      </text>
    </comment>
    <comment ref="T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06694</t>
        </r>
      </text>
    </comment>
    <comment ref="W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06696</t>
        </r>
      </text>
    </comment>
    <comment ref="Z7" authorId="0" shapeId="0">
      <text>
        <r>
          <rPr>
            <b/>
            <sz val="9"/>
            <color indexed="81"/>
            <rFont val="Tahoma"/>
            <family val="2"/>
          </rPr>
          <t>06698</t>
        </r>
      </text>
    </comment>
    <comment ref="AC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06700</t>
        </r>
      </text>
    </comment>
    <comment ref="AF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13102</t>
        </r>
      </text>
    </comment>
    <comment ref="AI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13104</t>
        </r>
      </text>
    </comment>
    <comment ref="AL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13107</t>
        </r>
      </text>
    </comment>
    <comment ref="AO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13109</t>
        </r>
      </text>
    </comment>
    <comment ref="AR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13111</t>
        </r>
      </text>
    </comment>
    <comment ref="AU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13113</t>
        </r>
      </text>
    </comment>
    <comment ref="AX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13115</t>
        </r>
      </text>
    </comment>
    <comment ref="BA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13117</t>
        </r>
      </text>
    </comment>
    <comment ref="BD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13119</t>
        </r>
      </text>
    </comment>
    <comment ref="BG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13121</t>
        </r>
      </text>
    </comment>
    <comment ref="BJ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13123</t>
        </r>
      </text>
    </comment>
    <comment ref="BM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13125</t>
        </r>
      </text>
    </comment>
    <comment ref="BP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13127</t>
        </r>
      </text>
    </comment>
    <comment ref="BS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13130</t>
        </r>
      </text>
    </comment>
    <comment ref="BV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13132</t>
        </r>
      </text>
    </comment>
    <comment ref="BY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13134</t>
        </r>
      </text>
    </comment>
    <comment ref="CB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13136</t>
        </r>
      </text>
    </comment>
    <comment ref="CE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13138</t>
        </r>
      </text>
    </comment>
    <comment ref="CH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13140</t>
        </r>
      </text>
    </comment>
    <comment ref="CJ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7960</t>
        </r>
      </text>
    </comment>
    <comment ref="CQ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13144</t>
        </r>
      </text>
    </comment>
    <comment ref="CT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13146</t>
        </r>
      </text>
    </comment>
    <comment ref="CW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13148</t>
        </r>
      </text>
    </comment>
    <comment ref="CZ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13150</t>
        </r>
      </text>
    </comment>
    <comment ref="DC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06352</t>
        </r>
      </text>
    </comment>
    <comment ref="DF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06354</t>
        </r>
      </text>
    </comment>
    <comment ref="DI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06358</t>
        </r>
      </text>
    </comment>
    <comment ref="DL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06360</t>
        </r>
      </text>
    </comment>
    <comment ref="DO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06362</t>
        </r>
      </text>
    </comment>
    <comment ref="DR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06364</t>
        </r>
      </text>
    </comment>
    <comment ref="DU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06366</t>
        </r>
      </text>
    </comment>
    <comment ref="DX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06368</t>
        </r>
      </text>
    </comment>
    <comment ref="EA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06370</t>
        </r>
      </text>
    </comment>
    <comment ref="ED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06372</t>
        </r>
      </text>
    </comment>
    <comment ref="EG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06374</t>
        </r>
      </text>
    </comment>
    <comment ref="EJ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06376</t>
        </r>
      </text>
    </comment>
    <comment ref="EM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06378</t>
        </r>
      </text>
    </comment>
    <comment ref="EP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06380</t>
        </r>
      </text>
    </comment>
    <comment ref="ES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06383</t>
        </r>
      </text>
    </comment>
    <comment ref="EV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06385</t>
        </r>
      </text>
    </comment>
    <comment ref="EY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06387</t>
        </r>
      </text>
    </comment>
    <comment ref="FB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06389</t>
        </r>
      </text>
    </comment>
    <comment ref="FD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7964</t>
        </r>
      </text>
    </comment>
    <comment ref="FE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06392</t>
        </r>
      </text>
    </comment>
    <comment ref="FH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06394</t>
        </r>
      </text>
    </comment>
    <comment ref="FK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06396</t>
        </r>
      </text>
    </comment>
    <comment ref="FN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06398</t>
        </r>
      </text>
    </comment>
    <comment ref="FQ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06400</t>
        </r>
      </text>
    </comment>
    <comment ref="FT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07402</t>
        </r>
      </text>
    </comment>
    <comment ref="FW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07405</t>
        </r>
      </text>
    </comment>
    <comment ref="FZ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07407</t>
        </r>
      </text>
    </comment>
    <comment ref="GC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07409</t>
        </r>
      </text>
    </comment>
    <comment ref="GF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07411</t>
        </r>
      </text>
    </comment>
    <comment ref="GI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07413</t>
        </r>
      </text>
    </comment>
    <comment ref="GL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07415</t>
        </r>
      </text>
    </comment>
    <comment ref="GO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07417</t>
        </r>
      </text>
    </comment>
    <comment ref="GR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07419</t>
        </r>
      </text>
    </comment>
    <comment ref="GU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07421</t>
        </r>
      </text>
    </comment>
    <comment ref="GX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07423</t>
        </r>
      </text>
    </comment>
    <comment ref="HA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07426</t>
        </r>
      </text>
    </comment>
    <comment ref="HD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07429</t>
        </r>
      </text>
    </comment>
    <comment ref="HG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07431</t>
        </r>
      </text>
    </comment>
    <comment ref="HJ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07433</t>
        </r>
      </text>
    </comment>
    <comment ref="HM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07435</t>
        </r>
      </text>
    </comment>
    <comment ref="HP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07437</t>
        </r>
      </text>
    </comment>
    <comment ref="HS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07439</t>
        </r>
      </text>
    </comment>
    <comment ref="HV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07441</t>
        </r>
      </text>
    </comment>
    <comment ref="HY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07443</t>
        </r>
      </text>
    </comment>
    <comment ref="IA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7971</t>
        </r>
      </text>
    </comment>
    <comment ref="IB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07445</t>
        </r>
      </text>
    </comment>
    <comment ref="IE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07447</t>
        </r>
      </text>
    </comment>
    <comment ref="IH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07449</t>
        </r>
      </text>
    </comment>
    <comment ref="IK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13451</t>
        </r>
      </text>
    </comment>
    <comment ref="IN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13453</t>
        </r>
      </text>
    </comment>
    <comment ref="IQ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13455</t>
        </r>
      </text>
    </comment>
    <comment ref="IT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13457</t>
        </r>
      </text>
    </comment>
    <comment ref="IW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13460</t>
        </r>
      </text>
    </comment>
    <comment ref="IZ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13463</t>
        </r>
      </text>
    </comment>
    <comment ref="JC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13465</t>
        </r>
      </text>
    </comment>
    <comment ref="JF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13467</t>
        </r>
      </text>
    </comment>
    <comment ref="JI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13469</t>
        </r>
      </text>
    </comment>
    <comment ref="JL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13471</t>
        </r>
      </text>
    </comment>
    <comment ref="JO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13473</t>
        </r>
      </text>
    </comment>
    <comment ref="JR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13475</t>
        </r>
      </text>
    </comment>
    <comment ref="JU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13477</t>
        </r>
      </text>
    </comment>
    <comment ref="JX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13479</t>
        </r>
      </text>
    </comment>
    <comment ref="KA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13481</t>
        </r>
      </text>
    </comment>
    <comment ref="KD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13483</t>
        </r>
      </text>
    </comment>
    <comment ref="KG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13485</t>
        </r>
      </text>
    </comment>
    <comment ref="KJ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13487</t>
        </r>
      </text>
    </comment>
    <comment ref="KM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13489</t>
        </r>
      </text>
    </comment>
    <comment ref="KP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13491</t>
        </r>
      </text>
    </comment>
    <comment ref="KS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13493</t>
        </r>
      </text>
    </comment>
    <comment ref="KV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13495</t>
        </r>
      </text>
    </comment>
    <comment ref="KX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7973</t>
        </r>
      </text>
    </comment>
    <comment ref="LE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13498</t>
        </r>
      </text>
    </comment>
    <comment ref="LH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13500</t>
        </r>
      </text>
    </comment>
    <comment ref="LK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02302</t>
        </r>
      </text>
    </comment>
    <comment ref="LN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02303</t>
        </r>
      </text>
    </comment>
    <comment ref="LQ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02305</t>
        </r>
      </text>
    </comment>
    <comment ref="LT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02307</t>
        </r>
      </text>
    </comment>
    <comment ref="LW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02309</t>
        </r>
      </text>
    </comment>
    <comment ref="LZ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02311</t>
        </r>
      </text>
    </comment>
    <comment ref="MC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02313</t>
        </r>
      </text>
    </comment>
    <comment ref="MF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02315</t>
        </r>
      </text>
    </comment>
    <comment ref="MI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02317</t>
        </r>
      </text>
    </comment>
    <comment ref="ML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02319</t>
        </r>
      </text>
    </comment>
    <comment ref="MO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02321</t>
        </r>
      </text>
    </comment>
    <comment ref="MR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02323</t>
        </r>
      </text>
    </comment>
    <comment ref="MU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02325</t>
        </r>
      </text>
    </comment>
    <comment ref="MX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02327</t>
        </r>
      </text>
    </comment>
    <comment ref="NA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02329</t>
        </r>
      </text>
    </comment>
    <comment ref="NC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7976</t>
        </r>
      </text>
    </comment>
    <comment ref="ND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02331</t>
        </r>
      </text>
    </comment>
    <comment ref="NG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02333</t>
        </r>
      </text>
    </comment>
    <comment ref="NJ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02335</t>
        </r>
      </text>
    </comment>
    <comment ref="NN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02337</t>
        </r>
      </text>
    </comment>
    <comment ref="NQ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02339</t>
        </r>
      </text>
    </comment>
    <comment ref="NT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02341</t>
        </r>
      </text>
    </comment>
    <comment ref="NW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02334</t>
        </r>
      </text>
    </comment>
    <comment ref="F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7959</t>
        </r>
      </text>
    </comment>
    <comment ref="J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06688</t>
        </r>
      </text>
    </comment>
    <comment ref="M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06690</t>
        </r>
      </text>
    </comment>
    <comment ref="Q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06692</t>
        </r>
      </text>
    </comment>
    <comment ref="T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06694</t>
        </r>
      </text>
    </comment>
    <comment ref="W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06696</t>
        </r>
      </text>
    </comment>
    <comment ref="Z8" authorId="0" shapeId="0">
      <text>
        <r>
          <rPr>
            <b/>
            <sz val="9"/>
            <color indexed="81"/>
            <rFont val="Tahoma"/>
            <family val="2"/>
          </rPr>
          <t xml:space="preserve">06698
</t>
        </r>
      </text>
    </comment>
    <comment ref="AC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06700</t>
        </r>
      </text>
    </comment>
    <comment ref="AF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13102</t>
        </r>
      </text>
    </comment>
    <comment ref="AI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13104</t>
        </r>
      </text>
    </comment>
    <comment ref="AL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13107</t>
        </r>
      </text>
    </comment>
    <comment ref="AO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13109</t>
        </r>
      </text>
    </comment>
    <comment ref="AR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13111</t>
        </r>
      </text>
    </comment>
    <comment ref="AU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13113</t>
        </r>
      </text>
    </comment>
    <comment ref="AX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13115</t>
        </r>
      </text>
    </comment>
    <comment ref="BA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13117</t>
        </r>
      </text>
    </comment>
    <comment ref="BD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13119</t>
        </r>
      </text>
    </comment>
    <comment ref="BG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13121</t>
        </r>
      </text>
    </comment>
    <comment ref="BJ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13123</t>
        </r>
      </text>
    </comment>
    <comment ref="BM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13125</t>
        </r>
      </text>
    </comment>
    <comment ref="BP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13127</t>
        </r>
      </text>
    </comment>
    <comment ref="BS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13130</t>
        </r>
      </text>
    </comment>
    <comment ref="BV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13132</t>
        </r>
      </text>
    </comment>
    <comment ref="BY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13134</t>
        </r>
      </text>
    </comment>
    <comment ref="CB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13136</t>
        </r>
      </text>
    </comment>
    <comment ref="CE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13138</t>
        </r>
      </text>
    </comment>
    <comment ref="CH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13140</t>
        </r>
      </text>
    </comment>
    <comment ref="CJ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7960</t>
        </r>
      </text>
    </comment>
    <comment ref="CQ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13144</t>
        </r>
      </text>
    </comment>
    <comment ref="CT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13146</t>
        </r>
      </text>
    </comment>
    <comment ref="CW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13148</t>
        </r>
      </text>
    </comment>
    <comment ref="CZ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13150</t>
        </r>
      </text>
    </comment>
    <comment ref="DC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06352</t>
        </r>
      </text>
    </comment>
    <comment ref="DF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06354</t>
        </r>
      </text>
    </comment>
    <comment ref="DI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06358</t>
        </r>
      </text>
    </comment>
    <comment ref="DL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06360</t>
        </r>
      </text>
    </comment>
    <comment ref="DO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06362</t>
        </r>
      </text>
    </comment>
    <comment ref="DR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06364</t>
        </r>
      </text>
    </comment>
    <comment ref="DU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06366</t>
        </r>
      </text>
    </comment>
    <comment ref="DX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0636806368</t>
        </r>
      </text>
    </comment>
    <comment ref="EA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06370</t>
        </r>
      </text>
    </comment>
    <comment ref="ED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06372</t>
        </r>
      </text>
    </comment>
    <comment ref="EG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06374</t>
        </r>
      </text>
    </comment>
    <comment ref="EJ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06376</t>
        </r>
      </text>
    </comment>
    <comment ref="EM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06378</t>
        </r>
      </text>
    </comment>
    <comment ref="EP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06380</t>
        </r>
      </text>
    </comment>
    <comment ref="ES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06383</t>
        </r>
      </text>
    </comment>
    <comment ref="EV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06385</t>
        </r>
      </text>
    </comment>
    <comment ref="EY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06387</t>
        </r>
      </text>
    </comment>
    <comment ref="FB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06389</t>
        </r>
      </text>
    </comment>
    <comment ref="FD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7964</t>
        </r>
      </text>
    </comment>
    <comment ref="FE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06392</t>
        </r>
      </text>
    </comment>
    <comment ref="FH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06394</t>
        </r>
      </text>
    </comment>
    <comment ref="FK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06396</t>
        </r>
      </text>
    </comment>
    <comment ref="FN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06398</t>
        </r>
      </text>
    </comment>
    <comment ref="FQ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06400</t>
        </r>
      </text>
    </comment>
    <comment ref="FT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07402</t>
        </r>
      </text>
    </comment>
    <comment ref="FW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07405</t>
        </r>
      </text>
    </comment>
    <comment ref="FZ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07407</t>
        </r>
      </text>
    </comment>
    <comment ref="GF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07411</t>
        </r>
      </text>
    </comment>
    <comment ref="GI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07413</t>
        </r>
      </text>
    </comment>
    <comment ref="GL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07415</t>
        </r>
      </text>
    </comment>
    <comment ref="GO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07417</t>
        </r>
      </text>
    </comment>
    <comment ref="GR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07419</t>
        </r>
      </text>
    </comment>
    <comment ref="GX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07423</t>
        </r>
      </text>
    </comment>
    <comment ref="HA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07426</t>
        </r>
      </text>
    </comment>
    <comment ref="HG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07431</t>
        </r>
      </text>
    </comment>
    <comment ref="HJ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07433</t>
        </r>
      </text>
    </comment>
    <comment ref="HM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07435</t>
        </r>
      </text>
    </comment>
    <comment ref="HP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07437</t>
        </r>
      </text>
    </comment>
    <comment ref="HS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07439</t>
        </r>
      </text>
    </comment>
    <comment ref="HV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07441</t>
        </r>
      </text>
    </comment>
    <comment ref="HY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07443</t>
        </r>
      </text>
    </comment>
    <comment ref="IA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7971</t>
        </r>
      </text>
    </comment>
    <comment ref="IB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07445</t>
        </r>
      </text>
    </comment>
    <comment ref="IE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07447</t>
        </r>
      </text>
    </comment>
    <comment ref="IH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07449</t>
        </r>
      </text>
    </comment>
    <comment ref="IK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13451</t>
        </r>
      </text>
    </comment>
    <comment ref="IN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13453</t>
        </r>
      </text>
    </comment>
    <comment ref="IQ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13455</t>
        </r>
      </text>
    </comment>
    <comment ref="IT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13457</t>
        </r>
      </text>
    </comment>
    <comment ref="IW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13460</t>
        </r>
      </text>
    </comment>
    <comment ref="IZ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13463</t>
        </r>
      </text>
    </comment>
    <comment ref="JC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13465</t>
        </r>
      </text>
    </comment>
    <comment ref="JF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13467</t>
        </r>
      </text>
    </comment>
    <comment ref="JI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13469</t>
        </r>
      </text>
    </comment>
    <comment ref="JL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13471</t>
        </r>
      </text>
    </comment>
    <comment ref="JO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13473</t>
        </r>
      </text>
    </comment>
    <comment ref="JR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13475</t>
        </r>
      </text>
    </comment>
    <comment ref="JU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13477</t>
        </r>
      </text>
    </comment>
    <comment ref="JX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13479</t>
        </r>
      </text>
    </comment>
    <comment ref="KA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13481</t>
        </r>
      </text>
    </comment>
    <comment ref="KD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13483</t>
        </r>
      </text>
    </comment>
    <comment ref="KG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13485</t>
        </r>
      </text>
    </comment>
    <comment ref="KJ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13487</t>
        </r>
      </text>
    </comment>
    <comment ref="KM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13489</t>
        </r>
      </text>
    </comment>
    <comment ref="KP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13491</t>
        </r>
      </text>
    </comment>
    <comment ref="KS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13493</t>
        </r>
      </text>
    </comment>
    <comment ref="KV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13495</t>
        </r>
      </text>
    </comment>
    <comment ref="KX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7973</t>
        </r>
      </text>
    </comment>
    <comment ref="LE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13498</t>
        </r>
      </text>
    </comment>
    <comment ref="LH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13500</t>
        </r>
      </text>
    </comment>
    <comment ref="LK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02302</t>
        </r>
      </text>
    </comment>
    <comment ref="LN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02303</t>
        </r>
      </text>
    </comment>
    <comment ref="LQ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02305</t>
        </r>
      </text>
    </comment>
    <comment ref="LT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02307</t>
        </r>
      </text>
    </comment>
    <comment ref="LW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02309</t>
        </r>
      </text>
    </comment>
    <comment ref="LZ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02311</t>
        </r>
      </text>
    </comment>
    <comment ref="MC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02313</t>
        </r>
      </text>
    </comment>
    <comment ref="MF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02315</t>
        </r>
      </text>
    </comment>
    <comment ref="MI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02317</t>
        </r>
      </text>
    </comment>
    <comment ref="ML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02319</t>
        </r>
      </text>
    </comment>
    <comment ref="MO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02321</t>
        </r>
      </text>
    </comment>
    <comment ref="MR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02323</t>
        </r>
      </text>
    </comment>
    <comment ref="MU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02325</t>
        </r>
      </text>
    </comment>
    <comment ref="MX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02327</t>
        </r>
      </text>
    </comment>
    <comment ref="NA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02329</t>
        </r>
      </text>
    </comment>
    <comment ref="NC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7976</t>
        </r>
      </text>
    </comment>
    <comment ref="ND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02331</t>
        </r>
      </text>
    </comment>
    <comment ref="NG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02333</t>
        </r>
      </text>
    </comment>
    <comment ref="NJ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02335</t>
        </r>
      </text>
    </comment>
    <comment ref="NN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02337</t>
        </r>
      </text>
    </comment>
    <comment ref="NQ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02339</t>
        </r>
      </text>
    </comment>
    <comment ref="NT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02341</t>
        </r>
      </text>
    </comment>
    <comment ref="NW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02334</t>
        </r>
      </text>
    </comment>
    <comment ref="F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7959</t>
        </r>
      </text>
    </comment>
    <comment ref="J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06688</t>
        </r>
      </text>
    </comment>
    <comment ref="M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06690</t>
        </r>
      </text>
    </comment>
    <comment ref="Q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06692</t>
        </r>
      </text>
    </comment>
    <comment ref="T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06694</t>
        </r>
      </text>
    </comment>
    <comment ref="W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06696</t>
        </r>
      </text>
    </comment>
    <comment ref="Z9" authorId="0" shapeId="0">
      <text>
        <r>
          <rPr>
            <b/>
            <sz val="9"/>
            <color indexed="81"/>
            <rFont val="Tahoma"/>
            <family val="2"/>
          </rPr>
          <t>06698</t>
        </r>
      </text>
    </comment>
    <comment ref="AC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06700</t>
        </r>
      </text>
    </comment>
    <comment ref="AF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13102</t>
        </r>
      </text>
    </comment>
    <comment ref="AI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13104</t>
        </r>
      </text>
    </comment>
    <comment ref="AL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13107</t>
        </r>
      </text>
    </comment>
    <comment ref="AO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13109</t>
        </r>
      </text>
    </comment>
    <comment ref="AR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13111</t>
        </r>
      </text>
    </comment>
    <comment ref="AU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13113</t>
        </r>
      </text>
    </comment>
    <comment ref="AX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13115</t>
        </r>
      </text>
    </comment>
    <comment ref="BA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13117</t>
        </r>
      </text>
    </comment>
    <comment ref="BD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13119</t>
        </r>
      </text>
    </comment>
    <comment ref="BG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13121</t>
        </r>
      </text>
    </comment>
    <comment ref="BJ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13123</t>
        </r>
      </text>
    </comment>
    <comment ref="BM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13125</t>
        </r>
      </text>
    </comment>
    <comment ref="BP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13127</t>
        </r>
      </text>
    </comment>
    <comment ref="BS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13130</t>
        </r>
      </text>
    </comment>
    <comment ref="BY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13134</t>
        </r>
      </text>
    </comment>
    <comment ref="CB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13136</t>
        </r>
      </text>
    </comment>
    <comment ref="CE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13138</t>
        </r>
      </text>
    </comment>
    <comment ref="CH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13140</t>
        </r>
      </text>
    </comment>
    <comment ref="CJ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7960</t>
        </r>
      </text>
    </comment>
    <comment ref="CQ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13144</t>
        </r>
      </text>
    </comment>
    <comment ref="CT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13146</t>
        </r>
      </text>
    </comment>
    <comment ref="CZ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13150</t>
        </r>
      </text>
    </comment>
    <comment ref="DC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06352</t>
        </r>
      </text>
    </comment>
    <comment ref="DF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06354</t>
        </r>
      </text>
    </comment>
    <comment ref="DI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06358</t>
        </r>
      </text>
    </comment>
    <comment ref="DL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06360</t>
        </r>
      </text>
    </comment>
    <comment ref="DO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06362</t>
        </r>
      </text>
    </comment>
    <comment ref="DR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06364</t>
        </r>
      </text>
    </comment>
    <comment ref="DU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06366</t>
        </r>
      </text>
    </comment>
    <comment ref="DX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06368</t>
        </r>
      </text>
    </comment>
    <comment ref="EA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06370</t>
        </r>
      </text>
    </comment>
    <comment ref="ED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06372</t>
        </r>
      </text>
    </comment>
    <comment ref="EG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06374</t>
        </r>
      </text>
    </comment>
    <comment ref="EJ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06376</t>
        </r>
      </text>
    </comment>
    <comment ref="EM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06378</t>
        </r>
      </text>
    </comment>
    <comment ref="EP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06380</t>
        </r>
      </text>
    </comment>
    <comment ref="ES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06383</t>
        </r>
      </text>
    </comment>
    <comment ref="EV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06385</t>
        </r>
      </text>
    </comment>
    <comment ref="EY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06387</t>
        </r>
      </text>
    </comment>
    <comment ref="FB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06389</t>
        </r>
      </text>
    </comment>
    <comment ref="FD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7964</t>
        </r>
      </text>
    </comment>
    <comment ref="FE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06392</t>
        </r>
      </text>
    </comment>
    <comment ref="FH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06394</t>
        </r>
      </text>
    </comment>
    <comment ref="FK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06396</t>
        </r>
      </text>
    </comment>
    <comment ref="FN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06398</t>
        </r>
      </text>
    </comment>
    <comment ref="FQ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06400</t>
        </r>
      </text>
    </comment>
    <comment ref="FT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07402</t>
        </r>
      </text>
    </comment>
    <comment ref="FW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07405</t>
        </r>
      </text>
    </comment>
    <comment ref="FZ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07407</t>
        </r>
      </text>
    </comment>
    <comment ref="GC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07409</t>
        </r>
      </text>
    </comment>
    <comment ref="GF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07411</t>
        </r>
      </text>
    </comment>
    <comment ref="GI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07413</t>
        </r>
      </text>
    </comment>
    <comment ref="GL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07415</t>
        </r>
      </text>
    </comment>
    <comment ref="GO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07417</t>
        </r>
      </text>
    </comment>
    <comment ref="GR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07419</t>
        </r>
      </text>
    </comment>
    <comment ref="GU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07421</t>
        </r>
      </text>
    </comment>
    <comment ref="GX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07423</t>
        </r>
      </text>
    </comment>
    <comment ref="HA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07426</t>
        </r>
      </text>
    </comment>
    <comment ref="HD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07429</t>
        </r>
      </text>
    </comment>
    <comment ref="HG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07431</t>
        </r>
      </text>
    </comment>
    <comment ref="HJ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07433</t>
        </r>
      </text>
    </comment>
    <comment ref="HM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07435</t>
        </r>
      </text>
    </comment>
    <comment ref="HP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07437</t>
        </r>
      </text>
    </comment>
    <comment ref="HS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07439</t>
        </r>
      </text>
    </comment>
    <comment ref="HV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07441</t>
        </r>
      </text>
    </comment>
    <comment ref="HY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07443</t>
        </r>
      </text>
    </comment>
    <comment ref="IA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7971</t>
        </r>
      </text>
    </comment>
    <comment ref="IB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07445</t>
        </r>
      </text>
    </comment>
    <comment ref="IE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07447</t>
        </r>
      </text>
    </comment>
    <comment ref="IH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07449</t>
        </r>
      </text>
    </comment>
    <comment ref="IK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13451</t>
        </r>
      </text>
    </comment>
    <comment ref="IN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13453</t>
        </r>
      </text>
    </comment>
    <comment ref="IQ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13455</t>
        </r>
      </text>
    </comment>
    <comment ref="IT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13457</t>
        </r>
      </text>
    </comment>
    <comment ref="IW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13460</t>
        </r>
      </text>
    </comment>
    <comment ref="IZ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13463</t>
        </r>
      </text>
    </comment>
    <comment ref="JC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13465</t>
        </r>
      </text>
    </comment>
    <comment ref="JF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13467</t>
        </r>
      </text>
    </comment>
    <comment ref="JI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13469</t>
        </r>
      </text>
    </comment>
    <comment ref="JL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13471</t>
        </r>
      </text>
    </comment>
    <comment ref="JO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13473</t>
        </r>
      </text>
    </comment>
    <comment ref="JR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13475</t>
        </r>
      </text>
    </comment>
    <comment ref="JU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13477</t>
        </r>
      </text>
    </comment>
    <comment ref="JX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13479</t>
        </r>
      </text>
    </comment>
    <comment ref="KA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13481</t>
        </r>
      </text>
    </comment>
    <comment ref="KD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13483</t>
        </r>
      </text>
    </comment>
    <comment ref="KG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13485</t>
        </r>
      </text>
    </comment>
    <comment ref="KJ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13487</t>
        </r>
      </text>
    </comment>
    <comment ref="KM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13489</t>
        </r>
      </text>
    </comment>
    <comment ref="KP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13491</t>
        </r>
      </text>
    </comment>
    <comment ref="KS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13493</t>
        </r>
      </text>
    </comment>
    <comment ref="KV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13495</t>
        </r>
      </text>
    </comment>
    <comment ref="KX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7973</t>
        </r>
      </text>
    </comment>
    <comment ref="LE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13498</t>
        </r>
      </text>
    </comment>
    <comment ref="LH9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LK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02302</t>
        </r>
      </text>
    </comment>
    <comment ref="LN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02303</t>
        </r>
      </text>
    </comment>
    <comment ref="LQ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02305</t>
        </r>
      </text>
    </comment>
    <comment ref="LT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02307</t>
        </r>
      </text>
    </comment>
    <comment ref="LW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02309</t>
        </r>
      </text>
    </comment>
    <comment ref="LZ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02311</t>
        </r>
      </text>
    </comment>
    <comment ref="MC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02313</t>
        </r>
      </text>
    </comment>
    <comment ref="MF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02315</t>
        </r>
      </text>
    </comment>
    <comment ref="MI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02317</t>
        </r>
      </text>
    </comment>
    <comment ref="ML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02319</t>
        </r>
      </text>
    </comment>
    <comment ref="MO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02321</t>
        </r>
      </text>
    </comment>
    <comment ref="MR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02323</t>
        </r>
      </text>
    </comment>
    <comment ref="MU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02325</t>
        </r>
      </text>
    </comment>
    <comment ref="MX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02327</t>
        </r>
      </text>
    </comment>
    <comment ref="NA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02329</t>
        </r>
      </text>
    </comment>
    <comment ref="NC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7976</t>
        </r>
      </text>
    </comment>
    <comment ref="ND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02331</t>
        </r>
      </text>
    </comment>
    <comment ref="NG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02333</t>
        </r>
      </text>
    </comment>
    <comment ref="NJ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02335</t>
        </r>
      </text>
    </comment>
    <comment ref="NN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02337</t>
        </r>
      </text>
    </comment>
    <comment ref="NQ9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NT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02341</t>
        </r>
      </text>
    </comment>
    <comment ref="NW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02334</t>
        </r>
      </text>
    </comment>
    <comment ref="F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7959</t>
        </r>
      </text>
    </comment>
    <comment ref="J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06688</t>
        </r>
      </text>
    </comment>
    <comment ref="M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06690</t>
        </r>
      </text>
    </comment>
    <comment ref="Q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06692</t>
        </r>
      </text>
    </comment>
    <comment ref="T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06694</t>
        </r>
      </text>
    </comment>
    <comment ref="W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06696</t>
        </r>
      </text>
    </comment>
    <comment ref="Z10" authorId="0" shapeId="0">
      <text>
        <r>
          <rPr>
            <b/>
            <sz val="9"/>
            <color indexed="81"/>
            <rFont val="Tahoma"/>
            <family val="2"/>
          </rPr>
          <t>06698</t>
        </r>
      </text>
    </comment>
    <comment ref="AC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06700</t>
        </r>
      </text>
    </comment>
    <comment ref="AF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13102</t>
        </r>
      </text>
    </comment>
    <comment ref="AI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13104</t>
        </r>
      </text>
    </comment>
    <comment ref="AL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13107</t>
        </r>
      </text>
    </comment>
    <comment ref="AO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13109</t>
        </r>
      </text>
    </comment>
    <comment ref="AR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13111</t>
        </r>
      </text>
    </comment>
    <comment ref="AU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13113</t>
        </r>
      </text>
    </comment>
    <comment ref="AX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13115</t>
        </r>
      </text>
    </comment>
    <comment ref="BA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13117</t>
        </r>
      </text>
    </comment>
    <comment ref="BD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13119</t>
        </r>
      </text>
    </comment>
    <comment ref="BG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13122</t>
        </r>
      </text>
    </comment>
    <comment ref="BJ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13123</t>
        </r>
      </text>
    </comment>
    <comment ref="BM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13125</t>
        </r>
      </text>
    </comment>
    <comment ref="BP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13127</t>
        </r>
      </text>
    </comment>
    <comment ref="BS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13130</t>
        </r>
      </text>
    </comment>
    <comment ref="BV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13132</t>
        </r>
      </text>
    </comment>
    <comment ref="BY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13134</t>
        </r>
      </text>
    </comment>
    <comment ref="CB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13136</t>
        </r>
      </text>
    </comment>
    <comment ref="CE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13138</t>
        </r>
      </text>
    </comment>
    <comment ref="CH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13140</t>
        </r>
      </text>
    </comment>
    <comment ref="CJ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7960</t>
        </r>
      </text>
    </comment>
    <comment ref="CQ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13144</t>
        </r>
      </text>
    </comment>
    <comment ref="CT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13146</t>
        </r>
      </text>
    </comment>
    <comment ref="CW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13148</t>
        </r>
      </text>
    </comment>
    <comment ref="CZ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13150</t>
        </r>
      </text>
    </comment>
    <comment ref="DC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06352</t>
        </r>
      </text>
    </comment>
    <comment ref="DF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06354</t>
        </r>
      </text>
    </comment>
    <comment ref="DI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06358</t>
        </r>
      </text>
    </comment>
    <comment ref="DL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06360</t>
        </r>
      </text>
    </comment>
    <comment ref="DO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06362</t>
        </r>
      </text>
    </comment>
    <comment ref="DR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06364</t>
        </r>
      </text>
    </comment>
    <comment ref="DU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06366</t>
        </r>
      </text>
    </comment>
    <comment ref="DX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06368</t>
        </r>
      </text>
    </comment>
    <comment ref="EA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06370</t>
        </r>
      </text>
    </comment>
    <comment ref="ED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06372</t>
        </r>
      </text>
    </comment>
    <comment ref="EG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06374</t>
        </r>
      </text>
    </comment>
    <comment ref="EJ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06376</t>
        </r>
      </text>
    </comment>
    <comment ref="EM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06378</t>
        </r>
      </text>
    </comment>
    <comment ref="EP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06380</t>
        </r>
      </text>
    </comment>
    <comment ref="ES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06383</t>
        </r>
      </text>
    </comment>
    <comment ref="EV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06385</t>
        </r>
      </text>
    </comment>
    <comment ref="EY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06387</t>
        </r>
      </text>
    </comment>
    <comment ref="FB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06389</t>
        </r>
      </text>
    </comment>
    <comment ref="FD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7964</t>
        </r>
      </text>
    </comment>
    <comment ref="FE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06392</t>
        </r>
      </text>
    </comment>
    <comment ref="FH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06394</t>
        </r>
      </text>
    </comment>
    <comment ref="FK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06396</t>
        </r>
      </text>
    </comment>
    <comment ref="FN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06398</t>
        </r>
      </text>
    </comment>
    <comment ref="FQ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06400</t>
        </r>
      </text>
    </comment>
    <comment ref="FT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07402</t>
        </r>
      </text>
    </comment>
    <comment ref="FW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07405</t>
        </r>
      </text>
    </comment>
    <comment ref="FZ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07407</t>
        </r>
      </text>
    </comment>
    <comment ref="GC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07409</t>
        </r>
      </text>
    </comment>
    <comment ref="GF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07411</t>
        </r>
      </text>
    </comment>
    <comment ref="GI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07413</t>
        </r>
      </text>
    </comment>
    <comment ref="GL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07415</t>
        </r>
      </text>
    </comment>
    <comment ref="GO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07417</t>
        </r>
      </text>
    </comment>
    <comment ref="GR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07419</t>
        </r>
      </text>
    </comment>
    <comment ref="GU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07421</t>
        </r>
      </text>
    </comment>
    <comment ref="GX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07423</t>
        </r>
      </text>
    </comment>
    <comment ref="HA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07426</t>
        </r>
      </text>
    </comment>
    <comment ref="HD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07429</t>
        </r>
      </text>
    </comment>
    <comment ref="HG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07431</t>
        </r>
      </text>
    </comment>
    <comment ref="HJ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07433</t>
        </r>
      </text>
    </comment>
    <comment ref="HM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07435</t>
        </r>
      </text>
    </comment>
    <comment ref="HP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07437</t>
        </r>
      </text>
    </comment>
    <comment ref="HS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07439</t>
        </r>
      </text>
    </comment>
    <comment ref="HV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07441</t>
        </r>
      </text>
    </comment>
    <comment ref="HY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07443</t>
        </r>
      </text>
    </comment>
    <comment ref="IA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7971</t>
        </r>
      </text>
    </comment>
    <comment ref="IB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07445</t>
        </r>
      </text>
    </comment>
    <comment ref="IE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07447</t>
        </r>
      </text>
    </comment>
    <comment ref="IH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07449</t>
        </r>
      </text>
    </comment>
    <comment ref="IK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13451</t>
        </r>
      </text>
    </comment>
    <comment ref="IN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13453</t>
        </r>
      </text>
    </comment>
    <comment ref="IQ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13455</t>
        </r>
      </text>
    </comment>
    <comment ref="IT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13457</t>
        </r>
      </text>
    </comment>
    <comment ref="IW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13460</t>
        </r>
      </text>
    </comment>
    <comment ref="IZ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13463</t>
        </r>
      </text>
    </comment>
    <comment ref="JC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13465</t>
        </r>
      </text>
    </comment>
    <comment ref="JF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13467</t>
        </r>
      </text>
    </comment>
    <comment ref="JI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13469</t>
        </r>
      </text>
    </comment>
    <comment ref="JL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13471</t>
        </r>
      </text>
    </comment>
    <comment ref="JO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13473</t>
        </r>
      </text>
    </comment>
    <comment ref="JR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13475</t>
        </r>
      </text>
    </comment>
    <comment ref="JU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13477</t>
        </r>
      </text>
    </comment>
    <comment ref="JX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13479</t>
        </r>
      </text>
    </comment>
    <comment ref="KA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13481</t>
        </r>
      </text>
    </comment>
    <comment ref="KD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13483</t>
        </r>
      </text>
    </comment>
    <comment ref="KG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13485</t>
        </r>
      </text>
    </comment>
    <comment ref="KJ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13487</t>
        </r>
      </text>
    </comment>
    <comment ref="KM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13489</t>
        </r>
      </text>
    </comment>
    <comment ref="KP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13491</t>
        </r>
      </text>
    </comment>
    <comment ref="KS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13493</t>
        </r>
      </text>
    </comment>
    <comment ref="KV10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KX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7973/8027</t>
        </r>
      </text>
    </comment>
    <comment ref="LE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13498</t>
        </r>
      </text>
    </comment>
    <comment ref="LH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13500</t>
        </r>
      </text>
    </comment>
    <comment ref="LK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02302</t>
        </r>
      </text>
    </comment>
    <comment ref="LN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02303</t>
        </r>
      </text>
    </comment>
    <comment ref="LQ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02305</t>
        </r>
      </text>
    </comment>
    <comment ref="LT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02307</t>
        </r>
      </text>
    </comment>
    <comment ref="LW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02309</t>
        </r>
      </text>
    </comment>
    <comment ref="LZ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02311</t>
        </r>
      </text>
    </comment>
    <comment ref="MC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02313</t>
        </r>
      </text>
    </comment>
    <comment ref="MF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02315</t>
        </r>
      </text>
    </comment>
    <comment ref="MI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02317</t>
        </r>
      </text>
    </comment>
    <comment ref="ML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02319</t>
        </r>
      </text>
    </comment>
    <comment ref="MO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02321</t>
        </r>
      </text>
    </comment>
    <comment ref="MR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02323</t>
        </r>
      </text>
    </comment>
    <comment ref="MU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02325</t>
        </r>
      </text>
    </comment>
    <comment ref="MX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02327</t>
        </r>
      </text>
    </comment>
    <comment ref="NA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02329</t>
        </r>
      </text>
    </comment>
    <comment ref="NC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7976</t>
        </r>
      </text>
    </comment>
    <comment ref="ND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02331</t>
        </r>
      </text>
    </comment>
    <comment ref="NG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02333</t>
        </r>
      </text>
    </comment>
    <comment ref="NJ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02335</t>
        </r>
      </text>
    </comment>
    <comment ref="NN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02337</t>
        </r>
      </text>
    </comment>
    <comment ref="NQ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02339</t>
        </r>
      </text>
    </comment>
    <comment ref="NT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02341</t>
        </r>
      </text>
    </comment>
    <comment ref="NW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02334</t>
        </r>
      </text>
    </comment>
    <comment ref="G11" authorId="0" shapeId="0">
      <text>
        <r>
          <rPr>
            <b/>
            <sz val="9"/>
            <color indexed="81"/>
            <rFont val="Tahoma"/>
            <family val="2"/>
          </rPr>
          <t>IT:</t>
        </r>
        <r>
          <rPr>
            <sz val="9"/>
            <color indexed="81"/>
            <rFont val="Tahoma"/>
            <family val="2"/>
          </rPr>
          <t xml:space="preserve">
11954</t>
        </r>
      </text>
    </comment>
    <comment ref="Q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06692</t>
        </r>
      </text>
    </comment>
    <comment ref="W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06696</t>
        </r>
      </text>
    </comment>
    <comment ref="Z11" authorId="0" shapeId="0">
      <text>
        <r>
          <rPr>
            <b/>
            <sz val="9"/>
            <color indexed="81"/>
            <rFont val="Tahoma"/>
            <family val="2"/>
          </rPr>
          <t>066698</t>
        </r>
      </text>
    </comment>
    <comment ref="AF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13102</t>
        </r>
      </text>
    </comment>
    <comment ref="AI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13104</t>
        </r>
      </text>
    </comment>
    <comment ref="AL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13107</t>
        </r>
      </text>
    </comment>
    <comment ref="AO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13109</t>
        </r>
      </text>
    </comment>
    <comment ref="AU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13113</t>
        </r>
      </text>
    </comment>
    <comment ref="AX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13115</t>
        </r>
      </text>
    </comment>
    <comment ref="BA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13117</t>
        </r>
      </text>
    </comment>
    <comment ref="BG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13122</t>
        </r>
      </text>
    </comment>
    <comment ref="BJ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13123</t>
        </r>
      </text>
    </comment>
    <comment ref="BM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13125</t>
        </r>
      </text>
    </comment>
    <comment ref="BS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13130</t>
        </r>
      </text>
    </comment>
    <comment ref="CJ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7960</t>
        </r>
      </text>
    </comment>
    <comment ref="CK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13142</t>
        </r>
      </text>
    </comment>
    <comment ref="CN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13143</t>
        </r>
      </text>
    </comment>
    <comment ref="CQ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13144</t>
        </r>
      </text>
    </comment>
    <comment ref="CZ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13150</t>
        </r>
      </text>
    </comment>
    <comment ref="DF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06354</t>
        </r>
      </text>
    </comment>
    <comment ref="DI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06358</t>
        </r>
      </text>
    </comment>
    <comment ref="DL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06361</t>
        </r>
      </text>
    </comment>
    <comment ref="DR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06364</t>
        </r>
      </text>
    </comment>
    <comment ref="EA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06371</t>
        </r>
      </text>
    </comment>
    <comment ref="EG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06374</t>
        </r>
      </text>
    </comment>
    <comment ref="FD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7964</t>
        </r>
      </text>
    </comment>
    <comment ref="FK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06396</t>
        </r>
      </text>
    </comment>
    <comment ref="FT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07404</t>
        </r>
      </text>
    </comment>
    <comment ref="FW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07405/07406</t>
        </r>
      </text>
    </comment>
    <comment ref="GI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07413</t>
        </r>
      </text>
    </comment>
    <comment ref="GR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07419</t>
        </r>
      </text>
    </comment>
    <comment ref="GX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07423</t>
        </r>
      </text>
    </comment>
    <comment ref="HA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07426</t>
        </r>
      </text>
    </comment>
    <comment ref="HJ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07434</t>
        </r>
      </text>
    </comment>
    <comment ref="HV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07441</t>
        </r>
      </text>
    </comment>
    <comment ref="IA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7971</t>
        </r>
      </text>
    </comment>
    <comment ref="IQ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13455</t>
        </r>
      </text>
    </comment>
    <comment ref="JF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13468</t>
        </r>
      </text>
    </comment>
    <comment ref="JI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13469</t>
        </r>
      </text>
    </comment>
    <comment ref="JL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13471</t>
        </r>
      </text>
    </comment>
    <comment ref="KX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7973</t>
        </r>
      </text>
    </comment>
    <comment ref="LE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13498</t>
        </r>
      </text>
    </comment>
    <comment ref="LH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13500</t>
        </r>
      </text>
    </comment>
    <comment ref="LK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02302</t>
        </r>
      </text>
    </comment>
    <comment ref="LP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8028</t>
        </r>
      </text>
    </comment>
    <comment ref="MF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02315</t>
        </r>
      </text>
    </comment>
    <comment ref="MI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02317</t>
        </r>
      </text>
    </comment>
    <comment ref="MR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02323</t>
        </r>
      </text>
    </comment>
    <comment ref="NC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7976</t>
        </r>
      </text>
    </comment>
    <comment ref="NJ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02335</t>
        </r>
      </text>
    </comment>
    <comment ref="AO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13109</t>
        </r>
      </text>
    </comment>
    <comment ref="BA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13117</t>
        </r>
      </text>
    </comment>
    <comment ref="BD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13119</t>
        </r>
      </text>
    </comment>
    <comment ref="BJ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13123</t>
        </r>
      </text>
    </comment>
    <comment ref="BS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13130</t>
        </r>
      </text>
    </comment>
    <comment ref="CZ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13150</t>
        </r>
      </text>
    </comment>
    <comment ref="DF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06354</t>
        </r>
      </text>
    </comment>
    <comment ref="DI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06358</t>
        </r>
      </text>
    </comment>
    <comment ref="EG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06374</t>
        </r>
      </text>
    </comment>
    <comment ref="FW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07405</t>
        </r>
      </text>
    </comment>
    <comment ref="GK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7965</t>
        </r>
      </text>
    </comment>
    <comment ref="GX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07423</t>
        </r>
      </text>
    </comment>
    <comment ref="HA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07426</t>
        </r>
      </text>
    </comment>
    <comment ref="HD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07429</t>
        </r>
      </text>
    </comment>
    <comment ref="HV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07441</t>
        </r>
      </text>
    </comment>
    <comment ref="IQ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13455</t>
        </r>
      </text>
    </comment>
    <comment ref="JI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13469</t>
        </r>
      </text>
    </comment>
    <comment ref="LE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13498</t>
        </r>
      </text>
    </comment>
    <comment ref="LH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13500</t>
        </r>
      </text>
    </comment>
    <comment ref="LK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02302</t>
        </r>
      </text>
    </comment>
    <comment ref="ME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7974</t>
        </r>
      </text>
    </comment>
    <comment ref="MF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02315</t>
        </r>
      </text>
    </comment>
    <comment ref="NJ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02335</t>
        </r>
      </text>
    </comment>
    <comment ref="G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11954</t>
        </r>
      </text>
    </comment>
    <comment ref="J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06688</t>
        </r>
      </text>
    </comment>
    <comment ref="M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06690</t>
        </r>
      </text>
    </comment>
    <comment ref="Q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06692</t>
        </r>
      </text>
    </comment>
    <comment ref="T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06694</t>
        </r>
      </text>
    </comment>
    <comment ref="Z13" authorId="0" shapeId="0">
      <text>
        <r>
          <rPr>
            <b/>
            <sz val="9"/>
            <color indexed="81"/>
            <rFont val="Tahoma"/>
            <family val="2"/>
          </rPr>
          <t>06698</t>
        </r>
      </text>
    </comment>
    <comment ref="AC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06700</t>
        </r>
      </text>
    </comment>
    <comment ref="AF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13102</t>
        </r>
      </text>
    </comment>
    <comment ref="AI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13104</t>
        </r>
      </text>
    </comment>
    <comment ref="AL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13107</t>
        </r>
      </text>
    </comment>
    <comment ref="AO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13109</t>
        </r>
      </text>
    </comment>
    <comment ref="AR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13111</t>
        </r>
      </text>
    </comment>
    <comment ref="AU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13113</t>
        </r>
      </text>
    </comment>
    <comment ref="AX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13115</t>
        </r>
      </text>
    </comment>
    <comment ref="BA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13117</t>
        </r>
      </text>
    </comment>
    <comment ref="BD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13119</t>
        </r>
      </text>
    </comment>
    <comment ref="BJ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13123</t>
        </r>
      </text>
    </comment>
    <comment ref="BM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13125</t>
        </r>
      </text>
    </comment>
    <comment ref="BP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13127</t>
        </r>
      </text>
    </comment>
    <comment ref="BS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13130</t>
        </r>
      </text>
    </comment>
    <comment ref="BV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13132</t>
        </r>
      </text>
    </comment>
    <comment ref="BY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13134</t>
        </r>
      </text>
    </comment>
    <comment ref="CB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13136</t>
        </r>
      </text>
    </comment>
    <comment ref="CE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13138</t>
        </r>
      </text>
    </comment>
    <comment ref="CH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13140</t>
        </r>
      </text>
    </comment>
    <comment ref="CJ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7960</t>
        </r>
      </text>
    </comment>
    <comment ref="CQ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13144</t>
        </r>
      </text>
    </comment>
    <comment ref="CT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13146</t>
        </r>
      </text>
    </comment>
    <comment ref="CW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13148</t>
        </r>
      </text>
    </comment>
    <comment ref="DC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06352</t>
        </r>
      </text>
    </comment>
    <comment ref="DF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06354</t>
        </r>
      </text>
    </comment>
    <comment ref="DI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06358</t>
        </r>
      </text>
    </comment>
    <comment ref="DL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06360</t>
        </r>
      </text>
    </comment>
    <comment ref="DO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06362</t>
        </r>
      </text>
    </comment>
    <comment ref="DR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06364</t>
        </r>
      </text>
    </comment>
    <comment ref="DU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06366</t>
        </r>
      </text>
    </comment>
    <comment ref="DX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06368</t>
        </r>
      </text>
    </comment>
    <comment ref="EA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06370</t>
        </r>
      </text>
    </comment>
    <comment ref="ED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06372</t>
        </r>
      </text>
    </comment>
    <comment ref="EG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06374</t>
        </r>
      </text>
    </comment>
    <comment ref="EJ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06376</t>
        </r>
      </text>
    </comment>
    <comment ref="EM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06378</t>
        </r>
      </text>
    </comment>
    <comment ref="EP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06380</t>
        </r>
      </text>
    </comment>
    <comment ref="ES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06383</t>
        </r>
      </text>
    </comment>
    <comment ref="EV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06385</t>
        </r>
      </text>
    </comment>
    <comment ref="EY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06387</t>
        </r>
      </text>
    </comment>
    <comment ref="FB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06389</t>
        </r>
      </text>
    </comment>
    <comment ref="FD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7964</t>
        </r>
      </text>
    </comment>
    <comment ref="FE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06392</t>
        </r>
      </text>
    </comment>
    <comment ref="FH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06394</t>
        </r>
      </text>
    </comment>
    <comment ref="FK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06396</t>
        </r>
      </text>
    </comment>
    <comment ref="FN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06398</t>
        </r>
      </text>
    </comment>
    <comment ref="FQ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06400</t>
        </r>
      </text>
    </comment>
    <comment ref="FT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07402</t>
        </r>
      </text>
    </comment>
    <comment ref="FW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07405</t>
        </r>
      </text>
    </comment>
    <comment ref="FZ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07407</t>
        </r>
      </text>
    </comment>
    <comment ref="GF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07411</t>
        </r>
      </text>
    </comment>
    <comment ref="GI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07413</t>
        </r>
      </text>
    </comment>
    <comment ref="GL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07415</t>
        </r>
      </text>
    </comment>
    <comment ref="GO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07417</t>
        </r>
      </text>
    </comment>
    <comment ref="GR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07419</t>
        </r>
      </text>
    </comment>
    <comment ref="GU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07421</t>
        </r>
      </text>
    </comment>
    <comment ref="GX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07423</t>
        </r>
      </text>
    </comment>
    <comment ref="HA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07426</t>
        </r>
      </text>
    </comment>
    <comment ref="HD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07429</t>
        </r>
      </text>
    </comment>
    <comment ref="HG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07431</t>
        </r>
      </text>
    </comment>
    <comment ref="HJ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07433</t>
        </r>
      </text>
    </comment>
    <comment ref="HM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07435</t>
        </r>
      </text>
    </comment>
    <comment ref="HP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07437</t>
        </r>
      </text>
    </comment>
    <comment ref="HS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07439</t>
        </r>
      </text>
    </comment>
    <comment ref="HV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07441</t>
        </r>
      </text>
    </comment>
    <comment ref="HY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07443</t>
        </r>
      </text>
    </comment>
    <comment ref="IA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7971</t>
        </r>
      </text>
    </comment>
    <comment ref="IB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07445</t>
        </r>
      </text>
    </comment>
    <comment ref="IE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07447</t>
        </r>
      </text>
    </comment>
    <comment ref="IH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07449</t>
        </r>
      </text>
    </comment>
    <comment ref="IK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13451</t>
        </r>
      </text>
    </comment>
    <comment ref="IN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13453</t>
        </r>
      </text>
    </comment>
    <comment ref="IQ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13455</t>
        </r>
      </text>
    </comment>
    <comment ref="IT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13457</t>
        </r>
      </text>
    </comment>
    <comment ref="IW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13460</t>
        </r>
      </text>
    </comment>
    <comment ref="IZ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13463</t>
        </r>
      </text>
    </comment>
    <comment ref="JC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13465</t>
        </r>
      </text>
    </comment>
    <comment ref="JF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13467</t>
        </r>
      </text>
    </comment>
    <comment ref="JI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13469</t>
        </r>
      </text>
    </comment>
    <comment ref="JL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13471</t>
        </r>
      </text>
    </comment>
    <comment ref="JO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13473</t>
        </r>
      </text>
    </comment>
    <comment ref="JR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13475</t>
        </r>
      </text>
    </comment>
    <comment ref="JU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13477</t>
        </r>
      </text>
    </comment>
    <comment ref="JX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13479</t>
        </r>
      </text>
    </comment>
    <comment ref="KA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13481</t>
        </r>
      </text>
    </comment>
    <comment ref="KD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13483</t>
        </r>
      </text>
    </comment>
    <comment ref="KG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13485</t>
        </r>
      </text>
    </comment>
    <comment ref="KJ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13487</t>
        </r>
      </text>
    </comment>
    <comment ref="KM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13489</t>
        </r>
      </text>
    </comment>
    <comment ref="KP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13491</t>
        </r>
      </text>
    </comment>
    <comment ref="KS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13493</t>
        </r>
      </text>
    </comment>
    <comment ref="KV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13495</t>
        </r>
      </text>
    </comment>
    <comment ref="KX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7973</t>
        </r>
      </text>
    </comment>
    <comment ref="LE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13498</t>
        </r>
      </text>
    </comment>
    <comment ref="LH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13500</t>
        </r>
      </text>
    </comment>
    <comment ref="LK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02302</t>
        </r>
      </text>
    </comment>
    <comment ref="LN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02303</t>
        </r>
      </text>
    </comment>
    <comment ref="LQ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02305</t>
        </r>
      </text>
    </comment>
    <comment ref="LT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02307</t>
        </r>
      </text>
    </comment>
    <comment ref="LW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02309</t>
        </r>
      </text>
    </comment>
    <comment ref="LZ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02311</t>
        </r>
      </text>
    </comment>
    <comment ref="MC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02313</t>
        </r>
      </text>
    </comment>
    <comment ref="MF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02315</t>
        </r>
      </text>
    </comment>
    <comment ref="MI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02317</t>
        </r>
      </text>
    </comment>
    <comment ref="ML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02319</t>
        </r>
      </text>
    </comment>
    <comment ref="MO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02321</t>
        </r>
      </text>
    </comment>
    <comment ref="MR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02323</t>
        </r>
      </text>
    </comment>
    <comment ref="MU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02325</t>
        </r>
      </text>
    </comment>
    <comment ref="MX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02327</t>
        </r>
      </text>
    </comment>
    <comment ref="NA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02329</t>
        </r>
      </text>
    </comment>
    <comment ref="NC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7976</t>
        </r>
      </text>
    </comment>
    <comment ref="ND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02331</t>
        </r>
      </text>
    </comment>
    <comment ref="NG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02333</t>
        </r>
      </text>
    </comment>
    <comment ref="NJ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02335</t>
        </r>
      </text>
    </comment>
    <comment ref="NN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02337</t>
        </r>
      </text>
    </comment>
    <comment ref="NQ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02339</t>
        </r>
      </text>
    </comment>
    <comment ref="NT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02341</t>
        </r>
      </text>
    </comment>
    <comment ref="NW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02334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7959</t>
        </r>
      </text>
    </comment>
    <comment ref="J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06688</t>
        </r>
      </text>
    </comment>
    <comment ref="M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06690</t>
        </r>
      </text>
    </comment>
    <comment ref="Q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06692</t>
        </r>
      </text>
    </comment>
    <comment ref="T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06694</t>
        </r>
      </text>
    </comment>
    <comment ref="Z14" authorId="0" shapeId="0">
      <text>
        <r>
          <rPr>
            <b/>
            <sz val="9"/>
            <color indexed="81"/>
            <rFont val="Tahoma"/>
            <family val="2"/>
          </rPr>
          <t>06698</t>
        </r>
      </text>
    </comment>
    <comment ref="AC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06700</t>
        </r>
      </text>
    </comment>
    <comment ref="AF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13102</t>
        </r>
      </text>
    </comment>
    <comment ref="AI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13104</t>
        </r>
      </text>
    </comment>
    <comment ref="AL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13107</t>
        </r>
      </text>
    </comment>
    <comment ref="AO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13109</t>
        </r>
      </text>
    </comment>
    <comment ref="AR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13111</t>
        </r>
      </text>
    </comment>
    <comment ref="AU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13113</t>
        </r>
      </text>
    </comment>
    <comment ref="AX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13115</t>
        </r>
      </text>
    </comment>
    <comment ref="BA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13117</t>
        </r>
      </text>
    </comment>
    <comment ref="BD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13119</t>
        </r>
      </text>
    </comment>
    <comment ref="BG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13121</t>
        </r>
      </text>
    </comment>
    <comment ref="BJ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13123</t>
        </r>
      </text>
    </comment>
    <comment ref="BM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13125</t>
        </r>
      </text>
    </comment>
    <comment ref="BP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13127</t>
        </r>
      </text>
    </comment>
    <comment ref="BS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13130</t>
        </r>
      </text>
    </comment>
    <comment ref="BV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13132</t>
        </r>
      </text>
    </comment>
    <comment ref="BY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13134</t>
        </r>
      </text>
    </comment>
    <comment ref="CB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13136</t>
        </r>
      </text>
    </comment>
    <comment ref="CE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13138</t>
        </r>
      </text>
    </comment>
    <comment ref="CH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13140</t>
        </r>
      </text>
    </comment>
    <comment ref="CJ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7960</t>
        </r>
      </text>
    </comment>
    <comment ref="CQ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13144</t>
        </r>
      </text>
    </comment>
    <comment ref="CT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13146</t>
        </r>
      </text>
    </comment>
    <comment ref="CW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13148</t>
        </r>
      </text>
    </comment>
    <comment ref="CZ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13150</t>
        </r>
      </text>
    </comment>
    <comment ref="DC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06352</t>
        </r>
      </text>
    </comment>
    <comment ref="DF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06354</t>
        </r>
      </text>
    </comment>
    <comment ref="DI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06358</t>
        </r>
      </text>
    </comment>
    <comment ref="DO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06362</t>
        </r>
      </text>
    </comment>
    <comment ref="DR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06364</t>
        </r>
      </text>
    </comment>
    <comment ref="DU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06366</t>
        </r>
      </text>
    </comment>
    <comment ref="DX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0636806368</t>
        </r>
      </text>
    </comment>
    <comment ref="EA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06370</t>
        </r>
      </text>
    </comment>
    <comment ref="ED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06372</t>
        </r>
      </text>
    </comment>
    <comment ref="EG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06374</t>
        </r>
      </text>
    </comment>
    <comment ref="EJ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06376</t>
        </r>
      </text>
    </comment>
    <comment ref="EM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06378</t>
        </r>
      </text>
    </comment>
    <comment ref="EP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06380</t>
        </r>
      </text>
    </comment>
    <comment ref="ES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06383</t>
        </r>
      </text>
    </comment>
    <comment ref="EV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06385</t>
        </r>
      </text>
    </comment>
    <comment ref="EY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06387</t>
        </r>
      </text>
    </comment>
    <comment ref="FB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06389</t>
        </r>
      </text>
    </comment>
    <comment ref="FD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7964</t>
        </r>
      </text>
    </comment>
    <comment ref="FE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06392</t>
        </r>
      </text>
    </comment>
    <comment ref="FH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06394</t>
        </r>
      </text>
    </comment>
    <comment ref="FK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06396</t>
        </r>
      </text>
    </comment>
    <comment ref="FN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06398</t>
        </r>
      </text>
    </comment>
    <comment ref="FQ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06400</t>
        </r>
      </text>
    </comment>
    <comment ref="FT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07402</t>
        </r>
      </text>
    </comment>
    <comment ref="FW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07405</t>
        </r>
      </text>
    </comment>
    <comment ref="FZ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07407</t>
        </r>
      </text>
    </comment>
    <comment ref="GC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07409</t>
        </r>
      </text>
    </comment>
    <comment ref="GF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07411</t>
        </r>
      </text>
    </comment>
    <comment ref="GI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07413</t>
        </r>
      </text>
    </comment>
    <comment ref="GL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07415</t>
        </r>
      </text>
    </comment>
    <comment ref="GO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07417</t>
        </r>
      </text>
    </comment>
    <comment ref="GR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07419</t>
        </r>
      </text>
    </comment>
    <comment ref="GU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07421</t>
        </r>
      </text>
    </comment>
    <comment ref="GX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07423</t>
        </r>
      </text>
    </comment>
    <comment ref="HA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07426</t>
        </r>
      </text>
    </comment>
    <comment ref="HG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07431</t>
        </r>
      </text>
    </comment>
    <comment ref="HJ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07433</t>
        </r>
      </text>
    </comment>
    <comment ref="HM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07435</t>
        </r>
      </text>
    </comment>
    <comment ref="HP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07437</t>
        </r>
      </text>
    </comment>
    <comment ref="HS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07439</t>
        </r>
      </text>
    </comment>
    <comment ref="HV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07442</t>
        </r>
      </text>
    </comment>
    <comment ref="HY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07443</t>
        </r>
      </text>
    </comment>
    <comment ref="IA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7971</t>
        </r>
      </text>
    </comment>
    <comment ref="IB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07445</t>
        </r>
      </text>
    </comment>
    <comment ref="IE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07447</t>
        </r>
      </text>
    </comment>
    <comment ref="IH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07449</t>
        </r>
      </text>
    </comment>
    <comment ref="IK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13451</t>
        </r>
      </text>
    </comment>
    <comment ref="IN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13453</t>
        </r>
      </text>
    </comment>
    <comment ref="IQ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13455</t>
        </r>
      </text>
    </comment>
    <comment ref="IT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13457</t>
        </r>
      </text>
    </comment>
    <comment ref="IW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13460</t>
        </r>
      </text>
    </comment>
    <comment ref="IZ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13463</t>
        </r>
      </text>
    </comment>
    <comment ref="JC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13465</t>
        </r>
      </text>
    </comment>
    <comment ref="JF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13467</t>
        </r>
      </text>
    </comment>
    <comment ref="JI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13469</t>
        </r>
      </text>
    </comment>
    <comment ref="JL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13471</t>
        </r>
      </text>
    </comment>
    <comment ref="JO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13473</t>
        </r>
      </text>
    </comment>
    <comment ref="JR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13475</t>
        </r>
      </text>
    </comment>
    <comment ref="JU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13477</t>
        </r>
      </text>
    </comment>
    <comment ref="JX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13479</t>
        </r>
      </text>
    </comment>
    <comment ref="KA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13481</t>
        </r>
      </text>
    </comment>
    <comment ref="KD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13483</t>
        </r>
      </text>
    </comment>
    <comment ref="KG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13485</t>
        </r>
      </text>
    </comment>
    <comment ref="KJ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13487</t>
        </r>
      </text>
    </comment>
    <comment ref="KM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13489</t>
        </r>
      </text>
    </comment>
    <comment ref="KP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13491</t>
        </r>
      </text>
    </comment>
    <comment ref="KS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13493</t>
        </r>
      </text>
    </comment>
    <comment ref="KV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13495</t>
        </r>
      </text>
    </comment>
    <comment ref="KX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7973</t>
        </r>
      </text>
    </comment>
    <comment ref="LE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13498</t>
        </r>
      </text>
    </comment>
    <comment ref="LH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13500</t>
        </r>
      </text>
    </comment>
    <comment ref="LK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02302</t>
        </r>
      </text>
    </comment>
    <comment ref="LN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02303</t>
        </r>
      </text>
    </comment>
    <comment ref="LQ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02305</t>
        </r>
      </text>
    </comment>
    <comment ref="LT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02307</t>
        </r>
      </text>
    </comment>
    <comment ref="LW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02309</t>
        </r>
      </text>
    </comment>
    <comment ref="LZ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02311
</t>
        </r>
      </text>
    </comment>
    <comment ref="MF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02315</t>
        </r>
      </text>
    </comment>
    <comment ref="MI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02317</t>
        </r>
      </text>
    </comment>
    <comment ref="ML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02319</t>
        </r>
      </text>
    </comment>
    <comment ref="MO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02321</t>
        </r>
      </text>
    </comment>
    <comment ref="MR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02323</t>
        </r>
      </text>
    </comment>
    <comment ref="MU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02325</t>
        </r>
      </text>
    </comment>
    <comment ref="MX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02327</t>
        </r>
      </text>
    </comment>
    <comment ref="NA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02329</t>
        </r>
      </text>
    </comment>
    <comment ref="NC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7976</t>
        </r>
      </text>
    </comment>
    <comment ref="ND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02331</t>
        </r>
      </text>
    </comment>
    <comment ref="NG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02333</t>
        </r>
      </text>
    </comment>
    <comment ref="NJ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02335</t>
        </r>
      </text>
    </comment>
    <comment ref="NN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02337</t>
        </r>
      </text>
    </comment>
    <comment ref="NQ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02339</t>
        </r>
      </text>
    </comment>
    <comment ref="NT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02341</t>
        </r>
      </text>
    </comment>
    <comment ref="NW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02334</t>
        </r>
      </text>
    </comment>
    <comment ref="G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11954</t>
        </r>
      </text>
    </comment>
    <comment ref="J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06688</t>
        </r>
      </text>
    </comment>
    <comment ref="M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06690</t>
        </r>
      </text>
    </comment>
    <comment ref="Q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06692</t>
        </r>
      </text>
    </comment>
    <comment ref="T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06694</t>
        </r>
      </text>
    </comment>
    <comment ref="W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06696</t>
        </r>
      </text>
    </comment>
    <comment ref="Z15" authorId="0" shapeId="0">
      <text>
        <r>
          <rPr>
            <b/>
            <sz val="9"/>
            <color indexed="81"/>
            <rFont val="Tahoma"/>
            <family val="2"/>
          </rPr>
          <t>06698</t>
        </r>
      </text>
    </comment>
    <comment ref="AC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06700</t>
        </r>
      </text>
    </comment>
    <comment ref="AF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13102</t>
        </r>
      </text>
    </comment>
    <comment ref="AI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13104</t>
        </r>
      </text>
    </comment>
    <comment ref="AL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13107</t>
        </r>
      </text>
    </comment>
    <comment ref="AO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13109</t>
        </r>
      </text>
    </comment>
    <comment ref="AR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13111</t>
        </r>
      </text>
    </comment>
    <comment ref="AU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13113</t>
        </r>
      </text>
    </comment>
    <comment ref="AX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13115</t>
        </r>
      </text>
    </comment>
    <comment ref="BA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13117</t>
        </r>
      </text>
    </comment>
    <comment ref="BD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13119</t>
        </r>
      </text>
    </comment>
    <comment ref="BG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13121</t>
        </r>
      </text>
    </comment>
    <comment ref="BJ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13123</t>
        </r>
      </text>
    </comment>
    <comment ref="BM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13126</t>
        </r>
      </text>
    </comment>
    <comment ref="BP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13127</t>
        </r>
      </text>
    </comment>
    <comment ref="BS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13130</t>
        </r>
      </text>
    </comment>
    <comment ref="BV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13132</t>
        </r>
      </text>
    </comment>
    <comment ref="BY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13134</t>
        </r>
      </text>
    </comment>
    <comment ref="CB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13136</t>
        </r>
      </text>
    </comment>
    <comment ref="CE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13138</t>
        </r>
      </text>
    </comment>
    <comment ref="CH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13140</t>
        </r>
      </text>
    </comment>
    <comment ref="CJ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7960</t>
        </r>
      </text>
    </comment>
    <comment ref="CQ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13144</t>
        </r>
      </text>
    </comment>
    <comment ref="CT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13146</t>
        </r>
      </text>
    </comment>
    <comment ref="CW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13148</t>
        </r>
      </text>
    </comment>
    <comment ref="CZ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13150</t>
        </r>
      </text>
    </comment>
    <comment ref="DC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06352</t>
        </r>
      </text>
    </comment>
    <comment ref="DF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06354</t>
        </r>
      </text>
    </comment>
    <comment ref="DI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06358</t>
        </r>
      </text>
    </comment>
    <comment ref="DL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06360</t>
        </r>
      </text>
    </comment>
    <comment ref="DO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06362</t>
        </r>
      </text>
    </comment>
    <comment ref="DR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06364</t>
        </r>
      </text>
    </comment>
    <comment ref="DU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06366</t>
        </r>
      </text>
    </comment>
    <comment ref="DX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06368</t>
        </r>
      </text>
    </comment>
    <comment ref="EA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06370</t>
        </r>
      </text>
    </comment>
    <comment ref="ED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06372</t>
        </r>
      </text>
    </comment>
    <comment ref="EG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06374</t>
        </r>
      </text>
    </comment>
    <comment ref="EJ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06376</t>
        </r>
      </text>
    </comment>
    <comment ref="EM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06378</t>
        </r>
      </text>
    </comment>
    <comment ref="EP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06380</t>
        </r>
      </text>
    </comment>
    <comment ref="ES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06383</t>
        </r>
      </text>
    </comment>
    <comment ref="EV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06385</t>
        </r>
      </text>
    </comment>
    <comment ref="EY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06387</t>
        </r>
      </text>
    </comment>
    <comment ref="FB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06389</t>
        </r>
      </text>
    </comment>
    <comment ref="FD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7964</t>
        </r>
      </text>
    </comment>
    <comment ref="FE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06392</t>
        </r>
      </text>
    </comment>
    <comment ref="FH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06394</t>
        </r>
      </text>
    </comment>
    <comment ref="FK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06396</t>
        </r>
      </text>
    </comment>
    <comment ref="FN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06398</t>
        </r>
      </text>
    </comment>
    <comment ref="FQ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06400</t>
        </r>
      </text>
    </comment>
    <comment ref="FT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07402</t>
        </r>
      </text>
    </comment>
    <comment ref="FW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07405</t>
        </r>
      </text>
    </comment>
    <comment ref="FZ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07407</t>
        </r>
      </text>
    </comment>
    <comment ref="GC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07409</t>
        </r>
      </text>
    </comment>
    <comment ref="GF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07411</t>
        </r>
      </text>
    </comment>
    <comment ref="GI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07413</t>
        </r>
      </text>
    </comment>
    <comment ref="GL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07415</t>
        </r>
      </text>
    </comment>
    <comment ref="GO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07417</t>
        </r>
      </text>
    </comment>
    <comment ref="GR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07419</t>
        </r>
      </text>
    </comment>
    <comment ref="GU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07421</t>
        </r>
      </text>
    </comment>
    <comment ref="GX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07423</t>
        </r>
      </text>
    </comment>
    <comment ref="HA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07426</t>
        </r>
      </text>
    </comment>
    <comment ref="HD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07429</t>
        </r>
      </text>
    </comment>
    <comment ref="HG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07431</t>
        </r>
      </text>
    </comment>
    <comment ref="HJ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07433</t>
        </r>
      </text>
    </comment>
    <comment ref="HM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07435</t>
        </r>
      </text>
    </comment>
    <comment ref="HP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07437</t>
        </r>
      </text>
    </comment>
    <comment ref="HS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07439</t>
        </r>
      </text>
    </comment>
    <comment ref="HV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07441</t>
        </r>
      </text>
    </comment>
    <comment ref="HY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07443</t>
        </r>
      </text>
    </comment>
    <comment ref="IA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7971</t>
        </r>
      </text>
    </comment>
    <comment ref="IB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07445</t>
        </r>
      </text>
    </comment>
    <comment ref="IE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07447</t>
        </r>
      </text>
    </comment>
    <comment ref="IH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07449</t>
        </r>
      </text>
    </comment>
    <comment ref="IK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13451</t>
        </r>
      </text>
    </comment>
    <comment ref="IN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13453</t>
        </r>
      </text>
    </comment>
    <comment ref="IQ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13455</t>
        </r>
      </text>
    </comment>
    <comment ref="IT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13457</t>
        </r>
      </text>
    </comment>
    <comment ref="IW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13460</t>
        </r>
      </text>
    </comment>
    <comment ref="IZ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13463</t>
        </r>
      </text>
    </comment>
    <comment ref="JC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13465</t>
        </r>
      </text>
    </comment>
    <comment ref="JF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13467</t>
        </r>
      </text>
    </comment>
    <comment ref="JI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13469</t>
        </r>
      </text>
    </comment>
    <comment ref="JL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13471</t>
        </r>
      </text>
    </comment>
    <comment ref="JO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13473</t>
        </r>
      </text>
    </comment>
    <comment ref="JR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13475</t>
        </r>
      </text>
    </comment>
    <comment ref="JU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13477</t>
        </r>
      </text>
    </comment>
    <comment ref="JX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13479</t>
        </r>
      </text>
    </comment>
    <comment ref="KA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13481</t>
        </r>
      </text>
    </comment>
    <comment ref="KD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13483</t>
        </r>
      </text>
    </comment>
    <comment ref="KG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13485</t>
        </r>
      </text>
    </comment>
    <comment ref="KJ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13487</t>
        </r>
      </text>
    </comment>
    <comment ref="KM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13489</t>
        </r>
      </text>
    </comment>
    <comment ref="KP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13491</t>
        </r>
      </text>
    </comment>
    <comment ref="KS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13493</t>
        </r>
      </text>
    </comment>
    <comment ref="KV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13495</t>
        </r>
      </text>
    </comment>
    <comment ref="KX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7973</t>
        </r>
      </text>
    </comment>
    <comment ref="LE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13498</t>
        </r>
      </text>
    </comment>
    <comment ref="LH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13500</t>
        </r>
      </text>
    </comment>
    <comment ref="LK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02302</t>
        </r>
      </text>
    </comment>
    <comment ref="LN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02303</t>
        </r>
      </text>
    </comment>
    <comment ref="LQ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02305</t>
        </r>
      </text>
    </comment>
    <comment ref="LT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02307</t>
        </r>
      </text>
    </comment>
    <comment ref="LW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02309</t>
        </r>
      </text>
    </comment>
    <comment ref="LZ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02311</t>
        </r>
      </text>
    </comment>
    <comment ref="MC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02313</t>
        </r>
      </text>
    </comment>
    <comment ref="MF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02315</t>
        </r>
      </text>
    </comment>
    <comment ref="MI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02317</t>
        </r>
      </text>
    </comment>
    <comment ref="ML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02319</t>
        </r>
      </text>
    </comment>
    <comment ref="MO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02321</t>
        </r>
      </text>
    </comment>
    <comment ref="MR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02323</t>
        </r>
      </text>
    </comment>
    <comment ref="MU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02325</t>
        </r>
      </text>
    </comment>
    <comment ref="MX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02327</t>
        </r>
      </text>
    </comment>
    <comment ref="NA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02329</t>
        </r>
      </text>
    </comment>
    <comment ref="NC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7976</t>
        </r>
      </text>
    </comment>
    <comment ref="ND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02331</t>
        </r>
      </text>
    </comment>
    <comment ref="NG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02333</t>
        </r>
      </text>
    </comment>
    <comment ref="NJ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02335</t>
        </r>
      </text>
    </comment>
    <comment ref="NN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02337</t>
        </r>
      </text>
    </comment>
    <comment ref="NQ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02340</t>
        </r>
      </text>
    </comment>
    <comment ref="NT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02341</t>
        </r>
      </text>
    </comment>
    <comment ref="NW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02334</t>
        </r>
      </text>
    </comment>
    <comment ref="JC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13466</t>
        </r>
      </text>
    </comment>
    <comment ref="JR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13476</t>
        </r>
      </text>
    </comment>
    <comment ref="JX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13480</t>
        </r>
      </text>
    </comment>
    <comment ref="KG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13486</t>
        </r>
      </text>
    </comment>
    <comment ref="MU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02326</t>
        </r>
      </text>
    </comment>
    <comment ref="NJ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02336</t>
        </r>
      </text>
    </comment>
    <comment ref="NQ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02340</t>
        </r>
      </text>
    </comment>
    <comment ref="J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06688</t>
        </r>
      </text>
    </comment>
    <comment ref="M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06690</t>
        </r>
      </text>
    </comment>
    <comment ref="Q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06693</t>
        </r>
      </text>
    </comment>
    <comment ref="T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06694</t>
        </r>
      </text>
    </comment>
    <comment ref="W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06697</t>
        </r>
      </text>
    </comment>
    <comment ref="Z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06698</t>
        </r>
      </text>
    </comment>
    <comment ref="AC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06700</t>
        </r>
      </text>
    </comment>
    <comment ref="AF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13102</t>
        </r>
      </text>
    </comment>
    <comment ref="AI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13104</t>
        </r>
      </text>
    </comment>
    <comment ref="AL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13107</t>
        </r>
      </text>
    </comment>
    <comment ref="AO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13109</t>
        </r>
      </text>
    </comment>
    <comment ref="AR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13111</t>
        </r>
      </text>
    </comment>
    <comment ref="AU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13113</t>
        </r>
      </text>
    </comment>
    <comment ref="AX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13115</t>
        </r>
      </text>
    </comment>
    <comment ref="BA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13117</t>
        </r>
      </text>
    </comment>
    <comment ref="BD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13119</t>
        </r>
      </text>
    </comment>
    <comment ref="BG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13121</t>
        </r>
      </text>
    </comment>
    <comment ref="BJ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13123</t>
        </r>
      </text>
    </comment>
    <comment ref="BM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13126</t>
        </r>
      </text>
    </comment>
    <comment ref="BP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13127</t>
        </r>
      </text>
    </comment>
    <comment ref="BS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13130</t>
        </r>
      </text>
    </comment>
    <comment ref="BV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13132</t>
        </r>
      </text>
    </comment>
    <comment ref="BY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13134</t>
        </r>
      </text>
    </comment>
    <comment ref="CB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13136</t>
        </r>
      </text>
    </comment>
    <comment ref="CE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13138 </t>
        </r>
      </text>
    </comment>
    <comment ref="CH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13140</t>
        </r>
      </text>
    </comment>
    <comment ref="CQ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13144</t>
        </r>
      </text>
    </comment>
    <comment ref="CT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13146</t>
        </r>
      </text>
    </comment>
    <comment ref="CW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13148</t>
        </r>
      </text>
    </comment>
    <comment ref="CZ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13150</t>
        </r>
      </text>
    </comment>
    <comment ref="DC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06352</t>
        </r>
      </text>
    </comment>
    <comment ref="DF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06354</t>
        </r>
      </text>
    </comment>
    <comment ref="DI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06358</t>
        </r>
      </text>
    </comment>
    <comment ref="DL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06360</t>
        </r>
      </text>
    </comment>
    <comment ref="DO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06362</t>
        </r>
      </text>
    </comment>
    <comment ref="DR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06364</t>
        </r>
      </text>
    </comment>
    <comment ref="DU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06366</t>
        </r>
      </text>
    </comment>
    <comment ref="DX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06368</t>
        </r>
      </text>
    </comment>
    <comment ref="EA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06370</t>
        </r>
      </text>
    </comment>
    <comment ref="ED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06372</t>
        </r>
      </text>
    </comment>
    <comment ref="EJ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06376</t>
        </r>
      </text>
    </comment>
    <comment ref="EM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06378</t>
        </r>
      </text>
    </comment>
    <comment ref="EP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06380</t>
        </r>
      </text>
    </comment>
    <comment ref="ES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06383</t>
        </r>
      </text>
    </comment>
    <comment ref="EV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06385</t>
        </r>
      </text>
    </comment>
    <comment ref="EY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06387</t>
        </r>
      </text>
    </comment>
    <comment ref="FB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06389</t>
        </r>
      </text>
    </comment>
    <comment ref="FE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06392</t>
        </r>
      </text>
    </comment>
    <comment ref="FH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06394</t>
        </r>
      </text>
    </comment>
    <comment ref="FK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06396</t>
        </r>
      </text>
    </comment>
    <comment ref="FN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06398</t>
        </r>
      </text>
    </comment>
    <comment ref="FQ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06400</t>
        </r>
      </text>
    </comment>
    <comment ref="FT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07402</t>
        </r>
      </text>
    </comment>
    <comment ref="FW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07405</t>
        </r>
      </text>
    </comment>
    <comment ref="FZ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07407</t>
        </r>
      </text>
    </comment>
    <comment ref="GC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07409</t>
        </r>
      </text>
    </comment>
    <comment ref="GF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07411</t>
        </r>
      </text>
    </comment>
    <comment ref="GI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07413</t>
        </r>
      </text>
    </comment>
    <comment ref="GL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07415</t>
        </r>
      </text>
    </comment>
    <comment ref="GO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07417</t>
        </r>
      </text>
    </comment>
    <comment ref="GR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07419</t>
        </r>
      </text>
    </comment>
    <comment ref="GU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07421</t>
        </r>
      </text>
    </comment>
    <comment ref="GX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07423</t>
        </r>
      </text>
    </comment>
    <comment ref="HA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07426</t>
        </r>
      </text>
    </comment>
    <comment ref="HD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07429</t>
        </r>
      </text>
    </comment>
    <comment ref="HG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07431</t>
        </r>
      </text>
    </comment>
    <comment ref="HJ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07433</t>
        </r>
      </text>
    </comment>
    <comment ref="HM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07435</t>
        </r>
      </text>
    </comment>
    <comment ref="HP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07437</t>
        </r>
      </text>
    </comment>
    <comment ref="HS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07439</t>
        </r>
      </text>
    </comment>
    <comment ref="HV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07441</t>
        </r>
      </text>
    </comment>
    <comment ref="HY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07443</t>
        </r>
      </text>
    </comment>
    <comment ref="IB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07445</t>
        </r>
      </text>
    </comment>
    <comment ref="IE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07447</t>
        </r>
      </text>
    </comment>
    <comment ref="IH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07449</t>
        </r>
      </text>
    </comment>
    <comment ref="IK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13451</t>
        </r>
      </text>
    </comment>
    <comment ref="IN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13453</t>
        </r>
      </text>
    </comment>
    <comment ref="IT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13457</t>
        </r>
      </text>
    </comment>
    <comment ref="IW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13460</t>
        </r>
      </text>
    </comment>
    <comment ref="IZ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13463</t>
        </r>
      </text>
    </comment>
    <comment ref="JC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13465</t>
        </r>
      </text>
    </comment>
    <comment ref="JF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13467</t>
        </r>
      </text>
    </comment>
    <comment ref="JI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13469</t>
        </r>
      </text>
    </comment>
    <comment ref="JL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13471</t>
        </r>
      </text>
    </comment>
    <comment ref="JO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13473</t>
        </r>
      </text>
    </comment>
    <comment ref="JR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13475</t>
        </r>
      </text>
    </comment>
    <comment ref="JU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13477</t>
        </r>
      </text>
    </comment>
    <comment ref="JX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13479</t>
        </r>
      </text>
    </comment>
    <comment ref="KA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13481</t>
        </r>
      </text>
    </comment>
    <comment ref="KD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13483</t>
        </r>
      </text>
    </comment>
    <comment ref="KG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13485</t>
        </r>
      </text>
    </comment>
    <comment ref="KJ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13487</t>
        </r>
      </text>
    </comment>
    <comment ref="KM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13489</t>
        </r>
      </text>
    </comment>
    <comment ref="KP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13491</t>
        </r>
      </text>
    </comment>
    <comment ref="KS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13493</t>
        </r>
      </text>
    </comment>
    <comment ref="KV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13495</t>
        </r>
      </text>
    </comment>
    <comment ref="LN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02303</t>
        </r>
      </text>
    </comment>
    <comment ref="LP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8028</t>
        </r>
      </text>
    </comment>
    <comment ref="LQ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02305</t>
        </r>
      </text>
    </comment>
    <comment ref="LT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02307</t>
        </r>
      </text>
    </comment>
    <comment ref="LW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02309</t>
        </r>
      </text>
    </comment>
    <comment ref="LZ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02311</t>
        </r>
      </text>
    </comment>
    <comment ref="MC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02313</t>
        </r>
      </text>
    </comment>
    <comment ref="MF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02315</t>
        </r>
      </text>
    </comment>
    <comment ref="MI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02317</t>
        </r>
      </text>
    </comment>
    <comment ref="ML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02319</t>
        </r>
      </text>
    </comment>
    <comment ref="MO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02321</t>
        </r>
      </text>
    </comment>
    <comment ref="MR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02323</t>
        </r>
      </text>
    </comment>
    <comment ref="MU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02325</t>
        </r>
      </text>
    </comment>
    <comment ref="MX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02327</t>
        </r>
      </text>
    </comment>
    <comment ref="NA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02329</t>
        </r>
      </text>
    </comment>
    <comment ref="ND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02331</t>
        </r>
      </text>
    </comment>
    <comment ref="NG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02333</t>
        </r>
      </text>
    </comment>
    <comment ref="NJ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02335</t>
        </r>
      </text>
    </comment>
    <comment ref="NN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02337</t>
        </r>
      </text>
    </comment>
    <comment ref="NQ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02339</t>
        </r>
      </text>
    </comment>
    <comment ref="NT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02341</t>
        </r>
      </text>
    </comment>
    <comment ref="NW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02334</t>
        </r>
      </text>
    </comment>
    <comment ref="Q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06692</t>
        </r>
      </text>
    </comment>
    <comment ref="W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06696</t>
        </r>
      </text>
    </comment>
    <comment ref="Z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06699</t>
        </r>
      </text>
    </comment>
    <comment ref="AF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13103</t>
        </r>
      </text>
    </comment>
    <comment ref="AI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13106</t>
        </r>
      </text>
    </comment>
    <comment ref="AL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13106</t>
        </r>
      </text>
    </comment>
    <comment ref="AO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13110</t>
        </r>
      </text>
    </comment>
    <comment ref="BA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13118</t>
        </r>
      </text>
    </comment>
    <comment ref="BD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13120</t>
        </r>
      </text>
    </comment>
    <comment ref="BJ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13124</t>
        </r>
      </text>
    </comment>
    <comment ref="BS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13131</t>
        </r>
      </text>
    </comment>
    <comment ref="CZ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06351</t>
        </r>
      </text>
    </comment>
    <comment ref="DF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06355</t>
        </r>
      </text>
    </comment>
    <comment ref="DI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06359</t>
        </r>
      </text>
    </comment>
    <comment ref="EG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06375</t>
        </r>
      </text>
    </comment>
    <comment ref="FW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07406</t>
        </r>
      </text>
    </comment>
    <comment ref="GX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07424</t>
        </r>
      </text>
    </comment>
    <comment ref="HA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07426</t>
        </r>
      </text>
    </comment>
    <comment ref="HD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07430</t>
        </r>
      </text>
    </comment>
    <comment ref="HV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07442</t>
        </r>
      </text>
    </comment>
    <comment ref="IQ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13455</t>
        </r>
      </text>
    </comment>
    <comment ref="JI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13470</t>
        </r>
      </text>
    </comment>
    <comment ref="LE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13498</t>
        </r>
      </text>
    </comment>
    <comment ref="LH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13500</t>
        </r>
      </text>
    </comment>
    <comment ref="LK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02302</t>
        </r>
      </text>
    </comment>
    <comment ref="MF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02316</t>
        </r>
      </text>
    </comment>
    <comment ref="MR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02324</t>
        </r>
      </text>
    </comment>
    <comment ref="NJ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02336</t>
        </r>
      </text>
    </comment>
    <comment ref="J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06688</t>
        </r>
      </text>
    </comment>
    <comment ref="M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06690</t>
        </r>
      </text>
    </comment>
    <comment ref="Q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06693</t>
        </r>
      </text>
    </comment>
    <comment ref="T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06695</t>
        </r>
      </text>
    </comment>
    <comment ref="W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06697</t>
        </r>
      </text>
    </comment>
    <comment ref="Z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06699</t>
        </r>
      </text>
    </comment>
    <comment ref="AF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13103</t>
        </r>
      </text>
    </comment>
    <comment ref="AI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13106</t>
        </r>
      </text>
    </comment>
    <comment ref="AO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13110</t>
        </r>
      </text>
    </comment>
    <comment ref="BD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13120</t>
        </r>
      </text>
    </comment>
    <comment ref="BG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13121</t>
        </r>
      </text>
    </comment>
    <comment ref="BJ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13124</t>
        </r>
      </text>
    </comment>
    <comment ref="BM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13125</t>
        </r>
      </text>
    </comment>
    <comment ref="BP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13127</t>
        </r>
      </text>
    </comment>
    <comment ref="BS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13131</t>
        </r>
      </text>
    </comment>
    <comment ref="CB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13136</t>
        </r>
      </text>
    </comment>
    <comment ref="CE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13138</t>
        </r>
      </text>
    </comment>
    <comment ref="DC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06352</t>
        </r>
      </text>
    </comment>
    <comment ref="DI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06359</t>
        </r>
      </text>
    </comment>
    <comment ref="DL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06360</t>
        </r>
      </text>
    </comment>
    <comment ref="DR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06364</t>
        </r>
      </text>
    </comment>
    <comment ref="DU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06366</t>
        </r>
      </text>
    </comment>
    <comment ref="EA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06370</t>
        </r>
      </text>
    </comment>
    <comment ref="EM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06379</t>
        </r>
      </text>
    </comment>
    <comment ref="ES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06383</t>
        </r>
      </text>
    </comment>
    <comment ref="EV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06385</t>
        </r>
      </text>
    </comment>
    <comment ref="EY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06387</t>
        </r>
      </text>
    </comment>
    <comment ref="FE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06393</t>
        </r>
      </text>
    </comment>
    <comment ref="FQ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06400</t>
        </r>
      </text>
    </comment>
    <comment ref="FT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07402</t>
        </r>
      </text>
    </comment>
    <comment ref="GI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07414</t>
        </r>
      </text>
    </comment>
    <comment ref="HJ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07433</t>
        </r>
      </text>
    </comment>
    <comment ref="HP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07437</t>
        </r>
      </text>
    </comment>
    <comment ref="HS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07439</t>
        </r>
      </text>
    </comment>
    <comment ref="HV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07442</t>
        </r>
      </text>
    </comment>
    <comment ref="HY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07443</t>
        </r>
      </text>
    </comment>
    <comment ref="IK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13451</t>
        </r>
      </text>
    </comment>
    <comment ref="IT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13457</t>
        </r>
      </text>
    </comment>
    <comment ref="IW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13460</t>
        </r>
      </text>
    </comment>
    <comment ref="JU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13477</t>
        </r>
      </text>
    </comment>
    <comment ref="KD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13483</t>
        </r>
      </text>
    </comment>
    <comment ref="LT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02307</t>
        </r>
      </text>
    </comment>
    <comment ref="LW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02309</t>
        </r>
      </text>
    </comment>
    <comment ref="LZ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02311</t>
        </r>
      </text>
    </comment>
    <comment ref="MC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02313</t>
        </r>
      </text>
    </comment>
    <comment ref="MF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02316</t>
        </r>
      </text>
    </comment>
    <comment ref="MX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02327</t>
        </r>
      </text>
    </comment>
    <comment ref="NG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02333</t>
        </r>
      </text>
    </comment>
    <comment ref="NQ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02339</t>
        </r>
      </text>
    </comment>
    <comment ref="J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06688</t>
        </r>
      </text>
    </comment>
    <comment ref="M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06690</t>
        </r>
      </text>
    </comment>
    <comment ref="Q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06693</t>
        </r>
      </text>
    </comment>
    <comment ref="T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06695</t>
        </r>
      </text>
    </comment>
    <comment ref="Z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06699</t>
        </r>
      </text>
    </comment>
    <comment ref="AC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13101</t>
        </r>
      </text>
    </comment>
    <comment ref="AF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13103</t>
        </r>
      </text>
    </comment>
    <comment ref="AI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13106</t>
        </r>
      </text>
    </comment>
    <comment ref="AL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13106</t>
        </r>
      </text>
    </comment>
    <comment ref="AR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13112</t>
        </r>
      </text>
    </comment>
    <comment ref="AU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13114</t>
        </r>
      </text>
    </comment>
    <comment ref="AX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13116</t>
        </r>
      </text>
    </comment>
    <comment ref="BD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13120</t>
        </r>
      </text>
    </comment>
    <comment ref="BG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13122</t>
        </r>
      </text>
    </comment>
    <comment ref="BJ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13124</t>
        </r>
      </text>
    </comment>
    <comment ref="BM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</t>
        </r>
      </text>
    </comment>
    <comment ref="BP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13127</t>
        </r>
      </text>
    </comment>
    <comment ref="BS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13131</t>
        </r>
      </text>
    </comment>
    <comment ref="BV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13132</t>
        </r>
      </text>
    </comment>
    <comment ref="BY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13134</t>
        </r>
      </text>
    </comment>
    <comment ref="CE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13138</t>
        </r>
      </text>
    </comment>
    <comment ref="CH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13140</t>
        </r>
      </text>
    </comment>
    <comment ref="CQ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13144</t>
        </r>
      </text>
    </comment>
    <comment ref="CT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13146</t>
        </r>
      </text>
    </comment>
    <comment ref="CZ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13150</t>
        </r>
      </text>
    </comment>
    <comment ref="DF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06355</t>
        </r>
      </text>
    </comment>
    <comment ref="DO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06362</t>
        </r>
      </text>
    </comment>
    <comment ref="EA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06371</t>
        </r>
      </text>
    </comment>
    <comment ref="EP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06380</t>
        </r>
      </text>
    </comment>
    <comment ref="ES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06384</t>
        </r>
      </text>
    </comment>
    <comment ref="EV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06386</t>
        </r>
      </text>
    </comment>
    <comment ref="EY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06388</t>
        </r>
      </text>
    </comment>
    <comment ref="FB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06389</t>
        </r>
      </text>
    </comment>
    <comment ref="FE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06393</t>
        </r>
      </text>
    </comment>
    <comment ref="FH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06394</t>
        </r>
      </text>
    </comment>
    <comment ref="FK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06396</t>
        </r>
      </text>
    </comment>
    <comment ref="FN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06398</t>
        </r>
      </text>
    </comment>
    <comment ref="FW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07406</t>
        </r>
      </text>
    </comment>
    <comment ref="FZ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07407</t>
        </r>
      </text>
    </comment>
    <comment ref="GC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07409</t>
        </r>
      </text>
    </comment>
    <comment ref="GL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07415</t>
        </r>
      </text>
    </comment>
    <comment ref="GR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07420</t>
        </r>
      </text>
    </comment>
    <comment ref="HA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07426</t>
        </r>
      </text>
    </comment>
    <comment ref="HG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07431</t>
        </r>
      </text>
    </comment>
    <comment ref="HJ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07434</t>
        </r>
      </text>
    </comment>
    <comment ref="HM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07435</t>
        </r>
      </text>
    </comment>
    <comment ref="HY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07444</t>
        </r>
      </text>
    </comment>
    <comment ref="IB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07445</t>
        </r>
      </text>
    </comment>
    <comment ref="IE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07447</t>
        </r>
      </text>
    </comment>
    <comment ref="IZ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13463</t>
        </r>
      </text>
    </comment>
    <comment ref="JF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13467</t>
        </r>
      </text>
    </comment>
    <comment ref="JO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13473</t>
        </r>
      </text>
    </comment>
    <comment ref="JX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13479</t>
        </r>
      </text>
    </comment>
    <comment ref="KA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13481</t>
        </r>
      </text>
    </comment>
    <comment ref="KD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13481</t>
        </r>
      </text>
    </comment>
    <comment ref="KG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13485</t>
        </r>
      </text>
    </comment>
    <comment ref="KJ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13487</t>
        </r>
      </text>
    </comment>
    <comment ref="KY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13497</t>
        </r>
      </text>
    </comment>
    <comment ref="LN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02303</t>
        </r>
      </text>
    </comment>
    <comment ref="LQ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02305</t>
        </r>
      </text>
    </comment>
    <comment ref="MC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02314</t>
        </r>
      </text>
    </comment>
    <comment ref="ML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02319</t>
        </r>
      </text>
    </comment>
    <comment ref="MO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02321</t>
        </r>
      </text>
    </comment>
    <comment ref="MX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02328</t>
        </r>
      </text>
    </comment>
    <comment ref="NA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02329</t>
        </r>
      </text>
    </comment>
    <comment ref="ND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02331</t>
        </r>
      </text>
    </comment>
    <comment ref="NG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02334</t>
        </r>
      </text>
    </comment>
    <comment ref="NN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02337</t>
        </r>
      </text>
    </comment>
    <comment ref="NT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02341</t>
        </r>
      </text>
    </comment>
    <comment ref="NW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02334</t>
        </r>
      </text>
    </comment>
    <comment ref="J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06688</t>
        </r>
      </text>
    </comment>
    <comment ref="M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06690</t>
        </r>
      </text>
    </comment>
    <comment ref="Q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06693</t>
        </r>
      </text>
    </comment>
    <comment ref="T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06695</t>
        </r>
      </text>
    </comment>
    <comment ref="W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06697</t>
        </r>
      </text>
    </comment>
    <comment ref="AC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13101</t>
        </r>
      </text>
    </comment>
    <comment ref="AF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13103</t>
        </r>
      </text>
    </comment>
    <comment ref="AI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13106</t>
        </r>
      </text>
    </comment>
    <comment ref="AL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13106</t>
        </r>
      </text>
    </comment>
    <comment ref="AO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13110</t>
        </r>
      </text>
    </comment>
    <comment ref="AR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13112</t>
        </r>
      </text>
    </comment>
    <comment ref="AU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13114</t>
        </r>
      </text>
    </comment>
    <comment ref="BA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13118</t>
        </r>
      </text>
    </comment>
    <comment ref="BM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13126</t>
        </r>
      </text>
    </comment>
    <comment ref="BP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13128</t>
        </r>
      </text>
    </comment>
    <comment ref="BV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13132</t>
        </r>
      </text>
    </comment>
    <comment ref="CB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13136</t>
        </r>
      </text>
    </comment>
    <comment ref="CH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13140</t>
        </r>
      </text>
    </comment>
    <comment ref="CQ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13145</t>
        </r>
      </text>
    </comment>
    <comment ref="CT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13146</t>
        </r>
      </text>
    </comment>
    <comment ref="CW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13148</t>
        </r>
      </text>
    </comment>
    <comment ref="CZ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06351</t>
        </r>
      </text>
    </comment>
    <comment ref="DC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06352</t>
        </r>
      </text>
    </comment>
    <comment ref="DF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06355</t>
        </r>
      </text>
    </comment>
    <comment ref="DI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06359</t>
        </r>
      </text>
    </comment>
    <comment ref="DL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06361</t>
        </r>
      </text>
    </comment>
    <comment ref="DO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06363</t>
        </r>
      </text>
    </comment>
    <comment ref="DR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06365</t>
        </r>
      </text>
    </comment>
    <comment ref="DU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06367</t>
        </r>
      </text>
    </comment>
    <comment ref="DX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06368</t>
        </r>
      </text>
    </comment>
    <comment ref="EA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06371</t>
        </r>
      </text>
    </comment>
    <comment ref="ED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06372</t>
        </r>
      </text>
    </comment>
    <comment ref="EJ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06376</t>
        </r>
      </text>
    </comment>
    <comment ref="EP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06382</t>
        </r>
      </text>
    </comment>
    <comment ref="FB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06390</t>
        </r>
      </text>
    </comment>
    <comment ref="FE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06393</t>
        </r>
      </text>
    </comment>
    <comment ref="FH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06395</t>
        </r>
      </text>
    </comment>
    <comment ref="FK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06397</t>
        </r>
      </text>
    </comment>
    <comment ref="FN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06399</t>
        </r>
      </text>
    </comment>
    <comment ref="FQ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07401</t>
        </r>
      </text>
    </comment>
    <comment ref="FT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07403</t>
        </r>
      </text>
    </comment>
    <comment ref="FZ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07408</t>
        </r>
      </text>
    </comment>
    <comment ref="GF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07412</t>
        </r>
      </text>
    </comment>
    <comment ref="GI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07414</t>
        </r>
      </text>
    </comment>
    <comment ref="GO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07417</t>
        </r>
      </text>
    </comment>
    <comment ref="GU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07421</t>
        </r>
      </text>
    </comment>
    <comment ref="GX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07424</t>
        </r>
      </text>
    </comment>
    <comment ref="HD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07430</t>
        </r>
      </text>
    </comment>
    <comment ref="HG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07432</t>
        </r>
      </text>
    </comment>
    <comment ref="HJ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07434</t>
        </r>
      </text>
    </comment>
    <comment ref="HP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07438</t>
        </r>
      </text>
    </comment>
    <comment ref="HS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07440</t>
        </r>
      </text>
    </comment>
    <comment ref="HV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07442</t>
        </r>
      </text>
    </comment>
    <comment ref="IH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07449</t>
        </r>
      </text>
    </comment>
    <comment ref="IK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13452</t>
        </r>
      </text>
    </comment>
    <comment ref="IN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13453</t>
        </r>
      </text>
    </comment>
    <comment ref="IT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13459</t>
        </r>
      </text>
    </comment>
    <comment ref="IW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13462</t>
        </r>
      </text>
    </comment>
    <comment ref="IZ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13464</t>
        </r>
      </text>
    </comment>
    <comment ref="JC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13465</t>
        </r>
      </text>
    </comment>
    <comment ref="JF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13468</t>
        </r>
      </text>
    </comment>
    <comment ref="JI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13470</t>
        </r>
      </text>
    </comment>
    <comment ref="JL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13472</t>
        </r>
      </text>
    </comment>
    <comment ref="JO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13474</t>
        </r>
      </text>
    </comment>
    <comment ref="JR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13475</t>
        </r>
      </text>
    </comment>
    <comment ref="JU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13478</t>
        </r>
      </text>
    </comment>
    <comment ref="JV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13477</t>
        </r>
      </text>
    </comment>
    <comment ref="JX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13480</t>
        </r>
      </text>
    </comment>
    <comment ref="JY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13477</t>
        </r>
      </text>
    </comment>
    <comment ref="KA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13482</t>
        </r>
      </text>
    </comment>
    <comment ref="KB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13477</t>
        </r>
      </text>
    </comment>
    <comment ref="KD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13484</t>
        </r>
      </text>
    </comment>
    <comment ref="KH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13477</t>
        </r>
      </text>
    </comment>
    <comment ref="KK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13477</t>
        </r>
      </text>
    </comment>
    <comment ref="KM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13489</t>
        </r>
      </text>
    </comment>
    <comment ref="KN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13477</t>
        </r>
      </text>
    </comment>
    <comment ref="KP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13491</t>
        </r>
      </text>
    </comment>
    <comment ref="KQ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13477</t>
        </r>
      </text>
    </comment>
    <comment ref="KS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13494</t>
        </r>
      </text>
    </comment>
    <comment ref="KT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13477</t>
        </r>
      </text>
    </comment>
    <comment ref="KV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13495</t>
        </r>
      </text>
    </comment>
    <comment ref="LW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02310</t>
        </r>
      </text>
    </comment>
    <comment ref="LZ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02312</t>
        </r>
      </text>
    </comment>
    <comment ref="MC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02314</t>
        </r>
      </text>
    </comment>
    <comment ref="MI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02317</t>
        </r>
      </text>
    </comment>
    <comment ref="MR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02324</t>
        </r>
      </text>
    </comment>
    <comment ref="MU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02325</t>
        </r>
      </text>
    </comment>
    <comment ref="ND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02332</t>
        </r>
      </text>
    </comment>
    <comment ref="NG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02334</t>
        </r>
      </text>
    </comment>
    <comment ref="NJ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02336</t>
        </r>
      </text>
    </comment>
    <comment ref="NQ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02339</t>
        </r>
      </text>
    </comment>
    <comment ref="NT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02342</t>
        </r>
      </text>
    </comment>
    <comment ref="Q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06693</t>
        </r>
      </text>
    </comment>
    <comment ref="W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06697</t>
        </r>
      </text>
    </comment>
    <comment ref="Z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06699</t>
        </r>
      </text>
    </comment>
    <comment ref="AF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13103</t>
        </r>
      </text>
    </comment>
    <comment ref="AI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13106</t>
        </r>
      </text>
    </comment>
    <comment ref="AL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13106</t>
        </r>
      </text>
    </comment>
    <comment ref="AO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13110</t>
        </r>
      </text>
    </comment>
    <comment ref="BA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13118</t>
        </r>
      </text>
    </comment>
    <comment ref="BD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13120</t>
        </r>
      </text>
    </comment>
    <comment ref="BJ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13124</t>
        </r>
      </text>
    </comment>
    <comment ref="BS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13131</t>
        </r>
      </text>
    </comment>
    <comment ref="CZ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06351</t>
        </r>
      </text>
    </comment>
    <comment ref="DF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06355</t>
        </r>
      </text>
    </comment>
    <comment ref="DI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06359</t>
        </r>
      </text>
    </comment>
    <comment ref="EG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06375</t>
        </r>
      </text>
    </comment>
    <comment ref="FW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07406</t>
        </r>
      </text>
    </comment>
    <comment ref="GX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07424</t>
        </r>
      </text>
    </comment>
    <comment ref="HA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07426</t>
        </r>
      </text>
    </comment>
    <comment ref="HD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07430</t>
        </r>
      </text>
    </comment>
    <comment ref="HV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07442</t>
        </r>
      </text>
    </comment>
    <comment ref="IQ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13456</t>
        </r>
      </text>
    </comment>
    <comment ref="JI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13470</t>
        </r>
      </text>
    </comment>
    <comment ref="LE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13499</t>
        </r>
      </text>
    </comment>
    <comment ref="LH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02301</t>
        </r>
      </text>
    </comment>
    <comment ref="LK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02302</t>
        </r>
      </text>
    </comment>
    <comment ref="MF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02316</t>
        </r>
      </text>
    </comment>
    <comment ref="MR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02324
</t>
        </r>
      </text>
    </comment>
    <comment ref="NJ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02336</t>
        </r>
      </text>
    </comment>
    <comment ref="J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06689</t>
        </r>
      </text>
    </comment>
    <comment ref="M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06691</t>
        </r>
      </text>
    </comment>
    <comment ref="Q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06693</t>
        </r>
      </text>
    </comment>
    <comment ref="T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06694</t>
        </r>
      </text>
    </comment>
    <comment ref="W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06697</t>
        </r>
      </text>
    </comment>
    <comment ref="Z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06699</t>
        </r>
      </text>
    </comment>
    <comment ref="AC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06700</t>
        </r>
      </text>
    </comment>
    <comment ref="AF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13103</t>
        </r>
      </text>
    </comment>
    <comment ref="AI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13106</t>
        </r>
      </text>
    </comment>
    <comment ref="AL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13106</t>
        </r>
      </text>
    </comment>
    <comment ref="AO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13110</t>
        </r>
      </text>
    </comment>
    <comment ref="AR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13111</t>
        </r>
      </text>
    </comment>
    <comment ref="AU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13113</t>
        </r>
      </text>
    </comment>
    <comment ref="AX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13115</t>
        </r>
      </text>
    </comment>
    <comment ref="BA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13118</t>
        </r>
      </text>
    </comment>
    <comment ref="BD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13120</t>
        </r>
      </text>
    </comment>
    <comment ref="BG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13121</t>
        </r>
      </text>
    </comment>
    <comment ref="BJ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13124</t>
        </r>
      </text>
    </comment>
    <comment ref="BM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13126</t>
        </r>
      </text>
    </comment>
    <comment ref="BP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13128</t>
        </r>
      </text>
    </comment>
    <comment ref="BS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13131</t>
        </r>
      </text>
    </comment>
    <comment ref="BV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13132</t>
        </r>
      </text>
    </comment>
    <comment ref="BY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13134</t>
        </r>
      </text>
    </comment>
    <comment ref="CB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13137</t>
        </r>
      </text>
    </comment>
    <comment ref="CE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13139</t>
        </r>
      </text>
    </comment>
    <comment ref="CH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13141</t>
        </r>
      </text>
    </comment>
    <comment ref="CQ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13145</t>
        </r>
      </text>
    </comment>
    <comment ref="CT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13147</t>
        </r>
      </text>
    </comment>
    <comment ref="CZ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06351</t>
        </r>
      </text>
    </comment>
    <comment ref="DC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06353</t>
        </r>
      </text>
    </comment>
    <comment ref="DF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06355</t>
        </r>
      </text>
    </comment>
    <comment ref="DI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06359</t>
        </r>
      </text>
    </comment>
    <comment ref="DL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06361</t>
        </r>
      </text>
    </comment>
    <comment ref="DO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06363</t>
        </r>
      </text>
    </comment>
    <comment ref="DR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06365</t>
        </r>
      </text>
    </comment>
    <comment ref="DU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06367</t>
        </r>
      </text>
    </comment>
    <comment ref="DX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06368</t>
        </r>
      </text>
    </comment>
    <comment ref="EA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06371</t>
        </r>
      </text>
    </comment>
    <comment ref="ED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06373</t>
        </r>
      </text>
    </comment>
    <comment ref="EJ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06377</t>
        </r>
      </text>
    </comment>
    <comment ref="EM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06379</t>
        </r>
      </text>
    </comment>
    <comment ref="EP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06382</t>
        </r>
      </text>
    </comment>
    <comment ref="ES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06384</t>
        </r>
      </text>
    </comment>
    <comment ref="EV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06386</t>
        </r>
      </text>
    </comment>
    <comment ref="EY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06388</t>
        </r>
      </text>
    </comment>
    <comment ref="FB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06390</t>
        </r>
      </text>
    </comment>
    <comment ref="FE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06392</t>
        </r>
      </text>
    </comment>
    <comment ref="FH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06395</t>
        </r>
      </text>
    </comment>
    <comment ref="FK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06397</t>
        </r>
      </text>
    </comment>
    <comment ref="FN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06399</t>
        </r>
      </text>
    </comment>
    <comment ref="FQ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07401</t>
        </r>
      </text>
    </comment>
    <comment ref="FT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07403</t>
        </r>
      </text>
    </comment>
    <comment ref="FW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07406</t>
        </r>
      </text>
    </comment>
    <comment ref="FZ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07408</t>
        </r>
      </text>
    </comment>
    <comment ref="GC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07410</t>
        </r>
      </text>
    </comment>
    <comment ref="GF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07412</t>
        </r>
      </text>
    </comment>
    <comment ref="GI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07414</t>
        </r>
      </text>
    </comment>
    <comment ref="GL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07416</t>
        </r>
      </text>
    </comment>
    <comment ref="GO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07418</t>
        </r>
      </text>
    </comment>
    <comment ref="GR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07420</t>
        </r>
      </text>
    </comment>
    <comment ref="GU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07422</t>
        </r>
      </text>
    </comment>
    <comment ref="GX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07424</t>
        </r>
      </text>
    </comment>
    <comment ref="HA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07426</t>
        </r>
      </text>
    </comment>
    <comment ref="HD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07430</t>
        </r>
      </text>
    </comment>
    <comment ref="HG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07432</t>
        </r>
      </text>
    </comment>
    <comment ref="HJ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07434</t>
        </r>
      </text>
    </comment>
    <comment ref="HM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07436</t>
        </r>
      </text>
    </comment>
    <comment ref="HP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07438</t>
        </r>
      </text>
    </comment>
    <comment ref="HS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07440</t>
        </r>
      </text>
    </comment>
    <comment ref="HV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07442</t>
        </r>
      </text>
    </comment>
    <comment ref="HY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07444</t>
        </r>
      </text>
    </comment>
    <comment ref="IB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07446</t>
        </r>
      </text>
    </comment>
    <comment ref="IE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07448</t>
        </r>
      </text>
    </comment>
    <comment ref="IH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07450</t>
        </r>
      </text>
    </comment>
    <comment ref="IK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13452</t>
        </r>
      </text>
    </comment>
    <comment ref="IN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13454</t>
        </r>
      </text>
    </comment>
    <comment ref="IT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13459</t>
        </r>
      </text>
    </comment>
    <comment ref="IW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13462</t>
        </r>
      </text>
    </comment>
    <comment ref="IZ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13464</t>
        </r>
      </text>
    </comment>
    <comment ref="JC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13466</t>
        </r>
      </text>
    </comment>
    <comment ref="JF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13468</t>
        </r>
      </text>
    </comment>
    <comment ref="JI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13470</t>
        </r>
      </text>
    </comment>
    <comment ref="JL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13472</t>
        </r>
      </text>
    </comment>
    <comment ref="JO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13474</t>
        </r>
      </text>
    </comment>
    <comment ref="JR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13476
</t>
        </r>
      </text>
    </comment>
    <comment ref="JU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13478</t>
        </r>
      </text>
    </comment>
    <comment ref="JX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13480</t>
        </r>
      </text>
    </comment>
    <comment ref="KA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13482</t>
        </r>
      </text>
    </comment>
    <comment ref="KD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13484</t>
        </r>
      </text>
    </comment>
    <comment ref="KG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13486</t>
        </r>
      </text>
    </comment>
    <comment ref="KJ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13488</t>
        </r>
      </text>
    </comment>
    <comment ref="KM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13490</t>
        </r>
      </text>
    </comment>
    <comment ref="KP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13492</t>
        </r>
      </text>
    </comment>
    <comment ref="KS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13494</t>
        </r>
      </text>
    </comment>
    <comment ref="KV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13496</t>
        </r>
      </text>
    </comment>
    <comment ref="KY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13497</t>
        </r>
      </text>
    </comment>
    <comment ref="LN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023034</t>
        </r>
      </text>
    </comment>
    <comment ref="LQ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02306</t>
        </r>
      </text>
    </comment>
    <comment ref="LT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02308</t>
        </r>
      </text>
    </comment>
    <comment ref="LW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02310</t>
        </r>
      </text>
    </comment>
    <comment ref="LZ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02312</t>
        </r>
      </text>
    </comment>
    <comment ref="MC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02314</t>
        </r>
      </text>
    </comment>
    <comment ref="MF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02316</t>
        </r>
      </text>
    </comment>
    <comment ref="MI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02318</t>
        </r>
      </text>
    </comment>
    <comment ref="ML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02320</t>
        </r>
      </text>
    </comment>
    <comment ref="MO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02322</t>
        </r>
      </text>
    </comment>
    <comment ref="MR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02324</t>
        </r>
      </text>
    </comment>
    <comment ref="MU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02326</t>
        </r>
      </text>
    </comment>
    <comment ref="MX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02328</t>
        </r>
      </text>
    </comment>
    <comment ref="NA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02329</t>
        </r>
      </text>
    </comment>
    <comment ref="ND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02332</t>
        </r>
      </text>
    </comment>
    <comment ref="NG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02334</t>
        </r>
      </text>
    </comment>
    <comment ref="NJ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02336</t>
        </r>
      </text>
    </comment>
    <comment ref="NN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02338</t>
        </r>
      </text>
    </comment>
    <comment ref="NQ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02340</t>
        </r>
      </text>
    </comment>
    <comment ref="NT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02342</t>
        </r>
      </text>
    </comment>
    <comment ref="NW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02335</t>
        </r>
      </text>
    </comment>
    <comment ref="J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06689</t>
        </r>
      </text>
    </comment>
    <comment ref="M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06691</t>
        </r>
      </text>
    </comment>
    <comment ref="Q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06693</t>
        </r>
      </text>
    </comment>
    <comment ref="T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06694</t>
        </r>
      </text>
    </comment>
    <comment ref="Z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06699</t>
        </r>
      </text>
    </comment>
    <comment ref="AC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06700</t>
        </r>
      </text>
    </comment>
    <comment ref="AF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13103</t>
        </r>
      </text>
    </comment>
    <comment ref="AI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13106</t>
        </r>
      </text>
    </comment>
    <comment ref="AL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13106</t>
        </r>
      </text>
    </comment>
    <comment ref="AO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13110</t>
        </r>
      </text>
    </comment>
    <comment ref="AR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13111</t>
        </r>
      </text>
    </comment>
    <comment ref="AU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13114</t>
        </r>
      </text>
    </comment>
    <comment ref="AX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13116</t>
        </r>
      </text>
    </comment>
    <comment ref="BA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13118</t>
        </r>
      </text>
    </comment>
    <comment ref="BD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13120</t>
        </r>
      </text>
    </comment>
    <comment ref="BG28" authorId="0" shapeId="0">
      <text>
        <r>
          <rPr>
            <b/>
            <sz val="9"/>
            <color indexed="81"/>
            <rFont val="Tahoma"/>
            <family val="2"/>
          </rPr>
          <t>13121</t>
        </r>
      </text>
    </comment>
    <comment ref="BJ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13124</t>
        </r>
      </text>
    </comment>
    <comment ref="BM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13126</t>
        </r>
      </text>
    </comment>
    <comment ref="BP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13128</t>
        </r>
      </text>
    </comment>
    <comment ref="BS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13131</t>
        </r>
      </text>
    </comment>
    <comment ref="BV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13133</t>
        </r>
      </text>
    </comment>
    <comment ref="BY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13135</t>
        </r>
      </text>
    </comment>
    <comment ref="CB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13137</t>
        </r>
      </text>
    </comment>
    <comment ref="CE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13139</t>
        </r>
      </text>
    </comment>
    <comment ref="CH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13141</t>
        </r>
      </text>
    </comment>
    <comment ref="CQ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13145</t>
        </r>
      </text>
    </comment>
    <comment ref="CT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13147</t>
        </r>
      </text>
    </comment>
    <comment ref="CW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13149</t>
        </r>
      </text>
    </comment>
    <comment ref="CZ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06351</t>
        </r>
      </text>
    </comment>
    <comment ref="DC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06353</t>
        </r>
      </text>
    </comment>
    <comment ref="DF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06355</t>
        </r>
      </text>
    </comment>
    <comment ref="DI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06359</t>
        </r>
      </text>
    </comment>
    <comment ref="DL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06361</t>
        </r>
      </text>
    </comment>
    <comment ref="DO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06363</t>
        </r>
      </text>
    </comment>
    <comment ref="DR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06365</t>
        </r>
      </text>
    </comment>
    <comment ref="DU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06367</t>
        </r>
      </text>
    </comment>
    <comment ref="DX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36369</t>
        </r>
      </text>
    </comment>
    <comment ref="EA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06371</t>
        </r>
      </text>
    </comment>
    <comment ref="ED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06373</t>
        </r>
      </text>
    </comment>
    <comment ref="EJ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06377</t>
        </r>
      </text>
    </comment>
    <comment ref="EM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06379</t>
        </r>
      </text>
    </comment>
    <comment ref="EP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06382</t>
        </r>
      </text>
    </comment>
    <comment ref="ES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06384</t>
        </r>
      </text>
    </comment>
    <comment ref="EV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06386</t>
        </r>
      </text>
    </comment>
    <comment ref="EY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06388</t>
        </r>
      </text>
    </comment>
    <comment ref="FB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06390</t>
        </r>
      </text>
    </comment>
    <comment ref="FE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06392</t>
        </r>
      </text>
    </comment>
    <comment ref="FH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06395</t>
        </r>
      </text>
    </comment>
    <comment ref="FK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06397</t>
        </r>
      </text>
    </comment>
    <comment ref="FN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06399</t>
        </r>
      </text>
    </comment>
    <comment ref="FQ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07401</t>
        </r>
      </text>
    </comment>
    <comment ref="FT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07403</t>
        </r>
      </text>
    </comment>
    <comment ref="FW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07406</t>
        </r>
      </text>
    </comment>
    <comment ref="FZ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07408</t>
        </r>
      </text>
    </comment>
    <comment ref="GC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07410</t>
        </r>
      </text>
    </comment>
    <comment ref="GF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07412</t>
        </r>
      </text>
    </comment>
    <comment ref="GI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07414</t>
        </r>
      </text>
    </comment>
    <comment ref="GL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07416</t>
        </r>
      </text>
    </comment>
    <comment ref="GO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07418</t>
        </r>
      </text>
    </comment>
    <comment ref="GR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07420</t>
        </r>
      </text>
    </comment>
    <comment ref="GU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07422</t>
        </r>
      </text>
    </comment>
    <comment ref="GX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07424</t>
        </r>
      </text>
    </comment>
    <comment ref="HA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07426</t>
        </r>
      </text>
    </comment>
    <comment ref="HD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07430</t>
        </r>
      </text>
    </comment>
    <comment ref="HG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07432</t>
        </r>
      </text>
    </comment>
    <comment ref="HJ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07434</t>
        </r>
      </text>
    </comment>
    <comment ref="HM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07436</t>
        </r>
      </text>
    </comment>
    <comment ref="HP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07438</t>
        </r>
      </text>
    </comment>
    <comment ref="HS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07440</t>
        </r>
      </text>
    </comment>
    <comment ref="HV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07442</t>
        </r>
      </text>
    </comment>
    <comment ref="HY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07444</t>
        </r>
      </text>
    </comment>
    <comment ref="IB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07446</t>
        </r>
      </text>
    </comment>
    <comment ref="IE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07448</t>
        </r>
      </text>
    </comment>
    <comment ref="IH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07450</t>
        </r>
      </text>
    </comment>
    <comment ref="IK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13452</t>
        </r>
      </text>
    </comment>
    <comment ref="IN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13454</t>
        </r>
      </text>
    </comment>
    <comment ref="IT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13459</t>
        </r>
      </text>
    </comment>
    <comment ref="IW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13462</t>
        </r>
      </text>
    </comment>
    <comment ref="IZ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13464</t>
        </r>
      </text>
    </comment>
    <comment ref="JC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13466</t>
        </r>
      </text>
    </comment>
    <comment ref="JF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13468</t>
        </r>
      </text>
    </comment>
    <comment ref="JI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13470</t>
        </r>
      </text>
    </comment>
    <comment ref="JL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13472</t>
        </r>
      </text>
    </comment>
    <comment ref="JO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13474</t>
        </r>
      </text>
    </comment>
    <comment ref="JR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13476</t>
        </r>
      </text>
    </comment>
    <comment ref="JU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13478</t>
        </r>
      </text>
    </comment>
    <comment ref="JX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13480</t>
        </r>
      </text>
    </comment>
    <comment ref="KA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13482</t>
        </r>
      </text>
    </comment>
    <comment ref="KD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13484</t>
        </r>
      </text>
    </comment>
    <comment ref="KG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13486</t>
        </r>
      </text>
    </comment>
    <comment ref="KJ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13488</t>
        </r>
      </text>
    </comment>
    <comment ref="KM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13490</t>
        </r>
      </text>
    </comment>
    <comment ref="KP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13492</t>
        </r>
      </text>
    </comment>
    <comment ref="KS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13494</t>
        </r>
      </text>
    </comment>
    <comment ref="KV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13496</t>
        </r>
      </text>
    </comment>
    <comment ref="LE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13499</t>
        </r>
      </text>
    </comment>
    <comment ref="LN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02304</t>
        </r>
      </text>
    </comment>
    <comment ref="LQ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02306</t>
        </r>
      </text>
    </comment>
    <comment ref="LT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02308</t>
        </r>
      </text>
    </comment>
    <comment ref="LW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02310</t>
        </r>
      </text>
    </comment>
    <comment ref="LZ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02312</t>
        </r>
      </text>
    </comment>
    <comment ref="MC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02314</t>
        </r>
      </text>
    </comment>
    <comment ref="MF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02316</t>
        </r>
      </text>
    </comment>
    <comment ref="MI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02318</t>
        </r>
      </text>
    </comment>
    <comment ref="ML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02320</t>
        </r>
      </text>
    </comment>
    <comment ref="MO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02321</t>
        </r>
      </text>
    </comment>
    <comment ref="MR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02324</t>
        </r>
      </text>
    </comment>
    <comment ref="MU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02326</t>
        </r>
      </text>
    </comment>
    <comment ref="MX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02328</t>
        </r>
      </text>
    </comment>
    <comment ref="NA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02330</t>
        </r>
      </text>
    </comment>
    <comment ref="ND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02332</t>
        </r>
      </text>
    </comment>
    <comment ref="NG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02334</t>
        </r>
      </text>
    </comment>
    <comment ref="NJ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02336</t>
        </r>
      </text>
    </comment>
    <comment ref="NN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02338</t>
        </r>
      </text>
    </comment>
    <comment ref="NQ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02340</t>
        </r>
      </text>
    </comment>
    <comment ref="NT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02342</t>
        </r>
      </text>
    </comment>
    <comment ref="NW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02335</t>
        </r>
      </text>
    </comment>
    <comment ref="G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11954</t>
        </r>
      </text>
    </comment>
    <comment ref="J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06689</t>
        </r>
      </text>
    </comment>
    <comment ref="Z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06699</t>
        </r>
      </text>
    </comment>
    <comment ref="BA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13118</t>
        </r>
      </text>
    </comment>
    <comment ref="BP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13128</t>
        </r>
      </text>
    </comment>
    <comment ref="CJ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7960</t>
        </r>
      </text>
    </comment>
    <comment ref="DF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06355</t>
        </r>
      </text>
    </comment>
    <comment ref="DL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06361</t>
        </r>
      </text>
    </comment>
    <comment ref="DR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06365</t>
        </r>
      </text>
    </comment>
    <comment ref="EY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06388</t>
        </r>
      </text>
    </comment>
    <comment ref="FD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7964</t>
        </r>
      </text>
    </comment>
    <comment ref="FK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06397</t>
        </r>
      </text>
    </comment>
    <comment ref="GF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07412</t>
        </r>
      </text>
    </comment>
    <comment ref="GX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07424</t>
        </r>
      </text>
    </comment>
    <comment ref="HS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07440</t>
        </r>
      </text>
    </comment>
    <comment ref="IA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7971</t>
        </r>
      </text>
    </comment>
    <comment ref="KJ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13488</t>
        </r>
      </text>
    </comment>
    <comment ref="KX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7973</t>
        </r>
      </text>
    </comment>
    <comment ref="LN2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W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02310</t>
        </r>
      </text>
    </comment>
    <comment ref="NA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02330</t>
        </r>
      </text>
    </comment>
    <comment ref="NC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7976</t>
        </r>
      </text>
    </comment>
    <comment ref="G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11954</t>
        </r>
      </text>
    </comment>
    <comment ref="BY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13135</t>
        </r>
      </text>
    </comment>
    <comment ref="CH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13141</t>
        </r>
      </text>
    </comment>
    <comment ref="CJ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7960</t>
        </r>
      </text>
    </comment>
    <comment ref="DI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06359</t>
        </r>
      </text>
    </comment>
    <comment ref="FD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7964</t>
        </r>
      </text>
    </comment>
    <comment ref="HM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07436</t>
        </r>
      </text>
    </comment>
    <comment ref="HV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07442</t>
        </r>
      </text>
    </comment>
    <comment ref="IA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7971</t>
        </r>
      </text>
    </comment>
    <comment ref="CM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7961
</t>
        </r>
      </text>
    </comment>
    <comment ref="CN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13143</t>
        </r>
      </text>
    </comment>
    <comment ref="CT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13147</t>
        </r>
      </text>
    </comment>
    <comment ref="CV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7962</t>
        </r>
      </text>
    </comment>
    <comment ref="CW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13149</t>
        </r>
      </text>
    </comment>
    <comment ref="EG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06375</t>
        </r>
      </text>
    </comment>
    <comment ref="GF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07412</t>
        </r>
      </text>
    </comment>
    <comment ref="GZ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7967</t>
        </r>
      </text>
    </comment>
    <comment ref="HD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07430</t>
        </r>
      </text>
    </comment>
    <comment ref="LH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02301</t>
        </r>
      </text>
    </comment>
    <comment ref="MF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02316</t>
        </r>
      </text>
    </comment>
    <comment ref="MW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7975</t>
        </r>
      </text>
    </comment>
    <comment ref="NA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02330</t>
        </r>
      </text>
    </comment>
    <comment ref="BS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13131</t>
        </r>
      </text>
    </comment>
    <comment ref="CJ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7960</t>
        </r>
      </text>
    </comment>
    <comment ref="DC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06353</t>
        </r>
      </text>
    </comment>
    <comment ref="EM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06379</t>
        </r>
      </text>
    </comment>
    <comment ref="EV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06386</t>
        </r>
      </text>
    </comment>
    <comment ref="FD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7964</t>
        </r>
      </text>
    </comment>
    <comment ref="GC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07410</t>
        </r>
      </text>
    </comment>
    <comment ref="IA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7971</t>
        </r>
      </text>
    </comment>
    <comment ref="KG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13486</t>
        </r>
      </text>
    </comment>
    <comment ref="KM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13490</t>
        </r>
      </text>
    </comment>
    <comment ref="KX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7973</t>
        </r>
      </text>
    </comment>
    <comment ref="LH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02301</t>
        </r>
      </text>
    </comment>
    <comment ref="NC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7976</t>
        </r>
      </text>
    </comment>
    <comment ref="F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7959</t>
        </r>
      </text>
    </comment>
    <comment ref="AI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13106</t>
        </r>
      </text>
    </comment>
    <comment ref="CH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13141</t>
        </r>
      </text>
    </comment>
    <comment ref="CJ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7960</t>
        </r>
      </text>
    </comment>
    <comment ref="CT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13147</t>
        </r>
      </text>
    </comment>
    <comment ref="DI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06359</t>
        </r>
      </text>
    </comment>
    <comment ref="EM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06379</t>
        </r>
      </text>
    </comment>
    <comment ref="EY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06388</t>
        </r>
      </text>
    </comment>
    <comment ref="FD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7964</t>
        </r>
      </text>
    </comment>
    <comment ref="GC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07410</t>
        </r>
      </text>
    </comment>
    <comment ref="HG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07432</t>
        </r>
      </text>
    </comment>
    <comment ref="IA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7971</t>
        </r>
      </text>
    </comment>
    <comment ref="IH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07450</t>
        </r>
      </text>
    </comment>
    <comment ref="JL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13472</t>
        </r>
      </text>
    </comment>
    <comment ref="KX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7973</t>
        </r>
      </text>
    </comment>
    <comment ref="LE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13499</t>
        </r>
      </text>
    </comment>
    <comment ref="LW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02310</t>
        </r>
      </text>
    </comment>
    <comment ref="MX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02328</t>
        </r>
      </text>
    </comment>
    <comment ref="NC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7976</t>
        </r>
      </text>
    </comment>
    <comment ref="KP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13492</t>
        </r>
      </text>
    </comment>
    <comment ref="ML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02320
</t>
        </r>
      </text>
    </comment>
    <comment ref="GK4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7965</t>
        </r>
      </text>
    </comment>
    <comment ref="GO4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07418</t>
        </r>
      </text>
    </comment>
    <comment ref="G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11954</t>
        </r>
      </text>
    </comment>
    <comment ref="CE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13139</t>
        </r>
      </text>
    </comment>
    <comment ref="EG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06375</t>
        </r>
      </text>
    </comment>
    <comment ref="GT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7966</t>
        </r>
      </text>
    </comment>
    <comment ref="GX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07425</t>
        </r>
      </text>
    </comment>
    <comment ref="KC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7972</t>
        </r>
      </text>
    </comment>
    <comment ref="KG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13486</t>
        </r>
      </text>
    </comment>
    <comment ref="ME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7974</t>
        </r>
      </text>
    </comment>
    <comment ref="MI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02318</t>
        </r>
      </text>
    </comment>
    <comment ref="BG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13122</t>
        </r>
      </text>
    </comment>
    <comment ref="BJ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13124</t>
        </r>
      </text>
    </comment>
    <comment ref="BM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13126</t>
        </r>
      </text>
    </comment>
    <comment ref="CB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13137</t>
        </r>
      </text>
    </comment>
    <comment ref="EI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7963</t>
        </r>
      </text>
    </comment>
    <comment ref="EJ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06377</t>
        </r>
      </text>
    </comment>
    <comment ref="EM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06379</t>
        </r>
      </text>
    </comment>
    <comment ref="HC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7968
</t>
        </r>
      </text>
    </comment>
    <comment ref="HG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07432</t>
        </r>
      </text>
    </comment>
    <comment ref="KC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7972</t>
        </r>
      </text>
    </comment>
    <comment ref="KG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13486</t>
        </r>
      </text>
    </comment>
    <comment ref="ME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7974</t>
        </r>
      </text>
    </comment>
    <comment ref="MI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02318</t>
        </r>
      </text>
    </comment>
    <comment ref="KY5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13497</t>
        </r>
      </text>
    </comment>
  </commentList>
</comments>
</file>

<file path=xl/comments5.xml><?xml version="1.0" encoding="utf-8"?>
<comments xmlns="http://schemas.openxmlformats.org/spreadsheetml/2006/main">
  <authors>
    <author>Author</author>
  </authors>
  <commentList>
    <comment ref="J5" authorId="0" shapeId="0">
      <text>
        <r>
          <rPr>
            <b/>
            <sz val="9"/>
            <color indexed="81"/>
            <rFont val="Tahoma"/>
            <family val="2"/>
          </rPr>
          <t>IT:</t>
        </r>
        <r>
          <rPr>
            <sz val="9"/>
            <color indexed="81"/>
            <rFont val="Tahoma"/>
            <family val="2"/>
          </rPr>
          <t xml:space="preserve">
4875</t>
        </r>
      </text>
    </comment>
    <comment ref="M5" authorId="0" shapeId="0">
      <text>
        <r>
          <rPr>
            <b/>
            <sz val="9"/>
            <color indexed="81"/>
            <rFont val="Tahoma"/>
            <family val="2"/>
          </rPr>
          <t>IT</t>
        </r>
        <r>
          <rPr>
            <sz val="9"/>
            <color indexed="81"/>
            <rFont val="Tahoma"/>
            <family val="2"/>
          </rPr>
          <t xml:space="preserve">
0483</t>
        </r>
      </text>
    </comment>
    <comment ref="O5" authorId="0" shapeId="0">
      <text>
        <r>
          <rPr>
            <b/>
            <sz val="9"/>
            <color indexed="81"/>
            <rFont val="Tahoma"/>
            <family val="2"/>
          </rPr>
          <t>Author:
4876</t>
        </r>
      </text>
    </comment>
    <comment ref="R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0484</t>
        </r>
      </text>
    </comment>
    <comment ref="T5" authorId="0" shapeId="0">
      <text>
        <r>
          <rPr>
            <b/>
            <sz val="9"/>
            <color indexed="81"/>
            <rFont val="Tahoma"/>
            <family val="2"/>
          </rPr>
          <t>IT:</t>
        </r>
        <r>
          <rPr>
            <sz val="9"/>
            <color indexed="81"/>
            <rFont val="Tahoma"/>
            <family val="2"/>
          </rPr>
          <t xml:space="preserve">
4877</t>
        </r>
      </text>
    </comment>
    <comment ref="W5" authorId="0" shapeId="0">
      <text>
        <r>
          <rPr>
            <b/>
            <sz val="9"/>
            <color indexed="81"/>
            <rFont val="Tahoma"/>
            <family val="2"/>
          </rPr>
          <t>IT:</t>
        </r>
        <r>
          <rPr>
            <sz val="9"/>
            <color indexed="81"/>
            <rFont val="Tahoma"/>
            <family val="2"/>
          </rPr>
          <t xml:space="preserve">
0485</t>
        </r>
      </text>
    </comment>
    <comment ref="Y5" authorId="0" shapeId="0">
      <text>
        <r>
          <rPr>
            <b/>
            <sz val="9"/>
            <color indexed="81"/>
            <rFont val="Tahoma"/>
            <family val="2"/>
          </rPr>
          <t>IT</t>
        </r>
        <r>
          <rPr>
            <sz val="9"/>
            <color indexed="81"/>
            <rFont val="Tahoma"/>
            <family val="2"/>
          </rPr>
          <t xml:space="preserve">
4878</t>
        </r>
      </text>
    </comment>
    <comment ref="AB5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AJ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4880</t>
        </r>
      </text>
    </comment>
    <comment ref="AK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0489</t>
        </r>
      </text>
    </comment>
    <comment ref="AM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4881</t>
        </r>
      </text>
    </comment>
    <comment ref="AO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0490</t>
        </r>
      </text>
    </comment>
    <comment ref="AR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0491</t>
        </r>
      </text>
    </comment>
    <comment ref="AW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4883</t>
        </r>
      </text>
    </comment>
    <comment ref="AY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0493</t>
        </r>
      </text>
    </comment>
    <comment ref="BA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4884</t>
        </r>
      </text>
    </comment>
    <comment ref="BB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0494</t>
        </r>
      </text>
    </comment>
    <comment ref="BD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4885</t>
        </r>
      </text>
    </comment>
    <comment ref="BE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0495</t>
        </r>
      </text>
    </comment>
    <comment ref="BJ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4886</t>
        </r>
      </text>
    </comment>
    <comment ref="BK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0497</t>
        </r>
      </text>
    </comment>
    <comment ref="BM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4887</t>
        </r>
      </text>
    </comment>
    <comment ref="BN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0498</t>
        </r>
      </text>
    </comment>
    <comment ref="BT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4888</t>
        </r>
      </text>
    </comment>
    <comment ref="BU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0500</t>
        </r>
      </text>
    </comment>
    <comment ref="BW5" authorId="0" shapeId="0">
      <text>
        <r>
          <rPr>
            <b/>
            <sz val="9"/>
            <color indexed="81"/>
            <rFont val="Tahoma"/>
            <family val="2"/>
          </rPr>
          <t>IT: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X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0451</t>
        </r>
      </text>
    </comment>
    <comment ref="BZ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4890</t>
        </r>
      </text>
    </comment>
    <comment ref="CA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0452</t>
        </r>
      </text>
    </comment>
    <comment ref="CC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4890</t>
        </r>
      </text>
    </comment>
    <comment ref="CD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0453</t>
        </r>
      </text>
    </comment>
    <comment ref="CL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4893</t>
        </r>
      </text>
    </comment>
    <comment ref="CM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0456</t>
        </r>
      </text>
    </comment>
    <comment ref="CU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4895</t>
        </r>
      </text>
    </comment>
    <comment ref="CV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0459</t>
        </r>
      </text>
    </comment>
    <comment ref="CX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4896</t>
        </r>
      </text>
    </comment>
    <comment ref="CY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0460</t>
        </r>
      </text>
    </comment>
    <comment ref="DB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0461</t>
        </r>
      </text>
    </comment>
    <comment ref="DD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4897</t>
        </r>
      </text>
    </comment>
    <comment ref="DE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0462</t>
        </r>
      </text>
    </comment>
    <comment ref="DG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4896</t>
        </r>
      </text>
    </comment>
    <comment ref="DH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0463</t>
        </r>
      </text>
    </comment>
    <comment ref="DJ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4899</t>
        </r>
      </text>
    </comment>
    <comment ref="DK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0464</t>
        </r>
      </text>
    </comment>
    <comment ref="DM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4900</t>
        </r>
      </text>
    </comment>
    <comment ref="DN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0465</t>
        </r>
      </text>
    </comment>
    <comment ref="DP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4801</t>
        </r>
      </text>
    </comment>
    <comment ref="DS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4802</t>
        </r>
      </text>
    </comment>
    <comment ref="DT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0467</t>
        </r>
      </text>
    </comment>
    <comment ref="DV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4803</t>
        </r>
      </text>
    </comment>
    <comment ref="DW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0468</t>
        </r>
      </text>
    </comment>
    <comment ref="DY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4804</t>
        </r>
      </text>
    </comment>
    <comment ref="EA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0469</t>
        </r>
      </text>
    </comment>
    <comment ref="EC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4805</t>
        </r>
      </text>
    </comment>
    <comment ref="ED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0470</t>
        </r>
      </text>
    </comment>
    <comment ref="EF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4806</t>
        </r>
      </text>
    </comment>
    <comment ref="EH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0471</t>
        </r>
      </text>
    </comment>
    <comment ref="EJ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4807</t>
        </r>
      </text>
    </comment>
    <comment ref="EK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0472</t>
        </r>
      </text>
    </comment>
    <comment ref="ER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4808</t>
        </r>
      </text>
    </comment>
    <comment ref="ES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0474</t>
        </r>
      </text>
    </comment>
    <comment ref="EU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4809</t>
        </r>
      </text>
    </comment>
    <comment ref="EV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0475</t>
        </r>
      </text>
    </comment>
    <comment ref="EX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4810</t>
        </r>
      </text>
    </comment>
    <comment ref="EY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0476</t>
        </r>
      </text>
    </comment>
    <comment ref="FA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4811</t>
        </r>
      </text>
    </comment>
    <comment ref="FB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0477</t>
        </r>
      </text>
    </comment>
    <comment ref="FD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4812</t>
        </r>
      </text>
    </comment>
    <comment ref="FE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0478</t>
        </r>
      </text>
    </comment>
    <comment ref="FG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4813</t>
        </r>
      </text>
    </comment>
    <comment ref="FH5" authorId="0" shapeId="0">
      <text>
        <r>
          <rPr>
            <b/>
            <sz val="9"/>
            <color indexed="81"/>
            <rFont val="Tahoma"/>
            <family val="2"/>
          </rPr>
          <t>Author:
0479</t>
        </r>
      </text>
    </comment>
    <comment ref="FJ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4814</t>
        </r>
      </text>
    </comment>
    <comment ref="FK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0480</t>
        </r>
      </text>
    </comment>
    <comment ref="FM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4815</t>
        </r>
      </text>
    </comment>
    <comment ref="FN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0481</t>
        </r>
      </text>
    </comment>
    <comment ref="FQ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0483</t>
        </r>
      </text>
    </comment>
    <comment ref="FS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4816</t>
        </r>
      </text>
    </comment>
    <comment ref="FT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0485</t>
        </r>
      </text>
    </comment>
    <comment ref="FW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4819</t>
        </r>
      </text>
    </comment>
    <comment ref="FX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0486</t>
        </r>
      </text>
    </comment>
    <comment ref="FZ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4820</t>
        </r>
      </text>
    </comment>
    <comment ref="GA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0487</t>
        </r>
      </text>
    </comment>
    <comment ref="GC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4821
</t>
        </r>
      </text>
    </comment>
    <comment ref="GD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0488</t>
        </r>
      </text>
    </comment>
    <comment ref="GG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0489</t>
        </r>
      </text>
    </comment>
    <comment ref="GI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4822</t>
        </r>
      </text>
    </comment>
    <comment ref="GJ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0492</t>
        </r>
      </text>
    </comment>
    <comment ref="GL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4823</t>
        </r>
      </text>
    </comment>
    <comment ref="GM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0493</t>
        </r>
      </text>
    </comment>
    <comment ref="GO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4824</t>
        </r>
      </text>
    </comment>
    <comment ref="GP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0494</t>
        </r>
      </text>
    </comment>
    <comment ref="GV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4825</t>
        </r>
      </text>
    </comment>
    <comment ref="GW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0496</t>
        </r>
      </text>
    </comment>
    <comment ref="GZ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4826</t>
        </r>
      </text>
    </comment>
    <comment ref="HA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0497</t>
        </r>
      </text>
    </comment>
    <comment ref="HD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4828</t>
        </r>
      </text>
    </comment>
    <comment ref="HE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0498</t>
        </r>
      </text>
    </comment>
    <comment ref="HG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4829</t>
        </r>
      </text>
    </comment>
    <comment ref="HH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0499</t>
        </r>
      </text>
    </comment>
    <comment ref="HJ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4830</t>
        </r>
      </text>
    </comment>
    <comment ref="HK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0500</t>
        </r>
      </text>
    </comment>
    <comment ref="HM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4831</t>
        </r>
      </text>
    </comment>
    <comment ref="HN5" authorId="0" shapeId="0">
      <text>
        <r>
          <rPr>
            <b/>
            <sz val="9"/>
            <color indexed="81"/>
            <rFont val="Tahoma"/>
            <family val="2"/>
          </rPr>
          <t xml:space="preserve">Author:
0201
</t>
        </r>
      </text>
    </comment>
    <comment ref="HP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4832</t>
        </r>
      </text>
    </comment>
    <comment ref="HQ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0202</t>
        </r>
      </text>
    </comment>
    <comment ref="HS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4833</t>
        </r>
      </text>
    </comment>
    <comment ref="HT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0203</t>
        </r>
      </text>
    </comment>
    <comment ref="HV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4834</t>
        </r>
      </text>
    </comment>
    <comment ref="HW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0204</t>
        </r>
      </text>
    </comment>
    <comment ref="HY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7835</t>
        </r>
      </text>
    </comment>
    <comment ref="HZ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0205</t>
        </r>
      </text>
    </comment>
    <comment ref="IB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4836</t>
        </r>
      </text>
    </comment>
    <comment ref="IC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0206</t>
        </r>
      </text>
    </comment>
    <comment ref="IE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4837</t>
        </r>
      </text>
    </comment>
    <comment ref="IF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0207</t>
        </r>
      </text>
    </comment>
    <comment ref="IH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4838</t>
        </r>
      </text>
    </comment>
    <comment ref="II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0208</t>
        </r>
      </text>
    </comment>
    <comment ref="IK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4839</t>
        </r>
      </text>
    </comment>
    <comment ref="IM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0209</t>
        </r>
      </text>
    </comment>
    <comment ref="IO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4840</t>
        </r>
      </text>
    </comment>
    <comment ref="IQ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0210</t>
        </r>
      </text>
    </comment>
    <comment ref="IS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4841</t>
        </r>
      </text>
    </comment>
    <comment ref="IT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0212</t>
        </r>
      </text>
    </comment>
    <comment ref="IV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4842</t>
        </r>
      </text>
    </comment>
    <comment ref="IW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0213</t>
        </r>
      </text>
    </comment>
    <comment ref="IY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4843</t>
        </r>
      </text>
    </comment>
    <comment ref="IZ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0214</t>
        </r>
      </text>
    </comment>
    <comment ref="JB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4844</t>
        </r>
      </text>
    </comment>
    <comment ref="JC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0215</t>
        </r>
      </text>
    </comment>
    <comment ref="JF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4845</t>
        </r>
      </text>
    </comment>
    <comment ref="JG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0216</t>
        </r>
      </text>
    </comment>
    <comment ref="JK5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4846</t>
        </r>
      </text>
    </comment>
    <comment ref="JL5" authorId="0" shapeId="0">
      <text>
        <r>
          <rPr>
            <b/>
            <sz val="16"/>
            <color indexed="81"/>
            <rFont val="Cambria"/>
            <family val="1"/>
            <scheme val="major"/>
          </rPr>
          <t>Author:</t>
        </r>
        <r>
          <rPr>
            <sz val="16"/>
            <color indexed="81"/>
            <rFont val="Cambria"/>
            <family val="1"/>
            <scheme val="major"/>
          </rPr>
          <t xml:space="preserve">
0217</t>
        </r>
      </text>
    </comment>
    <comment ref="JO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4847</t>
        </r>
      </text>
    </comment>
    <comment ref="JP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0218</t>
        </r>
      </text>
    </comment>
    <comment ref="JR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4848</t>
        </r>
      </text>
    </comment>
    <comment ref="JS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0220</t>
        </r>
      </text>
    </comment>
    <comment ref="JU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4849</t>
        </r>
      </text>
    </comment>
    <comment ref="JV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0222</t>
        </r>
      </text>
    </comment>
    <comment ref="JX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4850</t>
        </r>
      </text>
    </comment>
    <comment ref="JY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0223
</t>
        </r>
      </text>
    </comment>
    <comment ref="KB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4801</t>
        </r>
      </text>
    </comment>
    <comment ref="KC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0224</t>
        </r>
      </text>
    </comment>
    <comment ref="KF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4802</t>
        </r>
      </text>
    </comment>
    <comment ref="KG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0225</t>
        </r>
      </text>
    </comment>
    <comment ref="KI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4803</t>
        </r>
      </text>
    </comment>
    <comment ref="KJ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0226</t>
        </r>
      </text>
    </comment>
    <comment ref="KL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4804</t>
        </r>
      </text>
    </comment>
    <comment ref="KM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0227</t>
        </r>
      </text>
    </comment>
    <comment ref="KO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4805
</t>
        </r>
      </text>
    </comment>
    <comment ref="KP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0228</t>
        </r>
      </text>
    </comment>
    <comment ref="KR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4806</t>
        </r>
      </text>
    </comment>
    <comment ref="KS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0229</t>
        </r>
      </text>
    </comment>
    <comment ref="KU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4807</t>
        </r>
      </text>
    </comment>
    <comment ref="KV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</t>
        </r>
      </text>
    </comment>
    <comment ref="KX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4808</t>
        </r>
      </text>
    </comment>
    <comment ref="KY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0231/0232</t>
        </r>
      </text>
    </comment>
    <comment ref="LA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4809</t>
        </r>
      </text>
    </comment>
    <comment ref="LB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</t>
        </r>
      </text>
    </comment>
    <comment ref="LD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4810</t>
        </r>
      </text>
    </comment>
    <comment ref="LE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0234</t>
        </r>
      </text>
    </comment>
    <comment ref="LG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4811</t>
        </r>
      </text>
    </comment>
    <comment ref="LH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0235</t>
        </r>
      </text>
    </comment>
    <comment ref="LJ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4812</t>
        </r>
      </text>
    </comment>
    <comment ref="LK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0236</t>
        </r>
      </text>
    </comment>
    <comment ref="LM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4813</t>
        </r>
      </text>
    </comment>
    <comment ref="LN5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0237</t>
        </r>
      </text>
    </comment>
    <comment ref="LP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4814</t>
        </r>
      </text>
    </comment>
    <comment ref="LQ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0238</t>
        </r>
      </text>
    </comment>
    <comment ref="LS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4815</t>
        </r>
      </text>
    </comment>
    <comment ref="LT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0239</t>
        </r>
      </text>
    </comment>
    <comment ref="LV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4817</t>
        </r>
      </text>
    </comment>
    <comment ref="LW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0240
</t>
        </r>
      </text>
    </comment>
    <comment ref="LY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4818</t>
        </r>
      </text>
    </comment>
    <comment ref="LZ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0241</t>
        </r>
      </text>
    </comment>
    <comment ref="MB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4821</t>
        </r>
      </text>
    </comment>
    <comment ref="MC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0242</t>
        </r>
      </text>
    </comment>
    <comment ref="ME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4823</t>
        </r>
      </text>
    </comment>
    <comment ref="MF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0243</t>
        </r>
      </text>
    </comment>
    <comment ref="MH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4824</t>
        </r>
      </text>
    </comment>
    <comment ref="MI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0244</t>
        </r>
      </text>
    </comment>
    <comment ref="MK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4824
</t>
        </r>
      </text>
    </comment>
    <comment ref="ML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0245</t>
        </r>
      </text>
    </comment>
    <comment ref="MN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4826</t>
        </r>
      </text>
    </comment>
    <comment ref="MO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0246</t>
        </r>
      </text>
    </comment>
    <comment ref="MQ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4827</t>
        </r>
      </text>
    </comment>
    <comment ref="MR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0247</t>
        </r>
      </text>
    </comment>
    <comment ref="MT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4828</t>
        </r>
      </text>
    </comment>
    <comment ref="MU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0248</t>
        </r>
      </text>
    </comment>
    <comment ref="MW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4829</t>
        </r>
      </text>
    </comment>
    <comment ref="MX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0249</t>
        </r>
      </text>
    </comment>
    <comment ref="MZ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4830</t>
        </r>
      </text>
    </comment>
    <comment ref="NA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0250</t>
        </r>
      </text>
    </comment>
    <comment ref="NC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4831</t>
        </r>
      </text>
    </comment>
    <comment ref="ND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0201</t>
        </r>
      </text>
    </comment>
    <comment ref="NE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0201</t>
        </r>
      </text>
    </comment>
    <comment ref="NG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4832</t>
        </r>
      </text>
    </comment>
    <comment ref="NH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0202</t>
        </r>
      </text>
    </comment>
    <comment ref="NJ5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NK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0203</t>
        </r>
      </text>
    </comment>
    <comment ref="NN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4834</t>
        </r>
      </text>
    </comment>
    <comment ref="NO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0204</t>
        </r>
      </text>
    </comment>
    <comment ref="NR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4835</t>
        </r>
      </text>
    </comment>
    <comment ref="NS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0205</t>
        </r>
      </text>
    </comment>
    <comment ref="NU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4836
</t>
        </r>
      </text>
    </comment>
    <comment ref="NV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0206</t>
        </r>
      </text>
    </comment>
    <comment ref="NX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4837</t>
        </r>
      </text>
    </comment>
    <comment ref="NZ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0208</t>
        </r>
      </text>
    </comment>
    <comment ref="OB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4838</t>
        </r>
      </text>
    </comment>
    <comment ref="OD5" authorId="0" shapeId="0">
      <text>
        <r>
          <rPr>
            <b/>
            <sz val="9"/>
            <color indexed="81"/>
            <rFont val="Tahoma"/>
            <family val="2"/>
          </rPr>
          <t>Author:
0209</t>
        </r>
      </text>
    </comment>
    <comment ref="OF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charset val="1"/>
          </rPr>
          <t xml:space="preserve">
4839</t>
        </r>
      </text>
    </comment>
    <comment ref="OH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charset val="1"/>
          </rPr>
          <t xml:space="preserve">
0210</t>
        </r>
      </text>
    </comment>
    <comment ref="OJ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4840</t>
        </r>
      </text>
    </comment>
    <comment ref="OL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0211</t>
        </r>
      </text>
    </comment>
    <comment ref="ON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4841</t>
        </r>
      </text>
    </comment>
    <comment ref="OP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0212</t>
        </r>
      </text>
    </comment>
    <comment ref="OR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4842</t>
        </r>
      </text>
    </comment>
    <comment ref="OT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0215</t>
        </r>
      </text>
    </comment>
    <comment ref="OV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4843
</t>
        </r>
      </text>
    </comment>
    <comment ref="OX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0216</t>
        </r>
      </text>
    </comment>
    <comment ref="OZ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4844</t>
        </r>
      </text>
    </comment>
    <comment ref="PB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0217</t>
        </r>
      </text>
    </comment>
    <comment ref="PD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4845</t>
        </r>
      </text>
    </comment>
    <comment ref="PF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0218</t>
        </r>
      </text>
    </comment>
    <comment ref="PH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4846</t>
        </r>
      </text>
    </comment>
    <comment ref="PJ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0219</t>
        </r>
      </text>
    </comment>
    <comment ref="PL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4847</t>
        </r>
      </text>
    </comment>
    <comment ref="PN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0220</t>
        </r>
      </text>
    </comment>
    <comment ref="PP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4849</t>
        </r>
      </text>
    </comment>
    <comment ref="PR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0221</t>
        </r>
      </text>
    </comment>
    <comment ref="PT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4850</t>
        </r>
      </text>
    </comment>
    <comment ref="PV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0222</t>
        </r>
      </text>
    </comment>
    <comment ref="PX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4801</t>
        </r>
      </text>
    </comment>
    <comment ref="PZ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0224
</t>
        </r>
      </text>
    </comment>
    <comment ref="QB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4803</t>
        </r>
      </text>
    </comment>
    <comment ref="QD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0225</t>
        </r>
      </text>
    </comment>
    <comment ref="QF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4804
</t>
        </r>
      </text>
    </comment>
    <comment ref="QH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0226</t>
        </r>
      </text>
    </comment>
    <comment ref="QJ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4805</t>
        </r>
      </text>
    </comment>
    <comment ref="QL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0227
</t>
        </r>
      </text>
    </comment>
    <comment ref="QN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4806</t>
        </r>
      </text>
    </comment>
    <comment ref="QP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0228</t>
        </r>
      </text>
    </comment>
    <comment ref="QR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4807</t>
        </r>
      </text>
    </comment>
    <comment ref="QT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0229</t>
        </r>
      </text>
    </comment>
    <comment ref="H6" authorId="0" shapeId="0">
      <text>
        <r>
          <rPr>
            <b/>
            <sz val="9"/>
            <color indexed="81"/>
            <rFont val="Tahoma"/>
            <family val="2"/>
          </rPr>
          <t>IT</t>
        </r>
        <r>
          <rPr>
            <sz val="9"/>
            <color indexed="81"/>
            <rFont val="Tahoma"/>
            <family val="2"/>
          </rPr>
          <t xml:space="preserve">
11955
</t>
        </r>
      </text>
    </comment>
    <comment ref="M6" authorId="0" shapeId="0">
      <text>
        <r>
          <rPr>
            <b/>
            <sz val="9"/>
            <color indexed="81"/>
            <rFont val="Tahoma"/>
            <family val="2"/>
          </rPr>
          <t>IT</t>
        </r>
        <r>
          <rPr>
            <sz val="9"/>
            <color indexed="81"/>
            <rFont val="Tahoma"/>
            <family val="2"/>
          </rPr>
          <t xml:space="preserve">
0483</t>
        </r>
      </text>
    </comment>
    <comment ref="R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0484</t>
        </r>
      </text>
    </comment>
    <comment ref="W6" authorId="0" shapeId="0">
      <text>
        <r>
          <rPr>
            <b/>
            <sz val="9"/>
            <color indexed="81"/>
            <rFont val="Tahoma"/>
            <family val="2"/>
          </rPr>
          <t>IT:</t>
        </r>
        <r>
          <rPr>
            <sz val="9"/>
            <color indexed="81"/>
            <rFont val="Tahoma"/>
            <family val="2"/>
          </rPr>
          <t xml:space="preserve">
0485</t>
        </r>
      </text>
    </comment>
    <comment ref="AB6" authorId="0" shapeId="0">
      <text>
        <r>
          <rPr>
            <b/>
            <sz val="9"/>
            <color indexed="81"/>
            <rFont val="Tahoma"/>
            <family val="2"/>
          </rPr>
          <t>IT:</t>
        </r>
        <r>
          <rPr>
            <sz val="9"/>
            <color indexed="81"/>
            <rFont val="Tahoma"/>
            <family val="2"/>
          </rPr>
          <t xml:space="preserve">
0486</t>
        </r>
      </text>
    </comment>
    <comment ref="AH6" authorId="0" shapeId="0">
      <text>
        <r>
          <rPr>
            <sz val="9"/>
            <color indexed="81"/>
            <rFont val="Tahoma"/>
            <family val="2"/>
          </rPr>
          <t xml:space="preserve">0488
</t>
        </r>
      </text>
    </comment>
    <comment ref="AK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0489</t>
        </r>
      </text>
    </comment>
    <comment ref="AO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0490</t>
        </r>
      </text>
    </comment>
    <comment ref="AR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0491</t>
        </r>
      </text>
    </comment>
    <comment ref="AU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0492</t>
        </r>
      </text>
    </comment>
    <comment ref="AY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0493</t>
        </r>
      </text>
    </comment>
    <comment ref="BB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0494</t>
        </r>
      </text>
    </comment>
    <comment ref="BE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0495</t>
        </r>
      </text>
    </comment>
    <comment ref="BH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0496</t>
        </r>
      </text>
    </comment>
    <comment ref="BK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0497</t>
        </r>
      </text>
    </comment>
    <comment ref="BN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0498</t>
        </r>
      </text>
    </comment>
    <comment ref="BX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0451</t>
        </r>
      </text>
    </comment>
    <comment ref="CD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0453</t>
        </r>
      </text>
    </comment>
    <comment ref="CJ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0455</t>
        </r>
      </text>
    </comment>
    <comment ref="CP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0457</t>
        </r>
      </text>
    </comment>
    <comment ref="CR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4894</t>
        </r>
      </text>
    </comment>
    <comment ref="CS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0458</t>
        </r>
      </text>
    </comment>
    <comment ref="CV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0459</t>
        </r>
      </text>
    </comment>
    <comment ref="CY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0460</t>
        </r>
      </text>
    </comment>
    <comment ref="DE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0462</t>
        </r>
      </text>
    </comment>
    <comment ref="DK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0464</t>
        </r>
      </text>
    </comment>
    <comment ref="DN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0465</t>
        </r>
      </text>
    </comment>
    <comment ref="DQ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0466</t>
        </r>
      </text>
    </comment>
    <comment ref="DT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0467</t>
        </r>
      </text>
    </comment>
    <comment ref="DW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0468</t>
        </r>
      </text>
    </comment>
    <comment ref="EA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0469</t>
        </r>
      </text>
    </comment>
    <comment ref="ED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0470</t>
        </r>
      </text>
    </comment>
    <comment ref="EH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0471</t>
        </r>
      </text>
    </comment>
    <comment ref="EK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0472</t>
        </r>
      </text>
    </comment>
    <comment ref="EO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0473</t>
        </r>
      </text>
    </comment>
    <comment ref="ES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0474</t>
        </r>
      </text>
    </comment>
    <comment ref="EY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0476</t>
        </r>
      </text>
    </comment>
    <comment ref="FB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0477</t>
        </r>
      </text>
    </comment>
    <comment ref="FE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0478</t>
        </r>
      </text>
    </comment>
    <comment ref="FH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0479</t>
        </r>
      </text>
    </comment>
    <comment ref="FK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0480</t>
        </r>
      </text>
    </comment>
    <comment ref="FS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4816</t>
        </r>
      </text>
    </comment>
    <comment ref="FT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0485</t>
        </r>
      </text>
    </comment>
    <comment ref="FX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0486</t>
        </r>
      </text>
    </comment>
    <comment ref="GA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0487</t>
        </r>
      </text>
    </comment>
    <comment ref="GD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0488</t>
        </r>
      </text>
    </comment>
    <comment ref="GG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0489</t>
        </r>
      </text>
    </comment>
    <comment ref="GJ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0492</t>
        </r>
      </text>
    </comment>
    <comment ref="GM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0493</t>
        </r>
      </text>
    </comment>
    <comment ref="GP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0494</t>
        </r>
      </text>
    </comment>
    <comment ref="GT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0495</t>
        </r>
      </text>
    </comment>
    <comment ref="GW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0496</t>
        </r>
      </text>
    </comment>
    <comment ref="HA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0497</t>
        </r>
      </text>
    </comment>
    <comment ref="HE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0498</t>
        </r>
      </text>
    </comment>
    <comment ref="HH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0499</t>
        </r>
      </text>
    </comment>
    <comment ref="HK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0500</t>
        </r>
      </text>
    </comment>
    <comment ref="HN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0201</t>
        </r>
      </text>
    </comment>
    <comment ref="HQ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0202</t>
        </r>
      </text>
    </comment>
    <comment ref="HV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4834</t>
        </r>
      </text>
    </comment>
    <comment ref="HW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0204</t>
        </r>
      </text>
    </comment>
    <comment ref="HZ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0205</t>
        </r>
      </text>
    </comment>
    <comment ref="IC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0206</t>
        </r>
      </text>
    </comment>
    <comment ref="IF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0207</t>
        </r>
      </text>
    </comment>
    <comment ref="II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0208</t>
        </r>
      </text>
    </comment>
    <comment ref="IM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0209</t>
        </r>
      </text>
    </comment>
    <comment ref="IQ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0210</t>
        </r>
      </text>
    </comment>
    <comment ref="IV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4842</t>
        </r>
      </text>
    </comment>
    <comment ref="IW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0213</t>
        </r>
      </text>
    </comment>
    <comment ref="IZ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0214</t>
        </r>
      </text>
    </comment>
    <comment ref="JC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0215</t>
        </r>
      </text>
    </comment>
    <comment ref="JG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0216</t>
        </r>
      </text>
    </comment>
    <comment ref="JL6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0217</t>
        </r>
      </text>
    </comment>
    <comment ref="JP6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JS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0220</t>
        </r>
      </text>
    </comment>
    <comment ref="JV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0222</t>
        </r>
      </text>
    </comment>
    <comment ref="JY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0223</t>
        </r>
      </text>
    </comment>
    <comment ref="KC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0224</t>
        </r>
      </text>
    </comment>
    <comment ref="KG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0225</t>
        </r>
      </text>
    </comment>
    <comment ref="KJ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0226</t>
        </r>
      </text>
    </comment>
    <comment ref="KM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0227</t>
        </r>
      </text>
    </comment>
    <comment ref="KP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0228</t>
        </r>
      </text>
    </comment>
    <comment ref="KS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0229</t>
        </r>
      </text>
    </comment>
    <comment ref="KU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4807</t>
        </r>
      </text>
    </comment>
    <comment ref="KV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</t>
        </r>
      </text>
    </comment>
    <comment ref="KY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</t>
        </r>
      </text>
    </comment>
    <comment ref="LB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</t>
        </r>
      </text>
    </comment>
    <comment ref="LE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0234</t>
        </r>
      </text>
    </comment>
    <comment ref="LH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0235</t>
        </r>
      </text>
    </comment>
    <comment ref="LK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0236</t>
        </r>
      </text>
    </comment>
    <comment ref="LN6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0237</t>
        </r>
      </text>
    </comment>
    <comment ref="LQ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0238</t>
        </r>
      </text>
    </comment>
    <comment ref="MB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4821</t>
        </r>
      </text>
    </comment>
    <comment ref="MC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0242</t>
        </r>
      </text>
    </comment>
    <comment ref="MF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0243</t>
        </r>
      </text>
    </comment>
    <comment ref="MI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0244</t>
        </r>
      </text>
    </comment>
    <comment ref="ML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0245</t>
        </r>
      </text>
    </comment>
    <comment ref="MO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0246</t>
        </r>
      </text>
    </comment>
    <comment ref="MR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0247</t>
        </r>
      </text>
    </comment>
    <comment ref="MU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0248</t>
        </r>
      </text>
    </comment>
    <comment ref="MX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0249</t>
        </r>
      </text>
    </comment>
    <comment ref="NA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0250</t>
        </r>
      </text>
    </comment>
    <comment ref="ND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0201</t>
        </r>
      </text>
    </comment>
    <comment ref="NH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0202</t>
        </r>
      </text>
    </comment>
    <comment ref="NK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0203</t>
        </r>
      </text>
    </comment>
    <comment ref="NO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0204</t>
        </r>
      </text>
    </comment>
    <comment ref="NS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0205</t>
        </r>
      </text>
    </comment>
    <comment ref="NV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0206</t>
        </r>
      </text>
    </comment>
    <comment ref="NZ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0208</t>
        </r>
      </text>
    </comment>
    <comment ref="OD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0209</t>
        </r>
      </text>
    </comment>
    <comment ref="OH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0210</t>
        </r>
      </text>
    </comment>
    <comment ref="OJ6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4840</t>
        </r>
      </text>
    </comment>
    <comment ref="OL6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0211</t>
        </r>
      </text>
    </comment>
    <comment ref="OP6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0212</t>
        </r>
      </text>
    </comment>
    <comment ref="OT6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0215</t>
        </r>
      </text>
    </comment>
    <comment ref="OX6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0216</t>
        </r>
      </text>
    </comment>
    <comment ref="PB6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0217</t>
        </r>
      </text>
    </comment>
    <comment ref="PF6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0218</t>
        </r>
      </text>
    </comment>
    <comment ref="PJ6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0219</t>
        </r>
      </text>
    </comment>
    <comment ref="PN6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0220/ 0.03 stock adjustment</t>
        </r>
      </text>
    </comment>
    <comment ref="PP6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4849</t>
        </r>
      </text>
    </comment>
    <comment ref="PR6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0221</t>
        </r>
      </text>
    </comment>
    <comment ref="PV6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0222</t>
        </r>
      </text>
    </comment>
    <comment ref="PZ6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0224</t>
        </r>
      </text>
    </comment>
    <comment ref="QD6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0225</t>
        </r>
      </text>
    </comment>
    <comment ref="QH6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0226</t>
        </r>
      </text>
    </comment>
    <comment ref="QL6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0227</t>
        </r>
      </text>
    </comment>
    <comment ref="QP6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0228</t>
        </r>
      </text>
    </comment>
    <comment ref="QT6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0229</t>
        </r>
      </text>
    </comment>
    <comment ref="MB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4821</t>
        </r>
      </text>
    </comment>
    <comment ref="MC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0242</t>
        </r>
      </text>
    </comment>
    <comment ref="MF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0243</t>
        </r>
      </text>
    </comment>
    <comment ref="MI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0244</t>
        </r>
      </text>
    </comment>
    <comment ref="ML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0245</t>
        </r>
      </text>
    </comment>
    <comment ref="MO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0246</t>
        </r>
      </text>
    </comment>
    <comment ref="MR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0247</t>
        </r>
      </text>
    </comment>
    <comment ref="MU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0248</t>
        </r>
      </text>
    </comment>
    <comment ref="MX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0249</t>
        </r>
      </text>
    </comment>
    <comment ref="NA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0250</t>
        </r>
      </text>
    </comment>
    <comment ref="ND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0201</t>
        </r>
      </text>
    </comment>
    <comment ref="NH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0202</t>
        </r>
      </text>
    </comment>
    <comment ref="NK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0203</t>
        </r>
      </text>
    </comment>
    <comment ref="NO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0204</t>
        </r>
      </text>
    </comment>
    <comment ref="NS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0205</t>
        </r>
      </text>
    </comment>
    <comment ref="NV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0206</t>
        </r>
      </text>
    </comment>
    <comment ref="NZ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0208</t>
        </r>
      </text>
    </comment>
    <comment ref="OD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0209</t>
        </r>
      </text>
    </comment>
    <comment ref="OH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0210</t>
        </r>
      </text>
    </comment>
    <comment ref="OJ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4840</t>
        </r>
      </text>
    </comment>
    <comment ref="OL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0211</t>
        </r>
      </text>
    </comment>
    <comment ref="OP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0212</t>
        </r>
      </text>
    </comment>
    <comment ref="OT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0215</t>
        </r>
      </text>
    </comment>
    <comment ref="OX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0216</t>
        </r>
      </text>
    </comment>
    <comment ref="PB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0217</t>
        </r>
      </text>
    </comment>
    <comment ref="PF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0218</t>
        </r>
      </text>
    </comment>
    <comment ref="PJ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0219</t>
        </r>
      </text>
    </comment>
    <comment ref="PP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4849</t>
        </r>
      </text>
    </comment>
    <comment ref="PR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0221</t>
        </r>
      </text>
    </comment>
    <comment ref="PV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0222</t>
        </r>
      </text>
    </comment>
    <comment ref="PZ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0224</t>
        </r>
      </text>
    </comment>
    <comment ref="QD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0225</t>
        </r>
      </text>
    </comment>
    <comment ref="QH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0226</t>
        </r>
      </text>
    </comment>
    <comment ref="QL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0227</t>
        </r>
      </text>
    </comment>
    <comment ref="QP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0228</t>
        </r>
      </text>
    </comment>
    <comment ref="QT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0229</t>
        </r>
      </text>
    </comment>
    <comment ref="H8" authorId="0" shapeId="0">
      <text>
        <r>
          <rPr>
            <b/>
            <sz val="9"/>
            <color indexed="81"/>
            <rFont val="Tahoma"/>
            <family val="2"/>
          </rPr>
          <t>IT</t>
        </r>
        <r>
          <rPr>
            <sz val="9"/>
            <color indexed="81"/>
            <rFont val="Tahoma"/>
            <family val="2"/>
          </rPr>
          <t xml:space="preserve">
11955</t>
        </r>
      </text>
    </comment>
    <comment ref="W8" authorId="0" shapeId="0">
      <text>
        <r>
          <rPr>
            <b/>
            <sz val="9"/>
            <color indexed="81"/>
            <rFont val="Tahoma"/>
            <family val="2"/>
          </rPr>
          <t>IT:</t>
        </r>
        <r>
          <rPr>
            <sz val="9"/>
            <color indexed="81"/>
            <rFont val="Tahoma"/>
            <family val="2"/>
          </rPr>
          <t xml:space="preserve">
0485</t>
        </r>
      </text>
    </comment>
    <comment ref="AK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0489</t>
        </r>
      </text>
    </comment>
    <comment ref="AO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0490</t>
        </r>
      </text>
    </comment>
    <comment ref="AR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0491</t>
        </r>
      </text>
    </comment>
    <comment ref="AU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0492</t>
        </r>
      </text>
    </comment>
    <comment ref="BB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0494</t>
        </r>
      </text>
    </comment>
    <comment ref="BH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0496</t>
        </r>
      </text>
    </comment>
    <comment ref="FS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4816</t>
        </r>
      </text>
    </comment>
    <comment ref="FT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0485</t>
        </r>
      </text>
    </comment>
    <comment ref="FX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0486</t>
        </r>
      </text>
    </comment>
    <comment ref="GA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0487</t>
        </r>
      </text>
    </comment>
    <comment ref="GD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0488</t>
        </r>
      </text>
    </comment>
    <comment ref="GG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0489</t>
        </r>
      </text>
    </comment>
    <comment ref="GJ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0492</t>
        </r>
      </text>
    </comment>
    <comment ref="GM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0493</t>
        </r>
      </text>
    </comment>
    <comment ref="GP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0494</t>
        </r>
      </text>
    </comment>
    <comment ref="GT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0495</t>
        </r>
      </text>
    </comment>
    <comment ref="GW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0496</t>
        </r>
      </text>
    </comment>
    <comment ref="HA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0497</t>
        </r>
      </text>
    </comment>
    <comment ref="HE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0498</t>
        </r>
      </text>
    </comment>
    <comment ref="HH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0499</t>
        </r>
      </text>
    </comment>
    <comment ref="HK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0500</t>
        </r>
      </text>
    </comment>
    <comment ref="HN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0201</t>
        </r>
      </text>
    </comment>
    <comment ref="HQ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0202</t>
        </r>
      </text>
    </comment>
    <comment ref="HW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0204</t>
        </r>
      </text>
    </comment>
    <comment ref="HY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7835</t>
        </r>
      </text>
    </comment>
    <comment ref="HZ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0205</t>
        </r>
      </text>
    </comment>
    <comment ref="IC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0206</t>
        </r>
      </text>
    </comment>
    <comment ref="IF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0207</t>
        </r>
      </text>
    </comment>
    <comment ref="II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0208</t>
        </r>
      </text>
    </comment>
    <comment ref="IM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0209</t>
        </r>
      </text>
    </comment>
    <comment ref="IQ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0210</t>
        </r>
      </text>
    </comment>
    <comment ref="IV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4842</t>
        </r>
      </text>
    </comment>
    <comment ref="IW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0213</t>
        </r>
      </text>
    </comment>
    <comment ref="IZ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0214</t>
        </r>
      </text>
    </comment>
    <comment ref="JC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0215</t>
        </r>
      </text>
    </comment>
    <comment ref="JG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0216</t>
        </r>
      </text>
    </comment>
    <comment ref="JL8" authorId="0" shapeId="0">
      <text>
        <r>
          <rPr>
            <b/>
            <sz val="16"/>
            <color indexed="81"/>
            <rFont val="Cambria"/>
            <family val="1"/>
            <scheme val="major"/>
          </rPr>
          <t>Author:</t>
        </r>
        <r>
          <rPr>
            <sz val="16"/>
            <color indexed="81"/>
            <rFont val="Cambria"/>
            <family val="1"/>
            <scheme val="major"/>
          </rPr>
          <t xml:space="preserve">
0217</t>
        </r>
      </text>
    </comment>
    <comment ref="JP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0218</t>
        </r>
      </text>
    </comment>
    <comment ref="JS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0220</t>
        </r>
      </text>
    </comment>
    <comment ref="JV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0222</t>
        </r>
      </text>
    </comment>
    <comment ref="JY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0223</t>
        </r>
      </text>
    </comment>
    <comment ref="KC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0224</t>
        </r>
      </text>
    </comment>
    <comment ref="KG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0225</t>
        </r>
      </text>
    </comment>
    <comment ref="KI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4803</t>
        </r>
      </text>
    </comment>
    <comment ref="KJ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0226</t>
        </r>
      </text>
    </comment>
    <comment ref="KM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0227</t>
        </r>
      </text>
    </comment>
    <comment ref="KP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0228</t>
        </r>
      </text>
    </comment>
    <comment ref="KS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0229</t>
        </r>
      </text>
    </comment>
    <comment ref="KU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4807</t>
        </r>
      </text>
    </comment>
    <comment ref="KV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</t>
        </r>
      </text>
    </comment>
    <comment ref="KY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</t>
        </r>
      </text>
    </comment>
    <comment ref="LB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</t>
        </r>
      </text>
    </comment>
    <comment ref="LE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0234</t>
        </r>
      </text>
    </comment>
    <comment ref="LH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0235</t>
        </r>
      </text>
    </comment>
    <comment ref="LK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0236</t>
        </r>
      </text>
    </comment>
    <comment ref="LN8" authorId="0" shapeId="0">
      <text>
        <r>
          <rPr>
            <b/>
            <sz val="16"/>
            <color indexed="81"/>
            <rFont val="Cambria"/>
            <family val="1"/>
            <scheme val="major"/>
          </rPr>
          <t>Author:</t>
        </r>
        <r>
          <rPr>
            <sz val="16"/>
            <color indexed="81"/>
            <rFont val="Cambria"/>
            <family val="1"/>
            <scheme val="major"/>
          </rPr>
          <t xml:space="preserve">
0237</t>
        </r>
      </text>
    </comment>
    <comment ref="LQ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0238</t>
        </r>
      </text>
    </comment>
    <comment ref="E9" authorId="0" shapeId="0">
      <text>
        <r>
          <rPr>
            <sz val="9"/>
            <color indexed="81"/>
            <rFont val="Tahoma"/>
            <family val="2"/>
          </rPr>
          <t xml:space="preserve">IT:
4874
</t>
        </r>
      </text>
    </comment>
    <comment ref="AU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0492</t>
        </r>
      </text>
    </comment>
    <comment ref="BK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0497</t>
        </r>
      </text>
    </comment>
    <comment ref="CM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0456</t>
        </r>
      </text>
    </comment>
    <comment ref="EV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0475</t>
        </r>
      </text>
    </comment>
    <comment ref="FS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4816</t>
        </r>
      </text>
    </comment>
    <comment ref="HN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0201</t>
        </r>
      </text>
    </comment>
    <comment ref="IF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0207</t>
        </r>
      </text>
    </comment>
    <comment ref="KP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0228</t>
        </r>
      </text>
    </comment>
    <comment ref="LN9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0237</t>
        </r>
      </text>
    </comment>
    <comment ref="MB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4821</t>
        </r>
      </text>
    </comment>
    <comment ref="MR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0247</t>
        </r>
      </text>
    </comment>
    <comment ref="OX9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0216</t>
        </r>
      </text>
    </comment>
    <comment ref="AK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0489</t>
        </r>
      </text>
    </comment>
    <comment ref="AR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0491</t>
        </r>
      </text>
    </comment>
    <comment ref="BB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0494</t>
        </r>
      </text>
    </comment>
    <comment ref="BK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0497</t>
        </r>
      </text>
    </comment>
    <comment ref="BX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0451</t>
        </r>
      </text>
    </comment>
    <comment ref="CD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0453</t>
        </r>
      </text>
    </comment>
    <comment ref="CM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0456</t>
        </r>
      </text>
    </comment>
    <comment ref="DE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0462</t>
        </r>
      </text>
    </comment>
    <comment ref="DW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0468</t>
        </r>
      </text>
    </comment>
    <comment ref="ED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0470</t>
        </r>
      </text>
    </comment>
    <comment ref="EK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0472</t>
        </r>
      </text>
    </comment>
    <comment ref="EO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0473</t>
        </r>
      </text>
    </comment>
    <comment ref="FE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0478</t>
        </r>
      </text>
    </comment>
    <comment ref="FH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0479</t>
        </r>
      </text>
    </comment>
    <comment ref="FK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0480</t>
        </r>
      </text>
    </comment>
    <comment ref="FS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4816/4817</t>
        </r>
      </text>
    </comment>
    <comment ref="GG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0489</t>
        </r>
      </text>
    </comment>
    <comment ref="GP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0494</t>
        </r>
      </text>
    </comment>
    <comment ref="HA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0497</t>
        </r>
      </text>
    </comment>
    <comment ref="HE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0498</t>
        </r>
      </text>
    </comment>
    <comment ref="HH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0499</t>
        </r>
      </text>
    </comment>
    <comment ref="HN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0201</t>
        </r>
      </text>
    </comment>
    <comment ref="HQ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0202</t>
        </r>
      </text>
    </comment>
    <comment ref="HT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0203</t>
        </r>
      </text>
    </comment>
    <comment ref="IC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0206</t>
        </r>
      </text>
    </comment>
    <comment ref="IF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0207</t>
        </r>
      </text>
    </comment>
    <comment ref="IQ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0210</t>
        </r>
      </text>
    </comment>
    <comment ref="IW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0213</t>
        </r>
      </text>
    </comment>
    <comment ref="JG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0216</t>
        </r>
      </text>
    </comment>
    <comment ref="JL10" authorId="0" shapeId="0">
      <text>
        <r>
          <rPr>
            <b/>
            <sz val="16"/>
            <color indexed="81"/>
            <rFont val="Cambria"/>
            <family val="1"/>
            <scheme val="major"/>
          </rPr>
          <t>Author:</t>
        </r>
        <r>
          <rPr>
            <sz val="16"/>
            <color indexed="81"/>
            <rFont val="Cambria"/>
            <family val="1"/>
            <scheme val="major"/>
          </rPr>
          <t xml:space="preserve">
0217</t>
        </r>
      </text>
    </comment>
    <comment ref="JP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0218</t>
        </r>
      </text>
    </comment>
    <comment ref="JS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0220</t>
        </r>
      </text>
    </comment>
    <comment ref="JV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0222</t>
        </r>
      </text>
    </comment>
    <comment ref="KC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0224</t>
        </r>
      </text>
    </comment>
    <comment ref="KJ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0226</t>
        </r>
      </text>
    </comment>
    <comment ref="KM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0227</t>
        </r>
      </text>
    </comment>
    <comment ref="KP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0228</t>
        </r>
      </text>
    </comment>
    <comment ref="KS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0229</t>
        </r>
      </text>
    </comment>
    <comment ref="KV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</t>
        </r>
      </text>
    </comment>
    <comment ref="KY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</t>
        </r>
      </text>
    </comment>
    <comment ref="LE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0234</t>
        </r>
      </text>
    </comment>
    <comment ref="LK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0236</t>
        </r>
      </text>
    </comment>
    <comment ref="LN10" authorId="0" shapeId="0">
      <text>
        <r>
          <rPr>
            <b/>
            <sz val="16"/>
            <color indexed="81"/>
            <rFont val="Cambria"/>
            <family val="1"/>
            <scheme val="major"/>
          </rPr>
          <t>Author:</t>
        </r>
        <r>
          <rPr>
            <sz val="16"/>
            <color indexed="81"/>
            <rFont val="Cambria"/>
            <family val="1"/>
            <scheme val="major"/>
          </rPr>
          <t xml:space="preserve">
0237</t>
        </r>
      </text>
    </comment>
    <comment ref="LT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0239</t>
        </r>
      </text>
    </comment>
    <comment ref="MB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4821</t>
        </r>
      </text>
    </comment>
    <comment ref="MF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0243</t>
        </r>
      </text>
    </comment>
    <comment ref="ML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0245</t>
        </r>
      </text>
    </comment>
    <comment ref="MO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0246</t>
        </r>
      </text>
    </comment>
    <comment ref="MR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0247</t>
        </r>
      </text>
    </comment>
    <comment ref="ND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0201</t>
        </r>
      </text>
    </comment>
    <comment ref="NH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0202</t>
        </r>
      </text>
    </comment>
    <comment ref="NK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0203</t>
        </r>
      </text>
    </comment>
    <comment ref="NV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0206</t>
        </r>
      </text>
    </comment>
    <comment ref="NZ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0208</t>
        </r>
      </text>
    </comment>
    <comment ref="OD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0209</t>
        </r>
      </text>
    </comment>
    <comment ref="OL10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0211</t>
        </r>
      </text>
    </comment>
    <comment ref="OP10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0212</t>
        </r>
      </text>
    </comment>
    <comment ref="OT10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0215</t>
        </r>
      </text>
    </comment>
    <comment ref="PB10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0217</t>
        </r>
      </text>
    </comment>
    <comment ref="PF10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0218</t>
        </r>
      </text>
    </comment>
    <comment ref="PN10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0220</t>
        </r>
      </text>
    </comment>
    <comment ref="PV10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0222</t>
        </r>
      </text>
    </comment>
    <comment ref="QD10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0225</t>
        </r>
      </text>
    </comment>
    <comment ref="QL10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0227</t>
        </r>
      </text>
    </comment>
    <comment ref="QP10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0228</t>
        </r>
      </text>
    </comment>
    <comment ref="H12" authorId="0" shapeId="0">
      <text>
        <r>
          <rPr>
            <b/>
            <sz val="9"/>
            <color indexed="81"/>
            <rFont val="Tahoma"/>
            <family val="2"/>
          </rPr>
          <t>IT</t>
        </r>
        <r>
          <rPr>
            <sz val="9"/>
            <color indexed="81"/>
            <rFont val="Tahoma"/>
            <family val="2"/>
          </rPr>
          <t xml:space="preserve">
11955</t>
        </r>
      </text>
    </comment>
    <comment ref="M12" authorId="0" shapeId="0">
      <text>
        <r>
          <rPr>
            <b/>
            <sz val="9"/>
            <color indexed="81"/>
            <rFont val="Tahoma"/>
            <family val="2"/>
          </rPr>
          <t>IT</t>
        </r>
        <r>
          <rPr>
            <sz val="9"/>
            <color indexed="81"/>
            <rFont val="Tahoma"/>
            <family val="2"/>
          </rPr>
          <t xml:space="preserve">
0483</t>
        </r>
      </text>
    </comment>
    <comment ref="BX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0451</t>
        </r>
      </text>
    </comment>
    <comment ref="DN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0465</t>
        </r>
      </text>
    </comment>
    <comment ref="ES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0474</t>
        </r>
      </text>
    </comment>
    <comment ref="FS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4816</t>
        </r>
      </text>
    </comment>
    <comment ref="GG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0489</t>
        </r>
      </text>
    </comment>
    <comment ref="HQ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0202</t>
        </r>
      </text>
    </comment>
    <comment ref="JP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0218</t>
        </r>
      </text>
    </comment>
    <comment ref="LB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</t>
        </r>
      </text>
    </comment>
    <comment ref="MB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4821</t>
        </r>
      </text>
    </comment>
    <comment ref="MU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0248</t>
        </r>
      </text>
    </comment>
    <comment ref="OP12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0212</t>
        </r>
      </text>
    </comment>
    <comment ref="QP12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0228</t>
        </r>
      </text>
    </comment>
    <comment ref="KG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0225</t>
        </r>
      </text>
    </comment>
    <comment ref="H14" authorId="0" shapeId="0">
      <text>
        <r>
          <rPr>
            <b/>
            <sz val="9"/>
            <color indexed="81"/>
            <rFont val="Tahoma"/>
            <family val="2"/>
          </rPr>
          <t>IT</t>
        </r>
        <r>
          <rPr>
            <sz val="9"/>
            <color indexed="81"/>
            <rFont val="Tahoma"/>
            <family val="2"/>
          </rPr>
          <t xml:space="preserve">
11955</t>
        </r>
      </text>
    </comment>
    <comment ref="AO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0490</t>
        </r>
      </text>
    </comment>
    <comment ref="FN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0481</t>
        </r>
      </text>
    </comment>
    <comment ref="FS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4816</t>
        </r>
      </text>
    </comment>
    <comment ref="IT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0212</t>
        </r>
      </text>
    </comment>
    <comment ref="KG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0225</t>
        </r>
      </text>
    </comment>
    <comment ref="LW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0240
</t>
        </r>
      </text>
    </comment>
    <comment ref="MB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4822</t>
        </r>
      </text>
    </comment>
    <comment ref="OH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0210</t>
        </r>
      </text>
    </comment>
    <comment ref="PF14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0218</t>
        </r>
      </text>
    </comment>
    <comment ref="E15" authorId="0" shapeId="0">
      <text>
        <r>
          <rPr>
            <b/>
            <sz val="9"/>
            <color indexed="81"/>
            <rFont val="Tahoma"/>
            <family val="2"/>
          </rPr>
          <t>IT:</t>
        </r>
        <r>
          <rPr>
            <sz val="9"/>
            <color indexed="81"/>
            <rFont val="Tahoma"/>
            <family val="2"/>
          </rPr>
          <t xml:space="preserve">
4874
</t>
        </r>
      </text>
    </comment>
    <comment ref="M15" authorId="0" shapeId="0">
      <text>
        <r>
          <rPr>
            <b/>
            <sz val="9"/>
            <color indexed="81"/>
            <rFont val="Tahoma"/>
            <family val="2"/>
          </rPr>
          <t>IT</t>
        </r>
        <r>
          <rPr>
            <sz val="9"/>
            <color indexed="81"/>
            <rFont val="Tahoma"/>
            <family val="2"/>
          </rPr>
          <t xml:space="preserve">
0483</t>
        </r>
      </text>
    </comment>
    <comment ref="AO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0490</t>
        </r>
      </text>
    </comment>
    <comment ref="AY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0493</t>
        </r>
      </text>
    </comment>
    <comment ref="BX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0451</t>
        </r>
      </text>
    </comment>
    <comment ref="DE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0462</t>
        </r>
      </text>
    </comment>
    <comment ref="DK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0464</t>
        </r>
      </text>
    </comment>
    <comment ref="DT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0467</t>
        </r>
      </text>
    </comment>
    <comment ref="EO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0473</t>
        </r>
      </text>
    </comment>
    <comment ref="ES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0474</t>
        </r>
      </text>
    </comment>
    <comment ref="FB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0477</t>
        </r>
      </text>
    </comment>
    <comment ref="FE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0478</t>
        </r>
      </text>
    </comment>
    <comment ref="FK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0480</t>
        </r>
      </text>
    </comment>
    <comment ref="FN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0481</t>
        </r>
      </text>
    </comment>
    <comment ref="FQ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0483</t>
        </r>
      </text>
    </comment>
    <comment ref="FS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4817</t>
        </r>
      </text>
    </comment>
    <comment ref="GA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0487</t>
        </r>
      </text>
    </comment>
    <comment ref="GT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0495</t>
        </r>
      </text>
    </comment>
    <comment ref="HA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0497</t>
        </r>
      </text>
    </comment>
    <comment ref="HH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0499</t>
        </r>
      </text>
    </comment>
    <comment ref="HK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0500</t>
        </r>
      </text>
    </comment>
    <comment ref="HQ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0202</t>
        </r>
      </text>
    </comment>
    <comment ref="HT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0203</t>
        </r>
      </text>
    </comment>
    <comment ref="HZ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0205</t>
        </r>
      </text>
    </comment>
    <comment ref="II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0208</t>
        </r>
      </text>
    </comment>
    <comment ref="JC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0215</t>
        </r>
      </text>
    </comment>
    <comment ref="JP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0218</t>
        </r>
      </text>
    </comment>
    <comment ref="JS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0220</t>
        </r>
      </text>
    </comment>
    <comment ref="KI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4803</t>
        </r>
      </text>
    </comment>
    <comment ref="KJ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0226</t>
        </r>
      </text>
    </comment>
    <comment ref="KM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0227</t>
        </r>
      </text>
    </comment>
    <comment ref="KP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0228</t>
        </r>
      </text>
    </comment>
    <comment ref="KY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</t>
        </r>
      </text>
    </comment>
    <comment ref="MB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4822</t>
        </r>
      </text>
    </comment>
    <comment ref="MF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0243</t>
        </r>
      </text>
    </comment>
    <comment ref="MO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0246</t>
        </r>
      </text>
    </comment>
    <comment ref="NK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0203</t>
        </r>
      </text>
    </comment>
    <comment ref="OL1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0211</t>
        </r>
      </text>
    </comment>
    <comment ref="PF1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0218</t>
        </r>
      </text>
    </comment>
    <comment ref="PV1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0222</t>
        </r>
      </text>
    </comment>
    <comment ref="QP1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0228</t>
        </r>
      </text>
    </comment>
    <comment ref="EX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4810</t>
        </r>
      </text>
    </comment>
    <comment ref="EY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0476</t>
        </r>
      </text>
    </comment>
    <comment ref="FB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0477</t>
        </r>
      </text>
    </comment>
    <comment ref="HY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7835</t>
        </r>
      </text>
    </comment>
    <comment ref="IC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0206</t>
        </r>
      </text>
    </comment>
    <comment ref="LG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4811</t>
        </r>
      </text>
    </comment>
    <comment ref="LH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0235</t>
        </r>
      </text>
    </comment>
    <comment ref="ON1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4841</t>
        </r>
      </text>
    </comment>
    <comment ref="OP17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0212</t>
        </r>
      </text>
    </comment>
    <comment ref="W18" authorId="0" shapeId="0">
      <text>
        <r>
          <rPr>
            <b/>
            <sz val="9"/>
            <color indexed="81"/>
            <rFont val="Tahoma"/>
            <family val="2"/>
          </rPr>
          <t>IT:</t>
        </r>
        <r>
          <rPr>
            <sz val="9"/>
            <color indexed="81"/>
            <rFont val="Tahoma"/>
            <family val="2"/>
          </rPr>
          <t xml:space="preserve">
0485</t>
        </r>
      </text>
    </comment>
    <comment ref="AB18" authorId="0" shapeId="0">
      <text>
        <r>
          <rPr>
            <b/>
            <sz val="9"/>
            <color indexed="81"/>
            <rFont val="Tahoma"/>
            <family val="2"/>
          </rPr>
          <t>IT:</t>
        </r>
        <r>
          <rPr>
            <sz val="9"/>
            <color indexed="81"/>
            <rFont val="Tahoma"/>
            <family val="2"/>
          </rPr>
          <t xml:space="preserve">
0486</t>
        </r>
      </text>
    </comment>
    <comment ref="AK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0489</t>
        </r>
      </text>
    </comment>
    <comment ref="AR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0491</t>
        </r>
      </text>
    </comment>
    <comment ref="AU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0492</t>
        </r>
      </text>
    </comment>
    <comment ref="BK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0497</t>
        </r>
      </text>
    </comment>
    <comment ref="BR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0499</t>
        </r>
      </text>
    </comment>
    <comment ref="CR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4894</t>
        </r>
      </text>
    </comment>
    <comment ref="CS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0458</t>
        </r>
      </text>
    </comment>
    <comment ref="CV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0459</t>
        </r>
      </text>
    </comment>
    <comment ref="CY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0460</t>
        </r>
      </text>
    </comment>
    <comment ref="DB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0461</t>
        </r>
      </text>
    </comment>
    <comment ref="DE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0462</t>
        </r>
      </text>
    </comment>
    <comment ref="DT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0467</t>
        </r>
      </text>
    </comment>
    <comment ref="DW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0468</t>
        </r>
      </text>
    </comment>
    <comment ref="EA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0469</t>
        </r>
      </text>
    </comment>
    <comment ref="EK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0472</t>
        </r>
      </text>
    </comment>
    <comment ref="ES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0474</t>
        </r>
      </text>
    </comment>
    <comment ref="FB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0477</t>
        </r>
      </text>
    </comment>
    <comment ref="FE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0478</t>
        </r>
      </text>
    </comment>
    <comment ref="FH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0479</t>
        </r>
      </text>
    </comment>
    <comment ref="FK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0480</t>
        </r>
      </text>
    </comment>
    <comment ref="FN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0481</t>
        </r>
      </text>
    </comment>
    <comment ref="FS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4816</t>
        </r>
      </text>
    </comment>
    <comment ref="FT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0485</t>
        </r>
      </text>
    </comment>
    <comment ref="GD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0488</t>
        </r>
      </text>
    </comment>
    <comment ref="GG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0489</t>
        </r>
      </text>
    </comment>
    <comment ref="GJ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0492</t>
        </r>
      </text>
    </comment>
    <comment ref="GM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0493</t>
        </r>
      </text>
    </comment>
    <comment ref="GP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0494</t>
        </r>
      </text>
    </comment>
    <comment ref="GT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0495</t>
        </r>
      </text>
    </comment>
    <comment ref="HA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0497</t>
        </r>
      </text>
    </comment>
    <comment ref="HH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0499</t>
        </r>
      </text>
    </comment>
    <comment ref="HQ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0202</t>
        </r>
      </text>
    </comment>
    <comment ref="HT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0203</t>
        </r>
      </text>
    </comment>
    <comment ref="HZ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0205</t>
        </r>
      </text>
    </comment>
    <comment ref="IF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0207</t>
        </r>
      </text>
    </comment>
    <comment ref="IQ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0210</t>
        </r>
      </text>
    </comment>
    <comment ref="IV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4842</t>
        </r>
      </text>
    </comment>
    <comment ref="IW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0213</t>
        </r>
      </text>
    </comment>
    <comment ref="IZ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0214</t>
        </r>
      </text>
    </comment>
    <comment ref="JG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0216</t>
        </r>
      </text>
    </comment>
    <comment ref="JV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0222</t>
        </r>
      </text>
    </comment>
    <comment ref="JY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0223</t>
        </r>
      </text>
    </comment>
    <comment ref="KC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0224</t>
        </r>
      </text>
    </comment>
    <comment ref="KS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0229</t>
        </r>
      </text>
    </comment>
    <comment ref="KV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</t>
        </r>
      </text>
    </comment>
    <comment ref="LB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</t>
        </r>
      </text>
    </comment>
    <comment ref="LH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0235</t>
        </r>
      </text>
    </comment>
    <comment ref="LK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0236</t>
        </r>
      </text>
    </comment>
    <comment ref="LQ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0238</t>
        </r>
      </text>
    </comment>
    <comment ref="LW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0240
</t>
        </r>
      </text>
    </comment>
    <comment ref="MB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4822</t>
        </r>
      </text>
    </comment>
    <comment ref="MF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0243</t>
        </r>
      </text>
    </comment>
    <comment ref="ML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0245</t>
        </r>
      </text>
    </comment>
    <comment ref="MR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0247</t>
        </r>
      </text>
    </comment>
    <comment ref="MX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0249</t>
        </r>
      </text>
    </comment>
    <comment ref="ND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0201</t>
        </r>
      </text>
    </comment>
    <comment ref="NK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0203</t>
        </r>
      </text>
    </comment>
    <comment ref="NO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0204</t>
        </r>
      </text>
    </comment>
    <comment ref="NS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0205</t>
        </r>
      </text>
    </comment>
    <comment ref="NZ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0208</t>
        </r>
      </text>
    </comment>
    <comment ref="OD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0209</t>
        </r>
      </text>
    </comment>
    <comment ref="OH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0210</t>
        </r>
      </text>
    </comment>
    <comment ref="OL1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0211</t>
        </r>
      </text>
    </comment>
    <comment ref="OT1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0215</t>
        </r>
      </text>
    </comment>
    <comment ref="PB1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0217</t>
        </r>
      </text>
    </comment>
    <comment ref="PF1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0218</t>
        </r>
      </text>
    </comment>
    <comment ref="PJ1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0219</t>
        </r>
      </text>
    </comment>
    <comment ref="PN1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0220</t>
        </r>
      </text>
    </comment>
    <comment ref="PP1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4849</t>
        </r>
      </text>
    </comment>
    <comment ref="PR1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0221</t>
        </r>
      </text>
    </comment>
    <comment ref="PV1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0222</t>
        </r>
      </text>
    </comment>
    <comment ref="PZ1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0224</t>
        </r>
      </text>
    </comment>
    <comment ref="QH1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0226</t>
        </r>
      </text>
    </comment>
    <comment ref="QP1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0228</t>
        </r>
      </text>
    </comment>
    <comment ref="E19" authorId="0" shapeId="0">
      <text>
        <r>
          <rPr>
            <b/>
            <sz val="9"/>
            <color indexed="81"/>
            <rFont val="Tahoma"/>
            <family val="2"/>
          </rPr>
          <t>IT</t>
        </r>
        <r>
          <rPr>
            <sz val="9"/>
            <color indexed="81"/>
            <rFont val="Tahoma"/>
            <family val="2"/>
          </rPr>
          <t xml:space="preserve">
4874
</t>
        </r>
      </text>
    </comment>
    <comment ref="BE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0495</t>
        </r>
      </text>
    </comment>
    <comment ref="BK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0497</t>
        </r>
      </text>
    </comment>
    <comment ref="BN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0498</t>
        </r>
      </text>
    </comment>
    <comment ref="BX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0451</t>
        </r>
      </text>
    </comment>
    <comment ref="CA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0452</t>
        </r>
      </text>
    </comment>
    <comment ref="CR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4894</t>
        </r>
      </text>
    </comment>
    <comment ref="CS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0458</t>
        </r>
      </text>
    </comment>
    <comment ref="DB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0461</t>
        </r>
      </text>
    </comment>
    <comment ref="DE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0462</t>
        </r>
      </text>
    </comment>
    <comment ref="DK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0464</t>
        </r>
      </text>
    </comment>
    <comment ref="DT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0467</t>
        </r>
      </text>
    </comment>
    <comment ref="DW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0468</t>
        </r>
      </text>
    </comment>
    <comment ref="ED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0470</t>
        </r>
      </text>
    </comment>
    <comment ref="EH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0471</t>
        </r>
      </text>
    </comment>
    <comment ref="EK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0472</t>
        </r>
      </text>
    </comment>
    <comment ref="ES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0474</t>
        </r>
      </text>
    </comment>
    <comment ref="EY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0476</t>
        </r>
      </text>
    </comment>
    <comment ref="FB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0477</t>
        </r>
      </text>
    </comment>
    <comment ref="FE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0478</t>
        </r>
      </text>
    </comment>
    <comment ref="FH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0479</t>
        </r>
      </text>
    </comment>
    <comment ref="FK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0480</t>
        </r>
      </text>
    </comment>
    <comment ref="FN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0481</t>
        </r>
      </text>
    </comment>
    <comment ref="FS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4816</t>
        </r>
      </text>
    </comment>
    <comment ref="FT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0485</t>
        </r>
      </text>
    </comment>
    <comment ref="GD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0488</t>
        </r>
      </text>
    </comment>
    <comment ref="GJ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0492</t>
        </r>
      </text>
    </comment>
    <comment ref="GM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0493</t>
        </r>
      </text>
    </comment>
    <comment ref="GW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0496</t>
        </r>
      </text>
    </comment>
    <comment ref="HA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0497</t>
        </r>
      </text>
    </comment>
    <comment ref="HH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0499</t>
        </r>
      </text>
    </comment>
    <comment ref="HN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0201</t>
        </r>
      </text>
    </comment>
    <comment ref="HQ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0202</t>
        </r>
      </text>
    </comment>
    <comment ref="HW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0204</t>
        </r>
      </text>
    </comment>
    <comment ref="HZ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0205</t>
        </r>
      </text>
    </comment>
    <comment ref="IF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0207</t>
        </r>
      </text>
    </comment>
    <comment ref="II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0208</t>
        </r>
      </text>
    </comment>
    <comment ref="IQ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0210</t>
        </r>
      </text>
    </comment>
    <comment ref="IV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4842</t>
        </r>
      </text>
    </comment>
    <comment ref="IZ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0214</t>
        </r>
      </text>
    </comment>
    <comment ref="JG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0216</t>
        </r>
      </text>
    </comment>
    <comment ref="JP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0218</t>
        </r>
      </text>
    </comment>
    <comment ref="JV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0222</t>
        </r>
      </text>
    </comment>
    <comment ref="JY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0223</t>
        </r>
      </text>
    </comment>
    <comment ref="KP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0228</t>
        </r>
      </text>
    </comment>
    <comment ref="KY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</t>
        </r>
      </text>
    </comment>
    <comment ref="LE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0234</t>
        </r>
      </text>
    </comment>
    <comment ref="LH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0235</t>
        </r>
      </text>
    </comment>
    <comment ref="LQ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0238</t>
        </r>
      </text>
    </comment>
    <comment ref="LW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0240
</t>
        </r>
      </text>
    </comment>
    <comment ref="LZ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0241</t>
        </r>
      </text>
    </comment>
    <comment ref="MB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4822</t>
        </r>
      </text>
    </comment>
    <comment ref="MF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0243</t>
        </r>
      </text>
    </comment>
    <comment ref="ML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0245</t>
        </r>
      </text>
    </comment>
    <comment ref="MO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0246</t>
        </r>
      </text>
    </comment>
    <comment ref="MR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0247</t>
        </r>
      </text>
    </comment>
    <comment ref="MU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0248</t>
        </r>
      </text>
    </comment>
    <comment ref="ND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0201</t>
        </r>
      </text>
    </comment>
    <comment ref="NH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0202</t>
        </r>
      </text>
    </comment>
    <comment ref="NK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0203</t>
        </r>
      </text>
    </comment>
    <comment ref="NO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0204</t>
        </r>
      </text>
    </comment>
    <comment ref="NS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0205</t>
        </r>
      </text>
    </comment>
    <comment ref="NZ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0208</t>
        </r>
      </text>
    </comment>
    <comment ref="OD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0209</t>
        </r>
      </text>
    </comment>
    <comment ref="OP19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0212</t>
        </r>
      </text>
    </comment>
    <comment ref="OX19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0216</t>
        </r>
      </text>
    </comment>
    <comment ref="PN19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0220</t>
        </r>
      </text>
    </comment>
    <comment ref="PP19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4849</t>
        </r>
      </text>
    </comment>
    <comment ref="PR19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0221</t>
        </r>
      </text>
    </comment>
    <comment ref="PV19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0222</t>
        </r>
      </text>
    </comment>
    <comment ref="PZ19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0224</t>
        </r>
      </text>
    </comment>
    <comment ref="QD19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0225</t>
        </r>
      </text>
    </comment>
    <comment ref="QH19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0226</t>
        </r>
      </text>
    </comment>
    <comment ref="QL19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0227</t>
        </r>
      </text>
    </comment>
    <comment ref="QT19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0229</t>
        </r>
      </text>
    </comment>
    <comment ref="H20" authorId="0" shapeId="0">
      <text>
        <r>
          <rPr>
            <b/>
            <sz val="9"/>
            <color indexed="81"/>
            <rFont val="Tahoma"/>
            <family val="2"/>
          </rPr>
          <t>IT</t>
        </r>
        <r>
          <rPr>
            <sz val="9"/>
            <color indexed="81"/>
            <rFont val="Tahoma"/>
            <family val="2"/>
          </rPr>
          <t xml:space="preserve">
11955</t>
        </r>
      </text>
    </comment>
    <comment ref="M20" authorId="0" shapeId="0">
      <text>
        <r>
          <rPr>
            <b/>
            <sz val="9"/>
            <color indexed="81"/>
            <rFont val="Tahoma"/>
            <family val="2"/>
          </rPr>
          <t>IT</t>
        </r>
        <r>
          <rPr>
            <sz val="9"/>
            <color indexed="81"/>
            <rFont val="Tahoma"/>
            <family val="2"/>
          </rPr>
          <t xml:space="preserve">
0483</t>
        </r>
      </text>
    </comment>
    <comment ref="R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0484</t>
        </r>
      </text>
    </comment>
    <comment ref="W20" authorId="0" shapeId="0">
      <text>
        <r>
          <rPr>
            <b/>
            <sz val="9"/>
            <color indexed="81"/>
            <rFont val="Tahoma"/>
            <family val="2"/>
          </rPr>
          <t>IT:</t>
        </r>
        <r>
          <rPr>
            <sz val="9"/>
            <color indexed="81"/>
            <rFont val="Tahoma"/>
            <family val="2"/>
          </rPr>
          <t xml:space="preserve">
0485</t>
        </r>
      </text>
    </comment>
    <comment ref="AB20" authorId="0" shapeId="0">
      <text>
        <r>
          <rPr>
            <b/>
            <sz val="9"/>
            <color indexed="81"/>
            <rFont val="Tahoma"/>
            <family val="2"/>
          </rPr>
          <t>IT:</t>
        </r>
        <r>
          <rPr>
            <sz val="9"/>
            <color indexed="81"/>
            <rFont val="Tahoma"/>
            <family val="2"/>
          </rPr>
          <t xml:space="preserve">
0486</t>
        </r>
      </text>
    </comment>
    <comment ref="AH20" authorId="0" shapeId="0">
      <text>
        <r>
          <rPr>
            <sz val="9"/>
            <color indexed="81"/>
            <rFont val="Tahoma"/>
            <family val="2"/>
          </rPr>
          <t>0488</t>
        </r>
      </text>
    </comment>
    <comment ref="AK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0489</t>
        </r>
      </text>
    </comment>
    <comment ref="AO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0490</t>
        </r>
      </text>
    </comment>
    <comment ref="AR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0491</t>
        </r>
      </text>
    </comment>
    <comment ref="AU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0492</t>
        </r>
      </text>
    </comment>
    <comment ref="AY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0493</t>
        </r>
      </text>
    </comment>
    <comment ref="BB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0494</t>
        </r>
      </text>
    </comment>
    <comment ref="BH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0496</t>
        </r>
      </text>
    </comment>
    <comment ref="BK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0497</t>
        </r>
      </text>
    </comment>
    <comment ref="BN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0498</t>
        </r>
      </text>
    </comment>
    <comment ref="BR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0499</t>
        </r>
      </text>
    </comment>
    <comment ref="BU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0500</t>
        </r>
      </text>
    </comment>
    <comment ref="BX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0451</t>
        </r>
      </text>
    </comment>
    <comment ref="CA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0452</t>
        </r>
      </text>
    </comment>
    <comment ref="CD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0453</t>
        </r>
      </text>
    </comment>
    <comment ref="CG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0454</t>
        </r>
      </text>
    </comment>
    <comment ref="CJ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0455</t>
        </r>
      </text>
    </comment>
    <comment ref="CS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0458</t>
        </r>
      </text>
    </comment>
    <comment ref="CV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0459</t>
        </r>
      </text>
    </comment>
    <comment ref="CY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0460</t>
        </r>
      </text>
    </comment>
    <comment ref="DE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0462</t>
        </r>
      </text>
    </comment>
    <comment ref="DH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0463</t>
        </r>
      </text>
    </comment>
    <comment ref="DK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0464</t>
        </r>
      </text>
    </comment>
    <comment ref="DN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0465</t>
        </r>
      </text>
    </comment>
    <comment ref="DQ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0466</t>
        </r>
      </text>
    </comment>
    <comment ref="DT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0467</t>
        </r>
      </text>
    </comment>
    <comment ref="DW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0468</t>
        </r>
      </text>
    </comment>
    <comment ref="EA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0469</t>
        </r>
      </text>
    </comment>
    <comment ref="ED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0470</t>
        </r>
      </text>
    </comment>
    <comment ref="EH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0471</t>
        </r>
      </text>
    </comment>
    <comment ref="EK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0472</t>
        </r>
      </text>
    </comment>
    <comment ref="EO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0473</t>
        </r>
      </text>
    </comment>
    <comment ref="ES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0474</t>
        </r>
      </text>
    </comment>
    <comment ref="EV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0475</t>
        </r>
      </text>
    </comment>
    <comment ref="EY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0476</t>
        </r>
      </text>
    </comment>
    <comment ref="FB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0477</t>
        </r>
      </text>
    </comment>
    <comment ref="FE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0478</t>
        </r>
      </text>
    </comment>
    <comment ref="FH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0479</t>
        </r>
      </text>
    </comment>
    <comment ref="FK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0480</t>
        </r>
      </text>
    </comment>
    <comment ref="FN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0481</t>
        </r>
      </text>
    </comment>
    <comment ref="FQ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0483</t>
        </r>
      </text>
    </comment>
    <comment ref="FS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4816</t>
        </r>
      </text>
    </comment>
    <comment ref="FT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0485</t>
        </r>
      </text>
    </comment>
    <comment ref="FX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0486</t>
        </r>
      </text>
    </comment>
    <comment ref="GA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0487</t>
        </r>
      </text>
    </comment>
    <comment ref="GD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0488</t>
        </r>
      </text>
    </comment>
    <comment ref="GG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0489</t>
        </r>
      </text>
    </comment>
    <comment ref="GJ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0492</t>
        </r>
      </text>
    </comment>
    <comment ref="GM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0493</t>
        </r>
      </text>
    </comment>
    <comment ref="GP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0494</t>
        </r>
      </text>
    </comment>
    <comment ref="GT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0495</t>
        </r>
      </text>
    </comment>
    <comment ref="GW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0496</t>
        </r>
      </text>
    </comment>
    <comment ref="HA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0497</t>
        </r>
      </text>
    </comment>
    <comment ref="HE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0498</t>
        </r>
      </text>
    </comment>
    <comment ref="HH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0499</t>
        </r>
      </text>
    </comment>
    <comment ref="HK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0500</t>
        </r>
      </text>
    </comment>
    <comment ref="HN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0201</t>
        </r>
      </text>
    </comment>
    <comment ref="HQ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0202</t>
        </r>
      </text>
    </comment>
    <comment ref="HT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0203</t>
        </r>
      </text>
    </comment>
    <comment ref="HZ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0205</t>
        </r>
      </text>
    </comment>
    <comment ref="IC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0206</t>
        </r>
      </text>
    </comment>
    <comment ref="IF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0207</t>
        </r>
      </text>
    </comment>
    <comment ref="IM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0209</t>
        </r>
      </text>
    </comment>
    <comment ref="IQ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0210</t>
        </r>
      </text>
    </comment>
    <comment ref="IT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0212</t>
        </r>
      </text>
    </comment>
    <comment ref="IW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0213</t>
        </r>
      </text>
    </comment>
    <comment ref="IZ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0214</t>
        </r>
      </text>
    </comment>
    <comment ref="JC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0215</t>
        </r>
      </text>
    </comment>
    <comment ref="JG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0216</t>
        </r>
      </text>
    </comment>
    <comment ref="JL20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0217</t>
        </r>
      </text>
    </comment>
    <comment ref="JP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0218</t>
        </r>
      </text>
    </comment>
    <comment ref="JS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0220</t>
        </r>
      </text>
    </comment>
    <comment ref="JV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0222</t>
        </r>
      </text>
    </comment>
    <comment ref="JY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0223</t>
        </r>
      </text>
    </comment>
    <comment ref="KC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0224</t>
        </r>
      </text>
    </comment>
    <comment ref="KG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0225</t>
        </r>
      </text>
    </comment>
    <comment ref="KJ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0226</t>
        </r>
      </text>
    </comment>
    <comment ref="KM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0227</t>
        </r>
      </text>
    </comment>
    <comment ref="KP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0228</t>
        </r>
      </text>
    </comment>
    <comment ref="KS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0229</t>
        </r>
      </text>
    </comment>
    <comment ref="KV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</t>
        </r>
      </text>
    </comment>
    <comment ref="MB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4822</t>
        </r>
      </text>
    </comment>
    <comment ref="MC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0242</t>
        </r>
      </text>
    </comment>
    <comment ref="MF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0243</t>
        </r>
      </text>
    </comment>
    <comment ref="MI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0244</t>
        </r>
      </text>
    </comment>
    <comment ref="ML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0245</t>
        </r>
      </text>
    </comment>
    <comment ref="MO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0246</t>
        </r>
      </text>
    </comment>
    <comment ref="MR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0247</t>
        </r>
      </text>
    </comment>
    <comment ref="MU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0248</t>
        </r>
      </text>
    </comment>
    <comment ref="MX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0249</t>
        </r>
      </text>
    </comment>
    <comment ref="NA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0250</t>
        </r>
      </text>
    </comment>
    <comment ref="ND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0201</t>
        </r>
      </text>
    </comment>
    <comment ref="NH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0202</t>
        </r>
      </text>
    </comment>
    <comment ref="NK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0203</t>
        </r>
      </text>
    </comment>
    <comment ref="NO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0204</t>
        </r>
      </text>
    </comment>
    <comment ref="NS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0205</t>
        </r>
      </text>
    </comment>
    <comment ref="NV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0206</t>
        </r>
      </text>
    </comment>
    <comment ref="NZ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0208</t>
        </r>
      </text>
    </comment>
    <comment ref="OD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0209</t>
        </r>
      </text>
    </comment>
    <comment ref="OH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0210</t>
        </r>
      </text>
    </comment>
    <comment ref="OL20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0211</t>
        </r>
      </text>
    </comment>
    <comment ref="OP20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0212</t>
        </r>
      </text>
    </comment>
    <comment ref="OT20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0215</t>
        </r>
      </text>
    </comment>
    <comment ref="OX20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0216</t>
        </r>
      </text>
    </comment>
    <comment ref="PB20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0217</t>
        </r>
      </text>
    </comment>
    <comment ref="PJ20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0219</t>
        </r>
      </text>
    </comment>
    <comment ref="PN20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0220</t>
        </r>
      </text>
    </comment>
    <comment ref="PR20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0221</t>
        </r>
      </text>
    </comment>
    <comment ref="PV20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0222</t>
        </r>
      </text>
    </comment>
    <comment ref="PZ20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0224</t>
        </r>
      </text>
    </comment>
    <comment ref="QD20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0225</t>
        </r>
      </text>
    </comment>
    <comment ref="QH20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0226</t>
        </r>
      </text>
    </comment>
    <comment ref="QL20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0227</t>
        </r>
      </text>
    </comment>
    <comment ref="QP20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0228</t>
        </r>
      </text>
    </comment>
    <comment ref="QT20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0229</t>
        </r>
      </text>
    </comment>
    <comment ref="H21" authorId="0" shapeId="0">
      <text>
        <r>
          <rPr>
            <b/>
            <sz val="9"/>
            <color indexed="81"/>
            <rFont val="Tahoma"/>
            <family val="2"/>
          </rPr>
          <t>IT</t>
        </r>
        <r>
          <rPr>
            <sz val="9"/>
            <color indexed="81"/>
            <rFont val="Tahoma"/>
            <family val="2"/>
          </rPr>
          <t xml:space="preserve">
11955</t>
        </r>
      </text>
    </comment>
    <comment ref="BN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0498</t>
        </r>
      </text>
    </comment>
    <comment ref="CV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0459</t>
        </r>
      </text>
    </comment>
    <comment ref="DK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0464</t>
        </r>
      </text>
    </comment>
    <comment ref="FS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4816</t>
        </r>
      </text>
    </comment>
    <comment ref="GA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0487</t>
        </r>
      </text>
    </comment>
    <comment ref="IT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0212</t>
        </r>
      </text>
    </comment>
    <comment ref="JP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0218</t>
        </r>
      </text>
    </comment>
    <comment ref="JY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0223</t>
        </r>
      </text>
    </comment>
    <comment ref="LB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</t>
        </r>
      </text>
    </comment>
    <comment ref="LN21" authorId="0" shapeId="0">
      <text>
        <r>
          <rPr>
            <b/>
            <sz val="22"/>
            <color indexed="81"/>
            <rFont val="Cambria"/>
            <family val="1"/>
            <scheme val="major"/>
          </rPr>
          <t>Author:</t>
        </r>
        <r>
          <rPr>
            <sz val="22"/>
            <color indexed="81"/>
            <rFont val="Cambria"/>
            <family val="1"/>
            <scheme val="major"/>
          </rPr>
          <t xml:space="preserve">
0237</t>
        </r>
      </text>
    </comment>
    <comment ref="MB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4822</t>
        </r>
      </text>
    </comment>
    <comment ref="ML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0245</t>
        </r>
      </text>
    </comment>
    <comment ref="PN2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0220</t>
        </r>
      </text>
    </comment>
    <comment ref="QL2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0227</t>
        </r>
      </text>
    </comment>
    <comment ref="FK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0480</t>
        </r>
      </text>
    </comment>
    <comment ref="JV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0222</t>
        </r>
      </text>
    </comment>
    <comment ref="KP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0228</t>
        </r>
      </text>
    </comment>
    <comment ref="ND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0201</t>
        </r>
      </text>
    </comment>
    <comment ref="H23" authorId="0" shapeId="0">
      <text>
        <r>
          <rPr>
            <b/>
            <sz val="9"/>
            <color indexed="81"/>
            <rFont val="Tahoma"/>
            <family val="2"/>
          </rPr>
          <t>IT</t>
        </r>
        <r>
          <rPr>
            <sz val="9"/>
            <color indexed="81"/>
            <rFont val="Tahoma"/>
            <family val="2"/>
          </rPr>
          <t xml:space="preserve">
11955</t>
        </r>
      </text>
    </comment>
    <comment ref="R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0484</t>
        </r>
      </text>
    </comment>
    <comment ref="AH23" authorId="0" shapeId="0">
      <text>
        <r>
          <rPr>
            <sz val="9"/>
            <color indexed="81"/>
            <rFont val="Tahoma"/>
            <family val="2"/>
          </rPr>
          <t>0488</t>
        </r>
      </text>
    </comment>
    <comment ref="AR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0491</t>
        </r>
      </text>
    </comment>
    <comment ref="BH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0496</t>
        </r>
      </text>
    </comment>
    <comment ref="CG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0454</t>
        </r>
      </text>
    </comment>
    <comment ref="CV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0459</t>
        </r>
      </text>
    </comment>
    <comment ref="DN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0465</t>
        </r>
      </text>
    </comment>
    <comment ref="DT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0467</t>
        </r>
      </text>
    </comment>
    <comment ref="EA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0469</t>
        </r>
      </text>
    </comment>
    <comment ref="EO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0473</t>
        </r>
      </text>
    </comment>
    <comment ref="FB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0477</t>
        </r>
      </text>
    </comment>
    <comment ref="FH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0479</t>
        </r>
      </text>
    </comment>
    <comment ref="FS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4816</t>
        </r>
      </text>
    </comment>
    <comment ref="FT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0485</t>
        </r>
      </text>
    </comment>
    <comment ref="GJ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0492</t>
        </r>
      </text>
    </comment>
    <comment ref="GP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0494</t>
        </r>
      </text>
    </comment>
    <comment ref="HE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0498</t>
        </r>
      </text>
    </comment>
    <comment ref="HN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0201</t>
        </r>
      </text>
    </comment>
    <comment ref="HQ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0202</t>
        </r>
      </text>
    </comment>
    <comment ref="II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0208</t>
        </r>
      </text>
    </comment>
    <comment ref="IQ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0210
</t>
        </r>
      </text>
    </comment>
    <comment ref="IZ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0214</t>
        </r>
      </text>
    </comment>
    <comment ref="JL23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0217</t>
        </r>
      </text>
    </comment>
    <comment ref="JP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0218</t>
        </r>
      </text>
    </comment>
    <comment ref="JS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0220</t>
        </r>
      </text>
    </comment>
    <comment ref="KJ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0226</t>
        </r>
      </text>
    </comment>
    <comment ref="KM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0227</t>
        </r>
      </text>
    </comment>
    <comment ref="KP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0228</t>
        </r>
      </text>
    </comment>
    <comment ref="KS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0229</t>
        </r>
      </text>
    </comment>
    <comment ref="KY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</t>
        </r>
      </text>
    </comment>
    <comment ref="LK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0236</t>
        </r>
      </text>
    </comment>
    <comment ref="LN23" authorId="0" shapeId="0">
      <text>
        <r>
          <rPr>
            <b/>
            <sz val="20"/>
            <color indexed="81"/>
            <rFont val="Cambria"/>
            <family val="1"/>
            <scheme val="major"/>
          </rPr>
          <t>Author:</t>
        </r>
        <r>
          <rPr>
            <sz val="20"/>
            <color indexed="81"/>
            <rFont val="Cambria"/>
            <family val="1"/>
            <scheme val="major"/>
          </rPr>
          <t xml:space="preserve">
0237</t>
        </r>
      </text>
    </comment>
    <comment ref="MB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4822</t>
        </r>
      </text>
    </comment>
    <comment ref="MF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0243</t>
        </r>
      </text>
    </comment>
    <comment ref="ML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0245</t>
        </r>
      </text>
    </comment>
    <comment ref="MO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0246</t>
        </r>
      </text>
    </comment>
    <comment ref="ND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0201</t>
        </r>
      </text>
    </comment>
    <comment ref="NH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0202</t>
        </r>
      </text>
    </comment>
    <comment ref="NZ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0208</t>
        </r>
      </text>
    </comment>
    <comment ref="OH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0210</t>
        </r>
      </text>
    </comment>
    <comment ref="PF23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0218</t>
        </r>
      </text>
    </comment>
    <comment ref="PJ23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0219</t>
        </r>
      </text>
    </comment>
    <comment ref="PV23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0222</t>
        </r>
      </text>
    </comment>
    <comment ref="QP23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0228</t>
        </r>
      </text>
    </comment>
    <comment ref="QT23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0229</t>
        </r>
      </text>
    </comment>
    <comment ref="EK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0472</t>
        </r>
      </text>
    </comment>
    <comment ref="HG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4829</t>
        </r>
      </text>
    </comment>
    <comment ref="HN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0201</t>
        </r>
      </text>
    </comment>
    <comment ref="H27" authorId="0" shapeId="0">
      <text>
        <r>
          <rPr>
            <b/>
            <sz val="9"/>
            <color indexed="81"/>
            <rFont val="Tahoma"/>
            <family val="2"/>
          </rPr>
          <t>IT</t>
        </r>
        <r>
          <rPr>
            <sz val="9"/>
            <color indexed="81"/>
            <rFont val="Tahoma"/>
            <family val="2"/>
          </rPr>
          <t xml:space="preserve">
11955</t>
        </r>
      </text>
    </comment>
    <comment ref="AH27" authorId="0" shapeId="0">
      <text>
        <r>
          <rPr>
            <sz val="9"/>
            <color indexed="81"/>
            <rFont val="Tahoma"/>
            <family val="2"/>
          </rPr>
          <t>0488</t>
        </r>
      </text>
    </comment>
    <comment ref="BB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0494</t>
        </r>
      </text>
    </comment>
    <comment ref="CD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0453</t>
        </r>
      </text>
    </comment>
    <comment ref="CY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0460</t>
        </r>
      </text>
    </comment>
    <comment ref="DW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0468</t>
        </r>
      </text>
    </comment>
    <comment ref="EV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0475</t>
        </r>
      </text>
    </comment>
    <comment ref="KB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4801</t>
        </r>
      </text>
    </comment>
    <comment ref="KC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0224</t>
        </r>
      </text>
    </comment>
    <comment ref="KM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0227</t>
        </r>
      </text>
    </comment>
    <comment ref="KY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</t>
        </r>
      </text>
    </comment>
    <comment ref="ES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0474</t>
        </r>
      </text>
    </comment>
    <comment ref="FS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4816</t>
        </r>
      </text>
    </comment>
    <comment ref="GM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0493</t>
        </r>
      </text>
    </comment>
    <comment ref="HK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0500</t>
        </r>
      </text>
    </comment>
    <comment ref="JB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4844</t>
        </r>
      </text>
    </comment>
    <comment ref="JP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0218</t>
        </r>
      </text>
    </comment>
    <comment ref="JS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0220</t>
        </r>
      </text>
    </comment>
    <comment ref="JV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0222</t>
        </r>
      </text>
    </comment>
    <comment ref="MB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4821</t>
        </r>
      </text>
    </comment>
    <comment ref="MO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0246</t>
        </r>
      </text>
    </comment>
    <comment ref="MR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0247</t>
        </r>
      </text>
    </comment>
    <comment ref="MU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0248</t>
        </r>
      </text>
    </comment>
    <comment ref="MX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0249</t>
        </r>
      </text>
    </comment>
    <comment ref="NA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0250</t>
        </r>
      </text>
    </comment>
    <comment ref="ND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0201</t>
        </r>
      </text>
    </comment>
    <comment ref="NH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0202</t>
        </r>
      </text>
    </comment>
    <comment ref="NK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0203</t>
        </r>
      </text>
    </comment>
    <comment ref="NV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0206</t>
        </r>
      </text>
    </comment>
    <comment ref="NZ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0208</t>
        </r>
      </text>
    </comment>
    <comment ref="OD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0209</t>
        </r>
      </text>
    </comment>
    <comment ref="OH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0210</t>
        </r>
      </text>
    </comment>
    <comment ref="OP2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0212</t>
        </r>
      </text>
    </comment>
    <comment ref="OT2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0215</t>
        </r>
      </text>
    </comment>
    <comment ref="OX2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0216</t>
        </r>
      </text>
    </comment>
    <comment ref="PB2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0217</t>
        </r>
      </text>
    </comment>
    <comment ref="PF2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0218</t>
        </r>
      </text>
    </comment>
    <comment ref="PJ2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0219</t>
        </r>
      </text>
    </comment>
    <comment ref="PN2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0220</t>
        </r>
      </text>
    </comment>
    <comment ref="PR2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0221</t>
        </r>
      </text>
    </comment>
    <comment ref="PV2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0222</t>
        </r>
      </text>
    </comment>
    <comment ref="PZ2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0224</t>
        </r>
      </text>
    </comment>
    <comment ref="QP2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0228</t>
        </r>
      </text>
    </comment>
    <comment ref="QT2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0229</t>
        </r>
      </text>
    </comment>
    <comment ref="GT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0495</t>
        </r>
      </text>
    </comment>
    <comment ref="E32" authorId="0" shapeId="0">
      <text>
        <r>
          <rPr>
            <b/>
            <sz val="9"/>
            <color indexed="81"/>
            <rFont val="Tahoma"/>
            <family val="2"/>
          </rPr>
          <t>IT</t>
        </r>
        <r>
          <rPr>
            <sz val="9"/>
            <color indexed="81"/>
            <rFont val="Tahoma"/>
            <family val="2"/>
          </rPr>
          <t xml:space="preserve">
4874
</t>
        </r>
      </text>
    </comment>
    <comment ref="M32" authorId="0" shapeId="0">
      <text>
        <r>
          <rPr>
            <b/>
            <sz val="9"/>
            <color indexed="81"/>
            <rFont val="Tahoma"/>
            <family val="2"/>
          </rPr>
          <t>IT</t>
        </r>
        <r>
          <rPr>
            <sz val="9"/>
            <color indexed="81"/>
            <rFont val="Tahoma"/>
            <family val="2"/>
          </rPr>
          <t xml:space="preserve">
0483</t>
        </r>
      </text>
    </comment>
    <comment ref="R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0484</t>
        </r>
      </text>
    </comment>
    <comment ref="W32" authorId="0" shapeId="0">
      <text>
        <r>
          <rPr>
            <b/>
            <sz val="9"/>
            <color indexed="81"/>
            <rFont val="Tahoma"/>
            <family val="2"/>
          </rPr>
          <t>IT:</t>
        </r>
        <r>
          <rPr>
            <sz val="9"/>
            <color indexed="81"/>
            <rFont val="Tahoma"/>
            <family val="2"/>
          </rPr>
          <t xml:space="preserve">
0485</t>
        </r>
      </text>
    </comment>
    <comment ref="AB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0486</t>
        </r>
      </text>
    </comment>
    <comment ref="AH32" authorId="0" shapeId="0">
      <text>
        <r>
          <rPr>
            <sz val="9"/>
            <color indexed="81"/>
            <rFont val="Tahoma"/>
            <family val="2"/>
          </rPr>
          <t>0488</t>
        </r>
      </text>
    </comment>
    <comment ref="AK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0489</t>
        </r>
      </text>
    </comment>
    <comment ref="AO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0490</t>
        </r>
      </text>
    </comment>
    <comment ref="AR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0491</t>
        </r>
      </text>
    </comment>
    <comment ref="AU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0492</t>
        </r>
      </text>
    </comment>
    <comment ref="BB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0494</t>
        </r>
      </text>
    </comment>
    <comment ref="BK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0497</t>
        </r>
      </text>
    </comment>
    <comment ref="BN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0498</t>
        </r>
      </text>
    </comment>
    <comment ref="BR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0499</t>
        </r>
      </text>
    </comment>
    <comment ref="BX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0451</t>
        </r>
      </text>
    </comment>
    <comment ref="CA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0452</t>
        </r>
      </text>
    </comment>
    <comment ref="CD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0453</t>
        </r>
      </text>
    </comment>
    <comment ref="CG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0454</t>
        </r>
      </text>
    </comment>
    <comment ref="CJ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0455</t>
        </r>
      </text>
    </comment>
    <comment ref="CS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0458</t>
        </r>
      </text>
    </comment>
    <comment ref="DE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0462</t>
        </r>
      </text>
    </comment>
    <comment ref="DH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0463</t>
        </r>
      </text>
    </comment>
    <comment ref="DK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0464</t>
        </r>
      </text>
    </comment>
    <comment ref="DN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0465</t>
        </r>
      </text>
    </comment>
    <comment ref="DT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0467</t>
        </r>
      </text>
    </comment>
    <comment ref="DW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0468</t>
        </r>
      </text>
    </comment>
    <comment ref="EA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0469</t>
        </r>
      </text>
    </comment>
    <comment ref="ED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0470</t>
        </r>
      </text>
    </comment>
    <comment ref="EK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0472</t>
        </r>
      </text>
    </comment>
    <comment ref="EO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0473</t>
        </r>
      </text>
    </comment>
    <comment ref="ES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0474</t>
        </r>
      </text>
    </comment>
    <comment ref="EV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0475</t>
        </r>
      </text>
    </comment>
    <comment ref="EY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0476</t>
        </r>
      </text>
    </comment>
    <comment ref="FB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0477</t>
        </r>
      </text>
    </comment>
    <comment ref="FH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0479</t>
        </r>
      </text>
    </comment>
    <comment ref="FK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0480</t>
        </r>
      </text>
    </comment>
    <comment ref="FN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0481</t>
        </r>
      </text>
    </comment>
    <comment ref="FQ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0483</t>
        </r>
      </text>
    </comment>
    <comment ref="FS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4816</t>
        </r>
      </text>
    </comment>
    <comment ref="FT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0485</t>
        </r>
      </text>
    </comment>
    <comment ref="FX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0486</t>
        </r>
      </text>
    </comment>
    <comment ref="GA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0487</t>
        </r>
      </text>
    </comment>
    <comment ref="GD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0488</t>
        </r>
      </text>
    </comment>
    <comment ref="GG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0489</t>
        </r>
      </text>
    </comment>
    <comment ref="GJ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0492</t>
        </r>
      </text>
    </comment>
    <comment ref="GM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0493</t>
        </r>
      </text>
    </comment>
    <comment ref="GP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0494</t>
        </r>
      </text>
    </comment>
    <comment ref="GT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0495</t>
        </r>
      </text>
    </comment>
    <comment ref="GW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0496</t>
        </r>
      </text>
    </comment>
    <comment ref="HA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0497</t>
        </r>
      </text>
    </comment>
    <comment ref="HE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0498</t>
        </r>
      </text>
    </comment>
    <comment ref="HH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0499</t>
        </r>
      </text>
    </comment>
    <comment ref="HK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0500</t>
        </r>
      </text>
    </comment>
    <comment ref="HN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0201</t>
        </r>
      </text>
    </comment>
    <comment ref="HZ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0205</t>
        </r>
      </text>
    </comment>
    <comment ref="IF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0207</t>
        </r>
      </text>
    </comment>
    <comment ref="II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0208</t>
        </r>
      </text>
    </comment>
    <comment ref="IM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0209</t>
        </r>
      </text>
    </comment>
    <comment ref="IQ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0210</t>
        </r>
      </text>
    </comment>
    <comment ref="IT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0212</t>
        </r>
      </text>
    </comment>
    <comment ref="IW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0213</t>
        </r>
      </text>
    </comment>
    <comment ref="IZ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0214</t>
        </r>
      </text>
    </comment>
    <comment ref="JC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0215</t>
        </r>
      </text>
    </comment>
    <comment ref="JL32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0217</t>
        </r>
      </text>
    </comment>
    <comment ref="JP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0218</t>
        </r>
      </text>
    </comment>
    <comment ref="JV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0222</t>
        </r>
      </text>
    </comment>
    <comment ref="JY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0223</t>
        </r>
      </text>
    </comment>
    <comment ref="KC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0224</t>
        </r>
      </text>
    </comment>
    <comment ref="KG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0225</t>
        </r>
      </text>
    </comment>
    <comment ref="KJ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0226</t>
        </r>
      </text>
    </comment>
    <comment ref="KM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0227</t>
        </r>
      </text>
    </comment>
    <comment ref="KP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0228</t>
        </r>
      </text>
    </comment>
    <comment ref="KS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0229</t>
        </r>
      </text>
    </comment>
    <comment ref="KV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</t>
        </r>
      </text>
    </comment>
    <comment ref="KY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</t>
        </r>
      </text>
    </comment>
    <comment ref="LB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</t>
        </r>
      </text>
    </comment>
    <comment ref="LE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0234</t>
        </r>
      </text>
    </comment>
    <comment ref="LH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0235</t>
        </r>
      </text>
    </comment>
    <comment ref="LK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0236</t>
        </r>
      </text>
    </comment>
    <comment ref="LN32" authorId="0" shapeId="0">
      <text>
        <r>
          <rPr>
            <b/>
            <sz val="20"/>
            <color indexed="81"/>
            <rFont val="Cambria"/>
            <family val="1"/>
            <scheme val="major"/>
          </rPr>
          <t>Author:</t>
        </r>
        <r>
          <rPr>
            <sz val="20"/>
            <color indexed="81"/>
            <rFont val="Cambria"/>
            <family val="1"/>
            <scheme val="major"/>
          </rPr>
          <t xml:space="preserve">
0237</t>
        </r>
      </text>
    </comment>
    <comment ref="LQ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0238</t>
        </r>
      </text>
    </comment>
    <comment ref="MB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4821</t>
        </r>
      </text>
    </comment>
    <comment ref="MF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0243</t>
        </r>
      </text>
    </comment>
    <comment ref="MI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0244</t>
        </r>
      </text>
    </comment>
    <comment ref="ML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0245</t>
        </r>
      </text>
    </comment>
    <comment ref="MO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0246</t>
        </r>
      </text>
    </comment>
    <comment ref="MR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0247</t>
        </r>
      </text>
    </comment>
    <comment ref="MU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0248</t>
        </r>
      </text>
    </comment>
    <comment ref="MX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0249</t>
        </r>
      </text>
    </comment>
    <comment ref="NA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0250</t>
        </r>
      </text>
    </comment>
    <comment ref="ND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0201</t>
        </r>
      </text>
    </comment>
    <comment ref="NH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0202</t>
        </r>
      </text>
    </comment>
    <comment ref="NK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0203</t>
        </r>
      </text>
    </comment>
    <comment ref="NO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0204</t>
        </r>
      </text>
    </comment>
    <comment ref="NS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0205</t>
        </r>
      </text>
    </comment>
    <comment ref="NV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0206</t>
        </r>
      </text>
    </comment>
    <comment ref="NZ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0208</t>
        </r>
      </text>
    </comment>
    <comment ref="OD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0209</t>
        </r>
      </text>
    </comment>
    <comment ref="OH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0210</t>
        </r>
      </text>
    </comment>
    <comment ref="OL32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0211</t>
        </r>
      </text>
    </comment>
    <comment ref="OP32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0212</t>
        </r>
      </text>
    </comment>
    <comment ref="OT32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0215</t>
        </r>
      </text>
    </comment>
    <comment ref="PB32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0217</t>
        </r>
      </text>
    </comment>
    <comment ref="PF32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0218</t>
        </r>
      </text>
    </comment>
    <comment ref="PJ32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0219</t>
        </r>
      </text>
    </comment>
    <comment ref="PN32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0220</t>
        </r>
      </text>
    </comment>
    <comment ref="PR32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0221</t>
        </r>
      </text>
    </comment>
    <comment ref="PV32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0222</t>
        </r>
      </text>
    </comment>
    <comment ref="PZ32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0224</t>
        </r>
      </text>
    </comment>
    <comment ref="QD32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0225</t>
        </r>
      </text>
    </comment>
    <comment ref="QH32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0226</t>
        </r>
      </text>
    </comment>
    <comment ref="QL32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0227</t>
        </r>
      </text>
    </comment>
    <comment ref="QP32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0228</t>
        </r>
      </text>
    </comment>
    <comment ref="QT32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0229</t>
        </r>
      </text>
    </comment>
    <comment ref="KU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4807</t>
        </r>
      </text>
    </comment>
    <comment ref="KY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0232</t>
        </r>
      </text>
    </comment>
    <comment ref="LB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</t>
        </r>
      </text>
    </comment>
    <comment ref="LE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0234</t>
        </r>
      </text>
    </comment>
    <comment ref="LH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0235</t>
        </r>
      </text>
    </comment>
    <comment ref="LK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0236</t>
        </r>
      </text>
    </comment>
    <comment ref="LN33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0237</t>
        </r>
      </text>
    </comment>
    <comment ref="LQ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0238</t>
        </r>
      </text>
    </comment>
    <comment ref="MB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4822</t>
        </r>
      </text>
    </comment>
    <comment ref="MC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0242</t>
        </r>
      </text>
    </comment>
    <comment ref="MF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0243</t>
        </r>
      </text>
    </comment>
    <comment ref="MI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0244</t>
        </r>
      </text>
    </comment>
    <comment ref="ML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0245</t>
        </r>
      </text>
    </comment>
    <comment ref="MU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0248</t>
        </r>
      </text>
    </comment>
    <comment ref="MX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0249</t>
        </r>
      </text>
    </comment>
    <comment ref="NA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0250</t>
        </r>
      </text>
    </comment>
    <comment ref="ND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0201</t>
        </r>
      </text>
    </comment>
    <comment ref="NH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0202</t>
        </r>
      </text>
    </comment>
    <comment ref="NK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0203</t>
        </r>
      </text>
    </comment>
    <comment ref="NO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0204</t>
        </r>
      </text>
    </comment>
    <comment ref="NS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0205</t>
        </r>
      </text>
    </comment>
    <comment ref="NV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0206</t>
        </r>
      </text>
    </comment>
    <comment ref="NZ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0208</t>
        </r>
      </text>
    </comment>
    <comment ref="OD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0209</t>
        </r>
      </text>
    </comment>
    <comment ref="OL33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0211</t>
        </r>
      </text>
    </comment>
    <comment ref="OP33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0212</t>
        </r>
      </text>
    </comment>
    <comment ref="OT33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0215</t>
        </r>
      </text>
    </comment>
    <comment ref="OX33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0216</t>
        </r>
      </text>
    </comment>
    <comment ref="PB33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0217</t>
        </r>
      </text>
    </comment>
    <comment ref="PF33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0218</t>
        </r>
      </text>
    </comment>
    <comment ref="PJ33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0219</t>
        </r>
      </text>
    </comment>
    <comment ref="PN33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0220</t>
        </r>
      </text>
    </comment>
    <comment ref="PR33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0221</t>
        </r>
      </text>
    </comment>
    <comment ref="PV33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0222</t>
        </r>
      </text>
    </comment>
    <comment ref="PZ33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0224</t>
        </r>
      </text>
    </comment>
    <comment ref="QD33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0225</t>
        </r>
      </text>
    </comment>
    <comment ref="QH33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0226</t>
        </r>
      </text>
    </comment>
    <comment ref="QL33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0227</t>
        </r>
      </text>
    </comment>
    <comment ref="QP33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0228</t>
        </r>
      </text>
    </comment>
    <comment ref="AR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0491</t>
        </r>
      </text>
    </comment>
    <comment ref="AY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0492</t>
        </r>
      </text>
    </comment>
    <comment ref="FS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4816</t>
        </r>
      </text>
    </comment>
    <comment ref="GG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0489</t>
        </r>
      </text>
    </comment>
    <comment ref="GW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0496</t>
        </r>
      </text>
    </comment>
    <comment ref="HZ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0205</t>
        </r>
      </text>
    </comment>
    <comment ref="IM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0209</t>
        </r>
      </text>
    </comment>
    <comment ref="JG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0216</t>
        </r>
      </text>
    </comment>
    <comment ref="KV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</t>
        </r>
      </text>
    </comment>
    <comment ref="LQ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0238</t>
        </r>
      </text>
    </comment>
    <comment ref="MB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4821</t>
        </r>
      </text>
    </comment>
    <comment ref="MO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0246</t>
        </r>
      </text>
    </comment>
    <comment ref="PZ34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0224</t>
        </r>
      </text>
    </comment>
    <comment ref="H35" authorId="0" shapeId="0">
      <text>
        <r>
          <rPr>
            <b/>
            <sz val="9"/>
            <color indexed="81"/>
            <rFont val="Tahoma"/>
            <family val="2"/>
          </rPr>
          <t>IT</t>
        </r>
        <r>
          <rPr>
            <sz val="9"/>
            <color indexed="81"/>
            <rFont val="Tahoma"/>
            <family val="2"/>
          </rPr>
          <t xml:space="preserve">
11955</t>
        </r>
      </text>
    </comment>
    <comment ref="GG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0489</t>
        </r>
      </text>
    </comment>
    <comment ref="HH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0499</t>
        </r>
      </text>
    </comment>
    <comment ref="JL35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0217</t>
        </r>
      </text>
    </comment>
    <comment ref="KY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</t>
        </r>
      </text>
    </comment>
    <comment ref="LZ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0241</t>
        </r>
      </text>
    </comment>
    <comment ref="MB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4821</t>
        </r>
      </text>
    </comment>
    <comment ref="PZ3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0224</t>
        </r>
      </text>
    </comment>
    <comment ref="H36" authorId="0" shapeId="0">
      <text>
        <r>
          <rPr>
            <b/>
            <sz val="9"/>
            <color indexed="81"/>
            <rFont val="Tahoma"/>
            <family val="2"/>
          </rPr>
          <t>IT</t>
        </r>
        <r>
          <rPr>
            <sz val="9"/>
            <color indexed="81"/>
            <rFont val="Tahoma"/>
            <family val="2"/>
          </rPr>
          <t xml:space="preserve">
11955</t>
        </r>
      </text>
    </comment>
    <comment ref="GG3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0489</t>
        </r>
      </text>
    </comment>
    <comment ref="GW3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0496</t>
        </r>
      </text>
    </comment>
    <comment ref="KY3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</t>
        </r>
      </text>
    </comment>
    <comment ref="LZ3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0241</t>
        </r>
      </text>
    </comment>
    <comment ref="MB3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4821</t>
        </r>
      </text>
    </comment>
    <comment ref="GG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0489</t>
        </r>
      </text>
    </comment>
    <comment ref="HH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0499</t>
        </r>
      </text>
    </comment>
    <comment ref="H38" authorId="0" shapeId="0">
      <text>
        <r>
          <rPr>
            <b/>
            <sz val="9"/>
            <color indexed="81"/>
            <rFont val="Tahoma"/>
            <family val="2"/>
          </rPr>
          <t>IT</t>
        </r>
        <r>
          <rPr>
            <sz val="9"/>
            <color indexed="81"/>
            <rFont val="Tahoma"/>
            <family val="2"/>
          </rPr>
          <t xml:space="preserve">
11955</t>
        </r>
      </text>
    </comment>
    <comment ref="GG3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0489</t>
        </r>
      </text>
    </comment>
    <comment ref="HQ3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0202</t>
        </r>
      </text>
    </comment>
    <comment ref="KY3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</t>
        </r>
      </text>
    </comment>
    <comment ref="LZ3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0241</t>
        </r>
      </text>
    </comment>
    <comment ref="MB3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4821</t>
        </r>
      </text>
    </comment>
    <comment ref="H39" authorId="0" shapeId="0">
      <text>
        <r>
          <rPr>
            <b/>
            <sz val="9"/>
            <color indexed="81"/>
            <rFont val="Tahoma"/>
            <family val="2"/>
          </rPr>
          <t>IT</t>
        </r>
        <r>
          <rPr>
            <sz val="9"/>
            <color indexed="81"/>
            <rFont val="Tahoma"/>
            <family val="2"/>
          </rPr>
          <t xml:space="preserve">
11955</t>
        </r>
      </text>
    </comment>
    <comment ref="GG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0489</t>
        </r>
      </text>
    </comment>
    <comment ref="HA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0497</t>
        </r>
      </text>
    </comment>
    <comment ref="KY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</t>
        </r>
      </text>
    </comment>
    <comment ref="LZ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0241</t>
        </r>
      </text>
    </comment>
    <comment ref="MB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4821</t>
        </r>
      </text>
    </comment>
    <comment ref="NV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0206</t>
        </r>
      </text>
    </comment>
    <comment ref="R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0484</t>
        </r>
      </text>
    </comment>
    <comment ref="W40" authorId="0" shapeId="0">
      <text>
        <r>
          <rPr>
            <b/>
            <sz val="9"/>
            <color indexed="81"/>
            <rFont val="Tahoma"/>
            <family val="2"/>
          </rPr>
          <t>IT:</t>
        </r>
        <r>
          <rPr>
            <sz val="9"/>
            <color indexed="81"/>
            <rFont val="Tahoma"/>
            <family val="2"/>
          </rPr>
          <t xml:space="preserve">
0485</t>
        </r>
      </text>
    </comment>
    <comment ref="AB40" authorId="0" shapeId="0">
      <text>
        <r>
          <rPr>
            <b/>
            <sz val="9"/>
            <color indexed="81"/>
            <rFont val="Tahoma"/>
            <family val="2"/>
          </rPr>
          <t>IT:</t>
        </r>
        <r>
          <rPr>
            <sz val="9"/>
            <color indexed="81"/>
            <rFont val="Tahoma"/>
            <family val="2"/>
          </rPr>
          <t xml:space="preserve">
0486</t>
        </r>
      </text>
    </comment>
    <comment ref="AO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0490</t>
        </r>
      </text>
    </comment>
    <comment ref="AY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0493</t>
        </r>
      </text>
    </comment>
    <comment ref="BB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0494</t>
        </r>
      </text>
    </comment>
    <comment ref="BK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0497</t>
        </r>
      </text>
    </comment>
    <comment ref="BN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0498</t>
        </r>
      </text>
    </comment>
    <comment ref="BU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0500
</t>
        </r>
      </text>
    </comment>
    <comment ref="BX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0451</t>
        </r>
      </text>
    </comment>
    <comment ref="CA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0452</t>
        </r>
      </text>
    </comment>
    <comment ref="CD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0453</t>
        </r>
      </text>
    </comment>
    <comment ref="CJ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0455</t>
        </r>
      </text>
    </comment>
    <comment ref="CM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0456</t>
        </r>
      </text>
    </comment>
    <comment ref="DB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0461</t>
        </r>
      </text>
    </comment>
    <comment ref="DE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0462</t>
        </r>
      </text>
    </comment>
    <comment ref="DH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0463</t>
        </r>
      </text>
    </comment>
    <comment ref="DK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0464</t>
        </r>
      </text>
    </comment>
    <comment ref="DN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0465</t>
        </r>
      </text>
    </comment>
    <comment ref="DT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0467</t>
        </r>
      </text>
    </comment>
    <comment ref="DW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0468</t>
        </r>
      </text>
    </comment>
    <comment ref="EA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0469</t>
        </r>
      </text>
    </comment>
    <comment ref="ED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0470</t>
        </r>
      </text>
    </comment>
    <comment ref="EH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0471</t>
        </r>
      </text>
    </comment>
    <comment ref="EK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0472</t>
        </r>
      </text>
    </comment>
    <comment ref="ES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0474</t>
        </r>
      </text>
    </comment>
    <comment ref="EV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0475</t>
        </r>
      </text>
    </comment>
    <comment ref="EY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0476</t>
        </r>
      </text>
    </comment>
    <comment ref="FB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0477</t>
        </r>
      </text>
    </comment>
    <comment ref="FE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0478</t>
        </r>
      </text>
    </comment>
    <comment ref="FH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0479</t>
        </r>
      </text>
    </comment>
    <comment ref="FK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0480</t>
        </r>
      </text>
    </comment>
    <comment ref="FN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0481</t>
        </r>
      </text>
    </comment>
    <comment ref="FQ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0483</t>
        </r>
      </text>
    </comment>
    <comment ref="FT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0485</t>
        </r>
      </text>
    </comment>
    <comment ref="FX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0486</t>
        </r>
      </text>
    </comment>
    <comment ref="GA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0487</t>
        </r>
      </text>
    </comment>
    <comment ref="GD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0488</t>
        </r>
      </text>
    </comment>
    <comment ref="GM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0493</t>
        </r>
      </text>
    </comment>
    <comment ref="GP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0494</t>
        </r>
      </text>
    </comment>
    <comment ref="HE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0498</t>
        </r>
      </text>
    </comment>
    <comment ref="HH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0499</t>
        </r>
      </text>
    </comment>
    <comment ref="HK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0500</t>
        </r>
      </text>
    </comment>
    <comment ref="HN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0201</t>
        </r>
      </text>
    </comment>
    <comment ref="HQ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0202</t>
        </r>
      </text>
    </comment>
    <comment ref="HT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0203</t>
        </r>
      </text>
    </comment>
    <comment ref="HW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0204</t>
        </r>
      </text>
    </comment>
    <comment ref="HY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7835</t>
        </r>
      </text>
    </comment>
    <comment ref="IC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0206</t>
        </r>
      </text>
    </comment>
    <comment ref="II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0208</t>
        </r>
      </text>
    </comment>
    <comment ref="IQ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0210</t>
        </r>
      </text>
    </comment>
    <comment ref="IT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0212</t>
        </r>
      </text>
    </comment>
    <comment ref="IW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0213</t>
        </r>
      </text>
    </comment>
    <comment ref="IZ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0214</t>
        </r>
      </text>
    </comment>
    <comment ref="JC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0215</t>
        </r>
      </text>
    </comment>
    <comment ref="JG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0216</t>
        </r>
      </text>
    </comment>
    <comment ref="JL40" authorId="0" shapeId="0">
      <text>
        <r>
          <rPr>
            <b/>
            <sz val="16"/>
            <color indexed="81"/>
            <rFont val="Cambria"/>
            <family val="1"/>
            <scheme val="major"/>
          </rPr>
          <t>Author:</t>
        </r>
        <r>
          <rPr>
            <sz val="16"/>
            <color indexed="81"/>
            <rFont val="Cambria"/>
            <family val="1"/>
            <scheme val="major"/>
          </rPr>
          <t xml:space="preserve">
0217</t>
        </r>
      </text>
    </comment>
    <comment ref="JP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0218</t>
        </r>
      </text>
    </comment>
    <comment ref="JS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0220</t>
        </r>
      </text>
    </comment>
    <comment ref="JV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0222</t>
        </r>
      </text>
    </comment>
    <comment ref="JY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0223</t>
        </r>
      </text>
    </comment>
    <comment ref="KC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0224</t>
        </r>
      </text>
    </comment>
    <comment ref="KG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0225</t>
        </r>
      </text>
    </comment>
    <comment ref="KJ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0226</t>
        </r>
      </text>
    </comment>
    <comment ref="KM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0227</t>
        </r>
      </text>
    </comment>
    <comment ref="KP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0228</t>
        </r>
      </text>
    </comment>
    <comment ref="KS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0229</t>
        </r>
      </text>
    </comment>
    <comment ref="KV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</t>
        </r>
      </text>
    </comment>
    <comment ref="KY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</t>
        </r>
      </text>
    </comment>
    <comment ref="LB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</t>
        </r>
      </text>
    </comment>
    <comment ref="LE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0234</t>
        </r>
      </text>
    </comment>
    <comment ref="LK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0236</t>
        </r>
      </text>
    </comment>
    <comment ref="LN40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0237/0.02 stock adjustment</t>
        </r>
      </text>
    </comment>
    <comment ref="LQ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0238</t>
        </r>
      </text>
    </comment>
    <comment ref="LT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0239</t>
        </r>
      </text>
    </comment>
    <comment ref="LW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0240
</t>
        </r>
      </text>
    </comment>
    <comment ref="LZ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0241</t>
        </r>
      </text>
    </comment>
    <comment ref="MC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0242</t>
        </r>
      </text>
    </comment>
    <comment ref="MF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0243</t>
        </r>
      </text>
    </comment>
    <comment ref="MI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0244</t>
        </r>
      </text>
    </comment>
    <comment ref="ML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0245</t>
        </r>
      </text>
    </comment>
    <comment ref="MO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0246</t>
        </r>
      </text>
    </comment>
    <comment ref="NH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0202</t>
        </r>
      </text>
    </comment>
    <comment ref="NO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0204</t>
        </r>
      </text>
    </comment>
    <comment ref="NV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0206</t>
        </r>
      </text>
    </comment>
    <comment ref="OD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0209/0.06stock adujstment</t>
        </r>
      </text>
    </comment>
    <comment ref="OL40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0211</t>
        </r>
      </text>
    </comment>
    <comment ref="OP40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0212</t>
        </r>
      </text>
    </comment>
    <comment ref="OT40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0215</t>
        </r>
      </text>
    </comment>
    <comment ref="OX40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0216</t>
        </r>
      </text>
    </comment>
    <comment ref="PB40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0217 / 0.04 stock adujstment</t>
        </r>
      </text>
    </comment>
    <comment ref="PF40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0218</t>
        </r>
      </text>
    </comment>
    <comment ref="PN40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0220</t>
        </r>
      </text>
    </comment>
    <comment ref="PR40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0221</t>
        </r>
      </text>
    </comment>
    <comment ref="PZ40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0224
</t>
        </r>
      </text>
    </comment>
    <comment ref="QD40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0225</t>
        </r>
      </text>
    </comment>
    <comment ref="QL40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0227</t>
        </r>
      </text>
    </comment>
    <comment ref="QP40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0228</t>
        </r>
      </text>
    </comment>
    <comment ref="QT40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0229</t>
        </r>
      </text>
    </comment>
    <comment ref="R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0484</t>
        </r>
      </text>
    </comment>
    <comment ref="W41" authorId="0" shapeId="0">
      <text>
        <r>
          <rPr>
            <sz val="9"/>
            <color indexed="81"/>
            <rFont val="Tahoma"/>
            <family val="2"/>
          </rPr>
          <t>IT:
0485</t>
        </r>
      </text>
    </comment>
    <comment ref="AB41" authorId="0" shapeId="0">
      <text>
        <r>
          <rPr>
            <b/>
            <sz val="9"/>
            <color indexed="81"/>
            <rFont val="Tahoma"/>
            <family val="2"/>
          </rPr>
          <t>IT:</t>
        </r>
        <r>
          <rPr>
            <sz val="9"/>
            <color indexed="81"/>
            <rFont val="Tahoma"/>
            <family val="2"/>
          </rPr>
          <t xml:space="preserve">
0486</t>
        </r>
      </text>
    </comment>
    <comment ref="AO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0490</t>
        </r>
      </text>
    </comment>
    <comment ref="AY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0493</t>
        </r>
      </text>
    </comment>
    <comment ref="BB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0494</t>
        </r>
      </text>
    </comment>
    <comment ref="BK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0497</t>
        </r>
      </text>
    </comment>
    <comment ref="BN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0498</t>
        </r>
      </text>
    </comment>
    <comment ref="BU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0500</t>
        </r>
      </text>
    </comment>
    <comment ref="BX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0451</t>
        </r>
      </text>
    </comment>
    <comment ref="CA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0452</t>
        </r>
      </text>
    </comment>
    <comment ref="CD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0453</t>
        </r>
      </text>
    </comment>
    <comment ref="CJ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0455</t>
        </r>
      </text>
    </comment>
    <comment ref="CM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0456</t>
        </r>
      </text>
    </comment>
    <comment ref="DB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0461</t>
        </r>
      </text>
    </comment>
    <comment ref="DE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0462</t>
        </r>
      </text>
    </comment>
    <comment ref="DH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0463</t>
        </r>
      </text>
    </comment>
    <comment ref="DK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0464</t>
        </r>
      </text>
    </comment>
    <comment ref="DN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0465</t>
        </r>
      </text>
    </comment>
    <comment ref="DT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0467</t>
        </r>
      </text>
    </comment>
    <comment ref="DW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0468</t>
        </r>
      </text>
    </comment>
    <comment ref="EA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0469</t>
        </r>
      </text>
    </comment>
    <comment ref="ED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0470</t>
        </r>
      </text>
    </comment>
    <comment ref="EH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0471</t>
        </r>
      </text>
    </comment>
    <comment ref="ES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0474</t>
        </r>
      </text>
    </comment>
    <comment ref="EV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0475</t>
        </r>
      </text>
    </comment>
    <comment ref="EY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0476</t>
        </r>
      </text>
    </comment>
    <comment ref="FB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0477</t>
        </r>
      </text>
    </comment>
    <comment ref="FE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0478</t>
        </r>
      </text>
    </comment>
    <comment ref="FH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0479</t>
        </r>
      </text>
    </comment>
    <comment ref="FK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0480</t>
        </r>
      </text>
    </comment>
    <comment ref="FN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0481</t>
        </r>
      </text>
    </comment>
    <comment ref="FQ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0484</t>
        </r>
      </text>
    </comment>
    <comment ref="FT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0485</t>
        </r>
      </text>
    </comment>
    <comment ref="FX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0486</t>
        </r>
      </text>
    </comment>
    <comment ref="GA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0487</t>
        </r>
      </text>
    </comment>
    <comment ref="GD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0488</t>
        </r>
      </text>
    </comment>
    <comment ref="GM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0493</t>
        </r>
      </text>
    </comment>
    <comment ref="GP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0494</t>
        </r>
      </text>
    </comment>
    <comment ref="HD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4828</t>
        </r>
      </text>
    </comment>
    <comment ref="HE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0498</t>
        </r>
      </text>
    </comment>
    <comment ref="HH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0499</t>
        </r>
      </text>
    </comment>
    <comment ref="HK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0500</t>
        </r>
      </text>
    </comment>
    <comment ref="HM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4831</t>
        </r>
      </text>
    </comment>
    <comment ref="HN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0201</t>
        </r>
      </text>
    </comment>
    <comment ref="HQ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0202</t>
        </r>
      </text>
    </comment>
    <comment ref="HT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0203</t>
        </r>
      </text>
    </comment>
    <comment ref="HW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0204</t>
        </r>
      </text>
    </comment>
    <comment ref="IC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 0206</t>
        </r>
      </text>
    </comment>
    <comment ref="II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0208</t>
        </r>
      </text>
    </comment>
    <comment ref="IQ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0210</t>
        </r>
      </text>
    </comment>
    <comment ref="IT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0212</t>
        </r>
      </text>
    </comment>
    <comment ref="IW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0213</t>
        </r>
      </text>
    </comment>
    <comment ref="IZ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0214</t>
        </r>
      </text>
    </comment>
    <comment ref="JC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0215</t>
        </r>
      </text>
    </comment>
    <comment ref="JG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0216</t>
        </r>
      </text>
    </comment>
    <comment ref="JL41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0217</t>
        </r>
      </text>
    </comment>
    <comment ref="JP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0218</t>
        </r>
      </text>
    </comment>
    <comment ref="JS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0220</t>
        </r>
      </text>
    </comment>
    <comment ref="JV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0222</t>
        </r>
      </text>
    </comment>
    <comment ref="JY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0223</t>
        </r>
      </text>
    </comment>
    <comment ref="KC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0224</t>
        </r>
      </text>
    </comment>
    <comment ref="KG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0225</t>
        </r>
      </text>
    </comment>
    <comment ref="KI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4803</t>
        </r>
      </text>
    </comment>
    <comment ref="KJ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0226</t>
        </r>
      </text>
    </comment>
    <comment ref="KM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0227</t>
        </r>
      </text>
    </comment>
    <comment ref="KP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0228</t>
        </r>
      </text>
    </comment>
    <comment ref="KS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0229</t>
        </r>
      </text>
    </comment>
    <comment ref="KV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</t>
        </r>
      </text>
    </comment>
    <comment ref="KY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</t>
        </r>
      </text>
    </comment>
    <comment ref="LB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</t>
        </r>
      </text>
    </comment>
    <comment ref="LE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0234</t>
        </r>
      </text>
    </comment>
    <comment ref="LK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0236</t>
        </r>
      </text>
    </comment>
    <comment ref="LN41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0237</t>
        </r>
      </text>
    </comment>
    <comment ref="LQ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0238</t>
        </r>
      </text>
    </comment>
    <comment ref="LT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0239</t>
        </r>
      </text>
    </comment>
    <comment ref="LV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4817</t>
        </r>
      </text>
    </comment>
    <comment ref="LW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0240
</t>
        </r>
      </text>
    </comment>
    <comment ref="LZ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0241</t>
        </r>
      </text>
    </comment>
    <comment ref="MC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0242</t>
        </r>
      </text>
    </comment>
    <comment ref="MF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0243</t>
        </r>
      </text>
    </comment>
    <comment ref="MI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0244</t>
        </r>
      </text>
    </comment>
    <comment ref="ML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0245</t>
        </r>
      </text>
    </comment>
    <comment ref="MO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0246</t>
        </r>
      </text>
    </comment>
    <comment ref="NE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0201</t>
        </r>
      </text>
    </comment>
    <comment ref="NH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0202</t>
        </r>
      </text>
    </comment>
    <comment ref="NO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0204</t>
        </r>
      </text>
    </comment>
    <comment ref="NV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0206</t>
        </r>
      </text>
    </comment>
    <comment ref="OD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0209</t>
        </r>
      </text>
    </comment>
    <comment ref="OL4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0211</t>
        </r>
      </text>
    </comment>
    <comment ref="OP4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0212</t>
        </r>
      </text>
    </comment>
    <comment ref="OT4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0215</t>
        </r>
      </text>
    </comment>
    <comment ref="OX4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0216</t>
        </r>
      </text>
    </comment>
    <comment ref="PB4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0217</t>
        </r>
      </text>
    </comment>
    <comment ref="PF4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0218</t>
        </r>
      </text>
    </comment>
    <comment ref="PL4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4847</t>
        </r>
      </text>
    </comment>
    <comment ref="PN4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0220</t>
        </r>
      </text>
    </comment>
    <comment ref="PR4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0221</t>
        </r>
      </text>
    </comment>
    <comment ref="PZ4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0224</t>
        </r>
      </text>
    </comment>
    <comment ref="QD4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0225</t>
        </r>
      </text>
    </comment>
    <comment ref="QL4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0227</t>
        </r>
      </text>
    </comment>
    <comment ref="QP4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0228</t>
        </r>
      </text>
    </comment>
    <comment ref="EK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0472</t>
        </r>
      </text>
    </comment>
    <comment ref="M45" authorId="0" shapeId="0">
      <text>
        <r>
          <rPr>
            <b/>
            <sz val="9"/>
            <color indexed="81"/>
            <rFont val="Tahoma"/>
            <family val="2"/>
          </rPr>
          <t>IT</t>
        </r>
        <r>
          <rPr>
            <sz val="9"/>
            <color indexed="81"/>
            <rFont val="Tahoma"/>
            <family val="2"/>
          </rPr>
          <t xml:space="preserve">
0483</t>
        </r>
      </text>
    </comment>
    <comment ref="R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0484</t>
        </r>
      </text>
    </comment>
    <comment ref="W45" authorId="0" shapeId="0">
      <text>
        <r>
          <rPr>
            <b/>
            <sz val="9"/>
            <color indexed="81"/>
            <rFont val="Tahoma"/>
            <family val="2"/>
          </rPr>
          <t>IT:</t>
        </r>
        <r>
          <rPr>
            <sz val="9"/>
            <color indexed="81"/>
            <rFont val="Tahoma"/>
            <family val="2"/>
          </rPr>
          <t xml:space="preserve">
0485</t>
        </r>
      </text>
    </comment>
    <comment ref="AB45" authorId="0" shapeId="0">
      <text>
        <r>
          <rPr>
            <b/>
            <sz val="9"/>
            <color indexed="81"/>
            <rFont val="Tahoma"/>
            <family val="2"/>
          </rPr>
          <t>IT:</t>
        </r>
        <r>
          <rPr>
            <sz val="9"/>
            <color indexed="81"/>
            <rFont val="Tahoma"/>
            <family val="2"/>
          </rPr>
          <t xml:space="preserve">
0486</t>
        </r>
      </text>
    </comment>
    <comment ref="AK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0489</t>
        </r>
      </text>
    </comment>
    <comment ref="AR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0491</t>
        </r>
      </text>
    </comment>
    <comment ref="AU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0492</t>
        </r>
      </text>
    </comment>
    <comment ref="AY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0493</t>
        </r>
      </text>
    </comment>
    <comment ref="BB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0494</t>
        </r>
      </text>
    </comment>
    <comment ref="BH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0496</t>
        </r>
      </text>
    </comment>
    <comment ref="BR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0499</t>
        </r>
      </text>
    </comment>
    <comment ref="BX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0451</t>
        </r>
      </text>
    </comment>
    <comment ref="CA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0452</t>
        </r>
      </text>
    </comment>
    <comment ref="CD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0453</t>
        </r>
      </text>
    </comment>
    <comment ref="CG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0454</t>
        </r>
      </text>
    </comment>
    <comment ref="CP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0457</t>
        </r>
      </text>
    </comment>
    <comment ref="CS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0458</t>
        </r>
      </text>
    </comment>
    <comment ref="CV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0459</t>
        </r>
      </text>
    </comment>
    <comment ref="DB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0461</t>
        </r>
      </text>
    </comment>
    <comment ref="DE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0462</t>
        </r>
      </text>
    </comment>
    <comment ref="DH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0463</t>
        </r>
      </text>
    </comment>
    <comment ref="DK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0464</t>
        </r>
      </text>
    </comment>
    <comment ref="DQ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0466</t>
        </r>
      </text>
    </comment>
    <comment ref="DT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0467</t>
        </r>
      </text>
    </comment>
    <comment ref="DW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0468</t>
        </r>
      </text>
    </comment>
    <comment ref="ED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0470</t>
        </r>
      </text>
    </comment>
    <comment ref="EK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0472</t>
        </r>
      </text>
    </comment>
    <comment ref="EO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0473</t>
        </r>
      </text>
    </comment>
    <comment ref="ES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0474</t>
        </r>
      </text>
    </comment>
    <comment ref="EV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0475</t>
        </r>
      </text>
    </comment>
    <comment ref="EY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0476</t>
        </r>
      </text>
    </comment>
    <comment ref="FB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0477</t>
        </r>
      </text>
    </comment>
    <comment ref="FE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0478</t>
        </r>
      </text>
    </comment>
    <comment ref="FH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0479</t>
        </r>
      </text>
    </comment>
    <comment ref="FK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0480</t>
        </r>
      </text>
    </comment>
    <comment ref="FN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0481</t>
        </r>
      </text>
    </comment>
    <comment ref="FT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0485</t>
        </r>
      </text>
    </comment>
    <comment ref="FX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0486</t>
        </r>
      </text>
    </comment>
    <comment ref="GA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0487</t>
        </r>
      </text>
    </comment>
    <comment ref="GD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0488</t>
        </r>
      </text>
    </comment>
    <comment ref="GG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0489</t>
        </r>
      </text>
    </comment>
    <comment ref="GJ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0492</t>
        </r>
      </text>
    </comment>
    <comment ref="GM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0493</t>
        </r>
      </text>
    </comment>
    <comment ref="GP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0494</t>
        </r>
      </text>
    </comment>
    <comment ref="GT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0495</t>
        </r>
      </text>
    </comment>
    <comment ref="GW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0496</t>
        </r>
      </text>
    </comment>
    <comment ref="HA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0497</t>
        </r>
      </text>
    </comment>
    <comment ref="HE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0498</t>
        </r>
      </text>
    </comment>
    <comment ref="HH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0499</t>
        </r>
      </text>
    </comment>
    <comment ref="HK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0500</t>
        </r>
      </text>
    </comment>
    <comment ref="HM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4831</t>
        </r>
      </text>
    </comment>
    <comment ref="HN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0201</t>
        </r>
      </text>
    </comment>
    <comment ref="HQ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0202</t>
        </r>
      </text>
    </comment>
    <comment ref="HT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0203</t>
        </r>
      </text>
    </comment>
    <comment ref="HW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0204</t>
        </r>
      </text>
    </comment>
    <comment ref="HZ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0205</t>
        </r>
      </text>
    </comment>
    <comment ref="IC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0206</t>
        </r>
      </text>
    </comment>
    <comment ref="IF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0207</t>
        </r>
      </text>
    </comment>
    <comment ref="IM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0209</t>
        </r>
      </text>
    </comment>
    <comment ref="IQ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0210</t>
        </r>
      </text>
    </comment>
    <comment ref="IT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0212</t>
        </r>
      </text>
    </comment>
    <comment ref="IW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0213</t>
        </r>
      </text>
    </comment>
    <comment ref="IZ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0214</t>
        </r>
      </text>
    </comment>
    <comment ref="JC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0215</t>
        </r>
      </text>
    </comment>
    <comment ref="JG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0216</t>
        </r>
      </text>
    </comment>
    <comment ref="JK45" authorId="0" shapeId="0">
      <text>
        <r>
          <rPr>
            <b/>
            <sz val="20"/>
            <color indexed="81"/>
            <rFont val="Cambria"/>
            <family val="1"/>
            <scheme val="major"/>
          </rPr>
          <t>Author:</t>
        </r>
        <r>
          <rPr>
            <sz val="20"/>
            <color indexed="81"/>
            <rFont val="Cambria"/>
            <family val="1"/>
            <scheme val="major"/>
          </rPr>
          <t xml:space="preserve">
4846</t>
        </r>
      </text>
    </comment>
    <comment ref="JL45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0217</t>
        </r>
      </text>
    </comment>
    <comment ref="JP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0218</t>
        </r>
      </text>
    </comment>
    <comment ref="JS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0220</t>
        </r>
      </text>
    </comment>
    <comment ref="JV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0222</t>
        </r>
      </text>
    </comment>
    <comment ref="JX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4850
</t>
        </r>
      </text>
    </comment>
    <comment ref="JY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0223</t>
        </r>
      </text>
    </comment>
    <comment ref="KC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0224</t>
        </r>
      </text>
    </comment>
    <comment ref="KG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0225</t>
        </r>
      </text>
    </comment>
    <comment ref="KJ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0226</t>
        </r>
      </text>
    </comment>
    <comment ref="KM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0227</t>
        </r>
      </text>
    </comment>
    <comment ref="KO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4805</t>
        </r>
      </text>
    </comment>
    <comment ref="KP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0228</t>
        </r>
      </text>
    </comment>
    <comment ref="KS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0229</t>
        </r>
      </text>
    </comment>
    <comment ref="KV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</t>
        </r>
      </text>
    </comment>
    <comment ref="KY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</t>
        </r>
      </text>
    </comment>
    <comment ref="LB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</t>
        </r>
      </text>
    </comment>
    <comment ref="LE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0234</t>
        </r>
      </text>
    </comment>
    <comment ref="LH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0235</t>
        </r>
      </text>
    </comment>
    <comment ref="LS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4815</t>
        </r>
      </text>
    </comment>
    <comment ref="LW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0240
</t>
        </r>
      </text>
    </comment>
    <comment ref="LZ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0241</t>
        </r>
      </text>
    </comment>
    <comment ref="MC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0242</t>
        </r>
      </text>
    </comment>
    <comment ref="MF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0243</t>
        </r>
      </text>
    </comment>
    <comment ref="MI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0244</t>
        </r>
      </text>
    </comment>
    <comment ref="ML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0245</t>
        </r>
      </text>
    </comment>
    <comment ref="GI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4822</t>
        </r>
      </text>
    </comment>
    <comment ref="GJ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0492</t>
        </r>
      </text>
    </comment>
    <comment ref="LJ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4812</t>
        </r>
      </text>
    </comment>
    <comment ref="LK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0236</t>
        </r>
      </text>
    </comment>
    <comment ref="NN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4834</t>
        </r>
      </text>
    </comment>
    <comment ref="NS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0205</t>
        </r>
      </text>
    </comment>
    <comment ref="GI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4822</t>
        </r>
      </text>
    </comment>
    <comment ref="GJ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0492</t>
        </r>
      </text>
    </comment>
    <comment ref="LJ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4812</t>
        </r>
      </text>
    </comment>
    <comment ref="LK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0236</t>
        </r>
      </text>
    </comment>
    <comment ref="NN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4834</t>
        </r>
      </text>
    </comment>
    <comment ref="NS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0205</t>
        </r>
      </text>
    </comment>
    <comment ref="E48" authorId="0" shapeId="0">
      <text>
        <r>
          <rPr>
            <b/>
            <sz val="9"/>
            <color indexed="81"/>
            <rFont val="Tahoma"/>
            <family val="2"/>
          </rPr>
          <t>IT:</t>
        </r>
        <r>
          <rPr>
            <sz val="9"/>
            <color indexed="81"/>
            <rFont val="Tahoma"/>
            <family val="2"/>
          </rPr>
          <t xml:space="preserve">
4874</t>
        </r>
      </text>
    </comment>
    <comment ref="BE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0495</t>
        </r>
      </text>
    </comment>
    <comment ref="CG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0454</t>
        </r>
      </text>
    </comment>
    <comment ref="DN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0465</t>
        </r>
      </text>
    </comment>
    <comment ref="EV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0475</t>
        </r>
      </text>
    </comment>
    <comment ref="GG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0489</t>
        </r>
      </text>
    </comment>
    <comment ref="HG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4829</t>
        </r>
      </text>
    </comment>
    <comment ref="IF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0207</t>
        </r>
      </text>
    </comment>
    <comment ref="IT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0212</t>
        </r>
      </text>
    </comment>
    <comment ref="JB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4844</t>
        </r>
      </text>
    </comment>
    <comment ref="KJ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0226</t>
        </r>
      </text>
    </comment>
    <comment ref="KO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4805</t>
        </r>
      </text>
    </comment>
    <comment ref="KY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</t>
        </r>
      </text>
    </comment>
    <comment ref="LS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4815</t>
        </r>
      </text>
    </comment>
    <comment ref="LW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0240
</t>
        </r>
      </text>
    </comment>
    <comment ref="MB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4821</t>
        </r>
      </text>
    </comment>
    <comment ref="NK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0203</t>
        </r>
      </text>
    </comment>
    <comment ref="GC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4821
</t>
        </r>
      </text>
    </comment>
    <comment ref="GG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0489</t>
        </r>
      </text>
    </comment>
    <comment ref="GI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4822</t>
        </r>
      </text>
    </comment>
    <comment ref="GJ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0492</t>
        </r>
      </text>
    </comment>
    <comment ref="LJ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4812</t>
        </r>
      </text>
    </comment>
    <comment ref="LK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0236</t>
        </r>
      </text>
    </comment>
    <comment ref="NN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4834
</t>
        </r>
      </text>
    </comment>
    <comment ref="NS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0205</t>
        </r>
      </text>
    </comment>
    <comment ref="H60" authorId="0" shapeId="0">
      <text>
        <r>
          <rPr>
            <b/>
            <sz val="9"/>
            <color indexed="81"/>
            <rFont val="Tahoma"/>
            <family val="2"/>
          </rPr>
          <t>IT</t>
        </r>
        <r>
          <rPr>
            <sz val="9"/>
            <color indexed="81"/>
            <rFont val="Tahoma"/>
            <family val="2"/>
          </rPr>
          <t xml:space="preserve">
11955</t>
        </r>
      </text>
    </comment>
    <comment ref="AB60" authorId="0" shapeId="0">
      <text>
        <r>
          <rPr>
            <b/>
            <sz val="9"/>
            <color indexed="81"/>
            <rFont val="Tahoma"/>
            <family val="2"/>
          </rPr>
          <t>IT:</t>
        </r>
        <r>
          <rPr>
            <sz val="9"/>
            <color indexed="81"/>
            <rFont val="Tahoma"/>
            <family val="2"/>
          </rPr>
          <t xml:space="preserve">
0486</t>
        </r>
      </text>
    </comment>
    <comment ref="AR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0491</t>
        </r>
      </text>
    </comment>
    <comment ref="AU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0492</t>
        </r>
      </text>
    </comment>
    <comment ref="BB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0494</t>
        </r>
      </text>
    </comment>
    <comment ref="BR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0499</t>
        </r>
      </text>
    </comment>
    <comment ref="CM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0456</t>
        </r>
      </text>
    </comment>
    <comment ref="HG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4829</t>
        </r>
      </text>
    </comment>
    <comment ref="HQ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0202</t>
        </r>
      </text>
    </comment>
    <comment ref="ON60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4821</t>
        </r>
      </text>
    </comment>
    <comment ref="OP60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0212</t>
        </r>
      </text>
    </comment>
    <comment ref="E61" authorId="0" shapeId="0">
      <text>
        <r>
          <rPr>
            <b/>
            <sz val="9"/>
            <color indexed="81"/>
            <rFont val="Tahoma"/>
            <family val="2"/>
          </rPr>
          <t>IT</t>
        </r>
        <r>
          <rPr>
            <sz val="9"/>
            <color indexed="81"/>
            <rFont val="Tahoma"/>
            <family val="2"/>
          </rPr>
          <t xml:space="preserve">
4874</t>
        </r>
      </text>
    </comment>
    <comment ref="M61" authorId="0" shapeId="0">
      <text>
        <r>
          <rPr>
            <b/>
            <sz val="9"/>
            <color indexed="81"/>
            <rFont val="Tahoma"/>
            <family val="2"/>
          </rPr>
          <t>IT</t>
        </r>
        <r>
          <rPr>
            <sz val="9"/>
            <color indexed="81"/>
            <rFont val="Tahoma"/>
            <family val="2"/>
          </rPr>
          <t xml:space="preserve">
0483</t>
        </r>
      </text>
    </comment>
    <comment ref="R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0484</t>
        </r>
      </text>
    </comment>
    <comment ref="W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0485</t>
        </r>
      </text>
    </comment>
    <comment ref="AB61" authorId="0" shapeId="0">
      <text>
        <r>
          <rPr>
            <b/>
            <sz val="9"/>
            <color indexed="81"/>
            <rFont val="Tahoma"/>
            <family val="2"/>
          </rPr>
          <t>IT:</t>
        </r>
        <r>
          <rPr>
            <sz val="9"/>
            <color indexed="81"/>
            <rFont val="Tahoma"/>
            <family val="2"/>
          </rPr>
          <t xml:space="preserve">
0486</t>
        </r>
      </text>
    </comment>
    <comment ref="AK61" authorId="0" shapeId="0">
      <text>
        <r>
          <rPr>
            <b/>
            <sz val="9"/>
            <color indexed="81"/>
            <rFont val="Tahoma"/>
            <family val="2"/>
          </rPr>
          <t>Author:
0489</t>
        </r>
      </text>
    </comment>
    <comment ref="AR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0491</t>
        </r>
      </text>
    </comment>
    <comment ref="AU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0492
</t>
        </r>
      </text>
    </comment>
    <comment ref="AY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0493</t>
        </r>
      </text>
    </comment>
    <comment ref="BB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0494</t>
        </r>
      </text>
    </comment>
    <comment ref="BE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0495</t>
        </r>
      </text>
    </comment>
    <comment ref="BK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0497</t>
        </r>
      </text>
    </comment>
    <comment ref="BN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0498</t>
        </r>
      </text>
    </comment>
    <comment ref="BU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0500</t>
        </r>
      </text>
    </comment>
    <comment ref="BX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0451</t>
        </r>
      </text>
    </comment>
    <comment ref="CA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0452</t>
        </r>
      </text>
    </comment>
    <comment ref="CD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0453</t>
        </r>
      </text>
    </comment>
    <comment ref="CG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0454</t>
        </r>
      </text>
    </comment>
    <comment ref="CJ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0455</t>
        </r>
      </text>
    </comment>
    <comment ref="CM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0456</t>
        </r>
      </text>
    </comment>
    <comment ref="CR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4894</t>
        </r>
      </text>
    </comment>
    <comment ref="CS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0458</t>
        </r>
      </text>
    </comment>
    <comment ref="CV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0459</t>
        </r>
      </text>
    </comment>
    <comment ref="CY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0460</t>
        </r>
      </text>
    </comment>
    <comment ref="DB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0461</t>
        </r>
      </text>
    </comment>
    <comment ref="DE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0462</t>
        </r>
      </text>
    </comment>
    <comment ref="DH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0463</t>
        </r>
      </text>
    </comment>
    <comment ref="DK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0464</t>
        </r>
      </text>
    </comment>
    <comment ref="DN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0465</t>
        </r>
      </text>
    </comment>
    <comment ref="DQ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0466</t>
        </r>
      </text>
    </comment>
    <comment ref="DT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0467</t>
        </r>
      </text>
    </comment>
    <comment ref="DW61" authorId="0" shapeId="0">
      <text>
        <r>
          <rPr>
            <b/>
            <sz val="9"/>
            <color indexed="81"/>
            <rFont val="Tahoma"/>
            <family val="2"/>
          </rPr>
          <t>Meba: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A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0469</t>
        </r>
      </text>
    </comment>
    <comment ref="ED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0470</t>
        </r>
      </text>
    </comment>
    <comment ref="EH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0471</t>
        </r>
      </text>
    </comment>
    <comment ref="EK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0472</t>
        </r>
      </text>
    </comment>
    <comment ref="EO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0473</t>
        </r>
      </text>
    </comment>
    <comment ref="ES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0474</t>
        </r>
      </text>
    </comment>
    <comment ref="EV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0475</t>
        </r>
      </text>
    </comment>
    <comment ref="EY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0476</t>
        </r>
      </text>
    </comment>
    <comment ref="FB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0477</t>
        </r>
      </text>
    </comment>
    <comment ref="FE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0478</t>
        </r>
      </text>
    </comment>
    <comment ref="FH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0479</t>
        </r>
      </text>
    </comment>
    <comment ref="FK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0480</t>
        </r>
      </text>
    </comment>
    <comment ref="FN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0481</t>
        </r>
      </text>
    </comment>
    <comment ref="FQ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0483</t>
        </r>
      </text>
    </comment>
    <comment ref="FS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4817</t>
        </r>
      </text>
    </comment>
    <comment ref="FT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0485</t>
        </r>
      </text>
    </comment>
    <comment ref="FX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0486</t>
        </r>
      </text>
    </comment>
    <comment ref="GA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0487</t>
        </r>
      </text>
    </comment>
    <comment ref="GD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0488</t>
        </r>
      </text>
    </comment>
    <comment ref="GJ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0492</t>
        </r>
      </text>
    </comment>
    <comment ref="GM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0493</t>
        </r>
      </text>
    </comment>
    <comment ref="GP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0494</t>
        </r>
      </text>
    </comment>
    <comment ref="GT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0495</t>
        </r>
      </text>
    </comment>
    <comment ref="GW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0496</t>
        </r>
      </text>
    </comment>
    <comment ref="HA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0497</t>
        </r>
      </text>
    </comment>
    <comment ref="HE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0498</t>
        </r>
      </text>
    </comment>
    <comment ref="HH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0499</t>
        </r>
      </text>
    </comment>
    <comment ref="HK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0500</t>
        </r>
      </text>
    </comment>
    <comment ref="HN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0201</t>
        </r>
      </text>
    </comment>
    <comment ref="HQ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0202</t>
        </r>
      </text>
    </comment>
    <comment ref="HT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0203</t>
        </r>
      </text>
    </comment>
    <comment ref="HW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0204</t>
        </r>
      </text>
    </comment>
    <comment ref="HZ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0205</t>
        </r>
      </text>
    </comment>
    <comment ref="IC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0206</t>
        </r>
      </text>
    </comment>
    <comment ref="IF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0207</t>
        </r>
      </text>
    </comment>
    <comment ref="II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0208</t>
        </r>
      </text>
    </comment>
    <comment ref="IM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0209</t>
        </r>
      </text>
    </comment>
    <comment ref="IQ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0210</t>
        </r>
      </text>
    </comment>
    <comment ref="IT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0212</t>
        </r>
      </text>
    </comment>
    <comment ref="IV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4842</t>
        </r>
      </text>
    </comment>
    <comment ref="IW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0213</t>
        </r>
      </text>
    </comment>
    <comment ref="IZ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0214</t>
        </r>
      </text>
    </comment>
    <comment ref="JC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0215</t>
        </r>
      </text>
    </comment>
    <comment ref="JG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0216</t>
        </r>
      </text>
    </comment>
    <comment ref="JL61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0217</t>
        </r>
      </text>
    </comment>
    <comment ref="JP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0218</t>
        </r>
      </text>
    </comment>
    <comment ref="JS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0220</t>
        </r>
      </text>
    </comment>
    <comment ref="JV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0222</t>
        </r>
      </text>
    </comment>
    <comment ref="JY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0223</t>
        </r>
      </text>
    </comment>
    <comment ref="KC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0224</t>
        </r>
      </text>
    </comment>
    <comment ref="KG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0225</t>
        </r>
      </text>
    </comment>
    <comment ref="KJ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0226</t>
        </r>
      </text>
    </comment>
    <comment ref="KM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0227</t>
        </r>
      </text>
    </comment>
    <comment ref="KP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0228</t>
        </r>
      </text>
    </comment>
    <comment ref="KS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0229</t>
        </r>
      </text>
    </comment>
    <comment ref="KV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0230</t>
        </r>
      </text>
    </comment>
    <comment ref="KY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0231</t>
        </r>
      </text>
    </comment>
    <comment ref="LB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</t>
        </r>
      </text>
    </comment>
    <comment ref="LE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0234</t>
        </r>
      </text>
    </comment>
    <comment ref="LH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0235</t>
        </r>
      </text>
    </comment>
    <comment ref="LK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0236</t>
        </r>
      </text>
    </comment>
    <comment ref="LN61" authorId="0" shapeId="0">
      <text>
        <r>
          <rPr>
            <b/>
            <sz val="20"/>
            <color indexed="81"/>
            <rFont val="Cambria"/>
            <family val="1"/>
            <scheme val="major"/>
          </rPr>
          <t>Author:</t>
        </r>
        <r>
          <rPr>
            <sz val="20"/>
            <color indexed="81"/>
            <rFont val="Cambria"/>
            <family val="1"/>
            <scheme val="major"/>
          </rPr>
          <t xml:space="preserve">
0237</t>
        </r>
      </text>
    </comment>
    <comment ref="LQ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0238</t>
        </r>
      </text>
    </comment>
    <comment ref="LT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0239</t>
        </r>
      </text>
    </comment>
    <comment ref="LW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0240
</t>
        </r>
      </text>
    </comment>
    <comment ref="LZ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0241</t>
        </r>
      </text>
    </comment>
    <comment ref="MB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4822</t>
        </r>
      </text>
    </comment>
    <comment ref="MC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0242</t>
        </r>
      </text>
    </comment>
    <comment ref="MF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0243</t>
        </r>
      </text>
    </comment>
    <comment ref="MI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0244</t>
        </r>
      </text>
    </comment>
    <comment ref="ML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0245</t>
        </r>
      </text>
    </comment>
    <comment ref="MO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0246</t>
        </r>
      </text>
    </comment>
    <comment ref="MR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0247</t>
        </r>
      </text>
    </comment>
    <comment ref="MU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0248</t>
        </r>
      </text>
    </comment>
    <comment ref="MX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0249</t>
        </r>
      </text>
    </comment>
    <comment ref="NA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0250</t>
        </r>
      </text>
    </comment>
    <comment ref="ND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0201</t>
        </r>
      </text>
    </comment>
    <comment ref="NH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0202</t>
        </r>
      </text>
    </comment>
    <comment ref="NK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0203</t>
        </r>
      </text>
    </comment>
    <comment ref="NO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0204</t>
        </r>
      </text>
    </comment>
    <comment ref="NS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0205</t>
        </r>
      </text>
    </comment>
    <comment ref="NV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0206</t>
        </r>
      </text>
    </comment>
    <comment ref="NZ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0208/ 3.5 additional</t>
        </r>
      </text>
    </comment>
    <comment ref="OD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0209</t>
        </r>
      </text>
    </comment>
    <comment ref="OH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0210</t>
        </r>
      </text>
    </comment>
    <comment ref="OL6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0211</t>
        </r>
      </text>
    </comment>
    <comment ref="OP6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0212</t>
        </r>
      </text>
    </comment>
    <comment ref="OT6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0215</t>
        </r>
      </text>
    </comment>
    <comment ref="OX6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0216</t>
        </r>
      </text>
    </comment>
    <comment ref="PB6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0217</t>
        </r>
      </text>
    </comment>
    <comment ref="PF6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0218</t>
        </r>
      </text>
    </comment>
    <comment ref="PJ6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0219</t>
        </r>
      </text>
    </comment>
    <comment ref="PN6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0220</t>
        </r>
      </text>
    </comment>
    <comment ref="PP6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4849</t>
        </r>
      </text>
    </comment>
    <comment ref="PR6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0221</t>
        </r>
      </text>
    </comment>
    <comment ref="PV6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0222</t>
        </r>
      </text>
    </comment>
    <comment ref="PZ6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0224</t>
        </r>
      </text>
    </comment>
    <comment ref="QD6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0225</t>
        </r>
      </text>
    </comment>
    <comment ref="QH6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0226</t>
        </r>
      </text>
    </comment>
    <comment ref="QL6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0227</t>
        </r>
      </text>
    </comment>
    <comment ref="QP6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0228</t>
        </r>
      </text>
    </comment>
    <comment ref="QT6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0229</t>
        </r>
      </text>
    </comment>
    <comment ref="LB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0233</t>
        </r>
      </text>
    </comment>
    <comment ref="MC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0242</t>
        </r>
      </text>
    </comment>
    <comment ref="MO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0246</t>
        </r>
      </text>
    </comment>
    <comment ref="DP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4801</t>
        </r>
      </text>
    </comment>
    <comment ref="DQ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0466</t>
        </r>
      </text>
    </comment>
    <comment ref="CY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0460</t>
        </r>
      </text>
    </comment>
    <comment ref="GZ6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4826</t>
        </r>
      </text>
    </comment>
    <comment ref="HE6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0498</t>
        </r>
      </text>
    </comment>
    <comment ref="KB6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4801</t>
        </r>
      </text>
    </comment>
    <comment ref="KG6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0225</t>
        </r>
      </text>
    </comment>
    <comment ref="NR6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4835</t>
        </r>
      </text>
    </comment>
    <comment ref="NV6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0207</t>
        </r>
      </text>
    </comment>
    <comment ref="QP6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0228</t>
        </r>
      </text>
    </comment>
    <comment ref="NR6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4835</t>
        </r>
      </text>
    </comment>
    <comment ref="NV6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0207</t>
        </r>
      </text>
    </comment>
    <comment ref="PZ69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0224</t>
        </r>
      </text>
    </comment>
    <comment ref="NR7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4835</t>
        </r>
      </text>
    </comment>
    <comment ref="NV7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0207</t>
        </r>
      </text>
    </comment>
    <comment ref="PF70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0218</t>
        </r>
      </text>
    </comment>
    <comment ref="PZ70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0224</t>
        </r>
      </text>
    </comment>
    <comment ref="QP70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0228</t>
        </r>
      </text>
    </comment>
    <comment ref="FH7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0479</t>
        </r>
      </text>
    </comment>
    <comment ref="HW7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0204</t>
        </r>
      </text>
    </comment>
    <comment ref="HZ7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0205</t>
        </r>
      </text>
    </comment>
    <comment ref="IQ7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0210</t>
        </r>
      </text>
    </comment>
    <comment ref="JL72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0217</t>
        </r>
      </text>
    </comment>
    <comment ref="JP7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0219</t>
        </r>
      </text>
    </comment>
    <comment ref="KC7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0224</t>
        </r>
      </text>
    </comment>
    <comment ref="KI7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0226</t>
        </r>
      </text>
    </comment>
    <comment ref="LK7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0236</t>
        </r>
      </text>
    </comment>
    <comment ref="LN7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0237</t>
        </r>
      </text>
    </comment>
    <comment ref="LT7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0239</t>
        </r>
      </text>
    </comment>
    <comment ref="MX7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0249</t>
        </r>
      </text>
    </comment>
    <comment ref="NA7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0250</t>
        </r>
      </text>
    </comment>
    <comment ref="ND7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0201</t>
        </r>
      </text>
    </comment>
    <comment ref="OP72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0212</t>
        </r>
      </text>
    </comment>
    <comment ref="QD72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0225</t>
        </r>
      </text>
    </comment>
    <comment ref="FH7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0479</t>
        </r>
      </text>
    </comment>
    <comment ref="HW7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0204</t>
        </r>
      </text>
    </comment>
    <comment ref="HZ7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0205</t>
        </r>
      </text>
    </comment>
    <comment ref="FH7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0479</t>
        </r>
      </text>
    </comment>
    <comment ref="HW7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0204</t>
        </r>
      </text>
    </comment>
    <comment ref="HZ7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0205</t>
        </r>
      </text>
    </comment>
    <comment ref="IQ7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0210</t>
        </r>
      </text>
    </comment>
    <comment ref="JL74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0217</t>
        </r>
      </text>
    </comment>
    <comment ref="JP7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0219</t>
        </r>
      </text>
    </comment>
    <comment ref="KC7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0224</t>
        </r>
      </text>
    </comment>
    <comment ref="KI7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0226</t>
        </r>
      </text>
    </comment>
    <comment ref="LK7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0236</t>
        </r>
      </text>
    </comment>
    <comment ref="LN7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0237</t>
        </r>
      </text>
    </comment>
    <comment ref="LT7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0239</t>
        </r>
      </text>
    </comment>
    <comment ref="MX7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0249</t>
        </r>
      </text>
    </comment>
    <comment ref="NA7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0250</t>
        </r>
      </text>
    </comment>
    <comment ref="ND7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0201
</t>
        </r>
      </text>
    </comment>
    <comment ref="OP74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0212</t>
        </r>
      </text>
    </comment>
    <comment ref="QD74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0225</t>
        </r>
      </text>
    </comment>
    <comment ref="FH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0479</t>
        </r>
      </text>
    </comment>
    <comment ref="HW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0204</t>
        </r>
      </text>
    </comment>
    <comment ref="HZ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0205</t>
        </r>
      </text>
    </comment>
    <comment ref="ND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0201</t>
        </r>
      </text>
    </comment>
    <comment ref="HW7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0204</t>
        </r>
      </text>
    </comment>
    <comment ref="HZ7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0205</t>
        </r>
      </text>
    </comment>
    <comment ref="IQ7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0210</t>
        </r>
      </text>
    </comment>
    <comment ref="JL76" authorId="0" shapeId="0">
      <text>
        <r>
          <rPr>
            <b/>
            <sz val="18"/>
            <color indexed="81"/>
            <rFont val="Cambria"/>
            <family val="1"/>
            <scheme val="major"/>
          </rPr>
          <t>Author:</t>
        </r>
        <r>
          <rPr>
            <sz val="18"/>
            <color indexed="81"/>
            <rFont val="Cambria"/>
            <family val="1"/>
            <scheme val="major"/>
          </rPr>
          <t xml:space="preserve">
0217</t>
        </r>
      </text>
    </comment>
    <comment ref="JP7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0219</t>
        </r>
      </text>
    </comment>
    <comment ref="KC7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0224</t>
        </r>
      </text>
    </comment>
    <comment ref="KI7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0226</t>
        </r>
      </text>
    </comment>
    <comment ref="LK7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0236</t>
        </r>
      </text>
    </comment>
    <comment ref="LN7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0237</t>
        </r>
      </text>
    </comment>
    <comment ref="LT7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0239</t>
        </r>
      </text>
    </comment>
    <comment ref="MX7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0249</t>
        </r>
      </text>
    </comment>
    <comment ref="NA7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0250</t>
        </r>
      </text>
    </comment>
    <comment ref="ND7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0201</t>
        </r>
      </text>
    </comment>
    <comment ref="OP76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0213</t>
        </r>
      </text>
    </comment>
    <comment ref="QD76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0225</t>
        </r>
      </text>
    </comment>
  </commentList>
</comments>
</file>

<file path=xl/comments6.xml><?xml version="1.0" encoding="utf-8"?>
<comments xmlns="http://schemas.openxmlformats.org/spreadsheetml/2006/main">
  <authors>
    <author>TigistG\GAuditor3</author>
  </authors>
  <commentList>
    <comment ref="B8" authorId="0" shapeId="0">
      <text>
        <r>
          <rPr>
            <b/>
            <sz val="9"/>
            <color indexed="81"/>
            <rFont val="Tahoma"/>
            <family val="2"/>
          </rPr>
          <t>TigistG\GAuditor3:</t>
        </r>
        <r>
          <rPr>
            <sz val="9"/>
            <color indexed="81"/>
            <rFont val="Tahoma"/>
            <family val="2"/>
          </rPr>
          <t xml:space="preserve">
total kg lay yene tarky yedmrale</t>
        </r>
      </text>
    </comment>
    <comment ref="B33" authorId="0" shapeId="0">
      <text>
        <r>
          <rPr>
            <b/>
            <sz val="9"/>
            <color indexed="81"/>
            <rFont val="Tahoma"/>
            <family val="2"/>
          </rPr>
          <t>TigistG\GAuditor3:</t>
        </r>
        <r>
          <rPr>
            <sz val="9"/>
            <color indexed="81"/>
            <rFont val="Tahoma"/>
            <family val="2"/>
          </rPr>
          <t xml:space="preserve">
ZENGE #19</t>
        </r>
      </text>
    </comment>
  </commentList>
</comments>
</file>

<file path=xl/sharedStrings.xml><?xml version="1.0" encoding="utf-8"?>
<sst xmlns="http://schemas.openxmlformats.org/spreadsheetml/2006/main" count="3861" uniqueCount="715">
  <si>
    <t xml:space="preserve"> 1-30/8/1 (23 days)</t>
  </si>
  <si>
    <t xml:space="preserve"> 1-30/9/16 (26 days)</t>
  </si>
  <si>
    <t xml:space="preserve"> 1-30/10/16 (25 days)</t>
  </si>
  <si>
    <t>1-30/8 - 1-30/10/16 (74 days)</t>
  </si>
  <si>
    <t xml:space="preserve"> Production mini-mini store</t>
  </si>
  <si>
    <t>Monthly consumption</t>
  </si>
  <si>
    <t>daily consumption rate for a   month</t>
  </si>
  <si>
    <t>daily consumption rate for a month</t>
  </si>
  <si>
    <t xml:space="preserve"> 3 Monthly consumption</t>
  </si>
  <si>
    <t>daily consumption rate for 3 month</t>
  </si>
  <si>
    <t>No</t>
  </si>
  <si>
    <t>Item</t>
  </si>
  <si>
    <t>U/M</t>
  </si>
  <si>
    <t>23/06/2016 B/C</t>
  </si>
  <si>
    <t>24/06/2016</t>
  </si>
  <si>
    <t>25/06/2016</t>
  </si>
  <si>
    <t>26/06/2016</t>
  </si>
  <si>
    <t>27/06/2016</t>
  </si>
  <si>
    <t>28/06/2016</t>
  </si>
  <si>
    <t>29/06/2016</t>
  </si>
  <si>
    <t>30/06/2016</t>
  </si>
  <si>
    <t>13/7/2016</t>
  </si>
  <si>
    <t>14/7/2016</t>
  </si>
  <si>
    <t>15/7/2016</t>
  </si>
  <si>
    <t>16/7/2016</t>
  </si>
  <si>
    <t>17/7/2016</t>
  </si>
  <si>
    <t>18/7/2016</t>
  </si>
  <si>
    <t>19/7/2016</t>
  </si>
  <si>
    <t>20/7/2016</t>
  </si>
  <si>
    <t>21/7/2016</t>
  </si>
  <si>
    <t>23/7/2016</t>
  </si>
  <si>
    <t>24/7/2016</t>
  </si>
  <si>
    <t>25/7/2016</t>
  </si>
  <si>
    <t>26/7/2016</t>
  </si>
  <si>
    <t>27/7/2016</t>
  </si>
  <si>
    <t>28/7/2016</t>
  </si>
  <si>
    <t>30/7/2016</t>
  </si>
  <si>
    <t>13/8/2016</t>
  </si>
  <si>
    <t>14/8/2016</t>
  </si>
  <si>
    <t>15/8/2016</t>
  </si>
  <si>
    <t>16/8/2016</t>
  </si>
  <si>
    <t>17/8/2016</t>
  </si>
  <si>
    <t>18/8/2016</t>
  </si>
  <si>
    <t>19/8/2016</t>
  </si>
  <si>
    <t>20/8/2016</t>
  </si>
  <si>
    <t>21/8/2016</t>
  </si>
  <si>
    <t>22/8/2016</t>
  </si>
  <si>
    <t>24/8/2016</t>
  </si>
  <si>
    <t>26/8/2016</t>
  </si>
  <si>
    <t>28/8/2016</t>
  </si>
  <si>
    <t>29/8/2016</t>
  </si>
  <si>
    <t>30/8/2016</t>
  </si>
  <si>
    <t>13/9/2016</t>
  </si>
  <si>
    <t>14/9/2016</t>
  </si>
  <si>
    <t>15/9/2016</t>
  </si>
  <si>
    <t>16/9/2016</t>
  </si>
  <si>
    <t>17/9/2016</t>
  </si>
  <si>
    <t>18/9/2016</t>
  </si>
  <si>
    <t>19/9/2016</t>
  </si>
  <si>
    <t>20/9/2016</t>
  </si>
  <si>
    <t>21/9/2016</t>
  </si>
  <si>
    <t>22/9/2016</t>
  </si>
  <si>
    <t>23/9/2016</t>
  </si>
  <si>
    <t>24/9/2016</t>
  </si>
  <si>
    <t>26/9/2016</t>
  </si>
  <si>
    <t>27/9/2016</t>
  </si>
  <si>
    <t>28/9/2016</t>
  </si>
  <si>
    <t>29/9/2016</t>
  </si>
  <si>
    <t>30/9/2016</t>
  </si>
  <si>
    <t>13/10/2016</t>
  </si>
  <si>
    <t>14/10/2016</t>
  </si>
  <si>
    <t>15/10/2016</t>
  </si>
  <si>
    <t>17/10/2016</t>
  </si>
  <si>
    <t>18/10/2016</t>
  </si>
  <si>
    <t>19/10/2016</t>
  </si>
  <si>
    <t>20/10/2016</t>
  </si>
  <si>
    <t>21/10/2016</t>
  </si>
  <si>
    <t>22/10/2016</t>
  </si>
  <si>
    <t>24/10/2016</t>
  </si>
  <si>
    <t>25/10/2016</t>
  </si>
  <si>
    <t>26/10/2016</t>
  </si>
  <si>
    <t>27/10/2016</t>
  </si>
  <si>
    <t>28/10/2016</t>
  </si>
  <si>
    <t>29/10/2016</t>
  </si>
  <si>
    <t>13/11/2016</t>
  </si>
  <si>
    <t>15/11/2016</t>
  </si>
  <si>
    <t>16/11/2016</t>
  </si>
  <si>
    <t>17/11/2016</t>
  </si>
  <si>
    <t>18/11/2016</t>
  </si>
  <si>
    <t>19/11/2016</t>
  </si>
  <si>
    <t>20/11/2016</t>
  </si>
  <si>
    <t>22/11/2016</t>
  </si>
  <si>
    <t>23/11/2016</t>
  </si>
  <si>
    <t>24/11/2016</t>
  </si>
  <si>
    <t>25/11/2016</t>
  </si>
  <si>
    <t>26/11/2016</t>
  </si>
  <si>
    <t>27/11/2016</t>
  </si>
  <si>
    <t>28/11/2016</t>
  </si>
  <si>
    <t>29/11/2016</t>
  </si>
  <si>
    <t>30/11/2016</t>
  </si>
  <si>
    <t>IN</t>
  </si>
  <si>
    <t>OUT</t>
  </si>
  <si>
    <t>BAL</t>
  </si>
  <si>
    <t>Hardner</t>
  </si>
  <si>
    <t>jerican</t>
  </si>
  <si>
    <t>Resin(Iu)</t>
  </si>
  <si>
    <t>drum</t>
  </si>
  <si>
    <t>Risen(Iu)</t>
  </si>
  <si>
    <t>kg</t>
  </si>
  <si>
    <t>Gelcoat</t>
  </si>
  <si>
    <t xml:space="preserve">Fiber </t>
  </si>
  <si>
    <t>roll</t>
  </si>
  <si>
    <t>Star bucket</t>
  </si>
  <si>
    <t>Weaving</t>
  </si>
  <si>
    <t>Cutter fiber</t>
  </si>
  <si>
    <t>PCS</t>
  </si>
  <si>
    <t>Plaster nastro(Electric)</t>
  </si>
  <si>
    <t>Nastro (paper)</t>
  </si>
  <si>
    <t>Largo</t>
  </si>
  <si>
    <t>Festal</t>
  </si>
  <si>
    <t>pkt</t>
  </si>
  <si>
    <t>Marker</t>
  </si>
  <si>
    <t>pcs</t>
  </si>
  <si>
    <t>Chora wax</t>
  </si>
  <si>
    <t>Brush Gelcoat</t>
  </si>
  <si>
    <t xml:space="preserve">Roll Handel Small </t>
  </si>
  <si>
    <t>Roll Brush small</t>
  </si>
  <si>
    <t>Roll Brush Big</t>
  </si>
  <si>
    <t>Mark Sticker ቀስት</t>
  </si>
  <si>
    <t>Roll Handel big (new red)</t>
  </si>
  <si>
    <t>Roll Handel small(used)</t>
  </si>
  <si>
    <t>Wet Map w/stick (መወልወያ)</t>
  </si>
  <si>
    <t>Plastic broom (መጥረጊያ)</t>
  </si>
  <si>
    <t>Sand paper 100</t>
  </si>
  <si>
    <t>Sand paper 120</t>
  </si>
  <si>
    <t>Sand paper 400</t>
  </si>
  <si>
    <t>Sand paper 600</t>
  </si>
  <si>
    <t>Sand paper 800</t>
  </si>
  <si>
    <t>Sand paper 1000</t>
  </si>
  <si>
    <t>Sand paper 1200</t>
  </si>
  <si>
    <t>Sand paper 1500</t>
  </si>
  <si>
    <t>Sand paper 2000</t>
  </si>
  <si>
    <t>Sand paper 360</t>
  </si>
  <si>
    <t>Sand paper 220</t>
  </si>
  <si>
    <t>Sand paper shera</t>
  </si>
  <si>
    <t>mtr</t>
  </si>
  <si>
    <t>Sand paper 240</t>
  </si>
  <si>
    <t>Mg1</t>
  </si>
  <si>
    <t>Mg3</t>
  </si>
  <si>
    <t>Mg8</t>
  </si>
  <si>
    <t>Pulish Disk</t>
  </si>
  <si>
    <t>9.5*525 La belt</t>
  </si>
  <si>
    <t>Pulish Hair</t>
  </si>
  <si>
    <t>Plastic Water put</t>
  </si>
  <si>
    <t>Glave Plastic</t>
  </si>
  <si>
    <t>pair</t>
  </si>
  <si>
    <t>Glave Plastic black</t>
  </si>
  <si>
    <t>Glave Leather</t>
  </si>
  <si>
    <t>P.V.A</t>
  </si>
  <si>
    <t>Mark Stiker Cerpsa</t>
  </si>
  <si>
    <t>Rubber Hammer (የጎማ መዶሻ)</t>
  </si>
  <si>
    <t>Sand Paper  120</t>
  </si>
  <si>
    <t>Life Buoy</t>
  </si>
  <si>
    <t>Metter #5</t>
  </si>
  <si>
    <t>Tawels(ፎጣ)</t>
  </si>
  <si>
    <t>Gawen</t>
  </si>
  <si>
    <t>Wax</t>
  </si>
  <si>
    <t xml:space="preserve">A53 -Fiber power </t>
  </si>
  <si>
    <t xml:space="preserve">A57 -Fiber power </t>
  </si>
  <si>
    <t xml:space="preserve">Bolt Short tanker </t>
  </si>
  <si>
    <t>Bolt Nut Tanker</t>
  </si>
  <si>
    <t>Plastic Bath cover no 1</t>
  </si>
  <si>
    <t>Plastic Bath cover no 2</t>
  </si>
  <si>
    <t>የእንጨት ቤት ማሽን ምላጭ</t>
  </si>
  <si>
    <t>Hollow saw 2''</t>
  </si>
  <si>
    <t>Mismare # 3</t>
  </si>
  <si>
    <t>Omo</t>
  </si>
  <si>
    <t>Mark Sticker 170*75 W.S.B</t>
  </si>
  <si>
    <t>Cerypsa</t>
  </si>
  <si>
    <t>Banching 150 Cm E-flute Browen191</t>
  </si>
  <si>
    <t>Cotton</t>
  </si>
  <si>
    <t>Detole</t>
  </si>
  <si>
    <t>Stico</t>
  </si>
  <si>
    <t>Berekina</t>
  </si>
  <si>
    <t>Stico Catalist</t>
  </si>
  <si>
    <t>ArieI OMO  3.5kg</t>
  </si>
  <si>
    <t>Hollow Saw Punta</t>
  </si>
  <si>
    <t>Roll brush midium</t>
  </si>
  <si>
    <t>White Spriy</t>
  </si>
  <si>
    <t>Nails(ኩርንችት ሚስማር)</t>
  </si>
  <si>
    <t>የሚዛን ቻርጀር</t>
  </si>
  <si>
    <t xml:space="preserve"> </t>
  </si>
  <si>
    <t>Adapter ከ3 ወደ 2</t>
  </si>
  <si>
    <t>Dust pan with handel</t>
  </si>
  <si>
    <t>Watering can</t>
  </si>
  <si>
    <t>Black gelcoat</t>
  </si>
  <si>
    <t>k.g</t>
  </si>
  <si>
    <t>Well Come</t>
  </si>
  <si>
    <t>Dulentin</t>
  </si>
  <si>
    <t>Metter #7.5</t>
  </si>
  <si>
    <t>Hollow saw 2''ያገለገለ</t>
  </si>
  <si>
    <t>ጆንያ</t>
  </si>
  <si>
    <t>Hollow saw Adapter big</t>
  </si>
  <si>
    <t>የሞራሌ እንጨት  6*6ባለ4</t>
  </si>
  <si>
    <t>MG3 1.8 KG</t>
  </si>
  <si>
    <t>Mark -Stiker 150*70 W.S. B</t>
  </si>
  <si>
    <t>Alchol</t>
  </si>
  <si>
    <t>Ltr</t>
  </si>
  <si>
    <t>Window cliner</t>
  </si>
  <si>
    <t>Spong (ስፖንጅ)</t>
  </si>
  <si>
    <t xml:space="preserve">ጎድጓዳ ሳህን የንኬል </t>
  </si>
  <si>
    <t>requisition of raw material from main store</t>
  </si>
  <si>
    <t>በዳዶ የተበየደ ላሜራ</t>
  </si>
  <si>
    <t>የፅድ እንጨት 6*6*4 ሜ</t>
  </si>
  <si>
    <t>ኦሞ ባለ 5 Kg</t>
  </si>
  <si>
    <t>Finishing Stock</t>
  </si>
  <si>
    <t>23/6/2016</t>
  </si>
  <si>
    <t>24/6/2016</t>
  </si>
  <si>
    <t>25/6/2016</t>
  </si>
  <si>
    <t>26/6/2016</t>
  </si>
  <si>
    <t>27/6/2016</t>
  </si>
  <si>
    <t>28/6/2016</t>
  </si>
  <si>
    <t>29/6/2016</t>
  </si>
  <si>
    <t>30/6/2016</t>
  </si>
  <si>
    <t>29/7/2016</t>
  </si>
  <si>
    <t>23/8/2016</t>
  </si>
  <si>
    <t>25/8/2016</t>
  </si>
  <si>
    <t>20/09/2016</t>
  </si>
  <si>
    <t>21/09/2016</t>
  </si>
  <si>
    <t>22/09/2016</t>
  </si>
  <si>
    <t>23/09/2016</t>
  </si>
  <si>
    <t>24/09/2016</t>
  </si>
  <si>
    <t>26/09/2016</t>
  </si>
  <si>
    <t>27/09/2016</t>
  </si>
  <si>
    <t>28/09/2016</t>
  </si>
  <si>
    <t>16/10/2016</t>
  </si>
  <si>
    <t xml:space="preserve"> 1-30/8/1 (26 days)</t>
  </si>
  <si>
    <t xml:space="preserve"> 1-30/10/16 (27 days)</t>
  </si>
  <si>
    <t>1-30/8 - 1-30/10/16 (79 days)</t>
  </si>
  <si>
    <t xml:space="preserve">   </t>
  </si>
  <si>
    <t xml:space="preserve">           </t>
  </si>
  <si>
    <t xml:space="preserve">              </t>
  </si>
  <si>
    <t xml:space="preserve">            </t>
  </si>
  <si>
    <t>NO</t>
  </si>
  <si>
    <t>Description of item</t>
  </si>
  <si>
    <t>u.o.m</t>
  </si>
  <si>
    <t>balance</t>
  </si>
  <si>
    <t>in</t>
  </si>
  <si>
    <t>out</t>
  </si>
  <si>
    <t>remark</t>
  </si>
  <si>
    <t>Balance</t>
  </si>
  <si>
    <t>Remark</t>
  </si>
  <si>
    <t>Sand paper      2.5</t>
  </si>
  <si>
    <t>Sand paper #100</t>
  </si>
  <si>
    <t>Sand paper #120</t>
  </si>
  <si>
    <t>Sand paper #400</t>
  </si>
  <si>
    <t xml:space="preserve"> በቆጠራ እስቶክ ማስተካክያ 1 ወጪ የተደረግገ</t>
  </si>
  <si>
    <t>Sand paper #600</t>
  </si>
  <si>
    <t>Sand paper #220</t>
  </si>
  <si>
    <t>Sand paper #240</t>
  </si>
  <si>
    <t>Sand paper #360</t>
  </si>
  <si>
    <t>Sand paper #800</t>
  </si>
  <si>
    <t>Sand paper #1000</t>
  </si>
  <si>
    <t>Sand paper #1200</t>
  </si>
  <si>
    <t>Sand paper #1500</t>
  </si>
  <si>
    <t>Sand paper #2000</t>
  </si>
  <si>
    <t>Roll brush big</t>
  </si>
  <si>
    <t>Roll brush small</t>
  </si>
  <si>
    <t>Brush</t>
  </si>
  <si>
    <t>Roll handle small used</t>
  </si>
  <si>
    <t>Roll handle big  New red</t>
  </si>
  <si>
    <t>Roll handle big  used</t>
  </si>
  <si>
    <t>Roll</t>
  </si>
  <si>
    <t>Cutter disk  big</t>
  </si>
  <si>
    <t>Grinder disk small</t>
  </si>
  <si>
    <t>Grinder disk   big</t>
  </si>
  <si>
    <t xml:space="preserve">Grinder pad </t>
  </si>
  <si>
    <t>paket</t>
  </si>
  <si>
    <t>Stico catalist</t>
  </si>
  <si>
    <t>Nastro paper</t>
  </si>
  <si>
    <t>Plaster nastro (Electric)</t>
  </si>
  <si>
    <t>Glave plastic white</t>
  </si>
  <si>
    <t>Glave plastic black</t>
  </si>
  <si>
    <t xml:space="preserve">Stico </t>
  </si>
  <si>
    <t>stico</t>
  </si>
  <si>
    <t>gallon</t>
  </si>
  <si>
    <t>Mark paint</t>
  </si>
  <si>
    <t xml:space="preserve"> Chora wax</t>
  </si>
  <si>
    <t>Spatola (knife)</t>
  </si>
  <si>
    <t>Gancho</t>
  </si>
  <si>
    <t>morsenta</t>
  </si>
  <si>
    <t>White  chemble(አቡጀዴ)</t>
  </si>
  <si>
    <t>0.1 ትርፍ</t>
  </si>
  <si>
    <t>ማክስ የወንዶች</t>
  </si>
  <si>
    <t>Eye glass</t>
  </si>
  <si>
    <t>Bolt Long tanker</t>
  </si>
  <si>
    <t>3Liyu</t>
  </si>
  <si>
    <t>9leyu</t>
  </si>
  <si>
    <t>9 ልዩ</t>
  </si>
  <si>
    <t>5 ልዩ</t>
  </si>
  <si>
    <t>3 liyu</t>
  </si>
  <si>
    <t>3liyu</t>
  </si>
  <si>
    <t>2 liyu</t>
  </si>
  <si>
    <t>10 liyu</t>
  </si>
  <si>
    <t>7 liyu</t>
  </si>
  <si>
    <t>4 liyu</t>
  </si>
  <si>
    <t>3 LIYU</t>
  </si>
  <si>
    <t>5 liyu</t>
  </si>
  <si>
    <t>6 liyu</t>
  </si>
  <si>
    <t xml:space="preserve">  2liyu</t>
  </si>
  <si>
    <t>6liyu</t>
  </si>
  <si>
    <t>2liyu</t>
  </si>
  <si>
    <t>12 liyu</t>
  </si>
  <si>
    <t>5liyu</t>
  </si>
  <si>
    <t>Cabo</t>
  </si>
  <si>
    <t xml:space="preserve"> 18 እስቶክ ማስተካክያ</t>
  </si>
  <si>
    <t>Terantin</t>
  </si>
  <si>
    <t>Bolt short Tanker</t>
  </si>
  <si>
    <t>9 ትርፍ</t>
  </si>
  <si>
    <t>2 ጎደሎ</t>
  </si>
  <si>
    <t xml:space="preserve"> በቆጠራ እስቶክ ማስተካክያ 1 ገቢ የተደረግገ</t>
  </si>
  <si>
    <t>Nipples 1"</t>
  </si>
  <si>
    <t>7liyu</t>
  </si>
  <si>
    <t>Nipples 3/4"</t>
  </si>
  <si>
    <t>1 ትርፍ</t>
  </si>
  <si>
    <t>1liyu</t>
  </si>
  <si>
    <t xml:space="preserve"> በቆጠራ እስቶክ ማስተካክያ 6 ገቢ የተደረግገ</t>
  </si>
  <si>
    <t xml:space="preserve"> Bolt Nut Tanker</t>
  </si>
  <si>
    <t>9leYu</t>
  </si>
  <si>
    <t>7 ልዩ</t>
  </si>
  <si>
    <t>14 liyu</t>
  </si>
  <si>
    <t>11 liyu</t>
  </si>
  <si>
    <t>3liyu እና 2ትርፍ</t>
  </si>
  <si>
    <t>8 liyu</t>
  </si>
  <si>
    <t>3 LIYU እና 5 ጎደሎ</t>
  </si>
  <si>
    <t xml:space="preserve"> 11 liyu</t>
  </si>
  <si>
    <t xml:space="preserve"> 3 liyu</t>
  </si>
  <si>
    <t>4liyu</t>
  </si>
  <si>
    <t>18 liyu</t>
  </si>
  <si>
    <t xml:space="preserve">Mark sticker  lts 2,000 </t>
  </si>
  <si>
    <t>Mark sticker  telephone 2,000</t>
  </si>
  <si>
    <t xml:space="preserve">Mark sticker bird 2,000 </t>
  </si>
  <si>
    <t xml:space="preserve">Mark sticker lts 3,000 </t>
  </si>
  <si>
    <t>mark sticker lts 4,000</t>
  </si>
  <si>
    <t xml:space="preserve">Mark sticker telephone 3,000 / 5,000 </t>
  </si>
  <si>
    <t xml:space="preserve">Mark sticker fidel 5,000 </t>
  </si>
  <si>
    <t>Mark sticker lts 5,000</t>
  </si>
  <si>
    <t>Mark sticker telephone 10,000 /20,000/25,000</t>
  </si>
  <si>
    <t xml:space="preserve">Mark sticker lts 200 </t>
  </si>
  <si>
    <t xml:space="preserve">Mark sticker fidel 200 </t>
  </si>
  <si>
    <t xml:space="preserve">Mark sticker lts 500 </t>
  </si>
  <si>
    <t xml:space="preserve">Mark sticker lts 1,500 </t>
  </si>
  <si>
    <t xml:space="preserve">Mark sticker lts 1,000 </t>
  </si>
  <si>
    <t>Mark sticker bird 1,000</t>
  </si>
  <si>
    <t>Mark sticker telephone 1,000</t>
  </si>
  <si>
    <t xml:space="preserve">Mark sticker lts 10,000 </t>
  </si>
  <si>
    <t xml:space="preserve">Mark sticker lts 15,000 </t>
  </si>
  <si>
    <t>Mark sticker bird 20,000/25,000</t>
  </si>
  <si>
    <t xml:space="preserve">Mark sticker  lts 20,000  </t>
  </si>
  <si>
    <t xml:space="preserve">Mark sticker  lts 25,000 </t>
  </si>
  <si>
    <t xml:space="preserve">Mark sticker lts 7,000  </t>
  </si>
  <si>
    <t xml:space="preserve">Mark sticker  lts 8,000  </t>
  </si>
  <si>
    <t>white spray</t>
  </si>
  <si>
    <t>0.85 ትርፍ</t>
  </si>
  <si>
    <t>life  buoy</t>
  </si>
  <si>
    <t>Towel(ፎጣ)</t>
  </si>
  <si>
    <t>chemble blue black</t>
  </si>
  <si>
    <t xml:space="preserve"> red  chemble </t>
  </si>
  <si>
    <t>punta #8</t>
  </si>
  <si>
    <t>Gawen(ጋወን)</t>
  </si>
  <si>
    <t>largo</t>
  </si>
  <si>
    <t>Benzin</t>
  </si>
  <si>
    <t>Glave leather</t>
  </si>
  <si>
    <t xml:space="preserve">  </t>
  </si>
  <si>
    <t>Mg 8</t>
  </si>
  <si>
    <t>wax</t>
  </si>
  <si>
    <t>screw vite  short</t>
  </si>
  <si>
    <t>Nipples 11/2"</t>
  </si>
  <si>
    <t>Nipples 11/4"</t>
  </si>
  <si>
    <t>Nipples 2''</t>
  </si>
  <si>
    <t>Nipples 1  1/2"</t>
  </si>
  <si>
    <t>Nipples 1/2Nipples 1  1/2"</t>
  </si>
  <si>
    <t>Holloso 3/4"</t>
  </si>
  <si>
    <t>Plastic broom(መጥረጊያ)</t>
  </si>
  <si>
    <t>Grinder</t>
  </si>
  <si>
    <t>ሆዝ 3"</t>
  </si>
  <si>
    <t>Hollow saw 1''</t>
  </si>
  <si>
    <t>Hollow saw 3''</t>
  </si>
  <si>
    <t>Hollow saw  Adapter small</t>
  </si>
  <si>
    <t>Hollow saw  punta</t>
  </si>
  <si>
    <t>Power cable</t>
  </si>
  <si>
    <t>የዉሀ ጎማ</t>
  </si>
  <si>
    <t>Tanker sticker</t>
  </si>
  <si>
    <t>punta #3.5</t>
  </si>
  <si>
    <t>screw driver philiphs(አሜሪካ ካቻቢቴ)</t>
  </si>
  <si>
    <t>sponge(እስቦንጅ)</t>
  </si>
  <si>
    <t>Rubber hammer (የጎማ መዶሻ)</t>
  </si>
  <si>
    <t>Teflon 3/4" (የኒፕልስ ጎሚኒ)</t>
  </si>
  <si>
    <t>Teflon 1" (የኒፕልስ ጎሚኒ)</t>
  </si>
  <si>
    <t>11 ትርፍ</t>
  </si>
  <si>
    <t xml:space="preserve"> በቆጠራ እስቶክ ማስተካክያ 2 ገቢ የተደረግገ</t>
  </si>
  <si>
    <t>Roll handle medium</t>
  </si>
  <si>
    <t>Roll brush medium</t>
  </si>
  <si>
    <t>cotton</t>
  </si>
  <si>
    <t>Hollow saw 11/2"</t>
  </si>
  <si>
    <t>Hollow saw 2 1/2"</t>
  </si>
  <si>
    <t>Marking  ink</t>
  </si>
  <si>
    <t>meter#5</t>
  </si>
  <si>
    <t>Basket</t>
  </si>
  <si>
    <t>የግራይንደር  ጫፍ</t>
  </si>
  <si>
    <t>የድሪል ጫፍ 13mm</t>
  </si>
  <si>
    <t>plastic water  put</t>
  </si>
  <si>
    <t>joge</t>
  </si>
  <si>
    <t>Nipples 1 ተፈተዉ  ገቢ የተደረጉ</t>
  </si>
  <si>
    <t>Nipples 3/4ተፈተዉ  ገቢ የተደረጉ</t>
  </si>
  <si>
    <t>Tefflon 3/4 (የኒፕልስ ጎሚኒ)</t>
  </si>
  <si>
    <t>Tefflon 1 (የኒፕልስ ጎሚኒ)</t>
  </si>
  <si>
    <t>Hollow saw 3/4"</t>
  </si>
  <si>
    <t xml:space="preserve">vent cap #50 </t>
  </si>
  <si>
    <t>Screw diraver Flat(ፍላት ካቻቢቴ)</t>
  </si>
  <si>
    <t>RORMFMS</t>
  </si>
  <si>
    <t>አዘጋጅ _________________</t>
  </si>
  <si>
    <t>ፊርማ_____________</t>
  </si>
  <si>
    <t xml:space="preserve"> 1-30/8/1 (27 days)</t>
  </si>
  <si>
    <t xml:space="preserve"> 1-30/10/16 (28 days)</t>
  </si>
  <si>
    <t>1-30/8 - 1-30/10/16 (81 days)</t>
  </si>
  <si>
    <t>METAL STOCK</t>
  </si>
  <si>
    <t>22/7/2016</t>
  </si>
  <si>
    <t>21/08/2016</t>
  </si>
  <si>
    <t>26/08/2016</t>
  </si>
  <si>
    <t>27/08/2016</t>
  </si>
  <si>
    <t>29/08/2016</t>
  </si>
  <si>
    <t>23/10/2016</t>
  </si>
  <si>
    <t>14/11/2016</t>
  </si>
  <si>
    <t>21/11/2016</t>
  </si>
  <si>
    <t xml:space="preserve"> Description</t>
  </si>
  <si>
    <t>U.O.M</t>
  </si>
  <si>
    <t>C/B</t>
  </si>
  <si>
    <t xml:space="preserve">IN </t>
  </si>
  <si>
    <t xml:space="preserve">OUT </t>
  </si>
  <si>
    <t xml:space="preserve">C/B </t>
  </si>
  <si>
    <t>Out</t>
  </si>
  <si>
    <t>Bolt Nut Tanker #13</t>
  </si>
  <si>
    <t>Rondela # 13</t>
  </si>
  <si>
    <t>Rondela # 19</t>
  </si>
  <si>
    <t>Rondela # 10</t>
  </si>
  <si>
    <t>Rondela # 17</t>
  </si>
  <si>
    <t>Bath Nut # 19</t>
  </si>
  <si>
    <t>Bath Nut # 17</t>
  </si>
  <si>
    <t>bolt # 27</t>
  </si>
  <si>
    <t>nut # 27</t>
  </si>
  <si>
    <t>Almunium Siliver pipe # 25</t>
  </si>
  <si>
    <t>Bar</t>
  </si>
  <si>
    <t>pipe # 50</t>
  </si>
  <si>
    <t>አልሙኒየም ሮል</t>
  </si>
  <si>
    <t>Gerile</t>
  </si>
  <si>
    <t>PVC pipe # 50(PPR PIPE)</t>
  </si>
  <si>
    <t>screw short # 4</t>
  </si>
  <si>
    <t>wooden screw # 4</t>
  </si>
  <si>
    <t>wooden screw # 3.5*20</t>
  </si>
  <si>
    <t>wooden screw # 8</t>
  </si>
  <si>
    <t>Kg</t>
  </si>
  <si>
    <t>Stico Catalist (ልዩ)</t>
  </si>
  <si>
    <t>Square cover</t>
  </si>
  <si>
    <t>Stico(ልዩ)</t>
  </si>
  <si>
    <t>ቤንዚል</t>
  </si>
  <si>
    <t>Nitrogen Gas  (M3)</t>
  </si>
  <si>
    <t>M3</t>
  </si>
  <si>
    <t xml:space="preserve">ሲሊደር ጋዝ </t>
  </si>
  <si>
    <t>sand Paper shera</t>
  </si>
  <si>
    <t>sand Paper shera (ልዩ)</t>
  </si>
  <si>
    <t>sand Paper 120</t>
  </si>
  <si>
    <t>sand Paper 120(ልዩ)</t>
  </si>
  <si>
    <t>ስውር መቀርቀሪያ (wind bolt swir)</t>
  </si>
  <si>
    <t>የማሽን ከተር ምላጭ #50</t>
  </si>
  <si>
    <t>የመስታወት ማቀፊያ</t>
  </si>
  <si>
    <t>የወንበር ብሎን</t>
  </si>
  <si>
    <t>R.O.R.M.F.M.S</t>
  </si>
  <si>
    <t>Stapler wire # 10</t>
  </si>
  <si>
    <t>Syntic Paint (ሶፋ ሲቲን)</t>
  </si>
  <si>
    <t>የመስታወት ጭቃ</t>
  </si>
  <si>
    <t>Mastish 1kg (CM 43 Glue)</t>
  </si>
  <si>
    <t>Concrete Nail # 8/ኮንክሪት ሚስማር/</t>
  </si>
  <si>
    <t>Concrete Nail # 10/ኮንክሪት ሚስማር/</t>
  </si>
  <si>
    <t>ኩርንችት ሚስማር</t>
  </si>
  <si>
    <t>የወንበር ጎማ (የሴክሬታሪ)</t>
  </si>
  <si>
    <t xml:space="preserve"> ሌዘር</t>
  </si>
  <si>
    <t>ስፖንጅ# 2 cm</t>
  </si>
  <si>
    <t>ጥቁር ጨርቅ</t>
  </si>
  <si>
    <t>የሶፋ መወጠሪያ</t>
  </si>
  <si>
    <t>የጅማት ክር</t>
  </si>
  <si>
    <t xml:space="preserve"> ዘንግ # 10  </t>
  </si>
  <si>
    <t xml:space="preserve"> ዘንግ # 13</t>
  </si>
  <si>
    <t xml:space="preserve">ዘንግ # 19  </t>
  </si>
  <si>
    <t>የእሳት ማጥፊያ ፓውደር 25 ኪ.ግ</t>
  </si>
  <si>
    <t>BAG</t>
  </si>
  <si>
    <t xml:space="preserve">CE guage </t>
  </si>
  <si>
    <t>DIP TUBE FOR 6 KG</t>
  </si>
  <si>
    <t>DIP TUBE FOR 9 KG</t>
  </si>
  <si>
    <t>HOSE FOR 6 KG</t>
  </si>
  <si>
    <t>HOSE FOR 9 KG</t>
  </si>
  <si>
    <t>VALVE</t>
  </si>
  <si>
    <t>የድሪል ጫፍ ባለ 13 mm</t>
  </si>
  <si>
    <t>የመኪና ቻንሲ ባለ 4 ሜ</t>
  </si>
  <si>
    <t>marking ink</t>
  </si>
  <si>
    <t>Stickers(m)</t>
  </si>
  <si>
    <t>Flash Disk 16 Gb</t>
  </si>
  <si>
    <t>Metal Stand</t>
  </si>
  <si>
    <t>Mic cable 18.84 cm</t>
  </si>
  <si>
    <t>Blon and Dado</t>
  </si>
  <si>
    <t>Cabel 2*1.5</t>
  </si>
  <si>
    <t>lamp holdre</t>
  </si>
  <si>
    <t>Dm-855 dynamic wire micro pone(metal)</t>
  </si>
  <si>
    <t>Mic stand big</t>
  </si>
  <si>
    <t>colon Speaker</t>
  </si>
  <si>
    <t>Amplifier (120 DP)</t>
  </si>
  <si>
    <t>Speaker  Wire</t>
  </si>
  <si>
    <t>Switch (Water proof)</t>
  </si>
  <si>
    <t>Table stand -Ats-5</t>
  </si>
  <si>
    <t xml:space="preserve">                    ቀለም</t>
  </si>
  <si>
    <t xml:space="preserve">ሀመርፊኒሽ ሲልቨር </t>
  </si>
  <si>
    <t>ሲሊቨር ቀለም ፈጣን</t>
  </si>
  <si>
    <t>BROKEN WHITE(417)</t>
  </si>
  <si>
    <t>የሪዝን በርሜል ቀለም</t>
  </si>
  <si>
    <t xml:space="preserve">ግሬይ አንቲረስት </t>
  </si>
  <si>
    <t>ግሬይ አንቲረስት  normal</t>
  </si>
  <si>
    <t>ግሬይ አንቲረስት  fast</t>
  </si>
  <si>
    <t>ነጭ ቀለም</t>
  </si>
  <si>
    <t xml:space="preserve">ጥቁር ቀለም </t>
  </si>
  <si>
    <t>ጥቁር ቀለም ፈጣን</t>
  </si>
  <si>
    <t>Road Marking Black</t>
  </si>
  <si>
    <t>የወንበር ቀለም (ሲሊቨር)</t>
  </si>
  <si>
    <t>ባነር 2m*1.5m</t>
  </si>
  <si>
    <t xml:space="preserve">ፓርሊ ጎልደን </t>
  </si>
  <si>
    <t>ባነር1m#1.40m</t>
  </si>
  <si>
    <t>Fast Draying DB</t>
  </si>
  <si>
    <t>Poly Varnish</t>
  </si>
  <si>
    <t>Glue(Homo polymer)</t>
  </si>
  <si>
    <t>Rottery punta small</t>
  </si>
  <si>
    <t xml:space="preserve">    pcs</t>
  </si>
  <si>
    <t>Enamel 423</t>
  </si>
  <si>
    <t>የአሸንዳ ቆርቆ JSW #28 ጌጅ</t>
  </si>
  <si>
    <t>ኮስፒ ቆረቆሮ 5.8 ሜ * 79 ሳሜ</t>
  </si>
  <si>
    <t>Plastick</t>
  </si>
  <si>
    <t>አልሙኒየም ማሽን ምላጭ ያገለገለ</t>
  </si>
  <si>
    <t xml:space="preserve">            ገንዳ ገጠማ  እሰቶክ</t>
  </si>
  <si>
    <t xml:space="preserve">                   28/6/2016</t>
  </si>
  <si>
    <r>
      <t xml:space="preserve">  </t>
    </r>
    <r>
      <rPr>
        <b/>
        <sz val="26"/>
        <color theme="1"/>
        <rFont val="Calibri"/>
        <family val="2"/>
        <scheme val="minor"/>
      </rPr>
      <t>29/6/2016</t>
    </r>
  </si>
  <si>
    <t xml:space="preserve"> 1-30/10/16 (21 days)</t>
  </si>
  <si>
    <t>1-30/8/16 - 1-30/10/16 (70 days)</t>
  </si>
  <si>
    <t>GENDA GETEMA STOCK</t>
  </si>
  <si>
    <t>Item Description</t>
  </si>
  <si>
    <t>Beginning Balance</t>
  </si>
  <si>
    <t>In</t>
  </si>
  <si>
    <t>Bath Gate</t>
  </si>
  <si>
    <t>Bath Screw</t>
  </si>
  <si>
    <t>Bath Gomini</t>
  </si>
  <si>
    <t>Rondela #13</t>
  </si>
  <si>
    <t>በቆጠራ የተገኘ</t>
  </si>
  <si>
    <t xml:space="preserve">Bolt  nut tanker </t>
  </si>
  <si>
    <t xml:space="preserve">Bolt long tanker </t>
  </si>
  <si>
    <t xml:space="preserve">Bath Bolt </t>
  </si>
  <si>
    <t>Plastic Angle</t>
  </si>
  <si>
    <t xml:space="preserve">Screw Vite long </t>
  </si>
  <si>
    <t xml:space="preserve">Screw  Vite short </t>
  </si>
  <si>
    <t>Wooden screw Vite</t>
  </si>
  <si>
    <t>(ውስጥ ለውስጥ የሚመረት)</t>
  </si>
  <si>
    <t>የኳስ ብሎን #19</t>
  </si>
  <si>
    <t>Bath bolt  (ውስጥ ለውስጥ የሚመረት)</t>
  </si>
  <si>
    <t>jaquzin handle s-stripe (code 34)</t>
  </si>
  <si>
    <t>jaquzin handle oval (code 35)</t>
  </si>
  <si>
    <t>jaquzin Aluminium handle#50</t>
  </si>
  <si>
    <t>Aluminium handle #60</t>
  </si>
  <si>
    <t xml:space="preserve">         </t>
  </si>
  <si>
    <t>Aluminium handle #70</t>
  </si>
  <si>
    <t>Aluminium handle #80</t>
  </si>
  <si>
    <t>jaquzin Aluminium korki</t>
  </si>
  <si>
    <t>Aluminium korki</t>
  </si>
  <si>
    <t xml:space="preserve"> Angle lamera</t>
  </si>
  <si>
    <t>Punta #4</t>
  </si>
  <si>
    <t>Punta #8</t>
  </si>
  <si>
    <t>Gybsum</t>
  </si>
  <si>
    <t>bag</t>
  </si>
  <si>
    <t>Nastro Paper</t>
  </si>
  <si>
    <t>blon #13</t>
  </si>
  <si>
    <t>Bow Sow blade</t>
  </si>
  <si>
    <t>wooden handle #60</t>
  </si>
  <si>
    <t>wooden handle #70</t>
  </si>
  <si>
    <t>wooden handle #80</t>
  </si>
  <si>
    <t>kedan gate-large</t>
  </si>
  <si>
    <t>kedan gate-medium</t>
  </si>
  <si>
    <t>kedan gate-small</t>
  </si>
  <si>
    <t>screw  diraver  philiphs(አሜሪካ ካቻቢቴ)</t>
  </si>
  <si>
    <t>M/G/R/N</t>
  </si>
  <si>
    <t>plaster nastro (Electric)</t>
  </si>
  <si>
    <t>code 19 (1) (10461.38*8001)</t>
  </si>
  <si>
    <t xml:space="preserve">Glave plastic </t>
  </si>
  <si>
    <t>Grinder with(Pad small)</t>
  </si>
  <si>
    <t>Life buoy</t>
  </si>
  <si>
    <t>Meter#5</t>
  </si>
  <si>
    <t xml:space="preserve">ለግዜው የማያገለግል </t>
  </si>
  <si>
    <t>Bath gate (በጎሚኒ ችግር)</t>
  </si>
  <si>
    <t>Bath screw (በጎሚኒ ችግር)</t>
  </si>
  <si>
    <t>Bath gomini (ዳሜጅ)</t>
  </si>
  <si>
    <t>በልዩ ልዩ   የሚወጡ</t>
  </si>
  <si>
    <t>Bath gate</t>
  </si>
  <si>
    <t>Bath screw</t>
  </si>
  <si>
    <t>Bath gomini</t>
  </si>
  <si>
    <r>
      <t xml:space="preserve">ዘንግ </t>
    </r>
    <r>
      <rPr>
        <sz val="26"/>
        <color theme="1"/>
        <rFont val="Cambria"/>
        <family val="1"/>
        <scheme val="major"/>
      </rPr>
      <t># 13</t>
    </r>
  </si>
  <si>
    <t>Bolt nut Tanker</t>
  </si>
  <si>
    <t>Bolt Short Tanker</t>
  </si>
  <si>
    <t>flower pot</t>
  </si>
  <si>
    <t>29/6 /2016</t>
  </si>
  <si>
    <t xml:space="preserve"> 1-30/8/1 (24 days)</t>
  </si>
  <si>
    <t>1-30/8 - 1-30/10/16 (75 days)</t>
  </si>
  <si>
    <t>UoM</t>
  </si>
  <si>
    <t>Return</t>
  </si>
  <si>
    <t>Additional</t>
  </si>
  <si>
    <t>addtion</t>
  </si>
  <si>
    <t>Addtion</t>
  </si>
  <si>
    <t>additional</t>
  </si>
  <si>
    <t>dulenty</t>
  </si>
  <si>
    <t>Stracho</t>
  </si>
  <si>
    <t>White  Chemble(አቡጀዴ)</t>
  </si>
  <si>
    <t>0.2+0.25 ትርፍ</t>
  </si>
  <si>
    <t>Towel( ፎጣ )</t>
  </si>
  <si>
    <t>Plastic water put</t>
  </si>
  <si>
    <t>meter</t>
  </si>
  <si>
    <t>0.25 ጎሏል</t>
  </si>
  <si>
    <t xml:space="preserve">sand paper shera </t>
  </si>
  <si>
    <t>1.15 ትርፍ</t>
  </si>
  <si>
    <t>sand paper #240</t>
  </si>
  <si>
    <t>brush Gelcoat</t>
  </si>
  <si>
    <t>Roll handle big new  red</t>
  </si>
  <si>
    <t>ስክሩ ማሰሪያ</t>
  </si>
  <si>
    <t>WaX</t>
  </si>
  <si>
    <t>mg8</t>
  </si>
  <si>
    <t>spatola (knife)</t>
  </si>
  <si>
    <t>meter #7.5</t>
  </si>
  <si>
    <t>meter  #5</t>
  </si>
  <si>
    <t>sand paper #120</t>
  </si>
  <si>
    <t>sand paper #220</t>
  </si>
  <si>
    <t>sand paper #360</t>
  </si>
  <si>
    <t>sand paper #800</t>
  </si>
  <si>
    <t>sand paper #1000</t>
  </si>
  <si>
    <t xml:space="preserve">pcs </t>
  </si>
  <si>
    <t>sand paper #1200</t>
  </si>
  <si>
    <t>sand paper #1500</t>
  </si>
  <si>
    <t>sand paper #2000</t>
  </si>
  <si>
    <t>benzil</t>
  </si>
  <si>
    <t>clear coat set</t>
  </si>
  <si>
    <t>liter</t>
  </si>
  <si>
    <t>Art Brush</t>
  </si>
  <si>
    <t>set</t>
  </si>
  <si>
    <t>ነጭ ቀለም{ 001}</t>
  </si>
  <si>
    <t>Nc 601 (002)</t>
  </si>
  <si>
    <t>Bolt short tanker</t>
  </si>
  <si>
    <t xml:space="preserve">Bolt Nut Tanker </t>
  </si>
  <si>
    <t>plastic bath cover no2</t>
  </si>
  <si>
    <t>pistola</t>
  </si>
  <si>
    <t>M.G.R.N</t>
  </si>
  <si>
    <t>I.S.G.T.V.P</t>
  </si>
  <si>
    <t>Pcs</t>
  </si>
  <si>
    <t>ከሚኒ ስቶር እቃ መጠየቂያ</t>
  </si>
  <si>
    <t>Rondela#13</t>
  </si>
  <si>
    <t>postish</t>
  </si>
  <si>
    <t>ፊሸር ባለ 8</t>
  </si>
  <si>
    <t>golden screw</t>
  </si>
  <si>
    <t>እስፕሩሶ</t>
  </si>
  <si>
    <t>omo</t>
  </si>
  <si>
    <t>Glave plastic</t>
  </si>
  <si>
    <t xml:space="preserve"> spruso</t>
  </si>
  <si>
    <t>0.09 ትርፍ</t>
  </si>
  <si>
    <t>Black Gelcot</t>
  </si>
  <si>
    <t>brush gelcot used</t>
  </si>
  <si>
    <t>R/ of/ R/M/F/M/store</t>
  </si>
  <si>
    <t xml:space="preserve"> ጋዜጣ</t>
  </si>
  <si>
    <t xml:space="preserve">white spray </t>
  </si>
  <si>
    <t>Sticker Flower Pot oval Size</t>
  </si>
  <si>
    <t>Sticker Flower Pot Rectange Size</t>
  </si>
  <si>
    <t>Sticker Flower Pot Cercle Size</t>
  </si>
  <si>
    <t>Alumuinium stock</t>
  </si>
  <si>
    <t>dulentin</t>
  </si>
  <si>
    <t>Spruso</t>
  </si>
  <si>
    <t>stico catalist</t>
  </si>
  <si>
    <t>perl silver</t>
  </si>
  <si>
    <t>ምንብቭችሽዝ\</t>
  </si>
  <si>
    <t>Description</t>
  </si>
  <si>
    <t>Resin (IU)</t>
  </si>
  <si>
    <t>Jelcoat</t>
  </si>
  <si>
    <t>Black Jelcoat</t>
  </si>
  <si>
    <t xml:space="preserve">Weving </t>
  </si>
  <si>
    <t>Hardner #30</t>
  </si>
  <si>
    <t>Cab – O – Sil (Fumed silica)</t>
  </si>
  <si>
    <t>Mg 1</t>
  </si>
  <si>
    <t>Mg 3&amp;1 mix</t>
  </si>
  <si>
    <t>MG3 1.8 kg</t>
  </si>
  <si>
    <t>Nipples  1''</t>
  </si>
  <si>
    <t>Nipples  ¾''</t>
  </si>
  <si>
    <t>Bolt long tanker</t>
  </si>
  <si>
    <t>Bolt  short  tanker</t>
  </si>
  <si>
    <t xml:space="preserve">Bolt nut tanker </t>
  </si>
  <si>
    <t>Pulish disk</t>
  </si>
  <si>
    <t>Pulish hair</t>
  </si>
  <si>
    <t xml:space="preserve">Grainder Pad </t>
  </si>
  <si>
    <t>Plastic bath cover no 1</t>
  </si>
  <si>
    <t>Plastic bath cover no 2</t>
  </si>
  <si>
    <t>Bath nut#19</t>
  </si>
  <si>
    <t>Bath nut#17</t>
  </si>
  <si>
    <t xml:space="preserve">Bath Gate </t>
  </si>
  <si>
    <t>Bath bolt</t>
  </si>
  <si>
    <t>plastic angle</t>
  </si>
  <si>
    <t>Status</t>
  </si>
  <si>
    <t xml:space="preserve">U.o.m </t>
  </si>
  <si>
    <t>Drum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</si>
</sst>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(* #,##0.00_);_(* \(#,##0.00\);_(* &quot;-&quot;??_);_(@_)"/>
    <numFmt numFmtId="164" formatCode="0.000"/>
    <numFmt numFmtId="165" formatCode="0.0;[Red]0.0"/>
    <numFmt numFmtId="166" formatCode="0.00;[Red]0.00"/>
    <numFmt numFmtId="167" formatCode="0;[Red]0"/>
    <numFmt numFmtId="168" formatCode="0.0"/>
  </numFmts>
  <fonts count="1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Times New Roman"/>
      <family val="1"/>
    </font>
    <font>
      <b/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4"/>
      <color theme="1"/>
      <name val="Times New Roman"/>
      <family val="1"/>
    </font>
    <font>
      <b/>
      <sz val="20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6"/>
      <name val="Times New Roman"/>
      <family val="1"/>
    </font>
    <font>
      <b/>
      <sz val="16"/>
      <color theme="1"/>
      <name val="Times New Roman"/>
      <family val="1"/>
    </font>
    <font>
      <b/>
      <i/>
      <sz val="16"/>
      <color theme="1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theme="1"/>
      <name val="Ebrima"/>
      <family val="2"/>
    </font>
    <font>
      <b/>
      <sz val="18"/>
      <color theme="1"/>
      <name val="Cambria"/>
      <family val="1"/>
      <scheme val="major"/>
    </font>
    <font>
      <b/>
      <u/>
      <sz val="18"/>
      <color theme="1"/>
      <name val="Cambria"/>
      <family val="1"/>
      <scheme val="major"/>
    </font>
    <font>
      <sz val="18"/>
      <color theme="1"/>
      <name val="Cambria"/>
      <family val="1"/>
      <scheme val="major"/>
    </font>
    <font>
      <u/>
      <sz val="18"/>
      <color theme="1"/>
      <name val="Cambria"/>
      <family val="1"/>
      <scheme val="major"/>
    </font>
    <font>
      <b/>
      <u/>
      <sz val="18"/>
      <color theme="1"/>
      <name val="Calibri"/>
      <family val="2"/>
      <scheme val="minor"/>
    </font>
    <font>
      <u/>
      <sz val="18"/>
      <color theme="1"/>
      <name val="Calibri"/>
      <family val="2"/>
      <scheme val="minor"/>
    </font>
    <font>
      <u/>
      <sz val="22"/>
      <color theme="1"/>
      <name val="Calibri"/>
      <family val="2"/>
      <scheme val="minor"/>
    </font>
    <font>
      <b/>
      <u/>
      <sz val="20"/>
      <color theme="1"/>
      <name val="Calibri"/>
      <family val="2"/>
      <scheme val="minor"/>
    </font>
    <font>
      <sz val="11"/>
      <color theme="6"/>
      <name val="Calibri"/>
      <family val="2"/>
      <scheme val="minor"/>
    </font>
    <font>
      <b/>
      <u/>
      <sz val="20"/>
      <color theme="1"/>
      <name val="Cambria"/>
      <family val="1"/>
      <scheme val="major"/>
    </font>
    <font>
      <sz val="20"/>
      <color theme="1"/>
      <name val="Cambria"/>
      <family val="1"/>
      <scheme val="major"/>
    </font>
    <font>
      <b/>
      <sz val="18"/>
      <color theme="1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b/>
      <sz val="20"/>
      <color theme="1"/>
      <name val="Cambria"/>
      <family val="1"/>
      <scheme val="major"/>
    </font>
    <font>
      <b/>
      <sz val="20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2"/>
      <color theme="1"/>
      <name val="Cambria"/>
      <family val="1"/>
      <scheme val="major"/>
    </font>
    <font>
      <b/>
      <sz val="16"/>
      <color theme="1"/>
      <name val="Cambria"/>
      <family val="1"/>
      <scheme val="major"/>
    </font>
    <font>
      <sz val="11"/>
      <color theme="1"/>
      <name val="Cambria"/>
      <family val="1"/>
      <scheme val="major"/>
    </font>
    <font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6"/>
      <color theme="1"/>
      <name val="Cambria"/>
      <family val="1"/>
      <scheme val="major"/>
    </font>
    <font>
      <sz val="11"/>
      <name val="Cambria"/>
      <family val="1"/>
      <scheme val="major"/>
    </font>
    <font>
      <b/>
      <sz val="18"/>
      <name val="Cambria"/>
      <family val="1"/>
      <scheme val="major"/>
    </font>
    <font>
      <b/>
      <sz val="20"/>
      <name val="Cambria"/>
      <family val="1"/>
      <scheme val="major"/>
    </font>
    <font>
      <sz val="22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4"/>
      <color indexed="81"/>
      <name val="Tahoma"/>
      <family val="2"/>
    </font>
    <font>
      <sz val="14"/>
      <color indexed="81"/>
      <name val="Tahoma"/>
      <family val="2"/>
    </font>
    <font>
      <b/>
      <sz val="18"/>
      <color indexed="81"/>
      <name val="Cambria"/>
      <family val="1"/>
      <scheme val="major"/>
    </font>
    <font>
      <sz val="18"/>
      <color indexed="81"/>
      <name val="Cambria"/>
      <family val="1"/>
      <scheme val="major"/>
    </font>
    <font>
      <b/>
      <sz val="16"/>
      <color indexed="81"/>
      <name val="Tahoma"/>
      <family val="2"/>
    </font>
    <font>
      <sz val="16"/>
      <color indexed="81"/>
      <name val="Tahoma"/>
      <family val="2"/>
    </font>
    <font>
      <b/>
      <sz val="20"/>
      <color indexed="81"/>
      <name val="Cambria"/>
      <family val="1"/>
      <scheme val="major"/>
    </font>
    <font>
      <sz val="20"/>
      <color indexed="81"/>
      <name val="Cambria"/>
      <family val="1"/>
      <scheme val="major"/>
    </font>
    <font>
      <b/>
      <sz val="22"/>
      <color indexed="81"/>
      <name val="Cambria"/>
      <family val="1"/>
      <scheme val="major"/>
    </font>
    <font>
      <sz val="22"/>
      <color indexed="81"/>
      <name val="Cambria"/>
      <family val="1"/>
      <scheme val="major"/>
    </font>
    <font>
      <b/>
      <sz val="9"/>
      <color indexed="81"/>
      <name val="Tahoma"/>
      <charset val="1"/>
    </font>
    <font>
      <sz val="9"/>
      <color indexed="81"/>
      <name val="Tahoma"/>
      <charset val="1"/>
    </font>
    <font>
      <b/>
      <sz val="16"/>
      <color indexed="81"/>
      <name val="Cambria"/>
      <family val="1"/>
      <scheme val="major"/>
    </font>
    <font>
      <sz val="16"/>
      <color indexed="81"/>
      <name val="Cambria"/>
      <family val="1"/>
      <scheme val="major"/>
    </font>
    <font>
      <sz val="9"/>
      <color indexed="81"/>
      <name val="Cambria"/>
      <family val="1"/>
      <scheme val="major"/>
    </font>
    <font>
      <b/>
      <sz val="9"/>
      <color indexed="81"/>
      <name val="Cambria"/>
      <family val="1"/>
      <scheme val="major"/>
    </font>
    <font>
      <sz val="18"/>
      <color indexed="81"/>
      <name val="Tahoma"/>
      <family val="2"/>
    </font>
    <font>
      <sz val="12"/>
      <color theme="1"/>
      <name val="Calibri"/>
      <family val="2"/>
      <scheme val="minor"/>
    </font>
    <font>
      <b/>
      <sz val="12"/>
      <color theme="1"/>
      <name val="Cambria"/>
      <family val="1"/>
      <scheme val="major"/>
    </font>
    <font>
      <sz val="12"/>
      <color theme="1"/>
      <name val="Cambria"/>
      <family val="1"/>
      <scheme val="major"/>
    </font>
    <font>
      <sz val="12"/>
      <name val="Cambria"/>
      <family val="1"/>
      <scheme val="maj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sz val="24"/>
      <color indexed="81"/>
      <name val="Tahoma"/>
      <family val="2"/>
    </font>
    <font>
      <sz val="22"/>
      <color indexed="81"/>
      <name val="Tahoma"/>
      <family val="2"/>
    </font>
    <font>
      <sz val="28"/>
      <color indexed="81"/>
      <name val="Tahoma"/>
      <family val="2"/>
    </font>
    <font>
      <sz val="26"/>
      <color indexed="81"/>
      <name val="Tahoma"/>
      <family val="2"/>
    </font>
    <font>
      <sz val="20"/>
      <color indexed="81"/>
      <name val="Tahoma"/>
      <family val="2"/>
    </font>
    <font>
      <b/>
      <sz val="36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u/>
      <sz val="26"/>
      <color theme="1"/>
      <name val="Calibri"/>
      <family val="2"/>
      <scheme val="minor"/>
    </font>
    <font>
      <b/>
      <u/>
      <sz val="28"/>
      <color theme="1"/>
      <name val="Calibri"/>
      <family val="2"/>
      <scheme val="minor"/>
    </font>
    <font>
      <b/>
      <u/>
      <sz val="22"/>
      <color theme="1"/>
      <name val="Calibri"/>
      <family val="2"/>
      <scheme val="minor"/>
    </font>
    <font>
      <b/>
      <u/>
      <sz val="24"/>
      <color theme="1"/>
      <name val="Calibri"/>
      <family val="2"/>
      <scheme val="minor"/>
    </font>
    <font>
      <b/>
      <u/>
      <sz val="22"/>
      <color theme="1"/>
      <name val="Cambria"/>
      <family val="1"/>
      <scheme val="major"/>
    </font>
    <font>
      <b/>
      <i/>
      <sz val="26"/>
      <color theme="1"/>
      <name val="Calibri"/>
      <family val="2"/>
      <scheme val="minor"/>
    </font>
    <font>
      <b/>
      <i/>
      <sz val="28"/>
      <color theme="1"/>
      <name val="Cambria"/>
      <family val="1"/>
      <scheme val="major"/>
    </font>
    <font>
      <b/>
      <i/>
      <sz val="28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i/>
      <sz val="26"/>
      <color theme="1"/>
      <name val="Cambria"/>
      <family val="1"/>
      <scheme val="major"/>
    </font>
    <font>
      <sz val="26"/>
      <color theme="1"/>
      <name val="Cambria"/>
      <family val="1"/>
      <scheme val="major"/>
    </font>
    <font>
      <b/>
      <sz val="26"/>
      <color theme="1"/>
      <name val="Cambria"/>
      <family val="1"/>
      <scheme val="major"/>
    </font>
    <font>
      <sz val="22"/>
      <color theme="1"/>
      <name val="Cambria"/>
      <family val="1"/>
      <scheme val="major"/>
    </font>
    <font>
      <i/>
      <sz val="26"/>
      <name val="Cambria"/>
      <family val="1"/>
      <scheme val="major"/>
    </font>
    <font>
      <sz val="26"/>
      <name val="Cambria"/>
      <family val="1"/>
      <scheme val="major"/>
    </font>
    <font>
      <b/>
      <sz val="26"/>
      <name val="Cambria"/>
      <family val="1"/>
      <scheme val="major"/>
    </font>
    <font>
      <b/>
      <sz val="18"/>
      <name val="Calibri"/>
      <family val="2"/>
      <scheme val="minor"/>
    </font>
    <font>
      <sz val="18"/>
      <name val="Calibri"/>
      <family val="2"/>
      <scheme val="minor"/>
    </font>
    <font>
      <sz val="22"/>
      <name val="Cambria"/>
      <family val="1"/>
      <scheme val="major"/>
    </font>
    <font>
      <b/>
      <sz val="22"/>
      <name val="Cambria"/>
      <family val="1"/>
      <scheme val="major"/>
    </font>
    <font>
      <sz val="16"/>
      <name val="Cambria"/>
      <family val="1"/>
      <scheme val="major"/>
    </font>
    <font>
      <b/>
      <i/>
      <sz val="26"/>
      <color theme="1"/>
      <name val="Cambria"/>
      <family val="1"/>
      <scheme val="major"/>
    </font>
    <font>
      <b/>
      <i/>
      <sz val="18"/>
      <color theme="1"/>
      <name val="Calibri"/>
      <family val="2"/>
      <scheme val="minor"/>
    </font>
    <font>
      <b/>
      <i/>
      <sz val="22"/>
      <color theme="1"/>
      <name val="Cambria"/>
      <family val="1"/>
      <scheme val="major"/>
    </font>
    <font>
      <b/>
      <i/>
      <sz val="16"/>
      <color theme="1"/>
      <name val="Cambria"/>
      <family val="1"/>
      <scheme val="major"/>
    </font>
    <font>
      <i/>
      <sz val="22"/>
      <color theme="1"/>
      <name val="Calibri"/>
      <family val="2"/>
      <scheme val="minor"/>
    </font>
    <font>
      <b/>
      <i/>
      <u/>
      <sz val="36"/>
      <color theme="1"/>
      <name val="Calibri"/>
      <family val="2"/>
      <scheme val="minor"/>
    </font>
    <font>
      <b/>
      <i/>
      <u/>
      <sz val="22"/>
      <color theme="1"/>
      <name val="Calibri"/>
      <family val="2"/>
      <scheme val="minor"/>
    </font>
    <font>
      <i/>
      <sz val="24"/>
      <color theme="1"/>
      <name val="Calibri"/>
      <family val="2"/>
      <scheme val="minor"/>
    </font>
    <font>
      <b/>
      <i/>
      <u/>
      <sz val="24"/>
      <color theme="1"/>
      <name val="Calibri"/>
      <family val="2"/>
      <scheme val="minor"/>
    </font>
    <font>
      <u/>
      <sz val="24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18"/>
      <color theme="0"/>
      <name val="Calibri"/>
      <family val="2"/>
      <scheme val="minor"/>
    </font>
    <font>
      <b/>
      <i/>
      <u val="double"/>
      <sz val="28"/>
      <color theme="1"/>
      <name val="Cambria"/>
      <family val="1"/>
      <scheme val="major"/>
    </font>
    <font>
      <sz val="28"/>
      <color theme="1"/>
      <name val="Calibri"/>
      <family val="2"/>
      <scheme val="minor"/>
    </font>
    <font>
      <b/>
      <i/>
      <sz val="24"/>
      <color theme="1"/>
      <name val="Calibri"/>
      <family val="2"/>
      <scheme val="minor"/>
    </font>
    <font>
      <b/>
      <i/>
      <sz val="24"/>
      <color theme="1"/>
      <name val="Cambria"/>
      <family val="1"/>
      <scheme val="major"/>
    </font>
    <font>
      <sz val="24"/>
      <color theme="1"/>
      <name val="Cambria"/>
      <family val="1"/>
      <scheme val="major"/>
    </font>
    <font>
      <b/>
      <sz val="24"/>
      <color theme="1"/>
      <name val="Cambria"/>
      <family val="1"/>
      <scheme val="major"/>
    </font>
    <font>
      <b/>
      <sz val="24"/>
      <name val="Cambria"/>
      <family val="1"/>
      <scheme val="major"/>
    </font>
    <font>
      <b/>
      <i/>
      <sz val="22"/>
      <color rgb="FF002060"/>
      <name val="Calibri"/>
      <family val="2"/>
      <scheme val="minor"/>
    </font>
    <font>
      <sz val="24"/>
      <color theme="4" tint="0.79998168889431442"/>
      <name val="Cambria"/>
      <family val="1"/>
      <scheme val="major"/>
    </font>
    <font>
      <b/>
      <sz val="24"/>
      <color theme="4" tint="0.79998168889431442"/>
      <name val="Cambria"/>
      <family val="1"/>
      <scheme val="major"/>
    </font>
    <font>
      <b/>
      <i/>
      <sz val="22"/>
      <color rgb="FF002060"/>
      <name val="Cambria"/>
      <family val="1"/>
      <scheme val="major"/>
    </font>
    <font>
      <b/>
      <i/>
      <sz val="2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mbria"/>
      <family val="1"/>
      <scheme val="major"/>
    </font>
  </fonts>
  <fills count="22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6" fillId="0" borderId="0"/>
    <xf numFmtId="0" fontId="1" fillId="0" borderId="0"/>
  </cellStyleXfs>
  <cellXfs count="1070">
    <xf numFmtId="0" fontId="0" fillId="0" borderId="0" xfId="0"/>
    <xf numFmtId="0" fontId="4" fillId="0" borderId="0" xfId="0" applyFont="1" applyFill="1"/>
    <xf numFmtId="0" fontId="4" fillId="0" borderId="0" xfId="0" applyNumberFormat="1" applyFont="1" applyFill="1"/>
    <xf numFmtId="0" fontId="6" fillId="0" borderId="3" xfId="0" applyFont="1" applyFill="1" applyBorder="1" applyAlignment="1">
      <alignment vertical="center"/>
    </xf>
    <xf numFmtId="0" fontId="0" fillId="3" borderId="4" xfId="0" applyFill="1" applyBorder="1" applyAlignment="1">
      <alignment horizontal="center" vertical="center"/>
    </xf>
    <xf numFmtId="0" fontId="8" fillId="0" borderId="0" xfId="0" applyFont="1" applyFill="1"/>
    <xf numFmtId="0" fontId="10" fillId="5" borderId="0" xfId="0" applyFont="1" applyFill="1" applyAlignment="1">
      <alignment horizontal="center" vertical="center"/>
    </xf>
    <xf numFmtId="164" fontId="10" fillId="5" borderId="0" xfId="0" applyNumberFormat="1" applyFont="1" applyFill="1" applyBorder="1"/>
    <xf numFmtId="164" fontId="10" fillId="5" borderId="0" xfId="0" applyNumberFormat="1" applyFont="1" applyFill="1" applyBorder="1" applyAlignment="1">
      <alignment horizontal="center" vertical="center"/>
    </xf>
    <xf numFmtId="0" fontId="12" fillId="6" borderId="0" xfId="0" applyFont="1" applyFill="1" applyBorder="1"/>
    <xf numFmtId="0" fontId="11" fillId="6" borderId="3" xfId="0" applyFont="1" applyFill="1" applyBorder="1" applyAlignment="1">
      <alignment horizontal="left"/>
    </xf>
    <xf numFmtId="0" fontId="11" fillId="6" borderId="3" xfId="0" applyNumberFormat="1" applyFont="1" applyFill="1" applyBorder="1" applyAlignment="1">
      <alignment horizontal="left"/>
    </xf>
    <xf numFmtId="0" fontId="11" fillId="6" borderId="2" xfId="0" applyFont="1" applyFill="1" applyBorder="1" applyAlignment="1">
      <alignment horizontal="left"/>
    </xf>
    <xf numFmtId="0" fontId="12" fillId="6" borderId="3" xfId="0" applyFont="1" applyFill="1" applyBorder="1"/>
    <xf numFmtId="0" fontId="12" fillId="6" borderId="2" xfId="0" applyFont="1" applyFill="1" applyBorder="1"/>
    <xf numFmtId="0" fontId="12" fillId="6" borderId="3" xfId="0" applyFont="1" applyFill="1" applyBorder="1" applyAlignment="1">
      <alignment horizontal="center"/>
    </xf>
    <xf numFmtId="0" fontId="12" fillId="6" borderId="3" xfId="0" applyFont="1" applyFill="1" applyBorder="1" applyAlignment="1">
      <alignment horizontal="center" vertical="center"/>
    </xf>
    <xf numFmtId="0" fontId="12" fillId="6" borderId="2" xfId="0" applyFont="1" applyFill="1" applyBorder="1" applyAlignment="1">
      <alignment horizontal="center" vertical="center"/>
    </xf>
    <xf numFmtId="0" fontId="10" fillId="5" borderId="0" xfId="0" applyFont="1" applyFill="1"/>
    <xf numFmtId="0" fontId="12" fillId="3" borderId="8" xfId="0" applyFont="1" applyFill="1" applyBorder="1" applyAlignment="1">
      <alignment horizontal="center" vertical="center"/>
    </xf>
    <xf numFmtId="0" fontId="12" fillId="3" borderId="9" xfId="0" applyFont="1" applyFill="1" applyBorder="1" applyAlignment="1">
      <alignment horizontal="left" vertical="top"/>
    </xf>
    <xf numFmtId="0" fontId="12" fillId="3" borderId="8" xfId="0" applyFont="1" applyFill="1" applyBorder="1" applyAlignment="1">
      <alignment horizontal="center"/>
    </xf>
    <xf numFmtId="0" fontId="12" fillId="3" borderId="8" xfId="0" applyFont="1" applyFill="1" applyBorder="1"/>
    <xf numFmtId="0" fontId="12" fillId="3" borderId="9" xfId="0" applyFont="1" applyFill="1" applyBorder="1"/>
    <xf numFmtId="2" fontId="12" fillId="3" borderId="8" xfId="0" applyNumberFormat="1" applyFont="1" applyFill="1" applyBorder="1"/>
    <xf numFmtId="0" fontId="12" fillId="3" borderId="8" xfId="0" applyNumberFormat="1" applyFont="1" applyFill="1" applyBorder="1"/>
    <xf numFmtId="0" fontId="12" fillId="3" borderId="3" xfId="0" applyFont="1" applyFill="1" applyBorder="1"/>
    <xf numFmtId="0" fontId="12" fillId="3" borderId="1" xfId="0" applyFont="1" applyFill="1" applyBorder="1"/>
    <xf numFmtId="0" fontId="12" fillId="3" borderId="3" xfId="0" applyFont="1" applyFill="1" applyBorder="1" applyAlignment="1">
      <alignment horizontal="center" vertical="center"/>
    </xf>
    <xf numFmtId="2" fontId="12" fillId="3" borderId="3" xfId="0" applyNumberFormat="1" applyFont="1" applyFill="1" applyBorder="1" applyAlignment="1">
      <alignment horizontal="center" vertical="center"/>
    </xf>
    <xf numFmtId="0" fontId="12" fillId="3" borderId="0" xfId="0" applyFont="1" applyFill="1"/>
    <xf numFmtId="0" fontId="12" fillId="3" borderId="1" xfId="0" applyFont="1" applyFill="1" applyBorder="1" applyAlignment="1">
      <alignment horizontal="left" vertical="top"/>
    </xf>
    <xf numFmtId="0" fontId="12" fillId="3" borderId="3" xfId="0" applyFont="1" applyFill="1" applyBorder="1" applyAlignment="1">
      <alignment horizontal="center"/>
    </xf>
    <xf numFmtId="0" fontId="12" fillId="3" borderId="3" xfId="0" applyNumberFormat="1" applyFont="1" applyFill="1" applyBorder="1"/>
    <xf numFmtId="0" fontId="11" fillId="3" borderId="1" xfId="0" applyFont="1" applyFill="1" applyBorder="1" applyAlignment="1">
      <alignment horizontal="left" vertical="top"/>
    </xf>
    <xf numFmtId="0" fontId="11" fillId="3" borderId="3" xfId="0" applyFont="1" applyFill="1" applyBorder="1" applyAlignment="1">
      <alignment horizontal="center"/>
    </xf>
    <xf numFmtId="0" fontId="11" fillId="3" borderId="3" xfId="0" applyFont="1" applyFill="1" applyBorder="1"/>
    <xf numFmtId="0" fontId="11" fillId="3" borderId="1" xfId="0" applyFont="1" applyFill="1" applyBorder="1"/>
    <xf numFmtId="2" fontId="11" fillId="3" borderId="3" xfId="0" applyNumberFormat="1" applyFont="1" applyFill="1" applyBorder="1"/>
    <xf numFmtId="0" fontId="11" fillId="3" borderId="3" xfId="0" applyNumberFormat="1" applyFont="1" applyFill="1" applyBorder="1"/>
    <xf numFmtId="0" fontId="11" fillId="3" borderId="0" xfId="0" applyFont="1" applyFill="1"/>
    <xf numFmtId="0" fontId="12" fillId="3" borderId="1" xfId="0" applyFont="1" applyFill="1" applyBorder="1" applyAlignment="1">
      <alignment vertical="top"/>
    </xf>
    <xf numFmtId="0" fontId="12" fillId="3" borderId="1" xfId="0" applyFont="1" applyFill="1" applyBorder="1" applyAlignment="1">
      <alignment horizontal="left" vertical="center"/>
    </xf>
    <xf numFmtId="0" fontId="13" fillId="3" borderId="3" xfId="0" applyFont="1" applyFill="1" applyBorder="1" applyAlignment="1">
      <alignment horizontal="center" vertical="top"/>
    </xf>
    <xf numFmtId="0" fontId="13" fillId="3" borderId="3" xfId="0" applyFont="1" applyFill="1" applyBorder="1" applyAlignment="1">
      <alignment horizontal="center"/>
    </xf>
    <xf numFmtId="0" fontId="12" fillId="3" borderId="3" xfId="0" applyFont="1" applyFill="1" applyBorder="1" applyAlignment="1">
      <alignment horizontal="center" vertical="top"/>
    </xf>
    <xf numFmtId="0" fontId="12" fillId="3" borderId="10" xfId="0" applyFont="1" applyFill="1" applyBorder="1" applyAlignment="1">
      <alignment horizontal="left" vertical="top"/>
    </xf>
    <xf numFmtId="0" fontId="12" fillId="3" borderId="5" xfId="0" applyFont="1" applyFill="1" applyBorder="1" applyAlignment="1">
      <alignment horizontal="center" vertical="top"/>
    </xf>
    <xf numFmtId="0" fontId="12" fillId="3" borderId="5" xfId="0" applyFont="1" applyFill="1" applyBorder="1"/>
    <xf numFmtId="0" fontId="12" fillId="3" borderId="10" xfId="0" applyFont="1" applyFill="1" applyBorder="1"/>
    <xf numFmtId="0" fontId="12" fillId="3" borderId="5" xfId="0" applyNumberFormat="1" applyFont="1" applyFill="1" applyBorder="1"/>
    <xf numFmtId="0" fontId="12" fillId="3" borderId="3" xfId="0" applyFont="1" applyFill="1" applyBorder="1" applyAlignment="1">
      <alignment horizontal="left" vertical="top"/>
    </xf>
    <xf numFmtId="0" fontId="12" fillId="3" borderId="0" xfId="0" applyFont="1" applyFill="1" applyBorder="1"/>
    <xf numFmtId="0" fontId="12" fillId="3" borderId="7" xfId="0" applyFont="1" applyFill="1" applyBorder="1" applyAlignment="1">
      <alignment horizontal="center" vertical="center"/>
    </xf>
    <xf numFmtId="0" fontId="12" fillId="3" borderId="5" xfId="0" applyFont="1" applyFill="1" applyBorder="1" applyAlignment="1">
      <alignment horizontal="left" vertical="top"/>
    </xf>
    <xf numFmtId="0" fontId="4" fillId="0" borderId="0" xfId="0" applyFont="1" applyFill="1" applyAlignment="1">
      <alignment horizontal="center" vertical="center"/>
    </xf>
    <xf numFmtId="0" fontId="17" fillId="7" borderId="0" xfId="0" applyFont="1" applyFill="1"/>
    <xf numFmtId="14" fontId="18" fillId="7" borderId="0" xfId="0" applyNumberFormat="1" applyFont="1" applyFill="1" applyAlignment="1">
      <alignment horizontal="center"/>
    </xf>
    <xf numFmtId="14" fontId="17" fillId="7" borderId="11" xfId="0" applyNumberFormat="1" applyFont="1" applyFill="1" applyBorder="1" applyAlignment="1">
      <alignment horizontal="center"/>
    </xf>
    <xf numFmtId="14" fontId="17" fillId="7" borderId="0" xfId="0" applyNumberFormat="1" applyFont="1" applyFill="1" applyAlignment="1">
      <alignment horizontal="center"/>
    </xf>
    <xf numFmtId="0" fontId="19" fillId="7" borderId="11" xfId="0" applyFont="1" applyFill="1" applyBorder="1"/>
    <xf numFmtId="14" fontId="17" fillId="7" borderId="4" xfId="0" applyNumberFormat="1" applyFont="1" applyFill="1" applyBorder="1" applyAlignment="1">
      <alignment horizontal="center"/>
    </xf>
    <xf numFmtId="14" fontId="17" fillId="7" borderId="0" xfId="0" applyNumberFormat="1" applyFont="1" applyFill="1" applyAlignment="1">
      <alignment vertical="top"/>
    </xf>
    <xf numFmtId="14" fontId="18" fillId="7" borderId="0" xfId="0" applyNumberFormat="1" applyFont="1" applyFill="1" applyAlignment="1">
      <alignment vertical="top"/>
    </xf>
    <xf numFmtId="14" fontId="17" fillId="7" borderId="11" xfId="0" applyNumberFormat="1" applyFont="1" applyFill="1" applyBorder="1" applyAlignment="1">
      <alignment vertical="top"/>
    </xf>
    <xf numFmtId="0" fontId="18" fillId="7" borderId="12" xfId="0" applyFont="1" applyFill="1" applyBorder="1"/>
    <xf numFmtId="0" fontId="20" fillId="7" borderId="12" xfId="0" applyFont="1" applyFill="1" applyBorder="1"/>
    <xf numFmtId="0" fontId="19" fillId="7" borderId="13" xfId="0" applyFont="1" applyFill="1" applyBorder="1"/>
    <xf numFmtId="0" fontId="0" fillId="7" borderId="11" xfId="0" applyFill="1" applyBorder="1"/>
    <xf numFmtId="0" fontId="24" fillId="7" borderId="11" xfId="0" applyFont="1" applyFill="1" applyBorder="1" applyAlignment="1">
      <alignment horizontal="center" vertical="center"/>
    </xf>
    <xf numFmtId="0" fontId="25" fillId="7" borderId="11" xfId="0" applyFont="1" applyFill="1" applyBorder="1"/>
    <xf numFmtId="0" fontId="27" fillId="7" borderId="5" xfId="0" applyFont="1" applyFill="1" applyBorder="1" applyAlignment="1"/>
    <xf numFmtId="0" fontId="0" fillId="7" borderId="0" xfId="0" applyFill="1"/>
    <xf numFmtId="0" fontId="28" fillId="7" borderId="0" xfId="0" applyFont="1" applyFill="1"/>
    <xf numFmtId="0" fontId="19" fillId="7" borderId="0" xfId="0" applyFont="1" applyFill="1" applyAlignment="1">
      <alignment horizontal="center"/>
    </xf>
    <xf numFmtId="0" fontId="19" fillId="7" borderId="15" xfId="0" applyFont="1" applyFill="1" applyBorder="1"/>
    <xf numFmtId="14" fontId="17" fillId="7" borderId="0" xfId="0" applyNumberFormat="1" applyFont="1" applyFill="1" applyAlignment="1">
      <alignment vertical="center"/>
    </xf>
    <xf numFmtId="0" fontId="19" fillId="7" borderId="0" xfId="0" applyFont="1" applyFill="1"/>
    <xf numFmtId="0" fontId="24" fillId="7" borderId="15" xfId="0" applyFont="1" applyFill="1" applyBorder="1" applyAlignment="1">
      <alignment horizontal="center" vertical="center"/>
    </xf>
    <xf numFmtId="0" fontId="0" fillId="7" borderId="15" xfId="0" applyFill="1" applyBorder="1"/>
    <xf numFmtId="0" fontId="27" fillId="7" borderId="8" xfId="0" applyFont="1" applyFill="1" applyBorder="1" applyAlignment="1"/>
    <xf numFmtId="0" fontId="10" fillId="5" borderId="3" xfId="0" applyFont="1" applyFill="1" applyBorder="1" applyAlignment="1">
      <alignment horizontal="center" vertical="center"/>
    </xf>
    <xf numFmtId="0" fontId="30" fillId="7" borderId="3" xfId="0" applyFont="1" applyFill="1" applyBorder="1" applyAlignment="1">
      <alignment horizontal="center" vertical="center"/>
    </xf>
    <xf numFmtId="14" fontId="30" fillId="7" borderId="3" xfId="0" applyNumberFormat="1" applyFont="1" applyFill="1" applyBorder="1" applyAlignment="1">
      <alignment horizontal="center"/>
    </xf>
    <xf numFmtId="14" fontId="30" fillId="7" borderId="2" xfId="0" applyNumberFormat="1" applyFont="1" applyFill="1" applyBorder="1" applyAlignment="1">
      <alignment horizontal="center"/>
    </xf>
    <xf numFmtId="14" fontId="17" fillId="7" borderId="3" xfId="0" applyNumberFormat="1" applyFont="1" applyFill="1" applyBorder="1" applyAlignment="1">
      <alignment horizontal="center"/>
    </xf>
    <xf numFmtId="14" fontId="17" fillId="7" borderId="2" xfId="0" applyNumberFormat="1" applyFont="1" applyFill="1" applyBorder="1" applyAlignment="1">
      <alignment horizontal="center"/>
    </xf>
    <xf numFmtId="0" fontId="17" fillId="7" borderId="2" xfId="0" applyFont="1" applyFill="1" applyBorder="1"/>
    <xf numFmtId="0" fontId="17" fillId="7" borderId="3" xfId="0" applyFont="1" applyFill="1" applyBorder="1"/>
    <xf numFmtId="0" fontId="28" fillId="7" borderId="3" xfId="0" applyFont="1" applyFill="1" applyBorder="1"/>
    <xf numFmtId="0" fontId="31" fillId="7" borderId="3" xfId="0" applyFont="1" applyFill="1" applyBorder="1"/>
    <xf numFmtId="0" fontId="28" fillId="7" borderId="8" xfId="0" applyFont="1" applyFill="1" applyBorder="1"/>
    <xf numFmtId="0" fontId="28" fillId="7" borderId="9" xfId="0" applyFont="1" applyFill="1" applyBorder="1"/>
    <xf numFmtId="0" fontId="32" fillId="7" borderId="3" xfId="0" applyFont="1" applyFill="1" applyBorder="1"/>
    <xf numFmtId="0" fontId="33" fillId="7" borderId="3" xfId="0" applyFont="1" applyFill="1" applyBorder="1"/>
    <xf numFmtId="0" fontId="28" fillId="7" borderId="1" xfId="0" applyFont="1" applyFill="1" applyBorder="1"/>
    <xf numFmtId="0" fontId="31" fillId="7" borderId="8" xfId="0" applyFont="1" applyFill="1" applyBorder="1"/>
    <xf numFmtId="0" fontId="31" fillId="7" borderId="9" xfId="0" applyFont="1" applyFill="1" applyBorder="1"/>
    <xf numFmtId="0" fontId="31" fillId="7" borderId="15" xfId="0" applyFont="1" applyFill="1" applyBorder="1"/>
    <xf numFmtId="0" fontId="31" fillId="7" borderId="2" xfId="0" applyFont="1" applyFill="1" applyBorder="1"/>
    <xf numFmtId="0" fontId="31" fillId="7" borderId="1" xfId="0" applyFont="1" applyFill="1" applyBorder="1"/>
    <xf numFmtId="0" fontId="31" fillId="7" borderId="2" xfId="0" applyFont="1" applyFill="1" applyBorder="1" applyAlignment="1">
      <alignment horizontal="center"/>
    </xf>
    <xf numFmtId="0" fontId="31" fillId="7" borderId="3" xfId="0" applyFont="1" applyFill="1" applyBorder="1" applyAlignment="1">
      <alignment horizontal="center"/>
    </xf>
    <xf numFmtId="0" fontId="31" fillId="7" borderId="1" xfId="0" applyFont="1" applyFill="1" applyBorder="1" applyAlignment="1">
      <alignment horizontal="center"/>
    </xf>
    <xf numFmtId="0" fontId="28" fillId="7" borderId="2" xfId="0" applyFont="1" applyFill="1" applyBorder="1" applyAlignment="1">
      <alignment horizontal="center"/>
    </xf>
    <xf numFmtId="0" fontId="28" fillId="7" borderId="3" xfId="0" applyFont="1" applyFill="1" applyBorder="1" applyAlignment="1">
      <alignment horizontal="center"/>
    </xf>
    <xf numFmtId="0" fontId="34" fillId="7" borderId="3" xfId="0" applyFont="1" applyFill="1" applyBorder="1" applyAlignment="1">
      <alignment horizontal="center"/>
    </xf>
    <xf numFmtId="0" fontId="34" fillId="7" borderId="2" xfId="0" applyFont="1" applyFill="1" applyBorder="1" applyAlignment="1">
      <alignment horizontal="center"/>
    </xf>
    <xf numFmtId="0" fontId="28" fillId="7" borderId="1" xfId="0" applyFont="1" applyFill="1" applyBorder="1" applyAlignment="1">
      <alignment horizontal="center"/>
    </xf>
    <xf numFmtId="0" fontId="17" fillId="7" borderId="2" xfId="0" applyFont="1" applyFill="1" applyBorder="1" applyAlignment="1">
      <alignment horizontal="center"/>
    </xf>
    <xf numFmtId="0" fontId="17" fillId="7" borderId="3" xfId="0" applyFont="1" applyFill="1" applyBorder="1" applyAlignment="1">
      <alignment horizontal="center"/>
    </xf>
    <xf numFmtId="0" fontId="30" fillId="7" borderId="3" xfId="0" applyFont="1" applyFill="1" applyBorder="1" applyAlignment="1">
      <alignment horizontal="center"/>
    </xf>
    <xf numFmtId="0" fontId="30" fillId="7" borderId="2" xfId="0" applyFont="1" applyFill="1" applyBorder="1" applyAlignment="1">
      <alignment horizontal="center"/>
    </xf>
    <xf numFmtId="0" fontId="30" fillId="7" borderId="1" xfId="0" applyFont="1" applyFill="1" applyBorder="1" applyAlignment="1">
      <alignment horizontal="center"/>
    </xf>
    <xf numFmtId="0" fontId="30" fillId="7" borderId="3" xfId="0" applyFont="1" applyFill="1" applyBorder="1"/>
    <xf numFmtId="0" fontId="33" fillId="7" borderId="2" xfId="0" applyFont="1" applyFill="1" applyBorder="1"/>
    <xf numFmtId="0" fontId="28" fillId="7" borderId="2" xfId="0" applyFont="1" applyFill="1" applyBorder="1"/>
    <xf numFmtId="0" fontId="35" fillId="7" borderId="2" xfId="0" applyFont="1" applyFill="1" applyBorder="1" applyAlignment="1">
      <alignment horizontal="center"/>
    </xf>
    <xf numFmtId="0" fontId="35" fillId="7" borderId="3" xfId="0" applyFont="1" applyFill="1" applyBorder="1" applyAlignment="1">
      <alignment horizontal="center"/>
    </xf>
    <xf numFmtId="0" fontId="34" fillId="7" borderId="3" xfId="0" applyFont="1" applyFill="1" applyBorder="1"/>
    <xf numFmtId="0" fontId="36" fillId="7" borderId="2" xfId="0" applyFont="1" applyFill="1" applyBorder="1" applyAlignment="1">
      <alignment horizontal="center"/>
    </xf>
    <xf numFmtId="0" fontId="36" fillId="7" borderId="3" xfId="0" applyFont="1" applyFill="1" applyBorder="1" applyAlignment="1">
      <alignment horizontal="center"/>
    </xf>
    <xf numFmtId="0" fontId="36" fillId="7" borderId="3" xfId="0" applyFont="1" applyFill="1" applyBorder="1"/>
    <xf numFmtId="164" fontId="10" fillId="5" borderId="3" xfId="0" applyNumberFormat="1" applyFont="1" applyFill="1" applyBorder="1"/>
    <xf numFmtId="164" fontId="10" fillId="5" borderId="3" xfId="0" applyNumberFormat="1" applyFont="1" applyFill="1" applyBorder="1" applyAlignment="1">
      <alignment horizontal="center" vertical="center"/>
    </xf>
    <xf numFmtId="0" fontId="30" fillId="4" borderId="3" xfId="0" applyFont="1" applyFill="1" applyBorder="1" applyAlignment="1">
      <alignment horizontal="center"/>
    </xf>
    <xf numFmtId="0" fontId="30" fillId="4" borderId="3" xfId="0" applyFont="1" applyFill="1" applyBorder="1" applyAlignment="1">
      <alignment horizontal="left" vertical="center"/>
    </xf>
    <xf numFmtId="0" fontId="30" fillId="4" borderId="2" xfId="0" applyFont="1" applyFill="1" applyBorder="1" applyAlignment="1">
      <alignment horizontal="center"/>
    </xf>
    <xf numFmtId="165" fontId="17" fillId="4" borderId="3" xfId="1" applyNumberFormat="1" applyFont="1" applyFill="1" applyBorder="1" applyAlignment="1"/>
    <xf numFmtId="0" fontId="36" fillId="4" borderId="3" xfId="0" applyFont="1" applyFill="1" applyBorder="1" applyAlignment="1">
      <alignment horizontal="center"/>
    </xf>
    <xf numFmtId="0" fontId="36" fillId="4" borderId="3" xfId="0" applyFont="1" applyFill="1" applyBorder="1"/>
    <xf numFmtId="0" fontId="36" fillId="4" borderId="1" xfId="0" applyFont="1" applyFill="1" applyBorder="1"/>
    <xf numFmtId="165" fontId="17" fillId="7" borderId="3" xfId="1" applyNumberFormat="1" applyFont="1" applyFill="1" applyBorder="1" applyAlignment="1"/>
    <xf numFmtId="0" fontId="37" fillId="4" borderId="2" xfId="0" applyFont="1" applyFill="1" applyBorder="1"/>
    <xf numFmtId="0" fontId="37" fillId="4" borderId="3" xfId="0" applyFont="1" applyFill="1" applyBorder="1"/>
    <xf numFmtId="0" fontId="37" fillId="7" borderId="3" xfId="0" applyFont="1" applyFill="1" applyBorder="1"/>
    <xf numFmtId="0" fontId="17" fillId="4" borderId="3" xfId="0" applyFont="1" applyFill="1" applyBorder="1"/>
    <xf numFmtId="0" fontId="0" fillId="0" borderId="3" xfId="0" applyBorder="1"/>
    <xf numFmtId="0" fontId="28" fillId="0" borderId="3" xfId="0" applyFont="1" applyBorder="1"/>
    <xf numFmtId="0" fontId="28" fillId="0" borderId="1" xfId="0" applyFont="1" applyBorder="1"/>
    <xf numFmtId="0" fontId="0" fillId="7" borderId="3" xfId="0" applyFill="1" applyBorder="1"/>
    <xf numFmtId="0" fontId="31" fillId="0" borderId="3" xfId="0" applyFont="1" applyBorder="1"/>
    <xf numFmtId="0" fontId="28" fillId="0" borderId="0" xfId="0" applyFont="1"/>
    <xf numFmtId="0" fontId="38" fillId="0" borderId="0" xfId="0" applyFont="1"/>
    <xf numFmtId="0" fontId="39" fillId="0" borderId="0" xfId="0" applyFont="1"/>
    <xf numFmtId="0" fontId="39" fillId="7" borderId="0" xfId="0" applyFont="1" applyFill="1"/>
    <xf numFmtId="0" fontId="39" fillId="0" borderId="3" xfId="0" applyFont="1" applyBorder="1"/>
    <xf numFmtId="0" fontId="31" fillId="0" borderId="0" xfId="0" applyFont="1"/>
    <xf numFmtId="0" fontId="0" fillId="7" borderId="0" xfId="0" applyFill="1" applyBorder="1"/>
    <xf numFmtId="0" fontId="6" fillId="0" borderId="0" xfId="0" applyFont="1"/>
    <xf numFmtId="0" fontId="34" fillId="0" borderId="0" xfId="0" applyFont="1"/>
    <xf numFmtId="0" fontId="0" fillId="0" borderId="15" xfId="0" applyBorder="1"/>
    <xf numFmtId="0" fontId="0" fillId="0" borderId="11" xfId="0" applyBorder="1"/>
    <xf numFmtId="0" fontId="19" fillId="0" borderId="0" xfId="0" applyFont="1"/>
    <xf numFmtId="0" fontId="19" fillId="0" borderId="11" xfId="0" applyFont="1" applyBorder="1"/>
    <xf numFmtId="0" fontId="27" fillId="0" borderId="3" xfId="0" applyFont="1" applyBorder="1"/>
    <xf numFmtId="0" fontId="35" fillId="0" borderId="0" xfId="0" applyFont="1"/>
    <xf numFmtId="0" fontId="17" fillId="0" borderId="0" xfId="0" applyFont="1"/>
    <xf numFmtId="0" fontId="30" fillId="0" borderId="3" xfId="0" applyNumberFormat="1" applyFont="1" applyFill="1" applyBorder="1" applyAlignment="1">
      <alignment horizontal="center"/>
    </xf>
    <xf numFmtId="0" fontId="30" fillId="0" borderId="3" xfId="0" applyFont="1" applyFill="1" applyBorder="1"/>
    <xf numFmtId="0" fontId="30" fillId="0" borderId="2" xfId="0" applyFont="1" applyFill="1" applyBorder="1" applyAlignment="1">
      <alignment horizontal="center"/>
    </xf>
    <xf numFmtId="0" fontId="36" fillId="0" borderId="3" xfId="0" applyFont="1" applyFill="1" applyBorder="1" applyAlignment="1">
      <alignment horizontal="center"/>
    </xf>
    <xf numFmtId="165" fontId="36" fillId="0" borderId="3" xfId="0" applyNumberFormat="1" applyFont="1" applyFill="1" applyBorder="1"/>
    <xf numFmtId="165" fontId="36" fillId="0" borderId="1" xfId="0" applyNumberFormat="1" applyFont="1" applyFill="1" applyBorder="1"/>
    <xf numFmtId="0" fontId="37" fillId="0" borderId="2" xfId="0" applyFont="1" applyFill="1" applyBorder="1"/>
    <xf numFmtId="165" fontId="17" fillId="7" borderId="3" xfId="0" applyNumberFormat="1" applyFont="1" applyFill="1" applyBorder="1"/>
    <xf numFmtId="0" fontId="17" fillId="0" borderId="3" xfId="0" applyFont="1" applyFill="1" applyBorder="1"/>
    <xf numFmtId="0" fontId="0" fillId="0" borderId="3" xfId="0" applyFill="1" applyBorder="1"/>
    <xf numFmtId="0" fontId="28" fillId="0" borderId="3" xfId="0" applyFont="1" applyFill="1" applyBorder="1"/>
    <xf numFmtId="165" fontId="28" fillId="7" borderId="3" xfId="0" applyNumberFormat="1" applyFont="1" applyFill="1" applyBorder="1"/>
    <xf numFmtId="165" fontId="28" fillId="7" borderId="1" xfId="0" applyNumberFormat="1" applyFont="1" applyFill="1" applyBorder="1"/>
    <xf numFmtId="0" fontId="31" fillId="0" borderId="3" xfId="0" applyFont="1" applyFill="1" applyBorder="1"/>
    <xf numFmtId="165" fontId="31" fillId="7" borderId="3" xfId="0" applyNumberFormat="1" applyFont="1" applyFill="1" applyBorder="1"/>
    <xf numFmtId="0" fontId="17" fillId="0" borderId="16" xfId="0" applyFont="1" applyFill="1" applyBorder="1" applyAlignment="1">
      <alignment horizontal="center"/>
    </xf>
    <xf numFmtId="166" fontId="28" fillId="7" borderId="3" xfId="0" applyNumberFormat="1" applyFont="1" applyFill="1" applyBorder="1"/>
    <xf numFmtId="166" fontId="28" fillId="7" borderId="1" xfId="0" applyNumberFormat="1" applyFont="1" applyFill="1" applyBorder="1"/>
    <xf numFmtId="166" fontId="31" fillId="7" borderId="3" xfId="0" applyNumberFormat="1" applyFont="1" applyFill="1" applyBorder="1"/>
    <xf numFmtId="166" fontId="31" fillId="7" borderId="1" xfId="0" applyNumberFormat="1" applyFont="1" applyFill="1" applyBorder="1"/>
    <xf numFmtId="0" fontId="31" fillId="0" borderId="1" xfId="0" applyFont="1" applyFill="1" applyBorder="1"/>
    <xf numFmtId="166" fontId="28" fillId="0" borderId="1" xfId="0" applyNumberFormat="1" applyFont="1" applyFill="1" applyBorder="1"/>
    <xf numFmtId="166" fontId="31" fillId="0" borderId="3" xfId="0" applyNumberFormat="1" applyFont="1" applyFill="1" applyBorder="1"/>
    <xf numFmtId="0" fontId="34" fillId="0" borderId="3" xfId="0" applyFont="1" applyFill="1" applyBorder="1"/>
    <xf numFmtId="166" fontId="34" fillId="7" borderId="3" xfId="0" applyNumberFormat="1" applyFont="1" applyFill="1" applyBorder="1"/>
    <xf numFmtId="0" fontId="34" fillId="0" borderId="3" xfId="0" applyFont="1" applyFill="1" applyBorder="1" applyAlignment="1">
      <alignment horizontal="center"/>
    </xf>
    <xf numFmtId="166" fontId="34" fillId="7" borderId="3" xfId="0" applyNumberFormat="1" applyFont="1" applyFill="1" applyBorder="1" applyAlignment="1">
      <alignment horizontal="center"/>
    </xf>
    <xf numFmtId="0" fontId="0" fillId="0" borderId="1" xfId="0" applyFill="1" applyBorder="1"/>
    <xf numFmtId="166" fontId="34" fillId="0" borderId="3" xfId="0" applyNumberFormat="1" applyFont="1" applyFill="1" applyBorder="1"/>
    <xf numFmtId="167" fontId="34" fillId="0" borderId="3" xfId="0" applyNumberFormat="1" applyFont="1" applyFill="1" applyBorder="1"/>
    <xf numFmtId="166" fontId="34" fillId="7" borderId="1" xfId="0" applyNumberFormat="1" applyFont="1" applyFill="1" applyBorder="1"/>
    <xf numFmtId="166" fontId="17" fillId="7" borderId="3" xfId="0" applyNumberFormat="1" applyFont="1" applyFill="1" applyBorder="1"/>
    <xf numFmtId="166" fontId="30" fillId="7" borderId="1" xfId="0" applyNumberFormat="1" applyFont="1" applyFill="1" applyBorder="1"/>
    <xf numFmtId="166" fontId="30" fillId="7" borderId="3" xfId="0" applyNumberFormat="1" applyFont="1" applyFill="1" applyBorder="1"/>
    <xf numFmtId="0" fontId="27" fillId="0" borderId="3" xfId="0" applyFont="1" applyFill="1" applyBorder="1"/>
    <xf numFmtId="0" fontId="35" fillId="0" borderId="3" xfId="0" applyFont="1" applyFill="1" applyBorder="1"/>
    <xf numFmtId="166" fontId="35" fillId="7" borderId="3" xfId="0" applyNumberFormat="1" applyFont="1" applyFill="1" applyBorder="1"/>
    <xf numFmtId="0" fontId="33" fillId="0" borderId="3" xfId="0" applyFont="1" applyFill="1" applyBorder="1"/>
    <xf numFmtId="166" fontId="33" fillId="7" borderId="3" xfId="0" applyNumberFormat="1" applyFont="1" applyFill="1" applyBorder="1"/>
    <xf numFmtId="0" fontId="38" fillId="0" borderId="3" xfId="0" applyFont="1" applyFill="1" applyBorder="1"/>
    <xf numFmtId="0" fontId="6" fillId="0" borderId="3" xfId="0" applyFont="1" applyFill="1" applyBorder="1"/>
    <xf numFmtId="0" fontId="36" fillId="0" borderId="3" xfId="0" applyFont="1" applyFill="1" applyBorder="1"/>
    <xf numFmtId="0" fontId="40" fillId="0" borderId="3" xfId="0" applyFont="1" applyFill="1" applyBorder="1"/>
    <xf numFmtId="166" fontId="36" fillId="7" borderId="3" xfId="0" applyNumberFormat="1" applyFont="1" applyFill="1" applyBorder="1"/>
    <xf numFmtId="0" fontId="19" fillId="0" borderId="3" xfId="0" applyFont="1" applyFill="1" applyBorder="1"/>
    <xf numFmtId="0" fontId="17" fillId="8" borderId="3" xfId="0" applyFont="1" applyFill="1" applyBorder="1"/>
    <xf numFmtId="167" fontId="38" fillId="0" borderId="3" xfId="0" applyNumberFormat="1" applyFont="1" applyFill="1" applyBorder="1" applyAlignment="1">
      <alignment horizontal="center" vertical="center"/>
    </xf>
    <xf numFmtId="2" fontId="38" fillId="0" borderId="3" xfId="0" applyNumberFormat="1" applyFont="1" applyFill="1" applyBorder="1" applyAlignment="1">
      <alignment horizontal="center" vertical="center"/>
    </xf>
    <xf numFmtId="0" fontId="0" fillId="0" borderId="0" xfId="0" applyFill="1"/>
    <xf numFmtId="0" fontId="30" fillId="0" borderId="3" xfId="0" applyFont="1" applyFill="1" applyBorder="1" applyAlignment="1">
      <alignment horizontal="center"/>
    </xf>
    <xf numFmtId="0" fontId="40" fillId="0" borderId="0" xfId="0" applyFont="1" applyFill="1"/>
    <xf numFmtId="0" fontId="36" fillId="0" borderId="0" xfId="0" applyFont="1" applyFill="1"/>
    <xf numFmtId="0" fontId="17" fillId="0" borderId="0" xfId="0" applyFont="1" applyFill="1"/>
    <xf numFmtId="166" fontId="17" fillId="7" borderId="3" xfId="1" applyNumberFormat="1" applyFont="1" applyFill="1" applyBorder="1" applyAlignment="1"/>
    <xf numFmtId="0" fontId="36" fillId="0" borderId="1" xfId="0" applyFont="1" applyFill="1" applyBorder="1"/>
    <xf numFmtId="0" fontId="17" fillId="0" borderId="2" xfId="0" applyFont="1" applyFill="1" applyBorder="1" applyAlignment="1">
      <alignment horizontal="center"/>
    </xf>
    <xf numFmtId="0" fontId="17" fillId="0" borderId="3" xfId="0" applyFont="1" applyFill="1" applyBorder="1" applyAlignment="1">
      <alignment horizontal="center"/>
    </xf>
    <xf numFmtId="0" fontId="37" fillId="0" borderId="3" xfId="0" applyFont="1" applyFill="1" applyBorder="1"/>
    <xf numFmtId="166" fontId="28" fillId="0" borderId="3" xfId="0" applyNumberFormat="1" applyFont="1" applyFill="1" applyBorder="1"/>
    <xf numFmtId="0" fontId="30" fillId="0" borderId="3" xfId="0" applyFont="1" applyFill="1" applyBorder="1" applyAlignment="1">
      <alignment horizontal="left"/>
    </xf>
    <xf numFmtId="0" fontId="36" fillId="0" borderId="3" xfId="0" applyFont="1" applyFill="1" applyBorder="1" applyAlignment="1">
      <alignment horizontal="center" vertical="center"/>
    </xf>
    <xf numFmtId="0" fontId="41" fillId="0" borderId="2" xfId="0" applyFont="1" applyFill="1" applyBorder="1"/>
    <xf numFmtId="0" fontId="41" fillId="0" borderId="3" xfId="0" applyFont="1" applyFill="1" applyBorder="1"/>
    <xf numFmtId="0" fontId="42" fillId="0" borderId="3" xfId="0" applyFont="1" applyFill="1" applyBorder="1"/>
    <xf numFmtId="0" fontId="30" fillId="3" borderId="2" xfId="0" applyFont="1" applyFill="1" applyBorder="1" applyAlignment="1">
      <alignment horizontal="center"/>
    </xf>
    <xf numFmtId="0" fontId="36" fillId="3" borderId="3" xfId="0" applyFont="1" applyFill="1" applyBorder="1" applyAlignment="1">
      <alignment horizontal="center" vertical="center"/>
    </xf>
    <xf numFmtId="0" fontId="36" fillId="3" borderId="3" xfId="0" applyFont="1" applyFill="1" applyBorder="1" applyAlignment="1">
      <alignment horizontal="center"/>
    </xf>
    <xf numFmtId="0" fontId="36" fillId="3" borderId="3" xfId="0" applyFont="1" applyFill="1" applyBorder="1"/>
    <xf numFmtId="0" fontId="36" fillId="3" borderId="1" xfId="0" applyFont="1" applyFill="1" applyBorder="1"/>
    <xf numFmtId="0" fontId="37" fillId="3" borderId="2" xfId="0" applyFont="1" applyFill="1" applyBorder="1"/>
    <xf numFmtId="0" fontId="37" fillId="3" borderId="3" xfId="0" applyFont="1" applyFill="1" applyBorder="1"/>
    <xf numFmtId="0" fontId="17" fillId="3" borderId="3" xfId="0" applyFont="1" applyFill="1" applyBorder="1"/>
    <xf numFmtId="0" fontId="31" fillId="0" borderId="1" xfId="0" applyFont="1" applyBorder="1"/>
    <xf numFmtId="0" fontId="34" fillId="0" borderId="3" xfId="0" applyFont="1" applyBorder="1"/>
    <xf numFmtId="0" fontId="34" fillId="0" borderId="3" xfId="0" applyFont="1" applyBorder="1" applyAlignment="1">
      <alignment horizontal="center"/>
    </xf>
    <xf numFmtId="0" fontId="0" fillId="0" borderId="1" xfId="0" applyBorder="1"/>
    <xf numFmtId="0" fontId="17" fillId="0" borderId="3" xfId="0" applyFont="1" applyBorder="1"/>
    <xf numFmtId="0" fontId="30" fillId="0" borderId="3" xfId="0" applyFont="1" applyBorder="1"/>
    <xf numFmtId="0" fontId="35" fillId="0" borderId="3" xfId="0" applyFont="1" applyBorder="1"/>
    <xf numFmtId="0" fontId="33" fillId="0" borderId="3" xfId="0" applyFont="1" applyBorder="1"/>
    <xf numFmtId="0" fontId="38" fillId="0" borderId="3" xfId="0" applyFont="1" applyBorder="1"/>
    <xf numFmtId="0" fontId="6" fillId="0" borderId="3" xfId="0" applyFont="1" applyBorder="1"/>
    <xf numFmtId="0" fontId="36" fillId="0" borderId="3" xfId="0" applyFont="1" applyBorder="1"/>
    <xf numFmtId="0" fontId="40" fillId="0" borderId="3" xfId="0" applyFont="1" applyBorder="1"/>
    <xf numFmtId="0" fontId="19" fillId="0" borderId="3" xfId="0" applyFont="1" applyBorder="1"/>
    <xf numFmtId="0" fontId="17" fillId="3" borderId="16" xfId="0" applyFont="1" applyFill="1" applyBorder="1" applyAlignment="1">
      <alignment horizontal="center"/>
    </xf>
    <xf numFmtId="0" fontId="36" fillId="3" borderId="17" xfId="0" applyFont="1" applyFill="1" applyBorder="1" applyAlignment="1">
      <alignment horizontal="center" vertical="center"/>
    </xf>
    <xf numFmtId="0" fontId="36" fillId="3" borderId="3" xfId="1" applyNumberFormat="1" applyFont="1" applyFill="1" applyBorder="1" applyAlignment="1">
      <alignment horizontal="center"/>
    </xf>
    <xf numFmtId="0" fontId="37" fillId="0" borderId="3" xfId="0" applyFont="1" applyBorder="1"/>
    <xf numFmtId="0" fontId="30" fillId="0" borderId="3" xfId="0" applyNumberFormat="1" applyFont="1" applyFill="1" applyBorder="1" applyAlignment="1">
      <alignment horizontal="left"/>
    </xf>
    <xf numFmtId="0" fontId="30" fillId="3" borderId="2" xfId="0" applyNumberFormat="1" applyFont="1" applyFill="1" applyBorder="1" applyAlignment="1">
      <alignment horizontal="center"/>
    </xf>
    <xf numFmtId="0" fontId="17" fillId="7" borderId="3" xfId="1" applyNumberFormat="1" applyFont="1" applyFill="1" applyBorder="1" applyAlignment="1"/>
    <xf numFmtId="0" fontId="36" fillId="3" borderId="3" xfId="0" applyNumberFormat="1" applyFont="1" applyFill="1" applyBorder="1" applyAlignment="1">
      <alignment horizontal="center" vertical="center"/>
    </xf>
    <xf numFmtId="0" fontId="36" fillId="3" borderId="3" xfId="0" applyNumberFormat="1" applyFont="1" applyFill="1" applyBorder="1" applyAlignment="1">
      <alignment horizontal="center"/>
    </xf>
    <xf numFmtId="0" fontId="36" fillId="3" borderId="3" xfId="0" applyNumberFormat="1" applyFont="1" applyFill="1" applyBorder="1"/>
    <xf numFmtId="0" fontId="36" fillId="3" borderId="1" xfId="0" applyNumberFormat="1" applyFont="1" applyFill="1" applyBorder="1"/>
    <xf numFmtId="0" fontId="41" fillId="3" borderId="2" xfId="0" applyNumberFormat="1" applyFont="1" applyFill="1" applyBorder="1"/>
    <xf numFmtId="0" fontId="17" fillId="7" borderId="3" xfId="0" applyNumberFormat="1" applyFont="1" applyFill="1" applyBorder="1"/>
    <xf numFmtId="0" fontId="42" fillId="3" borderId="3" xfId="0" applyNumberFormat="1" applyFont="1" applyFill="1" applyBorder="1"/>
    <xf numFmtId="0" fontId="0" fillId="0" borderId="3" xfId="0" applyNumberFormat="1" applyBorder="1"/>
    <xf numFmtId="0" fontId="28" fillId="0" borderId="3" xfId="0" applyNumberFormat="1" applyFont="1" applyBorder="1"/>
    <xf numFmtId="0" fontId="28" fillId="7" borderId="3" xfId="0" applyNumberFormat="1" applyFont="1" applyFill="1" applyBorder="1"/>
    <xf numFmtId="0" fontId="28" fillId="7" borderId="1" xfId="0" applyNumberFormat="1" applyFont="1" applyFill="1" applyBorder="1"/>
    <xf numFmtId="0" fontId="31" fillId="0" borderId="3" xfId="0" applyNumberFormat="1" applyFont="1" applyBorder="1"/>
    <xf numFmtId="0" fontId="31" fillId="7" borderId="3" xfId="0" applyNumberFormat="1" applyFont="1" applyFill="1" applyBorder="1"/>
    <xf numFmtId="0" fontId="17" fillId="3" borderId="16" xfId="0" applyNumberFormat="1" applyFont="1" applyFill="1" applyBorder="1" applyAlignment="1">
      <alignment horizontal="center"/>
    </xf>
    <xf numFmtId="0" fontId="31" fillId="7" borderId="1" xfId="0" applyNumberFormat="1" applyFont="1" applyFill="1" applyBorder="1"/>
    <xf numFmtId="0" fontId="31" fillId="0" borderId="1" xfId="0" applyNumberFormat="1" applyFont="1" applyBorder="1"/>
    <xf numFmtId="0" fontId="28" fillId="0" borderId="1" xfId="0" applyNumberFormat="1" applyFont="1" applyFill="1" applyBorder="1"/>
    <xf numFmtId="0" fontId="31" fillId="0" borderId="3" xfId="0" applyNumberFormat="1" applyFont="1" applyFill="1" applyBorder="1"/>
    <xf numFmtId="0" fontId="34" fillId="0" borderId="3" xfId="0" applyNumberFormat="1" applyFont="1" applyBorder="1"/>
    <xf numFmtId="0" fontId="34" fillId="0" borderId="3" xfId="0" applyNumberFormat="1" applyFont="1" applyBorder="1" applyAlignment="1">
      <alignment horizontal="center"/>
    </xf>
    <xf numFmtId="0" fontId="17" fillId="0" borderId="3" xfId="0" applyNumberFormat="1" applyFont="1" applyBorder="1"/>
    <xf numFmtId="0" fontId="30" fillId="0" borderId="3" xfId="0" applyNumberFormat="1" applyFont="1" applyBorder="1"/>
    <xf numFmtId="0" fontId="27" fillId="0" borderId="3" xfId="0" applyNumberFormat="1" applyFont="1" applyBorder="1"/>
    <xf numFmtId="0" fontId="35" fillId="0" borderId="3" xfId="0" applyNumberFormat="1" applyFont="1" applyBorder="1"/>
    <xf numFmtId="0" fontId="33" fillId="0" borderId="3" xfId="0" applyNumberFormat="1" applyFont="1" applyBorder="1"/>
    <xf numFmtId="0" fontId="38" fillId="0" borderId="3" xfId="0" applyNumberFormat="1" applyFont="1" applyBorder="1"/>
    <xf numFmtId="0" fontId="6" fillId="0" borderId="3" xfId="0" applyNumberFormat="1" applyFont="1" applyBorder="1"/>
    <xf numFmtId="0" fontId="36" fillId="0" borderId="3" xfId="0" applyNumberFormat="1" applyFont="1" applyBorder="1"/>
    <xf numFmtId="0" fontId="40" fillId="0" borderId="3" xfId="0" applyNumberFormat="1" applyFont="1" applyBorder="1"/>
    <xf numFmtId="0" fontId="19" fillId="0" borderId="3" xfId="0" applyNumberFormat="1" applyFont="1" applyBorder="1"/>
    <xf numFmtId="0" fontId="17" fillId="8" borderId="3" xfId="0" applyNumberFormat="1" applyFont="1" applyFill="1" applyBorder="1"/>
    <xf numFmtId="0" fontId="0" fillId="0" borderId="0" xfId="0" applyNumberFormat="1"/>
    <xf numFmtId="0" fontId="36" fillId="4" borderId="3" xfId="0" applyFont="1" applyFill="1" applyBorder="1" applyAlignment="1">
      <alignment horizontal="center" vertical="center"/>
    </xf>
    <xf numFmtId="166" fontId="36" fillId="3" borderId="3" xfId="0" applyNumberFormat="1" applyFont="1" applyFill="1" applyBorder="1"/>
    <xf numFmtId="166" fontId="36" fillId="3" borderId="1" xfId="0" applyNumberFormat="1" applyFont="1" applyFill="1" applyBorder="1"/>
    <xf numFmtId="0" fontId="41" fillId="3" borderId="2" xfId="0" applyFont="1" applyFill="1" applyBorder="1"/>
    <xf numFmtId="0" fontId="42" fillId="3" borderId="3" xfId="0" applyFont="1" applyFill="1" applyBorder="1"/>
    <xf numFmtId="166" fontId="40" fillId="0" borderId="3" xfId="0" applyNumberFormat="1" applyFont="1" applyBorder="1"/>
    <xf numFmtId="0" fontId="43" fillId="0" borderId="3" xfId="0" applyFont="1" applyFill="1" applyBorder="1" applyAlignment="1">
      <alignment horizontal="left"/>
    </xf>
    <xf numFmtId="0" fontId="30" fillId="0" borderId="2" xfId="0" applyFont="1" applyBorder="1" applyAlignment="1">
      <alignment horizontal="center"/>
    </xf>
    <xf numFmtId="0" fontId="36" fillId="0" borderId="3" xfId="0" applyFont="1" applyBorder="1" applyAlignment="1">
      <alignment horizontal="center" vertical="center"/>
    </xf>
    <xf numFmtId="0" fontId="36" fillId="0" borderId="3" xfId="0" applyFont="1" applyBorder="1" applyAlignment="1">
      <alignment horizontal="center"/>
    </xf>
    <xf numFmtId="166" fontId="36" fillId="0" borderId="3" xfId="0" applyNumberFormat="1" applyFont="1" applyFill="1" applyBorder="1"/>
    <xf numFmtId="166" fontId="36" fillId="0" borderId="1" xfId="0" applyNumberFormat="1" applyFont="1" applyBorder="1"/>
    <xf numFmtId="166" fontId="36" fillId="0" borderId="3" xfId="0" applyNumberFormat="1" applyFont="1" applyBorder="1"/>
    <xf numFmtId="0" fontId="37" fillId="0" borderId="2" xfId="0" applyFont="1" applyBorder="1"/>
    <xf numFmtId="0" fontId="30" fillId="3" borderId="16" xfId="0" applyFont="1" applyFill="1" applyBorder="1" applyAlignment="1">
      <alignment horizontal="right"/>
    </xf>
    <xf numFmtId="166" fontId="34" fillId="0" borderId="3" xfId="0" applyNumberFormat="1" applyFont="1" applyBorder="1"/>
    <xf numFmtId="0" fontId="30" fillId="3" borderId="3" xfId="0" applyFont="1" applyFill="1" applyBorder="1" applyAlignment="1">
      <alignment horizontal="left"/>
    </xf>
    <xf numFmtId="0" fontId="31" fillId="0" borderId="3" xfId="0" applyFont="1" applyBorder="1" applyAlignment="1">
      <alignment horizontal="right"/>
    </xf>
    <xf numFmtId="0" fontId="30" fillId="4" borderId="3" xfId="0" applyFont="1" applyFill="1" applyBorder="1" applyAlignment="1">
      <alignment horizontal="left"/>
    </xf>
    <xf numFmtId="166" fontId="17" fillId="0" borderId="3" xfId="1" applyNumberFormat="1" applyFont="1" applyFill="1" applyBorder="1" applyAlignment="1"/>
    <xf numFmtId="165" fontId="17" fillId="0" borderId="3" xfId="0" applyNumberFormat="1" applyFont="1" applyFill="1" applyBorder="1"/>
    <xf numFmtId="165" fontId="28" fillId="0" borderId="3" xfId="0" applyNumberFormat="1" applyFont="1" applyFill="1" applyBorder="1"/>
    <xf numFmtId="165" fontId="28" fillId="0" borderId="1" xfId="0" applyNumberFormat="1" applyFont="1" applyFill="1" applyBorder="1"/>
    <xf numFmtId="0" fontId="39" fillId="0" borderId="3" xfId="0" applyFont="1" applyFill="1" applyBorder="1"/>
    <xf numFmtId="165" fontId="31" fillId="0" borderId="3" xfId="0" applyNumberFormat="1" applyFont="1" applyFill="1" applyBorder="1"/>
    <xf numFmtId="0" fontId="17" fillId="0" borderId="16" xfId="0" applyFont="1" applyFill="1" applyBorder="1" applyAlignment="1">
      <alignment horizontal="center" vertical="center"/>
    </xf>
    <xf numFmtId="0" fontId="30" fillId="0" borderId="16" xfId="0" applyFont="1" applyFill="1" applyBorder="1" applyAlignment="1">
      <alignment horizontal="right" vertical="center"/>
    </xf>
    <xf numFmtId="166" fontId="31" fillId="0" borderId="1" xfId="0" applyNumberFormat="1" applyFont="1" applyFill="1" applyBorder="1"/>
    <xf numFmtId="166" fontId="34" fillId="0" borderId="3" xfId="0" applyNumberFormat="1" applyFont="1" applyFill="1" applyBorder="1" applyAlignment="1">
      <alignment horizontal="center"/>
    </xf>
    <xf numFmtId="166" fontId="34" fillId="0" borderId="1" xfId="0" applyNumberFormat="1" applyFont="1" applyFill="1" applyBorder="1"/>
    <xf numFmtId="0" fontId="32" fillId="0" borderId="3" xfId="0" applyFont="1" applyFill="1" applyBorder="1"/>
    <xf numFmtId="166" fontId="17" fillId="0" borderId="3" xfId="0" applyNumberFormat="1" applyFont="1" applyFill="1" applyBorder="1"/>
    <xf numFmtId="166" fontId="30" fillId="0" borderId="1" xfId="0" applyNumberFormat="1" applyFont="1" applyFill="1" applyBorder="1"/>
    <xf numFmtId="166" fontId="30" fillId="0" borderId="3" xfId="0" applyNumberFormat="1" applyFont="1" applyFill="1" applyBorder="1"/>
    <xf numFmtId="166" fontId="35" fillId="0" borderId="3" xfId="0" applyNumberFormat="1" applyFont="1" applyFill="1" applyBorder="1"/>
    <xf numFmtId="0" fontId="30" fillId="0" borderId="16" xfId="0" applyFont="1" applyFill="1" applyBorder="1" applyAlignment="1">
      <alignment horizontal="right"/>
    </xf>
    <xf numFmtId="0" fontId="34" fillId="0" borderId="3" xfId="0" applyFont="1" applyFill="1" applyBorder="1" applyAlignment="1">
      <alignment wrapText="1"/>
    </xf>
    <xf numFmtId="0" fontId="31" fillId="0" borderId="3" xfId="0" applyFont="1" applyFill="1" applyBorder="1" applyAlignment="1">
      <alignment horizontal="left" vertical="center" wrapText="1"/>
    </xf>
    <xf numFmtId="167" fontId="34" fillId="0" borderId="3" xfId="0" applyNumberFormat="1" applyFont="1" applyBorder="1"/>
    <xf numFmtId="166" fontId="36" fillId="0" borderId="1" xfId="0" applyNumberFormat="1" applyFont="1" applyFill="1" applyBorder="1"/>
    <xf numFmtId="0" fontId="43" fillId="3" borderId="3" xfId="0" applyFont="1" applyFill="1" applyBorder="1" applyAlignment="1">
      <alignment horizontal="left"/>
    </xf>
    <xf numFmtId="166" fontId="28" fillId="0" borderId="3" xfId="0" applyNumberFormat="1" applyFont="1" applyBorder="1"/>
    <xf numFmtId="3" fontId="36" fillId="3" borderId="3" xfId="0" applyNumberFormat="1" applyFont="1" applyFill="1" applyBorder="1" applyAlignment="1">
      <alignment horizontal="center" vertical="center"/>
    </xf>
    <xf numFmtId="0" fontId="36" fillId="3" borderId="16" xfId="0" applyFont="1" applyFill="1" applyBorder="1" applyAlignment="1">
      <alignment horizontal="center"/>
    </xf>
    <xf numFmtId="0" fontId="44" fillId="0" borderId="3" xfId="0" applyFont="1" applyBorder="1"/>
    <xf numFmtId="43" fontId="41" fillId="0" borderId="3" xfId="1" applyFont="1" applyFill="1" applyBorder="1"/>
    <xf numFmtId="43" fontId="41" fillId="3" borderId="2" xfId="1" applyFont="1" applyFill="1" applyBorder="1"/>
    <xf numFmtId="43" fontId="42" fillId="3" borderId="3" xfId="1" applyFont="1" applyFill="1" applyBorder="1"/>
    <xf numFmtId="166" fontId="28" fillId="7" borderId="1" xfId="0" applyNumberFormat="1" applyFont="1" applyFill="1" applyBorder="1" applyAlignment="1">
      <alignment horizontal="right"/>
    </xf>
    <xf numFmtId="0" fontId="43" fillId="4" borderId="3" xfId="0" applyFont="1" applyFill="1" applyBorder="1" applyAlignment="1">
      <alignment horizontal="left"/>
    </xf>
    <xf numFmtId="0" fontId="28" fillId="0" borderId="14" xfId="0" applyFont="1" applyBorder="1"/>
    <xf numFmtId="0" fontId="36" fillId="3" borderId="2" xfId="0" applyFont="1" applyFill="1" applyBorder="1" applyAlignment="1">
      <alignment horizontal="center" vertical="center"/>
    </xf>
    <xf numFmtId="0" fontId="17" fillId="3" borderId="16" xfId="0" applyFont="1" applyFill="1" applyBorder="1" applyAlignment="1">
      <alignment horizontal="center" vertical="center"/>
    </xf>
    <xf numFmtId="0" fontId="42" fillId="0" borderId="3" xfId="0" applyFont="1" applyBorder="1"/>
    <xf numFmtId="0" fontId="41" fillId="0" borderId="3" xfId="0" applyFont="1" applyBorder="1"/>
    <xf numFmtId="166" fontId="45" fillId="7" borderId="1" xfId="0" applyNumberFormat="1" applyFont="1" applyFill="1" applyBorder="1"/>
    <xf numFmtId="0" fontId="41" fillId="4" borderId="2" xfId="0" applyFont="1" applyFill="1" applyBorder="1"/>
    <xf numFmtId="0" fontId="42" fillId="4" borderId="3" xfId="0" applyFont="1" applyFill="1" applyBorder="1"/>
    <xf numFmtId="0" fontId="30" fillId="0" borderId="3" xfId="0" applyFont="1" applyBorder="1" applyAlignment="1">
      <alignment horizontal="left"/>
    </xf>
    <xf numFmtId="0" fontId="36" fillId="0" borderId="1" xfId="0" applyFont="1" applyBorder="1"/>
    <xf numFmtId="0" fontId="30" fillId="3" borderId="16" xfId="0" applyFont="1" applyFill="1" applyBorder="1" applyAlignment="1">
      <alignment horizontal="center"/>
    </xf>
    <xf numFmtId="0" fontId="43" fillId="0" borderId="3" xfId="0" applyFont="1" applyBorder="1" applyAlignment="1">
      <alignment horizontal="left"/>
    </xf>
    <xf numFmtId="0" fontId="36" fillId="4" borderId="8" xfId="0" applyFont="1" applyFill="1" applyBorder="1" applyAlignment="1">
      <alignment horizontal="center" vertical="center"/>
    </xf>
    <xf numFmtId="0" fontId="36" fillId="4" borderId="8" xfId="0" applyFont="1" applyFill="1" applyBorder="1" applyAlignment="1">
      <alignment horizontal="center"/>
    </xf>
    <xf numFmtId="0" fontId="36" fillId="4" borderId="8" xfId="0" applyFont="1" applyFill="1" applyBorder="1"/>
    <xf numFmtId="0" fontId="36" fillId="4" borderId="9" xfId="0" applyFont="1" applyFill="1" applyBorder="1"/>
    <xf numFmtId="0" fontId="36" fillId="4" borderId="0" xfId="0" applyFont="1" applyFill="1" applyAlignment="1">
      <alignment horizontal="center" vertical="center"/>
    </xf>
    <xf numFmtId="0" fontId="36" fillId="4" borderId="0" xfId="0" applyFont="1" applyFill="1" applyAlignment="1">
      <alignment horizontal="center"/>
    </xf>
    <xf numFmtId="0" fontId="36" fillId="4" borderId="0" xfId="0" applyFont="1" applyFill="1"/>
    <xf numFmtId="0" fontId="37" fillId="4" borderId="0" xfId="0" applyFont="1" applyFill="1"/>
    <xf numFmtId="0" fontId="2" fillId="0" borderId="0" xfId="0" applyFont="1"/>
    <xf numFmtId="0" fontId="0" fillId="0" borderId="8" xfId="0" applyBorder="1"/>
    <xf numFmtId="165" fontId="0" fillId="7" borderId="8" xfId="0" applyNumberFormat="1" applyFill="1" applyBorder="1"/>
    <xf numFmtId="0" fontId="0" fillId="0" borderId="0" xfId="0" applyFont="1"/>
    <xf numFmtId="0" fontId="38" fillId="7" borderId="0" xfId="0" applyFont="1" applyFill="1"/>
    <xf numFmtId="166" fontId="0" fillId="7" borderId="3" xfId="0" applyNumberFormat="1" applyFill="1" applyBorder="1"/>
    <xf numFmtId="166" fontId="0" fillId="0" borderId="3" xfId="0" applyNumberFormat="1" applyBorder="1"/>
    <xf numFmtId="166" fontId="0" fillId="0" borderId="0" xfId="0" applyNumberFormat="1" applyBorder="1"/>
    <xf numFmtId="0" fontId="0" fillId="0" borderId="7" xfId="0" applyBorder="1"/>
    <xf numFmtId="165" fontId="0" fillId="7" borderId="3" xfId="0" applyNumberFormat="1" applyFill="1" applyBorder="1"/>
    <xf numFmtId="0" fontId="37" fillId="4" borderId="4" xfId="0" applyFont="1" applyFill="1" applyBorder="1"/>
    <xf numFmtId="0" fontId="37" fillId="3" borderId="0" xfId="0" applyFont="1" applyFill="1"/>
    <xf numFmtId="0" fontId="36" fillId="4" borderId="5" xfId="0" applyFont="1" applyFill="1" applyBorder="1" applyAlignment="1">
      <alignment horizontal="center" vertical="center"/>
    </xf>
    <xf numFmtId="0" fontId="36" fillId="4" borderId="5" xfId="0" applyFont="1" applyFill="1" applyBorder="1" applyAlignment="1">
      <alignment horizontal="center"/>
    </xf>
    <xf numFmtId="0" fontId="36" fillId="4" borderId="5" xfId="0" applyFont="1" applyFill="1" applyBorder="1"/>
    <xf numFmtId="0" fontId="36" fillId="4" borderId="10" xfId="0" applyFont="1" applyFill="1" applyBorder="1"/>
    <xf numFmtId="0" fontId="37" fillId="4" borderId="0" xfId="0" applyFont="1" applyFill="1" applyBorder="1"/>
    <xf numFmtId="165" fontId="0" fillId="7" borderId="5" xfId="0" applyNumberFormat="1" applyFill="1" applyBorder="1"/>
    <xf numFmtId="165" fontId="31" fillId="7" borderId="5" xfId="0" applyNumberFormat="1" applyFont="1" applyFill="1" applyBorder="1"/>
    <xf numFmtId="0" fontId="0" fillId="0" borderId="5" xfId="0" applyBorder="1"/>
    <xf numFmtId="166" fontId="28" fillId="7" borderId="5" xfId="0" applyNumberFormat="1" applyFont="1" applyFill="1" applyBorder="1"/>
    <xf numFmtId="166" fontId="0" fillId="7" borderId="5" xfId="0" applyNumberFormat="1" applyFill="1" applyBorder="1"/>
    <xf numFmtId="166" fontId="34" fillId="7" borderId="5" xfId="0" applyNumberFormat="1" applyFont="1" applyFill="1" applyBorder="1"/>
    <xf numFmtId="166" fontId="0" fillId="0" borderId="5" xfId="0" applyNumberFormat="1" applyBorder="1"/>
    <xf numFmtId="166" fontId="31" fillId="7" borderId="5" xfId="0" applyNumberFormat="1" applyFont="1" applyFill="1" applyBorder="1"/>
    <xf numFmtId="0" fontId="0" fillId="0" borderId="3" xfId="0" applyFont="1" applyBorder="1"/>
    <xf numFmtId="0" fontId="34" fillId="0" borderId="3" xfId="0" applyFont="1" applyBorder="1" applyAlignment="1">
      <alignment horizontal="right" vertical="center"/>
    </xf>
    <xf numFmtId="0" fontId="8" fillId="3" borderId="3" xfId="0" applyFont="1" applyFill="1" applyBorder="1"/>
    <xf numFmtId="0" fontId="31" fillId="0" borderId="2" xfId="0" applyFont="1" applyBorder="1" applyAlignment="1">
      <alignment horizontal="center"/>
    </xf>
    <xf numFmtId="0" fontId="31" fillId="0" borderId="13" xfId="0" applyFont="1" applyBorder="1" applyAlignment="1">
      <alignment horizontal="center"/>
    </xf>
    <xf numFmtId="0" fontId="31" fillId="0" borderId="0" xfId="0" applyFont="1" applyFill="1" applyBorder="1"/>
    <xf numFmtId="0" fontId="63" fillId="0" borderId="0" xfId="0" applyFont="1"/>
    <xf numFmtId="0" fontId="63" fillId="3" borderId="0" xfId="0" applyFont="1" applyFill="1"/>
    <xf numFmtId="0" fontId="0" fillId="3" borderId="0" xfId="0" applyFill="1"/>
    <xf numFmtId="0" fontId="3" fillId="3" borderId="0" xfId="0" applyFont="1" applyFill="1"/>
    <xf numFmtId="0" fontId="0" fillId="0" borderId="0" xfId="0" applyAlignment="1">
      <alignment horizontal="left"/>
    </xf>
    <xf numFmtId="0" fontId="0" fillId="3" borderId="0" xfId="0" applyFill="1" applyAlignment="1">
      <alignment horizontal="left"/>
    </xf>
    <xf numFmtId="0" fontId="0" fillId="0" borderId="3" xfId="0" applyFont="1" applyFill="1" applyBorder="1" applyAlignment="1">
      <alignment vertical="center"/>
    </xf>
    <xf numFmtId="0" fontId="0" fillId="3" borderId="3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14" fontId="9" fillId="0" borderId="0" xfId="0" applyNumberFormat="1" applyFont="1"/>
    <xf numFmtId="14" fontId="63" fillId="9" borderId="1" xfId="0" applyNumberFormat="1" applyFont="1" applyFill="1" applyBorder="1" applyAlignment="1">
      <alignment horizontal="center"/>
    </xf>
    <xf numFmtId="14" fontId="63" fillId="9" borderId="6" xfId="0" applyNumberFormat="1" applyFont="1" applyFill="1" applyBorder="1" applyAlignment="1">
      <alignment horizontal="center"/>
    </xf>
    <xf numFmtId="14" fontId="63" fillId="9" borderId="2" xfId="0" applyNumberFormat="1" applyFont="1" applyFill="1" applyBorder="1" applyAlignment="1">
      <alignment horizontal="center"/>
    </xf>
    <xf numFmtId="164" fontId="3" fillId="5" borderId="3" xfId="0" applyNumberFormat="1" applyFont="1" applyFill="1" applyBorder="1"/>
    <xf numFmtId="164" fontId="3" fillId="5" borderId="3" xfId="0" applyNumberFormat="1" applyFont="1" applyFill="1" applyBorder="1" applyAlignment="1">
      <alignment horizontal="center" vertical="center"/>
    </xf>
    <xf numFmtId="14" fontId="0" fillId="0" borderId="0" xfId="0" applyNumberFormat="1"/>
    <xf numFmtId="0" fontId="64" fillId="3" borderId="2" xfId="0" applyFont="1" applyFill="1" applyBorder="1" applyAlignment="1">
      <alignment horizontal="center" vertical="center" wrapText="1"/>
    </xf>
    <xf numFmtId="0" fontId="64" fillId="11" borderId="2" xfId="0" applyFont="1" applyFill="1" applyBorder="1" applyAlignment="1">
      <alignment horizontal="center" vertical="center" wrapText="1"/>
    </xf>
    <xf numFmtId="0" fontId="0" fillId="11" borderId="3" xfId="0" applyFill="1" applyBorder="1"/>
    <xf numFmtId="0" fontId="3" fillId="5" borderId="3" xfId="0" applyFont="1" applyFill="1" applyBorder="1"/>
    <xf numFmtId="0" fontId="65" fillId="3" borderId="3" xfId="0" applyFont="1" applyFill="1" applyBorder="1" applyAlignment="1">
      <alignment horizontal="center"/>
    </xf>
    <xf numFmtId="0" fontId="65" fillId="12" borderId="3" xfId="0" applyFont="1" applyFill="1" applyBorder="1" applyAlignment="1">
      <alignment horizontal="left"/>
    </xf>
    <xf numFmtId="0" fontId="65" fillId="13" borderId="6" xfId="0" applyFont="1" applyFill="1" applyBorder="1" applyAlignment="1">
      <alignment horizontal="center"/>
    </xf>
    <xf numFmtId="0" fontId="63" fillId="14" borderId="3" xfId="0" applyFont="1" applyFill="1" applyBorder="1"/>
    <xf numFmtId="0" fontId="63" fillId="3" borderId="3" xfId="0" applyFont="1" applyFill="1" applyBorder="1"/>
    <xf numFmtId="0" fontId="0" fillId="14" borderId="3" xfId="0" applyFill="1" applyBorder="1"/>
    <xf numFmtId="0" fontId="0" fillId="3" borderId="3" xfId="0" applyFill="1" applyBorder="1"/>
    <xf numFmtId="0" fontId="0" fillId="14" borderId="1" xfId="0" applyFill="1" applyBorder="1"/>
    <xf numFmtId="0" fontId="0" fillId="3" borderId="3" xfId="0" applyFill="1" applyBorder="1" applyAlignment="1">
      <alignment horizontal="center" vertical="center"/>
    </xf>
    <xf numFmtId="2" fontId="0" fillId="3" borderId="3" xfId="0" applyNumberFormat="1" applyFill="1" applyBorder="1" applyAlignment="1">
      <alignment horizontal="center" vertical="center"/>
    </xf>
    <xf numFmtId="0" fontId="63" fillId="13" borderId="3" xfId="0" applyFont="1" applyFill="1" applyBorder="1" applyAlignment="1">
      <alignment horizontal="center"/>
    </xf>
    <xf numFmtId="0" fontId="63" fillId="0" borderId="3" xfId="0" applyFont="1" applyBorder="1"/>
    <xf numFmtId="0" fontId="63" fillId="15" borderId="3" xfId="0" applyFont="1" applyFill="1" applyBorder="1"/>
    <xf numFmtId="0" fontId="63" fillId="15" borderId="0" xfId="0" applyFont="1" applyFill="1"/>
    <xf numFmtId="0" fontId="0" fillId="15" borderId="3" xfId="0" applyFill="1" applyBorder="1"/>
    <xf numFmtId="0" fontId="0" fillId="15" borderId="1" xfId="0" applyFill="1" applyBorder="1"/>
    <xf numFmtId="0" fontId="0" fillId="15" borderId="0" xfId="0" applyFill="1"/>
    <xf numFmtId="0" fontId="65" fillId="13" borderId="3" xfId="0" applyFont="1" applyFill="1" applyBorder="1" applyAlignment="1">
      <alignment horizontal="center"/>
    </xf>
    <xf numFmtId="0" fontId="0" fillId="3" borderId="3" xfId="0" applyFont="1" applyFill="1" applyBorder="1"/>
    <xf numFmtId="0" fontId="65" fillId="12" borderId="3" xfId="0" applyFont="1" applyFill="1" applyBorder="1"/>
    <xf numFmtId="0" fontId="63" fillId="13" borderId="3" xfId="0" applyFont="1" applyFill="1" applyBorder="1" applyAlignment="1">
      <alignment horizontal="center" vertical="center"/>
    </xf>
    <xf numFmtId="0" fontId="65" fillId="13" borderId="12" xfId="0" applyFont="1" applyFill="1" applyBorder="1" applyAlignment="1">
      <alignment horizontal="center"/>
    </xf>
    <xf numFmtId="0" fontId="63" fillId="12" borderId="3" xfId="0" applyFont="1" applyFill="1" applyBorder="1"/>
    <xf numFmtId="0" fontId="3" fillId="3" borderId="3" xfId="0" applyFont="1" applyFill="1" applyBorder="1"/>
    <xf numFmtId="0" fontId="0" fillId="16" borderId="3" xfId="0" applyFill="1" applyBorder="1"/>
    <xf numFmtId="0" fontId="0" fillId="12" borderId="3" xfId="0" applyFill="1" applyBorder="1"/>
    <xf numFmtId="0" fontId="0" fillId="16" borderId="0" xfId="0" applyFill="1"/>
    <xf numFmtId="0" fontId="65" fillId="12" borderId="3" xfId="0" applyFont="1" applyFill="1" applyBorder="1" applyAlignment="1">
      <alignment horizontal="left" vertical="top"/>
    </xf>
    <xf numFmtId="0" fontId="65" fillId="13" borderId="1" xfId="0" applyFont="1" applyFill="1" applyBorder="1" applyAlignment="1">
      <alignment horizontal="center"/>
    </xf>
    <xf numFmtId="0" fontId="65" fillId="12" borderId="2" xfId="0" applyFont="1" applyFill="1" applyBorder="1" applyAlignment="1">
      <alignment horizontal="left"/>
    </xf>
    <xf numFmtId="0" fontId="65" fillId="12" borderId="6" xfId="0" applyFont="1" applyFill="1" applyBorder="1" applyAlignment="1">
      <alignment horizontal="left"/>
    </xf>
    <xf numFmtId="0" fontId="63" fillId="13" borderId="3" xfId="0" applyFont="1" applyFill="1" applyBorder="1"/>
    <xf numFmtId="0" fontId="63" fillId="3" borderId="3" xfId="0" applyFont="1" applyFill="1" applyBorder="1" applyAlignment="1">
      <alignment horizontal="center"/>
    </xf>
    <xf numFmtId="164" fontId="63" fillId="3" borderId="3" xfId="0" applyNumberFormat="1" applyFont="1" applyFill="1" applyBorder="1"/>
    <xf numFmtId="0" fontId="66" fillId="13" borderId="6" xfId="0" applyFont="1" applyFill="1" applyBorder="1" applyAlignment="1">
      <alignment horizontal="center"/>
    </xf>
    <xf numFmtId="0" fontId="67" fillId="3" borderId="3" xfId="0" applyFont="1" applyFill="1" applyBorder="1"/>
    <xf numFmtId="0" fontId="68" fillId="3" borderId="3" xfId="0" applyFont="1" applyFill="1" applyBorder="1"/>
    <xf numFmtId="0" fontId="68" fillId="3" borderId="0" xfId="0" applyFont="1" applyFill="1"/>
    <xf numFmtId="0" fontId="63" fillId="13" borderId="5" xfId="0" applyFont="1" applyFill="1" applyBorder="1" applyAlignment="1">
      <alignment horizontal="center"/>
    </xf>
    <xf numFmtId="0" fontId="63" fillId="0" borderId="5" xfId="0" applyFont="1" applyBorder="1"/>
    <xf numFmtId="0" fontId="63" fillId="12" borderId="5" xfId="0" applyFont="1" applyFill="1" applyBorder="1"/>
    <xf numFmtId="0" fontId="65" fillId="13" borderId="5" xfId="0" applyFont="1" applyFill="1" applyBorder="1" applyAlignment="1">
      <alignment horizontal="center"/>
    </xf>
    <xf numFmtId="0" fontId="63" fillId="14" borderId="5" xfId="0" applyFont="1" applyFill="1" applyBorder="1"/>
    <xf numFmtId="0" fontId="74" fillId="17" borderId="0" xfId="0" applyFont="1" applyFill="1" applyAlignment="1"/>
    <xf numFmtId="0" fontId="75" fillId="17" borderId="0" xfId="0" applyFont="1" applyFill="1"/>
    <xf numFmtId="14" fontId="75" fillId="17" borderId="0" xfId="0" applyNumberFormat="1" applyFont="1" applyFill="1"/>
    <xf numFmtId="2" fontId="81" fillId="17" borderId="0" xfId="0" applyNumberFormat="1" applyFont="1" applyFill="1" applyAlignment="1">
      <alignment horizontal="center"/>
    </xf>
    <xf numFmtId="14" fontId="81" fillId="17" borderId="0" xfId="0" applyNumberFormat="1" applyFont="1" applyFill="1" applyAlignment="1">
      <alignment horizontal="center"/>
    </xf>
    <xf numFmtId="14" fontId="81" fillId="17" borderId="0" xfId="0" applyNumberFormat="1" applyFont="1" applyFill="1" applyAlignment="1">
      <alignment vertical="top"/>
    </xf>
    <xf numFmtId="0" fontId="81" fillId="17" borderId="0" xfId="0" applyFont="1" applyFill="1"/>
    <xf numFmtId="0" fontId="82" fillId="17" borderId="3" xfId="0" applyFont="1" applyFill="1" applyBorder="1" applyAlignment="1">
      <alignment horizontal="center" vertical="center"/>
    </xf>
    <xf numFmtId="0" fontId="82" fillId="17" borderId="1" xfId="0" applyFont="1" applyFill="1" applyBorder="1" applyAlignment="1">
      <alignment horizontal="center" vertical="center"/>
    </xf>
    <xf numFmtId="0" fontId="82" fillId="17" borderId="3" xfId="0" applyFont="1" applyFill="1" applyBorder="1" applyAlignment="1">
      <alignment horizontal="center" wrapText="1"/>
    </xf>
    <xf numFmtId="0" fontId="83" fillId="17" borderId="3" xfId="0" applyFont="1" applyFill="1" applyBorder="1" applyAlignment="1">
      <alignment horizontal="center"/>
    </xf>
    <xf numFmtId="0" fontId="84" fillId="17" borderId="3" xfId="0" applyFont="1" applyFill="1" applyBorder="1" applyAlignment="1">
      <alignment horizontal="center" vertical="center"/>
    </xf>
    <xf numFmtId="0" fontId="84" fillId="17" borderId="3" xfId="0" applyFont="1" applyFill="1" applyBorder="1" applyAlignment="1">
      <alignment horizontal="center" vertical="center" wrapText="1"/>
    </xf>
    <xf numFmtId="0" fontId="84" fillId="17" borderId="1" xfId="0" applyFont="1" applyFill="1" applyBorder="1" applyAlignment="1">
      <alignment horizontal="center" vertical="center"/>
    </xf>
    <xf numFmtId="0" fontId="84" fillId="17" borderId="3" xfId="0" applyFont="1" applyFill="1" applyBorder="1"/>
    <xf numFmtId="0" fontId="84" fillId="17" borderId="3" xfId="0" applyFont="1" applyFill="1" applyBorder="1" applyAlignment="1"/>
    <xf numFmtId="0" fontId="84" fillId="17" borderId="3" xfId="0" applyFont="1" applyFill="1" applyBorder="1" applyAlignment="1">
      <alignment vertical="center"/>
    </xf>
    <xf numFmtId="0" fontId="28" fillId="17" borderId="3" xfId="0" applyFont="1" applyFill="1" applyBorder="1" applyAlignment="1">
      <alignment horizontal="center" vertical="center"/>
    </xf>
    <xf numFmtId="0" fontId="28" fillId="17" borderId="3" xfId="0" applyFont="1" applyFill="1" applyBorder="1" applyAlignment="1">
      <alignment vertical="center"/>
    </xf>
    <xf numFmtId="0" fontId="35" fillId="17" borderId="3" xfId="0" applyFont="1" applyFill="1" applyBorder="1" applyAlignment="1">
      <alignment vertical="center"/>
    </xf>
    <xf numFmtId="0" fontId="35" fillId="17" borderId="3" xfId="0" applyFont="1" applyFill="1" applyBorder="1" applyAlignment="1">
      <alignment horizontal="center" vertical="center"/>
    </xf>
    <xf numFmtId="0" fontId="36" fillId="17" borderId="3" xfId="0" applyFont="1" applyFill="1" applyBorder="1" applyAlignment="1">
      <alignment horizontal="center" vertical="center"/>
    </xf>
    <xf numFmtId="0" fontId="10" fillId="5" borderId="3" xfId="0" applyFont="1" applyFill="1" applyBorder="1"/>
    <xf numFmtId="0" fontId="38" fillId="0" borderId="0" xfId="0" applyFont="1" applyAlignment="1">
      <alignment horizontal="center" vertical="center"/>
    </xf>
    <xf numFmtId="0" fontId="85" fillId="0" borderId="1" xfId="0" applyFont="1" applyBorder="1" applyAlignment="1">
      <alignment horizontal="center"/>
    </xf>
    <xf numFmtId="0" fontId="85" fillId="0" borderId="1" xfId="0" applyFont="1" applyBorder="1"/>
    <xf numFmtId="0" fontId="86" fillId="0" borderId="3" xfId="0" applyFont="1" applyBorder="1" applyAlignment="1">
      <alignment horizontal="center"/>
    </xf>
    <xf numFmtId="0" fontId="86" fillId="6" borderId="3" xfId="0" applyFont="1" applyFill="1" applyBorder="1" applyAlignment="1">
      <alignment horizontal="center"/>
    </xf>
    <xf numFmtId="0" fontId="86" fillId="0" borderId="3" xfId="0" applyFont="1" applyBorder="1"/>
    <xf numFmtId="0" fontId="86" fillId="6" borderId="3" xfId="0" applyFont="1" applyFill="1" applyBorder="1"/>
    <xf numFmtId="0" fontId="87" fillId="6" borderId="1" xfId="0" applyFont="1" applyFill="1" applyBorder="1"/>
    <xf numFmtId="0" fontId="87" fillId="0" borderId="3" xfId="0" applyFont="1" applyBorder="1"/>
    <xf numFmtId="0" fontId="87" fillId="6" borderId="3" xfId="0" applyFont="1" applyFill="1" applyBorder="1"/>
    <xf numFmtId="0" fontId="86" fillId="18" borderId="3" xfId="0" applyFont="1" applyFill="1" applyBorder="1"/>
    <xf numFmtId="0" fontId="86" fillId="18" borderId="1" xfId="0" applyFont="1" applyFill="1" applyBorder="1"/>
    <xf numFmtId="0" fontId="86" fillId="0" borderId="3" xfId="0" applyFont="1" applyBorder="1" applyAlignment="1">
      <alignment horizontal="center" vertical="center"/>
    </xf>
    <xf numFmtId="0" fontId="86" fillId="0" borderId="3" xfId="0" applyFont="1" applyBorder="1" applyAlignment="1">
      <alignment horizontal="right" vertical="center"/>
    </xf>
    <xf numFmtId="0" fontId="86" fillId="18" borderId="3" xfId="0" applyFont="1" applyFill="1" applyBorder="1" applyAlignment="1">
      <alignment horizontal="center" vertical="center"/>
    </xf>
    <xf numFmtId="0" fontId="87" fillId="18" borderId="3" xfId="0" applyFont="1" applyFill="1" applyBorder="1" applyAlignment="1">
      <alignment vertical="center"/>
    </xf>
    <xf numFmtId="0" fontId="86" fillId="18" borderId="3" xfId="0" applyFont="1" applyFill="1" applyBorder="1" applyAlignment="1">
      <alignment horizontal="center"/>
    </xf>
    <xf numFmtId="0" fontId="87" fillId="18" borderId="3" xfId="0" applyFont="1" applyFill="1" applyBorder="1"/>
    <xf numFmtId="0" fontId="28" fillId="18" borderId="3" xfId="0" applyFont="1" applyFill="1" applyBorder="1"/>
    <xf numFmtId="0" fontId="28" fillId="19" borderId="3" xfId="0" applyFont="1" applyFill="1" applyBorder="1"/>
    <xf numFmtId="0" fontId="88" fillId="0" borderId="3" xfId="0" applyFont="1" applyBorder="1"/>
    <xf numFmtId="0" fontId="35" fillId="19" borderId="3" xfId="0" applyFont="1" applyFill="1" applyBorder="1"/>
    <xf numFmtId="0" fontId="30" fillId="19" borderId="3" xfId="0" applyFont="1" applyFill="1" applyBorder="1"/>
    <xf numFmtId="0" fontId="38" fillId="0" borderId="3" xfId="0" applyFont="1" applyBorder="1" applyAlignment="1">
      <alignment horizontal="center" vertical="center"/>
    </xf>
    <xf numFmtId="2" fontId="38" fillId="0" borderId="3" xfId="0" applyNumberFormat="1" applyFont="1" applyBorder="1" applyAlignment="1">
      <alignment horizontal="center" vertical="center"/>
    </xf>
    <xf numFmtId="0" fontId="85" fillId="0" borderId="1" xfId="0" applyFont="1" applyFill="1" applyBorder="1"/>
    <xf numFmtId="0" fontId="86" fillId="3" borderId="3" xfId="0" applyFont="1" applyFill="1" applyBorder="1" applyAlignment="1">
      <alignment horizontal="center"/>
    </xf>
    <xf numFmtId="0" fontId="86" fillId="0" borderId="3" xfId="0" applyFont="1" applyBorder="1" applyAlignment="1">
      <alignment vertical="top"/>
    </xf>
    <xf numFmtId="0" fontId="89" fillId="0" borderId="1" xfId="0" applyFont="1" applyBorder="1"/>
    <xf numFmtId="0" fontId="90" fillId="0" borderId="3" xfId="0" applyFont="1" applyBorder="1" applyAlignment="1">
      <alignment horizontal="center"/>
    </xf>
    <xf numFmtId="0" fontId="86" fillId="0" borderId="3" xfId="0" applyFont="1" applyFill="1" applyBorder="1"/>
    <xf numFmtId="0" fontId="85" fillId="7" borderId="1" xfId="0" applyFont="1" applyFill="1" applyBorder="1" applyAlignment="1">
      <alignment horizontal="center"/>
    </xf>
    <xf numFmtId="0" fontId="85" fillId="7" borderId="1" xfId="0" applyFont="1" applyFill="1" applyBorder="1"/>
    <xf numFmtId="0" fontId="86" fillId="7" borderId="1" xfId="0" applyFont="1" applyFill="1" applyBorder="1" applyAlignment="1"/>
    <xf numFmtId="0" fontId="86" fillId="7" borderId="6" xfId="0" applyFont="1" applyFill="1" applyBorder="1" applyAlignment="1"/>
    <xf numFmtId="0" fontId="86" fillId="7" borderId="2" xfId="0" applyFont="1" applyFill="1" applyBorder="1" applyAlignment="1"/>
    <xf numFmtId="0" fontId="87" fillId="7" borderId="3" xfId="0" applyFont="1" applyFill="1" applyBorder="1"/>
    <xf numFmtId="0" fontId="28" fillId="7" borderId="6" xfId="0" applyFont="1" applyFill="1" applyBorder="1" applyAlignment="1"/>
    <xf numFmtId="0" fontId="28" fillId="7" borderId="2" xfId="0" applyFont="1" applyFill="1" applyBorder="1" applyAlignment="1"/>
    <xf numFmtId="0" fontId="28" fillId="7" borderId="1" xfId="0" applyFont="1" applyFill="1" applyBorder="1" applyAlignment="1"/>
    <xf numFmtId="0" fontId="35" fillId="7" borderId="1" xfId="0" applyFont="1" applyFill="1" applyBorder="1" applyAlignment="1"/>
    <xf numFmtId="0" fontId="35" fillId="7" borderId="6" xfId="0" applyFont="1" applyFill="1" applyBorder="1" applyAlignment="1"/>
    <xf numFmtId="0" fontId="35" fillId="7" borderId="2" xfId="0" applyFont="1" applyFill="1" applyBorder="1" applyAlignment="1"/>
    <xf numFmtId="0" fontId="36" fillId="7" borderId="1" xfId="0" applyFont="1" applyFill="1" applyBorder="1" applyAlignment="1"/>
    <xf numFmtId="0" fontId="36" fillId="7" borderId="6" xfId="0" applyFont="1" applyFill="1" applyBorder="1" applyAlignment="1"/>
    <xf numFmtId="0" fontId="30" fillId="7" borderId="2" xfId="0" applyFont="1" applyFill="1" applyBorder="1" applyAlignment="1"/>
    <xf numFmtId="0" fontId="85" fillId="0" borderId="1" xfId="0" applyFont="1" applyFill="1" applyBorder="1" applyAlignment="1">
      <alignment horizontal="center"/>
    </xf>
    <xf numFmtId="0" fontId="90" fillId="0" borderId="3" xfId="0" applyFont="1" applyFill="1" applyBorder="1" applyAlignment="1">
      <alignment horizontal="center"/>
    </xf>
    <xf numFmtId="0" fontId="86" fillId="0" borderId="6" xfId="0" applyFont="1" applyFill="1" applyBorder="1" applyAlignment="1">
      <alignment horizontal="center"/>
    </xf>
    <xf numFmtId="0" fontId="86" fillId="0" borderId="0" xfId="0" applyFont="1" applyFill="1" applyBorder="1" applyAlignment="1">
      <alignment horizontal="center"/>
    </xf>
    <xf numFmtId="0" fontId="86" fillId="18" borderId="6" xfId="0" applyFont="1" applyFill="1" applyBorder="1" applyAlignment="1">
      <alignment horizontal="center"/>
    </xf>
    <xf numFmtId="0" fontId="86" fillId="0" borderId="2" xfId="0" applyFont="1" applyFill="1" applyBorder="1" applyAlignment="1">
      <alignment horizontal="center"/>
    </xf>
    <xf numFmtId="0" fontId="86" fillId="18" borderId="2" xfId="0" applyFont="1" applyFill="1" applyBorder="1" applyAlignment="1">
      <alignment horizontal="right" vertical="center"/>
    </xf>
    <xf numFmtId="0" fontId="87" fillId="0" borderId="3" xfId="0" applyFont="1" applyFill="1" applyBorder="1"/>
    <xf numFmtId="0" fontId="88" fillId="0" borderId="3" xfId="0" applyFont="1" applyFill="1" applyBorder="1"/>
    <xf numFmtId="0" fontId="38" fillId="0" borderId="0" xfId="0" applyFont="1" applyFill="1"/>
    <xf numFmtId="0" fontId="85" fillId="3" borderId="1" xfId="0" applyFont="1" applyFill="1" applyBorder="1" applyAlignment="1">
      <alignment horizontal="center"/>
    </xf>
    <xf numFmtId="0" fontId="89" fillId="3" borderId="1" xfId="0" applyFont="1" applyFill="1" applyBorder="1"/>
    <xf numFmtId="0" fontId="90" fillId="3" borderId="3" xfId="0" applyFont="1" applyFill="1" applyBorder="1" applyAlignment="1">
      <alignment horizontal="center"/>
    </xf>
    <xf numFmtId="0" fontId="86" fillId="3" borderId="3" xfId="0" applyFont="1" applyFill="1" applyBorder="1" applyAlignment="1">
      <alignment vertical="top"/>
    </xf>
    <xf numFmtId="0" fontId="86" fillId="3" borderId="3" xfId="0" applyFont="1" applyFill="1" applyBorder="1"/>
    <xf numFmtId="0" fontId="87" fillId="3" borderId="1" xfId="0" applyFont="1" applyFill="1" applyBorder="1"/>
    <xf numFmtId="0" fontId="87" fillId="3" borderId="3" xfId="0" applyFont="1" applyFill="1" applyBorder="1"/>
    <xf numFmtId="0" fontId="86" fillId="3" borderId="1" xfId="0" applyFont="1" applyFill="1" applyBorder="1"/>
    <xf numFmtId="0" fontId="86" fillId="3" borderId="3" xfId="0" applyFont="1" applyFill="1" applyBorder="1" applyAlignment="1">
      <alignment horizontal="center" vertical="center"/>
    </xf>
    <xf numFmtId="0" fontId="86" fillId="0" borderId="0" xfId="0" applyFont="1"/>
    <xf numFmtId="0" fontId="28" fillId="3" borderId="3" xfId="0" applyFont="1" applyFill="1" applyBorder="1"/>
    <xf numFmtId="0" fontId="38" fillId="3" borderId="3" xfId="0" applyFont="1" applyFill="1" applyBorder="1"/>
    <xf numFmtId="0" fontId="88" fillId="3" borderId="3" xfId="0" applyFont="1" applyFill="1" applyBorder="1"/>
    <xf numFmtId="0" fontId="40" fillId="3" borderId="3" xfId="0" applyFont="1" applyFill="1" applyBorder="1"/>
    <xf numFmtId="0" fontId="38" fillId="3" borderId="0" xfId="0" applyFont="1" applyFill="1"/>
    <xf numFmtId="0" fontId="86" fillId="7" borderId="3" xfId="0" applyFont="1" applyFill="1" applyBorder="1" applyAlignment="1">
      <alignment vertical="center"/>
    </xf>
    <xf numFmtId="0" fontId="85" fillId="7" borderId="1" xfId="0" applyFont="1" applyFill="1" applyBorder="1" applyAlignment="1">
      <alignment vertical="center"/>
    </xf>
    <xf numFmtId="0" fontId="86" fillId="7" borderId="3" xfId="0" applyFont="1" applyFill="1" applyBorder="1"/>
    <xf numFmtId="0" fontId="87" fillId="7" borderId="1" xfId="0" applyFont="1" applyFill="1" applyBorder="1"/>
    <xf numFmtId="0" fontId="86" fillId="7" borderId="1" xfId="0" applyFont="1" applyFill="1" applyBorder="1"/>
    <xf numFmtId="0" fontId="86" fillId="7" borderId="3" xfId="0" applyFont="1" applyFill="1" applyBorder="1" applyAlignment="1">
      <alignment horizontal="center" vertical="center"/>
    </xf>
    <xf numFmtId="0" fontId="87" fillId="7" borderId="3" xfId="0" applyFont="1" applyFill="1" applyBorder="1" applyAlignment="1">
      <alignment vertical="center"/>
    </xf>
    <xf numFmtId="0" fontId="86" fillId="7" borderId="3" xfId="0" applyFont="1" applyFill="1" applyBorder="1" applyAlignment="1">
      <alignment horizontal="center"/>
    </xf>
    <xf numFmtId="0" fontId="38" fillId="7" borderId="1" xfId="0" applyFont="1" applyFill="1" applyBorder="1" applyAlignment="1"/>
    <xf numFmtId="0" fontId="38" fillId="7" borderId="6" xfId="0" applyFont="1" applyFill="1" applyBorder="1" applyAlignment="1"/>
    <xf numFmtId="0" fontId="38" fillId="7" borderId="2" xfId="0" applyFont="1" applyFill="1" applyBorder="1" applyAlignment="1"/>
    <xf numFmtId="0" fontId="88" fillId="7" borderId="1" xfId="0" applyFont="1" applyFill="1" applyBorder="1" applyAlignment="1"/>
    <xf numFmtId="0" fontId="88" fillId="7" borderId="6" xfId="0" applyFont="1" applyFill="1" applyBorder="1" applyAlignment="1"/>
    <xf numFmtId="0" fontId="88" fillId="7" borderId="2" xfId="0" applyFont="1" applyFill="1" applyBorder="1" applyAlignment="1"/>
    <xf numFmtId="0" fontId="40" fillId="7" borderId="1" xfId="0" applyFont="1" applyFill="1" applyBorder="1" applyAlignment="1"/>
    <xf numFmtId="0" fontId="40" fillId="7" borderId="6" xfId="0" applyFont="1" applyFill="1" applyBorder="1" applyAlignment="1"/>
    <xf numFmtId="0" fontId="27" fillId="7" borderId="2" xfId="0" applyFont="1" applyFill="1" applyBorder="1" applyAlignment="1"/>
    <xf numFmtId="0" fontId="85" fillId="0" borderId="1" xfId="0" applyFont="1" applyBorder="1" applyAlignment="1">
      <alignment vertical="center"/>
    </xf>
    <xf numFmtId="1" fontId="86" fillId="18" borderId="3" xfId="0" applyNumberFormat="1" applyFont="1" applyFill="1" applyBorder="1"/>
    <xf numFmtId="0" fontId="85" fillId="3" borderId="1" xfId="0" applyFont="1" applyFill="1" applyBorder="1" applyAlignment="1">
      <alignment vertical="center"/>
    </xf>
    <xf numFmtId="0" fontId="85" fillId="0" borderId="1" xfId="0" applyFont="1" applyBorder="1" applyAlignment="1">
      <alignment horizontal="left"/>
    </xf>
    <xf numFmtId="0" fontId="90" fillId="6" borderId="3" xfId="0" applyFont="1" applyFill="1" applyBorder="1" applyAlignment="1">
      <alignment horizontal="center"/>
    </xf>
    <xf numFmtId="0" fontId="90" fillId="0" borderId="3" xfId="0" applyFont="1" applyBorder="1"/>
    <xf numFmtId="0" fontId="90" fillId="6" borderId="3" xfId="0" applyFont="1" applyFill="1" applyBorder="1"/>
    <xf numFmtId="0" fontId="91" fillId="6" borderId="1" xfId="0" applyFont="1" applyFill="1" applyBorder="1"/>
    <xf numFmtId="0" fontId="91" fillId="0" borderId="3" xfId="0" applyFont="1" applyBorder="1"/>
    <xf numFmtId="0" fontId="91" fillId="6" borderId="3" xfId="0" applyFont="1" applyFill="1" applyBorder="1"/>
    <xf numFmtId="0" fontId="90" fillId="18" borderId="3" xfId="0" applyFont="1" applyFill="1" applyBorder="1"/>
    <xf numFmtId="0" fontId="90" fillId="18" borderId="1" xfId="0" applyFont="1" applyFill="1" applyBorder="1"/>
    <xf numFmtId="0" fontId="90" fillId="18" borderId="3" xfId="0" applyFont="1" applyFill="1" applyBorder="1" applyAlignment="1">
      <alignment horizontal="center" vertical="center"/>
    </xf>
    <xf numFmtId="0" fontId="91" fillId="18" borderId="3" xfId="0" applyFont="1" applyFill="1" applyBorder="1" applyAlignment="1">
      <alignment vertical="center"/>
    </xf>
    <xf numFmtId="0" fontId="90" fillId="18" borderId="3" xfId="0" applyFont="1" applyFill="1" applyBorder="1" applyAlignment="1">
      <alignment horizontal="center"/>
    </xf>
    <xf numFmtId="0" fontId="91" fillId="18" borderId="3" xfId="0" applyFont="1" applyFill="1" applyBorder="1"/>
    <xf numFmtId="0" fontId="92" fillId="0" borderId="3" xfId="0" applyFont="1" applyBorder="1"/>
    <xf numFmtId="0" fontId="92" fillId="18" borderId="3" xfId="0" applyFont="1" applyFill="1" applyBorder="1"/>
    <xf numFmtId="0" fontId="93" fillId="0" borderId="3" xfId="0" applyFont="1" applyBorder="1"/>
    <xf numFmtId="0" fontId="92" fillId="19" borderId="3" xfId="0" applyFont="1" applyFill="1" applyBorder="1"/>
    <xf numFmtId="0" fontId="94" fillId="0" borderId="3" xfId="0" applyFont="1" applyBorder="1"/>
    <xf numFmtId="0" fontId="95" fillId="19" borderId="3" xfId="0" applyFont="1" applyFill="1" applyBorder="1"/>
    <xf numFmtId="0" fontId="96" fillId="0" borderId="3" xfId="0" applyFont="1" applyBorder="1"/>
    <xf numFmtId="0" fontId="43" fillId="19" borderId="3" xfId="0" applyFont="1" applyFill="1" applyBorder="1"/>
    <xf numFmtId="0" fontId="93" fillId="0" borderId="0" xfId="0" applyFont="1"/>
    <xf numFmtId="0" fontId="85" fillId="3" borderId="1" xfId="0" applyFont="1" applyFill="1" applyBorder="1"/>
    <xf numFmtId="0" fontId="87" fillId="3" borderId="3" xfId="0" applyFont="1" applyFill="1" applyBorder="1" applyAlignment="1">
      <alignment vertical="center"/>
    </xf>
    <xf numFmtId="0" fontId="35" fillId="18" borderId="3" xfId="0" applyFont="1" applyFill="1" applyBorder="1"/>
    <xf numFmtId="0" fontId="30" fillId="18" borderId="3" xfId="0" applyFont="1" applyFill="1" applyBorder="1"/>
    <xf numFmtId="0" fontId="85" fillId="0" borderId="3" xfId="0" applyFont="1" applyBorder="1"/>
    <xf numFmtId="0" fontId="85" fillId="7" borderId="3" xfId="0" applyFont="1" applyFill="1" applyBorder="1" applyAlignment="1">
      <alignment horizontal="center"/>
    </xf>
    <xf numFmtId="0" fontId="85" fillId="7" borderId="3" xfId="0" applyFont="1" applyFill="1" applyBorder="1" applyAlignment="1">
      <alignment horizontal="center" vertical="center"/>
    </xf>
    <xf numFmtId="0" fontId="85" fillId="0" borderId="3" xfId="0" applyFont="1" applyBorder="1" applyAlignment="1">
      <alignment horizontal="center"/>
    </xf>
    <xf numFmtId="0" fontId="87" fillId="20" borderId="3" xfId="0" applyFont="1" applyFill="1" applyBorder="1" applyAlignment="1">
      <alignment vertical="center"/>
    </xf>
    <xf numFmtId="0" fontId="85" fillId="7" borderId="3" xfId="0" applyFont="1" applyFill="1" applyBorder="1"/>
    <xf numFmtId="0" fontId="85" fillId="18" borderId="3" xfId="0" applyFont="1" applyFill="1" applyBorder="1" applyAlignment="1">
      <alignment horizontal="center"/>
    </xf>
    <xf numFmtId="0" fontId="97" fillId="0" borderId="3" xfId="0" applyFont="1" applyBorder="1"/>
    <xf numFmtId="0" fontId="97" fillId="6" borderId="3" xfId="0" applyFont="1" applyFill="1" applyBorder="1"/>
    <xf numFmtId="0" fontId="97" fillId="18" borderId="3" xfId="0" applyFont="1" applyFill="1" applyBorder="1"/>
    <xf numFmtId="0" fontId="98" fillId="0" borderId="3" xfId="0" applyFont="1" applyBorder="1"/>
    <xf numFmtId="0" fontId="99" fillId="0" borderId="3" xfId="0" applyFont="1" applyBorder="1"/>
    <xf numFmtId="0" fontId="100" fillId="0" borderId="3" xfId="0" applyFont="1" applyBorder="1"/>
    <xf numFmtId="0" fontId="99" fillId="0" borderId="0" xfId="0" applyFont="1"/>
    <xf numFmtId="0" fontId="101" fillId="0" borderId="0" xfId="0" applyFont="1" applyAlignment="1">
      <alignment horizontal="left" vertical="top"/>
    </xf>
    <xf numFmtId="0" fontId="38" fillId="0" borderId="0" xfId="0" applyFont="1" applyAlignment="1">
      <alignment horizontal="center"/>
    </xf>
    <xf numFmtId="0" fontId="104" fillId="7" borderId="3" xfId="0" applyFont="1" applyFill="1" applyBorder="1" applyAlignment="1">
      <alignment horizontal="center"/>
    </xf>
    <xf numFmtId="0" fontId="79" fillId="7" borderId="12" xfId="0" applyFont="1" applyFill="1" applyBorder="1" applyAlignment="1">
      <alignment horizontal="center" vertical="center"/>
    </xf>
    <xf numFmtId="0" fontId="38" fillId="0" borderId="3" xfId="0" applyFont="1" applyFill="1" applyBorder="1" applyAlignment="1">
      <alignment vertical="center"/>
    </xf>
    <xf numFmtId="0" fontId="38" fillId="3" borderId="4" xfId="0" applyFont="1" applyFill="1" applyBorder="1" applyAlignment="1">
      <alignment horizontal="center" vertical="center"/>
    </xf>
    <xf numFmtId="0" fontId="107" fillId="0" borderId="0" xfId="0" applyFont="1"/>
    <xf numFmtId="14" fontId="105" fillId="7" borderId="3" xfId="0" applyNumberFormat="1" applyFont="1" applyFill="1" applyBorder="1" applyAlignment="1">
      <alignment vertical="center"/>
    </xf>
    <xf numFmtId="0" fontId="79" fillId="7" borderId="4" xfId="0" applyFont="1" applyFill="1" applyBorder="1" applyAlignment="1">
      <alignment horizontal="center" vertical="center"/>
    </xf>
    <xf numFmtId="0" fontId="108" fillId="5" borderId="3" xfId="0" applyFont="1" applyFill="1" applyBorder="1" applyAlignment="1">
      <alignment horizontal="center" vertical="center"/>
    </xf>
    <xf numFmtId="0" fontId="109" fillId="7" borderId="18" xfId="0" applyFont="1" applyFill="1" applyBorder="1" applyAlignment="1">
      <alignment horizontal="center" vertical="center"/>
    </xf>
    <xf numFmtId="0" fontId="82" fillId="7" borderId="18" xfId="0" applyFont="1" applyFill="1" applyBorder="1" applyAlignment="1">
      <alignment horizontal="center" vertical="center"/>
    </xf>
    <xf numFmtId="0" fontId="83" fillId="7" borderId="19" xfId="0" applyFont="1" applyFill="1" applyBorder="1" applyAlignment="1">
      <alignment horizontal="center" vertical="center"/>
    </xf>
    <xf numFmtId="0" fontId="83" fillId="7" borderId="18" xfId="0" applyFont="1" applyFill="1" applyBorder="1" applyAlignment="1">
      <alignment horizontal="center" vertical="center"/>
    </xf>
    <xf numFmtId="0" fontId="83" fillId="7" borderId="8" xfId="0" applyFont="1" applyFill="1" applyBorder="1" applyAlignment="1">
      <alignment horizontal="right" vertical="center"/>
    </xf>
    <xf numFmtId="0" fontId="84" fillId="7" borderId="8" xfId="0" applyFont="1" applyFill="1" applyBorder="1" applyAlignment="1">
      <alignment vertical="center"/>
    </xf>
    <xf numFmtId="0" fontId="84" fillId="7" borderId="3" xfId="0" applyFont="1" applyFill="1" applyBorder="1" applyAlignment="1">
      <alignment vertical="center"/>
    </xf>
    <xf numFmtId="0" fontId="84" fillId="7" borderId="1" xfId="0" applyFont="1" applyFill="1" applyBorder="1" applyAlignment="1">
      <alignment vertical="center"/>
    </xf>
    <xf numFmtId="0" fontId="110" fillId="7" borderId="0" xfId="0" applyFont="1" applyFill="1" applyAlignment="1">
      <alignment vertical="center"/>
    </xf>
    <xf numFmtId="0" fontId="110" fillId="0" borderId="0" xfId="0" applyFont="1" applyAlignment="1">
      <alignment vertical="center"/>
    </xf>
    <xf numFmtId="164" fontId="108" fillId="5" borderId="3" xfId="0" applyNumberFormat="1" applyFont="1" applyFill="1" applyBorder="1"/>
    <xf numFmtId="164" fontId="108" fillId="5" borderId="3" xfId="0" applyNumberFormat="1" applyFont="1" applyFill="1" applyBorder="1" applyAlignment="1">
      <alignment horizontal="center" vertical="center"/>
    </xf>
    <xf numFmtId="0" fontId="99" fillId="3" borderId="8" xfId="0" applyFont="1" applyFill="1" applyBorder="1" applyAlignment="1">
      <alignment horizontal="center"/>
    </xf>
    <xf numFmtId="0" fontId="99" fillId="0" borderId="8" xfId="0" applyFont="1" applyBorder="1" applyAlignment="1">
      <alignment horizontal="left"/>
    </xf>
    <xf numFmtId="0" fontId="99" fillId="3" borderId="8" xfId="0" applyFont="1" applyFill="1" applyBorder="1" applyAlignment="1">
      <alignment horizontal="center" vertical="top"/>
    </xf>
    <xf numFmtId="0" fontId="111" fillId="17" borderId="9" xfId="0" applyFont="1" applyFill="1" applyBorder="1" applyAlignment="1">
      <alignment horizontal="center"/>
    </xf>
    <xf numFmtId="0" fontId="111" fillId="0" borderId="8" xfId="0" applyFont="1" applyBorder="1" applyAlignment="1">
      <alignment horizontal="center"/>
    </xf>
    <xf numFmtId="0" fontId="111" fillId="0" borderId="9" xfId="0" applyFont="1" applyBorder="1" applyAlignment="1">
      <alignment horizontal="center"/>
    </xf>
    <xf numFmtId="0" fontId="111" fillId="7" borderId="9" xfId="0" applyFont="1" applyFill="1" applyBorder="1" applyAlignment="1">
      <alignment horizontal="center"/>
    </xf>
    <xf numFmtId="0" fontId="107" fillId="0" borderId="3" xfId="0" applyFont="1" applyBorder="1"/>
    <xf numFmtId="0" fontId="107" fillId="7" borderId="3" xfId="0" applyFont="1" applyFill="1" applyBorder="1"/>
    <xf numFmtId="0" fontId="32" fillId="0" borderId="3" xfId="0" applyFont="1" applyBorder="1"/>
    <xf numFmtId="0" fontId="84" fillId="0" borderId="3" xfId="0" applyFont="1" applyBorder="1"/>
    <xf numFmtId="0" fontId="84" fillId="7" borderId="3" xfId="0" applyFont="1" applyFill="1" applyBorder="1"/>
    <xf numFmtId="0" fontId="32" fillId="0" borderId="1" xfId="0" applyFont="1" applyBorder="1"/>
    <xf numFmtId="0" fontId="32" fillId="0" borderId="0" xfId="0" applyFont="1"/>
    <xf numFmtId="0" fontId="107" fillId="7" borderId="0" xfId="0" applyFont="1" applyFill="1"/>
    <xf numFmtId="0" fontId="107" fillId="0" borderId="0" xfId="0" applyFont="1" applyBorder="1"/>
    <xf numFmtId="0" fontId="112" fillId="3" borderId="3" xfId="0" applyFont="1" applyFill="1" applyBorder="1" applyAlignment="1">
      <alignment horizontal="left"/>
    </xf>
    <xf numFmtId="0" fontId="97" fillId="3" borderId="3" xfId="0" applyFont="1" applyFill="1" applyBorder="1" applyAlignment="1">
      <alignment horizontal="center" vertical="top"/>
    </xf>
    <xf numFmtId="0" fontId="32" fillId="0" borderId="3" xfId="0" applyFont="1" applyBorder="1" applyAlignment="1">
      <alignment horizontal="center"/>
    </xf>
    <xf numFmtId="0" fontId="107" fillId="0" borderId="3" xfId="0" applyFont="1" applyBorder="1" applyAlignment="1">
      <alignment horizontal="center"/>
    </xf>
    <xf numFmtId="0" fontId="32" fillId="0" borderId="9" xfId="0" applyFont="1" applyBorder="1" applyAlignment="1">
      <alignment horizontal="center"/>
    </xf>
    <xf numFmtId="0" fontId="32" fillId="16" borderId="9" xfId="0" applyFont="1" applyFill="1" applyBorder="1" applyAlignment="1">
      <alignment horizontal="center"/>
    </xf>
    <xf numFmtId="0" fontId="75" fillId="0" borderId="3" xfId="0" applyFont="1" applyBorder="1"/>
    <xf numFmtId="0" fontId="75" fillId="7" borderId="3" xfId="0" applyFont="1" applyFill="1" applyBorder="1"/>
    <xf numFmtId="0" fontId="32" fillId="7" borderId="1" xfId="0" applyFont="1" applyFill="1" applyBorder="1"/>
    <xf numFmtId="0" fontId="107" fillId="7" borderId="1" xfId="0" applyFont="1" applyFill="1" applyBorder="1"/>
    <xf numFmtId="0" fontId="107" fillId="0" borderId="3" xfId="0" applyFont="1" applyFill="1" applyBorder="1"/>
    <xf numFmtId="0" fontId="113" fillId="0" borderId="3" xfId="0" applyFont="1" applyBorder="1"/>
    <xf numFmtId="0" fontId="114" fillId="7" borderId="3" xfId="0" applyFont="1" applyFill="1" applyBorder="1"/>
    <xf numFmtId="0" fontId="113" fillId="7" borderId="3" xfId="0" applyFont="1" applyFill="1" applyBorder="1"/>
    <xf numFmtId="2" fontId="107" fillId="0" borderId="3" xfId="0" applyNumberFormat="1" applyFont="1" applyBorder="1"/>
    <xf numFmtId="0" fontId="32" fillId="3" borderId="3" xfId="0" applyFont="1" applyFill="1" applyBorder="1" applyAlignment="1">
      <alignment horizontal="center"/>
    </xf>
    <xf numFmtId="0" fontId="32" fillId="3" borderId="3" xfId="0" applyFont="1" applyFill="1" applyBorder="1"/>
    <xf numFmtId="0" fontId="107" fillId="3" borderId="3" xfId="0" applyFont="1" applyFill="1" applyBorder="1"/>
    <xf numFmtId="0" fontId="75" fillId="3" borderId="3" xfId="0" applyFont="1" applyFill="1" applyBorder="1"/>
    <xf numFmtId="0" fontId="84" fillId="3" borderId="3" xfId="0" applyFont="1" applyFill="1" applyBorder="1"/>
    <xf numFmtId="2" fontId="32" fillId="3" borderId="3" xfId="0" applyNumberFormat="1" applyFont="1" applyFill="1" applyBorder="1"/>
    <xf numFmtId="168" fontId="107" fillId="7" borderId="3" xfId="0" applyNumberFormat="1" applyFont="1" applyFill="1" applyBorder="1"/>
    <xf numFmtId="0" fontId="107" fillId="3" borderId="0" xfId="0" applyFont="1" applyFill="1"/>
    <xf numFmtId="1" fontId="32" fillId="7" borderId="1" xfId="0" applyNumberFormat="1" applyFont="1" applyFill="1" applyBorder="1"/>
    <xf numFmtId="1" fontId="107" fillId="7" borderId="3" xfId="0" applyNumberFormat="1" applyFont="1" applyFill="1" applyBorder="1"/>
    <xf numFmtId="1" fontId="107" fillId="0" borderId="3" xfId="0" applyNumberFormat="1" applyFont="1" applyFill="1" applyBorder="1"/>
    <xf numFmtId="0" fontId="113" fillId="3" borderId="3" xfId="0" applyFont="1" applyFill="1" applyBorder="1"/>
    <xf numFmtId="0" fontId="112" fillId="0" borderId="3" xfId="0" applyFont="1" applyBorder="1" applyAlignment="1">
      <alignment horizontal="left"/>
    </xf>
    <xf numFmtId="0" fontId="32" fillId="0" borderId="3" xfId="0" applyFont="1" applyBorder="1" applyAlignment="1">
      <alignment horizontal="center" vertical="center"/>
    </xf>
    <xf numFmtId="0" fontId="32" fillId="3" borderId="3" xfId="0" applyFont="1" applyFill="1" applyBorder="1" applyAlignment="1">
      <alignment horizontal="center" vertical="center"/>
    </xf>
    <xf numFmtId="0" fontId="32" fillId="0" borderId="9" xfId="0" applyFont="1" applyBorder="1" applyAlignment="1">
      <alignment horizontal="center" vertical="center"/>
    </xf>
    <xf numFmtId="9" fontId="107" fillId="0" borderId="3" xfId="2" applyFont="1" applyBorder="1"/>
    <xf numFmtId="0" fontId="112" fillId="3" borderId="5" xfId="0" applyFont="1" applyFill="1" applyBorder="1" applyAlignment="1">
      <alignment horizontal="left"/>
    </xf>
    <xf numFmtId="0" fontId="97" fillId="3" borderId="5" xfId="0" applyFont="1" applyFill="1" applyBorder="1" applyAlignment="1">
      <alignment horizontal="center" vertical="top"/>
    </xf>
    <xf numFmtId="0" fontId="32" fillId="3" borderId="3" xfId="0" applyFont="1" applyFill="1" applyBorder="1" applyAlignment="1">
      <alignment horizontal="center" vertical="top"/>
    </xf>
    <xf numFmtId="0" fontId="32" fillId="0" borderId="9" xfId="0" applyFont="1" applyBorder="1" applyAlignment="1">
      <alignment horizontal="center" vertical="top"/>
    </xf>
    <xf numFmtId="0" fontId="97" fillId="0" borderId="3" xfId="0" applyFont="1" applyBorder="1" applyAlignment="1">
      <alignment horizontal="center" vertical="top"/>
    </xf>
    <xf numFmtId="168" fontId="32" fillId="7" borderId="3" xfId="0" applyNumberFormat="1" applyFont="1" applyFill="1" applyBorder="1"/>
    <xf numFmtId="2" fontId="32" fillId="7" borderId="3" xfId="0" applyNumberFormat="1" applyFont="1" applyFill="1" applyBorder="1"/>
    <xf numFmtId="0" fontId="107" fillId="7" borderId="3" xfId="0" applyNumberFormat="1" applyFont="1" applyFill="1" applyBorder="1"/>
    <xf numFmtId="0" fontId="32" fillId="0" borderId="3" xfId="0" applyFont="1" applyBorder="1" applyAlignment="1">
      <alignment vertical="center"/>
    </xf>
    <xf numFmtId="0" fontId="112" fillId="0" borderId="5" xfId="0" applyFont="1" applyBorder="1" applyAlignment="1">
      <alignment horizontal="left"/>
    </xf>
    <xf numFmtId="0" fontId="97" fillId="0" borderId="5" xfId="0" applyFont="1" applyBorder="1" applyAlignment="1">
      <alignment horizontal="center" vertical="top"/>
    </xf>
    <xf numFmtId="0" fontId="97" fillId="3" borderId="3" xfId="0" applyFont="1" applyFill="1" applyBorder="1" applyAlignment="1">
      <alignment horizontal="center"/>
    </xf>
    <xf numFmtId="168" fontId="114" fillId="7" borderId="3" xfId="0" applyNumberFormat="1" applyFont="1" applyFill="1" applyBorder="1"/>
    <xf numFmtId="2" fontId="114" fillId="7" borderId="3" xfId="0" applyNumberFormat="1" applyFont="1" applyFill="1" applyBorder="1"/>
    <xf numFmtId="1" fontId="114" fillId="7" borderId="3" xfId="0" applyNumberFormat="1" applyFont="1" applyFill="1" applyBorder="1"/>
    <xf numFmtId="2" fontId="115" fillId="7" borderId="3" xfId="0" applyNumberFormat="1" applyFont="1" applyFill="1" applyBorder="1"/>
    <xf numFmtId="0" fontId="31" fillId="0" borderId="3" xfId="0" applyFont="1" applyBorder="1" applyAlignment="1">
      <alignment horizontal="center"/>
    </xf>
    <xf numFmtId="0" fontId="31" fillId="3" borderId="3" xfId="0" applyFont="1" applyFill="1" applyBorder="1" applyAlignment="1">
      <alignment horizontal="center"/>
    </xf>
    <xf numFmtId="0" fontId="31" fillId="0" borderId="9" xfId="0" applyFont="1" applyBorder="1" applyAlignment="1">
      <alignment horizontal="center"/>
    </xf>
    <xf numFmtId="0" fontId="33" fillId="0" borderId="3" xfId="0" applyFont="1" applyBorder="1" applyAlignment="1">
      <alignment horizontal="center"/>
    </xf>
    <xf numFmtId="0" fontId="33" fillId="3" borderId="3" xfId="0" applyFont="1" applyFill="1" applyBorder="1" applyAlignment="1">
      <alignment horizontal="center"/>
    </xf>
    <xf numFmtId="0" fontId="33" fillId="0" borderId="9" xfId="0" applyFont="1" applyBorder="1" applyAlignment="1">
      <alignment horizontal="center"/>
    </xf>
    <xf numFmtId="0" fontId="44" fillId="0" borderId="0" xfId="0" applyFont="1"/>
    <xf numFmtId="0" fontId="33" fillId="3" borderId="3" xfId="0" applyFont="1" applyFill="1" applyBorder="1" applyAlignment="1">
      <alignment horizontal="center" vertical="center"/>
    </xf>
    <xf numFmtId="0" fontId="33" fillId="0" borderId="9" xfId="0" applyFont="1" applyBorder="1" applyAlignment="1">
      <alignment horizontal="center" vertical="center"/>
    </xf>
    <xf numFmtId="0" fontId="112" fillId="3" borderId="3" xfId="0" applyNumberFormat="1" applyFont="1" applyFill="1" applyBorder="1" applyAlignment="1">
      <alignment horizontal="left"/>
    </xf>
    <xf numFmtId="0" fontId="97" fillId="3" borderId="3" xfId="0" applyNumberFormat="1" applyFont="1" applyFill="1" applyBorder="1" applyAlignment="1">
      <alignment horizontal="center" vertical="top"/>
    </xf>
    <xf numFmtId="0" fontId="111" fillId="7" borderId="9" xfId="0" applyNumberFormat="1" applyFont="1" applyFill="1" applyBorder="1" applyAlignment="1">
      <alignment horizontal="center"/>
    </xf>
    <xf numFmtId="0" fontId="32" fillId="0" borderId="3" xfId="0" applyNumberFormat="1" applyFont="1" applyBorder="1" applyAlignment="1">
      <alignment horizontal="center"/>
    </xf>
    <xf numFmtId="0" fontId="32" fillId="3" borderId="3" xfId="0" applyNumberFormat="1" applyFont="1" applyFill="1" applyBorder="1" applyAlignment="1">
      <alignment horizontal="center"/>
    </xf>
    <xf numFmtId="0" fontId="32" fillId="0" borderId="3" xfId="0" applyNumberFormat="1" applyFont="1" applyBorder="1" applyAlignment="1">
      <alignment horizontal="center" vertical="center"/>
    </xf>
    <xf numFmtId="0" fontId="32" fillId="0" borderId="9" xfId="0" applyNumberFormat="1" applyFont="1" applyBorder="1" applyAlignment="1">
      <alignment horizontal="center" vertical="center"/>
    </xf>
    <xf numFmtId="0" fontId="32" fillId="0" borderId="3" xfId="0" applyNumberFormat="1" applyFont="1" applyBorder="1"/>
    <xf numFmtId="0" fontId="32" fillId="7" borderId="3" xfId="0" applyNumberFormat="1" applyFont="1" applyFill="1" applyBorder="1"/>
    <xf numFmtId="0" fontId="107" fillId="0" borderId="3" xfId="0" applyNumberFormat="1" applyFont="1" applyBorder="1"/>
    <xf numFmtId="0" fontId="75" fillId="0" borderId="3" xfId="0" applyNumberFormat="1" applyFont="1" applyBorder="1"/>
    <xf numFmtId="0" fontId="75" fillId="7" borderId="3" xfId="0" applyNumberFormat="1" applyFont="1" applyFill="1" applyBorder="1"/>
    <xf numFmtId="0" fontId="84" fillId="0" borderId="3" xfId="0" applyNumberFormat="1" applyFont="1" applyBorder="1"/>
    <xf numFmtId="0" fontId="84" fillId="7" borderId="3" xfId="0" applyNumberFormat="1" applyFont="1" applyFill="1" applyBorder="1"/>
    <xf numFmtId="0" fontId="32" fillId="7" borderId="1" xfId="0" applyNumberFormat="1" applyFont="1" applyFill="1" applyBorder="1"/>
    <xf numFmtId="0" fontId="107" fillId="7" borderId="1" xfId="0" applyNumberFormat="1" applyFont="1" applyFill="1" applyBorder="1"/>
    <xf numFmtId="0" fontId="107" fillId="0" borderId="0" xfId="0" applyNumberFormat="1" applyFont="1"/>
    <xf numFmtId="0" fontId="113" fillId="0" borderId="3" xfId="0" applyNumberFormat="1" applyFont="1" applyBorder="1"/>
    <xf numFmtId="0" fontId="112" fillId="3" borderId="1" xfId="0" applyFont="1" applyFill="1" applyBorder="1" applyAlignment="1">
      <alignment horizontal="left"/>
    </xf>
    <xf numFmtId="0" fontId="107" fillId="0" borderId="6" xfId="0" applyFont="1" applyBorder="1"/>
    <xf numFmtId="0" fontId="107" fillId="7" borderId="6" xfId="0" applyFont="1" applyFill="1" applyBorder="1"/>
    <xf numFmtId="0" fontId="107" fillId="7" borderId="2" xfId="0" applyFont="1" applyFill="1" applyBorder="1"/>
    <xf numFmtId="0" fontId="107" fillId="0" borderId="1" xfId="0" applyFont="1" applyBorder="1"/>
    <xf numFmtId="0" fontId="113" fillId="0" borderId="1" xfId="0" applyFont="1" applyBorder="1"/>
    <xf numFmtId="0" fontId="113" fillId="0" borderId="6" xfId="0" applyFont="1" applyBorder="1"/>
    <xf numFmtId="0" fontId="114" fillId="7" borderId="6" xfId="0" applyFont="1" applyFill="1" applyBorder="1"/>
    <xf numFmtId="0" fontId="114" fillId="7" borderId="2" xfId="0" applyFont="1" applyFill="1" applyBorder="1"/>
    <xf numFmtId="0" fontId="114" fillId="7" borderId="1" xfId="0" applyFont="1" applyFill="1" applyBorder="1"/>
    <xf numFmtId="0" fontId="113" fillId="0" borderId="2" xfId="0" applyFont="1" applyBorder="1"/>
    <xf numFmtId="0" fontId="99" fillId="18" borderId="8" xfId="0" applyFont="1" applyFill="1" applyBorder="1" applyAlignment="1">
      <alignment horizontal="center"/>
    </xf>
    <xf numFmtId="0" fontId="116" fillId="18" borderId="1" xfId="0" applyFont="1" applyFill="1" applyBorder="1" applyAlignment="1"/>
    <xf numFmtId="0" fontId="116" fillId="18" borderId="2" xfId="0" applyFont="1" applyFill="1" applyBorder="1" applyAlignment="1"/>
    <xf numFmtId="0" fontId="111" fillId="18" borderId="9" xfId="0" applyFont="1" applyFill="1" applyBorder="1" applyAlignment="1">
      <alignment horizontal="center"/>
    </xf>
    <xf numFmtId="0" fontId="32" fillId="18" borderId="3" xfId="0" applyFont="1" applyFill="1" applyBorder="1"/>
    <xf numFmtId="0" fontId="107" fillId="18" borderId="3" xfId="0" applyFont="1" applyFill="1" applyBorder="1"/>
    <xf numFmtId="0" fontId="75" fillId="18" borderId="3" xfId="0" applyFont="1" applyFill="1" applyBorder="1"/>
    <xf numFmtId="0" fontId="84" fillId="18" borderId="3" xfId="0" applyFont="1" applyFill="1" applyBorder="1"/>
    <xf numFmtId="0" fontId="32" fillId="18" borderId="1" xfId="0" applyFont="1" applyFill="1" applyBorder="1"/>
    <xf numFmtId="0" fontId="107" fillId="18" borderId="1" xfId="0" applyFont="1" applyFill="1" applyBorder="1" applyAlignment="1"/>
    <xf numFmtId="0" fontId="107" fillId="18" borderId="6" xfId="0" applyFont="1" applyFill="1" applyBorder="1" applyAlignment="1"/>
    <xf numFmtId="0" fontId="107" fillId="18" borderId="2" xfId="0" applyFont="1" applyFill="1" applyBorder="1" applyAlignment="1"/>
    <xf numFmtId="0" fontId="107" fillId="18" borderId="0" xfId="0" applyFont="1" applyFill="1"/>
    <xf numFmtId="0" fontId="107" fillId="18" borderId="1" xfId="0" applyFont="1" applyFill="1" applyBorder="1"/>
    <xf numFmtId="0" fontId="113" fillId="18" borderId="3" xfId="0" applyFont="1" applyFill="1" applyBorder="1"/>
    <xf numFmtId="0" fontId="114" fillId="18" borderId="3" xfId="0" applyFont="1" applyFill="1" applyBorder="1"/>
    <xf numFmtId="0" fontId="114" fillId="6" borderId="3" xfId="0" applyFont="1" applyFill="1" applyBorder="1"/>
    <xf numFmtId="0" fontId="107" fillId="6" borderId="0" xfId="0" applyFont="1" applyFill="1"/>
    <xf numFmtId="0" fontId="113" fillId="6" borderId="3" xfId="0" applyFont="1" applyFill="1" applyBorder="1"/>
    <xf numFmtId="0" fontId="113" fillId="21" borderId="3" xfId="0" applyFont="1" applyFill="1" applyBorder="1"/>
    <xf numFmtId="0" fontId="114" fillId="21" borderId="3" xfId="0" applyFont="1" applyFill="1" applyBorder="1"/>
    <xf numFmtId="0" fontId="113" fillId="21" borderId="1" xfId="0" applyFont="1" applyFill="1" applyBorder="1" applyAlignment="1"/>
    <xf numFmtId="0" fontId="113" fillId="18" borderId="6" xfId="0" applyFont="1" applyFill="1" applyBorder="1" applyAlignment="1"/>
    <xf numFmtId="0" fontId="113" fillId="18" borderId="2" xfId="0" applyFont="1" applyFill="1" applyBorder="1" applyAlignment="1"/>
    <xf numFmtId="0" fontId="114" fillId="6" borderId="1" xfId="0" applyFont="1" applyFill="1" applyBorder="1" applyAlignment="1"/>
    <xf numFmtId="0" fontId="114" fillId="6" borderId="6" xfId="0" applyFont="1" applyFill="1" applyBorder="1" applyAlignment="1"/>
    <xf numFmtId="0" fontId="114" fillId="6" borderId="2" xfId="0" applyFont="1" applyFill="1" applyBorder="1" applyAlignment="1"/>
    <xf numFmtId="0" fontId="113" fillId="6" borderId="3" xfId="0" applyFont="1" applyFill="1" applyBorder="1" applyAlignment="1">
      <alignment horizontal="center"/>
    </xf>
    <xf numFmtId="0" fontId="113" fillId="6" borderId="2" xfId="0" applyFont="1" applyFill="1" applyBorder="1" applyAlignment="1">
      <alignment horizontal="center"/>
    </xf>
    <xf numFmtId="0" fontId="117" fillId="6" borderId="2" xfId="0" applyFont="1" applyFill="1" applyBorder="1" applyAlignment="1">
      <alignment horizontal="center"/>
    </xf>
    <xf numFmtId="0" fontId="118" fillId="6" borderId="3" xfId="0" applyFont="1" applyFill="1" applyBorder="1"/>
    <xf numFmtId="0" fontId="97" fillId="3" borderId="3" xfId="0" applyFont="1" applyFill="1" applyBorder="1" applyAlignment="1">
      <alignment horizontal="left"/>
    </xf>
    <xf numFmtId="0" fontId="99" fillId="3" borderId="3" xfId="0" applyFont="1" applyFill="1" applyBorder="1" applyAlignment="1">
      <alignment horizontal="center" vertical="top"/>
    </xf>
    <xf numFmtId="0" fontId="107" fillId="3" borderId="3" xfId="0" applyFont="1" applyFill="1" applyBorder="1" applyAlignment="1">
      <alignment horizontal="center"/>
    </xf>
    <xf numFmtId="0" fontId="111" fillId="3" borderId="3" xfId="0" applyFont="1" applyFill="1" applyBorder="1" applyAlignment="1">
      <alignment horizontal="center"/>
    </xf>
    <xf numFmtId="0" fontId="107" fillId="0" borderId="9" xfId="0" applyFont="1" applyBorder="1" applyAlignment="1">
      <alignment horizontal="center"/>
    </xf>
    <xf numFmtId="0" fontId="97" fillId="3" borderId="3" xfId="0" applyFont="1" applyFill="1" applyBorder="1"/>
    <xf numFmtId="0" fontId="99" fillId="3" borderId="14" xfId="0" applyFont="1" applyFill="1" applyBorder="1" applyAlignment="1">
      <alignment horizontal="center"/>
    </xf>
    <xf numFmtId="0" fontId="119" fillId="0" borderId="12" xfId="0" applyFont="1" applyBorder="1" applyAlignment="1">
      <alignment horizontal="left"/>
    </xf>
    <xf numFmtId="0" fontId="99" fillId="0" borderId="0" xfId="0" applyFont="1" applyAlignment="1">
      <alignment horizontal="center"/>
    </xf>
    <xf numFmtId="0" fontId="104" fillId="0" borderId="12" xfId="0" applyFont="1" applyBorder="1"/>
    <xf numFmtId="0" fontId="99" fillId="3" borderId="0" xfId="0" applyFont="1" applyFill="1" applyBorder="1"/>
    <xf numFmtId="0" fontId="119" fillId="3" borderId="0" xfId="0" applyFont="1" applyFill="1" applyAlignment="1">
      <alignment horizontal="left"/>
    </xf>
    <xf numFmtId="0" fontId="104" fillId="0" borderId="0" xfId="0" applyFont="1"/>
    <xf numFmtId="0" fontId="120" fillId="0" borderId="0" xfId="0" applyFont="1"/>
    <xf numFmtId="0" fontId="120" fillId="0" borderId="0" xfId="0" applyFont="1" applyAlignment="1">
      <alignment horizontal="center"/>
    </xf>
    <xf numFmtId="0" fontId="120" fillId="0" borderId="0" xfId="0" applyFont="1" applyBorder="1"/>
    <xf numFmtId="0" fontId="104" fillId="0" borderId="4" xfId="0" applyFont="1" applyBorder="1"/>
    <xf numFmtId="0" fontId="41" fillId="2" borderId="8" xfId="3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 vertical="center"/>
    </xf>
    <xf numFmtId="0" fontId="4" fillId="0" borderId="8" xfId="0" applyFont="1" applyBorder="1" applyAlignment="1">
      <alignment horizontal="left" vertical="center"/>
    </xf>
    <xf numFmtId="0" fontId="4" fillId="0" borderId="3" xfId="0" applyFont="1" applyBorder="1" applyAlignment="1">
      <alignment horizontal="left" vertical="center"/>
    </xf>
    <xf numFmtId="0" fontId="4" fillId="3" borderId="3" xfId="0" applyFont="1" applyFill="1" applyBorder="1" applyAlignment="1">
      <alignment horizontal="left" vertical="center"/>
    </xf>
    <xf numFmtId="0" fontId="5" fillId="3" borderId="3" xfId="0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121" fillId="0" borderId="0" xfId="0" applyFont="1"/>
    <xf numFmtId="0" fontId="122" fillId="2" borderId="8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0" fontId="5" fillId="0" borderId="3" xfId="0" applyFont="1" applyBorder="1" applyAlignment="1">
      <alignment horizontal="center"/>
    </xf>
    <xf numFmtId="2" fontId="63" fillId="0" borderId="3" xfId="0" applyNumberFormat="1" applyFont="1" applyBorder="1" applyAlignment="1">
      <alignment horizontal="center" vertical="center"/>
    </xf>
    <xf numFmtId="0" fontId="121" fillId="0" borderId="0" xfId="0" applyFont="1" applyBorder="1"/>
    <xf numFmtId="2" fontId="63" fillId="0" borderId="0" xfId="0" applyNumberFormat="1" applyFont="1" applyBorder="1" applyAlignment="1">
      <alignment horizontal="center" vertical="center"/>
    </xf>
    <xf numFmtId="0" fontId="0" fillId="0" borderId="0" xfId="0" applyBorder="1"/>
    <xf numFmtId="14" fontId="12" fillId="6" borderId="6" xfId="0" applyNumberFormat="1" applyFont="1" applyFill="1" applyBorder="1" applyAlignment="1">
      <alignment horizontal="center"/>
    </xf>
    <xf numFmtId="14" fontId="12" fillId="6" borderId="2" xfId="0" applyNumberFormat="1" applyFont="1" applyFill="1" applyBorder="1" applyAlignment="1">
      <alignment horizontal="center"/>
    </xf>
    <xf numFmtId="14" fontId="12" fillId="6" borderId="1" xfId="0" applyNumberFormat="1" applyFont="1" applyFill="1" applyBorder="1" applyAlignment="1">
      <alignment horizontal="center"/>
    </xf>
    <xf numFmtId="14" fontId="12" fillId="6" borderId="3" xfId="0" applyNumberFormat="1" applyFont="1" applyFill="1" applyBorder="1" applyAlignment="1">
      <alignment horizontal="center"/>
    </xf>
    <xf numFmtId="14" fontId="11" fillId="6" borderId="2" xfId="0" applyNumberFormat="1" applyFont="1" applyFill="1" applyBorder="1" applyAlignment="1">
      <alignment horizontal="center"/>
    </xf>
    <xf numFmtId="14" fontId="11" fillId="6" borderId="6" xfId="0" applyNumberFormat="1" applyFont="1" applyFill="1" applyBorder="1" applyAlignment="1">
      <alignment horizontal="center"/>
    </xf>
    <xf numFmtId="14" fontId="11" fillId="6" borderId="3" xfId="0" applyNumberFormat="1" applyFont="1" applyFill="1" applyBorder="1" applyAlignment="1">
      <alignment horizontal="center"/>
    </xf>
    <xf numFmtId="0" fontId="11" fillId="6" borderId="3" xfId="0" applyFont="1" applyFill="1" applyBorder="1" applyAlignment="1">
      <alignment horizontal="center"/>
    </xf>
    <xf numFmtId="14" fontId="5" fillId="0" borderId="5" xfId="0" applyNumberFormat="1" applyFont="1" applyBorder="1" applyAlignment="1">
      <alignment horizontal="center" vertical="center" wrapText="1"/>
    </xf>
    <xf numFmtId="14" fontId="5" fillId="0" borderId="7" xfId="0" applyNumberFormat="1" applyFont="1" applyBorder="1" applyAlignment="1">
      <alignment horizontal="center" vertical="center" wrapText="1"/>
    </xf>
    <xf numFmtId="14" fontId="9" fillId="4" borderId="5" xfId="0" applyNumberFormat="1" applyFont="1" applyFill="1" applyBorder="1" applyAlignment="1">
      <alignment horizontal="center" vertical="center" wrapText="1"/>
    </xf>
    <xf numFmtId="14" fontId="9" fillId="4" borderId="7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7" fillId="0" borderId="4" xfId="0" applyFont="1" applyFill="1" applyBorder="1" applyAlignment="1">
      <alignment horizontal="center"/>
    </xf>
    <xf numFmtId="0" fontId="11" fillId="6" borderId="3" xfId="0" applyFont="1" applyFill="1" applyBorder="1" applyAlignment="1">
      <alignment horizontal="center" vertical="center"/>
    </xf>
    <xf numFmtId="0" fontId="11" fillId="6" borderId="3" xfId="0" applyFont="1" applyFill="1" applyBorder="1" applyAlignment="1">
      <alignment horizontal="center" vertical="center" wrapText="1"/>
    </xf>
    <xf numFmtId="14" fontId="11" fillId="6" borderId="1" xfId="0" applyNumberFormat="1" applyFont="1" applyFill="1" applyBorder="1" applyAlignment="1">
      <alignment horizontal="center"/>
    </xf>
    <xf numFmtId="14" fontId="5" fillId="0" borderId="3" xfId="0" applyNumberFormat="1" applyFont="1" applyBorder="1" applyAlignment="1">
      <alignment horizontal="center" vertical="center" wrapText="1"/>
    </xf>
    <xf numFmtId="14" fontId="9" fillId="4" borderId="3" xfId="0" applyNumberFormat="1" applyFont="1" applyFill="1" applyBorder="1" applyAlignment="1">
      <alignment horizontal="center" vertical="center" wrapText="1"/>
    </xf>
    <xf numFmtId="14" fontId="18" fillId="7" borderId="14" xfId="0" applyNumberFormat="1" applyFont="1" applyFill="1" applyBorder="1" applyAlignment="1">
      <alignment horizontal="center" vertical="center"/>
    </xf>
    <xf numFmtId="14" fontId="18" fillId="7" borderId="0" xfId="0" applyNumberFormat="1" applyFont="1" applyFill="1" applyBorder="1" applyAlignment="1">
      <alignment horizontal="center" vertical="center"/>
    </xf>
    <xf numFmtId="14" fontId="18" fillId="7" borderId="11" xfId="0" applyNumberFormat="1" applyFont="1" applyFill="1" applyBorder="1" applyAlignment="1">
      <alignment horizontal="center" vertical="center"/>
    </xf>
    <xf numFmtId="14" fontId="18" fillId="7" borderId="9" xfId="0" applyNumberFormat="1" applyFont="1" applyFill="1" applyBorder="1" applyAlignment="1">
      <alignment horizontal="center" vertical="center"/>
    </xf>
    <xf numFmtId="14" fontId="18" fillId="7" borderId="4" xfId="0" applyNumberFormat="1" applyFont="1" applyFill="1" applyBorder="1" applyAlignment="1">
      <alignment horizontal="center" vertical="center"/>
    </xf>
    <xf numFmtId="14" fontId="18" fillId="7" borderId="15" xfId="0" applyNumberFormat="1" applyFont="1" applyFill="1" applyBorder="1" applyAlignment="1">
      <alignment horizontal="center" vertical="center"/>
    </xf>
    <xf numFmtId="14" fontId="29" fillId="7" borderId="14" xfId="0" applyNumberFormat="1" applyFont="1" applyFill="1" applyBorder="1" applyAlignment="1">
      <alignment horizontal="center" vertical="center"/>
    </xf>
    <xf numFmtId="14" fontId="29" fillId="7" borderId="0" xfId="0" applyNumberFormat="1" applyFont="1" applyFill="1" applyBorder="1" applyAlignment="1">
      <alignment horizontal="center" vertical="center"/>
    </xf>
    <xf numFmtId="14" fontId="29" fillId="7" borderId="11" xfId="0" applyNumberFormat="1" applyFont="1" applyFill="1" applyBorder="1" applyAlignment="1">
      <alignment horizontal="center" vertical="center"/>
    </xf>
    <xf numFmtId="14" fontId="29" fillId="7" borderId="9" xfId="0" applyNumberFormat="1" applyFont="1" applyFill="1" applyBorder="1" applyAlignment="1">
      <alignment horizontal="center" vertical="center"/>
    </xf>
    <xf numFmtId="14" fontId="29" fillId="7" borderId="4" xfId="0" applyNumberFormat="1" applyFont="1" applyFill="1" applyBorder="1" applyAlignment="1">
      <alignment horizontal="center" vertical="center"/>
    </xf>
    <xf numFmtId="14" fontId="29" fillId="7" borderId="15" xfId="0" applyNumberFormat="1" applyFont="1" applyFill="1" applyBorder="1" applyAlignment="1">
      <alignment horizontal="center" vertical="center"/>
    </xf>
    <xf numFmtId="14" fontId="21" fillId="7" borderId="14" xfId="0" applyNumberFormat="1" applyFont="1" applyFill="1" applyBorder="1" applyAlignment="1">
      <alignment horizontal="center" vertical="center"/>
    </xf>
    <xf numFmtId="14" fontId="21" fillId="7" borderId="0" xfId="0" applyNumberFormat="1" applyFont="1" applyFill="1" applyBorder="1" applyAlignment="1">
      <alignment horizontal="center" vertical="center"/>
    </xf>
    <xf numFmtId="14" fontId="21" fillId="7" borderId="11" xfId="0" applyNumberFormat="1" applyFont="1" applyFill="1" applyBorder="1" applyAlignment="1">
      <alignment horizontal="center" vertical="center"/>
    </xf>
    <xf numFmtId="14" fontId="21" fillId="7" borderId="9" xfId="0" applyNumberFormat="1" applyFont="1" applyFill="1" applyBorder="1" applyAlignment="1">
      <alignment horizontal="center" vertical="center"/>
    </xf>
    <xf numFmtId="14" fontId="21" fillId="7" borderId="4" xfId="0" applyNumberFormat="1" applyFont="1" applyFill="1" applyBorder="1" applyAlignment="1">
      <alignment horizontal="center" vertical="center"/>
    </xf>
    <xf numFmtId="14" fontId="21" fillId="7" borderId="15" xfId="0" applyNumberFormat="1" applyFont="1" applyFill="1" applyBorder="1" applyAlignment="1">
      <alignment horizontal="center" vertical="center"/>
    </xf>
    <xf numFmtId="14" fontId="28" fillId="7" borderId="14" xfId="0" applyNumberFormat="1" applyFont="1" applyFill="1" applyBorder="1" applyAlignment="1">
      <alignment horizontal="center" vertical="center"/>
    </xf>
    <xf numFmtId="14" fontId="28" fillId="7" borderId="0" xfId="0" applyNumberFormat="1" applyFont="1" applyFill="1" applyBorder="1" applyAlignment="1">
      <alignment horizontal="center" vertical="center"/>
    </xf>
    <xf numFmtId="14" fontId="28" fillId="7" borderId="11" xfId="0" applyNumberFormat="1" applyFont="1" applyFill="1" applyBorder="1" applyAlignment="1">
      <alignment horizontal="center" vertical="center"/>
    </xf>
    <xf numFmtId="14" fontId="28" fillId="7" borderId="9" xfId="0" applyNumberFormat="1" applyFont="1" applyFill="1" applyBorder="1" applyAlignment="1">
      <alignment horizontal="center" vertical="center"/>
    </xf>
    <xf numFmtId="14" fontId="28" fillId="7" borderId="4" xfId="0" applyNumberFormat="1" applyFont="1" applyFill="1" applyBorder="1" applyAlignment="1">
      <alignment horizontal="center" vertical="center"/>
    </xf>
    <xf numFmtId="14" fontId="28" fillId="7" borderId="15" xfId="0" applyNumberFormat="1" applyFont="1" applyFill="1" applyBorder="1" applyAlignment="1">
      <alignment horizontal="center" vertical="center"/>
    </xf>
    <xf numFmtId="14" fontId="26" fillId="7" borderId="14" xfId="0" applyNumberFormat="1" applyFont="1" applyFill="1" applyBorder="1" applyAlignment="1">
      <alignment horizontal="center" vertical="center"/>
    </xf>
    <xf numFmtId="14" fontId="26" fillId="7" borderId="0" xfId="0" applyNumberFormat="1" applyFont="1" applyFill="1" applyBorder="1" applyAlignment="1">
      <alignment horizontal="center" vertical="center"/>
    </xf>
    <xf numFmtId="14" fontId="26" fillId="7" borderId="11" xfId="0" applyNumberFormat="1" applyFont="1" applyFill="1" applyBorder="1" applyAlignment="1">
      <alignment horizontal="center" vertical="center"/>
    </xf>
    <xf numFmtId="14" fontId="26" fillId="7" borderId="9" xfId="0" applyNumberFormat="1" applyFont="1" applyFill="1" applyBorder="1" applyAlignment="1">
      <alignment horizontal="center" vertical="center"/>
    </xf>
    <xf numFmtId="14" fontId="26" fillId="7" borderId="4" xfId="0" applyNumberFormat="1" applyFont="1" applyFill="1" applyBorder="1" applyAlignment="1">
      <alignment horizontal="center" vertical="center"/>
    </xf>
    <xf numFmtId="14" fontId="26" fillId="7" borderId="15" xfId="0" applyNumberFormat="1" applyFont="1" applyFill="1" applyBorder="1" applyAlignment="1">
      <alignment horizontal="center" vertical="center"/>
    </xf>
    <xf numFmtId="14" fontId="24" fillId="7" borderId="14" xfId="0" applyNumberFormat="1" applyFont="1" applyFill="1" applyBorder="1" applyAlignment="1">
      <alignment horizontal="center" vertical="center"/>
    </xf>
    <xf numFmtId="14" fontId="24" fillId="7" borderId="0" xfId="0" applyNumberFormat="1" applyFont="1" applyFill="1" applyBorder="1" applyAlignment="1">
      <alignment horizontal="center" vertical="center"/>
    </xf>
    <xf numFmtId="14" fontId="24" fillId="7" borderId="11" xfId="0" applyNumberFormat="1" applyFont="1" applyFill="1" applyBorder="1" applyAlignment="1">
      <alignment horizontal="center" vertical="center"/>
    </xf>
    <xf numFmtId="14" fontId="24" fillId="7" borderId="9" xfId="0" applyNumberFormat="1" applyFont="1" applyFill="1" applyBorder="1" applyAlignment="1">
      <alignment horizontal="center" vertical="center"/>
    </xf>
    <xf numFmtId="14" fontId="24" fillId="7" borderId="4" xfId="0" applyNumberFormat="1" applyFont="1" applyFill="1" applyBorder="1" applyAlignment="1">
      <alignment horizontal="center" vertical="center"/>
    </xf>
    <xf numFmtId="14" fontId="24" fillId="7" borderId="15" xfId="0" applyNumberFormat="1" applyFont="1" applyFill="1" applyBorder="1" applyAlignment="1">
      <alignment horizontal="center" vertical="center"/>
    </xf>
    <xf numFmtId="0" fontId="24" fillId="7" borderId="0" xfId="0" applyFont="1" applyFill="1" applyBorder="1" applyAlignment="1">
      <alignment horizontal="center" vertical="center"/>
    </xf>
    <xf numFmtId="0" fontId="24" fillId="7" borderId="11" xfId="0" applyFont="1" applyFill="1" applyBorder="1" applyAlignment="1">
      <alignment horizontal="center" vertical="center"/>
    </xf>
    <xf numFmtId="0" fontId="24" fillId="7" borderId="9" xfId="0" applyFont="1" applyFill="1" applyBorder="1" applyAlignment="1">
      <alignment horizontal="center" vertical="center"/>
    </xf>
    <xf numFmtId="0" fontId="24" fillId="7" borderId="4" xfId="0" applyFont="1" applyFill="1" applyBorder="1" applyAlignment="1">
      <alignment horizontal="center" vertical="center"/>
    </xf>
    <xf numFmtId="0" fontId="24" fillId="7" borderId="15" xfId="0" applyFont="1" applyFill="1" applyBorder="1" applyAlignment="1">
      <alignment horizontal="center" vertical="center"/>
    </xf>
    <xf numFmtId="14" fontId="24" fillId="7" borderId="0" xfId="0" applyNumberFormat="1" applyFont="1" applyFill="1" applyBorder="1" applyAlignment="1">
      <alignment vertical="center"/>
    </xf>
    <xf numFmtId="0" fontId="24" fillId="7" borderId="0" xfId="0" applyFont="1" applyFill="1" applyBorder="1" applyAlignment="1">
      <alignment vertical="center"/>
    </xf>
    <xf numFmtId="14" fontId="24" fillId="7" borderId="14" xfId="0" applyNumberFormat="1" applyFont="1" applyFill="1" applyBorder="1" applyAlignment="1">
      <alignment vertical="center"/>
    </xf>
    <xf numFmtId="0" fontId="24" fillId="7" borderId="11" xfId="0" applyFont="1" applyFill="1" applyBorder="1" applyAlignment="1">
      <alignment vertical="center"/>
    </xf>
    <xf numFmtId="0" fontId="24" fillId="7" borderId="9" xfId="0" applyFont="1" applyFill="1" applyBorder="1" applyAlignment="1">
      <alignment vertical="center"/>
    </xf>
    <xf numFmtId="0" fontId="24" fillId="7" borderId="4" xfId="0" applyFont="1" applyFill="1" applyBorder="1" applyAlignment="1">
      <alignment vertical="center"/>
    </xf>
    <xf numFmtId="0" fontId="24" fillId="7" borderId="15" xfId="0" applyFont="1" applyFill="1" applyBorder="1" applyAlignment="1">
      <alignment vertical="center"/>
    </xf>
    <xf numFmtId="0" fontId="24" fillId="7" borderId="3" xfId="0" applyFont="1" applyFill="1" applyBorder="1" applyAlignment="1">
      <alignment horizontal="center" vertical="center"/>
    </xf>
    <xf numFmtId="14" fontId="24" fillId="7" borderId="2" xfId="0" applyNumberFormat="1" applyFont="1" applyFill="1" applyBorder="1" applyAlignment="1">
      <alignment horizontal="center" vertical="center"/>
    </xf>
    <xf numFmtId="0" fontId="24" fillId="7" borderId="2" xfId="0" applyFont="1" applyFill="1" applyBorder="1" applyAlignment="1">
      <alignment horizontal="center" vertical="center"/>
    </xf>
    <xf numFmtId="0" fontId="24" fillId="7" borderId="10" xfId="0" applyFont="1" applyFill="1" applyBorder="1" applyAlignment="1">
      <alignment horizontal="center" vertical="center"/>
    </xf>
    <xf numFmtId="0" fontId="24" fillId="7" borderId="12" xfId="0" applyFont="1" applyFill="1" applyBorder="1" applyAlignment="1">
      <alignment horizontal="center" vertical="center"/>
    </xf>
    <xf numFmtId="0" fontId="24" fillId="7" borderId="13" xfId="0" applyFont="1" applyFill="1" applyBorder="1" applyAlignment="1">
      <alignment horizontal="center" vertical="center"/>
    </xf>
    <xf numFmtId="0" fontId="21" fillId="7" borderId="3" xfId="0" applyFont="1" applyFill="1" applyBorder="1" applyAlignment="1">
      <alignment horizontal="center" vertical="center"/>
    </xf>
    <xf numFmtId="0" fontId="21" fillId="7" borderId="10" xfId="0" applyFont="1" applyFill="1" applyBorder="1" applyAlignment="1">
      <alignment horizontal="center" vertical="center"/>
    </xf>
    <xf numFmtId="0" fontId="21" fillId="7" borderId="12" xfId="0" applyFont="1" applyFill="1" applyBorder="1" applyAlignment="1">
      <alignment horizontal="center" vertical="center"/>
    </xf>
    <xf numFmtId="0" fontId="21" fillId="7" borderId="13" xfId="0" applyFont="1" applyFill="1" applyBorder="1" applyAlignment="1">
      <alignment horizontal="center" vertical="center"/>
    </xf>
    <xf numFmtId="0" fontId="21" fillId="7" borderId="9" xfId="0" applyFont="1" applyFill="1" applyBorder="1" applyAlignment="1">
      <alignment horizontal="center" vertical="center"/>
    </xf>
    <xf numFmtId="0" fontId="21" fillId="7" borderId="4" xfId="0" applyFont="1" applyFill="1" applyBorder="1" applyAlignment="1">
      <alignment horizontal="center" vertical="center"/>
    </xf>
    <xf numFmtId="0" fontId="21" fillId="7" borderId="15" xfId="0" applyFont="1" applyFill="1" applyBorder="1" applyAlignment="1">
      <alignment horizontal="center" vertical="center"/>
    </xf>
    <xf numFmtId="0" fontId="24" fillId="7" borderId="14" xfId="0" applyFont="1" applyFill="1" applyBorder="1" applyAlignment="1">
      <alignment horizontal="center" vertical="center"/>
    </xf>
    <xf numFmtId="14" fontId="24" fillId="7" borderId="10" xfId="0" applyNumberFormat="1" applyFont="1" applyFill="1" applyBorder="1" applyAlignment="1">
      <alignment horizontal="center" vertical="top"/>
    </xf>
    <xf numFmtId="0" fontId="24" fillId="7" borderId="12" xfId="0" applyFont="1" applyFill="1" applyBorder="1" applyAlignment="1">
      <alignment horizontal="center" vertical="top"/>
    </xf>
    <xf numFmtId="0" fontId="24" fillId="7" borderId="13" xfId="0" applyFont="1" applyFill="1" applyBorder="1" applyAlignment="1">
      <alignment horizontal="center" vertical="top"/>
    </xf>
    <xf numFmtId="0" fontId="24" fillId="7" borderId="9" xfId="0" applyFont="1" applyFill="1" applyBorder="1" applyAlignment="1">
      <alignment horizontal="center" vertical="top"/>
    </xf>
    <xf numFmtId="0" fontId="24" fillId="7" borderId="4" xfId="0" applyFont="1" applyFill="1" applyBorder="1" applyAlignment="1">
      <alignment horizontal="center" vertical="top"/>
    </xf>
    <xf numFmtId="0" fontId="24" fillId="7" borderId="15" xfId="0" applyFont="1" applyFill="1" applyBorder="1" applyAlignment="1">
      <alignment horizontal="center" vertical="top"/>
    </xf>
    <xf numFmtId="14" fontId="21" fillId="7" borderId="10" xfId="0" applyNumberFormat="1" applyFont="1" applyFill="1" applyBorder="1" applyAlignment="1">
      <alignment horizontal="center" vertical="top"/>
    </xf>
    <xf numFmtId="0" fontId="21" fillId="7" borderId="12" xfId="0" applyFont="1" applyFill="1" applyBorder="1" applyAlignment="1">
      <alignment horizontal="center" vertical="top"/>
    </xf>
    <xf numFmtId="0" fontId="21" fillId="7" borderId="13" xfId="0" applyFont="1" applyFill="1" applyBorder="1" applyAlignment="1">
      <alignment horizontal="center" vertical="top"/>
    </xf>
    <xf numFmtId="0" fontId="21" fillId="7" borderId="9" xfId="0" applyFont="1" applyFill="1" applyBorder="1" applyAlignment="1">
      <alignment horizontal="center" vertical="top"/>
    </xf>
    <xf numFmtId="0" fontId="21" fillId="7" borderId="4" xfId="0" applyFont="1" applyFill="1" applyBorder="1" applyAlignment="1">
      <alignment horizontal="center" vertical="top"/>
    </xf>
    <xf numFmtId="0" fontId="21" fillId="7" borderId="15" xfId="0" applyFont="1" applyFill="1" applyBorder="1" applyAlignment="1">
      <alignment horizontal="center" vertical="top"/>
    </xf>
    <xf numFmtId="14" fontId="21" fillId="7" borderId="3" xfId="0" applyNumberFormat="1" applyFont="1" applyFill="1" applyBorder="1" applyAlignment="1">
      <alignment horizontal="center" vertical="top"/>
    </xf>
    <xf numFmtId="0" fontId="21" fillId="7" borderId="3" xfId="0" applyFont="1" applyFill="1" applyBorder="1" applyAlignment="1">
      <alignment horizontal="center" vertical="top"/>
    </xf>
    <xf numFmtId="14" fontId="21" fillId="7" borderId="10" xfId="0" applyNumberFormat="1" applyFont="1" applyFill="1" applyBorder="1" applyAlignment="1">
      <alignment horizontal="center" vertical="center"/>
    </xf>
    <xf numFmtId="14" fontId="17" fillId="7" borderId="0" xfId="0" applyNumberFormat="1" applyFont="1" applyFill="1" applyAlignment="1">
      <alignment horizontal="center"/>
    </xf>
    <xf numFmtId="0" fontId="18" fillId="7" borderId="10" xfId="0" applyFont="1" applyFill="1" applyBorder="1" applyAlignment="1">
      <alignment horizontal="center" vertical="top"/>
    </xf>
    <xf numFmtId="0" fontId="20" fillId="7" borderId="12" xfId="0" applyFont="1" applyFill="1" applyBorder="1" applyAlignment="1">
      <alignment horizontal="center" vertical="top"/>
    </xf>
    <xf numFmtId="0" fontId="20" fillId="7" borderId="13" xfId="0" applyFont="1" applyFill="1" applyBorder="1" applyAlignment="1">
      <alignment horizontal="center" vertical="top"/>
    </xf>
    <xf numFmtId="0" fontId="20" fillId="7" borderId="14" xfId="0" applyFont="1" applyFill="1" applyBorder="1" applyAlignment="1">
      <alignment horizontal="center" vertical="top"/>
    </xf>
    <xf numFmtId="0" fontId="20" fillId="7" borderId="0" xfId="0" applyFont="1" applyFill="1" applyAlignment="1">
      <alignment horizontal="center" vertical="top"/>
    </xf>
    <xf numFmtId="0" fontId="20" fillId="7" borderId="11" xfId="0" applyFont="1" applyFill="1" applyBorder="1" applyAlignment="1">
      <alignment horizontal="center" vertical="top"/>
    </xf>
    <xf numFmtId="0" fontId="21" fillId="7" borderId="10" xfId="0" applyFont="1" applyFill="1" applyBorder="1" applyAlignment="1">
      <alignment vertical="top"/>
    </xf>
    <xf numFmtId="0" fontId="22" fillId="7" borderId="12" xfId="0" applyFont="1" applyFill="1" applyBorder="1" applyAlignment="1">
      <alignment vertical="top"/>
    </xf>
    <xf numFmtId="0" fontId="22" fillId="7" borderId="13" xfId="0" applyFont="1" applyFill="1" applyBorder="1" applyAlignment="1">
      <alignment vertical="top"/>
    </xf>
    <xf numFmtId="0" fontId="22" fillId="7" borderId="9" xfId="0" applyFont="1" applyFill="1" applyBorder="1" applyAlignment="1">
      <alignment vertical="top"/>
    </xf>
    <xf numFmtId="0" fontId="22" fillId="7" borderId="4" xfId="0" applyFont="1" applyFill="1" applyBorder="1" applyAlignment="1">
      <alignment vertical="top"/>
    </xf>
    <xf numFmtId="0" fontId="22" fillId="7" borderId="15" xfId="0" applyFont="1" applyFill="1" applyBorder="1" applyAlignment="1">
      <alignment vertical="top"/>
    </xf>
    <xf numFmtId="14" fontId="22" fillId="7" borderId="10" xfId="0" applyNumberFormat="1" applyFont="1" applyFill="1" applyBorder="1" applyAlignment="1">
      <alignment horizontal="center" vertical="top"/>
    </xf>
    <xf numFmtId="0" fontId="22" fillId="7" borderId="12" xfId="0" applyFont="1" applyFill="1" applyBorder="1" applyAlignment="1">
      <alignment horizontal="center" vertical="top"/>
    </xf>
    <xf numFmtId="0" fontId="22" fillId="7" borderId="13" xfId="0" applyFont="1" applyFill="1" applyBorder="1" applyAlignment="1">
      <alignment horizontal="center" vertical="top"/>
    </xf>
    <xf numFmtId="0" fontId="22" fillId="7" borderId="9" xfId="0" applyFont="1" applyFill="1" applyBorder="1" applyAlignment="1">
      <alignment horizontal="center" vertical="top"/>
    </xf>
    <xf numFmtId="0" fontId="22" fillId="7" borderId="4" xfId="0" applyFont="1" applyFill="1" applyBorder="1" applyAlignment="1">
      <alignment horizontal="center" vertical="top"/>
    </xf>
    <xf numFmtId="0" fontId="22" fillId="7" borderId="15" xfId="0" applyFont="1" applyFill="1" applyBorder="1" applyAlignment="1">
      <alignment horizontal="center" vertical="top"/>
    </xf>
    <xf numFmtId="14" fontId="21" fillId="7" borderId="0" xfId="0" applyNumberFormat="1" applyFont="1" applyFill="1" applyAlignment="1">
      <alignment horizontal="center" vertical="top"/>
    </xf>
    <xf numFmtId="0" fontId="21" fillId="7" borderId="0" xfId="0" applyFont="1" applyFill="1" applyAlignment="1">
      <alignment horizontal="center" vertical="top"/>
    </xf>
    <xf numFmtId="14" fontId="23" fillId="7" borderId="3" xfId="0" applyNumberFormat="1" applyFont="1" applyFill="1" applyBorder="1" applyAlignment="1">
      <alignment horizontal="center" vertical="top"/>
    </xf>
    <xf numFmtId="0" fontId="23" fillId="7" borderId="3" xfId="0" applyFont="1" applyFill="1" applyBorder="1" applyAlignment="1">
      <alignment horizontal="center" vertical="top"/>
    </xf>
    <xf numFmtId="14" fontId="0" fillId="9" borderId="1" xfId="0" applyNumberFormat="1" applyFill="1" applyBorder="1" applyAlignment="1">
      <alignment horizontal="center"/>
    </xf>
    <xf numFmtId="14" fontId="0" fillId="9" borderId="6" xfId="0" applyNumberFormat="1" applyFill="1" applyBorder="1" applyAlignment="1">
      <alignment horizontal="center"/>
    </xf>
    <xf numFmtId="14" fontId="0" fillId="9" borderId="2" xfId="0" applyNumberFormat="1" applyFill="1" applyBorder="1" applyAlignment="1">
      <alignment horizontal="center"/>
    </xf>
    <xf numFmtId="14" fontId="0" fillId="10" borderId="1" xfId="0" applyNumberFormat="1" applyFill="1" applyBorder="1" applyAlignment="1">
      <alignment horizontal="center"/>
    </xf>
    <xf numFmtId="14" fontId="0" fillId="10" borderId="6" xfId="0" applyNumberFormat="1" applyFill="1" applyBorder="1" applyAlignment="1">
      <alignment horizontal="center"/>
    </xf>
    <xf numFmtId="14" fontId="0" fillId="10" borderId="2" xfId="0" applyNumberFormat="1" applyFill="1" applyBorder="1" applyAlignment="1">
      <alignment horizontal="center"/>
    </xf>
    <xf numFmtId="14" fontId="63" fillId="9" borderId="1" xfId="0" applyNumberFormat="1" applyFont="1" applyFill="1" applyBorder="1" applyAlignment="1">
      <alignment horizontal="center"/>
    </xf>
    <xf numFmtId="14" fontId="63" fillId="9" borderId="6" xfId="0" applyNumberFormat="1" applyFont="1" applyFill="1" applyBorder="1" applyAlignment="1">
      <alignment horizontal="center"/>
    </xf>
    <xf numFmtId="14" fontId="63" fillId="9" borderId="2" xfId="0" applyNumberFormat="1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 vertical="center" wrapText="1"/>
    </xf>
    <xf numFmtId="14" fontId="2" fillId="0" borderId="3" xfId="0" applyNumberFormat="1" applyFont="1" applyBorder="1" applyAlignment="1">
      <alignment horizontal="center" vertical="center" wrapText="1"/>
    </xf>
    <xf numFmtId="14" fontId="2" fillId="4" borderId="3" xfId="0" applyNumberFormat="1" applyFont="1" applyFill="1" applyBorder="1" applyAlignment="1">
      <alignment horizontal="center" vertical="center" wrapText="1"/>
    </xf>
    <xf numFmtId="0" fontId="28" fillId="7" borderId="1" xfId="0" applyFont="1" applyFill="1" applyBorder="1" applyAlignment="1">
      <alignment horizontal="center"/>
    </xf>
    <xf numFmtId="0" fontId="28" fillId="7" borderId="6" xfId="0" applyFont="1" applyFill="1" applyBorder="1" applyAlignment="1">
      <alignment horizontal="center"/>
    </xf>
    <xf numFmtId="0" fontId="87" fillId="7" borderId="1" xfId="0" applyFont="1" applyFill="1" applyBorder="1" applyAlignment="1">
      <alignment horizontal="center"/>
    </xf>
    <xf numFmtId="0" fontId="87" fillId="7" borderId="6" xfId="0" applyFont="1" applyFill="1" applyBorder="1" applyAlignment="1">
      <alignment horizontal="center"/>
    </xf>
    <xf numFmtId="0" fontId="87" fillId="7" borderId="2" xfId="0" applyFont="1" applyFill="1" applyBorder="1" applyAlignment="1">
      <alignment horizontal="center"/>
    </xf>
    <xf numFmtId="0" fontId="90" fillId="7" borderId="1" xfId="0" applyFont="1" applyFill="1" applyBorder="1" applyAlignment="1">
      <alignment horizontal="center"/>
    </xf>
    <xf numFmtId="0" fontId="90" fillId="7" borderId="6" xfId="0" applyFont="1" applyFill="1" applyBorder="1" applyAlignment="1">
      <alignment horizontal="center"/>
    </xf>
    <xf numFmtId="0" fontId="90" fillId="7" borderId="2" xfId="0" applyFont="1" applyFill="1" applyBorder="1" applyAlignment="1">
      <alignment horizontal="center"/>
    </xf>
    <xf numFmtId="14" fontId="80" fillId="17" borderId="10" xfId="0" applyNumberFormat="1" applyFont="1" applyFill="1" applyBorder="1" applyAlignment="1">
      <alignment horizontal="center" vertical="center"/>
    </xf>
    <xf numFmtId="14" fontId="80" fillId="17" borderId="12" xfId="0" applyNumberFormat="1" applyFont="1" applyFill="1" applyBorder="1" applyAlignment="1">
      <alignment horizontal="center" vertical="center"/>
    </xf>
    <xf numFmtId="14" fontId="80" fillId="17" borderId="13" xfId="0" applyNumberFormat="1" applyFont="1" applyFill="1" applyBorder="1" applyAlignment="1">
      <alignment horizontal="center" vertical="center"/>
    </xf>
    <xf numFmtId="14" fontId="80" fillId="17" borderId="14" xfId="0" applyNumberFormat="1" applyFont="1" applyFill="1" applyBorder="1" applyAlignment="1">
      <alignment horizontal="center" vertical="center"/>
    </xf>
    <xf numFmtId="14" fontId="80" fillId="17" borderId="0" xfId="0" applyNumberFormat="1" applyFont="1" applyFill="1" applyBorder="1" applyAlignment="1">
      <alignment horizontal="center" vertical="center"/>
    </xf>
    <xf numFmtId="14" fontId="80" fillId="17" borderId="11" xfId="0" applyNumberFormat="1" applyFont="1" applyFill="1" applyBorder="1" applyAlignment="1">
      <alignment horizontal="center" vertical="center"/>
    </xf>
    <xf numFmtId="14" fontId="80" fillId="17" borderId="9" xfId="0" applyNumberFormat="1" applyFont="1" applyFill="1" applyBorder="1" applyAlignment="1">
      <alignment horizontal="center" vertical="center"/>
    </xf>
    <xf numFmtId="14" fontId="80" fillId="17" borderId="4" xfId="0" applyNumberFormat="1" applyFont="1" applyFill="1" applyBorder="1" applyAlignment="1">
      <alignment horizontal="center" vertical="center"/>
    </xf>
    <xf numFmtId="14" fontId="80" fillId="17" borderId="15" xfId="0" applyNumberFormat="1" applyFont="1" applyFill="1" applyBorder="1" applyAlignment="1">
      <alignment horizontal="center" vertical="center"/>
    </xf>
    <xf numFmtId="14" fontId="21" fillId="17" borderId="10" xfId="0" applyNumberFormat="1" applyFont="1" applyFill="1" applyBorder="1" applyAlignment="1">
      <alignment horizontal="center" vertical="center"/>
    </xf>
    <xf numFmtId="14" fontId="21" fillId="17" borderId="12" xfId="0" applyNumberFormat="1" applyFont="1" applyFill="1" applyBorder="1" applyAlignment="1">
      <alignment horizontal="center" vertical="center"/>
    </xf>
    <xf numFmtId="14" fontId="21" fillId="17" borderId="13" xfId="0" applyNumberFormat="1" applyFont="1" applyFill="1" applyBorder="1" applyAlignment="1">
      <alignment horizontal="center" vertical="center"/>
    </xf>
    <xf numFmtId="14" fontId="21" fillId="17" borderId="14" xfId="0" applyNumberFormat="1" applyFont="1" applyFill="1" applyBorder="1" applyAlignment="1">
      <alignment horizontal="center" vertical="center"/>
    </xf>
    <xf numFmtId="14" fontId="21" fillId="17" borderId="0" xfId="0" applyNumberFormat="1" applyFont="1" applyFill="1" applyBorder="1" applyAlignment="1">
      <alignment horizontal="center" vertical="center"/>
    </xf>
    <xf numFmtId="14" fontId="21" fillId="17" borderId="11" xfId="0" applyNumberFormat="1" applyFont="1" applyFill="1" applyBorder="1" applyAlignment="1">
      <alignment horizontal="center" vertical="center"/>
    </xf>
    <xf numFmtId="14" fontId="21" fillId="17" borderId="9" xfId="0" applyNumberFormat="1" applyFont="1" applyFill="1" applyBorder="1" applyAlignment="1">
      <alignment horizontal="center" vertical="center"/>
    </xf>
    <xf numFmtId="14" fontId="21" fillId="17" borderId="4" xfId="0" applyNumberFormat="1" applyFont="1" applyFill="1" applyBorder="1" applyAlignment="1">
      <alignment horizontal="center" vertical="center"/>
    </xf>
    <xf numFmtId="14" fontId="21" fillId="17" borderId="15" xfId="0" applyNumberFormat="1" applyFont="1" applyFill="1" applyBorder="1" applyAlignment="1">
      <alignment horizontal="center" vertical="center"/>
    </xf>
    <xf numFmtId="14" fontId="78" fillId="17" borderId="10" xfId="0" applyNumberFormat="1" applyFont="1" applyFill="1" applyBorder="1" applyAlignment="1">
      <alignment horizontal="center" vertical="center"/>
    </xf>
    <xf numFmtId="14" fontId="78" fillId="17" borderId="12" xfId="0" applyNumberFormat="1" applyFont="1" applyFill="1" applyBorder="1" applyAlignment="1">
      <alignment horizontal="center" vertical="center"/>
    </xf>
    <xf numFmtId="14" fontId="78" fillId="17" borderId="13" xfId="0" applyNumberFormat="1" applyFont="1" applyFill="1" applyBorder="1" applyAlignment="1">
      <alignment horizontal="center" vertical="center"/>
    </xf>
    <xf numFmtId="14" fontId="78" fillId="17" borderId="14" xfId="0" applyNumberFormat="1" applyFont="1" applyFill="1" applyBorder="1" applyAlignment="1">
      <alignment horizontal="center" vertical="center"/>
    </xf>
    <xf numFmtId="14" fontId="78" fillId="17" borderId="0" xfId="0" applyNumberFormat="1" applyFont="1" applyFill="1" applyBorder="1" applyAlignment="1">
      <alignment horizontal="center" vertical="center"/>
    </xf>
    <xf numFmtId="14" fontId="78" fillId="17" borderId="11" xfId="0" applyNumberFormat="1" applyFont="1" applyFill="1" applyBorder="1" applyAlignment="1">
      <alignment horizontal="center" vertical="center"/>
    </xf>
    <xf numFmtId="14" fontId="78" fillId="17" borderId="9" xfId="0" applyNumberFormat="1" applyFont="1" applyFill="1" applyBorder="1" applyAlignment="1">
      <alignment horizontal="center" vertical="center"/>
    </xf>
    <xf numFmtId="14" fontId="78" fillId="17" borderId="4" xfId="0" applyNumberFormat="1" applyFont="1" applyFill="1" applyBorder="1" applyAlignment="1">
      <alignment horizontal="center" vertical="center"/>
    </xf>
    <xf numFmtId="14" fontId="78" fillId="17" borderId="15" xfId="0" applyNumberFormat="1" applyFont="1" applyFill="1" applyBorder="1" applyAlignment="1">
      <alignment horizontal="center" vertical="center"/>
    </xf>
    <xf numFmtId="0" fontId="78" fillId="17" borderId="10" xfId="0" applyFont="1" applyFill="1" applyBorder="1" applyAlignment="1">
      <alignment horizontal="center" vertical="center"/>
    </xf>
    <xf numFmtId="0" fontId="78" fillId="17" borderId="12" xfId="0" applyFont="1" applyFill="1" applyBorder="1" applyAlignment="1">
      <alignment horizontal="center" vertical="center"/>
    </xf>
    <xf numFmtId="0" fontId="78" fillId="17" borderId="13" xfId="0" applyFont="1" applyFill="1" applyBorder="1" applyAlignment="1">
      <alignment horizontal="center" vertical="center"/>
    </xf>
    <xf numFmtId="0" fontId="78" fillId="17" borderId="14" xfId="0" applyFont="1" applyFill="1" applyBorder="1" applyAlignment="1">
      <alignment horizontal="center" vertical="center"/>
    </xf>
    <xf numFmtId="0" fontId="78" fillId="17" borderId="0" xfId="0" applyFont="1" applyFill="1" applyBorder="1" applyAlignment="1">
      <alignment horizontal="center" vertical="center"/>
    </xf>
    <xf numFmtId="0" fontId="78" fillId="17" borderId="11" xfId="0" applyFont="1" applyFill="1" applyBorder="1" applyAlignment="1">
      <alignment horizontal="center" vertical="center"/>
    </xf>
    <xf numFmtId="0" fontId="78" fillId="17" borderId="9" xfId="0" applyFont="1" applyFill="1" applyBorder="1" applyAlignment="1">
      <alignment horizontal="center" vertical="center"/>
    </xf>
    <xf numFmtId="0" fontId="78" fillId="17" borderId="4" xfId="0" applyFont="1" applyFill="1" applyBorder="1" applyAlignment="1">
      <alignment horizontal="center" vertical="center"/>
    </xf>
    <xf numFmtId="0" fontId="78" fillId="17" borderId="15" xfId="0" applyFont="1" applyFill="1" applyBorder="1" applyAlignment="1">
      <alignment horizontal="center" vertical="center"/>
    </xf>
    <xf numFmtId="14" fontId="77" fillId="17" borderId="10" xfId="0" applyNumberFormat="1" applyFont="1" applyFill="1" applyBorder="1" applyAlignment="1">
      <alignment horizontal="center" vertical="center"/>
    </xf>
    <xf numFmtId="14" fontId="77" fillId="17" borderId="12" xfId="0" applyNumberFormat="1" applyFont="1" applyFill="1" applyBorder="1" applyAlignment="1">
      <alignment horizontal="center" vertical="center"/>
    </xf>
    <xf numFmtId="14" fontId="77" fillId="17" borderId="13" xfId="0" applyNumberFormat="1" applyFont="1" applyFill="1" applyBorder="1" applyAlignment="1">
      <alignment horizontal="center" vertical="center"/>
    </xf>
    <xf numFmtId="14" fontId="77" fillId="17" borderId="14" xfId="0" applyNumberFormat="1" applyFont="1" applyFill="1" applyBorder="1" applyAlignment="1">
      <alignment horizontal="center" vertical="center"/>
    </xf>
    <xf numFmtId="14" fontId="77" fillId="17" borderId="0" xfId="0" applyNumberFormat="1" applyFont="1" applyFill="1" applyBorder="1" applyAlignment="1">
      <alignment horizontal="center" vertical="center"/>
    </xf>
    <xf numFmtId="14" fontId="77" fillId="17" borderId="11" xfId="0" applyNumberFormat="1" applyFont="1" applyFill="1" applyBorder="1" applyAlignment="1">
      <alignment horizontal="center" vertical="center"/>
    </xf>
    <xf numFmtId="14" fontId="77" fillId="17" borderId="9" xfId="0" applyNumberFormat="1" applyFont="1" applyFill="1" applyBorder="1" applyAlignment="1">
      <alignment horizontal="center" vertical="center"/>
    </xf>
    <xf numFmtId="14" fontId="77" fillId="17" borderId="4" xfId="0" applyNumberFormat="1" applyFont="1" applyFill="1" applyBorder="1" applyAlignment="1">
      <alignment horizontal="center" vertical="center"/>
    </xf>
    <xf numFmtId="14" fontId="77" fillId="17" borderId="15" xfId="0" applyNumberFormat="1" applyFont="1" applyFill="1" applyBorder="1" applyAlignment="1">
      <alignment horizontal="center" vertical="center"/>
    </xf>
    <xf numFmtId="14" fontId="79" fillId="17" borderId="10" xfId="0" applyNumberFormat="1" applyFont="1" applyFill="1" applyBorder="1" applyAlignment="1">
      <alignment horizontal="center" vertical="center"/>
    </xf>
    <xf numFmtId="14" fontId="79" fillId="17" borderId="12" xfId="0" applyNumberFormat="1" applyFont="1" applyFill="1" applyBorder="1" applyAlignment="1">
      <alignment horizontal="center" vertical="center"/>
    </xf>
    <xf numFmtId="14" fontId="79" fillId="17" borderId="13" xfId="0" applyNumberFormat="1" applyFont="1" applyFill="1" applyBorder="1" applyAlignment="1">
      <alignment horizontal="center" vertical="center"/>
    </xf>
    <xf numFmtId="14" fontId="79" fillId="17" borderId="14" xfId="0" applyNumberFormat="1" applyFont="1" applyFill="1" applyBorder="1" applyAlignment="1">
      <alignment horizontal="center" vertical="center"/>
    </xf>
    <xf numFmtId="14" fontId="79" fillId="17" borderId="0" xfId="0" applyNumberFormat="1" applyFont="1" applyFill="1" applyBorder="1" applyAlignment="1">
      <alignment horizontal="center" vertical="center"/>
    </xf>
    <xf numFmtId="14" fontId="79" fillId="17" borderId="11" xfId="0" applyNumberFormat="1" applyFont="1" applyFill="1" applyBorder="1" applyAlignment="1">
      <alignment horizontal="center" vertical="center"/>
    </xf>
    <xf numFmtId="14" fontId="79" fillId="17" borderId="9" xfId="0" applyNumberFormat="1" applyFont="1" applyFill="1" applyBorder="1" applyAlignment="1">
      <alignment horizontal="center" vertical="center"/>
    </xf>
    <xf numFmtId="14" fontId="79" fillId="17" borderId="4" xfId="0" applyNumberFormat="1" applyFont="1" applyFill="1" applyBorder="1" applyAlignment="1">
      <alignment horizontal="center" vertical="center"/>
    </xf>
    <xf numFmtId="14" fontId="79" fillId="17" borderId="15" xfId="0" applyNumberFormat="1" applyFont="1" applyFill="1" applyBorder="1" applyAlignment="1">
      <alignment horizontal="center" vertical="center"/>
    </xf>
    <xf numFmtId="0" fontId="75" fillId="17" borderId="10" xfId="0" applyFont="1" applyFill="1" applyBorder="1"/>
    <xf numFmtId="0" fontId="75" fillId="17" borderId="12" xfId="0" applyFont="1" applyFill="1" applyBorder="1"/>
    <xf numFmtId="0" fontId="75" fillId="17" borderId="13" xfId="0" applyFont="1" applyFill="1" applyBorder="1"/>
    <xf numFmtId="0" fontId="75" fillId="17" borderId="14" xfId="0" applyFont="1" applyFill="1" applyBorder="1"/>
    <xf numFmtId="0" fontId="75" fillId="17" borderId="0" xfId="0" applyFont="1" applyFill="1" applyBorder="1"/>
    <xf numFmtId="0" fontId="75" fillId="17" borderId="11" xfId="0" applyFont="1" applyFill="1" applyBorder="1"/>
    <xf numFmtId="0" fontId="75" fillId="17" borderId="9" xfId="0" applyFont="1" applyFill="1" applyBorder="1"/>
    <xf numFmtId="0" fontId="75" fillId="17" borderId="4" xfId="0" applyFont="1" applyFill="1" applyBorder="1"/>
    <xf numFmtId="0" fontId="75" fillId="17" borderId="15" xfId="0" applyFont="1" applyFill="1" applyBorder="1"/>
    <xf numFmtId="0" fontId="38" fillId="17" borderId="10" xfId="0" applyFont="1" applyFill="1" applyBorder="1" applyAlignment="1">
      <alignment horizontal="center"/>
    </xf>
    <xf numFmtId="0" fontId="38" fillId="17" borderId="12" xfId="0" applyFont="1" applyFill="1" applyBorder="1" applyAlignment="1">
      <alignment horizontal="center"/>
    </xf>
    <xf numFmtId="0" fontId="38" fillId="17" borderId="13" xfId="0" applyFont="1" applyFill="1" applyBorder="1" applyAlignment="1">
      <alignment horizontal="center"/>
    </xf>
    <xf numFmtId="0" fontId="38" fillId="17" borderId="14" xfId="0" applyFont="1" applyFill="1" applyBorder="1" applyAlignment="1">
      <alignment horizontal="center"/>
    </xf>
    <xf numFmtId="0" fontId="38" fillId="17" borderId="0" xfId="0" applyFont="1" applyFill="1" applyBorder="1" applyAlignment="1">
      <alignment horizontal="center"/>
    </xf>
    <xf numFmtId="0" fontId="38" fillId="17" borderId="11" xfId="0" applyFont="1" applyFill="1" applyBorder="1" applyAlignment="1">
      <alignment horizontal="center"/>
    </xf>
    <xf numFmtId="0" fontId="38" fillId="17" borderId="9" xfId="0" applyFont="1" applyFill="1" applyBorder="1" applyAlignment="1">
      <alignment horizontal="center"/>
    </xf>
    <xf numFmtId="0" fontId="38" fillId="17" borderId="4" xfId="0" applyFont="1" applyFill="1" applyBorder="1" applyAlignment="1">
      <alignment horizontal="center"/>
    </xf>
    <xf numFmtId="0" fontId="38" fillId="17" borderId="15" xfId="0" applyFont="1" applyFill="1" applyBorder="1" applyAlignment="1">
      <alignment horizontal="center"/>
    </xf>
    <xf numFmtId="0" fontId="76" fillId="17" borderId="14" xfId="0" applyFont="1" applyFill="1" applyBorder="1" applyAlignment="1">
      <alignment horizontal="center" vertical="center"/>
    </xf>
    <xf numFmtId="0" fontId="76" fillId="17" borderId="0" xfId="0" applyFont="1" applyFill="1" applyBorder="1" applyAlignment="1">
      <alignment horizontal="center" vertical="center"/>
    </xf>
    <xf numFmtId="0" fontId="76" fillId="17" borderId="11" xfId="0" applyFont="1" applyFill="1" applyBorder="1" applyAlignment="1">
      <alignment horizontal="center" vertical="center"/>
    </xf>
    <xf numFmtId="0" fontId="76" fillId="17" borderId="9" xfId="0" applyFont="1" applyFill="1" applyBorder="1" applyAlignment="1">
      <alignment horizontal="center" vertical="center"/>
    </xf>
    <xf numFmtId="0" fontId="76" fillId="17" borderId="4" xfId="0" applyFont="1" applyFill="1" applyBorder="1" applyAlignment="1">
      <alignment horizontal="center" vertical="center"/>
    </xf>
    <xf numFmtId="0" fontId="76" fillId="17" borderId="15" xfId="0" applyFont="1" applyFill="1" applyBorder="1" applyAlignment="1">
      <alignment horizontal="center" vertical="center"/>
    </xf>
    <xf numFmtId="14" fontId="76" fillId="17" borderId="10" xfId="0" applyNumberFormat="1" applyFont="1" applyFill="1" applyBorder="1" applyAlignment="1">
      <alignment horizontal="center" vertical="center"/>
    </xf>
    <xf numFmtId="14" fontId="76" fillId="17" borderId="12" xfId="0" applyNumberFormat="1" applyFont="1" applyFill="1" applyBorder="1" applyAlignment="1">
      <alignment horizontal="center" vertical="center"/>
    </xf>
    <xf numFmtId="14" fontId="76" fillId="17" borderId="13" xfId="0" applyNumberFormat="1" applyFont="1" applyFill="1" applyBorder="1" applyAlignment="1">
      <alignment horizontal="center" vertical="center"/>
    </xf>
    <xf numFmtId="14" fontId="76" fillId="17" borderId="14" xfId="0" applyNumberFormat="1" applyFont="1" applyFill="1" applyBorder="1" applyAlignment="1">
      <alignment horizontal="center" vertical="center"/>
    </xf>
    <xf numFmtId="14" fontId="76" fillId="17" borderId="0" xfId="0" applyNumberFormat="1" applyFont="1" applyFill="1" applyBorder="1" applyAlignment="1">
      <alignment horizontal="center" vertical="center"/>
    </xf>
    <xf numFmtId="14" fontId="76" fillId="17" borderId="11" xfId="0" applyNumberFormat="1" applyFont="1" applyFill="1" applyBorder="1" applyAlignment="1">
      <alignment horizontal="center" vertical="center"/>
    </xf>
    <xf numFmtId="14" fontId="76" fillId="17" borderId="9" xfId="0" applyNumberFormat="1" applyFont="1" applyFill="1" applyBorder="1" applyAlignment="1">
      <alignment horizontal="center" vertical="center"/>
    </xf>
    <xf numFmtId="14" fontId="76" fillId="17" borderId="4" xfId="0" applyNumberFormat="1" applyFont="1" applyFill="1" applyBorder="1" applyAlignment="1">
      <alignment horizontal="center" vertical="center"/>
    </xf>
    <xf numFmtId="14" fontId="76" fillId="17" borderId="15" xfId="0" applyNumberFormat="1" applyFont="1" applyFill="1" applyBorder="1" applyAlignment="1">
      <alignment horizontal="center" vertical="center"/>
    </xf>
    <xf numFmtId="14" fontId="28" fillId="0" borderId="3" xfId="0" applyNumberFormat="1" applyFont="1" applyBorder="1" applyAlignment="1">
      <alignment horizontal="center" vertical="center" wrapText="1"/>
    </xf>
    <xf numFmtId="14" fontId="28" fillId="4" borderId="3" xfId="0" applyNumberFormat="1" applyFont="1" applyFill="1" applyBorder="1" applyAlignment="1">
      <alignment horizontal="center" vertical="center" wrapText="1"/>
    </xf>
    <xf numFmtId="0" fontId="113" fillId="6" borderId="1" xfId="0" applyFont="1" applyFill="1" applyBorder="1" applyAlignment="1">
      <alignment horizontal="center"/>
    </xf>
    <xf numFmtId="0" fontId="113" fillId="6" borderId="6" xfId="0" applyFont="1" applyFill="1" applyBorder="1" applyAlignment="1">
      <alignment horizontal="center"/>
    </xf>
    <xf numFmtId="0" fontId="113" fillId="6" borderId="2" xfId="0" applyFont="1" applyFill="1" applyBorder="1" applyAlignment="1">
      <alignment horizontal="center"/>
    </xf>
    <xf numFmtId="0" fontId="28" fillId="2" borderId="1" xfId="0" applyFont="1" applyFill="1" applyBorder="1" applyAlignment="1">
      <alignment horizontal="center" vertical="center" wrapText="1"/>
    </xf>
    <xf numFmtId="0" fontId="28" fillId="2" borderId="2" xfId="0" applyFont="1" applyFill="1" applyBorder="1" applyAlignment="1">
      <alignment horizontal="center" vertical="center" wrapText="1"/>
    </xf>
    <xf numFmtId="14" fontId="79" fillId="7" borderId="10" xfId="0" applyNumberFormat="1" applyFont="1" applyFill="1" applyBorder="1" applyAlignment="1">
      <alignment horizontal="center" vertical="center"/>
    </xf>
    <xf numFmtId="14" fontId="79" fillId="7" borderId="12" xfId="0" applyNumberFormat="1" applyFont="1" applyFill="1" applyBorder="1" applyAlignment="1">
      <alignment horizontal="center" vertical="center"/>
    </xf>
    <xf numFmtId="14" fontId="79" fillId="7" borderId="13" xfId="0" applyNumberFormat="1" applyFont="1" applyFill="1" applyBorder="1" applyAlignment="1">
      <alignment horizontal="center" vertical="center"/>
    </xf>
    <xf numFmtId="0" fontId="79" fillId="7" borderId="9" xfId="0" applyFont="1" applyFill="1" applyBorder="1" applyAlignment="1">
      <alignment horizontal="center" vertical="center"/>
    </xf>
    <xf numFmtId="0" fontId="79" fillId="7" borderId="4" xfId="0" applyFont="1" applyFill="1" applyBorder="1" applyAlignment="1">
      <alignment horizontal="center" vertical="center"/>
    </xf>
    <xf numFmtId="0" fontId="79" fillId="7" borderId="15" xfId="0" applyFont="1" applyFill="1" applyBorder="1" applyAlignment="1">
      <alignment horizontal="center" vertical="center"/>
    </xf>
    <xf numFmtId="14" fontId="79" fillId="7" borderId="10" xfId="0" applyNumberFormat="1" applyFont="1" applyFill="1" applyBorder="1" applyAlignment="1">
      <alignment vertical="center"/>
    </xf>
    <xf numFmtId="14" fontId="79" fillId="7" borderId="12" xfId="0" applyNumberFormat="1" applyFont="1" applyFill="1" applyBorder="1" applyAlignment="1">
      <alignment vertical="center"/>
    </xf>
    <xf numFmtId="14" fontId="79" fillId="7" borderId="13" xfId="0" applyNumberFormat="1" applyFont="1" applyFill="1" applyBorder="1" applyAlignment="1">
      <alignment vertical="center"/>
    </xf>
    <xf numFmtId="0" fontId="79" fillId="7" borderId="9" xfId="0" applyFont="1" applyFill="1" applyBorder="1" applyAlignment="1">
      <alignment vertical="center"/>
    </xf>
    <xf numFmtId="0" fontId="79" fillId="7" borderId="4" xfId="0" applyFont="1" applyFill="1" applyBorder="1" applyAlignment="1">
      <alignment vertical="center"/>
    </xf>
    <xf numFmtId="0" fontId="79" fillId="7" borderId="15" xfId="0" applyFont="1" applyFill="1" applyBorder="1" applyAlignment="1">
      <alignment vertical="center"/>
    </xf>
    <xf numFmtId="0" fontId="79" fillId="7" borderId="13" xfId="0" applyFont="1" applyFill="1" applyBorder="1" applyAlignment="1">
      <alignment horizontal="center" vertical="center"/>
    </xf>
    <xf numFmtId="0" fontId="79" fillId="7" borderId="12" xfId="0" applyFont="1" applyFill="1" applyBorder="1" applyAlignment="1">
      <alignment horizontal="center" vertical="center"/>
    </xf>
    <xf numFmtId="14" fontId="79" fillId="7" borderId="3" xfId="0" applyNumberFormat="1" applyFont="1" applyFill="1" applyBorder="1" applyAlignment="1">
      <alignment horizontal="center" vertical="center"/>
    </xf>
    <xf numFmtId="0" fontId="79" fillId="7" borderId="3" xfId="0" applyFont="1" applyFill="1" applyBorder="1" applyAlignment="1">
      <alignment horizontal="center" vertical="center"/>
    </xf>
    <xf numFmtId="0" fontId="79" fillId="7" borderId="1" xfId="0" applyFont="1" applyFill="1" applyBorder="1" applyAlignment="1">
      <alignment horizontal="center" vertical="center"/>
    </xf>
    <xf numFmtId="0" fontId="79" fillId="7" borderId="10" xfId="0" applyFont="1" applyFill="1" applyBorder="1" applyAlignment="1">
      <alignment horizontal="center" vertical="center"/>
    </xf>
    <xf numFmtId="14" fontId="105" fillId="7" borderId="10" xfId="0" applyNumberFormat="1" applyFont="1" applyFill="1" applyBorder="1" applyAlignment="1">
      <alignment horizontal="center" vertical="center"/>
    </xf>
    <xf numFmtId="14" fontId="105" fillId="7" borderId="12" xfId="0" applyNumberFormat="1" applyFont="1" applyFill="1" applyBorder="1" applyAlignment="1">
      <alignment horizontal="center" vertical="center"/>
    </xf>
    <xf numFmtId="14" fontId="105" fillId="7" borderId="13" xfId="0" applyNumberFormat="1" applyFont="1" applyFill="1" applyBorder="1" applyAlignment="1">
      <alignment horizontal="center" vertical="center"/>
    </xf>
    <xf numFmtId="14" fontId="105" fillId="7" borderId="9" xfId="0" applyNumberFormat="1" applyFont="1" applyFill="1" applyBorder="1" applyAlignment="1">
      <alignment horizontal="center" vertical="center"/>
    </xf>
    <xf numFmtId="14" fontId="105" fillId="7" borderId="4" xfId="0" applyNumberFormat="1" applyFont="1" applyFill="1" applyBorder="1" applyAlignment="1">
      <alignment horizontal="center" vertical="center"/>
    </xf>
    <xf numFmtId="14" fontId="105" fillId="7" borderId="15" xfId="0" applyNumberFormat="1" applyFont="1" applyFill="1" applyBorder="1" applyAlignment="1">
      <alignment horizontal="center" vertical="center"/>
    </xf>
    <xf numFmtId="0" fontId="79" fillId="7" borderId="10" xfId="0" applyFont="1" applyFill="1" applyBorder="1" applyAlignment="1">
      <alignment horizontal="center"/>
    </xf>
    <xf numFmtId="0" fontId="79" fillId="7" borderId="12" xfId="0" applyFont="1" applyFill="1" applyBorder="1" applyAlignment="1">
      <alignment horizontal="center"/>
    </xf>
    <xf numFmtId="0" fontId="79" fillId="7" borderId="13" xfId="0" applyFont="1" applyFill="1" applyBorder="1" applyAlignment="1">
      <alignment horizontal="center"/>
    </xf>
    <xf numFmtId="0" fontId="79" fillId="7" borderId="9" xfId="0" applyFont="1" applyFill="1" applyBorder="1" applyAlignment="1">
      <alignment horizontal="center"/>
    </xf>
    <xf numFmtId="0" fontId="79" fillId="7" borderId="4" xfId="0" applyFont="1" applyFill="1" applyBorder="1" applyAlignment="1">
      <alignment horizontal="center"/>
    </xf>
    <xf numFmtId="0" fontId="79" fillId="7" borderId="15" xfId="0" applyFont="1" applyFill="1" applyBorder="1" applyAlignment="1">
      <alignment horizontal="center"/>
    </xf>
    <xf numFmtId="0" fontId="79" fillId="7" borderId="3" xfId="0" applyFont="1" applyFill="1" applyBorder="1" applyAlignment="1">
      <alignment horizontal="center"/>
    </xf>
    <xf numFmtId="0" fontId="106" fillId="7" borderId="3" xfId="0" applyFont="1" applyFill="1" applyBorder="1" applyAlignment="1">
      <alignment horizontal="center"/>
    </xf>
    <xf numFmtId="14" fontId="32" fillId="7" borderId="3" xfId="0" applyNumberFormat="1" applyFont="1" applyFill="1" applyBorder="1" applyAlignment="1">
      <alignment horizontal="center"/>
    </xf>
    <xf numFmtId="0" fontId="32" fillId="7" borderId="3" xfId="0" applyFont="1" applyFill="1" applyBorder="1" applyAlignment="1">
      <alignment horizontal="center"/>
    </xf>
    <xf numFmtId="14" fontId="77" fillId="7" borderId="3" xfId="0" applyNumberFormat="1" applyFont="1" applyFill="1" applyBorder="1" applyAlignment="1">
      <alignment horizontal="center" vertical="center"/>
    </xf>
    <xf numFmtId="0" fontId="77" fillId="7" borderId="3" xfId="0" applyFont="1" applyFill="1" applyBorder="1" applyAlignment="1">
      <alignment horizontal="center" vertical="center"/>
    </xf>
    <xf numFmtId="0" fontId="102" fillId="7" borderId="3" xfId="0" applyFont="1" applyFill="1" applyBorder="1" applyAlignment="1">
      <alignment horizontal="center" vertical="top"/>
    </xf>
    <xf numFmtId="0" fontId="103" fillId="7" borderId="5" xfId="0" applyFont="1" applyFill="1" applyBorder="1" applyAlignment="1">
      <alignment horizontal="center" vertical="center"/>
    </xf>
    <xf numFmtId="0" fontId="103" fillId="7" borderId="8" xfId="0" applyFont="1" applyFill="1" applyBorder="1" applyAlignment="1">
      <alignment horizontal="center" vertical="center"/>
    </xf>
    <xf numFmtId="14" fontId="79" fillId="7" borderId="14" xfId="0" applyNumberFormat="1" applyFont="1" applyFill="1" applyBorder="1" applyAlignment="1">
      <alignment horizontal="center" vertical="center"/>
    </xf>
    <xf numFmtId="14" fontId="79" fillId="7" borderId="0" xfId="0" applyNumberFormat="1" applyFont="1" applyFill="1" applyBorder="1" applyAlignment="1">
      <alignment horizontal="center" vertical="center"/>
    </xf>
    <xf numFmtId="0" fontId="79" fillId="7" borderId="0" xfId="0" applyFont="1" applyFill="1" applyAlignment="1">
      <alignment horizontal="center" vertical="center"/>
    </xf>
    <xf numFmtId="14" fontId="79" fillId="7" borderId="10" xfId="0" applyNumberFormat="1" applyFont="1" applyFill="1" applyBorder="1" applyAlignment="1">
      <alignment horizontal="center" vertical="top"/>
    </xf>
    <xf numFmtId="0" fontId="79" fillId="7" borderId="12" xfId="0" applyFont="1" applyFill="1" applyBorder="1" applyAlignment="1">
      <alignment horizontal="center" vertical="top"/>
    </xf>
    <xf numFmtId="0" fontId="79" fillId="7" borderId="13" xfId="0" applyFont="1" applyFill="1" applyBorder="1" applyAlignment="1">
      <alignment horizontal="center" vertical="top"/>
    </xf>
    <xf numFmtId="0" fontId="79" fillId="7" borderId="9" xfId="0" applyFont="1" applyFill="1" applyBorder="1" applyAlignment="1">
      <alignment horizontal="center" vertical="top"/>
    </xf>
    <xf numFmtId="0" fontId="79" fillId="7" borderId="4" xfId="0" applyFont="1" applyFill="1" applyBorder="1" applyAlignment="1">
      <alignment horizontal="center" vertical="top"/>
    </xf>
    <xf numFmtId="0" fontId="79" fillId="7" borderId="15" xfId="0" applyFont="1" applyFill="1" applyBorder="1" applyAlignment="1">
      <alignment horizontal="center" vertical="top"/>
    </xf>
  </cellXfs>
  <cellStyles count="6">
    <cellStyle name="Comma" xfId="1" builtinId="3"/>
    <cellStyle name="Normal" xfId="0" builtinId="0"/>
    <cellStyle name="Normal 2" xfId="3"/>
    <cellStyle name="Normal 3" xfId="4"/>
    <cellStyle name="Normal 4" xfId="5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ormulation%20of%20finishin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ULA"/>
      <sheetName val="10-09-16"/>
      <sheetName val="12-09-16"/>
      <sheetName val="13-09-16"/>
      <sheetName val="14-09-16"/>
      <sheetName val="15-09-16"/>
      <sheetName val="16-09-16"/>
      <sheetName val="17-09-16"/>
      <sheetName val="19-09-16"/>
      <sheetName val="20-09-16"/>
      <sheetName val="21-09-16"/>
      <sheetName val="22-09-16"/>
      <sheetName val="23-09-16 "/>
      <sheetName val="24-09-16"/>
      <sheetName val="26-09-16"/>
      <sheetName val="27-09-16"/>
      <sheetName val="28-09-16"/>
      <sheetName val="29-09-16"/>
      <sheetName val="30-09-16"/>
      <sheetName val="01-10-16"/>
      <sheetName val="03-10-16"/>
      <sheetName val="04-10-16"/>
      <sheetName val="05-10-16"/>
      <sheetName val="06-10-16"/>
      <sheetName val="07-10-16"/>
      <sheetName val="08-10-16"/>
      <sheetName val="10-10-16"/>
      <sheetName val="11፟-10-16"/>
      <sheetName val="12-10-16"/>
      <sheetName val="13-10-16"/>
      <sheetName val="14-10-16"/>
      <sheetName val="15-10-16"/>
      <sheetName val="17-10-16"/>
      <sheetName val="18-10-16"/>
      <sheetName val="19-10-16"/>
      <sheetName val="20-10-16"/>
      <sheetName val="21-10-16"/>
      <sheetName val="22-10-16"/>
      <sheetName val="24-10-16"/>
      <sheetName val="25-10-16"/>
      <sheetName val="26-10-2016"/>
      <sheetName val="27-10-16"/>
      <sheetName val="28-10-16"/>
      <sheetName val="29-10-16"/>
      <sheetName val="01-11-16"/>
      <sheetName val="2-11-16"/>
      <sheetName val="3-11-16"/>
      <sheetName val="04-11-16"/>
      <sheetName val="05-11-16"/>
      <sheetName val="06-11-16"/>
      <sheetName val="08-11-16"/>
      <sheetName val="09-11-16"/>
      <sheetName val="10-11-16"/>
      <sheetName val="11-11-16"/>
      <sheetName val="12-11-16"/>
      <sheetName val="13-11-16"/>
      <sheetName val="14-11-16"/>
      <sheetName val="15-11-2016"/>
      <sheetName val="16-11-16"/>
      <sheetName val="17-11-16"/>
      <sheetName val="18-11-16"/>
      <sheetName val="19-11-16"/>
      <sheetName val="20-11-16"/>
      <sheetName val="21-11-16"/>
      <sheetName val="22-11-16"/>
      <sheetName val="23-11-16"/>
      <sheetName val="24-11-16"/>
      <sheetName val="25-11-16"/>
      <sheetName val="26-11-16"/>
      <sheetName val="27-11-16"/>
      <sheetName val="28-11-16"/>
      <sheetName val="29-11-16"/>
      <sheetName val="30-11-16"/>
      <sheetName val="01-12-16"/>
      <sheetName val="02-12-16"/>
      <sheetName val="03-12-16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3">
          <cell r="AL3">
            <v>4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9">
          <cell r="AL9">
            <v>175</v>
          </cell>
        </row>
      </sheetData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C000"/>
  </sheetPr>
  <dimension ref="A1:PP104"/>
  <sheetViews>
    <sheetView zoomScale="85" zoomScaleNormal="85" workbookViewId="0">
      <pane xSplit="104" topLeftCell="DA1" activePane="topRight" state="frozen"/>
      <selection pane="topRight" activeCell="B31" sqref="B31"/>
    </sheetView>
  </sheetViews>
  <sheetFormatPr defaultRowHeight="18.75" x14ac:dyDescent="0.3"/>
  <cols>
    <col min="1" max="1" width="10.28515625" style="1" bestFit="1" customWidth="1"/>
    <col min="2" max="2" width="48.140625" style="1" customWidth="1"/>
    <col min="3" max="3" width="11.140625" style="1" bestFit="1" customWidth="1"/>
    <col min="4" max="4" width="21.85546875" style="1" hidden="1" customWidth="1"/>
    <col min="5" max="5" width="9.28515625" style="1" hidden="1" customWidth="1"/>
    <col min="6" max="6" width="7.85546875" style="1" hidden="1" customWidth="1"/>
    <col min="7" max="7" width="9.28515625" style="1" hidden="1" customWidth="1"/>
    <col min="8" max="8" width="4.7109375" style="1" hidden="1" customWidth="1"/>
    <col min="9" max="9" width="7.85546875" style="1" hidden="1" customWidth="1"/>
    <col min="10" max="10" width="9.28515625" style="1" hidden="1" customWidth="1"/>
    <col min="11" max="11" width="4.7109375" style="1" hidden="1" customWidth="1"/>
    <col min="12" max="12" width="7.85546875" style="1" hidden="1" customWidth="1"/>
    <col min="13" max="13" width="9.28515625" style="1" hidden="1" customWidth="1"/>
    <col min="14" max="14" width="6.140625" style="1" hidden="1" customWidth="1"/>
    <col min="15" max="15" width="7.85546875" style="1" hidden="1" customWidth="1"/>
    <col min="16" max="16" width="9.28515625" style="1" hidden="1" customWidth="1"/>
    <col min="17" max="17" width="4.7109375" style="1" hidden="1" customWidth="1"/>
    <col min="18" max="18" width="7.85546875" style="1" hidden="1" customWidth="1"/>
    <col min="19" max="19" width="9.28515625" style="1" hidden="1" customWidth="1"/>
    <col min="20" max="20" width="6.140625" style="1" hidden="1" customWidth="1"/>
    <col min="21" max="22" width="9.28515625" style="1" hidden="1" customWidth="1"/>
    <col min="23" max="23" width="4.7109375" style="1" hidden="1" customWidth="1"/>
    <col min="24" max="24" width="7.85546875" style="1" hidden="1" customWidth="1"/>
    <col min="25" max="25" width="9.28515625" style="1" hidden="1" customWidth="1"/>
    <col min="26" max="26" width="7.7109375" style="1" hidden="1" customWidth="1"/>
    <col min="27" max="27" width="7.85546875" style="1" hidden="1" customWidth="1"/>
    <col min="28" max="28" width="9.28515625" style="1" hidden="1" customWidth="1"/>
    <col min="29" max="29" width="6.140625" style="1" hidden="1" customWidth="1"/>
    <col min="30" max="30" width="7.85546875" style="1" hidden="1" customWidth="1"/>
    <col min="31" max="31" width="7.7109375" style="1" hidden="1" customWidth="1"/>
    <col min="32" max="32" width="13.28515625" style="1" hidden="1" customWidth="1"/>
    <col min="33" max="33" width="7.85546875" style="1" hidden="1" customWidth="1"/>
    <col min="34" max="34" width="7.7109375" style="1" hidden="1" customWidth="1"/>
    <col min="35" max="35" width="4.7109375" style="1" hidden="1" customWidth="1"/>
    <col min="36" max="36" width="7.85546875" style="1" hidden="1" customWidth="1"/>
    <col min="37" max="37" width="7.7109375" style="1" hidden="1" customWidth="1"/>
    <col min="38" max="38" width="6.140625" style="1" hidden="1" customWidth="1"/>
    <col min="39" max="39" width="7.85546875" style="1" hidden="1" customWidth="1"/>
    <col min="40" max="40" width="7.7109375" style="1" hidden="1" customWidth="1"/>
    <col min="41" max="41" width="4.7109375" style="1" hidden="1" customWidth="1"/>
    <col min="42" max="42" width="7.85546875" style="1" hidden="1" customWidth="1"/>
    <col min="43" max="43" width="7.7109375" style="1" hidden="1" customWidth="1"/>
    <col min="44" max="44" width="4.7109375" style="1" hidden="1" customWidth="1"/>
    <col min="45" max="45" width="7.85546875" style="1" hidden="1" customWidth="1"/>
    <col min="46" max="46" width="7.7109375" style="1" hidden="1" customWidth="1"/>
    <col min="47" max="47" width="4.7109375" style="1" hidden="1" customWidth="1"/>
    <col min="48" max="48" width="7.85546875" style="1" hidden="1" customWidth="1"/>
    <col min="49" max="49" width="7.7109375" style="1" hidden="1" customWidth="1"/>
    <col min="50" max="50" width="6.140625" style="1" hidden="1" customWidth="1"/>
    <col min="51" max="51" width="7.85546875" style="1" hidden="1" customWidth="1"/>
    <col min="52" max="52" width="7.7109375" style="1" hidden="1" customWidth="1"/>
    <col min="53" max="53" width="4.7109375" style="1" hidden="1" customWidth="1"/>
    <col min="54" max="54" width="7.85546875" style="1" hidden="1" customWidth="1"/>
    <col min="55" max="55" width="7.7109375" style="1" hidden="1" customWidth="1"/>
    <col min="56" max="56" width="6.140625" style="1" hidden="1" customWidth="1"/>
    <col min="57" max="57" width="7.85546875" style="1" hidden="1" customWidth="1"/>
    <col min="58" max="58" width="7.7109375" style="1" hidden="1" customWidth="1"/>
    <col min="59" max="59" width="4.7109375" style="1" hidden="1" customWidth="1"/>
    <col min="60" max="60" width="7.85546875" style="1" hidden="1" customWidth="1"/>
    <col min="61" max="61" width="7.7109375" style="1" hidden="1" customWidth="1"/>
    <col min="62" max="62" width="4.7109375" style="1" hidden="1" customWidth="1"/>
    <col min="63" max="63" width="7.85546875" style="1" hidden="1" customWidth="1"/>
    <col min="64" max="64" width="7.7109375" style="1" hidden="1" customWidth="1"/>
    <col min="65" max="65" width="6.140625" style="1" hidden="1" customWidth="1"/>
    <col min="66" max="66" width="7.85546875" style="1" hidden="1" customWidth="1"/>
    <col min="67" max="67" width="7.7109375" style="1" hidden="1" customWidth="1"/>
    <col min="68" max="68" width="4.7109375" style="1" hidden="1" customWidth="1"/>
    <col min="69" max="70" width="9.28515625" style="1" hidden="1" customWidth="1"/>
    <col min="71" max="71" width="6.140625" style="1" hidden="1" customWidth="1"/>
    <col min="72" max="72" width="7.85546875" style="1" hidden="1" customWidth="1"/>
    <col min="73" max="73" width="9.28515625" style="1" hidden="1" customWidth="1"/>
    <col min="74" max="74" width="4.7109375" style="1" hidden="1" customWidth="1"/>
    <col min="75" max="76" width="9.28515625" style="1" hidden="1" customWidth="1"/>
    <col min="77" max="77" width="6.140625" style="1" hidden="1" customWidth="1"/>
    <col min="78" max="78" width="7.85546875" style="1" hidden="1" customWidth="1"/>
    <col min="79" max="79" width="9.28515625" style="1" hidden="1" customWidth="1"/>
    <col min="80" max="80" width="4.7109375" style="1" hidden="1" customWidth="1"/>
    <col min="81" max="81" width="7.85546875" style="1" hidden="1" customWidth="1"/>
    <col min="82" max="83" width="9.28515625" style="1" hidden="1" customWidth="1"/>
    <col min="84" max="84" width="7.85546875" style="1" hidden="1" customWidth="1"/>
    <col min="85" max="85" width="9.28515625" style="1" hidden="1" customWidth="1"/>
    <col min="86" max="86" width="6.140625" style="1" hidden="1" customWidth="1"/>
    <col min="87" max="87" width="7.85546875" style="1" hidden="1" customWidth="1"/>
    <col min="88" max="88" width="9.28515625" style="1" hidden="1" customWidth="1"/>
    <col min="89" max="89" width="4.7109375" style="1" hidden="1" customWidth="1"/>
    <col min="90" max="90" width="7.85546875" style="1" hidden="1" customWidth="1"/>
    <col min="91" max="92" width="9.28515625" style="1" hidden="1" customWidth="1"/>
    <col min="93" max="93" width="7.85546875" style="1" hidden="1" customWidth="1"/>
    <col min="94" max="94" width="9.28515625" style="1" hidden="1" customWidth="1"/>
    <col min="95" max="95" width="6.140625" style="1" hidden="1" customWidth="1"/>
    <col min="96" max="97" width="9.28515625" style="1" hidden="1" customWidth="1"/>
    <col min="98" max="98" width="4.7109375" style="1" hidden="1" customWidth="1"/>
    <col min="99" max="99" width="7.85546875" style="1" hidden="1" customWidth="1"/>
    <col min="100" max="100" width="9.28515625" style="1" hidden="1" customWidth="1"/>
    <col min="101" max="101" width="7.7109375" style="1" hidden="1" customWidth="1"/>
    <col min="102" max="102" width="7.85546875" style="1" hidden="1" customWidth="1"/>
    <col min="103" max="103" width="9.28515625" style="1" hidden="1" customWidth="1"/>
    <col min="104" max="104" width="4.7109375" style="1" hidden="1" customWidth="1"/>
    <col min="105" max="105" width="7.85546875" style="1" hidden="1" customWidth="1"/>
    <col min="106" max="106" width="9.28515625" style="1" hidden="1" customWidth="1"/>
    <col min="107" max="107" width="4.7109375" style="1" hidden="1" customWidth="1"/>
    <col min="108" max="108" width="7.85546875" style="1" hidden="1" customWidth="1"/>
    <col min="109" max="109" width="9.28515625" style="1" hidden="1" customWidth="1"/>
    <col min="110" max="110" width="4.7109375" style="1" hidden="1" customWidth="1"/>
    <col min="111" max="111" width="7.85546875" style="1" hidden="1" customWidth="1"/>
    <col min="112" max="112" width="9.28515625" style="1" hidden="1" customWidth="1"/>
    <col min="113" max="113" width="4.7109375" style="1" hidden="1" customWidth="1"/>
    <col min="114" max="115" width="9.28515625" style="1" hidden="1" customWidth="1"/>
    <col min="116" max="116" width="4.7109375" style="1" hidden="1" customWidth="1"/>
    <col min="117" max="117" width="7.85546875" style="1" hidden="1" customWidth="1"/>
    <col min="118" max="119" width="9.28515625" style="1" hidden="1" customWidth="1"/>
    <col min="120" max="120" width="7.85546875" style="1" hidden="1" customWidth="1"/>
    <col min="121" max="121" width="9.28515625" style="1" hidden="1" customWidth="1"/>
    <col min="122" max="122" width="4.7109375" style="1" hidden="1" customWidth="1"/>
    <col min="123" max="123" width="7.85546875" style="1" hidden="1" customWidth="1"/>
    <col min="124" max="124" width="9.28515625" style="1" hidden="1" customWidth="1"/>
    <col min="125" max="125" width="6.140625" style="1" hidden="1" customWidth="1"/>
    <col min="126" max="126" width="7.85546875" style="1" hidden="1" customWidth="1"/>
    <col min="127" max="127" width="9.28515625" style="1" hidden="1" customWidth="1"/>
    <col min="128" max="128" width="4.7109375" style="1" hidden="1" customWidth="1"/>
    <col min="129" max="130" width="9.28515625" style="1" hidden="1" customWidth="1"/>
    <col min="131" max="131" width="6.140625" style="1" hidden="1" customWidth="1"/>
    <col min="132" max="132" width="7.85546875" style="1" hidden="1" customWidth="1"/>
    <col min="133" max="133" width="9.28515625" style="1" hidden="1" customWidth="1"/>
    <col min="134" max="134" width="4.7109375" style="1" hidden="1" customWidth="1"/>
    <col min="135" max="135" width="7.85546875" style="1" hidden="1" customWidth="1"/>
    <col min="136" max="136" width="9.28515625" style="1" hidden="1" customWidth="1"/>
    <col min="137" max="137" width="4.7109375" style="1" hidden="1" customWidth="1"/>
    <col min="138" max="138" width="7.85546875" style="1" hidden="1" customWidth="1"/>
    <col min="139" max="139" width="9.28515625" style="1" hidden="1" customWidth="1"/>
    <col min="140" max="140" width="6.140625" style="1" hidden="1" customWidth="1"/>
    <col min="141" max="141" width="7.85546875" style="1" hidden="1" customWidth="1"/>
    <col min="142" max="142" width="9.28515625" style="1" hidden="1" customWidth="1"/>
    <col min="143" max="143" width="4.7109375" style="1" hidden="1" customWidth="1"/>
    <col min="144" max="144" width="7.85546875" style="1" hidden="1" customWidth="1"/>
    <col min="145" max="145" width="9.28515625" style="1" hidden="1" customWidth="1"/>
    <col min="146" max="146" width="6.140625" style="1" hidden="1" customWidth="1"/>
    <col min="147" max="147" width="7.85546875" style="1" hidden="1" customWidth="1"/>
    <col min="148" max="150" width="9.28515625" style="1" hidden="1" customWidth="1"/>
    <col min="151" max="151" width="7.5703125" style="1" hidden="1" customWidth="1"/>
    <col min="152" max="152" width="6.140625" style="1" hidden="1" customWidth="1"/>
    <col min="153" max="153" width="7.85546875" style="1" hidden="1" customWidth="1"/>
    <col min="154" max="154" width="7.5703125" style="1" hidden="1" customWidth="1"/>
    <col min="155" max="155" width="4.7109375" style="1" hidden="1" customWidth="1"/>
    <col min="156" max="156" width="7.85546875" style="1" hidden="1" customWidth="1"/>
    <col min="157" max="157" width="7.5703125" style="1" hidden="1" customWidth="1"/>
    <col min="158" max="158" width="8.28515625" style="1" hidden="1" customWidth="1"/>
    <col min="159" max="159" width="7.85546875" style="1" hidden="1" customWidth="1"/>
    <col min="160" max="160" width="9.28515625" style="1" hidden="1" customWidth="1"/>
    <col min="161" max="161" width="6.140625" style="1" hidden="1" customWidth="1"/>
    <col min="162" max="162" width="7.85546875" style="1" hidden="1" customWidth="1"/>
    <col min="163" max="163" width="9.28515625" style="1" hidden="1" customWidth="1"/>
    <col min="164" max="164" width="6.140625" style="1" hidden="1" customWidth="1"/>
    <col min="165" max="165" width="7.85546875" style="1" hidden="1" customWidth="1"/>
    <col min="166" max="166" width="9.28515625" style="1" hidden="1" customWidth="1"/>
    <col min="167" max="167" width="6.140625" style="1" hidden="1" customWidth="1"/>
    <col min="168" max="168" width="7.85546875" style="1" hidden="1" customWidth="1"/>
    <col min="169" max="169" width="9.28515625" style="1" hidden="1" customWidth="1"/>
    <col min="170" max="170" width="4.7109375" style="1" hidden="1" customWidth="1"/>
    <col min="171" max="171" width="7.85546875" style="1" hidden="1" customWidth="1"/>
    <col min="172" max="172" width="9.28515625" style="1" hidden="1" customWidth="1"/>
    <col min="173" max="173" width="6.140625" style="1" hidden="1" customWidth="1"/>
    <col min="174" max="174" width="7.85546875" style="1" hidden="1" customWidth="1"/>
    <col min="175" max="175" width="9.28515625" style="1" hidden="1" customWidth="1"/>
    <col min="176" max="176" width="4.7109375" style="1" hidden="1" customWidth="1"/>
    <col min="177" max="177" width="7.85546875" style="1" hidden="1" customWidth="1"/>
    <col min="178" max="178" width="9.28515625" style="1" hidden="1" customWidth="1"/>
    <col min="179" max="179" width="6.140625" style="1" hidden="1" customWidth="1"/>
    <col min="180" max="180" width="7.85546875" style="1" hidden="1" customWidth="1"/>
    <col min="181" max="182" width="9.28515625" style="1" hidden="1" customWidth="1"/>
    <col min="183" max="183" width="7.85546875" style="1" hidden="1" customWidth="1"/>
    <col min="184" max="184" width="9.28515625" style="1" hidden="1" customWidth="1"/>
    <col min="185" max="185" width="6.140625" style="1" hidden="1" customWidth="1"/>
    <col min="186" max="186" width="7.85546875" style="1" hidden="1" customWidth="1"/>
    <col min="187" max="187" width="9.28515625" style="1" hidden="1" customWidth="1"/>
    <col min="188" max="189" width="10.85546875" style="1" hidden="1" customWidth="1"/>
    <col min="190" max="190" width="9.28515625" style="1" hidden="1" customWidth="1"/>
    <col min="191" max="191" width="6.140625" style="1" hidden="1" customWidth="1"/>
    <col min="192" max="192" width="7.85546875" style="1" hidden="1" customWidth="1"/>
    <col min="193" max="193" width="9.28515625" style="1" hidden="1" customWidth="1"/>
    <col min="194" max="194" width="4.7109375" style="1" hidden="1" customWidth="1"/>
    <col min="195" max="195" width="7.85546875" style="1" hidden="1" customWidth="1"/>
    <col min="196" max="196" width="9.28515625" style="1" hidden="1" customWidth="1"/>
    <col min="197" max="197" width="6.140625" style="1" hidden="1" customWidth="1"/>
    <col min="198" max="198" width="7.85546875" style="1" hidden="1" customWidth="1"/>
    <col min="199" max="199" width="9.28515625" style="1" hidden="1" customWidth="1"/>
    <col min="200" max="200" width="4.7109375" style="1" hidden="1" customWidth="1"/>
    <col min="201" max="201" width="7.85546875" style="1" hidden="1" customWidth="1"/>
    <col min="202" max="202" width="9.28515625" style="1" hidden="1" customWidth="1"/>
    <col min="203" max="203" width="4.7109375" style="1" hidden="1" customWidth="1"/>
    <col min="204" max="204" width="7.85546875" style="1" hidden="1" customWidth="1"/>
    <col min="205" max="205" width="9.28515625" style="1" hidden="1" customWidth="1"/>
    <col min="206" max="206" width="4.7109375" style="1" hidden="1" customWidth="1"/>
    <col min="207" max="207" width="7.85546875" style="1" hidden="1" customWidth="1"/>
    <col min="208" max="209" width="9.28515625" style="1" hidden="1" customWidth="1"/>
    <col min="210" max="210" width="7.85546875" style="1" hidden="1" customWidth="1"/>
    <col min="211" max="211" width="9.28515625" style="1" hidden="1" customWidth="1"/>
    <col min="212" max="212" width="4.7109375" style="1" hidden="1" customWidth="1"/>
    <col min="213" max="213" width="7.85546875" style="1" hidden="1" customWidth="1"/>
    <col min="214" max="214" width="9.28515625" style="1" hidden="1" customWidth="1"/>
    <col min="215" max="215" width="6.140625" style="1" hidden="1" customWidth="1"/>
    <col min="216" max="216" width="7.85546875" style="1" hidden="1" customWidth="1"/>
    <col min="217" max="217" width="9.28515625" style="1" hidden="1" customWidth="1"/>
    <col min="218" max="218" width="4.7109375" style="1" hidden="1" customWidth="1"/>
    <col min="219" max="219" width="7.85546875" style="1" hidden="1" customWidth="1"/>
    <col min="220" max="220" width="9.28515625" style="1" hidden="1" customWidth="1"/>
    <col min="221" max="221" width="4.7109375" style="1" hidden="1" customWidth="1"/>
    <col min="222" max="222" width="7.85546875" style="1" hidden="1" customWidth="1"/>
    <col min="223" max="223" width="9.28515625" style="1" hidden="1" customWidth="1"/>
    <col min="224" max="224" width="4.7109375" style="1" hidden="1" customWidth="1"/>
    <col min="225" max="225" width="7.85546875" style="1" hidden="1" customWidth="1"/>
    <col min="226" max="226" width="9.28515625" style="1" hidden="1" customWidth="1"/>
    <col min="227" max="227" width="4.7109375" style="1" hidden="1" customWidth="1"/>
    <col min="228" max="228" width="7.85546875" style="1" hidden="1" customWidth="1"/>
    <col min="229" max="229" width="9.28515625" style="1" hidden="1" customWidth="1"/>
    <col min="230" max="230" width="6.140625" style="1" hidden="1" customWidth="1"/>
    <col min="231" max="231" width="7.85546875" style="1" hidden="1" customWidth="1"/>
    <col min="232" max="232" width="9.28515625" style="1" hidden="1" customWidth="1"/>
    <col min="233" max="233" width="4.7109375" style="1" hidden="1" customWidth="1"/>
    <col min="234" max="234" width="7.85546875" style="1" hidden="1" customWidth="1"/>
    <col min="235" max="235" width="9.28515625" style="1" hidden="1" customWidth="1"/>
    <col min="236" max="236" width="7.7109375" style="1" hidden="1" customWidth="1"/>
    <col min="237" max="237" width="9.28515625" style="1" hidden="1" customWidth="1"/>
    <col min="238" max="238" width="10" style="1" hidden="1" customWidth="1"/>
    <col min="239" max="239" width="4.7109375" style="1" hidden="1" customWidth="1"/>
    <col min="240" max="240" width="7.85546875" style="1" hidden="1" customWidth="1"/>
    <col min="241" max="241" width="10.85546875" style="2" hidden="1" customWidth="1"/>
    <col min="242" max="242" width="6.140625" style="1" hidden="1" customWidth="1"/>
    <col min="243" max="243" width="7.85546875" style="1" hidden="1" customWidth="1"/>
    <col min="244" max="244" width="10.85546875" style="2" hidden="1" customWidth="1"/>
    <col min="245" max="245" width="4.7109375" style="1" hidden="1" customWidth="1"/>
    <col min="246" max="246" width="7.85546875" style="1" hidden="1" customWidth="1"/>
    <col min="247" max="247" width="10.85546875" style="2" hidden="1" customWidth="1"/>
    <col min="248" max="248" width="4.7109375" style="1" hidden="1" customWidth="1"/>
    <col min="249" max="249" width="7.85546875" style="1" hidden="1" customWidth="1"/>
    <col min="250" max="250" width="10.85546875" style="1" hidden="1" customWidth="1"/>
    <col min="251" max="251" width="4.7109375" style="1" hidden="1" customWidth="1"/>
    <col min="252" max="252" width="7.85546875" style="1" hidden="1" customWidth="1"/>
    <col min="253" max="253" width="10.85546875" style="1" hidden="1" customWidth="1"/>
    <col min="254" max="254" width="9.28515625" style="1" hidden="1" customWidth="1"/>
    <col min="255" max="255" width="7.85546875" style="1" hidden="1" customWidth="1"/>
    <col min="256" max="256" width="10.85546875" style="1" hidden="1" customWidth="1"/>
    <col min="257" max="257" width="6.140625" style="1" hidden="1" customWidth="1"/>
    <col min="258" max="258" width="7.85546875" style="1" hidden="1" customWidth="1"/>
    <col min="259" max="259" width="10.85546875" style="1" hidden="1" customWidth="1"/>
    <col min="260" max="260" width="4.7109375" style="1" hidden="1" customWidth="1"/>
    <col min="261" max="261" width="7.85546875" style="1" hidden="1" customWidth="1"/>
    <col min="262" max="262" width="10.85546875" style="1" hidden="1" customWidth="1"/>
    <col min="263" max="263" width="6.140625" style="1" hidden="1" customWidth="1"/>
    <col min="264" max="264" width="7.85546875" style="1" hidden="1" customWidth="1"/>
    <col min="265" max="265" width="10.85546875" style="1" hidden="1" customWidth="1"/>
    <col min="266" max="266" width="4.7109375" style="1" hidden="1" customWidth="1"/>
    <col min="267" max="267" width="7.85546875" style="1" hidden="1" customWidth="1"/>
    <col min="268" max="268" width="10.85546875" style="1" hidden="1" customWidth="1"/>
    <col min="269" max="269" width="6.140625" style="1" hidden="1" customWidth="1"/>
    <col min="270" max="270" width="7.85546875" style="1" hidden="1" customWidth="1"/>
    <col min="271" max="271" width="10.85546875" style="1" hidden="1" customWidth="1"/>
    <col min="272" max="272" width="4.7109375" style="1" hidden="1" customWidth="1"/>
    <col min="273" max="273" width="7.85546875" style="1" hidden="1" customWidth="1"/>
    <col min="274" max="274" width="10.85546875" style="1" hidden="1" customWidth="1"/>
    <col min="275" max="275" width="4.7109375" style="1" hidden="1" customWidth="1"/>
    <col min="276" max="276" width="7.85546875" style="1" hidden="1" customWidth="1"/>
    <col min="277" max="277" width="10.85546875" style="1" hidden="1" customWidth="1"/>
    <col min="278" max="278" width="4.7109375" style="1" hidden="1" customWidth="1"/>
    <col min="279" max="279" width="7.85546875" style="1" hidden="1" customWidth="1"/>
    <col min="280" max="280" width="10.85546875" style="1" hidden="1" customWidth="1"/>
    <col min="281" max="281" width="4.7109375" style="1" hidden="1" customWidth="1"/>
    <col min="282" max="282" width="7.85546875" style="1" hidden="1" customWidth="1"/>
    <col min="283" max="283" width="10.85546875" style="1" hidden="1" customWidth="1"/>
    <col min="284" max="284" width="6.140625" style="1" hidden="1" customWidth="1"/>
    <col min="285" max="285" width="7.85546875" style="1" hidden="1" customWidth="1"/>
    <col min="286" max="286" width="10.85546875" style="1" hidden="1" customWidth="1"/>
    <col min="287" max="287" width="4.7109375" style="1" hidden="1" customWidth="1"/>
    <col min="288" max="288" width="7.85546875" style="1" hidden="1" customWidth="1"/>
    <col min="289" max="289" width="9.28515625" style="1" hidden="1" customWidth="1"/>
    <col min="290" max="290" width="4.7109375" style="1" hidden="1" customWidth="1"/>
    <col min="291" max="291" width="7.85546875" style="1" hidden="1" customWidth="1"/>
    <col min="292" max="292" width="9.28515625" style="1" hidden="1" customWidth="1"/>
    <col min="293" max="293" width="6.140625" style="1" hidden="1" customWidth="1"/>
    <col min="294" max="294" width="7.85546875" style="1" hidden="1" customWidth="1"/>
    <col min="295" max="296" width="9.28515625" style="1" hidden="1" customWidth="1"/>
    <col min="297" max="297" width="7.85546875" style="1" hidden="1" customWidth="1"/>
    <col min="298" max="298" width="10.85546875" style="1" hidden="1" customWidth="1"/>
    <col min="299" max="299" width="9.28515625" style="1" hidden="1" customWidth="1"/>
    <col min="300" max="300" width="7.85546875" style="1" hidden="1" customWidth="1"/>
    <col min="301" max="301" width="10.85546875" style="1" hidden="1" customWidth="1"/>
    <col min="302" max="302" width="4.7109375" style="1" hidden="1" customWidth="1"/>
    <col min="303" max="303" width="7.85546875" style="1" hidden="1" customWidth="1"/>
    <col min="304" max="304" width="10.85546875" style="1" hidden="1" customWidth="1"/>
    <col min="305" max="305" width="6.140625" style="1" hidden="1" customWidth="1"/>
    <col min="306" max="306" width="7.85546875" style="1" hidden="1" customWidth="1"/>
    <col min="307" max="307" width="10.85546875" style="1" hidden="1" customWidth="1"/>
    <col min="308" max="308" width="4.7109375" style="1" hidden="1" customWidth="1"/>
    <col min="309" max="309" width="7.85546875" style="1" hidden="1" customWidth="1"/>
    <col min="310" max="310" width="10.85546875" style="1" hidden="1" customWidth="1"/>
    <col min="311" max="311" width="4.7109375" style="1" hidden="1" customWidth="1"/>
    <col min="312" max="312" width="7.85546875" style="1" hidden="1" customWidth="1"/>
    <col min="313" max="313" width="10.85546875" style="1" hidden="1" customWidth="1"/>
    <col min="314" max="314" width="6.140625" style="1" hidden="1" customWidth="1"/>
    <col min="315" max="315" width="7.85546875" style="1" hidden="1" customWidth="1"/>
    <col min="316" max="316" width="10.85546875" style="1" hidden="1" customWidth="1"/>
    <col min="317" max="317" width="6.140625" style="1" hidden="1" customWidth="1"/>
    <col min="318" max="318" width="7.85546875" style="1" hidden="1" customWidth="1"/>
    <col min="319" max="319" width="10.85546875" style="1" hidden="1" customWidth="1"/>
    <col min="320" max="320" width="4.7109375" style="1" hidden="1" customWidth="1"/>
    <col min="321" max="321" width="7.85546875" style="1" hidden="1" customWidth="1"/>
    <col min="322" max="322" width="10.85546875" style="1" hidden="1" customWidth="1"/>
    <col min="323" max="323" width="6.140625" style="1" hidden="1" customWidth="1"/>
    <col min="324" max="324" width="7.85546875" style="1" hidden="1" customWidth="1"/>
    <col min="325" max="325" width="9.28515625" style="1" hidden="1" customWidth="1"/>
    <col min="326" max="326" width="4.7109375" style="1" hidden="1" customWidth="1"/>
    <col min="327" max="327" width="7.85546875" style="1" hidden="1" customWidth="1"/>
    <col min="328" max="329" width="9.28515625" style="1" hidden="1" customWidth="1"/>
    <col min="330" max="330" width="7.85546875" style="1" hidden="1" customWidth="1"/>
    <col min="331" max="331" width="10.85546875" style="1" hidden="1" customWidth="1"/>
    <col min="332" max="332" width="6.140625" style="1" hidden="1" customWidth="1"/>
    <col min="333" max="333" width="7.85546875" style="1" hidden="1" customWidth="1"/>
    <col min="334" max="334" width="10.85546875" style="1" hidden="1" customWidth="1"/>
    <col min="335" max="335" width="4.7109375" style="1" hidden="1" customWidth="1"/>
    <col min="336" max="336" width="7.85546875" style="1" hidden="1" customWidth="1"/>
    <col min="337" max="337" width="10.85546875" style="1" hidden="1" customWidth="1"/>
    <col min="338" max="338" width="4.7109375" style="1" hidden="1" customWidth="1"/>
    <col min="339" max="339" width="7.85546875" style="1" hidden="1" customWidth="1"/>
    <col min="340" max="340" width="10.85546875" style="1" hidden="1" customWidth="1"/>
    <col min="341" max="341" width="6.140625" style="1" hidden="1" customWidth="1"/>
    <col min="342" max="342" width="7.85546875" style="1" hidden="1" customWidth="1"/>
    <col min="343" max="343" width="10.85546875" style="1" hidden="1" customWidth="1"/>
    <col min="344" max="344" width="4.7109375" style="1" hidden="1" customWidth="1"/>
    <col min="345" max="345" width="7.85546875" style="1" hidden="1" customWidth="1"/>
    <col min="346" max="346" width="10.85546875" style="1" hidden="1" customWidth="1"/>
    <col min="347" max="347" width="4.7109375" style="1" hidden="1" customWidth="1"/>
    <col min="348" max="348" width="7.85546875" style="1" hidden="1" customWidth="1"/>
    <col min="349" max="349" width="10.85546875" style="1" hidden="1" customWidth="1"/>
    <col min="350" max="350" width="6.140625" style="1" hidden="1" customWidth="1"/>
    <col min="351" max="351" width="7.85546875" style="1" hidden="1" customWidth="1"/>
    <col min="352" max="353" width="9.28515625" style="1" hidden="1" customWidth="1"/>
    <col min="354" max="354" width="7.85546875" style="1" hidden="1" customWidth="1"/>
    <col min="355" max="358" width="11" style="1" hidden="1" customWidth="1"/>
    <col min="359" max="359" width="7.7109375" style="1" hidden="1" customWidth="1"/>
    <col min="360" max="360" width="7.85546875" style="1" hidden="1" customWidth="1"/>
    <col min="361" max="361" width="11" style="1" hidden="1" customWidth="1"/>
    <col min="362" max="362" width="6.140625" style="1" hidden="1" customWidth="1"/>
    <col min="363" max="363" width="7.85546875" style="1" hidden="1" customWidth="1"/>
    <col min="364" max="364" width="11" style="1" hidden="1" customWidth="1"/>
    <col min="365" max="365" width="4.7109375" style="1" hidden="1" customWidth="1"/>
    <col min="366" max="366" width="7.85546875" style="1" hidden="1" customWidth="1"/>
    <col min="367" max="367" width="11" style="1" hidden="1" customWidth="1"/>
    <col min="368" max="368" width="4.7109375" style="1" hidden="1" customWidth="1"/>
    <col min="369" max="369" width="7.85546875" style="1" hidden="1" customWidth="1"/>
    <col min="370" max="370" width="11" style="1" hidden="1" customWidth="1"/>
    <col min="371" max="371" width="4.7109375" style="1" hidden="1" customWidth="1"/>
    <col min="372" max="372" width="7.85546875" style="1" hidden="1" customWidth="1"/>
    <col min="373" max="373" width="11" style="1" hidden="1" customWidth="1"/>
    <col min="374" max="374" width="6.140625" style="1" hidden="1" customWidth="1"/>
    <col min="375" max="375" width="7.85546875" style="1" hidden="1" customWidth="1"/>
    <col min="376" max="376" width="11" style="1" hidden="1" customWidth="1"/>
    <col min="377" max="377" width="4.7109375" style="1" hidden="1" customWidth="1"/>
    <col min="378" max="378" width="7.85546875" style="1" hidden="1" customWidth="1"/>
    <col min="379" max="379" width="11" style="1" hidden="1" customWidth="1"/>
    <col min="380" max="380" width="4.7109375" style="1" hidden="1" customWidth="1"/>
    <col min="381" max="381" width="7.85546875" style="1" hidden="1" customWidth="1"/>
    <col min="382" max="382" width="11" style="1" hidden="1" customWidth="1"/>
    <col min="383" max="383" width="6.140625" style="1" hidden="1" customWidth="1"/>
    <col min="384" max="384" width="7.85546875" style="1" hidden="1" customWidth="1"/>
    <col min="385" max="385" width="9.28515625" style="1" hidden="1" customWidth="1"/>
    <col min="386" max="386" width="6.140625" style="1" hidden="1" customWidth="1"/>
    <col min="387" max="387" width="7.85546875" style="1" hidden="1" customWidth="1"/>
    <col min="388" max="388" width="11" style="1" hidden="1" customWidth="1"/>
    <col min="389" max="389" width="4.7109375" style="1" hidden="1" customWidth="1"/>
    <col min="390" max="390" width="7.85546875" style="1" hidden="1" customWidth="1"/>
    <col min="391" max="391" width="11" style="1" hidden="1" customWidth="1"/>
    <col min="392" max="392" width="4.7109375" style="1" hidden="1" customWidth="1"/>
    <col min="393" max="393" width="7.85546875" style="1" hidden="1" customWidth="1"/>
    <col min="394" max="394" width="11" style="1" hidden="1" customWidth="1"/>
    <col min="395" max="395" width="6.140625" style="1" hidden="1" customWidth="1"/>
    <col min="396" max="396" width="7.85546875" style="1" hidden="1" customWidth="1"/>
    <col min="397" max="397" width="11" style="1" hidden="1" customWidth="1"/>
    <col min="398" max="398" width="4.7109375" style="1" hidden="1" customWidth="1"/>
    <col min="399" max="399" width="7.85546875" style="1" hidden="1" customWidth="1"/>
    <col min="400" max="400" width="11" style="1" hidden="1" customWidth="1"/>
    <col min="401" max="401" width="4.7109375" style="1" hidden="1" customWidth="1"/>
    <col min="402" max="402" width="7.85546875" style="1" hidden="1" customWidth="1"/>
    <col min="403" max="403" width="11" style="1" hidden="1" customWidth="1"/>
    <col min="404" max="404" width="6.140625" style="1" hidden="1" customWidth="1"/>
    <col min="405" max="406" width="9.28515625" style="1" hidden="1" customWidth="1"/>
    <col min="407" max="407" width="4.7109375" style="1" hidden="1" customWidth="1"/>
    <col min="408" max="408" width="7.85546875" style="1" hidden="1" customWidth="1"/>
    <col min="409" max="409" width="9.28515625" style="1" hidden="1" customWidth="1"/>
    <col min="410" max="410" width="4.7109375" style="1" hidden="1" customWidth="1"/>
    <col min="411" max="411" width="7.85546875" style="1" hidden="1" customWidth="1"/>
    <col min="412" max="412" width="9.28515625" style="1" hidden="1" customWidth="1"/>
    <col min="413" max="413" width="4.7109375" style="1" hidden="1" customWidth="1"/>
    <col min="414" max="414" width="7.85546875" style="1" hidden="1" customWidth="1"/>
    <col min="415" max="415" width="18.5703125" style="1" hidden="1" customWidth="1"/>
    <col min="416" max="417" width="9.140625" style="1" hidden="1" customWidth="1"/>
    <col min="418" max="418" width="14.28515625" style="1" hidden="1" customWidth="1"/>
    <col min="419" max="421" width="0" style="1" hidden="1" customWidth="1"/>
    <col min="422" max="422" width="23.85546875" style="55" customWidth="1"/>
    <col min="423" max="423" width="21.140625" style="55" customWidth="1"/>
    <col min="424" max="424" width="2.85546875" style="1" customWidth="1"/>
    <col min="425" max="425" width="16.28515625" style="55" customWidth="1"/>
    <col min="426" max="426" width="19.7109375" style="55" customWidth="1"/>
    <col min="427" max="427" width="2.85546875" style="55" customWidth="1"/>
    <col min="428" max="428" width="18.28515625" style="55" customWidth="1"/>
    <col min="429" max="429" width="22.28515625" style="55" customWidth="1"/>
    <col min="430" max="430" width="2.42578125" style="55" customWidth="1"/>
    <col min="431" max="431" width="19.7109375" style="55" customWidth="1"/>
    <col min="432" max="432" width="22.28515625" style="55" customWidth="1"/>
    <col min="433" max="16384" width="9.140625" style="1"/>
  </cols>
  <sheetData>
    <row r="1" spans="1:432" ht="48.75" customHeight="1" x14ac:dyDescent="0.3">
      <c r="PF1" s="800" t="s">
        <v>0</v>
      </c>
      <c r="PG1" s="801"/>
      <c r="PH1" s="3"/>
      <c r="PI1" s="800" t="s">
        <v>1</v>
      </c>
      <c r="PJ1" s="801"/>
      <c r="PK1" s="4"/>
      <c r="PL1" s="800" t="s">
        <v>2</v>
      </c>
      <c r="PM1" s="801"/>
      <c r="PN1" s="4"/>
      <c r="PO1" s="800" t="s">
        <v>3</v>
      </c>
      <c r="PP1" s="801"/>
    </row>
    <row r="2" spans="1:432" s="5" customFormat="1" ht="29.25" customHeight="1" x14ac:dyDescent="0.4">
      <c r="A2" s="802" t="s">
        <v>4</v>
      </c>
      <c r="B2" s="802"/>
      <c r="C2" s="802"/>
      <c r="D2" s="802"/>
      <c r="E2" s="802"/>
      <c r="F2" s="802"/>
      <c r="G2" s="802"/>
      <c r="H2" s="802"/>
      <c r="I2" s="802"/>
      <c r="J2" s="802"/>
      <c r="K2" s="802"/>
      <c r="L2" s="802"/>
      <c r="M2" s="802"/>
      <c r="N2" s="802"/>
      <c r="O2" s="802"/>
      <c r="P2" s="802"/>
      <c r="Q2" s="802"/>
      <c r="R2" s="802"/>
      <c r="S2" s="802"/>
      <c r="T2" s="802"/>
      <c r="U2" s="802"/>
      <c r="V2" s="802"/>
      <c r="W2" s="802"/>
      <c r="X2" s="802"/>
      <c r="Y2" s="802"/>
      <c r="Z2" s="802"/>
      <c r="AA2" s="802"/>
      <c r="AB2" s="802"/>
      <c r="AC2" s="802"/>
      <c r="AD2" s="802"/>
      <c r="AE2" s="802"/>
      <c r="AF2" s="802"/>
      <c r="AG2" s="802"/>
      <c r="AH2" s="802"/>
      <c r="AI2" s="802"/>
      <c r="AJ2" s="802"/>
      <c r="AK2" s="802"/>
      <c r="AL2" s="802"/>
      <c r="AM2" s="802"/>
      <c r="AN2" s="802"/>
      <c r="AO2" s="802"/>
      <c r="AP2" s="802"/>
      <c r="AQ2" s="802"/>
      <c r="AR2" s="802"/>
      <c r="AS2" s="802"/>
      <c r="AT2" s="802"/>
      <c r="AU2" s="802"/>
      <c r="AV2" s="802"/>
      <c r="AW2" s="802"/>
      <c r="AX2" s="802"/>
      <c r="AY2" s="802"/>
      <c r="AZ2" s="802"/>
      <c r="BA2" s="802"/>
      <c r="BB2" s="802"/>
      <c r="BC2" s="802"/>
      <c r="BD2" s="802"/>
      <c r="BE2" s="802"/>
      <c r="BF2" s="802"/>
      <c r="BG2" s="802"/>
      <c r="BH2" s="802"/>
      <c r="BI2" s="802"/>
      <c r="BJ2" s="802"/>
      <c r="BK2" s="802"/>
      <c r="BL2" s="802"/>
      <c r="BM2" s="802"/>
      <c r="BN2" s="802"/>
      <c r="BO2" s="802"/>
      <c r="BP2" s="802"/>
      <c r="BQ2" s="802"/>
      <c r="BR2" s="802"/>
      <c r="BS2" s="802"/>
      <c r="BT2" s="802"/>
      <c r="BU2" s="802"/>
      <c r="BV2" s="802"/>
      <c r="BW2" s="802"/>
      <c r="BX2" s="802"/>
      <c r="BY2" s="802"/>
      <c r="BZ2" s="802"/>
      <c r="CA2" s="802"/>
      <c r="CB2" s="802"/>
      <c r="CC2" s="802"/>
      <c r="CD2" s="802"/>
      <c r="CE2" s="802"/>
      <c r="CF2" s="802"/>
      <c r="CG2" s="802"/>
      <c r="CH2" s="802"/>
      <c r="CI2" s="802"/>
      <c r="CJ2" s="802"/>
      <c r="CK2" s="802"/>
      <c r="CL2" s="802"/>
      <c r="CM2" s="802"/>
      <c r="CN2" s="802"/>
      <c r="CO2" s="802"/>
      <c r="CP2" s="802"/>
      <c r="CQ2" s="802"/>
      <c r="CR2" s="802"/>
      <c r="CS2" s="802"/>
      <c r="CT2" s="802"/>
      <c r="CU2" s="802"/>
      <c r="CV2" s="802"/>
      <c r="CW2" s="802"/>
      <c r="CX2" s="802"/>
      <c r="CY2" s="802"/>
      <c r="CZ2" s="802"/>
      <c r="DA2" s="802"/>
      <c r="DB2" s="802"/>
      <c r="DC2" s="802"/>
      <c r="DD2" s="802"/>
      <c r="DE2" s="802"/>
      <c r="DF2" s="802"/>
      <c r="DG2" s="802"/>
      <c r="DH2" s="802"/>
      <c r="DI2" s="802"/>
      <c r="DJ2" s="802"/>
      <c r="DK2" s="802"/>
      <c r="DL2" s="802"/>
      <c r="DM2" s="802"/>
      <c r="DN2" s="802"/>
      <c r="DO2" s="802"/>
      <c r="DP2" s="802"/>
      <c r="DQ2" s="802"/>
      <c r="DR2" s="802"/>
      <c r="DS2" s="802"/>
      <c r="DT2" s="802"/>
      <c r="DU2" s="802"/>
      <c r="DV2" s="802"/>
      <c r="DW2" s="802"/>
      <c r="DX2" s="802"/>
      <c r="DY2" s="802"/>
      <c r="DZ2" s="802"/>
      <c r="EA2" s="802"/>
      <c r="EB2" s="802"/>
      <c r="EC2" s="802"/>
      <c r="ED2" s="802"/>
      <c r="EE2" s="802"/>
      <c r="EF2" s="802"/>
      <c r="EG2" s="802"/>
      <c r="EH2" s="802"/>
      <c r="EI2" s="802"/>
      <c r="EJ2" s="802"/>
      <c r="EK2" s="802"/>
      <c r="EL2" s="802"/>
      <c r="EM2" s="802"/>
      <c r="EN2" s="802"/>
      <c r="EO2" s="802"/>
      <c r="EP2" s="802"/>
      <c r="EQ2" s="802"/>
      <c r="ER2" s="802"/>
      <c r="ES2" s="802"/>
      <c r="ET2" s="802"/>
      <c r="EU2" s="802"/>
      <c r="EV2" s="802"/>
      <c r="EW2" s="802"/>
      <c r="EX2" s="802"/>
      <c r="EY2" s="802"/>
      <c r="EZ2" s="802"/>
      <c r="FA2" s="802"/>
      <c r="FB2" s="802"/>
      <c r="FC2" s="802"/>
      <c r="FD2" s="802"/>
      <c r="FE2" s="802"/>
      <c r="FF2" s="802"/>
      <c r="FG2" s="802"/>
      <c r="FH2" s="802"/>
      <c r="FI2" s="802"/>
      <c r="FJ2" s="802"/>
      <c r="FK2" s="802"/>
      <c r="FL2" s="802"/>
      <c r="FM2" s="802"/>
      <c r="FN2" s="802"/>
      <c r="FO2" s="802"/>
      <c r="FP2" s="802"/>
      <c r="FQ2" s="802"/>
      <c r="FR2" s="802"/>
      <c r="FS2" s="802"/>
      <c r="FT2" s="802"/>
      <c r="FU2" s="802"/>
      <c r="FV2" s="802"/>
      <c r="FW2" s="802"/>
      <c r="FX2" s="802"/>
      <c r="FY2" s="802"/>
      <c r="FZ2" s="802"/>
      <c r="GA2" s="802"/>
      <c r="GB2" s="802"/>
      <c r="GC2" s="802"/>
      <c r="GD2" s="802"/>
      <c r="GE2" s="802"/>
      <c r="GF2" s="802"/>
      <c r="GG2" s="802"/>
      <c r="GH2" s="802"/>
      <c r="GI2" s="802"/>
      <c r="GJ2" s="802"/>
      <c r="GK2" s="802"/>
      <c r="GL2" s="802"/>
      <c r="GM2" s="802"/>
      <c r="GN2" s="802"/>
      <c r="GO2" s="802"/>
      <c r="GP2" s="802"/>
      <c r="GQ2" s="802"/>
      <c r="GR2" s="802"/>
      <c r="GS2" s="802"/>
      <c r="GT2" s="802"/>
      <c r="GU2" s="802"/>
      <c r="GV2" s="802"/>
      <c r="GW2" s="802"/>
      <c r="GX2" s="802"/>
      <c r="GY2" s="802"/>
      <c r="GZ2" s="802"/>
      <c r="HA2" s="802"/>
      <c r="HB2" s="802"/>
      <c r="HC2" s="802"/>
      <c r="HD2" s="802"/>
      <c r="HE2" s="802"/>
      <c r="HF2" s="802"/>
      <c r="HG2" s="802"/>
      <c r="HH2" s="802"/>
      <c r="HI2" s="802"/>
      <c r="HJ2" s="802"/>
      <c r="HK2" s="802"/>
      <c r="HL2" s="802"/>
      <c r="HM2" s="802"/>
      <c r="HN2" s="802"/>
      <c r="HO2" s="802"/>
      <c r="HP2" s="802"/>
      <c r="HQ2" s="802"/>
      <c r="HR2" s="802"/>
      <c r="HS2" s="802"/>
      <c r="HT2" s="802"/>
      <c r="HU2" s="802"/>
      <c r="HV2" s="802"/>
      <c r="HW2" s="802"/>
      <c r="HX2" s="802"/>
      <c r="HY2" s="802"/>
      <c r="HZ2" s="802"/>
      <c r="IA2" s="802"/>
      <c r="IB2" s="802"/>
      <c r="IC2" s="802"/>
      <c r="ID2" s="802"/>
      <c r="IE2" s="802"/>
      <c r="IF2" s="802"/>
      <c r="IG2" s="802"/>
      <c r="IH2" s="802"/>
      <c r="II2" s="802"/>
      <c r="IJ2" s="802"/>
      <c r="IK2" s="802"/>
      <c r="IL2" s="802"/>
      <c r="IM2" s="802"/>
      <c r="IN2" s="802"/>
      <c r="IO2" s="802"/>
      <c r="IP2" s="802"/>
      <c r="IQ2" s="802"/>
      <c r="IR2" s="802"/>
      <c r="IS2" s="802"/>
      <c r="IT2" s="802"/>
      <c r="IU2" s="802"/>
      <c r="IV2" s="802"/>
      <c r="IW2" s="802"/>
      <c r="IX2" s="802"/>
      <c r="IY2" s="802"/>
      <c r="IZ2" s="802"/>
      <c r="JA2" s="802"/>
      <c r="JB2" s="802"/>
      <c r="JC2" s="802"/>
      <c r="JD2" s="802"/>
      <c r="JE2" s="802"/>
      <c r="JF2" s="802"/>
      <c r="JG2" s="802"/>
      <c r="JH2" s="802"/>
      <c r="JI2" s="802"/>
      <c r="JJ2" s="802"/>
      <c r="JK2" s="802"/>
      <c r="JL2" s="802"/>
      <c r="JM2" s="802"/>
      <c r="JN2" s="802"/>
      <c r="JO2" s="802"/>
      <c r="JP2" s="802"/>
      <c r="JQ2" s="802"/>
      <c r="JR2" s="802"/>
      <c r="JS2" s="802"/>
      <c r="JT2" s="802"/>
      <c r="JU2" s="802"/>
      <c r="JV2" s="802"/>
      <c r="JW2" s="802"/>
      <c r="JX2" s="802"/>
      <c r="JY2" s="802"/>
      <c r="JZ2" s="802"/>
      <c r="KA2" s="802"/>
      <c r="KB2" s="802"/>
      <c r="KC2" s="802"/>
      <c r="KD2" s="802"/>
      <c r="KE2" s="802"/>
      <c r="KF2" s="802"/>
      <c r="KG2" s="802"/>
      <c r="KH2" s="802"/>
      <c r="KI2" s="802"/>
      <c r="KJ2" s="802"/>
      <c r="KK2" s="802"/>
      <c r="KL2" s="802"/>
      <c r="KM2" s="802"/>
      <c r="KN2" s="802"/>
      <c r="KO2" s="802"/>
      <c r="KP2" s="802"/>
      <c r="KQ2" s="802"/>
      <c r="KR2" s="802"/>
      <c r="KS2" s="802"/>
      <c r="KT2" s="802"/>
      <c r="KU2" s="802"/>
      <c r="KV2" s="802"/>
      <c r="KW2" s="802"/>
      <c r="KX2" s="802"/>
      <c r="KY2" s="802"/>
      <c r="KZ2" s="802"/>
      <c r="LA2" s="802"/>
      <c r="LB2" s="802"/>
      <c r="LC2" s="802"/>
      <c r="LD2" s="802"/>
      <c r="LE2" s="802"/>
      <c r="LF2" s="802"/>
      <c r="LG2" s="802"/>
      <c r="LH2" s="802"/>
      <c r="LI2" s="802"/>
      <c r="LJ2" s="802"/>
      <c r="LK2" s="802"/>
      <c r="LL2" s="802"/>
      <c r="LM2" s="802"/>
      <c r="LN2" s="802"/>
      <c r="LO2" s="802"/>
      <c r="LP2" s="802"/>
      <c r="LQ2" s="802"/>
      <c r="LR2" s="802"/>
      <c r="LS2" s="802"/>
      <c r="LT2" s="802"/>
      <c r="LU2" s="802"/>
      <c r="LV2" s="802"/>
      <c r="LW2" s="802"/>
      <c r="LX2" s="802"/>
      <c r="LY2" s="802"/>
      <c r="LZ2" s="802"/>
      <c r="MA2" s="802"/>
      <c r="MB2" s="802"/>
      <c r="MC2" s="802"/>
      <c r="MD2" s="802"/>
      <c r="ME2" s="802"/>
      <c r="MF2" s="802"/>
      <c r="MG2" s="802"/>
      <c r="MH2" s="802"/>
      <c r="MI2" s="802"/>
      <c r="MJ2" s="802"/>
      <c r="MK2" s="802"/>
      <c r="ML2" s="802"/>
      <c r="MM2" s="802"/>
      <c r="MN2" s="802"/>
      <c r="MO2" s="802"/>
      <c r="MP2" s="802"/>
      <c r="MQ2" s="802"/>
      <c r="MR2" s="802"/>
      <c r="MS2" s="802"/>
      <c r="MT2" s="802"/>
      <c r="MU2" s="802"/>
      <c r="MV2" s="802"/>
      <c r="MW2" s="802"/>
      <c r="MX2" s="802"/>
      <c r="MY2" s="802"/>
      <c r="MZ2" s="802"/>
      <c r="NA2" s="802"/>
      <c r="NB2" s="802"/>
      <c r="NC2" s="802"/>
      <c r="ND2" s="802"/>
      <c r="NE2" s="802"/>
      <c r="NF2" s="802"/>
      <c r="NG2" s="802"/>
      <c r="NH2" s="802"/>
      <c r="NI2" s="802"/>
      <c r="NJ2" s="802"/>
      <c r="NK2" s="802"/>
      <c r="NL2" s="802"/>
      <c r="NM2" s="802"/>
      <c r="NN2" s="802"/>
      <c r="NO2" s="802"/>
      <c r="NP2" s="802"/>
      <c r="NQ2" s="802"/>
      <c r="NR2" s="802"/>
      <c r="NS2" s="802"/>
      <c r="NT2" s="802"/>
      <c r="NU2" s="802"/>
      <c r="NV2" s="802"/>
      <c r="NW2" s="802"/>
      <c r="NX2" s="802"/>
      <c r="NY2" s="802"/>
      <c r="NZ2" s="802"/>
      <c r="OA2" s="802"/>
      <c r="PF2" s="796" t="s">
        <v>5</v>
      </c>
      <c r="PG2" s="798" t="s">
        <v>6</v>
      </c>
      <c r="PH2" s="6"/>
      <c r="PI2" s="796" t="s">
        <v>5</v>
      </c>
      <c r="PJ2" s="798" t="s">
        <v>7</v>
      </c>
      <c r="PK2" s="6"/>
      <c r="PL2" s="796" t="s">
        <v>5</v>
      </c>
      <c r="PM2" s="798" t="s">
        <v>6</v>
      </c>
      <c r="PN2" s="6"/>
      <c r="PO2" s="796" t="s">
        <v>8</v>
      </c>
      <c r="PP2" s="798" t="s">
        <v>9</v>
      </c>
    </row>
    <row r="3" spans="1:432" s="9" customFormat="1" ht="27.75" customHeight="1" x14ac:dyDescent="0.3">
      <c r="A3" s="803" t="s">
        <v>10</v>
      </c>
      <c r="B3" s="803" t="s">
        <v>11</v>
      </c>
      <c r="C3" s="803" t="s">
        <v>12</v>
      </c>
      <c r="D3" s="804" t="s">
        <v>13</v>
      </c>
      <c r="E3" s="794" t="s">
        <v>14</v>
      </c>
      <c r="F3" s="795"/>
      <c r="G3" s="795"/>
      <c r="H3" s="794" t="s">
        <v>15</v>
      </c>
      <c r="I3" s="795"/>
      <c r="J3" s="795"/>
      <c r="K3" s="805" t="s">
        <v>16</v>
      </c>
      <c r="L3" s="793"/>
      <c r="M3" s="792"/>
      <c r="N3" s="794" t="s">
        <v>17</v>
      </c>
      <c r="O3" s="795"/>
      <c r="P3" s="795"/>
      <c r="Q3" s="794" t="s">
        <v>18</v>
      </c>
      <c r="R3" s="795"/>
      <c r="S3" s="795"/>
      <c r="T3" s="794" t="s">
        <v>19</v>
      </c>
      <c r="U3" s="795"/>
      <c r="V3" s="795"/>
      <c r="W3" s="794" t="s">
        <v>20</v>
      </c>
      <c r="X3" s="795"/>
      <c r="Y3" s="795"/>
      <c r="Z3" s="794">
        <v>42407</v>
      </c>
      <c r="AA3" s="795"/>
      <c r="AB3" s="795"/>
      <c r="AC3" s="794">
        <v>42436</v>
      </c>
      <c r="AD3" s="795"/>
      <c r="AE3" s="795"/>
      <c r="AF3" s="794">
        <v>42467</v>
      </c>
      <c r="AG3" s="795"/>
      <c r="AH3" s="795"/>
      <c r="AI3" s="794">
        <v>42497</v>
      </c>
      <c r="AJ3" s="795"/>
      <c r="AK3" s="795"/>
      <c r="AL3" s="794">
        <v>42528</v>
      </c>
      <c r="AM3" s="795"/>
      <c r="AN3" s="795"/>
      <c r="AO3" s="794">
        <v>42558</v>
      </c>
      <c r="AP3" s="795"/>
      <c r="AQ3" s="795"/>
      <c r="AR3" s="794">
        <v>42620</v>
      </c>
      <c r="AS3" s="795"/>
      <c r="AT3" s="795"/>
      <c r="AU3" s="794">
        <v>42650</v>
      </c>
      <c r="AV3" s="795"/>
      <c r="AW3" s="795"/>
      <c r="AX3" s="794">
        <v>42681</v>
      </c>
      <c r="AY3" s="795"/>
      <c r="AZ3" s="795"/>
      <c r="BA3" s="794">
        <v>42711</v>
      </c>
      <c r="BB3" s="795"/>
      <c r="BC3" s="795"/>
      <c r="BD3" s="794" t="s">
        <v>21</v>
      </c>
      <c r="BE3" s="795"/>
      <c r="BF3" s="795"/>
      <c r="BG3" s="794" t="s">
        <v>22</v>
      </c>
      <c r="BH3" s="795"/>
      <c r="BI3" s="795"/>
      <c r="BJ3" s="794" t="s">
        <v>23</v>
      </c>
      <c r="BK3" s="795"/>
      <c r="BL3" s="795"/>
      <c r="BM3" s="794" t="s">
        <v>24</v>
      </c>
      <c r="BN3" s="795"/>
      <c r="BO3" s="795"/>
      <c r="BP3" s="794" t="s">
        <v>25</v>
      </c>
      <c r="BQ3" s="795"/>
      <c r="BR3" s="795"/>
      <c r="BS3" s="794" t="s">
        <v>26</v>
      </c>
      <c r="BT3" s="795"/>
      <c r="BU3" s="795"/>
      <c r="BV3" s="794" t="s">
        <v>27</v>
      </c>
      <c r="BW3" s="795"/>
      <c r="BX3" s="795"/>
      <c r="BY3" s="794" t="s">
        <v>28</v>
      </c>
      <c r="BZ3" s="795"/>
      <c r="CA3" s="795"/>
      <c r="CB3" s="794" t="s">
        <v>29</v>
      </c>
      <c r="CC3" s="795"/>
      <c r="CD3" s="795"/>
      <c r="CE3" s="794" t="s">
        <v>30</v>
      </c>
      <c r="CF3" s="795"/>
      <c r="CG3" s="795"/>
      <c r="CH3" s="794" t="s">
        <v>31</v>
      </c>
      <c r="CI3" s="795"/>
      <c r="CJ3" s="795"/>
      <c r="CK3" s="794" t="s">
        <v>32</v>
      </c>
      <c r="CL3" s="795"/>
      <c r="CM3" s="795"/>
      <c r="CN3" s="794" t="s">
        <v>33</v>
      </c>
      <c r="CO3" s="795"/>
      <c r="CP3" s="795"/>
      <c r="CQ3" s="794" t="s">
        <v>34</v>
      </c>
      <c r="CR3" s="795"/>
      <c r="CS3" s="795"/>
      <c r="CT3" s="794" t="s">
        <v>35</v>
      </c>
      <c r="CU3" s="795"/>
      <c r="CV3" s="795"/>
      <c r="CW3" s="794" t="s">
        <v>36</v>
      </c>
      <c r="CX3" s="795"/>
      <c r="CY3" s="795"/>
      <c r="CZ3" s="794">
        <v>42377</v>
      </c>
      <c r="DA3" s="795"/>
      <c r="DB3" s="795"/>
      <c r="DC3" s="794">
        <v>42437</v>
      </c>
      <c r="DD3" s="795"/>
      <c r="DE3" s="795"/>
      <c r="DF3" s="794">
        <v>42468</v>
      </c>
      <c r="DG3" s="795"/>
      <c r="DH3" s="795"/>
      <c r="DI3" s="794">
        <v>42498</v>
      </c>
      <c r="DJ3" s="795"/>
      <c r="DK3" s="795"/>
      <c r="DL3" s="794">
        <v>42559</v>
      </c>
      <c r="DM3" s="795"/>
      <c r="DN3" s="795"/>
      <c r="DO3" s="794">
        <v>42590</v>
      </c>
      <c r="DP3" s="795"/>
      <c r="DQ3" s="795"/>
      <c r="DR3" s="794">
        <v>42621</v>
      </c>
      <c r="DS3" s="795"/>
      <c r="DT3" s="795"/>
      <c r="DU3" s="794">
        <v>42651</v>
      </c>
      <c r="DV3" s="795"/>
      <c r="DW3" s="795"/>
      <c r="DX3" s="794">
        <v>42682</v>
      </c>
      <c r="DY3" s="795"/>
      <c r="DZ3" s="795"/>
      <c r="EA3" s="794">
        <v>42712</v>
      </c>
      <c r="EB3" s="795"/>
      <c r="EC3" s="795"/>
      <c r="ED3" s="794" t="s">
        <v>37</v>
      </c>
      <c r="EE3" s="795"/>
      <c r="EF3" s="795"/>
      <c r="EG3" s="794" t="s">
        <v>38</v>
      </c>
      <c r="EH3" s="795"/>
      <c r="EI3" s="795"/>
      <c r="EJ3" s="794" t="s">
        <v>39</v>
      </c>
      <c r="EK3" s="795"/>
      <c r="EL3" s="795"/>
      <c r="EM3" s="794" t="s">
        <v>40</v>
      </c>
      <c r="EN3" s="795"/>
      <c r="EO3" s="795"/>
      <c r="EP3" s="794" t="s">
        <v>41</v>
      </c>
      <c r="EQ3" s="794"/>
      <c r="ER3" s="794"/>
      <c r="ES3" s="794" t="s">
        <v>42</v>
      </c>
      <c r="ET3" s="794"/>
      <c r="EU3" s="794"/>
      <c r="EV3" s="794" t="s">
        <v>43</v>
      </c>
      <c r="EW3" s="794"/>
      <c r="EX3" s="794"/>
      <c r="EY3" s="794" t="s">
        <v>44</v>
      </c>
      <c r="EZ3" s="794"/>
      <c r="FA3" s="794"/>
      <c r="FB3" s="794" t="s">
        <v>45</v>
      </c>
      <c r="FC3" s="794"/>
      <c r="FD3" s="794"/>
      <c r="FE3" s="794" t="s">
        <v>46</v>
      </c>
      <c r="FF3" s="794"/>
      <c r="FG3" s="794"/>
      <c r="FH3" s="794" t="s">
        <v>47</v>
      </c>
      <c r="FI3" s="794"/>
      <c r="FJ3" s="794"/>
      <c r="FK3" s="794" t="s">
        <v>48</v>
      </c>
      <c r="FL3" s="794"/>
      <c r="FM3" s="794"/>
      <c r="FN3" s="794" t="s">
        <v>49</v>
      </c>
      <c r="FO3" s="794"/>
      <c r="FP3" s="794"/>
      <c r="FQ3" s="794" t="s">
        <v>50</v>
      </c>
      <c r="FR3" s="794"/>
      <c r="FS3" s="794"/>
      <c r="FT3" s="794" t="s">
        <v>51</v>
      </c>
      <c r="FU3" s="794"/>
      <c r="FV3" s="794"/>
      <c r="FW3" s="794">
        <v>42378</v>
      </c>
      <c r="FX3" s="794"/>
      <c r="FY3" s="794"/>
      <c r="FZ3" s="794">
        <v>42409</v>
      </c>
      <c r="GA3" s="794"/>
      <c r="GB3" s="794"/>
      <c r="GC3" s="794">
        <v>42438</v>
      </c>
      <c r="GD3" s="794"/>
      <c r="GE3" s="794"/>
      <c r="GF3" s="794">
        <v>42499</v>
      </c>
      <c r="GG3" s="794"/>
      <c r="GH3" s="794"/>
      <c r="GI3" s="794">
        <v>42530</v>
      </c>
      <c r="GJ3" s="794"/>
      <c r="GK3" s="794"/>
      <c r="GL3" s="794">
        <v>42560</v>
      </c>
      <c r="GM3" s="794"/>
      <c r="GN3" s="794"/>
      <c r="GO3" s="794">
        <v>42591</v>
      </c>
      <c r="GP3" s="794"/>
      <c r="GQ3" s="794"/>
      <c r="GR3" s="794">
        <v>42622</v>
      </c>
      <c r="GS3" s="794"/>
      <c r="GT3" s="794"/>
      <c r="GU3" s="794">
        <v>42652</v>
      </c>
      <c r="GV3" s="794"/>
      <c r="GW3" s="794"/>
      <c r="GX3" s="794">
        <v>42713</v>
      </c>
      <c r="GY3" s="794"/>
      <c r="GZ3" s="794"/>
      <c r="HA3" s="794" t="s">
        <v>52</v>
      </c>
      <c r="HB3" s="794"/>
      <c r="HC3" s="794"/>
      <c r="HD3" s="794" t="s">
        <v>53</v>
      </c>
      <c r="HE3" s="794"/>
      <c r="HF3" s="794"/>
      <c r="HG3" s="794" t="s">
        <v>54</v>
      </c>
      <c r="HH3" s="794"/>
      <c r="HI3" s="794"/>
      <c r="HJ3" s="794" t="s">
        <v>55</v>
      </c>
      <c r="HK3" s="794"/>
      <c r="HL3" s="794"/>
      <c r="HM3" s="794" t="s">
        <v>56</v>
      </c>
      <c r="HN3" s="794"/>
      <c r="HO3" s="794"/>
      <c r="HP3" s="794" t="s">
        <v>57</v>
      </c>
      <c r="HQ3" s="794"/>
      <c r="HR3" s="794"/>
      <c r="HS3" s="794" t="s">
        <v>58</v>
      </c>
      <c r="HT3" s="794"/>
      <c r="HU3" s="794"/>
      <c r="HV3" s="794" t="s">
        <v>59</v>
      </c>
      <c r="HW3" s="794"/>
      <c r="HX3" s="794"/>
      <c r="HY3" s="794" t="s">
        <v>60</v>
      </c>
      <c r="HZ3" s="794"/>
      <c r="IA3" s="794"/>
      <c r="IB3" s="794" t="s">
        <v>61</v>
      </c>
      <c r="IC3" s="794"/>
      <c r="ID3" s="794"/>
      <c r="IE3" s="794" t="s">
        <v>62</v>
      </c>
      <c r="IF3" s="794"/>
      <c r="IG3" s="794"/>
      <c r="IH3" s="794" t="s">
        <v>63</v>
      </c>
      <c r="II3" s="794"/>
      <c r="IJ3" s="794"/>
      <c r="IK3" s="794" t="s">
        <v>64</v>
      </c>
      <c r="IL3" s="794"/>
      <c r="IM3" s="794"/>
      <c r="IN3" s="794" t="s">
        <v>65</v>
      </c>
      <c r="IO3" s="794"/>
      <c r="IP3" s="794"/>
      <c r="IQ3" s="794" t="s">
        <v>66</v>
      </c>
      <c r="IR3" s="794"/>
      <c r="IS3" s="794"/>
      <c r="IT3" s="794" t="s">
        <v>67</v>
      </c>
      <c r="IU3" s="794"/>
      <c r="IV3" s="794"/>
      <c r="IW3" s="794" t="s">
        <v>68</v>
      </c>
      <c r="IX3" s="794"/>
      <c r="IY3" s="794"/>
      <c r="IZ3" s="794">
        <v>42379</v>
      </c>
      <c r="JA3" s="794"/>
      <c r="JB3" s="794"/>
      <c r="JC3" s="792">
        <v>42439</v>
      </c>
      <c r="JD3" s="794"/>
      <c r="JE3" s="794"/>
      <c r="JF3" s="792">
        <v>42470</v>
      </c>
      <c r="JG3" s="794"/>
      <c r="JH3" s="794"/>
      <c r="JI3" s="792">
        <v>42500</v>
      </c>
      <c r="JJ3" s="794"/>
      <c r="JK3" s="794"/>
      <c r="JL3" s="792">
        <v>42531</v>
      </c>
      <c r="JM3" s="794"/>
      <c r="JN3" s="794"/>
      <c r="JO3" s="792">
        <v>42561</v>
      </c>
      <c r="JP3" s="794"/>
      <c r="JQ3" s="794"/>
      <c r="JR3" s="792">
        <v>42592</v>
      </c>
      <c r="JS3" s="794"/>
      <c r="JT3" s="794"/>
      <c r="JU3" s="792">
        <v>42653</v>
      </c>
      <c r="JV3" s="794"/>
      <c r="JW3" s="794"/>
      <c r="JX3" s="792">
        <v>42684</v>
      </c>
      <c r="JY3" s="794"/>
      <c r="JZ3" s="794"/>
      <c r="KA3" s="792">
        <v>42714</v>
      </c>
      <c r="KB3" s="794"/>
      <c r="KC3" s="794"/>
      <c r="KD3" s="792" t="s">
        <v>69</v>
      </c>
      <c r="KE3" s="794"/>
      <c r="KF3" s="794"/>
      <c r="KG3" s="792" t="s">
        <v>70</v>
      </c>
      <c r="KH3" s="794"/>
      <c r="KI3" s="794"/>
      <c r="KJ3" s="792" t="s">
        <v>71</v>
      </c>
      <c r="KK3" s="794"/>
      <c r="KL3" s="794"/>
      <c r="KM3" s="792" t="s">
        <v>72</v>
      </c>
      <c r="KN3" s="794"/>
      <c r="KO3" s="794"/>
      <c r="KP3" s="792" t="s">
        <v>73</v>
      </c>
      <c r="KQ3" s="794"/>
      <c r="KR3" s="794"/>
      <c r="KS3" s="792" t="s">
        <v>74</v>
      </c>
      <c r="KT3" s="794"/>
      <c r="KU3" s="794"/>
      <c r="KV3" s="792" t="s">
        <v>75</v>
      </c>
      <c r="KW3" s="794"/>
      <c r="KX3" s="794"/>
      <c r="KY3" s="792" t="s">
        <v>76</v>
      </c>
      <c r="KZ3" s="794"/>
      <c r="LA3" s="794"/>
      <c r="LB3" s="792" t="s">
        <v>77</v>
      </c>
      <c r="LC3" s="794"/>
      <c r="LD3" s="794"/>
      <c r="LE3" s="792" t="s">
        <v>78</v>
      </c>
      <c r="LF3" s="794"/>
      <c r="LG3" s="794"/>
      <c r="LH3" s="794" t="s">
        <v>79</v>
      </c>
      <c r="LI3" s="794"/>
      <c r="LJ3" s="794"/>
      <c r="LK3" s="792" t="s">
        <v>80</v>
      </c>
      <c r="LL3" s="794"/>
      <c r="LM3" s="794"/>
      <c r="LN3" s="792" t="s">
        <v>81</v>
      </c>
      <c r="LO3" s="794"/>
      <c r="LP3" s="794"/>
      <c r="LQ3" s="792" t="s">
        <v>82</v>
      </c>
      <c r="LR3" s="794"/>
      <c r="LS3" s="794"/>
      <c r="LT3" s="792" t="s">
        <v>83</v>
      </c>
      <c r="LU3" s="794"/>
      <c r="LV3" s="794"/>
      <c r="LW3" s="792">
        <v>42380</v>
      </c>
      <c r="LX3" s="793"/>
      <c r="LY3" s="792"/>
      <c r="LZ3" s="792">
        <v>42411</v>
      </c>
      <c r="MA3" s="793"/>
      <c r="MB3" s="792"/>
      <c r="MC3" s="790">
        <v>42440</v>
      </c>
      <c r="MD3" s="788"/>
      <c r="ME3" s="789"/>
      <c r="MF3" s="790">
        <v>42471</v>
      </c>
      <c r="MG3" s="788"/>
      <c r="MH3" s="789"/>
      <c r="MI3" s="790">
        <v>42501</v>
      </c>
      <c r="MJ3" s="788"/>
      <c r="MK3" s="789"/>
      <c r="ML3" s="790">
        <v>42532</v>
      </c>
      <c r="MM3" s="788"/>
      <c r="MN3" s="789"/>
      <c r="MO3" s="790">
        <v>42593</v>
      </c>
      <c r="MP3" s="788"/>
      <c r="MQ3" s="789"/>
      <c r="MR3" s="790">
        <v>42624</v>
      </c>
      <c r="MS3" s="788"/>
      <c r="MT3" s="789"/>
      <c r="MU3" s="790">
        <v>42654</v>
      </c>
      <c r="MV3" s="788"/>
      <c r="MW3" s="789"/>
      <c r="MX3" s="790">
        <v>42685</v>
      </c>
      <c r="MY3" s="788"/>
      <c r="MZ3" s="789"/>
      <c r="NA3" s="790">
        <v>42715</v>
      </c>
      <c r="NB3" s="788"/>
      <c r="NC3" s="789"/>
      <c r="ND3" s="790" t="s">
        <v>84</v>
      </c>
      <c r="NE3" s="788"/>
      <c r="NF3" s="789"/>
      <c r="NG3" s="790" t="s">
        <v>85</v>
      </c>
      <c r="NH3" s="788"/>
      <c r="NI3" s="789"/>
      <c r="NJ3" s="790" t="s">
        <v>86</v>
      </c>
      <c r="NK3" s="788"/>
      <c r="NL3" s="789"/>
      <c r="NM3" s="790" t="s">
        <v>87</v>
      </c>
      <c r="NN3" s="788"/>
      <c r="NO3" s="789"/>
      <c r="NP3" s="790" t="s">
        <v>88</v>
      </c>
      <c r="NQ3" s="788"/>
      <c r="NR3" s="789"/>
      <c r="NS3" s="790" t="s">
        <v>89</v>
      </c>
      <c r="NT3" s="788"/>
      <c r="NU3" s="789"/>
      <c r="NV3" s="790" t="s">
        <v>90</v>
      </c>
      <c r="NW3" s="788"/>
      <c r="NX3" s="789"/>
      <c r="NY3" s="790" t="s">
        <v>91</v>
      </c>
      <c r="NZ3" s="788"/>
      <c r="OA3" s="789"/>
      <c r="OB3" s="790" t="s">
        <v>92</v>
      </c>
      <c r="OC3" s="788"/>
      <c r="OD3" s="789"/>
      <c r="OE3" s="790" t="s">
        <v>93</v>
      </c>
      <c r="OF3" s="788"/>
      <c r="OG3" s="789"/>
      <c r="OH3" s="790" t="s">
        <v>94</v>
      </c>
      <c r="OI3" s="788"/>
      <c r="OJ3" s="789"/>
      <c r="OK3" s="791" t="s">
        <v>95</v>
      </c>
      <c r="OL3" s="791"/>
      <c r="OM3" s="791"/>
      <c r="ON3" s="788" t="s">
        <v>96</v>
      </c>
      <c r="OO3" s="788"/>
      <c r="OP3" s="789"/>
      <c r="OQ3" s="788" t="s">
        <v>97</v>
      </c>
      <c r="OR3" s="788"/>
      <c r="OS3" s="789"/>
      <c r="OT3" s="788" t="s">
        <v>98</v>
      </c>
      <c r="OU3" s="788"/>
      <c r="OV3" s="789"/>
      <c r="OW3" s="788" t="s">
        <v>99</v>
      </c>
      <c r="OX3" s="788"/>
      <c r="OY3" s="789"/>
      <c r="OZ3" s="788">
        <v>42381</v>
      </c>
      <c r="PA3" s="788"/>
      <c r="PB3" s="789"/>
      <c r="PC3" s="788">
        <v>42412</v>
      </c>
      <c r="PD3" s="788"/>
      <c r="PE3" s="789"/>
      <c r="PF3" s="797"/>
      <c r="PG3" s="799"/>
      <c r="PH3" s="7"/>
      <c r="PI3" s="797"/>
      <c r="PJ3" s="799"/>
      <c r="PK3" s="8"/>
      <c r="PL3" s="797"/>
      <c r="PM3" s="799"/>
      <c r="PN3" s="8"/>
      <c r="PO3" s="797"/>
      <c r="PP3" s="799"/>
    </row>
    <row r="4" spans="1:432" s="9" customFormat="1" ht="30.75" customHeight="1" x14ac:dyDescent="0.3">
      <c r="A4" s="803"/>
      <c r="B4" s="803"/>
      <c r="C4" s="803"/>
      <c r="D4" s="804"/>
      <c r="E4" s="10" t="s">
        <v>100</v>
      </c>
      <c r="F4" s="10" t="s">
        <v>101</v>
      </c>
      <c r="G4" s="10" t="s">
        <v>102</v>
      </c>
      <c r="H4" s="10" t="s">
        <v>100</v>
      </c>
      <c r="I4" s="10" t="s">
        <v>101</v>
      </c>
      <c r="J4" s="10" t="s">
        <v>102</v>
      </c>
      <c r="K4" s="10" t="s">
        <v>100</v>
      </c>
      <c r="L4" s="10" t="s">
        <v>101</v>
      </c>
      <c r="M4" s="10" t="s">
        <v>102</v>
      </c>
      <c r="N4" s="10" t="s">
        <v>100</v>
      </c>
      <c r="O4" s="10" t="s">
        <v>101</v>
      </c>
      <c r="P4" s="10" t="s">
        <v>102</v>
      </c>
      <c r="Q4" s="10" t="s">
        <v>100</v>
      </c>
      <c r="R4" s="10" t="s">
        <v>101</v>
      </c>
      <c r="S4" s="10" t="s">
        <v>102</v>
      </c>
      <c r="T4" s="10" t="s">
        <v>100</v>
      </c>
      <c r="U4" s="10" t="s">
        <v>101</v>
      </c>
      <c r="V4" s="10" t="s">
        <v>102</v>
      </c>
      <c r="W4" s="10" t="s">
        <v>100</v>
      </c>
      <c r="X4" s="10" t="s">
        <v>101</v>
      </c>
      <c r="Y4" s="10" t="s">
        <v>102</v>
      </c>
      <c r="Z4" s="10" t="s">
        <v>100</v>
      </c>
      <c r="AA4" s="10" t="s">
        <v>101</v>
      </c>
      <c r="AB4" s="10" t="s">
        <v>102</v>
      </c>
      <c r="AC4" s="10" t="s">
        <v>100</v>
      </c>
      <c r="AD4" s="10" t="s">
        <v>101</v>
      </c>
      <c r="AE4" s="10" t="s">
        <v>102</v>
      </c>
      <c r="AF4" s="10" t="s">
        <v>100</v>
      </c>
      <c r="AG4" s="10" t="s">
        <v>101</v>
      </c>
      <c r="AH4" s="10" t="s">
        <v>102</v>
      </c>
      <c r="AI4" s="10" t="s">
        <v>100</v>
      </c>
      <c r="AJ4" s="10" t="s">
        <v>101</v>
      </c>
      <c r="AK4" s="10" t="s">
        <v>102</v>
      </c>
      <c r="AL4" s="10" t="s">
        <v>100</v>
      </c>
      <c r="AM4" s="10" t="s">
        <v>101</v>
      </c>
      <c r="AN4" s="10" t="s">
        <v>102</v>
      </c>
      <c r="AO4" s="10" t="s">
        <v>100</v>
      </c>
      <c r="AP4" s="10" t="s">
        <v>101</v>
      </c>
      <c r="AQ4" s="10" t="s">
        <v>102</v>
      </c>
      <c r="AR4" s="10" t="s">
        <v>100</v>
      </c>
      <c r="AS4" s="10" t="s">
        <v>101</v>
      </c>
      <c r="AT4" s="10" t="s">
        <v>102</v>
      </c>
      <c r="AU4" s="10" t="s">
        <v>100</v>
      </c>
      <c r="AV4" s="10" t="s">
        <v>101</v>
      </c>
      <c r="AW4" s="10" t="s">
        <v>102</v>
      </c>
      <c r="AX4" s="10" t="s">
        <v>100</v>
      </c>
      <c r="AY4" s="10" t="s">
        <v>101</v>
      </c>
      <c r="AZ4" s="10" t="s">
        <v>102</v>
      </c>
      <c r="BA4" s="10" t="s">
        <v>100</v>
      </c>
      <c r="BB4" s="10" t="s">
        <v>101</v>
      </c>
      <c r="BC4" s="10" t="s">
        <v>102</v>
      </c>
      <c r="BD4" s="10" t="s">
        <v>100</v>
      </c>
      <c r="BE4" s="10" t="s">
        <v>101</v>
      </c>
      <c r="BF4" s="10" t="s">
        <v>102</v>
      </c>
      <c r="BG4" s="10" t="s">
        <v>100</v>
      </c>
      <c r="BH4" s="10" t="s">
        <v>101</v>
      </c>
      <c r="BI4" s="10" t="s">
        <v>102</v>
      </c>
      <c r="BJ4" s="10" t="s">
        <v>100</v>
      </c>
      <c r="BK4" s="10" t="s">
        <v>101</v>
      </c>
      <c r="BL4" s="10" t="s">
        <v>102</v>
      </c>
      <c r="BM4" s="10" t="s">
        <v>100</v>
      </c>
      <c r="BN4" s="10" t="s">
        <v>101</v>
      </c>
      <c r="BO4" s="10" t="s">
        <v>102</v>
      </c>
      <c r="BP4" s="10" t="s">
        <v>100</v>
      </c>
      <c r="BQ4" s="10" t="s">
        <v>101</v>
      </c>
      <c r="BR4" s="10" t="s">
        <v>102</v>
      </c>
      <c r="BS4" s="10" t="s">
        <v>100</v>
      </c>
      <c r="BT4" s="10" t="s">
        <v>101</v>
      </c>
      <c r="BU4" s="10" t="s">
        <v>102</v>
      </c>
      <c r="BV4" s="10" t="s">
        <v>100</v>
      </c>
      <c r="BW4" s="10" t="s">
        <v>101</v>
      </c>
      <c r="BX4" s="10" t="s">
        <v>102</v>
      </c>
      <c r="BY4" s="10" t="s">
        <v>100</v>
      </c>
      <c r="BZ4" s="10" t="s">
        <v>101</v>
      </c>
      <c r="CA4" s="10" t="s">
        <v>102</v>
      </c>
      <c r="CB4" s="10" t="s">
        <v>100</v>
      </c>
      <c r="CC4" s="10" t="s">
        <v>101</v>
      </c>
      <c r="CD4" s="10" t="s">
        <v>102</v>
      </c>
      <c r="CE4" s="10" t="s">
        <v>100</v>
      </c>
      <c r="CF4" s="10" t="s">
        <v>101</v>
      </c>
      <c r="CG4" s="10" t="s">
        <v>102</v>
      </c>
      <c r="CH4" s="10" t="s">
        <v>100</v>
      </c>
      <c r="CI4" s="10" t="s">
        <v>101</v>
      </c>
      <c r="CJ4" s="10" t="s">
        <v>102</v>
      </c>
      <c r="CK4" s="10" t="s">
        <v>100</v>
      </c>
      <c r="CL4" s="10" t="s">
        <v>101</v>
      </c>
      <c r="CM4" s="10" t="s">
        <v>102</v>
      </c>
      <c r="CN4" s="10" t="s">
        <v>100</v>
      </c>
      <c r="CO4" s="10" t="s">
        <v>101</v>
      </c>
      <c r="CP4" s="10" t="s">
        <v>102</v>
      </c>
      <c r="CQ4" s="10" t="s">
        <v>100</v>
      </c>
      <c r="CR4" s="10" t="s">
        <v>101</v>
      </c>
      <c r="CS4" s="10" t="s">
        <v>102</v>
      </c>
      <c r="CT4" s="10" t="s">
        <v>100</v>
      </c>
      <c r="CU4" s="10" t="s">
        <v>101</v>
      </c>
      <c r="CV4" s="10" t="s">
        <v>102</v>
      </c>
      <c r="CW4" s="10" t="s">
        <v>100</v>
      </c>
      <c r="CX4" s="10" t="s">
        <v>101</v>
      </c>
      <c r="CY4" s="10" t="s">
        <v>102</v>
      </c>
      <c r="CZ4" s="10" t="s">
        <v>100</v>
      </c>
      <c r="DA4" s="10" t="s">
        <v>101</v>
      </c>
      <c r="DB4" s="10" t="s">
        <v>102</v>
      </c>
      <c r="DC4" s="10" t="s">
        <v>100</v>
      </c>
      <c r="DD4" s="10" t="s">
        <v>101</v>
      </c>
      <c r="DE4" s="10" t="s">
        <v>102</v>
      </c>
      <c r="DF4" s="10" t="s">
        <v>100</v>
      </c>
      <c r="DG4" s="10" t="s">
        <v>101</v>
      </c>
      <c r="DH4" s="10" t="s">
        <v>102</v>
      </c>
      <c r="DI4" s="10" t="s">
        <v>100</v>
      </c>
      <c r="DJ4" s="10" t="s">
        <v>101</v>
      </c>
      <c r="DK4" s="10" t="s">
        <v>102</v>
      </c>
      <c r="DL4" s="10" t="s">
        <v>100</v>
      </c>
      <c r="DM4" s="10" t="s">
        <v>101</v>
      </c>
      <c r="DN4" s="10" t="s">
        <v>102</v>
      </c>
      <c r="DO4" s="10" t="s">
        <v>100</v>
      </c>
      <c r="DP4" s="10" t="s">
        <v>101</v>
      </c>
      <c r="DQ4" s="10" t="s">
        <v>102</v>
      </c>
      <c r="DR4" s="10" t="s">
        <v>100</v>
      </c>
      <c r="DS4" s="10" t="s">
        <v>101</v>
      </c>
      <c r="DT4" s="10" t="s">
        <v>102</v>
      </c>
      <c r="DU4" s="10" t="s">
        <v>100</v>
      </c>
      <c r="DV4" s="10" t="s">
        <v>101</v>
      </c>
      <c r="DW4" s="10" t="s">
        <v>102</v>
      </c>
      <c r="DX4" s="10" t="s">
        <v>100</v>
      </c>
      <c r="DY4" s="10" t="s">
        <v>101</v>
      </c>
      <c r="DZ4" s="10" t="s">
        <v>102</v>
      </c>
      <c r="EA4" s="10" t="s">
        <v>100</v>
      </c>
      <c r="EB4" s="10" t="s">
        <v>101</v>
      </c>
      <c r="EC4" s="10" t="s">
        <v>102</v>
      </c>
      <c r="ED4" s="10" t="s">
        <v>100</v>
      </c>
      <c r="EE4" s="10" t="s">
        <v>101</v>
      </c>
      <c r="EF4" s="10" t="s">
        <v>102</v>
      </c>
      <c r="EG4" s="10" t="s">
        <v>100</v>
      </c>
      <c r="EH4" s="10" t="s">
        <v>101</v>
      </c>
      <c r="EI4" s="10" t="s">
        <v>102</v>
      </c>
      <c r="EJ4" s="10" t="s">
        <v>100</v>
      </c>
      <c r="EK4" s="10" t="s">
        <v>101</v>
      </c>
      <c r="EL4" s="10" t="s">
        <v>102</v>
      </c>
      <c r="EM4" s="10" t="s">
        <v>100</v>
      </c>
      <c r="EN4" s="10" t="s">
        <v>101</v>
      </c>
      <c r="EO4" s="10" t="s">
        <v>102</v>
      </c>
      <c r="EP4" s="10" t="s">
        <v>100</v>
      </c>
      <c r="EQ4" s="10" t="s">
        <v>101</v>
      </c>
      <c r="ER4" s="10" t="s">
        <v>102</v>
      </c>
      <c r="ES4" s="10" t="s">
        <v>100</v>
      </c>
      <c r="ET4" s="10" t="s">
        <v>101</v>
      </c>
      <c r="EU4" s="10" t="s">
        <v>102</v>
      </c>
      <c r="EV4" s="10" t="s">
        <v>100</v>
      </c>
      <c r="EW4" s="10" t="s">
        <v>101</v>
      </c>
      <c r="EX4" s="10" t="s">
        <v>102</v>
      </c>
      <c r="EY4" s="10" t="s">
        <v>100</v>
      </c>
      <c r="EZ4" s="10" t="s">
        <v>101</v>
      </c>
      <c r="FA4" s="10" t="s">
        <v>102</v>
      </c>
      <c r="FB4" s="10" t="s">
        <v>100</v>
      </c>
      <c r="FC4" s="10" t="s">
        <v>101</v>
      </c>
      <c r="FD4" s="10" t="s">
        <v>102</v>
      </c>
      <c r="FE4" s="10" t="s">
        <v>100</v>
      </c>
      <c r="FF4" s="10" t="s">
        <v>101</v>
      </c>
      <c r="FG4" s="10" t="s">
        <v>102</v>
      </c>
      <c r="FH4" s="10" t="s">
        <v>100</v>
      </c>
      <c r="FI4" s="10" t="s">
        <v>101</v>
      </c>
      <c r="FJ4" s="10" t="s">
        <v>102</v>
      </c>
      <c r="FK4" s="10" t="s">
        <v>100</v>
      </c>
      <c r="FL4" s="10" t="s">
        <v>101</v>
      </c>
      <c r="FM4" s="10" t="s">
        <v>102</v>
      </c>
      <c r="FN4" s="10" t="s">
        <v>100</v>
      </c>
      <c r="FO4" s="10" t="s">
        <v>101</v>
      </c>
      <c r="FP4" s="10" t="s">
        <v>102</v>
      </c>
      <c r="FQ4" s="10" t="s">
        <v>100</v>
      </c>
      <c r="FR4" s="10" t="s">
        <v>101</v>
      </c>
      <c r="FS4" s="10" t="s">
        <v>102</v>
      </c>
      <c r="FT4" s="10" t="s">
        <v>100</v>
      </c>
      <c r="FU4" s="10" t="s">
        <v>101</v>
      </c>
      <c r="FV4" s="10" t="s">
        <v>102</v>
      </c>
      <c r="FW4" s="10" t="s">
        <v>100</v>
      </c>
      <c r="FX4" s="10" t="s">
        <v>101</v>
      </c>
      <c r="FY4" s="10" t="s">
        <v>102</v>
      </c>
      <c r="FZ4" s="10" t="s">
        <v>100</v>
      </c>
      <c r="GA4" s="10" t="s">
        <v>101</v>
      </c>
      <c r="GB4" s="10" t="s">
        <v>102</v>
      </c>
      <c r="GC4" s="10" t="s">
        <v>100</v>
      </c>
      <c r="GD4" s="10" t="s">
        <v>101</v>
      </c>
      <c r="GE4" s="10" t="s">
        <v>102</v>
      </c>
      <c r="GF4" s="10" t="s">
        <v>100</v>
      </c>
      <c r="GG4" s="10" t="s">
        <v>101</v>
      </c>
      <c r="GH4" s="10" t="s">
        <v>102</v>
      </c>
      <c r="GI4" s="10" t="s">
        <v>100</v>
      </c>
      <c r="GJ4" s="10" t="s">
        <v>101</v>
      </c>
      <c r="GK4" s="10" t="s">
        <v>102</v>
      </c>
      <c r="GL4" s="10" t="s">
        <v>100</v>
      </c>
      <c r="GM4" s="10" t="s">
        <v>101</v>
      </c>
      <c r="GN4" s="10" t="s">
        <v>102</v>
      </c>
      <c r="GO4" s="10" t="s">
        <v>100</v>
      </c>
      <c r="GP4" s="10" t="s">
        <v>101</v>
      </c>
      <c r="GQ4" s="10" t="s">
        <v>102</v>
      </c>
      <c r="GR4" s="10" t="s">
        <v>100</v>
      </c>
      <c r="GS4" s="10" t="s">
        <v>101</v>
      </c>
      <c r="GT4" s="10" t="s">
        <v>102</v>
      </c>
      <c r="GU4" s="10" t="s">
        <v>100</v>
      </c>
      <c r="GV4" s="10" t="s">
        <v>101</v>
      </c>
      <c r="GW4" s="10" t="s">
        <v>102</v>
      </c>
      <c r="GX4" s="10" t="s">
        <v>100</v>
      </c>
      <c r="GY4" s="10" t="s">
        <v>101</v>
      </c>
      <c r="GZ4" s="10" t="s">
        <v>102</v>
      </c>
      <c r="HA4" s="10" t="s">
        <v>100</v>
      </c>
      <c r="HB4" s="10" t="s">
        <v>101</v>
      </c>
      <c r="HC4" s="10" t="s">
        <v>102</v>
      </c>
      <c r="HD4" s="10" t="s">
        <v>100</v>
      </c>
      <c r="HE4" s="10" t="s">
        <v>101</v>
      </c>
      <c r="HF4" s="10" t="s">
        <v>102</v>
      </c>
      <c r="HG4" s="10" t="s">
        <v>100</v>
      </c>
      <c r="HH4" s="10" t="s">
        <v>101</v>
      </c>
      <c r="HI4" s="10" t="s">
        <v>102</v>
      </c>
      <c r="HJ4" s="10" t="s">
        <v>100</v>
      </c>
      <c r="HK4" s="10" t="s">
        <v>101</v>
      </c>
      <c r="HL4" s="10" t="s">
        <v>102</v>
      </c>
      <c r="HM4" s="10" t="s">
        <v>100</v>
      </c>
      <c r="HN4" s="10" t="s">
        <v>101</v>
      </c>
      <c r="HO4" s="10" t="s">
        <v>102</v>
      </c>
      <c r="HP4" s="10" t="s">
        <v>100</v>
      </c>
      <c r="HQ4" s="10" t="s">
        <v>101</v>
      </c>
      <c r="HR4" s="10" t="s">
        <v>102</v>
      </c>
      <c r="HS4" s="10" t="s">
        <v>100</v>
      </c>
      <c r="HT4" s="10" t="s">
        <v>101</v>
      </c>
      <c r="HU4" s="10" t="s">
        <v>102</v>
      </c>
      <c r="HV4" s="10" t="s">
        <v>100</v>
      </c>
      <c r="HW4" s="10" t="s">
        <v>101</v>
      </c>
      <c r="HX4" s="10" t="s">
        <v>102</v>
      </c>
      <c r="HY4" s="10" t="s">
        <v>100</v>
      </c>
      <c r="HZ4" s="10" t="s">
        <v>101</v>
      </c>
      <c r="IA4" s="10" t="s">
        <v>102</v>
      </c>
      <c r="IB4" s="10" t="s">
        <v>100</v>
      </c>
      <c r="IC4" s="10" t="s">
        <v>101</v>
      </c>
      <c r="ID4" s="10" t="s">
        <v>102</v>
      </c>
      <c r="IE4" s="10" t="s">
        <v>100</v>
      </c>
      <c r="IF4" s="10" t="s">
        <v>101</v>
      </c>
      <c r="IG4" s="11" t="s">
        <v>102</v>
      </c>
      <c r="IH4" s="10" t="s">
        <v>100</v>
      </c>
      <c r="II4" s="10" t="s">
        <v>101</v>
      </c>
      <c r="IJ4" s="11" t="s">
        <v>102</v>
      </c>
      <c r="IK4" s="10" t="s">
        <v>100</v>
      </c>
      <c r="IL4" s="10" t="s">
        <v>101</v>
      </c>
      <c r="IM4" s="11" t="s">
        <v>102</v>
      </c>
      <c r="IN4" s="10" t="s">
        <v>100</v>
      </c>
      <c r="IO4" s="10" t="s">
        <v>101</v>
      </c>
      <c r="IP4" s="11" t="s">
        <v>102</v>
      </c>
      <c r="IQ4" s="10" t="s">
        <v>100</v>
      </c>
      <c r="IR4" s="10" t="s">
        <v>101</v>
      </c>
      <c r="IS4" s="11" t="s">
        <v>102</v>
      </c>
      <c r="IT4" s="10" t="s">
        <v>100</v>
      </c>
      <c r="IU4" s="10" t="s">
        <v>101</v>
      </c>
      <c r="IV4" s="11" t="s">
        <v>102</v>
      </c>
      <c r="IW4" s="10" t="s">
        <v>100</v>
      </c>
      <c r="IX4" s="10" t="s">
        <v>101</v>
      </c>
      <c r="IY4" s="11" t="s">
        <v>102</v>
      </c>
      <c r="IZ4" s="10" t="s">
        <v>100</v>
      </c>
      <c r="JA4" s="10" t="s">
        <v>101</v>
      </c>
      <c r="JB4" s="11" t="s">
        <v>102</v>
      </c>
      <c r="JC4" s="12" t="s">
        <v>100</v>
      </c>
      <c r="JD4" s="10" t="s">
        <v>101</v>
      </c>
      <c r="JE4" s="11" t="s">
        <v>102</v>
      </c>
      <c r="JF4" s="12" t="s">
        <v>100</v>
      </c>
      <c r="JG4" s="10" t="s">
        <v>101</v>
      </c>
      <c r="JH4" s="11" t="s">
        <v>102</v>
      </c>
      <c r="JI4" s="12" t="s">
        <v>100</v>
      </c>
      <c r="JJ4" s="10" t="s">
        <v>101</v>
      </c>
      <c r="JK4" s="11" t="s">
        <v>102</v>
      </c>
      <c r="JL4" s="12" t="s">
        <v>100</v>
      </c>
      <c r="JM4" s="10" t="s">
        <v>101</v>
      </c>
      <c r="JN4" s="11" t="s">
        <v>102</v>
      </c>
      <c r="JO4" s="12" t="s">
        <v>100</v>
      </c>
      <c r="JP4" s="10" t="s">
        <v>101</v>
      </c>
      <c r="JQ4" s="11" t="s">
        <v>102</v>
      </c>
      <c r="JR4" s="12" t="s">
        <v>100</v>
      </c>
      <c r="JS4" s="10" t="s">
        <v>101</v>
      </c>
      <c r="JT4" s="11" t="s">
        <v>102</v>
      </c>
      <c r="JU4" s="10" t="s">
        <v>100</v>
      </c>
      <c r="JV4" s="10" t="s">
        <v>101</v>
      </c>
      <c r="JW4" s="11" t="s">
        <v>102</v>
      </c>
      <c r="JX4" s="10" t="s">
        <v>100</v>
      </c>
      <c r="JY4" s="10" t="s">
        <v>101</v>
      </c>
      <c r="JZ4" s="11" t="s">
        <v>102</v>
      </c>
      <c r="KA4" s="10" t="s">
        <v>100</v>
      </c>
      <c r="KB4" s="10" t="s">
        <v>101</v>
      </c>
      <c r="KC4" s="11" t="s">
        <v>102</v>
      </c>
      <c r="KD4" s="10" t="s">
        <v>100</v>
      </c>
      <c r="KE4" s="10" t="s">
        <v>101</v>
      </c>
      <c r="KF4" s="11" t="s">
        <v>102</v>
      </c>
      <c r="KG4" s="10" t="s">
        <v>100</v>
      </c>
      <c r="KH4" s="10" t="s">
        <v>101</v>
      </c>
      <c r="KI4" s="11" t="s">
        <v>102</v>
      </c>
      <c r="KJ4" s="10" t="s">
        <v>100</v>
      </c>
      <c r="KK4" s="10" t="s">
        <v>101</v>
      </c>
      <c r="KL4" s="11" t="s">
        <v>102</v>
      </c>
      <c r="KM4" s="10" t="s">
        <v>100</v>
      </c>
      <c r="KN4" s="10" t="s">
        <v>101</v>
      </c>
      <c r="KO4" s="11" t="s">
        <v>102</v>
      </c>
      <c r="KP4" s="10" t="s">
        <v>100</v>
      </c>
      <c r="KQ4" s="10" t="s">
        <v>101</v>
      </c>
      <c r="KR4" s="11" t="s">
        <v>102</v>
      </c>
      <c r="KS4" s="10" t="s">
        <v>100</v>
      </c>
      <c r="KT4" s="10" t="s">
        <v>101</v>
      </c>
      <c r="KU4" s="11" t="s">
        <v>102</v>
      </c>
      <c r="KV4" s="10" t="s">
        <v>100</v>
      </c>
      <c r="KW4" s="10" t="s">
        <v>101</v>
      </c>
      <c r="KX4" s="11" t="s">
        <v>102</v>
      </c>
      <c r="KY4" s="10" t="s">
        <v>100</v>
      </c>
      <c r="KZ4" s="10" t="s">
        <v>101</v>
      </c>
      <c r="LA4" s="11" t="s">
        <v>102</v>
      </c>
      <c r="LB4" s="10" t="s">
        <v>100</v>
      </c>
      <c r="LC4" s="10" t="s">
        <v>101</v>
      </c>
      <c r="LD4" s="11" t="s">
        <v>102</v>
      </c>
      <c r="LE4" s="10" t="s">
        <v>100</v>
      </c>
      <c r="LF4" s="10" t="s">
        <v>101</v>
      </c>
      <c r="LG4" s="11" t="s">
        <v>102</v>
      </c>
      <c r="LH4" s="10" t="s">
        <v>100</v>
      </c>
      <c r="LI4" s="10" t="s">
        <v>101</v>
      </c>
      <c r="LJ4" s="11" t="s">
        <v>102</v>
      </c>
      <c r="LK4" s="12" t="s">
        <v>100</v>
      </c>
      <c r="LL4" s="10" t="s">
        <v>101</v>
      </c>
      <c r="LM4" s="11" t="s">
        <v>102</v>
      </c>
      <c r="LN4" s="12" t="s">
        <v>100</v>
      </c>
      <c r="LO4" s="10" t="s">
        <v>101</v>
      </c>
      <c r="LP4" s="11" t="s">
        <v>102</v>
      </c>
      <c r="LQ4" s="12" t="s">
        <v>100</v>
      </c>
      <c r="LR4" s="10" t="s">
        <v>101</v>
      </c>
      <c r="LS4" s="11" t="s">
        <v>102</v>
      </c>
      <c r="LT4" s="12" t="s">
        <v>100</v>
      </c>
      <c r="LU4" s="10" t="s">
        <v>101</v>
      </c>
      <c r="LV4" s="11" t="s">
        <v>102</v>
      </c>
      <c r="LW4" s="12" t="s">
        <v>100</v>
      </c>
      <c r="LX4" s="10" t="s">
        <v>101</v>
      </c>
      <c r="LY4" s="11" t="s">
        <v>102</v>
      </c>
      <c r="LZ4" s="12" t="s">
        <v>100</v>
      </c>
      <c r="MA4" s="10" t="s">
        <v>101</v>
      </c>
      <c r="MB4" s="11" t="s">
        <v>102</v>
      </c>
      <c r="MC4" s="13" t="s">
        <v>100</v>
      </c>
      <c r="MD4" s="13" t="s">
        <v>101</v>
      </c>
      <c r="ME4" s="13" t="s">
        <v>102</v>
      </c>
      <c r="MF4" s="13" t="s">
        <v>100</v>
      </c>
      <c r="MG4" s="13" t="s">
        <v>101</v>
      </c>
      <c r="MH4" s="13" t="s">
        <v>102</v>
      </c>
      <c r="MI4" s="13" t="s">
        <v>100</v>
      </c>
      <c r="MJ4" s="13" t="s">
        <v>101</v>
      </c>
      <c r="MK4" s="13" t="s">
        <v>102</v>
      </c>
      <c r="ML4" s="13" t="s">
        <v>100</v>
      </c>
      <c r="MM4" s="13" t="s">
        <v>101</v>
      </c>
      <c r="MN4" s="13" t="s">
        <v>102</v>
      </c>
      <c r="MO4" s="13" t="s">
        <v>100</v>
      </c>
      <c r="MP4" s="13" t="s">
        <v>101</v>
      </c>
      <c r="MQ4" s="13" t="s">
        <v>102</v>
      </c>
      <c r="MR4" s="13" t="s">
        <v>100</v>
      </c>
      <c r="MS4" s="13" t="s">
        <v>101</v>
      </c>
      <c r="MT4" s="13" t="s">
        <v>102</v>
      </c>
      <c r="MU4" s="13" t="s">
        <v>100</v>
      </c>
      <c r="MV4" s="13" t="s">
        <v>101</v>
      </c>
      <c r="MW4" s="13" t="s">
        <v>102</v>
      </c>
      <c r="MX4" s="13" t="s">
        <v>100</v>
      </c>
      <c r="MY4" s="13" t="s">
        <v>101</v>
      </c>
      <c r="MZ4" s="13" t="s">
        <v>102</v>
      </c>
      <c r="NA4" s="13" t="s">
        <v>100</v>
      </c>
      <c r="NB4" s="13" t="s">
        <v>101</v>
      </c>
      <c r="NC4" s="13" t="s">
        <v>102</v>
      </c>
      <c r="ND4" s="13" t="s">
        <v>100</v>
      </c>
      <c r="NE4" s="13" t="s">
        <v>101</v>
      </c>
      <c r="NF4" s="13" t="s">
        <v>102</v>
      </c>
      <c r="NG4" s="13" t="s">
        <v>100</v>
      </c>
      <c r="NH4" s="13" t="s">
        <v>101</v>
      </c>
      <c r="NI4" s="13" t="s">
        <v>102</v>
      </c>
      <c r="NJ4" s="13" t="s">
        <v>100</v>
      </c>
      <c r="NK4" s="13" t="s">
        <v>101</v>
      </c>
      <c r="NL4" s="13" t="s">
        <v>102</v>
      </c>
      <c r="NM4" s="13" t="s">
        <v>100</v>
      </c>
      <c r="NN4" s="13" t="s">
        <v>101</v>
      </c>
      <c r="NO4" s="13" t="s">
        <v>102</v>
      </c>
      <c r="NP4" s="13" t="s">
        <v>100</v>
      </c>
      <c r="NQ4" s="13" t="s">
        <v>101</v>
      </c>
      <c r="NR4" s="13" t="s">
        <v>102</v>
      </c>
      <c r="NS4" s="13" t="s">
        <v>100</v>
      </c>
      <c r="NT4" s="13" t="s">
        <v>101</v>
      </c>
      <c r="NU4" s="13" t="s">
        <v>102</v>
      </c>
      <c r="NV4" s="13" t="s">
        <v>100</v>
      </c>
      <c r="NW4" s="13" t="s">
        <v>101</v>
      </c>
      <c r="NX4" s="13" t="s">
        <v>102</v>
      </c>
      <c r="NY4" s="13" t="s">
        <v>100</v>
      </c>
      <c r="NZ4" s="13" t="s">
        <v>101</v>
      </c>
      <c r="OA4" s="13" t="s">
        <v>102</v>
      </c>
      <c r="OB4" s="13" t="s">
        <v>100</v>
      </c>
      <c r="OC4" s="13" t="s">
        <v>101</v>
      </c>
      <c r="OD4" s="13" t="s">
        <v>102</v>
      </c>
      <c r="OE4" s="13" t="s">
        <v>100</v>
      </c>
      <c r="OF4" s="13" t="s">
        <v>101</v>
      </c>
      <c r="OG4" s="13" t="s">
        <v>102</v>
      </c>
      <c r="OH4" s="13" t="s">
        <v>100</v>
      </c>
      <c r="OI4" s="13" t="s">
        <v>101</v>
      </c>
      <c r="OJ4" s="13" t="s">
        <v>102</v>
      </c>
      <c r="OK4" s="13" t="s">
        <v>100</v>
      </c>
      <c r="OL4" s="13" t="s">
        <v>101</v>
      </c>
      <c r="OM4" s="13" t="s">
        <v>102</v>
      </c>
      <c r="ON4" s="14" t="s">
        <v>100</v>
      </c>
      <c r="OO4" s="13" t="s">
        <v>101</v>
      </c>
      <c r="OP4" s="13" t="s">
        <v>102</v>
      </c>
      <c r="OQ4" s="14" t="s">
        <v>100</v>
      </c>
      <c r="OR4" s="13" t="s">
        <v>101</v>
      </c>
      <c r="OS4" s="13" t="s">
        <v>102</v>
      </c>
      <c r="OT4" s="14" t="s">
        <v>100</v>
      </c>
      <c r="OU4" s="13" t="s">
        <v>101</v>
      </c>
      <c r="OV4" s="15" t="s">
        <v>102</v>
      </c>
      <c r="OW4" s="14" t="s">
        <v>100</v>
      </c>
      <c r="OX4" s="13" t="s">
        <v>101</v>
      </c>
      <c r="OY4" s="16" t="s">
        <v>102</v>
      </c>
      <c r="OZ4" s="17" t="s">
        <v>100</v>
      </c>
      <c r="PA4" s="16" t="s">
        <v>101</v>
      </c>
      <c r="PB4" s="16" t="s">
        <v>102</v>
      </c>
      <c r="PC4" s="17" t="s">
        <v>100</v>
      </c>
      <c r="PD4" s="16" t="s">
        <v>101</v>
      </c>
      <c r="PE4" s="16" t="s">
        <v>102</v>
      </c>
      <c r="PF4" s="797"/>
      <c r="PG4" s="799"/>
      <c r="PH4" s="18"/>
      <c r="PI4" s="797"/>
      <c r="PJ4" s="799"/>
      <c r="PK4" s="6"/>
      <c r="PL4" s="797"/>
      <c r="PM4" s="799"/>
      <c r="PN4" s="6"/>
      <c r="PO4" s="797"/>
      <c r="PP4" s="799"/>
    </row>
    <row r="5" spans="1:432" s="30" customFormat="1" ht="20.25" x14ac:dyDescent="0.3">
      <c r="A5" s="19">
        <v>1</v>
      </c>
      <c r="B5" s="20" t="s">
        <v>103</v>
      </c>
      <c r="C5" s="21" t="s">
        <v>104</v>
      </c>
      <c r="D5" s="22">
        <v>9</v>
      </c>
      <c r="E5" s="22">
        <v>7</v>
      </c>
      <c r="F5" s="22"/>
      <c r="G5" s="22">
        <f>D5+E5-F5</f>
        <v>16</v>
      </c>
      <c r="H5" s="22"/>
      <c r="I5" s="22">
        <v>7</v>
      </c>
      <c r="J5" s="22">
        <f>G5+H5-I5</f>
        <v>9</v>
      </c>
      <c r="K5" s="22"/>
      <c r="L5" s="22">
        <v>7</v>
      </c>
      <c r="M5" s="22">
        <f>J5+K5-L5</f>
        <v>2</v>
      </c>
      <c r="N5" s="22">
        <v>14</v>
      </c>
      <c r="O5" s="22">
        <f>6+1</f>
        <v>7</v>
      </c>
      <c r="P5" s="22">
        <f>M5+N5-O5</f>
        <v>9</v>
      </c>
      <c r="Q5" s="22"/>
      <c r="R5" s="22">
        <v>7</v>
      </c>
      <c r="S5" s="22">
        <f>P5+Q5-R5</f>
        <v>2</v>
      </c>
      <c r="T5" s="22">
        <v>14</v>
      </c>
      <c r="U5" s="22">
        <f>6+1</f>
        <v>7</v>
      </c>
      <c r="V5" s="22">
        <f>S5+T5-U5</f>
        <v>9</v>
      </c>
      <c r="W5" s="22"/>
      <c r="X5" s="22">
        <v>9</v>
      </c>
      <c r="Y5" s="22">
        <f>V5+W5-X5</f>
        <v>0</v>
      </c>
      <c r="Z5" s="22">
        <v>16</v>
      </c>
      <c r="AA5" s="22">
        <v>6</v>
      </c>
      <c r="AB5" s="22">
        <f>Y5+Z5-AA5</f>
        <v>10</v>
      </c>
      <c r="AC5" s="22"/>
      <c r="AD5" s="22">
        <v>8</v>
      </c>
      <c r="AE5" s="22">
        <f>AB5+AC5-AD5</f>
        <v>2</v>
      </c>
      <c r="AF5" s="22">
        <v>16</v>
      </c>
      <c r="AG5" s="22">
        <f>6+1</f>
        <v>7</v>
      </c>
      <c r="AH5" s="22">
        <f>AE5+AF5-AG5</f>
        <v>11</v>
      </c>
      <c r="AI5" s="22"/>
      <c r="AJ5" s="22">
        <v>8</v>
      </c>
      <c r="AK5" s="22">
        <f>AH5+AI5-AJ5</f>
        <v>3</v>
      </c>
      <c r="AL5" s="22">
        <v>16</v>
      </c>
      <c r="AM5" s="22">
        <f>7+1</f>
        <v>8</v>
      </c>
      <c r="AN5" s="22">
        <f>AK5+AL5-AM5</f>
        <v>11</v>
      </c>
      <c r="AO5" s="22"/>
      <c r="AP5" s="22">
        <v>8</v>
      </c>
      <c r="AQ5" s="22">
        <f>AN5+AO5-AP5</f>
        <v>3</v>
      </c>
      <c r="AR5" s="22">
        <v>16</v>
      </c>
      <c r="AS5" s="22">
        <f>9+1</f>
        <v>10</v>
      </c>
      <c r="AT5" s="22">
        <f>AQ5+AR5-AS5</f>
        <v>9</v>
      </c>
      <c r="AU5" s="22"/>
      <c r="AV5" s="22">
        <v>7</v>
      </c>
      <c r="AW5" s="22">
        <f>AT5+AU5-AV5</f>
        <v>2</v>
      </c>
      <c r="AX5" s="22">
        <v>16</v>
      </c>
      <c r="AY5" s="22">
        <f>7+1</f>
        <v>8</v>
      </c>
      <c r="AZ5" s="22">
        <f>AW5+AX5-AY5</f>
        <v>10</v>
      </c>
      <c r="BA5" s="22"/>
      <c r="BB5" s="22">
        <v>7</v>
      </c>
      <c r="BC5" s="22">
        <f>AZ5+BA5-BB5</f>
        <v>3</v>
      </c>
      <c r="BD5" s="22">
        <v>16</v>
      </c>
      <c r="BE5" s="22">
        <f>1+5</f>
        <v>6</v>
      </c>
      <c r="BF5" s="22">
        <f>BC5+BD5-BE5</f>
        <v>13</v>
      </c>
      <c r="BG5" s="22"/>
      <c r="BH5" s="22">
        <v>7</v>
      </c>
      <c r="BI5" s="22">
        <f>BF5+BG5-BH5</f>
        <v>6</v>
      </c>
      <c r="BJ5" s="22"/>
      <c r="BK5" s="22">
        <v>1</v>
      </c>
      <c r="BL5" s="22">
        <f>BI5+BJ5-BK5</f>
        <v>5</v>
      </c>
      <c r="BM5" s="22">
        <f>14+2</f>
        <v>16</v>
      </c>
      <c r="BN5" s="22">
        <f>7+2</f>
        <v>9</v>
      </c>
      <c r="BO5" s="22">
        <f>BL5+BM5-BN5</f>
        <v>12</v>
      </c>
      <c r="BP5" s="22"/>
      <c r="BQ5" s="22">
        <v>8</v>
      </c>
      <c r="BR5" s="22">
        <f>BO5+BP5-BQ5</f>
        <v>4</v>
      </c>
      <c r="BS5" s="22">
        <f>15+1</f>
        <v>16</v>
      </c>
      <c r="BT5" s="22">
        <f>9+1</f>
        <v>10</v>
      </c>
      <c r="BU5" s="22">
        <f>BR5+BS5-BT5</f>
        <v>10</v>
      </c>
      <c r="BV5" s="22"/>
      <c r="BW5" s="22">
        <v>9</v>
      </c>
      <c r="BX5" s="22">
        <f>BU5+BV5-BW5</f>
        <v>1</v>
      </c>
      <c r="BY5" s="22">
        <f>1+15</f>
        <v>16</v>
      </c>
      <c r="BZ5" s="22">
        <f>1+8</f>
        <v>9</v>
      </c>
      <c r="CA5" s="23">
        <f>BX5+BY5-BZ5</f>
        <v>8</v>
      </c>
      <c r="CB5" s="22">
        <v>16</v>
      </c>
      <c r="CC5" s="22">
        <v>9</v>
      </c>
      <c r="CD5" s="22">
        <f>CA5+CB5-CC5</f>
        <v>15</v>
      </c>
      <c r="CE5" s="22"/>
      <c r="CF5" s="22">
        <v>8</v>
      </c>
      <c r="CG5" s="22">
        <f>CD5+CE5-CF5</f>
        <v>7</v>
      </c>
      <c r="CH5" s="22">
        <v>16</v>
      </c>
      <c r="CI5" s="22">
        <f>7+1</f>
        <v>8</v>
      </c>
      <c r="CJ5" s="22">
        <f>CG5+CH5-CI5</f>
        <v>15</v>
      </c>
      <c r="CK5" s="22"/>
      <c r="CL5" s="22">
        <v>9</v>
      </c>
      <c r="CM5" s="22">
        <f>CJ5+CK5-CL5</f>
        <v>6</v>
      </c>
      <c r="CN5" s="22">
        <f>1+15</f>
        <v>16</v>
      </c>
      <c r="CO5" s="22">
        <f>7+1</f>
        <v>8</v>
      </c>
      <c r="CP5" s="22">
        <f>CM5+CN5-CO5</f>
        <v>14</v>
      </c>
      <c r="CQ5" s="22"/>
      <c r="CR5" s="22">
        <v>7</v>
      </c>
      <c r="CS5" s="22">
        <f>CP5+CQ5-CR5</f>
        <v>7</v>
      </c>
      <c r="CT5" s="22">
        <f>15+1</f>
        <v>16</v>
      </c>
      <c r="CU5" s="22">
        <v>8</v>
      </c>
      <c r="CV5" s="22">
        <f>CS5+CT5-CU5</f>
        <v>15</v>
      </c>
      <c r="CW5" s="22"/>
      <c r="CX5" s="22">
        <v>10</v>
      </c>
      <c r="CY5" s="22">
        <f>CV5+CW5-CX5</f>
        <v>5</v>
      </c>
      <c r="CZ5" s="22">
        <v>16</v>
      </c>
      <c r="DA5" s="22">
        <v>8</v>
      </c>
      <c r="DB5" s="22">
        <f>CY5+CZ5-DA5</f>
        <v>13</v>
      </c>
      <c r="DC5" s="22"/>
      <c r="DD5" s="22">
        <v>8</v>
      </c>
      <c r="DE5" s="22">
        <f>DB5+DC5-DD5</f>
        <v>5</v>
      </c>
      <c r="DF5" s="22">
        <v>16</v>
      </c>
      <c r="DG5" s="22">
        <f>7+1</f>
        <v>8</v>
      </c>
      <c r="DH5" s="22">
        <f>DE5+DF5-DG5</f>
        <v>13</v>
      </c>
      <c r="DI5" s="22"/>
      <c r="DJ5" s="22">
        <v>7</v>
      </c>
      <c r="DK5" s="22">
        <f>DH5+DI5-DJ5</f>
        <v>6</v>
      </c>
      <c r="DL5" s="22">
        <v>16</v>
      </c>
      <c r="DM5" s="22">
        <v>6</v>
      </c>
      <c r="DN5" s="22">
        <f>DK5+DL5-DM5</f>
        <v>16</v>
      </c>
      <c r="DO5" s="22"/>
      <c r="DP5" s="22">
        <v>9</v>
      </c>
      <c r="DQ5" s="22">
        <f>DN5+DO5-DP5</f>
        <v>7</v>
      </c>
      <c r="DR5" s="22">
        <v>16</v>
      </c>
      <c r="DS5" s="22">
        <f>9+1</f>
        <v>10</v>
      </c>
      <c r="DT5" s="22">
        <f>DQ5+DR5-DS5</f>
        <v>13</v>
      </c>
      <c r="DU5" s="22"/>
      <c r="DV5" s="22">
        <v>9</v>
      </c>
      <c r="DW5" s="22">
        <f>DT5+DU5-DV5</f>
        <v>4</v>
      </c>
      <c r="DX5" s="22">
        <f>15+1</f>
        <v>16</v>
      </c>
      <c r="DY5" s="22">
        <f>1+9</f>
        <v>10</v>
      </c>
      <c r="DZ5" s="22">
        <f>DW5+DX5-DY5</f>
        <v>10</v>
      </c>
      <c r="EA5" s="22"/>
      <c r="EB5" s="22">
        <v>7</v>
      </c>
      <c r="EC5" s="22">
        <f>DZ5+EA5-EB5</f>
        <v>3</v>
      </c>
      <c r="ED5" s="22"/>
      <c r="EE5" s="22"/>
      <c r="EF5" s="22">
        <f>EC5+ED5-EE5</f>
        <v>3</v>
      </c>
      <c r="EG5" s="22">
        <v>16</v>
      </c>
      <c r="EH5" s="22">
        <f>8+1</f>
        <v>9</v>
      </c>
      <c r="EI5" s="22">
        <f>EF5+EG5-EH5</f>
        <v>10</v>
      </c>
      <c r="EJ5" s="22">
        <f>15+1</f>
        <v>16</v>
      </c>
      <c r="EK5" s="22">
        <f>10+1</f>
        <v>11</v>
      </c>
      <c r="EL5" s="22">
        <f>EI5+EJ5-EK5</f>
        <v>15</v>
      </c>
      <c r="EM5" s="22"/>
      <c r="EN5" s="22">
        <v>9</v>
      </c>
      <c r="EO5" s="22">
        <f>EL5+EM5-EN5</f>
        <v>6</v>
      </c>
      <c r="EP5" s="22">
        <v>16</v>
      </c>
      <c r="EQ5" s="22">
        <f>1+8</f>
        <v>9</v>
      </c>
      <c r="ER5" s="22">
        <f>EO5+EP5-EQ5</f>
        <v>13</v>
      </c>
      <c r="ES5" s="22"/>
      <c r="ET5" s="22">
        <v>8</v>
      </c>
      <c r="EU5" s="22">
        <f>ER5+ES5-ET5</f>
        <v>5</v>
      </c>
      <c r="EV5" s="22">
        <f>1+15</f>
        <v>16</v>
      </c>
      <c r="EW5" s="22">
        <f>1+7</f>
        <v>8</v>
      </c>
      <c r="EX5" s="22">
        <f>EU5+EV5-EW5</f>
        <v>13</v>
      </c>
      <c r="EY5" s="22"/>
      <c r="EZ5" s="22"/>
      <c r="FA5" s="22">
        <f>EX5+EY5-EZ5</f>
        <v>13</v>
      </c>
      <c r="FB5" s="22"/>
      <c r="FC5" s="22">
        <v>9</v>
      </c>
      <c r="FD5" s="22">
        <f>FA5+FB5-FC5</f>
        <v>4</v>
      </c>
      <c r="FE5" s="22">
        <v>16</v>
      </c>
      <c r="FF5" s="22">
        <f>6+1</f>
        <v>7</v>
      </c>
      <c r="FG5" s="22">
        <f t="shared" ref="FG5:FG68" si="0">FD5+FE5-FF5</f>
        <v>13</v>
      </c>
      <c r="FH5" s="22"/>
      <c r="FI5" s="22">
        <v>7</v>
      </c>
      <c r="FJ5" s="22">
        <f>FG5+FH5-FI5</f>
        <v>6</v>
      </c>
      <c r="FK5" s="22">
        <v>16</v>
      </c>
      <c r="FL5" s="22">
        <f>8+1</f>
        <v>9</v>
      </c>
      <c r="FM5" s="22">
        <f>FJ5+FK5-FL5</f>
        <v>13</v>
      </c>
      <c r="FN5" s="22"/>
      <c r="FO5" s="22">
        <v>6</v>
      </c>
      <c r="FP5" s="22">
        <f>FM5+FN5-FO5</f>
        <v>7</v>
      </c>
      <c r="FQ5" s="22">
        <v>16</v>
      </c>
      <c r="FR5" s="22">
        <f>7+1</f>
        <v>8</v>
      </c>
      <c r="FS5" s="22">
        <f>FP5+FQ5-FR5</f>
        <v>15</v>
      </c>
      <c r="FT5" s="22"/>
      <c r="FU5" s="22">
        <v>6</v>
      </c>
      <c r="FV5" s="22">
        <f>FS5+FT5-FU5</f>
        <v>9</v>
      </c>
      <c r="FW5" s="22"/>
      <c r="FX5" s="22"/>
      <c r="FY5" s="22">
        <f>FV5+FW5-FX5</f>
        <v>9</v>
      </c>
      <c r="FZ5" s="22"/>
      <c r="GA5" s="22">
        <v>1</v>
      </c>
      <c r="GB5" s="22">
        <f>FY5+FZ5-GA5</f>
        <v>8</v>
      </c>
      <c r="GC5" s="22">
        <v>16</v>
      </c>
      <c r="GD5" s="22">
        <f>7+1</f>
        <v>8</v>
      </c>
      <c r="GE5" s="22">
        <f>GB5+GC5-GD5</f>
        <v>16</v>
      </c>
      <c r="GF5" s="22"/>
      <c r="GG5" s="22">
        <v>6</v>
      </c>
      <c r="GH5" s="22">
        <f>GE5+GF5-GG5</f>
        <v>10</v>
      </c>
      <c r="GI5" s="22"/>
      <c r="GJ5" s="22">
        <v>7</v>
      </c>
      <c r="GK5" s="22">
        <f>GH5+GI5-GJ5</f>
        <v>3</v>
      </c>
      <c r="GL5" s="22">
        <v>16</v>
      </c>
      <c r="GM5" s="22">
        <v>7</v>
      </c>
      <c r="GN5" s="22">
        <f>GK5+GL5-GM5</f>
        <v>12</v>
      </c>
      <c r="GO5" s="22"/>
      <c r="GP5" s="22">
        <v>6</v>
      </c>
      <c r="GQ5" s="22">
        <f>GN5+GO5-GP5</f>
        <v>6</v>
      </c>
      <c r="GR5" s="22">
        <v>16</v>
      </c>
      <c r="GS5" s="22">
        <f>6+1</f>
        <v>7</v>
      </c>
      <c r="GT5" s="22">
        <f>GQ5+GR5-GS5</f>
        <v>15</v>
      </c>
      <c r="GU5" s="22"/>
      <c r="GV5" s="22">
        <v>7</v>
      </c>
      <c r="GW5" s="22">
        <f>GT5+GU5-GV5</f>
        <v>8</v>
      </c>
      <c r="GX5" s="22"/>
      <c r="GY5" s="22">
        <v>5</v>
      </c>
      <c r="GZ5" s="22">
        <f>GW5+GX5-GY5</f>
        <v>3</v>
      </c>
      <c r="HA5" s="22">
        <v>16</v>
      </c>
      <c r="HB5" s="22">
        <f>6+1</f>
        <v>7</v>
      </c>
      <c r="HC5" s="22">
        <f>GZ5+HA5-HB5</f>
        <v>12</v>
      </c>
      <c r="HD5" s="22"/>
      <c r="HE5" s="22">
        <v>7</v>
      </c>
      <c r="HF5" s="22">
        <f>HC5+HD5-HE5</f>
        <v>5</v>
      </c>
      <c r="HG5" s="22">
        <v>16</v>
      </c>
      <c r="HH5" s="22">
        <v>8</v>
      </c>
      <c r="HI5" s="22">
        <f>HF5+HG5-HH5</f>
        <v>13</v>
      </c>
      <c r="HJ5" s="22"/>
      <c r="HK5" s="22">
        <v>6</v>
      </c>
      <c r="HL5" s="22">
        <f>HI5+HJ5-HK5</f>
        <v>7</v>
      </c>
      <c r="HM5" s="22">
        <v>16</v>
      </c>
      <c r="HN5" s="22">
        <v>8</v>
      </c>
      <c r="HO5" s="22">
        <f>HL5+HM5-HN5</f>
        <v>15</v>
      </c>
      <c r="HP5" s="22"/>
      <c r="HQ5" s="22"/>
      <c r="HR5" s="22">
        <f>HO5+HP5-HQ5</f>
        <v>15</v>
      </c>
      <c r="HS5" s="22"/>
      <c r="HT5" s="22">
        <v>7</v>
      </c>
      <c r="HU5" s="22">
        <f t="shared" ref="HU5:HU68" si="1">HR5+HS5-HT5</f>
        <v>8</v>
      </c>
      <c r="HV5" s="22">
        <v>16</v>
      </c>
      <c r="HW5" s="22">
        <f>3+1</f>
        <v>4</v>
      </c>
      <c r="HX5" s="22">
        <f>HU5+HV5-HW5</f>
        <v>20</v>
      </c>
      <c r="HY5" s="22"/>
      <c r="HZ5" s="22">
        <v>5</v>
      </c>
      <c r="IA5" s="22">
        <f>HX5+HY5-HZ5</f>
        <v>15</v>
      </c>
      <c r="IB5" s="22"/>
      <c r="IC5" s="22">
        <v>1</v>
      </c>
      <c r="ID5" s="24">
        <f>IA5+IB5-IC5</f>
        <v>14</v>
      </c>
      <c r="IE5" s="22"/>
      <c r="IF5" s="22">
        <v>2</v>
      </c>
      <c r="IG5" s="25">
        <f>ID5+IE5-IF5</f>
        <v>12</v>
      </c>
      <c r="IH5" s="22"/>
      <c r="II5" s="22">
        <v>3</v>
      </c>
      <c r="IJ5" s="25">
        <f>IG5+IH5-II5</f>
        <v>9</v>
      </c>
      <c r="IK5" s="22"/>
      <c r="IL5" s="22">
        <v>5</v>
      </c>
      <c r="IM5" s="25">
        <f>++IJ5+IK5-IL5</f>
        <v>4</v>
      </c>
      <c r="IN5" s="22">
        <v>16</v>
      </c>
      <c r="IO5" s="22">
        <f>5+1</f>
        <v>6</v>
      </c>
      <c r="IP5" s="22">
        <f>IM5+IN5-IO5</f>
        <v>14</v>
      </c>
      <c r="IQ5" s="26"/>
      <c r="IR5" s="26">
        <v>6</v>
      </c>
      <c r="IS5" s="26">
        <f>IP5+IQ5-IR5</f>
        <v>8</v>
      </c>
      <c r="IT5" s="26"/>
      <c r="IU5" s="26">
        <v>6</v>
      </c>
      <c r="IV5" s="26">
        <f>IS5+IT5-IU5</f>
        <v>2</v>
      </c>
      <c r="IW5" s="26">
        <v>16</v>
      </c>
      <c r="IX5" s="26">
        <f>4+1</f>
        <v>5</v>
      </c>
      <c r="IY5" s="26">
        <f>IV5+IW5-IX5</f>
        <v>13</v>
      </c>
      <c r="IZ5" s="26"/>
      <c r="JA5" s="26">
        <v>7</v>
      </c>
      <c r="JB5" s="26">
        <f>IY5+IZ5-JA5</f>
        <v>6</v>
      </c>
      <c r="JC5" s="26">
        <v>16</v>
      </c>
      <c r="JD5" s="26">
        <f>6+1</f>
        <v>7</v>
      </c>
      <c r="JE5" s="26">
        <f>JB5+JC5-JD5</f>
        <v>15</v>
      </c>
      <c r="JF5" s="26"/>
      <c r="JG5" s="26">
        <v>7</v>
      </c>
      <c r="JH5" s="26">
        <f>JE5+JF5-JG5</f>
        <v>8</v>
      </c>
      <c r="JI5" s="26">
        <f>15+1</f>
        <v>16</v>
      </c>
      <c r="JJ5" s="26">
        <f>6+1</f>
        <v>7</v>
      </c>
      <c r="JK5" s="26">
        <f>JH5+JI5-JJ5</f>
        <v>17</v>
      </c>
      <c r="JL5" s="26"/>
      <c r="JM5" s="26">
        <v>10</v>
      </c>
      <c r="JN5" s="26">
        <f>JK5+JL5-JM5</f>
        <v>7</v>
      </c>
      <c r="JO5" s="26">
        <f>15+1</f>
        <v>16</v>
      </c>
      <c r="JP5" s="26">
        <f>5+1</f>
        <v>6</v>
      </c>
      <c r="JQ5" s="26">
        <f>JN5+JO5-JP5</f>
        <v>17</v>
      </c>
      <c r="JR5" s="26"/>
      <c r="JS5" s="26">
        <v>8</v>
      </c>
      <c r="JT5" s="26">
        <f>JQ5+JR5-JS5</f>
        <v>9</v>
      </c>
      <c r="JU5" s="26"/>
      <c r="JV5" s="26">
        <v>6</v>
      </c>
      <c r="JW5" s="26">
        <f>JT5+JU5-JV5</f>
        <v>3</v>
      </c>
      <c r="JX5" s="26">
        <v>16</v>
      </c>
      <c r="JY5" s="26">
        <f>6+1</f>
        <v>7</v>
      </c>
      <c r="JZ5" s="26">
        <f>JW5+JX5-JY5</f>
        <v>12</v>
      </c>
      <c r="KA5" s="26"/>
      <c r="KB5" s="26">
        <v>8</v>
      </c>
      <c r="KC5" s="26">
        <f>JZ5+KA5-KB5</f>
        <v>4</v>
      </c>
      <c r="KD5" s="26">
        <v>16</v>
      </c>
      <c r="KE5" s="26">
        <v>6</v>
      </c>
      <c r="KF5" s="26">
        <f>KC5+KD5-KE5</f>
        <v>14</v>
      </c>
      <c r="KG5" s="26"/>
      <c r="KH5" s="26">
        <v>7</v>
      </c>
      <c r="KI5" s="26">
        <f>KF5+KG5-KH5</f>
        <v>7</v>
      </c>
      <c r="KJ5" s="26">
        <v>16</v>
      </c>
      <c r="KK5" s="26">
        <f>7+1</f>
        <v>8</v>
      </c>
      <c r="KL5" s="26">
        <f>KI5+KJ5-KK5</f>
        <v>15</v>
      </c>
      <c r="KM5" s="26"/>
      <c r="KN5" s="26">
        <v>5</v>
      </c>
      <c r="KO5" s="26">
        <f>KL5+KM5-KN5</f>
        <v>10</v>
      </c>
      <c r="KP5" s="26">
        <v>16</v>
      </c>
      <c r="KQ5" s="26">
        <f>7+1</f>
        <v>8</v>
      </c>
      <c r="KR5" s="26">
        <f>KO5+KP5-KQ5</f>
        <v>18</v>
      </c>
      <c r="KS5" s="26"/>
      <c r="KT5" s="26">
        <v>7</v>
      </c>
      <c r="KU5" s="26">
        <f>KR5+KS5-KT5</f>
        <v>11</v>
      </c>
      <c r="KV5" s="26"/>
      <c r="KW5" s="26">
        <v>8</v>
      </c>
      <c r="KX5" s="26">
        <f>KU5+KV5-KW5</f>
        <v>3</v>
      </c>
      <c r="KY5" s="26">
        <v>16</v>
      </c>
      <c r="KZ5" s="26">
        <v>7</v>
      </c>
      <c r="LA5" s="26">
        <f>KX5+KY5-KZ5</f>
        <v>12</v>
      </c>
      <c r="LB5" s="26"/>
      <c r="LC5" s="26">
        <v>8</v>
      </c>
      <c r="LD5" s="26">
        <f>LA5+LB5-LC5</f>
        <v>4</v>
      </c>
      <c r="LE5" s="26">
        <v>16</v>
      </c>
      <c r="LF5" s="26">
        <f>5+1</f>
        <v>6</v>
      </c>
      <c r="LG5" s="26">
        <f>LD5+LE5-LF5</f>
        <v>14</v>
      </c>
      <c r="LH5" s="26"/>
      <c r="LI5" s="26">
        <v>8</v>
      </c>
      <c r="LJ5" s="26">
        <f>LG5+LH5-LI5</f>
        <v>6</v>
      </c>
      <c r="LK5" s="26">
        <v>16</v>
      </c>
      <c r="LL5" s="26">
        <f>6+1</f>
        <v>7</v>
      </c>
      <c r="LM5" s="26">
        <f>LJ5+LK5-LL5</f>
        <v>15</v>
      </c>
      <c r="LN5" s="26"/>
      <c r="LO5" s="26">
        <v>7</v>
      </c>
      <c r="LP5" s="26">
        <f>LM5+LN5-LO5</f>
        <v>8</v>
      </c>
      <c r="LQ5" s="26">
        <v>16</v>
      </c>
      <c r="LR5" s="26">
        <v>8</v>
      </c>
      <c r="LS5" s="26">
        <f t="shared" ref="LS5:LS68" si="2">LP5+LQ5-LR5</f>
        <v>16</v>
      </c>
      <c r="LT5" s="26"/>
      <c r="LU5" s="26">
        <v>8</v>
      </c>
      <c r="LV5" s="26">
        <f>LS5+LT5-LU5</f>
        <v>8</v>
      </c>
      <c r="LW5" s="26">
        <v>16</v>
      </c>
      <c r="LX5" s="26">
        <f>5+1</f>
        <v>6</v>
      </c>
      <c r="LY5" s="26">
        <f t="shared" ref="LY5:LY68" si="3">LV5+LW5-LX5</f>
        <v>18</v>
      </c>
      <c r="LZ5" s="26"/>
      <c r="MA5" s="26">
        <v>9</v>
      </c>
      <c r="MB5" s="26">
        <f>LY5+LZ5-MA5</f>
        <v>9</v>
      </c>
      <c r="MC5" s="26">
        <f>1+15</f>
        <v>16</v>
      </c>
      <c r="MD5" s="26">
        <f>1+7</f>
        <v>8</v>
      </c>
      <c r="ME5" s="26">
        <f>MB5+MC5-MD5</f>
        <v>17</v>
      </c>
      <c r="MF5" s="26"/>
      <c r="MG5" s="26">
        <v>9</v>
      </c>
      <c r="MH5" s="26">
        <f>ME5+MF5-MG5</f>
        <v>8</v>
      </c>
      <c r="MI5" s="26">
        <v>16</v>
      </c>
      <c r="MJ5" s="26">
        <v>8</v>
      </c>
      <c r="MK5" s="26">
        <f>MH5+MI5-MJ5</f>
        <v>16</v>
      </c>
      <c r="ML5" s="26"/>
      <c r="MM5" s="26">
        <v>9</v>
      </c>
      <c r="MN5" s="26">
        <f>MK5+ML5-MM5</f>
        <v>7</v>
      </c>
      <c r="MO5" s="26">
        <v>16</v>
      </c>
      <c r="MP5" s="26">
        <f>5+1</f>
        <v>6</v>
      </c>
      <c r="MQ5" s="26">
        <f>MN5+MO5-MP5</f>
        <v>17</v>
      </c>
      <c r="MR5" s="26"/>
      <c r="MS5" s="26">
        <v>7</v>
      </c>
      <c r="MT5" s="26">
        <f>MQ5+MR5-MS5</f>
        <v>10</v>
      </c>
      <c r="MU5" s="26">
        <v>16</v>
      </c>
      <c r="MV5" s="26">
        <v>7</v>
      </c>
      <c r="MW5" s="26">
        <f>MT5+MU5-MV5</f>
        <v>19</v>
      </c>
      <c r="MX5" s="26"/>
      <c r="MY5" s="26">
        <v>8</v>
      </c>
      <c r="MZ5" s="26">
        <f>MW5+MX5-MY5</f>
        <v>11</v>
      </c>
      <c r="NA5" s="26"/>
      <c r="NB5" s="26">
        <v>8</v>
      </c>
      <c r="NC5" s="26">
        <f>MZ5+NA5-NB5</f>
        <v>3</v>
      </c>
      <c r="ND5" s="26">
        <v>16</v>
      </c>
      <c r="NE5" s="26">
        <v>7</v>
      </c>
      <c r="NF5" s="26">
        <f>NC5+ND5-NE5</f>
        <v>12</v>
      </c>
      <c r="NG5" s="26"/>
      <c r="NH5" s="26">
        <v>7</v>
      </c>
      <c r="NI5" s="26">
        <f>NF5+NG5-NH5</f>
        <v>5</v>
      </c>
      <c r="NJ5" s="26">
        <v>16</v>
      </c>
      <c r="NK5" s="26">
        <f>6+1</f>
        <v>7</v>
      </c>
      <c r="NL5" s="26">
        <f>NI5+NJ5-NK5</f>
        <v>14</v>
      </c>
      <c r="NM5" s="26"/>
      <c r="NN5" s="26">
        <v>8</v>
      </c>
      <c r="NO5" s="26">
        <f>NL5+NM5-NN5</f>
        <v>6</v>
      </c>
      <c r="NP5" s="26">
        <v>16</v>
      </c>
      <c r="NQ5" s="26">
        <v>6</v>
      </c>
      <c r="NR5" s="26">
        <f>NO5+NP5-NQ5</f>
        <v>16</v>
      </c>
      <c r="NS5" s="26"/>
      <c r="NT5" s="26">
        <v>8</v>
      </c>
      <c r="NU5" s="26">
        <f>NR5+NS5-NT5</f>
        <v>8</v>
      </c>
      <c r="NV5" s="26">
        <v>16</v>
      </c>
      <c r="NW5" s="26">
        <v>7</v>
      </c>
      <c r="NX5" s="26">
        <f>NU5+NV5-NW5</f>
        <v>17</v>
      </c>
      <c r="NY5" s="26"/>
      <c r="NZ5" s="26">
        <v>4</v>
      </c>
      <c r="OA5" s="26">
        <f>NX5+NY5-NZ5</f>
        <v>13</v>
      </c>
      <c r="OB5" s="26"/>
      <c r="OC5" s="26">
        <v>8</v>
      </c>
      <c r="OD5" s="26">
        <f>OA5+OB5-OC5</f>
        <v>5</v>
      </c>
      <c r="OE5" s="26">
        <v>16</v>
      </c>
      <c r="OF5" s="26">
        <f>8+1</f>
        <v>9</v>
      </c>
      <c r="OG5" s="26">
        <f>OD5+OE5-OF5</f>
        <v>12</v>
      </c>
      <c r="OH5" s="26"/>
      <c r="OI5" s="26">
        <v>9</v>
      </c>
      <c r="OJ5" s="26">
        <f>OG5+OH5-OI5</f>
        <v>3</v>
      </c>
      <c r="OK5" s="26">
        <v>16</v>
      </c>
      <c r="OL5" s="26">
        <f>6+1</f>
        <v>7</v>
      </c>
      <c r="OM5" s="26">
        <f>OJ5+OK5-OL5</f>
        <v>12</v>
      </c>
      <c r="ON5" s="26"/>
      <c r="OO5" s="26">
        <v>8</v>
      </c>
      <c r="OP5" s="26">
        <f>OM5+ON5-OO5</f>
        <v>4</v>
      </c>
      <c r="OQ5" s="26"/>
      <c r="OR5" s="26">
        <v>3</v>
      </c>
      <c r="OS5" s="27">
        <f>OP5+OQ5-OR5</f>
        <v>1</v>
      </c>
      <c r="OT5" s="26">
        <v>16</v>
      </c>
      <c r="OU5" s="26">
        <f>9+1</f>
        <v>10</v>
      </c>
      <c r="OV5" s="26">
        <f>OS5+OT5-OU5</f>
        <v>7</v>
      </c>
      <c r="OW5" s="26">
        <v>16</v>
      </c>
      <c r="OX5" s="26">
        <f>7+1</f>
        <v>8</v>
      </c>
      <c r="OY5" s="26">
        <f>OV5+OW5-OX5</f>
        <v>15</v>
      </c>
      <c r="OZ5" s="26"/>
      <c r="PA5" s="26">
        <v>9</v>
      </c>
      <c r="PB5" s="26">
        <f>OY5+OZ5-PA5</f>
        <v>6</v>
      </c>
      <c r="PC5" s="26">
        <v>16</v>
      </c>
      <c r="PD5" s="26">
        <v>9</v>
      </c>
      <c r="PE5" s="26">
        <f>PB5+PC5-PD5</f>
        <v>13</v>
      </c>
      <c r="PF5" s="28">
        <f>+DA5+DD5+DG5+DJ5+DM5+DP5+DS5+DV5+DY5+EB5+EH5+EK5+EN5+EQ5+ET5+EW5+FC5+FF5+FI5+FL5+FO5+FR5+FU5</f>
        <v>188</v>
      </c>
      <c r="PG5" s="29">
        <f>+PF5/23</f>
        <v>8.1739130434782616</v>
      </c>
      <c r="PH5" s="18"/>
      <c r="PI5" s="28">
        <f>+FX5+GA5+GD5+GG5+GJ5+GM5+GP5+GS5+GV5+GY5+HB5+HE5+HH5+HK5+HN5+HT5+HW5+IC5+IF5+II5+IL5+IO5+IR5+IU5+IX5+HZ5</f>
        <v>140</v>
      </c>
      <c r="PJ5" s="29">
        <f>+PI5/26</f>
        <v>5.384615384615385</v>
      </c>
      <c r="PK5" s="6"/>
      <c r="PL5" s="28">
        <f>+JA5+JD5+JG5+JJ5+JM5+JP5+JS5+JV5+JY5+KB5+KE5+KH5+KK5+KN5+KQ5+KT5+KW5+KZ5+LC5+LF5+LI5+LL5+LO5+LR5+LU5</f>
        <v>181</v>
      </c>
      <c r="PM5" s="28">
        <f>+PL5/25</f>
        <v>7.24</v>
      </c>
      <c r="PN5" s="6"/>
      <c r="PO5" s="28">
        <f>+PF5+PI5+PL5</f>
        <v>509</v>
      </c>
      <c r="PP5" s="29">
        <f>+PO5/74</f>
        <v>6.8783783783783781</v>
      </c>
    </row>
    <row r="6" spans="1:432" s="30" customFormat="1" ht="20.25" x14ac:dyDescent="0.3">
      <c r="A6" s="19">
        <v>2</v>
      </c>
      <c r="B6" s="31" t="s">
        <v>105</v>
      </c>
      <c r="C6" s="32" t="s">
        <v>106</v>
      </c>
      <c r="D6" s="26">
        <v>0</v>
      </c>
      <c r="E6" s="26">
        <f>17+11</f>
        <v>28</v>
      </c>
      <c r="F6" s="26"/>
      <c r="G6" s="26">
        <f>D6+E6-F6</f>
        <v>28</v>
      </c>
      <c r="H6" s="26"/>
      <c r="I6" s="26">
        <v>28</v>
      </c>
      <c r="J6" s="26">
        <f>G6+H6-I6</f>
        <v>0</v>
      </c>
      <c r="K6" s="26">
        <v>32</v>
      </c>
      <c r="L6" s="26">
        <v>30</v>
      </c>
      <c r="M6" s="26">
        <f>J6+K6-L6</f>
        <v>2</v>
      </c>
      <c r="N6" s="26">
        <v>32</v>
      </c>
      <c r="O6" s="26">
        <v>24</v>
      </c>
      <c r="P6" s="26">
        <f>M6+N6-O6</f>
        <v>10</v>
      </c>
      <c r="Q6" s="26">
        <v>24</v>
      </c>
      <c r="R6" s="26">
        <v>33</v>
      </c>
      <c r="S6" s="26">
        <f>P6+Q6-R6</f>
        <v>1</v>
      </c>
      <c r="T6" s="26">
        <v>32</v>
      </c>
      <c r="U6" s="26">
        <v>32</v>
      </c>
      <c r="V6" s="26">
        <f>S6+T6-U6</f>
        <v>1</v>
      </c>
      <c r="W6" s="26">
        <v>32</v>
      </c>
      <c r="X6" s="26">
        <v>31</v>
      </c>
      <c r="Y6" s="26">
        <f>V6+W6-X6</f>
        <v>2</v>
      </c>
      <c r="Z6" s="26">
        <v>32</v>
      </c>
      <c r="AA6" s="26">
        <v>33</v>
      </c>
      <c r="AB6" s="26">
        <f>Y6+Z6-AA6</f>
        <v>1</v>
      </c>
      <c r="AC6" s="26">
        <v>32</v>
      </c>
      <c r="AD6" s="26">
        <v>30</v>
      </c>
      <c r="AE6" s="26">
        <f>AB6+AC6-AD6</f>
        <v>3</v>
      </c>
      <c r="AF6" s="26">
        <v>32</v>
      </c>
      <c r="AG6" s="26">
        <v>29</v>
      </c>
      <c r="AH6" s="26">
        <f>AE6+AF6-AG6</f>
        <v>6</v>
      </c>
      <c r="AI6" s="26">
        <v>28</v>
      </c>
      <c r="AJ6" s="26">
        <v>30</v>
      </c>
      <c r="AK6" s="26">
        <f>AH6+AI6-AJ6</f>
        <v>4</v>
      </c>
      <c r="AL6" s="26">
        <v>32</v>
      </c>
      <c r="AM6" s="26">
        <v>33</v>
      </c>
      <c r="AN6" s="26">
        <f>AK6+AL6-AM6</f>
        <v>3</v>
      </c>
      <c r="AO6" s="26">
        <v>44</v>
      </c>
      <c r="AP6" s="26">
        <v>40</v>
      </c>
      <c r="AQ6" s="26">
        <f>AN6+AO6-AP6</f>
        <v>7</v>
      </c>
      <c r="AR6" s="26">
        <v>32</v>
      </c>
      <c r="AS6" s="26">
        <v>35</v>
      </c>
      <c r="AT6" s="26">
        <f t="shared" ref="AT6:AT69" si="4">AQ6+AR6-AS6</f>
        <v>4</v>
      </c>
      <c r="AU6" s="26">
        <v>40</v>
      </c>
      <c r="AV6" s="26">
        <v>40</v>
      </c>
      <c r="AW6" s="26">
        <f t="shared" ref="AW6:AW69" si="5">AT6+AU6-AV6</f>
        <v>4</v>
      </c>
      <c r="AX6" s="26">
        <v>32</v>
      </c>
      <c r="AY6" s="26">
        <v>35</v>
      </c>
      <c r="AZ6" s="26">
        <f t="shared" ref="AZ6:AZ69" si="6">AW6+AX6-AY6</f>
        <v>1</v>
      </c>
      <c r="BA6" s="26">
        <v>44</v>
      </c>
      <c r="BB6" s="26">
        <v>38</v>
      </c>
      <c r="BC6" s="26">
        <f t="shared" ref="BC6:BC69" si="7">AZ6+BA6-BB6</f>
        <v>7</v>
      </c>
      <c r="BD6" s="26">
        <v>28</v>
      </c>
      <c r="BE6" s="26">
        <v>31</v>
      </c>
      <c r="BF6" s="26">
        <f t="shared" ref="BF6:BF69" si="8">BC6+BD6-BE6</f>
        <v>4</v>
      </c>
      <c r="BG6" s="26">
        <v>36</v>
      </c>
      <c r="BH6" s="26">
        <v>39</v>
      </c>
      <c r="BI6" s="26">
        <f t="shared" ref="BI6:BI69" si="9">BF6+BG6-BH6</f>
        <v>1</v>
      </c>
      <c r="BJ6" s="26"/>
      <c r="BK6" s="26"/>
      <c r="BL6" s="26">
        <f t="shared" ref="BL6:BL69" si="10">BI6+BJ6-BK6</f>
        <v>1</v>
      </c>
      <c r="BM6" s="26">
        <f>32+12</f>
        <v>44</v>
      </c>
      <c r="BN6" s="26">
        <v>38</v>
      </c>
      <c r="BO6" s="26">
        <f t="shared" ref="BO6:BO69" si="11">BL6+BM6-BN6</f>
        <v>7</v>
      </c>
      <c r="BP6" s="26">
        <v>28</v>
      </c>
      <c r="BQ6" s="26">
        <v>33</v>
      </c>
      <c r="BR6" s="26">
        <f t="shared" ref="BR6:BR69" si="12">BO6+BP6-BQ6</f>
        <v>2</v>
      </c>
      <c r="BS6" s="26">
        <v>36</v>
      </c>
      <c r="BT6" s="26">
        <v>35</v>
      </c>
      <c r="BU6" s="26">
        <f t="shared" ref="BU6:BU69" si="13">BR6+BS6-BT6</f>
        <v>3</v>
      </c>
      <c r="BV6" s="26">
        <v>44</v>
      </c>
      <c r="BW6" s="26">
        <v>40</v>
      </c>
      <c r="BX6" s="26">
        <f t="shared" ref="BX6:BX69" si="14">BU6+BV6-BW6</f>
        <v>7</v>
      </c>
      <c r="BY6" s="26">
        <f>28+12</f>
        <v>40</v>
      </c>
      <c r="BZ6" s="26">
        <v>34</v>
      </c>
      <c r="CA6" s="27">
        <f t="shared" ref="CA6:CA69" si="15">BX6+BY6-BZ6</f>
        <v>13</v>
      </c>
      <c r="CB6" s="26">
        <v>28</v>
      </c>
      <c r="CC6" s="26">
        <v>32</v>
      </c>
      <c r="CD6" s="26">
        <f t="shared" ref="CD6:CD69" si="16">CA6+CB6-CC6</f>
        <v>9</v>
      </c>
      <c r="CE6" s="26">
        <v>32</v>
      </c>
      <c r="CF6" s="26">
        <v>37</v>
      </c>
      <c r="CG6" s="26">
        <f t="shared" ref="CG6:CG69" si="17">CD6+CE6-CF6</f>
        <v>4</v>
      </c>
      <c r="CH6" s="26">
        <v>36</v>
      </c>
      <c r="CI6" s="26">
        <v>32</v>
      </c>
      <c r="CJ6" s="26">
        <f t="shared" ref="CJ6:CJ69" si="18">CG6+CH6-CI6</f>
        <v>8</v>
      </c>
      <c r="CK6" s="26">
        <v>40</v>
      </c>
      <c r="CL6" s="26">
        <v>42</v>
      </c>
      <c r="CM6" s="26">
        <f t="shared" ref="CM6:CM69" si="19">CJ6+CK6-CL6</f>
        <v>6</v>
      </c>
      <c r="CN6" s="26">
        <v>36</v>
      </c>
      <c r="CO6" s="26">
        <v>36</v>
      </c>
      <c r="CP6" s="26">
        <f t="shared" ref="CP6:CP69" si="20">CM6+CN6-CO6</f>
        <v>6</v>
      </c>
      <c r="CQ6" s="26">
        <v>32</v>
      </c>
      <c r="CR6" s="26">
        <v>32</v>
      </c>
      <c r="CS6" s="26">
        <f t="shared" ref="CS6:CS69" si="21">CP6+CQ6-CR6</f>
        <v>6</v>
      </c>
      <c r="CT6" s="26">
        <v>32</v>
      </c>
      <c r="CU6" s="26">
        <v>30</v>
      </c>
      <c r="CV6" s="26">
        <f t="shared" ref="CV6:CV69" si="22">CS6+CT6-CU6</f>
        <v>8</v>
      </c>
      <c r="CW6" s="26">
        <v>40</v>
      </c>
      <c r="CX6" s="26">
        <v>41</v>
      </c>
      <c r="CY6" s="26">
        <f t="shared" ref="CY6:CY69" si="23">CV6+CW6-CX6</f>
        <v>7</v>
      </c>
      <c r="CZ6" s="26">
        <v>36</v>
      </c>
      <c r="DA6" s="26">
        <v>35</v>
      </c>
      <c r="DB6" s="26">
        <f t="shared" ref="DB6:DB69" si="24">CY6+CZ6-DA6</f>
        <v>8</v>
      </c>
      <c r="DC6" s="26">
        <v>32</v>
      </c>
      <c r="DD6" s="26">
        <v>32</v>
      </c>
      <c r="DE6" s="26">
        <f t="shared" ref="DE6:DE69" si="25">DB6+DC6-DD6</f>
        <v>8</v>
      </c>
      <c r="DF6" s="26">
        <v>44</v>
      </c>
      <c r="DG6" s="26">
        <v>40</v>
      </c>
      <c r="DH6" s="26">
        <f t="shared" ref="DH6:DH69" si="26">DE6+DF6-DG6</f>
        <v>12</v>
      </c>
      <c r="DI6" s="26">
        <v>28</v>
      </c>
      <c r="DJ6" s="26">
        <v>35</v>
      </c>
      <c r="DK6" s="26">
        <f t="shared" ref="DK6:DK69" si="27">DH6+DI6-DJ6</f>
        <v>5</v>
      </c>
      <c r="DL6" s="26">
        <v>32</v>
      </c>
      <c r="DM6" s="26">
        <v>21</v>
      </c>
      <c r="DN6" s="26">
        <f t="shared" ref="DN6:DN69" si="28">DK6+DL6-DM6</f>
        <v>16</v>
      </c>
      <c r="DO6" s="26">
        <v>24</v>
      </c>
      <c r="DP6" s="26">
        <v>39</v>
      </c>
      <c r="DQ6" s="26">
        <f t="shared" ref="DQ6:DQ69" si="29">DN6+DO6-DP6</f>
        <v>1</v>
      </c>
      <c r="DR6" s="26">
        <v>36</v>
      </c>
      <c r="DS6" s="26">
        <v>35</v>
      </c>
      <c r="DT6" s="26">
        <f t="shared" ref="DT6:DT69" si="30">DQ6+DR6-DS6</f>
        <v>2</v>
      </c>
      <c r="DU6" s="26">
        <v>36</v>
      </c>
      <c r="DV6" s="26">
        <v>36</v>
      </c>
      <c r="DW6" s="26">
        <f t="shared" ref="DW6:DW69" si="31">DT6+DU6-DV6</f>
        <v>2</v>
      </c>
      <c r="DX6" s="26">
        <f>36+16</f>
        <v>52</v>
      </c>
      <c r="DY6" s="26">
        <v>42</v>
      </c>
      <c r="DZ6" s="26">
        <f t="shared" ref="DZ6:DZ69" si="32">DW6+DX6-DY6</f>
        <v>12</v>
      </c>
      <c r="EA6" s="26">
        <v>32</v>
      </c>
      <c r="EB6" s="26">
        <v>36</v>
      </c>
      <c r="EC6" s="26">
        <f t="shared" ref="EC6:EC69" si="33">DZ6+EA6-EB6</f>
        <v>8</v>
      </c>
      <c r="ED6" s="26"/>
      <c r="EE6" s="26"/>
      <c r="EF6" s="26">
        <f t="shared" ref="EF6:EF69" si="34">EC6+ED6-EE6</f>
        <v>8</v>
      </c>
      <c r="EG6" s="26">
        <v>36</v>
      </c>
      <c r="EH6" s="26">
        <v>37</v>
      </c>
      <c r="EI6" s="26">
        <f t="shared" ref="EI6:EI69" si="35">EF6+EG6-EH6</f>
        <v>7</v>
      </c>
      <c r="EJ6" s="26">
        <f>8+32</f>
        <v>40</v>
      </c>
      <c r="EK6" s="26">
        <v>41</v>
      </c>
      <c r="EL6" s="26">
        <f t="shared" ref="EL6:EL69" si="36">EI6+EJ6-EK6</f>
        <v>6</v>
      </c>
      <c r="EM6" s="26">
        <v>40</v>
      </c>
      <c r="EN6" s="26">
        <v>39</v>
      </c>
      <c r="EO6" s="26">
        <f t="shared" ref="EO6:EO69" si="37">EL6+EM6-EN6</f>
        <v>7</v>
      </c>
      <c r="EP6" s="26">
        <f>1+32</f>
        <v>33</v>
      </c>
      <c r="EQ6" s="26">
        <v>37</v>
      </c>
      <c r="ER6" s="26">
        <f t="shared" ref="ER6:ER69" si="38">EO6+EP6-EQ6</f>
        <v>3</v>
      </c>
      <c r="ES6" s="26">
        <v>36</v>
      </c>
      <c r="ET6" s="26">
        <v>33</v>
      </c>
      <c r="EU6" s="26">
        <f t="shared" ref="EU6:EU69" si="39">ER6+ES6-ET6</f>
        <v>6</v>
      </c>
      <c r="EV6" s="26">
        <v>32</v>
      </c>
      <c r="EW6" s="26">
        <v>34</v>
      </c>
      <c r="EX6" s="26">
        <f t="shared" ref="EX6:EX69" si="40">EU6+EV6-EW6</f>
        <v>4</v>
      </c>
      <c r="EY6" s="26"/>
      <c r="EZ6" s="26"/>
      <c r="FA6" s="26">
        <f t="shared" ref="FA6:FA69" si="41">EX6+EY6-EZ6</f>
        <v>4</v>
      </c>
      <c r="FB6" s="26">
        <v>32</v>
      </c>
      <c r="FC6" s="26">
        <v>31</v>
      </c>
      <c r="FD6" s="26">
        <f t="shared" ref="FD6:FD69" si="42">FA6+FB6-FC6</f>
        <v>5</v>
      </c>
      <c r="FE6" s="26">
        <v>32</v>
      </c>
      <c r="FF6" s="26">
        <v>33</v>
      </c>
      <c r="FG6" s="26">
        <f t="shared" si="0"/>
        <v>4</v>
      </c>
      <c r="FH6" s="26">
        <v>32</v>
      </c>
      <c r="FI6" s="26">
        <v>33</v>
      </c>
      <c r="FJ6" s="26">
        <f t="shared" ref="FJ6:FJ69" si="43">FG6+FH6-FI6</f>
        <v>3</v>
      </c>
      <c r="FK6" s="26">
        <v>32</v>
      </c>
      <c r="FL6" s="26">
        <v>29</v>
      </c>
      <c r="FM6" s="26">
        <f t="shared" ref="FM6:FM69" si="44">FJ6+FK6-FL6</f>
        <v>6</v>
      </c>
      <c r="FN6" s="26">
        <v>32</v>
      </c>
      <c r="FO6" s="26">
        <v>28</v>
      </c>
      <c r="FP6" s="26">
        <f t="shared" ref="FP6:FP69" si="45">FM6+FN6-FO6</f>
        <v>10</v>
      </c>
      <c r="FQ6" s="26">
        <v>28</v>
      </c>
      <c r="FR6" s="26">
        <v>22</v>
      </c>
      <c r="FS6" s="26">
        <f t="shared" ref="FS6:FS69" si="46">FP6+FQ6-FR6</f>
        <v>16</v>
      </c>
      <c r="FT6" s="26">
        <v>20</v>
      </c>
      <c r="FU6" s="26">
        <v>20</v>
      </c>
      <c r="FV6" s="26">
        <f t="shared" ref="FV6:FV69" si="47">FS6+FT6-FU6</f>
        <v>16</v>
      </c>
      <c r="FW6" s="26"/>
      <c r="FX6" s="26"/>
      <c r="FY6" s="26">
        <f t="shared" ref="FY6:FY69" si="48">FV6+FW6-FX6</f>
        <v>16</v>
      </c>
      <c r="FZ6" s="26">
        <v>1</v>
      </c>
      <c r="GA6" s="26">
        <v>1</v>
      </c>
      <c r="GB6" s="26">
        <f t="shared" ref="GB6:GB69" si="49">FY6+FZ6-GA6</f>
        <v>16</v>
      </c>
      <c r="GC6" s="26">
        <v>24</v>
      </c>
      <c r="GD6" s="26">
        <v>24</v>
      </c>
      <c r="GE6" s="26">
        <f t="shared" ref="GE6:GE69" si="50">GB6+GC6-GD6</f>
        <v>16</v>
      </c>
      <c r="GF6" s="26"/>
      <c r="GG6" s="26">
        <v>16</v>
      </c>
      <c r="GH6" s="26">
        <f t="shared" ref="GH6:GH69" si="51">GE6+GF6-GG6</f>
        <v>0</v>
      </c>
      <c r="GI6" s="26">
        <v>28</v>
      </c>
      <c r="GJ6" s="26">
        <v>23</v>
      </c>
      <c r="GK6" s="26">
        <f t="shared" ref="GK6:GK69" si="52">GH6+GI6-GJ6</f>
        <v>5</v>
      </c>
      <c r="GL6" s="26">
        <v>24</v>
      </c>
      <c r="GM6" s="26">
        <v>27</v>
      </c>
      <c r="GN6" s="26">
        <f t="shared" ref="GN6:GN69" si="53">GK6+GL6-GM6</f>
        <v>2</v>
      </c>
      <c r="GO6" s="26">
        <v>28</v>
      </c>
      <c r="GP6" s="26">
        <v>28</v>
      </c>
      <c r="GQ6" s="26">
        <f t="shared" ref="GQ6:GQ69" si="54">GN6+GO6-GP6</f>
        <v>2</v>
      </c>
      <c r="GR6" s="26">
        <v>36</v>
      </c>
      <c r="GS6" s="26">
        <v>32</v>
      </c>
      <c r="GT6" s="26">
        <f t="shared" ref="GT6:GT69" si="55">GQ6+GR6-GS6</f>
        <v>6</v>
      </c>
      <c r="GU6" s="26">
        <v>28</v>
      </c>
      <c r="GV6" s="26">
        <v>28</v>
      </c>
      <c r="GW6" s="26">
        <f t="shared" ref="GW6:GW69" si="56">GT6+GU6-GV6</f>
        <v>6</v>
      </c>
      <c r="GX6" s="26">
        <v>28</v>
      </c>
      <c r="GY6" s="26">
        <v>24</v>
      </c>
      <c r="GZ6" s="26">
        <f t="shared" ref="GZ6:GZ69" si="57">GW6+GX6-GY6</f>
        <v>10</v>
      </c>
      <c r="HA6" s="26">
        <v>16</v>
      </c>
      <c r="HB6" s="26">
        <v>22</v>
      </c>
      <c r="HC6" s="26">
        <f t="shared" ref="HC6:HC69" si="58">GZ6+HA6-HB6</f>
        <v>4</v>
      </c>
      <c r="HD6" s="26">
        <v>24</v>
      </c>
      <c r="HE6" s="26">
        <v>26</v>
      </c>
      <c r="HF6" s="26">
        <f t="shared" ref="HF6:HF69" si="59">HC6+HD6-HE6</f>
        <v>2</v>
      </c>
      <c r="HG6" s="26">
        <v>28</v>
      </c>
      <c r="HH6" s="26">
        <v>28</v>
      </c>
      <c r="HI6" s="26">
        <f t="shared" ref="HI6:HI69" si="60">HF6+HG6-HH6</f>
        <v>2</v>
      </c>
      <c r="HJ6" s="26">
        <v>36</v>
      </c>
      <c r="HK6" s="26">
        <v>35</v>
      </c>
      <c r="HL6" s="26">
        <f t="shared" ref="HL6:HL69" si="61">HI6+HJ6-HK6</f>
        <v>3</v>
      </c>
      <c r="HM6" s="26">
        <v>32</v>
      </c>
      <c r="HN6" s="26">
        <v>32</v>
      </c>
      <c r="HO6" s="26">
        <f t="shared" ref="HO6:HO69" si="62">HL6+HM6-HN6</f>
        <v>3</v>
      </c>
      <c r="HP6" s="26"/>
      <c r="HQ6" s="26"/>
      <c r="HR6" s="26">
        <f t="shared" ref="HR6:HR69" si="63">HO6+HP6-HQ6</f>
        <v>3</v>
      </c>
      <c r="HS6" s="26">
        <v>28</v>
      </c>
      <c r="HT6" s="26">
        <v>29</v>
      </c>
      <c r="HU6" s="26">
        <f t="shared" si="1"/>
        <v>2</v>
      </c>
      <c r="HV6" s="26">
        <v>28</v>
      </c>
      <c r="HW6" s="26">
        <v>18</v>
      </c>
      <c r="HX6" s="26">
        <f t="shared" ref="HX6:HX69" si="64">HU6+HV6-HW6</f>
        <v>12</v>
      </c>
      <c r="HY6" s="26">
        <v>20</v>
      </c>
      <c r="HZ6" s="26">
        <v>20</v>
      </c>
      <c r="IA6" s="26">
        <f t="shared" ref="IA6:IA69" si="65">HX6+HY6-HZ6</f>
        <v>12</v>
      </c>
      <c r="IB6" s="26"/>
      <c r="IC6" s="26">
        <v>5</v>
      </c>
      <c r="ID6" s="26">
        <f t="shared" ref="ID6:ID69" si="66">IA6+IB6-IC6</f>
        <v>7</v>
      </c>
      <c r="IE6" s="26"/>
      <c r="IF6" s="26">
        <v>1</v>
      </c>
      <c r="IG6" s="33">
        <f t="shared" ref="IG6:IG69" si="67">ID6+IE6-IF6</f>
        <v>6</v>
      </c>
      <c r="IH6" s="26"/>
      <c r="II6" s="26">
        <v>3</v>
      </c>
      <c r="IJ6" s="33">
        <f t="shared" ref="IJ6:IJ69" si="68">IG6+IH6-II6</f>
        <v>3</v>
      </c>
      <c r="IK6" s="26">
        <v>12</v>
      </c>
      <c r="IL6" s="26">
        <v>9</v>
      </c>
      <c r="IM6" s="33">
        <f t="shared" ref="IM6:IM69" si="69">++IJ6+IK6-IL6</f>
        <v>6</v>
      </c>
      <c r="IN6" s="26">
        <v>20</v>
      </c>
      <c r="IO6" s="26">
        <v>24</v>
      </c>
      <c r="IP6" s="26">
        <f t="shared" ref="IP6:IP69" si="70">IM6+IN6-IO6</f>
        <v>2</v>
      </c>
      <c r="IQ6" s="26">
        <v>32</v>
      </c>
      <c r="IR6" s="26">
        <v>31</v>
      </c>
      <c r="IS6" s="26">
        <f t="shared" ref="IS6:IS69" si="71">IP6+IQ6-IR6</f>
        <v>3</v>
      </c>
      <c r="IT6" s="26">
        <v>28</v>
      </c>
      <c r="IU6" s="26">
        <v>29</v>
      </c>
      <c r="IV6" s="26">
        <f t="shared" ref="IV6:IV69" si="72">IS6+IT6-IU6</f>
        <v>2</v>
      </c>
      <c r="IW6" s="26">
        <v>28</v>
      </c>
      <c r="IX6" s="26">
        <v>28</v>
      </c>
      <c r="IY6" s="26">
        <f t="shared" ref="IY6:IY69" si="73">IV6+IW6-IX6</f>
        <v>2</v>
      </c>
      <c r="IZ6" s="26">
        <v>28</v>
      </c>
      <c r="JA6" s="26">
        <v>29</v>
      </c>
      <c r="JB6" s="26">
        <f t="shared" ref="JB6:JB69" si="74">IY6+IZ6-JA6</f>
        <v>1</v>
      </c>
      <c r="JC6" s="26">
        <v>32</v>
      </c>
      <c r="JD6" s="26">
        <v>23</v>
      </c>
      <c r="JE6" s="26">
        <f t="shared" ref="JE6:JE69" si="75">JB6+JC6-JD6</f>
        <v>10</v>
      </c>
      <c r="JF6" s="26">
        <v>24</v>
      </c>
      <c r="JG6" s="26">
        <v>31</v>
      </c>
      <c r="JH6" s="26">
        <f t="shared" ref="JH6:JH69" si="76">JE6+JF6-JG6</f>
        <v>3</v>
      </c>
      <c r="JI6" s="26">
        <v>32</v>
      </c>
      <c r="JJ6" s="26">
        <v>30</v>
      </c>
      <c r="JK6" s="26">
        <f t="shared" ref="JK6:JK69" si="77">JH6+JI6-JJ6</f>
        <v>5</v>
      </c>
      <c r="JL6" s="26">
        <v>28</v>
      </c>
      <c r="JM6" s="26">
        <v>24</v>
      </c>
      <c r="JN6" s="26">
        <f t="shared" ref="JN6:JN69" si="78">JK6+JL6-JM6</f>
        <v>9</v>
      </c>
      <c r="JO6" s="26">
        <v>24</v>
      </c>
      <c r="JP6" s="26">
        <v>30</v>
      </c>
      <c r="JQ6" s="26">
        <f t="shared" ref="JQ6:JQ69" si="79">JN6+JO6-JP6</f>
        <v>3</v>
      </c>
      <c r="JR6" s="26">
        <v>32</v>
      </c>
      <c r="JS6" s="26">
        <v>27</v>
      </c>
      <c r="JT6" s="26">
        <f t="shared" ref="JT6:JT69" si="80">JQ6+JR6-JS6</f>
        <v>8</v>
      </c>
      <c r="JU6" s="26">
        <v>32</v>
      </c>
      <c r="JV6" s="26">
        <v>26</v>
      </c>
      <c r="JW6" s="26">
        <f>JT6+JU6-JV6</f>
        <v>14</v>
      </c>
      <c r="JX6" s="26">
        <v>16</v>
      </c>
      <c r="JY6" s="26">
        <v>28</v>
      </c>
      <c r="JZ6" s="26">
        <f t="shared" ref="JZ6:JZ69" si="81">JW6+JX6-JY6</f>
        <v>2</v>
      </c>
      <c r="KA6" s="26">
        <v>32</v>
      </c>
      <c r="KB6" s="26">
        <v>30</v>
      </c>
      <c r="KC6" s="26">
        <f t="shared" ref="KC6:KC69" si="82">JZ6+KA6-KB6</f>
        <v>4</v>
      </c>
      <c r="KD6" s="26">
        <v>32</v>
      </c>
      <c r="KE6" s="26">
        <v>27</v>
      </c>
      <c r="KF6" s="26">
        <f t="shared" ref="KF6:KF69" si="83">KC6+KD6-KE6</f>
        <v>9</v>
      </c>
      <c r="KG6" s="26">
        <v>24</v>
      </c>
      <c r="KH6" s="26">
        <v>28</v>
      </c>
      <c r="KI6" s="26">
        <f t="shared" ref="KI6:KI69" si="84">KF6+KG6-KH6</f>
        <v>5</v>
      </c>
      <c r="KJ6" s="26">
        <v>32</v>
      </c>
      <c r="KK6" s="26">
        <v>23</v>
      </c>
      <c r="KL6" s="26">
        <f t="shared" ref="KL6:KL69" si="85">KI6+KJ6-KK6</f>
        <v>14</v>
      </c>
      <c r="KM6" s="26">
        <v>12</v>
      </c>
      <c r="KN6" s="26">
        <v>20</v>
      </c>
      <c r="KO6" s="26">
        <f t="shared" ref="KO6:KO69" si="86">KL6+KM6-KN6</f>
        <v>6</v>
      </c>
      <c r="KP6" s="26">
        <v>20</v>
      </c>
      <c r="KQ6" s="26">
        <v>20</v>
      </c>
      <c r="KR6" s="26">
        <f t="shared" ref="KR6:KR69" si="87">KO6+KP6-KQ6</f>
        <v>6</v>
      </c>
      <c r="KS6" s="26">
        <v>24</v>
      </c>
      <c r="KT6" s="26">
        <v>20</v>
      </c>
      <c r="KU6" s="26">
        <f t="shared" ref="KU6:KU69" si="88">KR6+KS6-KT6</f>
        <v>10</v>
      </c>
      <c r="KV6" s="26">
        <v>28</v>
      </c>
      <c r="KW6" s="26">
        <v>30</v>
      </c>
      <c r="KX6" s="26">
        <f t="shared" ref="KX6:KX69" si="89">KU6+KV6-KW6</f>
        <v>8</v>
      </c>
      <c r="KY6" s="26">
        <v>24</v>
      </c>
      <c r="KZ6" s="26">
        <v>26</v>
      </c>
      <c r="LA6" s="26">
        <f t="shared" ref="LA6:LA69" si="90">KX6+KY6-KZ6</f>
        <v>6</v>
      </c>
      <c r="LB6" s="26">
        <v>28</v>
      </c>
      <c r="LC6" s="26">
        <v>30</v>
      </c>
      <c r="LD6" s="26">
        <f t="shared" ref="LD6:LD69" si="91">LA6+LB6-LC6</f>
        <v>4</v>
      </c>
      <c r="LE6" s="26">
        <v>28</v>
      </c>
      <c r="LF6" s="26">
        <v>26</v>
      </c>
      <c r="LG6" s="26">
        <f t="shared" ref="LG6:LG69" si="92">LD6+LE6-LF6</f>
        <v>6</v>
      </c>
      <c r="LH6" s="26">
        <v>20</v>
      </c>
      <c r="LI6" s="26">
        <v>20</v>
      </c>
      <c r="LJ6" s="26">
        <f t="shared" ref="LJ6:LJ69" si="93">LG6+LH6-LI6</f>
        <v>6</v>
      </c>
      <c r="LK6" s="26">
        <v>20</v>
      </c>
      <c r="LL6" s="26">
        <v>22</v>
      </c>
      <c r="LM6" s="26">
        <f t="shared" ref="LM6:LM69" si="94">LJ6+LK6-LL6</f>
        <v>4</v>
      </c>
      <c r="LN6" s="26">
        <v>32</v>
      </c>
      <c r="LO6" s="26">
        <v>29</v>
      </c>
      <c r="LP6" s="26">
        <f t="shared" ref="LP6:LP69" si="95">LM6+LN6-LO6</f>
        <v>7</v>
      </c>
      <c r="LQ6" s="26">
        <v>24</v>
      </c>
      <c r="LR6" s="26">
        <v>28</v>
      </c>
      <c r="LS6" s="26">
        <f t="shared" si="2"/>
        <v>3</v>
      </c>
      <c r="LT6" s="26">
        <v>24</v>
      </c>
      <c r="LU6" s="26">
        <v>24</v>
      </c>
      <c r="LV6" s="26">
        <f t="shared" ref="LV6:LV69" si="96">LS6+LT6-LU6</f>
        <v>3</v>
      </c>
      <c r="LW6" s="26">
        <v>28</v>
      </c>
      <c r="LX6" s="26">
        <v>23</v>
      </c>
      <c r="LY6" s="26">
        <f t="shared" si="3"/>
        <v>8</v>
      </c>
      <c r="LZ6" s="26">
        <v>16</v>
      </c>
      <c r="MA6" s="26">
        <v>16</v>
      </c>
      <c r="MB6" s="26">
        <f t="shared" ref="MB6:MB69" si="97">LY6+LZ6-MA6</f>
        <v>8</v>
      </c>
      <c r="MC6" s="26">
        <v>24</v>
      </c>
      <c r="MD6" s="26">
        <v>28</v>
      </c>
      <c r="ME6" s="26">
        <f t="shared" ref="ME6:ME69" si="98">MB6+MC6-MD6</f>
        <v>4</v>
      </c>
      <c r="MF6" s="26">
        <v>28</v>
      </c>
      <c r="MG6" s="26">
        <v>24</v>
      </c>
      <c r="MH6" s="26">
        <f t="shared" ref="MH6:MH69" si="99">ME6+MF6-MG6</f>
        <v>8</v>
      </c>
      <c r="MI6" s="26">
        <v>24</v>
      </c>
      <c r="MJ6" s="26">
        <v>29</v>
      </c>
      <c r="MK6" s="26">
        <f t="shared" ref="MK6:MK69" si="100">MH6+MI6-MJ6</f>
        <v>3</v>
      </c>
      <c r="ML6" s="26">
        <v>28</v>
      </c>
      <c r="MM6" s="26">
        <v>27</v>
      </c>
      <c r="MN6" s="26">
        <f t="shared" ref="MN6:MN69" si="101">MK6+ML6-MM6</f>
        <v>4</v>
      </c>
      <c r="MO6" s="26">
        <v>28</v>
      </c>
      <c r="MP6" s="26">
        <v>22</v>
      </c>
      <c r="MQ6" s="26">
        <f t="shared" ref="MQ6:MQ69" si="102">MN6+MO6-MP6</f>
        <v>10</v>
      </c>
      <c r="MR6" s="26">
        <v>12</v>
      </c>
      <c r="MS6" s="26">
        <v>20</v>
      </c>
      <c r="MT6" s="26">
        <f t="shared" ref="MT6:MT69" si="103">MQ6+MR6-MS6</f>
        <v>2</v>
      </c>
      <c r="MU6" s="26">
        <f>24+1</f>
        <v>25</v>
      </c>
      <c r="MV6" s="26">
        <v>16</v>
      </c>
      <c r="MW6" s="26">
        <f t="shared" ref="MW6:MW69" si="104">MT6+MU6-MV6</f>
        <v>11</v>
      </c>
      <c r="MX6" s="26">
        <v>20</v>
      </c>
      <c r="MY6" s="26">
        <v>23</v>
      </c>
      <c r="MZ6" s="26">
        <f t="shared" ref="MZ6:MZ69" si="105">MW6+MX6-MY6</f>
        <v>8</v>
      </c>
      <c r="NA6" s="26">
        <v>24</v>
      </c>
      <c r="NB6" s="26">
        <v>26</v>
      </c>
      <c r="NC6" s="26">
        <f t="shared" ref="NC6:NC69" si="106">MZ6+NA6-NB6</f>
        <v>6</v>
      </c>
      <c r="ND6" s="26">
        <v>28</v>
      </c>
      <c r="NE6" s="26">
        <v>32</v>
      </c>
      <c r="NF6" s="26">
        <f t="shared" ref="NF6:NF69" si="107">NC6+ND6-NE6</f>
        <v>2</v>
      </c>
      <c r="NG6" s="26">
        <v>28</v>
      </c>
      <c r="NH6" s="26">
        <v>22</v>
      </c>
      <c r="NI6" s="26">
        <f t="shared" ref="NI6:NI69" si="108">NF6+NG6-NH6</f>
        <v>8</v>
      </c>
      <c r="NJ6" s="26">
        <v>16</v>
      </c>
      <c r="NK6" s="26">
        <v>18</v>
      </c>
      <c r="NL6" s="26">
        <f t="shared" ref="NL6:NL69" si="109">NI6+NJ6-NK6</f>
        <v>6</v>
      </c>
      <c r="NM6" s="26">
        <v>24</v>
      </c>
      <c r="NN6" s="26">
        <v>26</v>
      </c>
      <c r="NO6" s="26">
        <f t="shared" ref="NO6:NO69" si="110">NL6+NM6-NN6</f>
        <v>4</v>
      </c>
      <c r="NP6" s="26">
        <v>24</v>
      </c>
      <c r="NQ6" s="26">
        <v>25</v>
      </c>
      <c r="NR6" s="26">
        <f t="shared" ref="NR6:NR69" si="111">NO6+NP6-NQ6</f>
        <v>3</v>
      </c>
      <c r="NS6" s="26">
        <v>24</v>
      </c>
      <c r="NT6" s="26">
        <v>23</v>
      </c>
      <c r="NU6" s="26">
        <f t="shared" ref="NU6:NU69" si="112">NR6+NS6-NT6</f>
        <v>4</v>
      </c>
      <c r="NV6" s="26">
        <v>24</v>
      </c>
      <c r="NW6" s="26">
        <v>18</v>
      </c>
      <c r="NX6" s="26">
        <f t="shared" ref="NX6:NX69" si="113">NU6+NV6-NW6</f>
        <v>10</v>
      </c>
      <c r="NY6" s="26">
        <v>12</v>
      </c>
      <c r="NZ6" s="26">
        <v>16</v>
      </c>
      <c r="OA6" s="26">
        <f t="shared" ref="OA6:OA69" si="114">NX6+NY6-NZ6</f>
        <v>6</v>
      </c>
      <c r="OB6" s="26">
        <v>21</v>
      </c>
      <c r="OC6" s="26">
        <v>24</v>
      </c>
      <c r="OD6" s="26">
        <f t="shared" ref="OD6:OD69" si="115">OA6+OB6-OC6</f>
        <v>3</v>
      </c>
      <c r="OE6" s="26">
        <v>28</v>
      </c>
      <c r="OF6" s="26">
        <v>25</v>
      </c>
      <c r="OG6" s="26">
        <f t="shared" ref="OG6:OG69" si="116">OD6+OE6-OF6</f>
        <v>6</v>
      </c>
      <c r="OH6" s="26">
        <v>28</v>
      </c>
      <c r="OI6" s="26">
        <v>30</v>
      </c>
      <c r="OJ6" s="26">
        <f t="shared" ref="OJ6:OJ69" si="117">OG6+OH6-OI6</f>
        <v>4</v>
      </c>
      <c r="OK6" s="26">
        <v>32</v>
      </c>
      <c r="OL6" s="26">
        <v>28</v>
      </c>
      <c r="OM6" s="26">
        <f>OJ6+OK6-OL6</f>
        <v>8</v>
      </c>
      <c r="ON6" s="26">
        <v>24</v>
      </c>
      <c r="OO6" s="26">
        <v>26</v>
      </c>
      <c r="OP6" s="26">
        <f t="shared" ref="OP6:OP69" si="118">OM6+ON6-OO6</f>
        <v>6</v>
      </c>
      <c r="OQ6" s="26"/>
      <c r="OR6" s="26"/>
      <c r="OS6" s="26">
        <f t="shared" ref="OS6:OS69" si="119">OP6+OQ6-OR6</f>
        <v>6</v>
      </c>
      <c r="OT6" s="30">
        <v>32</v>
      </c>
      <c r="OU6" s="26">
        <v>31</v>
      </c>
      <c r="OV6" s="26">
        <f>OS6+OT6-OU6</f>
        <v>7</v>
      </c>
      <c r="OW6" s="26">
        <v>28</v>
      </c>
      <c r="OX6" s="26">
        <v>31</v>
      </c>
      <c r="OY6" s="26">
        <f t="shared" ref="OY6:OY69" si="120">OV6+OW6-OX6</f>
        <v>4</v>
      </c>
      <c r="OZ6" s="26">
        <v>32</v>
      </c>
      <c r="PA6" s="26">
        <v>33</v>
      </c>
      <c r="PB6" s="26">
        <f t="shared" ref="PB6:PB69" si="121">OY6+OZ6-PA6</f>
        <v>3</v>
      </c>
      <c r="PC6" s="26">
        <v>28</v>
      </c>
      <c r="PD6" s="26">
        <v>22</v>
      </c>
      <c r="PE6" s="26">
        <f t="shared" ref="PE6:PE69" si="122">PB6+PC6-PD6</f>
        <v>9</v>
      </c>
      <c r="PF6" s="28">
        <f t="shared" ref="PF6:PF69" si="123">+DA6+DD6+DG6+DJ6+DM6+DP6+DS6+DV6+DY6+EB6+EH6+EK6+EN6+EQ6+ET6+EW6+FC6+FF6+FI6+FL6+FO6+FR6+FU6</f>
        <v>768</v>
      </c>
      <c r="PG6" s="29">
        <f t="shared" ref="PG6:PG69" si="124">+PF6/23</f>
        <v>33.391304347826086</v>
      </c>
      <c r="PH6" s="18"/>
      <c r="PI6" s="28">
        <f t="shared" ref="PI6:PI69" si="125">+FX6+GA6+GD6+GG6+GJ6+GM6+GP6+GS6+GV6+GY6+HB6+HE6+HH6+HK6+HN6+HT6+HW6+IC6+IF6+II6+IL6+IO6+IR6+IU6+IX6+HZ6</f>
        <v>543</v>
      </c>
      <c r="PJ6" s="29">
        <f t="shared" ref="PJ6:PJ69" si="126">+PI6/26</f>
        <v>20.884615384615383</v>
      </c>
      <c r="PK6" s="6"/>
      <c r="PL6" s="28">
        <f t="shared" ref="PL6:PL69" si="127">+JA6+JD6+JG6+JJ6+JM6+JP6+JS6+JV6+JY6+KB6+KE6+KH6+KK6+KN6+KQ6+KT6+KW6+KZ6+LC6+LF6+LI6+LL6+LO6+LR6+LU6</f>
        <v>651</v>
      </c>
      <c r="PM6" s="28">
        <f t="shared" ref="PM6:PM69" si="128">+PL6/25</f>
        <v>26.04</v>
      </c>
      <c r="PN6" s="6"/>
      <c r="PO6" s="28">
        <f t="shared" ref="PO6:PO69" si="129">+PF6+PI6+PL6</f>
        <v>1962</v>
      </c>
      <c r="PP6" s="29">
        <f t="shared" ref="PP6:PP69" si="130">+PO6/74</f>
        <v>26.513513513513512</v>
      </c>
    </row>
    <row r="7" spans="1:432" s="30" customFormat="1" ht="20.25" x14ac:dyDescent="0.3">
      <c r="A7" s="19">
        <v>3</v>
      </c>
      <c r="B7" s="31" t="s">
        <v>107</v>
      </c>
      <c r="C7" s="32" t="s">
        <v>108</v>
      </c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  <c r="BJ7" s="26"/>
      <c r="BK7" s="26"/>
      <c r="BL7" s="26"/>
      <c r="BM7" s="26"/>
      <c r="BN7" s="26"/>
      <c r="BO7" s="26"/>
      <c r="BP7" s="26"/>
      <c r="BQ7" s="26"/>
      <c r="BR7" s="26"/>
      <c r="BS7" s="26"/>
      <c r="BT7" s="26"/>
      <c r="BU7" s="26"/>
      <c r="BV7" s="26"/>
      <c r="BW7" s="26"/>
      <c r="BX7" s="26"/>
      <c r="BY7" s="26"/>
      <c r="BZ7" s="26"/>
      <c r="CA7" s="27"/>
      <c r="CB7" s="26"/>
      <c r="CC7" s="26"/>
      <c r="CD7" s="26"/>
      <c r="CE7" s="26"/>
      <c r="CF7" s="26"/>
      <c r="CG7" s="26"/>
      <c r="CH7" s="26"/>
      <c r="CI7" s="26"/>
      <c r="CJ7" s="26"/>
      <c r="CK7" s="26"/>
      <c r="CL7" s="26"/>
      <c r="CM7" s="26"/>
      <c r="CN7" s="26"/>
      <c r="CO7" s="26"/>
      <c r="CP7" s="26"/>
      <c r="CQ7" s="26"/>
      <c r="CR7" s="26"/>
      <c r="CS7" s="26"/>
      <c r="CT7" s="26"/>
      <c r="CU7" s="26"/>
      <c r="CV7" s="26"/>
      <c r="CW7" s="26"/>
      <c r="CX7" s="26"/>
      <c r="CY7" s="26"/>
      <c r="CZ7" s="26"/>
      <c r="DA7" s="26"/>
      <c r="DB7" s="26"/>
      <c r="DC7" s="26"/>
      <c r="DD7" s="26"/>
      <c r="DE7" s="26"/>
      <c r="DF7" s="26"/>
      <c r="DG7" s="26"/>
      <c r="DH7" s="26"/>
      <c r="DI7" s="26"/>
      <c r="DJ7" s="26"/>
      <c r="DK7" s="26"/>
      <c r="DL7" s="26"/>
      <c r="DM7" s="26"/>
      <c r="DN7" s="26"/>
      <c r="DO7" s="26"/>
      <c r="DP7" s="26"/>
      <c r="DQ7" s="26"/>
      <c r="DR7" s="26"/>
      <c r="DS7" s="26"/>
      <c r="DT7" s="26"/>
      <c r="DU7" s="26"/>
      <c r="DV7" s="26"/>
      <c r="DW7" s="26"/>
      <c r="DX7" s="26"/>
      <c r="DY7" s="26"/>
      <c r="DZ7" s="26"/>
      <c r="EA7" s="26"/>
      <c r="EB7" s="26"/>
      <c r="EC7" s="26"/>
      <c r="ED7" s="26"/>
      <c r="EE7" s="26"/>
      <c r="EF7" s="26"/>
      <c r="EG7" s="26"/>
      <c r="EH7" s="26"/>
      <c r="EI7" s="26"/>
      <c r="EJ7" s="26"/>
      <c r="EK7" s="26"/>
      <c r="EL7" s="26"/>
      <c r="EM7" s="26"/>
      <c r="EN7" s="26"/>
      <c r="EO7" s="26"/>
      <c r="EP7" s="26"/>
      <c r="EQ7" s="26"/>
      <c r="ER7" s="26">
        <v>0</v>
      </c>
      <c r="ES7" s="26">
        <v>198.4</v>
      </c>
      <c r="ET7" s="26">
        <v>198.4</v>
      </c>
      <c r="EU7" s="26">
        <f t="shared" si="39"/>
        <v>0</v>
      </c>
      <c r="EV7" s="26"/>
      <c r="EW7" s="26"/>
      <c r="EX7" s="26">
        <f t="shared" si="40"/>
        <v>0</v>
      </c>
      <c r="EY7" s="26"/>
      <c r="EZ7" s="26"/>
      <c r="FA7" s="26">
        <f t="shared" si="41"/>
        <v>0</v>
      </c>
      <c r="FB7" s="26"/>
      <c r="FC7" s="26"/>
      <c r="FD7" s="26">
        <f t="shared" si="42"/>
        <v>0</v>
      </c>
      <c r="FE7" s="26"/>
      <c r="FF7" s="26"/>
      <c r="FG7" s="26">
        <f t="shared" si="0"/>
        <v>0</v>
      </c>
      <c r="FH7" s="26"/>
      <c r="FI7" s="26"/>
      <c r="FJ7" s="26">
        <f t="shared" si="43"/>
        <v>0</v>
      </c>
      <c r="FK7" s="26"/>
      <c r="FL7" s="26"/>
      <c r="FM7" s="26">
        <f t="shared" si="44"/>
        <v>0</v>
      </c>
      <c r="FN7" s="26"/>
      <c r="FO7" s="26"/>
      <c r="FP7" s="26">
        <f t="shared" si="45"/>
        <v>0</v>
      </c>
      <c r="FQ7" s="26"/>
      <c r="FR7" s="26"/>
      <c r="FS7" s="26">
        <f t="shared" si="46"/>
        <v>0</v>
      </c>
      <c r="FT7" s="26"/>
      <c r="FU7" s="26"/>
      <c r="FV7" s="26">
        <f t="shared" si="47"/>
        <v>0</v>
      </c>
      <c r="FW7" s="26"/>
      <c r="FX7" s="26"/>
      <c r="FY7" s="26">
        <f t="shared" si="48"/>
        <v>0</v>
      </c>
      <c r="FZ7" s="26"/>
      <c r="GA7" s="26"/>
      <c r="GB7" s="26">
        <f t="shared" si="49"/>
        <v>0</v>
      </c>
      <c r="GC7" s="26"/>
      <c r="GD7" s="26"/>
      <c r="GE7" s="26">
        <f t="shared" si="50"/>
        <v>0</v>
      </c>
      <c r="GF7" s="26">
        <v>4701.3999999999996</v>
      </c>
      <c r="GG7" s="26">
        <v>4701.3999999999996</v>
      </c>
      <c r="GH7" s="26">
        <f t="shared" si="51"/>
        <v>0</v>
      </c>
      <c r="GI7" s="26"/>
      <c r="GJ7" s="26"/>
      <c r="GK7" s="26">
        <f t="shared" si="52"/>
        <v>0</v>
      </c>
      <c r="GL7" s="26"/>
      <c r="GM7" s="26"/>
      <c r="GN7" s="26">
        <f t="shared" si="53"/>
        <v>0</v>
      </c>
      <c r="GO7" s="26"/>
      <c r="GP7" s="26"/>
      <c r="GQ7" s="26">
        <f t="shared" si="54"/>
        <v>0</v>
      </c>
      <c r="GR7" s="26"/>
      <c r="GS7" s="26"/>
      <c r="GT7" s="26">
        <f t="shared" si="55"/>
        <v>0</v>
      </c>
      <c r="GU7" s="26"/>
      <c r="GV7" s="26"/>
      <c r="GW7" s="26">
        <f t="shared" si="56"/>
        <v>0</v>
      </c>
      <c r="GX7" s="26"/>
      <c r="GY7" s="26"/>
      <c r="GZ7" s="26">
        <f t="shared" si="57"/>
        <v>0</v>
      </c>
      <c r="HA7" s="26"/>
      <c r="HB7" s="26"/>
      <c r="HC7" s="26">
        <f t="shared" si="58"/>
        <v>0</v>
      </c>
      <c r="HD7" s="26"/>
      <c r="HE7" s="26"/>
      <c r="HF7" s="26">
        <f t="shared" si="59"/>
        <v>0</v>
      </c>
      <c r="HG7" s="26"/>
      <c r="HH7" s="26"/>
      <c r="HI7" s="26">
        <f t="shared" si="60"/>
        <v>0</v>
      </c>
      <c r="HJ7" s="26"/>
      <c r="HK7" s="26"/>
      <c r="HL7" s="26">
        <f t="shared" si="61"/>
        <v>0</v>
      </c>
      <c r="HM7" s="26"/>
      <c r="HN7" s="26"/>
      <c r="HO7" s="26">
        <f t="shared" si="62"/>
        <v>0</v>
      </c>
      <c r="HP7" s="26"/>
      <c r="HQ7" s="26"/>
      <c r="HR7" s="26">
        <f t="shared" si="63"/>
        <v>0</v>
      </c>
      <c r="HS7" s="26"/>
      <c r="HT7" s="26"/>
      <c r="HU7" s="26">
        <f t="shared" si="1"/>
        <v>0</v>
      </c>
      <c r="HV7" s="26"/>
      <c r="HW7" s="26"/>
      <c r="HX7" s="26">
        <f t="shared" si="64"/>
        <v>0</v>
      </c>
      <c r="HY7" s="26"/>
      <c r="HZ7" s="26"/>
      <c r="IA7" s="26">
        <f t="shared" si="65"/>
        <v>0</v>
      </c>
      <c r="IB7" s="26"/>
      <c r="IC7" s="26"/>
      <c r="ID7" s="26">
        <f t="shared" si="66"/>
        <v>0</v>
      </c>
      <c r="IE7" s="26"/>
      <c r="IF7" s="26"/>
      <c r="IG7" s="33">
        <f t="shared" si="67"/>
        <v>0</v>
      </c>
      <c r="IH7" s="26"/>
      <c r="II7" s="26"/>
      <c r="IJ7" s="33">
        <f t="shared" si="68"/>
        <v>0</v>
      </c>
      <c r="IK7" s="26"/>
      <c r="IL7" s="26"/>
      <c r="IM7" s="33">
        <f t="shared" si="69"/>
        <v>0</v>
      </c>
      <c r="IN7" s="26"/>
      <c r="IO7" s="26"/>
      <c r="IP7" s="26">
        <f t="shared" si="70"/>
        <v>0</v>
      </c>
      <c r="IQ7" s="26"/>
      <c r="IR7" s="26"/>
      <c r="IS7" s="26">
        <f t="shared" si="71"/>
        <v>0</v>
      </c>
      <c r="IT7" s="26"/>
      <c r="IU7" s="26"/>
      <c r="IV7" s="26">
        <f t="shared" si="72"/>
        <v>0</v>
      </c>
      <c r="IW7" s="26"/>
      <c r="IX7" s="26"/>
      <c r="IY7" s="26">
        <f t="shared" si="73"/>
        <v>0</v>
      </c>
      <c r="IZ7" s="26"/>
      <c r="JA7" s="26"/>
      <c r="JB7" s="26">
        <f t="shared" si="74"/>
        <v>0</v>
      </c>
      <c r="JC7" s="26"/>
      <c r="JD7" s="26"/>
      <c r="JE7" s="26">
        <f t="shared" si="75"/>
        <v>0</v>
      </c>
      <c r="JF7" s="26"/>
      <c r="JG7" s="26"/>
      <c r="JH7" s="26">
        <f t="shared" si="76"/>
        <v>0</v>
      </c>
      <c r="JI7" s="26"/>
      <c r="JJ7" s="26"/>
      <c r="JK7" s="26">
        <f t="shared" si="77"/>
        <v>0</v>
      </c>
      <c r="JL7" s="26"/>
      <c r="JM7" s="26"/>
      <c r="JN7" s="26">
        <f t="shared" si="78"/>
        <v>0</v>
      </c>
      <c r="JO7" s="26">
        <v>0</v>
      </c>
      <c r="JP7" s="26"/>
      <c r="JQ7" s="26">
        <f t="shared" si="79"/>
        <v>0</v>
      </c>
      <c r="JR7" s="26"/>
      <c r="JS7" s="26"/>
      <c r="JT7" s="26">
        <f t="shared" si="80"/>
        <v>0</v>
      </c>
      <c r="JU7" s="26"/>
      <c r="JV7" s="26"/>
      <c r="JW7" s="26">
        <f t="shared" ref="JW7:JW70" si="131">JT7+JU7-JV7</f>
        <v>0</v>
      </c>
      <c r="JX7" s="26"/>
      <c r="JY7" s="26"/>
      <c r="JZ7" s="26">
        <f t="shared" si="81"/>
        <v>0</v>
      </c>
      <c r="KA7" s="26"/>
      <c r="KB7" s="26"/>
      <c r="KC7" s="26">
        <f t="shared" si="82"/>
        <v>0</v>
      </c>
      <c r="KD7" s="26"/>
      <c r="KE7" s="26"/>
      <c r="KF7" s="26">
        <f t="shared" si="83"/>
        <v>0</v>
      </c>
      <c r="KG7" s="26"/>
      <c r="KH7" s="26"/>
      <c r="KI7" s="26">
        <f t="shared" si="84"/>
        <v>0</v>
      </c>
      <c r="KJ7" s="26"/>
      <c r="KK7" s="26"/>
      <c r="KL7" s="26">
        <f t="shared" si="85"/>
        <v>0</v>
      </c>
      <c r="KM7" s="26"/>
      <c r="KN7" s="26"/>
      <c r="KO7" s="26">
        <f t="shared" si="86"/>
        <v>0</v>
      </c>
      <c r="KP7" s="26"/>
      <c r="KQ7" s="26"/>
      <c r="KR7" s="26">
        <f t="shared" si="87"/>
        <v>0</v>
      </c>
      <c r="KS7" s="26"/>
      <c r="KT7" s="26"/>
      <c r="KU7" s="26">
        <f t="shared" si="88"/>
        <v>0</v>
      </c>
      <c r="KV7" s="26"/>
      <c r="KW7" s="26"/>
      <c r="KX7" s="26">
        <f t="shared" si="89"/>
        <v>0</v>
      </c>
      <c r="KY7" s="26"/>
      <c r="KZ7" s="26"/>
      <c r="LA7" s="26">
        <f t="shared" si="90"/>
        <v>0</v>
      </c>
      <c r="LB7" s="26"/>
      <c r="LC7" s="26"/>
      <c r="LD7" s="26">
        <f t="shared" si="91"/>
        <v>0</v>
      </c>
      <c r="LE7" s="26"/>
      <c r="LF7" s="26"/>
      <c r="LG7" s="26">
        <f t="shared" si="92"/>
        <v>0</v>
      </c>
      <c r="LH7" s="26"/>
      <c r="LI7" s="26"/>
      <c r="LJ7" s="26">
        <f t="shared" si="93"/>
        <v>0</v>
      </c>
      <c r="LK7" s="26"/>
      <c r="LL7" s="26"/>
      <c r="LM7" s="26">
        <f t="shared" si="94"/>
        <v>0</v>
      </c>
      <c r="LN7" s="26"/>
      <c r="LO7" s="26"/>
      <c r="LP7" s="26">
        <f t="shared" si="95"/>
        <v>0</v>
      </c>
      <c r="LQ7" s="26"/>
      <c r="LR7" s="26"/>
      <c r="LS7" s="26">
        <f t="shared" si="2"/>
        <v>0</v>
      </c>
      <c r="LT7" s="26"/>
      <c r="LU7" s="26"/>
      <c r="LV7" s="26">
        <f t="shared" si="96"/>
        <v>0</v>
      </c>
      <c r="LW7" s="26"/>
      <c r="LX7" s="26"/>
      <c r="LY7" s="26">
        <f t="shared" si="3"/>
        <v>0</v>
      </c>
      <c r="LZ7" s="26"/>
      <c r="MA7" s="26"/>
      <c r="MB7" s="26">
        <f t="shared" si="97"/>
        <v>0</v>
      </c>
      <c r="MC7" s="26"/>
      <c r="MD7" s="26"/>
      <c r="ME7" s="26">
        <f t="shared" si="98"/>
        <v>0</v>
      </c>
      <c r="MF7" s="26"/>
      <c r="MG7" s="26"/>
      <c r="MH7" s="26">
        <f t="shared" si="99"/>
        <v>0</v>
      </c>
      <c r="MI7" s="26"/>
      <c r="MJ7" s="26"/>
      <c r="MK7" s="26">
        <f t="shared" si="100"/>
        <v>0</v>
      </c>
      <c r="ML7" s="26"/>
      <c r="MM7" s="26"/>
      <c r="MN7" s="26">
        <f t="shared" si="101"/>
        <v>0</v>
      </c>
      <c r="MO7" s="26"/>
      <c r="MP7" s="26"/>
      <c r="MQ7" s="26">
        <f t="shared" si="102"/>
        <v>0</v>
      </c>
      <c r="MR7" s="26">
        <v>1506.7</v>
      </c>
      <c r="MS7" s="26">
        <v>1506.7</v>
      </c>
      <c r="MT7" s="26">
        <f t="shared" si="103"/>
        <v>0</v>
      </c>
      <c r="MU7" s="26"/>
      <c r="MV7" s="26"/>
      <c r="MW7" s="26">
        <f t="shared" si="104"/>
        <v>0</v>
      </c>
      <c r="MX7" s="26"/>
      <c r="MY7" s="26"/>
      <c r="MZ7" s="26">
        <f t="shared" si="105"/>
        <v>0</v>
      </c>
      <c r="NA7" s="26"/>
      <c r="NB7" s="26"/>
      <c r="NC7" s="26">
        <f t="shared" si="106"/>
        <v>0</v>
      </c>
      <c r="ND7" s="26"/>
      <c r="NE7" s="26"/>
      <c r="NF7" s="26">
        <f t="shared" si="107"/>
        <v>0</v>
      </c>
      <c r="NG7" s="26"/>
      <c r="NH7" s="26"/>
      <c r="NI7" s="26">
        <f t="shared" si="108"/>
        <v>0</v>
      </c>
      <c r="NJ7" s="26"/>
      <c r="NK7" s="26"/>
      <c r="NL7" s="26">
        <f t="shared" si="109"/>
        <v>0</v>
      </c>
      <c r="NM7" s="26"/>
      <c r="NN7" s="26"/>
      <c r="NO7" s="26">
        <f t="shared" si="110"/>
        <v>0</v>
      </c>
      <c r="NP7" s="26"/>
      <c r="NQ7" s="26"/>
      <c r="NR7" s="26">
        <f t="shared" si="111"/>
        <v>0</v>
      </c>
      <c r="NS7" s="26"/>
      <c r="NT7" s="26"/>
      <c r="NU7" s="26">
        <f t="shared" si="112"/>
        <v>0</v>
      </c>
      <c r="NV7" s="26"/>
      <c r="NW7" s="26"/>
      <c r="NX7" s="26">
        <f t="shared" si="113"/>
        <v>0</v>
      </c>
      <c r="NY7" s="26"/>
      <c r="NZ7" s="26"/>
      <c r="OA7" s="26">
        <f t="shared" si="114"/>
        <v>0</v>
      </c>
      <c r="OB7" s="26"/>
      <c r="OC7" s="26"/>
      <c r="OD7" s="26">
        <f t="shared" si="115"/>
        <v>0</v>
      </c>
      <c r="OE7" s="26"/>
      <c r="OF7" s="26"/>
      <c r="OG7" s="26">
        <f t="shared" si="116"/>
        <v>0</v>
      </c>
      <c r="OH7" s="26"/>
      <c r="OI7" s="26"/>
      <c r="OJ7" s="26">
        <f t="shared" si="117"/>
        <v>0</v>
      </c>
      <c r="OK7" s="26"/>
      <c r="OL7" s="26"/>
      <c r="OM7" s="26">
        <f t="shared" ref="OM7:OM70" si="132">OJ7+OK7-OL7</f>
        <v>0</v>
      </c>
      <c r="ON7" s="26"/>
      <c r="OO7" s="26"/>
      <c r="OP7" s="26">
        <f t="shared" si="118"/>
        <v>0</v>
      </c>
      <c r="OQ7" s="26"/>
      <c r="OR7" s="26"/>
      <c r="OS7" s="27">
        <f t="shared" si="119"/>
        <v>0</v>
      </c>
      <c r="OT7" s="26"/>
      <c r="OU7" s="26"/>
      <c r="OV7" s="26">
        <f t="shared" ref="OV7:OV70" si="133">OS7+OT7-OU7</f>
        <v>0</v>
      </c>
      <c r="OW7" s="26"/>
      <c r="OX7" s="26"/>
      <c r="OY7" s="26">
        <f t="shared" si="120"/>
        <v>0</v>
      </c>
      <c r="OZ7" s="26"/>
      <c r="PA7" s="26"/>
      <c r="PB7" s="26">
        <f t="shared" si="121"/>
        <v>0</v>
      </c>
      <c r="PC7" s="26"/>
      <c r="PD7" s="26"/>
      <c r="PE7" s="26">
        <f t="shared" si="122"/>
        <v>0</v>
      </c>
      <c r="PF7" s="28">
        <f t="shared" si="123"/>
        <v>198.4</v>
      </c>
      <c r="PG7" s="29">
        <f t="shared" si="124"/>
        <v>8.6260869565217391</v>
      </c>
      <c r="PH7" s="18"/>
      <c r="PI7" s="28">
        <f t="shared" si="125"/>
        <v>4701.3999999999996</v>
      </c>
      <c r="PJ7" s="29">
        <f t="shared" si="126"/>
        <v>180.82307692307691</v>
      </c>
      <c r="PK7" s="6"/>
      <c r="PL7" s="28">
        <f t="shared" si="127"/>
        <v>0</v>
      </c>
      <c r="PM7" s="28">
        <f t="shared" si="128"/>
        <v>0</v>
      </c>
      <c r="PN7" s="6"/>
      <c r="PO7" s="28">
        <f t="shared" si="129"/>
        <v>4899.7999999999993</v>
      </c>
      <c r="PP7" s="29">
        <f t="shared" si="130"/>
        <v>66.213513513513504</v>
      </c>
    </row>
    <row r="8" spans="1:432" s="30" customFormat="1" ht="20.25" x14ac:dyDescent="0.3">
      <c r="A8" s="19">
        <v>4</v>
      </c>
      <c r="B8" s="31" t="s">
        <v>109</v>
      </c>
      <c r="C8" s="32" t="s">
        <v>106</v>
      </c>
      <c r="D8" s="26">
        <v>0</v>
      </c>
      <c r="E8" s="26"/>
      <c r="F8" s="26"/>
      <c r="G8" s="26">
        <f t="shared" ref="G8:G71" si="134">D8+E8-F8</f>
        <v>0</v>
      </c>
      <c r="H8" s="26"/>
      <c r="I8" s="26"/>
      <c r="J8" s="26">
        <f t="shared" ref="J8:J71" si="135">G8+H8-I8</f>
        <v>0</v>
      </c>
      <c r="K8" s="26"/>
      <c r="L8" s="26"/>
      <c r="M8" s="26">
        <f t="shared" ref="M8:M71" si="136">J8+K8-L8</f>
        <v>0</v>
      </c>
      <c r="N8" s="26"/>
      <c r="O8" s="26"/>
      <c r="P8" s="26">
        <f t="shared" ref="P8:P71" si="137">M8+N8-O8</f>
        <v>0</v>
      </c>
      <c r="Q8" s="26"/>
      <c r="R8" s="26"/>
      <c r="S8" s="26">
        <f t="shared" ref="S8:S71" si="138">P8+Q8-R8</f>
        <v>0</v>
      </c>
      <c r="T8" s="26"/>
      <c r="U8" s="26"/>
      <c r="V8" s="26">
        <f t="shared" ref="V8:V71" si="139">S8+T8-U8</f>
        <v>0</v>
      </c>
      <c r="W8" s="26"/>
      <c r="X8" s="26"/>
      <c r="Y8" s="26">
        <f t="shared" ref="Y8:Y71" si="140">V8+W8-X8</f>
        <v>0</v>
      </c>
      <c r="Z8" s="26"/>
      <c r="AA8" s="26"/>
      <c r="AB8" s="26">
        <f t="shared" ref="AB8:AB71" si="141">Y8+Z8-AA8</f>
        <v>0</v>
      </c>
      <c r="AC8" s="26"/>
      <c r="AD8" s="26"/>
      <c r="AE8" s="26">
        <f t="shared" ref="AE8:AE71" si="142">AB8+AC8-AD8</f>
        <v>0</v>
      </c>
      <c r="AF8" s="26"/>
      <c r="AG8" s="26"/>
      <c r="AH8" s="26">
        <f t="shared" ref="AH8:AH71" si="143">AE8+AF8-AG8</f>
        <v>0</v>
      </c>
      <c r="AI8" s="26"/>
      <c r="AJ8" s="26"/>
      <c r="AK8" s="26">
        <f t="shared" ref="AK8:AK71" si="144">AH8+AI8-AJ8</f>
        <v>0</v>
      </c>
      <c r="AL8" s="26">
        <v>4</v>
      </c>
      <c r="AM8" s="26"/>
      <c r="AN8" s="26">
        <f t="shared" ref="AN8:AN71" si="145">AK8+AL8-AM8</f>
        <v>4</v>
      </c>
      <c r="AO8" s="26"/>
      <c r="AP8" s="26"/>
      <c r="AQ8" s="26">
        <f t="shared" ref="AQ8:AQ71" si="146">AN8+AO8-AP8</f>
        <v>4</v>
      </c>
      <c r="AR8" s="26"/>
      <c r="AS8" s="26">
        <v>1</v>
      </c>
      <c r="AT8" s="26">
        <f t="shared" si="4"/>
        <v>3</v>
      </c>
      <c r="AU8" s="26"/>
      <c r="AV8" s="26">
        <v>1</v>
      </c>
      <c r="AW8" s="26">
        <f t="shared" si="5"/>
        <v>2</v>
      </c>
      <c r="AX8" s="26"/>
      <c r="AY8" s="26"/>
      <c r="AZ8" s="26">
        <f t="shared" si="6"/>
        <v>2</v>
      </c>
      <c r="BA8" s="26"/>
      <c r="BB8" s="26"/>
      <c r="BC8" s="26">
        <f t="shared" si="7"/>
        <v>2</v>
      </c>
      <c r="BD8" s="26"/>
      <c r="BE8" s="26"/>
      <c r="BF8" s="26">
        <f t="shared" si="8"/>
        <v>2</v>
      </c>
      <c r="BG8" s="26"/>
      <c r="BH8" s="26"/>
      <c r="BI8" s="26">
        <f t="shared" si="9"/>
        <v>2</v>
      </c>
      <c r="BJ8" s="26"/>
      <c r="BK8" s="26"/>
      <c r="BL8" s="26">
        <f t="shared" si="10"/>
        <v>2</v>
      </c>
      <c r="BM8" s="26"/>
      <c r="BN8" s="26"/>
      <c r="BO8" s="26">
        <f t="shared" si="11"/>
        <v>2</v>
      </c>
      <c r="BP8" s="26">
        <v>1</v>
      </c>
      <c r="BQ8" s="26"/>
      <c r="BR8" s="26">
        <f t="shared" si="12"/>
        <v>3</v>
      </c>
      <c r="BS8" s="26">
        <v>2</v>
      </c>
      <c r="BT8" s="26"/>
      <c r="BU8" s="26">
        <f t="shared" si="13"/>
        <v>5</v>
      </c>
      <c r="BV8" s="26"/>
      <c r="BW8" s="26"/>
      <c r="BX8" s="26">
        <f t="shared" si="14"/>
        <v>5</v>
      </c>
      <c r="BY8" s="26"/>
      <c r="BZ8" s="26"/>
      <c r="CA8" s="27">
        <f t="shared" si="15"/>
        <v>5</v>
      </c>
      <c r="CB8" s="26"/>
      <c r="CC8" s="26"/>
      <c r="CD8" s="26">
        <f t="shared" si="16"/>
        <v>5</v>
      </c>
      <c r="CE8" s="26"/>
      <c r="CF8" s="26"/>
      <c r="CG8" s="26">
        <f t="shared" si="17"/>
        <v>5</v>
      </c>
      <c r="CH8" s="26"/>
      <c r="CI8" s="26"/>
      <c r="CJ8" s="26">
        <f t="shared" si="18"/>
        <v>5</v>
      </c>
      <c r="CK8" s="26"/>
      <c r="CL8" s="26"/>
      <c r="CM8" s="26">
        <f t="shared" si="19"/>
        <v>5</v>
      </c>
      <c r="CN8" s="26"/>
      <c r="CO8" s="26"/>
      <c r="CP8" s="26">
        <f t="shared" si="20"/>
        <v>5</v>
      </c>
      <c r="CQ8" s="26"/>
      <c r="CR8" s="26"/>
      <c r="CS8" s="26">
        <f t="shared" si="21"/>
        <v>5</v>
      </c>
      <c r="CT8" s="26"/>
      <c r="CU8" s="26"/>
      <c r="CV8" s="26">
        <f>CS8+CT8-CU8</f>
        <v>5</v>
      </c>
      <c r="CW8" s="26"/>
      <c r="CX8" s="26"/>
      <c r="CY8" s="26">
        <f t="shared" si="23"/>
        <v>5</v>
      </c>
      <c r="CZ8" s="26"/>
      <c r="DA8" s="26">
        <v>1</v>
      </c>
      <c r="DB8" s="26">
        <f t="shared" si="24"/>
        <v>4</v>
      </c>
      <c r="DC8" s="26"/>
      <c r="DD8" s="26">
        <v>3</v>
      </c>
      <c r="DE8" s="26">
        <f t="shared" si="25"/>
        <v>1</v>
      </c>
      <c r="DF8" s="26"/>
      <c r="DG8" s="26"/>
      <c r="DH8" s="26">
        <f t="shared" si="26"/>
        <v>1</v>
      </c>
      <c r="DI8" s="26">
        <v>1</v>
      </c>
      <c r="DJ8" s="26">
        <v>1</v>
      </c>
      <c r="DK8" s="26">
        <f t="shared" si="27"/>
        <v>1</v>
      </c>
      <c r="DL8" s="26"/>
      <c r="DM8" s="26"/>
      <c r="DN8" s="26">
        <f t="shared" si="28"/>
        <v>1</v>
      </c>
      <c r="DO8" s="26"/>
      <c r="DP8" s="26"/>
      <c r="DQ8" s="26">
        <f t="shared" si="29"/>
        <v>1</v>
      </c>
      <c r="DR8" s="26"/>
      <c r="DS8" s="26"/>
      <c r="DT8" s="26">
        <f t="shared" si="30"/>
        <v>1</v>
      </c>
      <c r="DU8" s="26"/>
      <c r="DV8" s="26"/>
      <c r="DW8" s="26">
        <f t="shared" si="31"/>
        <v>1</v>
      </c>
      <c r="DX8" s="26"/>
      <c r="DY8" s="26"/>
      <c r="DZ8" s="26">
        <f t="shared" si="32"/>
        <v>1</v>
      </c>
      <c r="EA8" s="26"/>
      <c r="EB8" s="26"/>
      <c r="EC8" s="26">
        <f t="shared" si="33"/>
        <v>1</v>
      </c>
      <c r="ED8" s="26"/>
      <c r="EE8" s="26"/>
      <c r="EF8" s="26">
        <f t="shared" si="34"/>
        <v>1</v>
      </c>
      <c r="EG8" s="26"/>
      <c r="EH8" s="26"/>
      <c r="EI8" s="26">
        <f t="shared" si="35"/>
        <v>1</v>
      </c>
      <c r="EJ8" s="26"/>
      <c r="EK8" s="26"/>
      <c r="EL8" s="26">
        <f t="shared" si="36"/>
        <v>1</v>
      </c>
      <c r="EM8" s="26"/>
      <c r="EN8" s="26"/>
      <c r="EO8" s="26">
        <f t="shared" si="37"/>
        <v>1</v>
      </c>
      <c r="EP8" s="26">
        <v>3</v>
      </c>
      <c r="EQ8" s="26"/>
      <c r="ER8" s="26">
        <f t="shared" si="38"/>
        <v>4</v>
      </c>
      <c r="ES8" s="26"/>
      <c r="ET8" s="26"/>
      <c r="EU8" s="26">
        <f t="shared" si="39"/>
        <v>4</v>
      </c>
      <c r="EV8" s="26"/>
      <c r="EW8" s="26"/>
      <c r="EX8" s="26">
        <f t="shared" si="40"/>
        <v>4</v>
      </c>
      <c r="EY8" s="26"/>
      <c r="EZ8" s="26"/>
      <c r="FA8" s="26">
        <f t="shared" si="41"/>
        <v>4</v>
      </c>
      <c r="FB8" s="26"/>
      <c r="FC8" s="26"/>
      <c r="FD8" s="26">
        <f>FA8+FB8-FC8</f>
        <v>4</v>
      </c>
      <c r="FE8" s="26"/>
      <c r="FF8" s="26"/>
      <c r="FG8" s="26">
        <f t="shared" si="0"/>
        <v>4</v>
      </c>
      <c r="FH8" s="26"/>
      <c r="FI8" s="26"/>
      <c r="FJ8" s="26">
        <f t="shared" si="43"/>
        <v>4</v>
      </c>
      <c r="FK8" s="26"/>
      <c r="FL8" s="26"/>
      <c r="FM8" s="26">
        <f t="shared" si="44"/>
        <v>4</v>
      </c>
      <c r="FN8" s="26"/>
      <c r="FO8" s="26"/>
      <c r="FP8" s="26">
        <f t="shared" si="45"/>
        <v>4</v>
      </c>
      <c r="FQ8" s="26"/>
      <c r="FR8" s="26"/>
      <c r="FS8" s="26">
        <f t="shared" si="46"/>
        <v>4</v>
      </c>
      <c r="FT8" s="26"/>
      <c r="FU8" s="26"/>
      <c r="FV8" s="26">
        <f t="shared" si="47"/>
        <v>4</v>
      </c>
      <c r="FW8" s="26"/>
      <c r="FX8" s="26"/>
      <c r="FY8" s="26">
        <f t="shared" si="48"/>
        <v>4</v>
      </c>
      <c r="FZ8" s="26"/>
      <c r="GA8" s="26"/>
      <c r="GB8" s="26">
        <f t="shared" si="49"/>
        <v>4</v>
      </c>
      <c r="GC8" s="26">
        <v>1</v>
      </c>
      <c r="GD8" s="26">
        <v>1</v>
      </c>
      <c r="GE8" s="26">
        <f t="shared" si="50"/>
        <v>4</v>
      </c>
      <c r="GF8" s="26"/>
      <c r="GG8" s="26"/>
      <c r="GH8" s="26">
        <f t="shared" si="51"/>
        <v>4</v>
      </c>
      <c r="GI8" s="26"/>
      <c r="GJ8" s="26"/>
      <c r="GK8" s="26">
        <f t="shared" si="52"/>
        <v>4</v>
      </c>
      <c r="GL8" s="26"/>
      <c r="GM8" s="26"/>
      <c r="GN8" s="26">
        <f t="shared" si="53"/>
        <v>4</v>
      </c>
      <c r="GO8" s="26"/>
      <c r="GP8" s="26"/>
      <c r="GQ8" s="26">
        <f t="shared" si="54"/>
        <v>4</v>
      </c>
      <c r="GR8" s="26"/>
      <c r="GS8" s="26"/>
      <c r="GT8" s="26">
        <f t="shared" si="55"/>
        <v>4</v>
      </c>
      <c r="GU8" s="26"/>
      <c r="GV8" s="26"/>
      <c r="GW8" s="26">
        <f t="shared" si="56"/>
        <v>4</v>
      </c>
      <c r="GX8" s="26"/>
      <c r="GY8" s="26"/>
      <c r="GZ8" s="26">
        <f t="shared" si="57"/>
        <v>4</v>
      </c>
      <c r="HA8" s="26"/>
      <c r="HB8" s="26"/>
      <c r="HC8" s="26">
        <f t="shared" si="58"/>
        <v>4</v>
      </c>
      <c r="HD8" s="26"/>
      <c r="HE8" s="26">
        <v>2</v>
      </c>
      <c r="HF8" s="26">
        <f t="shared" si="59"/>
        <v>2</v>
      </c>
      <c r="HG8" s="26"/>
      <c r="HH8" s="26"/>
      <c r="HI8" s="26">
        <f t="shared" si="60"/>
        <v>2</v>
      </c>
      <c r="HJ8" s="26"/>
      <c r="HK8" s="26"/>
      <c r="HL8" s="26">
        <f t="shared" si="61"/>
        <v>2</v>
      </c>
      <c r="HM8" s="26"/>
      <c r="HN8" s="26"/>
      <c r="HO8" s="26">
        <f t="shared" si="62"/>
        <v>2</v>
      </c>
      <c r="HP8" s="26"/>
      <c r="HQ8" s="26"/>
      <c r="HR8" s="26">
        <f t="shared" si="63"/>
        <v>2</v>
      </c>
      <c r="HS8" s="26"/>
      <c r="HT8" s="26"/>
      <c r="HU8" s="26">
        <f t="shared" si="1"/>
        <v>2</v>
      </c>
      <c r="HV8" s="26"/>
      <c r="HW8" s="26"/>
      <c r="HX8" s="26">
        <f t="shared" si="64"/>
        <v>2</v>
      </c>
      <c r="HY8" s="26"/>
      <c r="HZ8" s="26"/>
      <c r="IA8" s="26">
        <f t="shared" si="65"/>
        <v>2</v>
      </c>
      <c r="IB8" s="26"/>
      <c r="IC8" s="26"/>
      <c r="ID8" s="26">
        <f t="shared" si="66"/>
        <v>2</v>
      </c>
      <c r="IE8" s="26"/>
      <c r="IF8" s="26"/>
      <c r="IG8" s="33">
        <f t="shared" si="67"/>
        <v>2</v>
      </c>
      <c r="IH8" s="26"/>
      <c r="II8" s="26"/>
      <c r="IJ8" s="33">
        <f t="shared" si="68"/>
        <v>2</v>
      </c>
      <c r="IK8" s="26"/>
      <c r="IL8" s="26"/>
      <c r="IM8" s="33">
        <f t="shared" si="69"/>
        <v>2</v>
      </c>
      <c r="IN8" s="26">
        <v>1</v>
      </c>
      <c r="IO8" s="26"/>
      <c r="IP8" s="26">
        <f t="shared" si="70"/>
        <v>3</v>
      </c>
      <c r="IQ8" s="26"/>
      <c r="IR8" s="26"/>
      <c r="IS8" s="26">
        <f t="shared" si="71"/>
        <v>3</v>
      </c>
      <c r="IT8" s="26"/>
      <c r="IU8" s="26"/>
      <c r="IV8" s="26">
        <f t="shared" si="72"/>
        <v>3</v>
      </c>
      <c r="IW8" s="26"/>
      <c r="IX8" s="26"/>
      <c r="IY8" s="26">
        <f t="shared" si="73"/>
        <v>3</v>
      </c>
      <c r="IZ8" s="26"/>
      <c r="JA8" s="26"/>
      <c r="JB8" s="26">
        <f t="shared" si="74"/>
        <v>3</v>
      </c>
      <c r="JC8" s="26"/>
      <c r="JD8" s="26"/>
      <c r="JE8" s="26">
        <f t="shared" si="75"/>
        <v>3</v>
      </c>
      <c r="JF8" s="26"/>
      <c r="JG8" s="26"/>
      <c r="JH8" s="26">
        <f t="shared" si="76"/>
        <v>3</v>
      </c>
      <c r="JI8" s="26"/>
      <c r="JJ8" s="26"/>
      <c r="JK8" s="26">
        <f t="shared" si="77"/>
        <v>3</v>
      </c>
      <c r="JL8" s="26"/>
      <c r="JM8" s="26"/>
      <c r="JN8" s="26">
        <f t="shared" si="78"/>
        <v>3</v>
      </c>
      <c r="JO8" s="26">
        <v>0</v>
      </c>
      <c r="JP8" s="26"/>
      <c r="JQ8" s="26">
        <f t="shared" si="79"/>
        <v>3</v>
      </c>
      <c r="JR8" s="26"/>
      <c r="JS8" s="26"/>
      <c r="JT8" s="26">
        <f t="shared" si="80"/>
        <v>3</v>
      </c>
      <c r="JU8" s="26"/>
      <c r="JV8" s="26"/>
      <c r="JW8" s="26">
        <f t="shared" si="131"/>
        <v>3</v>
      </c>
      <c r="JX8" s="26"/>
      <c r="JY8" s="26"/>
      <c r="JZ8" s="26">
        <f t="shared" si="81"/>
        <v>3</v>
      </c>
      <c r="KA8" s="26"/>
      <c r="KB8" s="26"/>
      <c r="KC8" s="26">
        <f t="shared" si="82"/>
        <v>3</v>
      </c>
      <c r="KD8" s="26"/>
      <c r="KE8" s="26"/>
      <c r="KF8" s="26">
        <f t="shared" si="83"/>
        <v>3</v>
      </c>
      <c r="KG8" s="26"/>
      <c r="KH8" s="26"/>
      <c r="KI8" s="26">
        <f t="shared" si="84"/>
        <v>3</v>
      </c>
      <c r="KJ8" s="26"/>
      <c r="KK8" s="26"/>
      <c r="KL8" s="26">
        <f t="shared" si="85"/>
        <v>3</v>
      </c>
      <c r="KM8" s="26"/>
      <c r="KN8" s="26"/>
      <c r="KO8" s="26">
        <f t="shared" si="86"/>
        <v>3</v>
      </c>
      <c r="KP8" s="26"/>
      <c r="KQ8" s="26"/>
      <c r="KR8" s="26">
        <f t="shared" si="87"/>
        <v>3</v>
      </c>
      <c r="KS8" s="26"/>
      <c r="KT8" s="26"/>
      <c r="KU8" s="26">
        <f t="shared" si="88"/>
        <v>3</v>
      </c>
      <c r="KV8" s="26"/>
      <c r="KW8" s="26"/>
      <c r="KX8" s="26">
        <f t="shared" si="89"/>
        <v>3</v>
      </c>
      <c r="KY8" s="26"/>
      <c r="KZ8" s="26"/>
      <c r="LA8" s="26">
        <f t="shared" si="90"/>
        <v>3</v>
      </c>
      <c r="LB8" s="26"/>
      <c r="LC8" s="26"/>
      <c r="LD8" s="26">
        <f t="shared" si="91"/>
        <v>3</v>
      </c>
      <c r="LE8" s="26"/>
      <c r="LF8" s="26"/>
      <c r="LG8" s="26">
        <f t="shared" si="92"/>
        <v>3</v>
      </c>
      <c r="LH8" s="26"/>
      <c r="LI8" s="26"/>
      <c r="LJ8" s="26">
        <f t="shared" si="93"/>
        <v>3</v>
      </c>
      <c r="LK8" s="26">
        <v>1</v>
      </c>
      <c r="LL8" s="26"/>
      <c r="LM8" s="26">
        <f t="shared" si="94"/>
        <v>4</v>
      </c>
      <c r="LN8" s="26"/>
      <c r="LO8" s="26"/>
      <c r="LP8" s="26">
        <f t="shared" si="95"/>
        <v>4</v>
      </c>
      <c r="LQ8" s="26"/>
      <c r="LR8" s="26">
        <v>1</v>
      </c>
      <c r="LS8" s="26">
        <f t="shared" si="2"/>
        <v>3</v>
      </c>
      <c r="LT8" s="26"/>
      <c r="LU8" s="26"/>
      <c r="LV8" s="26">
        <f t="shared" si="96"/>
        <v>3</v>
      </c>
      <c r="LW8" s="26">
        <v>1</v>
      </c>
      <c r="LX8" s="26"/>
      <c r="LY8" s="26">
        <f t="shared" si="3"/>
        <v>4</v>
      </c>
      <c r="LZ8" s="26"/>
      <c r="MA8" s="26"/>
      <c r="MB8" s="26">
        <f t="shared" si="97"/>
        <v>4</v>
      </c>
      <c r="MC8" s="26"/>
      <c r="MD8" s="26">
        <v>2</v>
      </c>
      <c r="ME8" s="26">
        <f t="shared" si="98"/>
        <v>2</v>
      </c>
      <c r="MF8" s="26"/>
      <c r="MG8" s="26"/>
      <c r="MH8" s="26">
        <f t="shared" si="99"/>
        <v>2</v>
      </c>
      <c r="MI8" s="26"/>
      <c r="MJ8" s="26"/>
      <c r="MK8" s="26">
        <f t="shared" si="100"/>
        <v>2</v>
      </c>
      <c r="ML8" s="26"/>
      <c r="MM8" s="26"/>
      <c r="MN8" s="26">
        <f t="shared" si="101"/>
        <v>2</v>
      </c>
      <c r="MO8" s="26"/>
      <c r="MP8" s="26"/>
      <c r="MQ8" s="26">
        <f t="shared" si="102"/>
        <v>2</v>
      </c>
      <c r="MR8" s="26"/>
      <c r="MS8" s="26"/>
      <c r="MT8" s="26">
        <f t="shared" si="103"/>
        <v>2</v>
      </c>
      <c r="MU8" s="26"/>
      <c r="MV8" s="26"/>
      <c r="MW8" s="26">
        <f t="shared" si="104"/>
        <v>2</v>
      </c>
      <c r="MX8" s="26"/>
      <c r="MY8" s="26"/>
      <c r="MZ8" s="26">
        <f t="shared" si="105"/>
        <v>2</v>
      </c>
      <c r="NA8" s="26"/>
      <c r="NB8" s="26"/>
      <c r="NC8" s="26">
        <f t="shared" si="106"/>
        <v>2</v>
      </c>
      <c r="ND8" s="26"/>
      <c r="NE8" s="26"/>
      <c r="NF8" s="26">
        <f t="shared" si="107"/>
        <v>2</v>
      </c>
      <c r="NG8" s="26">
        <v>1</v>
      </c>
      <c r="NH8" s="26">
        <v>1</v>
      </c>
      <c r="NI8" s="26">
        <f t="shared" si="108"/>
        <v>2</v>
      </c>
      <c r="NJ8" s="26"/>
      <c r="NK8" s="26"/>
      <c r="NL8" s="26">
        <f t="shared" si="109"/>
        <v>2</v>
      </c>
      <c r="NM8" s="26"/>
      <c r="NN8" s="26"/>
      <c r="NO8" s="26">
        <f t="shared" si="110"/>
        <v>2</v>
      </c>
      <c r="NP8" s="26"/>
      <c r="NQ8" s="26"/>
      <c r="NR8" s="26">
        <f t="shared" si="111"/>
        <v>2</v>
      </c>
      <c r="NS8" s="26"/>
      <c r="NT8" s="26"/>
      <c r="NU8" s="26">
        <f t="shared" si="112"/>
        <v>2</v>
      </c>
      <c r="NV8" s="26">
        <v>2</v>
      </c>
      <c r="NW8" s="26">
        <v>2</v>
      </c>
      <c r="NX8" s="26">
        <f t="shared" si="113"/>
        <v>2</v>
      </c>
      <c r="NY8" s="26"/>
      <c r="NZ8" s="26"/>
      <c r="OA8" s="26">
        <f t="shared" si="114"/>
        <v>2</v>
      </c>
      <c r="OB8" s="26"/>
      <c r="OC8" s="26"/>
      <c r="OD8" s="26">
        <f t="shared" si="115"/>
        <v>2</v>
      </c>
      <c r="OE8" s="26"/>
      <c r="OF8" s="26"/>
      <c r="OG8" s="26">
        <f t="shared" si="116"/>
        <v>2</v>
      </c>
      <c r="OH8" s="26"/>
      <c r="OI8" s="26"/>
      <c r="OJ8" s="26">
        <f t="shared" si="117"/>
        <v>2</v>
      </c>
      <c r="OK8" s="26"/>
      <c r="OL8" s="26"/>
      <c r="OM8" s="26">
        <f t="shared" si="132"/>
        <v>2</v>
      </c>
      <c r="ON8" s="26"/>
      <c r="OO8" s="26"/>
      <c r="OP8" s="26">
        <f t="shared" si="118"/>
        <v>2</v>
      </c>
      <c r="OQ8" s="26"/>
      <c r="OR8" s="26"/>
      <c r="OS8" s="27">
        <f t="shared" si="119"/>
        <v>2</v>
      </c>
      <c r="OT8" s="26"/>
      <c r="OU8" s="26"/>
      <c r="OV8" s="26">
        <f t="shared" si="133"/>
        <v>2</v>
      </c>
      <c r="OW8" s="26"/>
      <c r="OX8" s="26"/>
      <c r="OY8" s="26">
        <f t="shared" si="120"/>
        <v>2</v>
      </c>
      <c r="OZ8" s="26"/>
      <c r="PA8" s="26"/>
      <c r="PB8" s="26">
        <f t="shared" si="121"/>
        <v>2</v>
      </c>
      <c r="PC8" s="26"/>
      <c r="PD8" s="26"/>
      <c r="PE8" s="26">
        <f t="shared" si="122"/>
        <v>2</v>
      </c>
      <c r="PF8" s="28">
        <f t="shared" si="123"/>
        <v>5</v>
      </c>
      <c r="PG8" s="29">
        <f t="shared" si="124"/>
        <v>0.21739130434782608</v>
      </c>
      <c r="PH8" s="18"/>
      <c r="PI8" s="28">
        <f t="shared" si="125"/>
        <v>3</v>
      </c>
      <c r="PJ8" s="29">
        <f t="shared" si="126"/>
        <v>0.11538461538461539</v>
      </c>
      <c r="PK8" s="6"/>
      <c r="PL8" s="28">
        <f t="shared" si="127"/>
        <v>1</v>
      </c>
      <c r="PM8" s="28">
        <f t="shared" si="128"/>
        <v>0.04</v>
      </c>
      <c r="PN8" s="6"/>
      <c r="PO8" s="28">
        <f t="shared" si="129"/>
        <v>9</v>
      </c>
      <c r="PP8" s="29">
        <f t="shared" si="130"/>
        <v>0.12162162162162163</v>
      </c>
    </row>
    <row r="9" spans="1:432" s="30" customFormat="1" ht="20.25" x14ac:dyDescent="0.3">
      <c r="A9" s="19">
        <v>5</v>
      </c>
      <c r="B9" s="31" t="s">
        <v>110</v>
      </c>
      <c r="C9" s="32" t="s">
        <v>111</v>
      </c>
      <c r="D9" s="26">
        <v>38</v>
      </c>
      <c r="E9" s="26">
        <v>112</v>
      </c>
      <c r="F9" s="26"/>
      <c r="G9" s="26">
        <f t="shared" si="134"/>
        <v>150</v>
      </c>
      <c r="H9" s="26"/>
      <c r="I9" s="26">
        <v>44</v>
      </c>
      <c r="J9" s="26">
        <f t="shared" si="135"/>
        <v>106</v>
      </c>
      <c r="K9" s="26"/>
      <c r="L9" s="26">
        <v>63</v>
      </c>
      <c r="M9" s="26">
        <f t="shared" si="136"/>
        <v>43</v>
      </c>
      <c r="N9" s="26">
        <v>107</v>
      </c>
      <c r="O9" s="26">
        <v>54</v>
      </c>
      <c r="P9" s="26">
        <f t="shared" si="137"/>
        <v>96</v>
      </c>
      <c r="Q9" s="26"/>
      <c r="R9" s="26">
        <v>56</v>
      </c>
      <c r="S9" s="26">
        <f t="shared" si="138"/>
        <v>40</v>
      </c>
      <c r="T9" s="26">
        <v>110</v>
      </c>
      <c r="U9" s="26">
        <v>50</v>
      </c>
      <c r="V9" s="26">
        <f t="shared" si="139"/>
        <v>100</v>
      </c>
      <c r="W9" s="26"/>
      <c r="X9" s="26">
        <v>36</v>
      </c>
      <c r="Y9" s="26">
        <f t="shared" si="140"/>
        <v>64</v>
      </c>
      <c r="Z9" s="26"/>
      <c r="AA9" s="26">
        <v>28</v>
      </c>
      <c r="AB9" s="26">
        <f t="shared" si="141"/>
        <v>36</v>
      </c>
      <c r="AC9" s="26">
        <v>114</v>
      </c>
      <c r="AD9" s="26">
        <v>38</v>
      </c>
      <c r="AE9" s="26">
        <f t="shared" si="142"/>
        <v>112</v>
      </c>
      <c r="AF9" s="26"/>
      <c r="AG9" s="26">
        <v>44</v>
      </c>
      <c r="AH9" s="26">
        <f t="shared" si="143"/>
        <v>68</v>
      </c>
      <c r="AI9" s="26"/>
      <c r="AJ9" s="26">
        <v>56</v>
      </c>
      <c r="AK9" s="26">
        <f t="shared" si="144"/>
        <v>12</v>
      </c>
      <c r="AL9" s="26">
        <v>138</v>
      </c>
      <c r="AM9" s="26">
        <v>40</v>
      </c>
      <c r="AN9" s="26">
        <f t="shared" si="145"/>
        <v>110</v>
      </c>
      <c r="AO9" s="26"/>
      <c r="AP9" s="26">
        <v>45</v>
      </c>
      <c r="AQ9" s="26">
        <f t="shared" si="146"/>
        <v>65</v>
      </c>
      <c r="AR9" s="26">
        <v>85</v>
      </c>
      <c r="AS9" s="26">
        <v>48</v>
      </c>
      <c r="AT9" s="26">
        <f t="shared" si="4"/>
        <v>102</v>
      </c>
      <c r="AU9" s="26"/>
      <c r="AV9" s="26">
        <v>56</v>
      </c>
      <c r="AW9" s="26">
        <f t="shared" si="5"/>
        <v>46</v>
      </c>
      <c r="AX9" s="26">
        <v>104</v>
      </c>
      <c r="AY9" s="26">
        <v>52</v>
      </c>
      <c r="AZ9" s="26">
        <f t="shared" si="6"/>
        <v>98</v>
      </c>
      <c r="BA9" s="26"/>
      <c r="BB9" s="26">
        <v>64</v>
      </c>
      <c r="BC9" s="26">
        <f t="shared" si="7"/>
        <v>34</v>
      </c>
      <c r="BD9" s="26">
        <v>116</v>
      </c>
      <c r="BE9" s="26">
        <v>51</v>
      </c>
      <c r="BF9" s="26">
        <f t="shared" si="8"/>
        <v>99</v>
      </c>
      <c r="BG9" s="26"/>
      <c r="BH9" s="26">
        <v>50</v>
      </c>
      <c r="BI9" s="26">
        <f t="shared" si="9"/>
        <v>49</v>
      </c>
      <c r="BJ9" s="26"/>
      <c r="BK9" s="26">
        <v>6</v>
      </c>
      <c r="BL9" s="26">
        <f t="shared" si="10"/>
        <v>43</v>
      </c>
      <c r="BM9" s="26">
        <v>107</v>
      </c>
      <c r="BN9" s="26">
        <v>54</v>
      </c>
      <c r="BO9" s="26">
        <f t="shared" si="11"/>
        <v>96</v>
      </c>
      <c r="BP9" s="26"/>
      <c r="BQ9" s="26">
        <v>46</v>
      </c>
      <c r="BR9" s="26">
        <f t="shared" si="12"/>
        <v>50</v>
      </c>
      <c r="BS9" s="26">
        <v>100</v>
      </c>
      <c r="BT9" s="26">
        <v>52</v>
      </c>
      <c r="BU9" s="26">
        <f t="shared" si="13"/>
        <v>98</v>
      </c>
      <c r="BV9" s="26"/>
      <c r="BW9" s="26">
        <v>55</v>
      </c>
      <c r="BX9" s="26">
        <f t="shared" si="14"/>
        <v>43</v>
      </c>
      <c r="BY9" s="26">
        <v>107</v>
      </c>
      <c r="BZ9" s="26">
        <v>57</v>
      </c>
      <c r="CA9" s="27">
        <f t="shared" si="15"/>
        <v>93</v>
      </c>
      <c r="CB9" s="26"/>
      <c r="CC9" s="26">
        <v>51</v>
      </c>
      <c r="CD9" s="26">
        <f t="shared" si="16"/>
        <v>42</v>
      </c>
      <c r="CE9" s="26">
        <v>108</v>
      </c>
      <c r="CF9" s="26">
        <v>54</v>
      </c>
      <c r="CG9" s="26">
        <f t="shared" si="17"/>
        <v>96</v>
      </c>
      <c r="CH9" s="26"/>
      <c r="CI9" s="26">
        <v>43</v>
      </c>
      <c r="CJ9" s="26">
        <f t="shared" si="18"/>
        <v>53</v>
      </c>
      <c r="CK9" s="26">
        <v>97</v>
      </c>
      <c r="CL9" s="26">
        <v>52</v>
      </c>
      <c r="CM9" s="26">
        <f t="shared" si="19"/>
        <v>98</v>
      </c>
      <c r="CN9" s="26"/>
      <c r="CO9" s="26">
        <v>50</v>
      </c>
      <c r="CP9" s="26">
        <f t="shared" si="20"/>
        <v>48</v>
      </c>
      <c r="CQ9" s="26">
        <v>102</v>
      </c>
      <c r="CR9" s="26">
        <v>52</v>
      </c>
      <c r="CS9" s="26">
        <f t="shared" si="21"/>
        <v>98</v>
      </c>
      <c r="CT9" s="26"/>
      <c r="CU9" s="26">
        <v>56</v>
      </c>
      <c r="CV9" s="26">
        <f t="shared" si="22"/>
        <v>42</v>
      </c>
      <c r="CW9" s="26">
        <v>108</v>
      </c>
      <c r="CX9" s="26">
        <v>37</v>
      </c>
      <c r="CY9" s="26">
        <f t="shared" si="23"/>
        <v>113</v>
      </c>
      <c r="CZ9" s="26"/>
      <c r="DA9" s="26">
        <v>49</v>
      </c>
      <c r="DB9" s="26">
        <f t="shared" si="24"/>
        <v>64</v>
      </c>
      <c r="DC9" s="26">
        <v>86</v>
      </c>
      <c r="DD9" s="26">
        <v>46</v>
      </c>
      <c r="DE9" s="26">
        <f t="shared" si="25"/>
        <v>104</v>
      </c>
      <c r="DF9" s="26"/>
      <c r="DG9" s="26">
        <v>52</v>
      </c>
      <c r="DH9" s="26">
        <f t="shared" si="26"/>
        <v>52</v>
      </c>
      <c r="DI9" s="26">
        <v>98</v>
      </c>
      <c r="DJ9" s="26">
        <v>60</v>
      </c>
      <c r="DK9" s="26">
        <f t="shared" si="27"/>
        <v>90</v>
      </c>
      <c r="DL9" s="26"/>
      <c r="DM9" s="26">
        <v>62</v>
      </c>
      <c r="DN9" s="26">
        <f t="shared" si="28"/>
        <v>28</v>
      </c>
      <c r="DO9" s="26">
        <v>122</v>
      </c>
      <c r="DP9" s="26">
        <v>65</v>
      </c>
      <c r="DQ9" s="26">
        <f t="shared" si="29"/>
        <v>85</v>
      </c>
      <c r="DR9" s="26"/>
      <c r="DS9" s="26">
        <v>65</v>
      </c>
      <c r="DT9" s="26">
        <f t="shared" si="30"/>
        <v>20</v>
      </c>
      <c r="DU9" s="26">
        <v>130</v>
      </c>
      <c r="DV9" s="26">
        <v>57</v>
      </c>
      <c r="DW9" s="26">
        <f t="shared" si="31"/>
        <v>93</v>
      </c>
      <c r="DX9" s="26"/>
      <c r="DY9" s="26">
        <v>68</v>
      </c>
      <c r="DZ9" s="26">
        <f t="shared" si="32"/>
        <v>25</v>
      </c>
      <c r="EA9" s="26">
        <v>125</v>
      </c>
      <c r="EB9" s="26">
        <v>48</v>
      </c>
      <c r="EC9" s="26">
        <f t="shared" si="33"/>
        <v>102</v>
      </c>
      <c r="ED9" s="26"/>
      <c r="EE9" s="26"/>
      <c r="EF9" s="26">
        <f t="shared" si="34"/>
        <v>102</v>
      </c>
      <c r="EG9" s="26"/>
      <c r="EH9" s="26">
        <v>52</v>
      </c>
      <c r="EI9" s="26">
        <f t="shared" si="35"/>
        <v>50</v>
      </c>
      <c r="EJ9" s="26">
        <v>100</v>
      </c>
      <c r="EK9" s="26">
        <v>60</v>
      </c>
      <c r="EL9" s="26">
        <f t="shared" si="36"/>
        <v>90</v>
      </c>
      <c r="EM9" s="26"/>
      <c r="EN9" s="26">
        <v>62</v>
      </c>
      <c r="EO9" s="26">
        <f t="shared" si="37"/>
        <v>28</v>
      </c>
      <c r="EP9" s="26">
        <v>122</v>
      </c>
      <c r="EQ9" s="26">
        <v>68</v>
      </c>
      <c r="ER9" s="26">
        <f t="shared" si="38"/>
        <v>82</v>
      </c>
      <c r="ES9" s="26"/>
      <c r="ET9" s="26">
        <v>60</v>
      </c>
      <c r="EU9" s="26">
        <f t="shared" si="39"/>
        <v>22</v>
      </c>
      <c r="EV9" s="26">
        <v>128</v>
      </c>
      <c r="EW9" s="26">
        <v>62</v>
      </c>
      <c r="EX9" s="26">
        <f t="shared" si="40"/>
        <v>88</v>
      </c>
      <c r="EY9" s="26"/>
      <c r="EZ9" s="26"/>
      <c r="FA9" s="26">
        <f t="shared" si="41"/>
        <v>88</v>
      </c>
      <c r="FB9" s="26"/>
      <c r="FC9" s="26">
        <v>58</v>
      </c>
      <c r="FD9" s="26">
        <f t="shared" si="42"/>
        <v>30</v>
      </c>
      <c r="FE9" s="26">
        <v>120</v>
      </c>
      <c r="FF9" s="26">
        <v>49</v>
      </c>
      <c r="FG9" s="26">
        <f t="shared" si="0"/>
        <v>101</v>
      </c>
      <c r="FH9" s="26"/>
      <c r="FI9" s="26">
        <v>59</v>
      </c>
      <c r="FJ9" s="26">
        <f t="shared" si="43"/>
        <v>42</v>
      </c>
      <c r="FK9" s="26">
        <v>108</v>
      </c>
      <c r="FL9" s="26">
        <v>63</v>
      </c>
      <c r="FM9" s="26">
        <f t="shared" si="44"/>
        <v>87</v>
      </c>
      <c r="FN9" s="26"/>
      <c r="FO9" s="26">
        <v>38</v>
      </c>
      <c r="FP9" s="26">
        <f t="shared" si="45"/>
        <v>49</v>
      </c>
      <c r="FQ9" s="26">
        <v>101</v>
      </c>
      <c r="FR9" s="26">
        <v>60</v>
      </c>
      <c r="FS9" s="26">
        <f t="shared" si="46"/>
        <v>90</v>
      </c>
      <c r="FT9" s="26"/>
      <c r="FU9" s="26">
        <v>59</v>
      </c>
      <c r="FV9" s="26">
        <f t="shared" si="47"/>
        <v>31</v>
      </c>
      <c r="FW9" s="26">
        <v>119</v>
      </c>
      <c r="FX9" s="26">
        <v>62</v>
      </c>
      <c r="FY9" s="26">
        <f t="shared" si="48"/>
        <v>88</v>
      </c>
      <c r="FZ9" s="26"/>
      <c r="GA9" s="26">
        <v>54</v>
      </c>
      <c r="GB9" s="26">
        <f t="shared" si="49"/>
        <v>34</v>
      </c>
      <c r="GC9" s="26">
        <v>116</v>
      </c>
      <c r="GD9" s="26">
        <v>46</v>
      </c>
      <c r="GE9" s="26">
        <f t="shared" si="50"/>
        <v>104</v>
      </c>
      <c r="GF9" s="26">
        <v>1</v>
      </c>
      <c r="GG9" s="26">
        <v>57</v>
      </c>
      <c r="GH9" s="26">
        <f t="shared" si="51"/>
        <v>48</v>
      </c>
      <c r="GI9" s="26">
        <v>102</v>
      </c>
      <c r="GJ9" s="26">
        <v>53</v>
      </c>
      <c r="GK9" s="26">
        <f t="shared" si="52"/>
        <v>97</v>
      </c>
      <c r="GL9" s="26"/>
      <c r="GM9" s="26">
        <v>53</v>
      </c>
      <c r="GN9" s="26">
        <f t="shared" si="53"/>
        <v>44</v>
      </c>
      <c r="GO9" s="26">
        <f>106+10</f>
        <v>116</v>
      </c>
      <c r="GP9" s="26">
        <v>49</v>
      </c>
      <c r="GQ9" s="26">
        <f t="shared" si="54"/>
        <v>111</v>
      </c>
      <c r="GR9" s="26"/>
      <c r="GS9" s="26">
        <v>54</v>
      </c>
      <c r="GT9" s="26">
        <f t="shared" si="55"/>
        <v>57</v>
      </c>
      <c r="GU9" s="26">
        <v>93</v>
      </c>
      <c r="GV9" s="26">
        <v>42</v>
      </c>
      <c r="GW9" s="26">
        <f t="shared" si="56"/>
        <v>108</v>
      </c>
      <c r="GX9" s="26"/>
      <c r="GY9" s="26">
        <v>52</v>
      </c>
      <c r="GZ9" s="26">
        <f t="shared" si="57"/>
        <v>56</v>
      </c>
      <c r="HA9" s="26">
        <v>94</v>
      </c>
      <c r="HB9" s="26">
        <v>50</v>
      </c>
      <c r="HC9" s="26">
        <f t="shared" si="58"/>
        <v>100</v>
      </c>
      <c r="HD9" s="26"/>
      <c r="HE9" s="26">
        <v>50</v>
      </c>
      <c r="HF9" s="26">
        <f t="shared" si="59"/>
        <v>50</v>
      </c>
      <c r="HG9" s="26">
        <v>100</v>
      </c>
      <c r="HH9" s="26">
        <v>48</v>
      </c>
      <c r="HI9" s="26">
        <f t="shared" si="60"/>
        <v>102</v>
      </c>
      <c r="HJ9" s="26"/>
      <c r="HK9" s="26">
        <v>50</v>
      </c>
      <c r="HL9" s="26">
        <f t="shared" si="61"/>
        <v>52</v>
      </c>
      <c r="HM9" s="26">
        <v>98</v>
      </c>
      <c r="HN9" s="26">
        <v>56</v>
      </c>
      <c r="HO9" s="26">
        <f t="shared" si="62"/>
        <v>94</v>
      </c>
      <c r="HP9" s="26"/>
      <c r="HQ9" s="26"/>
      <c r="HR9" s="26">
        <f t="shared" si="63"/>
        <v>94</v>
      </c>
      <c r="HS9" s="26"/>
      <c r="HT9" s="26">
        <v>49</v>
      </c>
      <c r="HU9" s="26">
        <f t="shared" si="1"/>
        <v>45</v>
      </c>
      <c r="HV9" s="26">
        <v>101</v>
      </c>
      <c r="HW9" s="26">
        <v>21</v>
      </c>
      <c r="HX9" s="26">
        <f t="shared" si="64"/>
        <v>125</v>
      </c>
      <c r="HY9" s="26"/>
      <c r="HZ9" s="26">
        <v>31</v>
      </c>
      <c r="IA9" s="26">
        <f t="shared" si="65"/>
        <v>94</v>
      </c>
      <c r="IB9" s="26"/>
      <c r="IC9" s="26">
        <v>35</v>
      </c>
      <c r="ID9" s="26">
        <f t="shared" si="66"/>
        <v>59</v>
      </c>
      <c r="IE9" s="26">
        <v>91</v>
      </c>
      <c r="IF9" s="26">
        <v>16</v>
      </c>
      <c r="IG9" s="33">
        <f t="shared" si="67"/>
        <v>134</v>
      </c>
      <c r="IH9" s="26"/>
      <c r="II9" s="26">
        <v>23</v>
      </c>
      <c r="IJ9" s="33">
        <f t="shared" si="68"/>
        <v>111</v>
      </c>
      <c r="IK9" s="26"/>
      <c r="IL9" s="26">
        <v>42</v>
      </c>
      <c r="IM9" s="33">
        <f t="shared" si="69"/>
        <v>69</v>
      </c>
      <c r="IN9" s="26"/>
      <c r="IO9" s="26">
        <v>25</v>
      </c>
      <c r="IP9" s="26">
        <f t="shared" si="70"/>
        <v>44</v>
      </c>
      <c r="IQ9" s="26">
        <v>60</v>
      </c>
      <c r="IR9" s="26">
        <v>43</v>
      </c>
      <c r="IS9" s="26">
        <f t="shared" si="71"/>
        <v>61</v>
      </c>
      <c r="IT9" s="26"/>
      <c r="IU9" s="26">
        <v>33</v>
      </c>
      <c r="IV9" s="26">
        <f t="shared" si="72"/>
        <v>28</v>
      </c>
      <c r="IW9" s="26">
        <v>100</v>
      </c>
      <c r="IX9" s="26">
        <v>45</v>
      </c>
      <c r="IY9" s="26">
        <f t="shared" si="73"/>
        <v>83</v>
      </c>
      <c r="IZ9" s="26"/>
      <c r="JA9" s="26">
        <v>48</v>
      </c>
      <c r="JB9" s="26">
        <f t="shared" si="74"/>
        <v>35</v>
      </c>
      <c r="JC9" s="26">
        <v>115</v>
      </c>
      <c r="JD9" s="26">
        <v>39</v>
      </c>
      <c r="JE9" s="26">
        <f t="shared" si="75"/>
        <v>111</v>
      </c>
      <c r="JF9" s="26"/>
      <c r="JG9" s="26">
        <v>62</v>
      </c>
      <c r="JH9" s="26">
        <f t="shared" si="76"/>
        <v>49</v>
      </c>
      <c r="JI9" s="26">
        <v>101</v>
      </c>
      <c r="JJ9" s="26">
        <v>44</v>
      </c>
      <c r="JK9" s="26">
        <f t="shared" si="77"/>
        <v>106</v>
      </c>
      <c r="JL9" s="26"/>
      <c r="JM9" s="26">
        <v>50</v>
      </c>
      <c r="JN9" s="26">
        <f t="shared" si="78"/>
        <v>56</v>
      </c>
      <c r="JO9" s="26">
        <v>94</v>
      </c>
      <c r="JP9" s="26">
        <v>52</v>
      </c>
      <c r="JQ9" s="26">
        <f t="shared" si="79"/>
        <v>98</v>
      </c>
      <c r="JR9" s="26"/>
      <c r="JS9" s="26">
        <v>42</v>
      </c>
      <c r="JT9" s="26">
        <f t="shared" si="80"/>
        <v>56</v>
      </c>
      <c r="JU9" s="26"/>
      <c r="JV9" s="26">
        <v>35</v>
      </c>
      <c r="JW9" s="26">
        <f t="shared" si="131"/>
        <v>21</v>
      </c>
      <c r="JX9" s="26">
        <v>129</v>
      </c>
      <c r="JY9" s="26">
        <v>47</v>
      </c>
      <c r="JZ9" s="26">
        <f t="shared" si="81"/>
        <v>103</v>
      </c>
      <c r="KA9" s="26"/>
      <c r="KB9" s="26">
        <v>39</v>
      </c>
      <c r="KC9" s="26">
        <f t="shared" si="82"/>
        <v>64</v>
      </c>
      <c r="KD9" s="26"/>
      <c r="KE9" s="26">
        <v>25</v>
      </c>
      <c r="KF9" s="26">
        <f t="shared" si="83"/>
        <v>39</v>
      </c>
      <c r="KG9" s="26">
        <v>111</v>
      </c>
      <c r="KH9" s="26">
        <v>29</v>
      </c>
      <c r="KI9" s="26">
        <f t="shared" si="84"/>
        <v>121</v>
      </c>
      <c r="KJ9" s="26"/>
      <c r="KK9" s="26">
        <v>41</v>
      </c>
      <c r="KL9" s="26">
        <f t="shared" si="85"/>
        <v>80</v>
      </c>
      <c r="KM9" s="26"/>
      <c r="KN9" s="26">
        <v>24</v>
      </c>
      <c r="KO9" s="26">
        <f t="shared" si="86"/>
        <v>56</v>
      </c>
      <c r="KP9" s="26"/>
      <c r="KQ9" s="26">
        <v>27</v>
      </c>
      <c r="KR9" s="26">
        <f t="shared" si="87"/>
        <v>29</v>
      </c>
      <c r="KS9" s="26">
        <v>121</v>
      </c>
      <c r="KT9" s="26">
        <v>30</v>
      </c>
      <c r="KU9" s="26">
        <f t="shared" si="88"/>
        <v>120</v>
      </c>
      <c r="KV9" s="26"/>
      <c r="KW9" s="26">
        <v>55</v>
      </c>
      <c r="KX9" s="26">
        <f t="shared" si="89"/>
        <v>65</v>
      </c>
      <c r="KY9" s="26"/>
      <c r="KZ9" s="26">
        <v>33</v>
      </c>
      <c r="LA9" s="26">
        <f t="shared" si="90"/>
        <v>32</v>
      </c>
      <c r="LB9" s="26">
        <v>118</v>
      </c>
      <c r="LC9" s="26">
        <v>27</v>
      </c>
      <c r="LD9" s="26">
        <f t="shared" si="91"/>
        <v>123</v>
      </c>
      <c r="LE9" s="26"/>
      <c r="LF9" s="26">
        <v>46</v>
      </c>
      <c r="LG9" s="26">
        <f t="shared" si="92"/>
        <v>77</v>
      </c>
      <c r="LH9" s="26"/>
      <c r="LI9" s="26">
        <v>40</v>
      </c>
      <c r="LJ9" s="26">
        <f t="shared" si="93"/>
        <v>37</v>
      </c>
      <c r="LK9" s="26">
        <v>113</v>
      </c>
      <c r="LL9" s="26">
        <v>46</v>
      </c>
      <c r="LM9" s="26">
        <f t="shared" si="94"/>
        <v>104</v>
      </c>
      <c r="LN9" s="26"/>
      <c r="LO9" s="26">
        <v>46</v>
      </c>
      <c r="LP9" s="26">
        <f t="shared" si="95"/>
        <v>58</v>
      </c>
      <c r="LQ9" s="26"/>
      <c r="LR9" s="26">
        <v>47</v>
      </c>
      <c r="LS9" s="26">
        <f t="shared" si="2"/>
        <v>11</v>
      </c>
      <c r="LT9" s="26">
        <v>139</v>
      </c>
      <c r="LU9" s="26">
        <v>33</v>
      </c>
      <c r="LV9" s="26">
        <f t="shared" si="96"/>
        <v>117</v>
      </c>
      <c r="LW9" s="26"/>
      <c r="LX9" s="26">
        <v>34</v>
      </c>
      <c r="LY9" s="26">
        <f t="shared" si="3"/>
        <v>83</v>
      </c>
      <c r="LZ9" s="26"/>
      <c r="MA9" s="26">
        <v>50</v>
      </c>
      <c r="MB9" s="26">
        <f t="shared" si="97"/>
        <v>33</v>
      </c>
      <c r="MC9" s="26">
        <v>117</v>
      </c>
      <c r="MD9" s="26">
        <v>54</v>
      </c>
      <c r="ME9" s="26">
        <f t="shared" si="98"/>
        <v>96</v>
      </c>
      <c r="MF9" s="26"/>
      <c r="MG9" s="26">
        <v>36</v>
      </c>
      <c r="MH9" s="26">
        <f t="shared" si="99"/>
        <v>60</v>
      </c>
      <c r="MI9" s="26"/>
      <c r="MJ9" s="26">
        <v>36</v>
      </c>
      <c r="MK9" s="26">
        <f t="shared" si="100"/>
        <v>24</v>
      </c>
      <c r="ML9" s="26">
        <v>126</v>
      </c>
      <c r="MM9" s="26">
        <v>28</v>
      </c>
      <c r="MN9" s="26">
        <f t="shared" si="101"/>
        <v>122</v>
      </c>
      <c r="MO9" s="26"/>
      <c r="MP9" s="26">
        <v>29</v>
      </c>
      <c r="MQ9" s="26">
        <f t="shared" si="102"/>
        <v>93</v>
      </c>
      <c r="MR9" s="26">
        <v>1</v>
      </c>
      <c r="MS9" s="26">
        <v>27</v>
      </c>
      <c r="MT9" s="26">
        <f t="shared" si="103"/>
        <v>67</v>
      </c>
      <c r="MU9" s="26"/>
      <c r="MV9" s="26">
        <v>39</v>
      </c>
      <c r="MW9" s="26">
        <f t="shared" si="104"/>
        <v>28</v>
      </c>
      <c r="MX9" s="26">
        <v>122</v>
      </c>
      <c r="MY9" s="26">
        <v>31</v>
      </c>
      <c r="MZ9" s="26">
        <f t="shared" si="105"/>
        <v>119</v>
      </c>
      <c r="NA9" s="26"/>
      <c r="NB9" s="26">
        <v>29</v>
      </c>
      <c r="NC9" s="26">
        <f t="shared" si="106"/>
        <v>90</v>
      </c>
      <c r="ND9" s="26"/>
      <c r="NE9" s="26">
        <v>25</v>
      </c>
      <c r="NF9" s="26">
        <f t="shared" si="107"/>
        <v>65</v>
      </c>
      <c r="NG9" s="26"/>
      <c r="NH9" s="26">
        <v>33</v>
      </c>
      <c r="NI9" s="26">
        <f t="shared" si="108"/>
        <v>32</v>
      </c>
      <c r="NJ9" s="26">
        <v>118</v>
      </c>
      <c r="NK9" s="26">
        <v>43</v>
      </c>
      <c r="NL9" s="26">
        <f t="shared" si="109"/>
        <v>107</v>
      </c>
      <c r="NM9" s="26"/>
      <c r="NN9" s="26">
        <v>43</v>
      </c>
      <c r="NO9" s="26">
        <f t="shared" si="110"/>
        <v>64</v>
      </c>
      <c r="NP9" s="26"/>
      <c r="NQ9" s="26">
        <v>31</v>
      </c>
      <c r="NR9" s="26">
        <f t="shared" si="111"/>
        <v>33</v>
      </c>
      <c r="NS9" s="26">
        <v>117</v>
      </c>
      <c r="NT9" s="26">
        <v>41</v>
      </c>
      <c r="NU9" s="26">
        <f t="shared" si="112"/>
        <v>109</v>
      </c>
      <c r="NV9" s="26"/>
      <c r="NW9" s="26">
        <v>44</v>
      </c>
      <c r="NX9" s="26">
        <f t="shared" si="113"/>
        <v>65</v>
      </c>
      <c r="NY9" s="26">
        <v>85</v>
      </c>
      <c r="NZ9" s="26">
        <v>37</v>
      </c>
      <c r="OA9" s="26">
        <f t="shared" si="114"/>
        <v>113</v>
      </c>
      <c r="OB9" s="26"/>
      <c r="OC9" s="26">
        <v>46</v>
      </c>
      <c r="OD9" s="26">
        <f t="shared" si="115"/>
        <v>67</v>
      </c>
      <c r="OE9" s="26">
        <v>83</v>
      </c>
      <c r="OF9" s="26">
        <v>37</v>
      </c>
      <c r="OG9" s="26">
        <f t="shared" si="116"/>
        <v>113</v>
      </c>
      <c r="OH9" s="26"/>
      <c r="OI9" s="26">
        <v>41</v>
      </c>
      <c r="OJ9" s="26">
        <f t="shared" si="117"/>
        <v>72</v>
      </c>
      <c r="OK9" s="26"/>
      <c r="OL9" s="26">
        <v>42</v>
      </c>
      <c r="OM9" s="26">
        <f t="shared" si="132"/>
        <v>30</v>
      </c>
      <c r="ON9" s="26">
        <v>120</v>
      </c>
      <c r="OO9" s="26">
        <v>32</v>
      </c>
      <c r="OP9" s="26">
        <f t="shared" si="118"/>
        <v>118</v>
      </c>
      <c r="OQ9" s="26"/>
      <c r="OR9" s="26">
        <v>5</v>
      </c>
      <c r="OS9" s="27">
        <f t="shared" si="119"/>
        <v>113</v>
      </c>
      <c r="OT9" s="26"/>
      <c r="OU9" s="26">
        <v>25</v>
      </c>
      <c r="OV9" s="26">
        <f t="shared" si="133"/>
        <v>88</v>
      </c>
      <c r="OW9" s="26"/>
      <c r="OX9" s="26">
        <v>33</v>
      </c>
      <c r="OY9" s="26">
        <f t="shared" si="120"/>
        <v>55</v>
      </c>
      <c r="OZ9" s="26"/>
      <c r="PA9" s="26">
        <v>21</v>
      </c>
      <c r="PB9" s="26">
        <f t="shared" si="121"/>
        <v>34</v>
      </c>
      <c r="PC9" s="26"/>
      <c r="PD9" s="26">
        <v>21</v>
      </c>
      <c r="PE9" s="26">
        <f t="shared" si="122"/>
        <v>13</v>
      </c>
      <c r="PF9" s="28">
        <f t="shared" si="123"/>
        <v>1322</v>
      </c>
      <c r="PG9" s="29">
        <f t="shared" si="124"/>
        <v>57.478260869565219</v>
      </c>
      <c r="PH9" s="18"/>
      <c r="PI9" s="28">
        <f t="shared" si="125"/>
        <v>1139</v>
      </c>
      <c r="PJ9" s="29">
        <f t="shared" si="126"/>
        <v>43.807692307692307</v>
      </c>
      <c r="PK9" s="6"/>
      <c r="PL9" s="28">
        <f t="shared" si="127"/>
        <v>1007</v>
      </c>
      <c r="PM9" s="28">
        <f t="shared" si="128"/>
        <v>40.28</v>
      </c>
      <c r="PN9" s="6"/>
      <c r="PO9" s="28">
        <f t="shared" si="129"/>
        <v>3468</v>
      </c>
      <c r="PP9" s="29">
        <f t="shared" si="130"/>
        <v>46.864864864864863</v>
      </c>
    </row>
    <row r="10" spans="1:432" s="30" customFormat="1" ht="20.25" hidden="1" x14ac:dyDescent="0.3">
      <c r="A10" s="19">
        <v>6</v>
      </c>
      <c r="B10" s="31" t="s">
        <v>112</v>
      </c>
      <c r="C10" s="32" t="s">
        <v>111</v>
      </c>
      <c r="D10" s="26">
        <v>0</v>
      </c>
      <c r="E10" s="26"/>
      <c r="F10" s="26"/>
      <c r="G10" s="26">
        <f t="shared" si="134"/>
        <v>0</v>
      </c>
      <c r="H10" s="26"/>
      <c r="I10" s="26"/>
      <c r="J10" s="26">
        <f t="shared" si="135"/>
        <v>0</v>
      </c>
      <c r="K10" s="26"/>
      <c r="L10" s="26"/>
      <c r="M10" s="26">
        <f t="shared" si="136"/>
        <v>0</v>
      </c>
      <c r="N10" s="26"/>
      <c r="O10" s="26"/>
      <c r="P10" s="26">
        <f t="shared" si="137"/>
        <v>0</v>
      </c>
      <c r="Q10" s="26"/>
      <c r="R10" s="26"/>
      <c r="S10" s="26">
        <f t="shared" si="138"/>
        <v>0</v>
      </c>
      <c r="T10" s="26"/>
      <c r="U10" s="26"/>
      <c r="V10" s="26">
        <f t="shared" si="139"/>
        <v>0</v>
      </c>
      <c r="W10" s="26"/>
      <c r="X10" s="26"/>
      <c r="Y10" s="26">
        <f t="shared" si="140"/>
        <v>0</v>
      </c>
      <c r="Z10" s="26"/>
      <c r="AA10" s="26"/>
      <c r="AB10" s="26">
        <f t="shared" si="141"/>
        <v>0</v>
      </c>
      <c r="AC10" s="26"/>
      <c r="AD10" s="26"/>
      <c r="AE10" s="26">
        <f t="shared" si="142"/>
        <v>0</v>
      </c>
      <c r="AF10" s="26"/>
      <c r="AG10" s="26"/>
      <c r="AH10" s="26">
        <f t="shared" si="143"/>
        <v>0</v>
      </c>
      <c r="AI10" s="26"/>
      <c r="AJ10" s="26"/>
      <c r="AK10" s="26">
        <f t="shared" si="144"/>
        <v>0</v>
      </c>
      <c r="AL10" s="26"/>
      <c r="AM10" s="26"/>
      <c r="AN10" s="26">
        <f t="shared" si="145"/>
        <v>0</v>
      </c>
      <c r="AO10" s="26"/>
      <c r="AP10" s="26"/>
      <c r="AQ10" s="26">
        <f t="shared" si="146"/>
        <v>0</v>
      </c>
      <c r="AR10" s="26"/>
      <c r="AS10" s="26"/>
      <c r="AT10" s="26">
        <f t="shared" si="4"/>
        <v>0</v>
      </c>
      <c r="AU10" s="26"/>
      <c r="AV10" s="26"/>
      <c r="AW10" s="26">
        <f t="shared" si="5"/>
        <v>0</v>
      </c>
      <c r="AX10" s="26"/>
      <c r="AY10" s="26"/>
      <c r="AZ10" s="26">
        <f t="shared" si="6"/>
        <v>0</v>
      </c>
      <c r="BA10" s="26"/>
      <c r="BB10" s="26"/>
      <c r="BC10" s="26">
        <f t="shared" si="7"/>
        <v>0</v>
      </c>
      <c r="BD10" s="26"/>
      <c r="BE10" s="26"/>
      <c r="BF10" s="26">
        <f t="shared" si="8"/>
        <v>0</v>
      </c>
      <c r="BG10" s="26"/>
      <c r="BH10" s="26"/>
      <c r="BI10" s="26">
        <f t="shared" si="9"/>
        <v>0</v>
      </c>
      <c r="BJ10" s="26"/>
      <c r="BK10" s="26"/>
      <c r="BL10" s="26">
        <f t="shared" si="10"/>
        <v>0</v>
      </c>
      <c r="BM10" s="26"/>
      <c r="BN10" s="26"/>
      <c r="BO10" s="26">
        <f t="shared" si="11"/>
        <v>0</v>
      </c>
      <c r="BP10" s="26"/>
      <c r="BQ10" s="26"/>
      <c r="BR10" s="26">
        <f t="shared" si="12"/>
        <v>0</v>
      </c>
      <c r="BS10" s="26"/>
      <c r="BT10" s="26"/>
      <c r="BU10" s="26">
        <f t="shared" si="13"/>
        <v>0</v>
      </c>
      <c r="BV10" s="26"/>
      <c r="BW10" s="26"/>
      <c r="BX10" s="26">
        <f t="shared" si="14"/>
        <v>0</v>
      </c>
      <c r="BY10" s="26"/>
      <c r="BZ10" s="26"/>
      <c r="CA10" s="27">
        <f t="shared" si="15"/>
        <v>0</v>
      </c>
      <c r="CB10" s="26"/>
      <c r="CC10" s="26"/>
      <c r="CD10" s="26">
        <f t="shared" si="16"/>
        <v>0</v>
      </c>
      <c r="CE10" s="26"/>
      <c r="CF10" s="26"/>
      <c r="CG10" s="26">
        <f t="shared" si="17"/>
        <v>0</v>
      </c>
      <c r="CH10" s="26"/>
      <c r="CI10" s="26"/>
      <c r="CJ10" s="26">
        <f t="shared" si="18"/>
        <v>0</v>
      </c>
      <c r="CK10" s="26"/>
      <c r="CL10" s="26"/>
      <c r="CM10" s="26">
        <f t="shared" si="19"/>
        <v>0</v>
      </c>
      <c r="CN10" s="26"/>
      <c r="CO10" s="26"/>
      <c r="CP10" s="26">
        <f t="shared" si="20"/>
        <v>0</v>
      </c>
      <c r="CQ10" s="26"/>
      <c r="CR10" s="26"/>
      <c r="CS10" s="26">
        <f t="shared" si="21"/>
        <v>0</v>
      </c>
      <c r="CT10" s="26"/>
      <c r="CU10" s="26"/>
      <c r="CV10" s="26">
        <f t="shared" si="22"/>
        <v>0</v>
      </c>
      <c r="CW10" s="26"/>
      <c r="CX10" s="26"/>
      <c r="CY10" s="26">
        <f t="shared" si="23"/>
        <v>0</v>
      </c>
      <c r="CZ10" s="26"/>
      <c r="DA10" s="26"/>
      <c r="DB10" s="26">
        <f t="shared" si="24"/>
        <v>0</v>
      </c>
      <c r="DC10" s="26"/>
      <c r="DD10" s="26"/>
      <c r="DE10" s="26">
        <f t="shared" si="25"/>
        <v>0</v>
      </c>
      <c r="DF10" s="26"/>
      <c r="DG10" s="26"/>
      <c r="DH10" s="26">
        <f t="shared" si="26"/>
        <v>0</v>
      </c>
      <c r="DI10" s="26"/>
      <c r="DJ10" s="26"/>
      <c r="DK10" s="26">
        <f t="shared" si="27"/>
        <v>0</v>
      </c>
      <c r="DL10" s="26"/>
      <c r="DM10" s="26"/>
      <c r="DN10" s="26">
        <f t="shared" si="28"/>
        <v>0</v>
      </c>
      <c r="DO10" s="26"/>
      <c r="DP10" s="26"/>
      <c r="DQ10" s="26">
        <f t="shared" si="29"/>
        <v>0</v>
      </c>
      <c r="DR10" s="26"/>
      <c r="DS10" s="26"/>
      <c r="DT10" s="26">
        <f t="shared" si="30"/>
        <v>0</v>
      </c>
      <c r="DU10" s="26"/>
      <c r="DV10" s="26"/>
      <c r="DW10" s="26">
        <f t="shared" si="31"/>
        <v>0</v>
      </c>
      <c r="DX10" s="26"/>
      <c r="DY10" s="26"/>
      <c r="DZ10" s="26">
        <f t="shared" si="32"/>
        <v>0</v>
      </c>
      <c r="EA10" s="26"/>
      <c r="EB10" s="26"/>
      <c r="EC10" s="26">
        <f t="shared" si="33"/>
        <v>0</v>
      </c>
      <c r="ED10" s="26"/>
      <c r="EE10" s="26"/>
      <c r="EF10" s="26">
        <f t="shared" si="34"/>
        <v>0</v>
      </c>
      <c r="EG10" s="26"/>
      <c r="EH10" s="26"/>
      <c r="EI10" s="26">
        <f t="shared" si="35"/>
        <v>0</v>
      </c>
      <c r="EJ10" s="26"/>
      <c r="EK10" s="26"/>
      <c r="EL10" s="26">
        <f t="shared" si="36"/>
        <v>0</v>
      </c>
      <c r="EM10" s="26"/>
      <c r="EN10" s="26"/>
      <c r="EO10" s="26">
        <f t="shared" si="37"/>
        <v>0</v>
      </c>
      <c r="EP10" s="26"/>
      <c r="EQ10" s="26"/>
      <c r="ER10" s="26">
        <f t="shared" si="38"/>
        <v>0</v>
      </c>
      <c r="ES10" s="26"/>
      <c r="ET10" s="26"/>
      <c r="EU10" s="26">
        <f t="shared" si="39"/>
        <v>0</v>
      </c>
      <c r="EV10" s="26"/>
      <c r="EW10" s="26"/>
      <c r="EX10" s="26">
        <f t="shared" si="40"/>
        <v>0</v>
      </c>
      <c r="EY10" s="26"/>
      <c r="EZ10" s="26"/>
      <c r="FA10" s="26">
        <f t="shared" si="41"/>
        <v>0</v>
      </c>
      <c r="FB10" s="26"/>
      <c r="FC10" s="26"/>
      <c r="FD10" s="26">
        <f t="shared" si="42"/>
        <v>0</v>
      </c>
      <c r="FE10" s="26"/>
      <c r="FF10" s="26"/>
      <c r="FG10" s="26">
        <f t="shared" si="0"/>
        <v>0</v>
      </c>
      <c r="FH10" s="26"/>
      <c r="FI10" s="26"/>
      <c r="FJ10" s="26">
        <f t="shared" si="43"/>
        <v>0</v>
      </c>
      <c r="FK10" s="26"/>
      <c r="FL10" s="26"/>
      <c r="FM10" s="26">
        <f t="shared" si="44"/>
        <v>0</v>
      </c>
      <c r="FN10" s="26"/>
      <c r="FO10" s="26"/>
      <c r="FP10" s="26">
        <f t="shared" si="45"/>
        <v>0</v>
      </c>
      <c r="FQ10" s="26"/>
      <c r="FR10" s="26"/>
      <c r="FS10" s="26">
        <f t="shared" si="46"/>
        <v>0</v>
      </c>
      <c r="FT10" s="26"/>
      <c r="FU10" s="26"/>
      <c r="FV10" s="26">
        <f>FS10+FT10-FU10</f>
        <v>0</v>
      </c>
      <c r="FW10" s="26"/>
      <c r="FX10" s="26"/>
      <c r="FY10" s="26">
        <f t="shared" si="48"/>
        <v>0</v>
      </c>
      <c r="FZ10" s="26"/>
      <c r="GA10" s="26"/>
      <c r="GB10" s="26">
        <f t="shared" si="49"/>
        <v>0</v>
      </c>
      <c r="GC10" s="26"/>
      <c r="GD10" s="26"/>
      <c r="GE10" s="26">
        <f t="shared" si="50"/>
        <v>0</v>
      </c>
      <c r="GF10" s="26"/>
      <c r="GG10" s="26"/>
      <c r="GH10" s="26">
        <f t="shared" si="51"/>
        <v>0</v>
      </c>
      <c r="GI10" s="26"/>
      <c r="GJ10" s="26"/>
      <c r="GK10" s="26">
        <f t="shared" si="52"/>
        <v>0</v>
      </c>
      <c r="GL10" s="26"/>
      <c r="GM10" s="26"/>
      <c r="GN10" s="26">
        <f t="shared" si="53"/>
        <v>0</v>
      </c>
      <c r="GO10" s="26"/>
      <c r="GP10" s="26"/>
      <c r="GQ10" s="26">
        <f t="shared" si="54"/>
        <v>0</v>
      </c>
      <c r="GR10" s="26"/>
      <c r="GS10" s="26"/>
      <c r="GT10" s="26">
        <f t="shared" si="55"/>
        <v>0</v>
      </c>
      <c r="GU10" s="26"/>
      <c r="GV10" s="26"/>
      <c r="GW10" s="26">
        <f t="shared" si="56"/>
        <v>0</v>
      </c>
      <c r="GX10" s="26"/>
      <c r="GY10" s="26"/>
      <c r="GZ10" s="26">
        <f t="shared" si="57"/>
        <v>0</v>
      </c>
      <c r="HA10" s="26"/>
      <c r="HB10" s="26"/>
      <c r="HC10" s="26">
        <f t="shared" si="58"/>
        <v>0</v>
      </c>
      <c r="HD10" s="26"/>
      <c r="HE10" s="26"/>
      <c r="HF10" s="26">
        <f t="shared" si="59"/>
        <v>0</v>
      </c>
      <c r="HG10" s="26"/>
      <c r="HH10" s="26"/>
      <c r="HI10" s="26">
        <f t="shared" si="60"/>
        <v>0</v>
      </c>
      <c r="HJ10" s="26"/>
      <c r="HK10" s="26"/>
      <c r="HL10" s="26">
        <f t="shared" si="61"/>
        <v>0</v>
      </c>
      <c r="HM10" s="26"/>
      <c r="HN10" s="26"/>
      <c r="HO10" s="26">
        <f t="shared" si="62"/>
        <v>0</v>
      </c>
      <c r="HP10" s="26"/>
      <c r="HQ10" s="26"/>
      <c r="HR10" s="26">
        <f t="shared" si="63"/>
        <v>0</v>
      </c>
      <c r="HS10" s="26"/>
      <c r="HT10" s="26"/>
      <c r="HU10" s="26">
        <f t="shared" si="1"/>
        <v>0</v>
      </c>
      <c r="HV10" s="26"/>
      <c r="HW10" s="26"/>
      <c r="HX10" s="26">
        <f t="shared" si="64"/>
        <v>0</v>
      </c>
      <c r="HY10" s="26"/>
      <c r="HZ10" s="26"/>
      <c r="IA10" s="26">
        <f t="shared" si="65"/>
        <v>0</v>
      </c>
      <c r="IB10" s="26"/>
      <c r="IC10" s="26"/>
      <c r="ID10" s="26">
        <f t="shared" si="66"/>
        <v>0</v>
      </c>
      <c r="IE10" s="26"/>
      <c r="IF10" s="26"/>
      <c r="IG10" s="33">
        <f t="shared" si="67"/>
        <v>0</v>
      </c>
      <c r="IH10" s="26"/>
      <c r="II10" s="26"/>
      <c r="IJ10" s="33">
        <f t="shared" si="68"/>
        <v>0</v>
      </c>
      <c r="IK10" s="26"/>
      <c r="IL10" s="26"/>
      <c r="IM10" s="33">
        <f t="shared" si="69"/>
        <v>0</v>
      </c>
      <c r="IN10" s="26"/>
      <c r="IO10" s="26"/>
      <c r="IP10" s="26">
        <f t="shared" si="70"/>
        <v>0</v>
      </c>
      <c r="IQ10" s="26"/>
      <c r="IR10" s="26"/>
      <c r="IS10" s="26">
        <f t="shared" si="71"/>
        <v>0</v>
      </c>
      <c r="IT10" s="26"/>
      <c r="IU10" s="26"/>
      <c r="IV10" s="26">
        <f t="shared" si="72"/>
        <v>0</v>
      </c>
      <c r="IW10" s="26"/>
      <c r="IX10" s="26"/>
      <c r="IY10" s="26">
        <f t="shared" si="73"/>
        <v>0</v>
      </c>
      <c r="IZ10" s="26"/>
      <c r="JA10" s="26"/>
      <c r="JB10" s="26">
        <f t="shared" si="74"/>
        <v>0</v>
      </c>
      <c r="JC10" s="26"/>
      <c r="JD10" s="26"/>
      <c r="JE10" s="26">
        <f t="shared" si="75"/>
        <v>0</v>
      </c>
      <c r="JF10" s="26"/>
      <c r="JG10" s="26"/>
      <c r="JH10" s="26">
        <f t="shared" si="76"/>
        <v>0</v>
      </c>
      <c r="JI10" s="26"/>
      <c r="JJ10" s="26"/>
      <c r="JK10" s="26">
        <f t="shared" si="77"/>
        <v>0</v>
      </c>
      <c r="JL10" s="26"/>
      <c r="JM10" s="26"/>
      <c r="JN10" s="26">
        <f t="shared" si="78"/>
        <v>0</v>
      </c>
      <c r="JO10" s="26"/>
      <c r="JP10" s="26"/>
      <c r="JQ10" s="26">
        <f t="shared" si="79"/>
        <v>0</v>
      </c>
      <c r="JR10" s="26"/>
      <c r="JS10" s="26"/>
      <c r="JT10" s="26">
        <f t="shared" si="80"/>
        <v>0</v>
      </c>
      <c r="JU10" s="26"/>
      <c r="JV10" s="26"/>
      <c r="JW10" s="26">
        <f t="shared" si="131"/>
        <v>0</v>
      </c>
      <c r="JX10" s="26"/>
      <c r="JY10" s="26"/>
      <c r="JZ10" s="26">
        <f t="shared" si="81"/>
        <v>0</v>
      </c>
      <c r="KA10" s="26"/>
      <c r="KB10" s="26"/>
      <c r="KC10" s="26">
        <f t="shared" si="82"/>
        <v>0</v>
      </c>
      <c r="KD10" s="26"/>
      <c r="KE10" s="26"/>
      <c r="KF10" s="26">
        <f t="shared" si="83"/>
        <v>0</v>
      </c>
      <c r="KG10" s="26"/>
      <c r="KH10" s="26"/>
      <c r="KI10" s="26">
        <f t="shared" si="84"/>
        <v>0</v>
      </c>
      <c r="KJ10" s="26"/>
      <c r="KK10" s="26"/>
      <c r="KL10" s="26">
        <f t="shared" si="85"/>
        <v>0</v>
      </c>
      <c r="KM10" s="26"/>
      <c r="KN10" s="26"/>
      <c r="KO10" s="26">
        <f t="shared" si="86"/>
        <v>0</v>
      </c>
      <c r="KP10" s="26"/>
      <c r="KQ10" s="26"/>
      <c r="KR10" s="26">
        <f t="shared" si="87"/>
        <v>0</v>
      </c>
      <c r="KS10" s="26"/>
      <c r="KT10" s="26"/>
      <c r="KU10" s="26">
        <f t="shared" si="88"/>
        <v>0</v>
      </c>
      <c r="KV10" s="26"/>
      <c r="KW10" s="26"/>
      <c r="KX10" s="26">
        <f t="shared" si="89"/>
        <v>0</v>
      </c>
      <c r="KY10" s="26"/>
      <c r="KZ10" s="26"/>
      <c r="LA10" s="26">
        <f t="shared" si="90"/>
        <v>0</v>
      </c>
      <c r="LB10" s="26"/>
      <c r="LC10" s="26"/>
      <c r="LD10" s="26">
        <f t="shared" si="91"/>
        <v>0</v>
      </c>
      <c r="LE10" s="26"/>
      <c r="LF10" s="26"/>
      <c r="LG10" s="26">
        <f t="shared" si="92"/>
        <v>0</v>
      </c>
      <c r="LH10" s="26"/>
      <c r="LI10" s="26"/>
      <c r="LJ10" s="26">
        <f t="shared" si="93"/>
        <v>0</v>
      </c>
      <c r="LK10" s="26"/>
      <c r="LL10" s="26"/>
      <c r="LM10" s="26">
        <f t="shared" si="94"/>
        <v>0</v>
      </c>
      <c r="LN10" s="26"/>
      <c r="LO10" s="26"/>
      <c r="LP10" s="26">
        <f t="shared" si="95"/>
        <v>0</v>
      </c>
      <c r="LQ10" s="26"/>
      <c r="LR10" s="26"/>
      <c r="LS10" s="26">
        <f t="shared" si="2"/>
        <v>0</v>
      </c>
      <c r="LT10" s="26">
        <v>1</v>
      </c>
      <c r="LU10" s="26">
        <v>1</v>
      </c>
      <c r="LV10" s="26">
        <f t="shared" si="96"/>
        <v>0</v>
      </c>
      <c r="LW10" s="26"/>
      <c r="LX10" s="26"/>
      <c r="LY10" s="26">
        <f t="shared" si="3"/>
        <v>0</v>
      </c>
      <c r="LZ10" s="26"/>
      <c r="MA10" s="26"/>
      <c r="MB10" s="26">
        <f t="shared" si="97"/>
        <v>0</v>
      </c>
      <c r="MC10" s="26"/>
      <c r="MD10" s="26"/>
      <c r="ME10" s="26">
        <f t="shared" si="98"/>
        <v>0</v>
      </c>
      <c r="MF10" s="26"/>
      <c r="MG10" s="26"/>
      <c r="MH10" s="26">
        <f t="shared" si="99"/>
        <v>0</v>
      </c>
      <c r="MI10" s="26"/>
      <c r="MJ10" s="26"/>
      <c r="MK10" s="26">
        <f t="shared" si="100"/>
        <v>0</v>
      </c>
      <c r="ML10" s="26"/>
      <c r="MM10" s="26"/>
      <c r="MN10" s="26">
        <f t="shared" si="101"/>
        <v>0</v>
      </c>
      <c r="MO10" s="26"/>
      <c r="MP10" s="26"/>
      <c r="MQ10" s="26">
        <f t="shared" si="102"/>
        <v>0</v>
      </c>
      <c r="MR10" s="26"/>
      <c r="MS10" s="26"/>
      <c r="MT10" s="26">
        <f t="shared" si="103"/>
        <v>0</v>
      </c>
      <c r="MU10" s="26"/>
      <c r="MV10" s="26"/>
      <c r="MW10" s="26">
        <f t="shared" si="104"/>
        <v>0</v>
      </c>
      <c r="MX10" s="26"/>
      <c r="MY10" s="26"/>
      <c r="MZ10" s="26">
        <f t="shared" si="105"/>
        <v>0</v>
      </c>
      <c r="NA10" s="26"/>
      <c r="NB10" s="26"/>
      <c r="NC10" s="26">
        <f t="shared" si="106"/>
        <v>0</v>
      </c>
      <c r="ND10" s="26"/>
      <c r="NE10" s="26"/>
      <c r="NF10" s="26">
        <f t="shared" si="107"/>
        <v>0</v>
      </c>
      <c r="NG10" s="26"/>
      <c r="NH10" s="26"/>
      <c r="NI10" s="26">
        <f t="shared" si="108"/>
        <v>0</v>
      </c>
      <c r="NJ10" s="26"/>
      <c r="NK10" s="26"/>
      <c r="NL10" s="26">
        <f t="shared" si="109"/>
        <v>0</v>
      </c>
      <c r="NM10" s="26"/>
      <c r="NN10" s="26"/>
      <c r="NO10" s="26">
        <f t="shared" si="110"/>
        <v>0</v>
      </c>
      <c r="NP10" s="26"/>
      <c r="NQ10" s="26"/>
      <c r="NR10" s="26">
        <f t="shared" si="111"/>
        <v>0</v>
      </c>
      <c r="NS10" s="26"/>
      <c r="NT10" s="26"/>
      <c r="NU10" s="26">
        <f t="shared" si="112"/>
        <v>0</v>
      </c>
      <c r="NV10" s="26"/>
      <c r="NW10" s="26"/>
      <c r="NX10" s="26">
        <f t="shared" si="113"/>
        <v>0</v>
      </c>
      <c r="NY10" s="26"/>
      <c r="NZ10" s="26"/>
      <c r="OA10" s="26">
        <f t="shared" si="114"/>
        <v>0</v>
      </c>
      <c r="OB10" s="26"/>
      <c r="OC10" s="26"/>
      <c r="OD10" s="26">
        <f t="shared" si="115"/>
        <v>0</v>
      </c>
      <c r="OE10" s="26"/>
      <c r="OF10" s="26"/>
      <c r="OG10" s="26">
        <f t="shared" si="116"/>
        <v>0</v>
      </c>
      <c r="OH10" s="26"/>
      <c r="OI10" s="26"/>
      <c r="OJ10" s="26">
        <f t="shared" si="117"/>
        <v>0</v>
      </c>
      <c r="OK10" s="26"/>
      <c r="OL10" s="26"/>
      <c r="OM10" s="26">
        <f t="shared" si="132"/>
        <v>0</v>
      </c>
      <c r="ON10" s="26"/>
      <c r="OO10" s="26"/>
      <c r="OP10" s="26">
        <f t="shared" si="118"/>
        <v>0</v>
      </c>
      <c r="OQ10" s="26"/>
      <c r="OR10" s="26"/>
      <c r="OS10" s="27">
        <f t="shared" si="119"/>
        <v>0</v>
      </c>
      <c r="OT10" s="26"/>
      <c r="OU10" s="26"/>
      <c r="OV10" s="26">
        <f t="shared" si="133"/>
        <v>0</v>
      </c>
      <c r="OW10" s="26"/>
      <c r="OX10" s="26"/>
      <c r="OY10" s="26">
        <f t="shared" si="120"/>
        <v>0</v>
      </c>
      <c r="OZ10" s="26"/>
      <c r="PA10" s="26"/>
      <c r="PB10" s="26">
        <f t="shared" si="121"/>
        <v>0</v>
      </c>
      <c r="PC10" s="26"/>
      <c r="PD10" s="26"/>
      <c r="PE10" s="26">
        <f t="shared" si="122"/>
        <v>0</v>
      </c>
      <c r="PF10" s="28">
        <f t="shared" si="123"/>
        <v>0</v>
      </c>
      <c r="PG10" s="29">
        <f t="shared" si="124"/>
        <v>0</v>
      </c>
      <c r="PH10" s="18"/>
      <c r="PI10" s="28">
        <f t="shared" si="125"/>
        <v>0</v>
      </c>
      <c r="PJ10" s="29">
        <f t="shared" si="126"/>
        <v>0</v>
      </c>
      <c r="PK10" s="6"/>
      <c r="PL10" s="28">
        <f t="shared" si="127"/>
        <v>1</v>
      </c>
      <c r="PM10" s="28">
        <f t="shared" si="128"/>
        <v>0.04</v>
      </c>
      <c r="PN10" s="6"/>
      <c r="PO10" s="28">
        <f t="shared" si="129"/>
        <v>1</v>
      </c>
      <c r="PP10" s="29">
        <f t="shared" si="130"/>
        <v>1.3513513513513514E-2</v>
      </c>
    </row>
    <row r="11" spans="1:432" s="30" customFormat="1" ht="20.25" x14ac:dyDescent="0.3">
      <c r="A11" s="19">
        <v>7</v>
      </c>
      <c r="B11" s="31" t="s">
        <v>113</v>
      </c>
      <c r="C11" s="32" t="s">
        <v>111</v>
      </c>
      <c r="D11" s="26">
        <v>32</v>
      </c>
      <c r="E11" s="26"/>
      <c r="F11" s="26">
        <v>2</v>
      </c>
      <c r="G11" s="26">
        <f t="shared" si="134"/>
        <v>30</v>
      </c>
      <c r="H11" s="26"/>
      <c r="I11" s="26">
        <v>3</v>
      </c>
      <c r="J11" s="26">
        <f t="shared" si="135"/>
        <v>27</v>
      </c>
      <c r="K11" s="26"/>
      <c r="L11" s="26">
        <v>7</v>
      </c>
      <c r="M11" s="26">
        <f t="shared" si="136"/>
        <v>20</v>
      </c>
      <c r="N11" s="26">
        <v>10</v>
      </c>
      <c r="O11" s="26">
        <v>5</v>
      </c>
      <c r="P11" s="26">
        <f t="shared" si="137"/>
        <v>25</v>
      </c>
      <c r="Q11" s="26"/>
      <c r="R11" s="26">
        <v>8</v>
      </c>
      <c r="S11" s="26">
        <f t="shared" si="138"/>
        <v>17</v>
      </c>
      <c r="T11" s="26">
        <v>13</v>
      </c>
      <c r="U11" s="26">
        <v>7</v>
      </c>
      <c r="V11" s="26">
        <f t="shared" si="139"/>
        <v>23</v>
      </c>
      <c r="W11" s="26"/>
      <c r="X11" s="26">
        <v>4</v>
      </c>
      <c r="Y11" s="26">
        <f t="shared" si="140"/>
        <v>19</v>
      </c>
      <c r="Z11" s="26"/>
      <c r="AA11" s="26">
        <v>5</v>
      </c>
      <c r="AB11" s="26">
        <f t="shared" si="141"/>
        <v>14</v>
      </c>
      <c r="AC11" s="26">
        <v>16</v>
      </c>
      <c r="AD11" s="26">
        <v>4</v>
      </c>
      <c r="AE11" s="26">
        <f t="shared" si="142"/>
        <v>26</v>
      </c>
      <c r="AF11" s="26"/>
      <c r="AG11" s="26">
        <v>6</v>
      </c>
      <c r="AH11" s="26">
        <f t="shared" si="143"/>
        <v>20</v>
      </c>
      <c r="AI11" s="26"/>
      <c r="AJ11" s="26">
        <v>8</v>
      </c>
      <c r="AK11" s="26">
        <f t="shared" si="144"/>
        <v>12</v>
      </c>
      <c r="AL11" s="26">
        <v>18</v>
      </c>
      <c r="AM11" s="26">
        <v>6</v>
      </c>
      <c r="AN11" s="26">
        <f t="shared" si="145"/>
        <v>24</v>
      </c>
      <c r="AO11" s="26"/>
      <c r="AP11" s="26">
        <v>6</v>
      </c>
      <c r="AQ11" s="26">
        <f t="shared" si="146"/>
        <v>18</v>
      </c>
      <c r="AR11" s="26">
        <v>12</v>
      </c>
      <c r="AS11" s="26">
        <v>10</v>
      </c>
      <c r="AT11" s="26">
        <f t="shared" si="4"/>
        <v>20</v>
      </c>
      <c r="AU11" s="26"/>
      <c r="AV11" s="26">
        <v>9</v>
      </c>
      <c r="AW11" s="26">
        <f t="shared" si="5"/>
        <v>11</v>
      </c>
      <c r="AX11" s="26">
        <v>39</v>
      </c>
      <c r="AY11" s="26">
        <v>5</v>
      </c>
      <c r="AZ11" s="26">
        <f t="shared" si="6"/>
        <v>45</v>
      </c>
      <c r="BA11" s="26"/>
      <c r="BB11" s="26">
        <v>7</v>
      </c>
      <c r="BC11" s="26">
        <f t="shared" si="7"/>
        <v>38</v>
      </c>
      <c r="BD11" s="26">
        <v>12</v>
      </c>
      <c r="BE11" s="26">
        <v>3</v>
      </c>
      <c r="BF11" s="26">
        <f t="shared" si="8"/>
        <v>47</v>
      </c>
      <c r="BG11" s="26"/>
      <c r="BH11" s="26">
        <v>6</v>
      </c>
      <c r="BI11" s="26">
        <f t="shared" si="9"/>
        <v>41</v>
      </c>
      <c r="BJ11" s="26"/>
      <c r="BK11" s="26">
        <v>2</v>
      </c>
      <c r="BL11" s="26">
        <f t="shared" si="10"/>
        <v>39</v>
      </c>
      <c r="BM11" s="26"/>
      <c r="BN11" s="26">
        <v>5</v>
      </c>
      <c r="BO11" s="26">
        <f t="shared" si="11"/>
        <v>34</v>
      </c>
      <c r="BP11" s="26">
        <v>42</v>
      </c>
      <c r="BQ11" s="26">
        <v>6</v>
      </c>
      <c r="BR11" s="26">
        <f t="shared" si="12"/>
        <v>70</v>
      </c>
      <c r="BS11" s="26">
        <v>22</v>
      </c>
      <c r="BT11" s="26">
        <v>9</v>
      </c>
      <c r="BU11" s="26">
        <f t="shared" si="13"/>
        <v>83</v>
      </c>
      <c r="BV11" s="26"/>
      <c r="BW11" s="26">
        <v>7</v>
      </c>
      <c r="BX11" s="26">
        <f t="shared" si="14"/>
        <v>76</v>
      </c>
      <c r="BY11" s="26"/>
      <c r="BZ11" s="26">
        <v>6</v>
      </c>
      <c r="CA11" s="27">
        <f t="shared" si="15"/>
        <v>70</v>
      </c>
      <c r="CB11" s="26"/>
      <c r="CC11" s="26">
        <v>5</v>
      </c>
      <c r="CD11" s="26">
        <f t="shared" si="16"/>
        <v>65</v>
      </c>
      <c r="CE11" s="26">
        <v>30</v>
      </c>
      <c r="CF11" s="26">
        <v>8</v>
      </c>
      <c r="CG11" s="26">
        <f t="shared" si="17"/>
        <v>87</v>
      </c>
      <c r="CH11" s="26"/>
      <c r="CI11" s="26">
        <v>7</v>
      </c>
      <c r="CJ11" s="26">
        <f t="shared" si="18"/>
        <v>80</v>
      </c>
      <c r="CK11" s="26"/>
      <c r="CL11" s="26">
        <v>9</v>
      </c>
      <c r="CM11" s="26">
        <f t="shared" si="19"/>
        <v>71</v>
      </c>
      <c r="CN11" s="26"/>
      <c r="CO11" s="26">
        <v>5</v>
      </c>
      <c r="CP11" s="26">
        <f t="shared" si="20"/>
        <v>66</v>
      </c>
      <c r="CQ11" s="26">
        <v>30</v>
      </c>
      <c r="CR11" s="26">
        <v>6</v>
      </c>
      <c r="CS11" s="26">
        <f t="shared" si="21"/>
        <v>90</v>
      </c>
      <c r="CT11" s="26"/>
      <c r="CU11" s="26">
        <v>8</v>
      </c>
      <c r="CV11" s="26">
        <f t="shared" si="22"/>
        <v>82</v>
      </c>
      <c r="CW11" s="26"/>
      <c r="CX11" s="26">
        <v>7</v>
      </c>
      <c r="CY11" s="26">
        <f t="shared" si="23"/>
        <v>75</v>
      </c>
      <c r="CZ11" s="26"/>
      <c r="DA11" s="26">
        <v>6</v>
      </c>
      <c r="DB11" s="26">
        <f t="shared" si="24"/>
        <v>69</v>
      </c>
      <c r="DC11" s="26"/>
      <c r="DD11" s="26">
        <v>5</v>
      </c>
      <c r="DE11" s="26">
        <f t="shared" si="25"/>
        <v>64</v>
      </c>
      <c r="DF11" s="26"/>
      <c r="DG11" s="26">
        <v>7</v>
      </c>
      <c r="DH11" s="26">
        <f t="shared" si="26"/>
        <v>57</v>
      </c>
      <c r="DI11" s="26">
        <v>30</v>
      </c>
      <c r="DJ11" s="26">
        <v>5</v>
      </c>
      <c r="DK11" s="26">
        <f t="shared" si="27"/>
        <v>82</v>
      </c>
      <c r="DL11" s="26"/>
      <c r="DM11" s="26">
        <v>9</v>
      </c>
      <c r="DN11" s="26">
        <f t="shared" si="28"/>
        <v>73</v>
      </c>
      <c r="DO11" s="26"/>
      <c r="DP11" s="26">
        <v>6</v>
      </c>
      <c r="DQ11" s="26">
        <f t="shared" si="29"/>
        <v>67</v>
      </c>
      <c r="DR11" s="26"/>
      <c r="DS11" s="26">
        <v>6</v>
      </c>
      <c r="DT11" s="26">
        <f t="shared" si="30"/>
        <v>61</v>
      </c>
      <c r="DU11" s="26"/>
      <c r="DV11" s="26">
        <v>6</v>
      </c>
      <c r="DW11" s="26">
        <f t="shared" si="31"/>
        <v>55</v>
      </c>
      <c r="DX11" s="26"/>
      <c r="DY11" s="26">
        <v>5</v>
      </c>
      <c r="DZ11" s="26">
        <f t="shared" si="32"/>
        <v>50</v>
      </c>
      <c r="EA11" s="26">
        <v>30</v>
      </c>
      <c r="EB11" s="26">
        <v>5</v>
      </c>
      <c r="EC11" s="26">
        <f t="shared" si="33"/>
        <v>75</v>
      </c>
      <c r="ED11" s="26"/>
      <c r="EE11" s="26"/>
      <c r="EF11" s="26">
        <f t="shared" si="34"/>
        <v>75</v>
      </c>
      <c r="EG11" s="26"/>
      <c r="EH11" s="26">
        <v>7</v>
      </c>
      <c r="EI11" s="26">
        <f t="shared" si="35"/>
        <v>68</v>
      </c>
      <c r="EJ11" s="26"/>
      <c r="EK11" s="26">
        <v>7</v>
      </c>
      <c r="EL11" s="26">
        <f t="shared" si="36"/>
        <v>61</v>
      </c>
      <c r="EM11" s="26"/>
      <c r="EN11" s="26">
        <v>6</v>
      </c>
      <c r="EO11" s="26">
        <f t="shared" si="37"/>
        <v>55</v>
      </c>
      <c r="EP11" s="26"/>
      <c r="EQ11" s="26">
        <v>7</v>
      </c>
      <c r="ER11" s="26">
        <f t="shared" si="38"/>
        <v>48</v>
      </c>
      <c r="ES11" s="26"/>
      <c r="ET11" s="26">
        <v>8</v>
      </c>
      <c r="EU11" s="26">
        <f t="shared" si="39"/>
        <v>40</v>
      </c>
      <c r="EV11" s="26">
        <v>30</v>
      </c>
      <c r="EW11" s="26">
        <v>8</v>
      </c>
      <c r="EX11" s="26">
        <f t="shared" si="40"/>
        <v>62</v>
      </c>
      <c r="EY11" s="26"/>
      <c r="EZ11" s="26"/>
      <c r="FA11" s="26">
        <f t="shared" si="41"/>
        <v>62</v>
      </c>
      <c r="FB11" s="26"/>
      <c r="FC11" s="26">
        <v>10</v>
      </c>
      <c r="FD11" s="26">
        <f t="shared" si="42"/>
        <v>52</v>
      </c>
      <c r="FE11" s="26"/>
      <c r="FF11" s="26">
        <v>9</v>
      </c>
      <c r="FG11" s="26">
        <f t="shared" si="0"/>
        <v>43</v>
      </c>
      <c r="FH11" s="26"/>
      <c r="FI11" s="26">
        <v>9</v>
      </c>
      <c r="FJ11" s="26">
        <f t="shared" si="43"/>
        <v>34</v>
      </c>
      <c r="FK11" s="26">
        <v>30</v>
      </c>
      <c r="FL11" s="26">
        <v>11</v>
      </c>
      <c r="FM11" s="26">
        <f t="shared" si="44"/>
        <v>53</v>
      </c>
      <c r="FN11" s="26"/>
      <c r="FO11" s="26">
        <v>9</v>
      </c>
      <c r="FP11" s="26">
        <f t="shared" si="45"/>
        <v>44</v>
      </c>
      <c r="FQ11" s="26"/>
      <c r="FR11" s="26">
        <v>10</v>
      </c>
      <c r="FS11" s="26">
        <f t="shared" si="46"/>
        <v>34</v>
      </c>
      <c r="FT11" s="26"/>
      <c r="FU11" s="26">
        <v>6</v>
      </c>
      <c r="FV11" s="26">
        <f t="shared" si="47"/>
        <v>28</v>
      </c>
      <c r="FW11" s="26">
        <v>30</v>
      </c>
      <c r="FX11" s="26">
        <v>2</v>
      </c>
      <c r="FY11" s="26">
        <f t="shared" si="48"/>
        <v>56</v>
      </c>
      <c r="FZ11" s="26"/>
      <c r="GA11" s="26">
        <v>1</v>
      </c>
      <c r="GB11" s="26">
        <f t="shared" si="49"/>
        <v>55</v>
      </c>
      <c r="GC11" s="26"/>
      <c r="GD11" s="26">
        <v>6</v>
      </c>
      <c r="GE11" s="26">
        <f t="shared" si="50"/>
        <v>49</v>
      </c>
      <c r="GF11" s="26"/>
      <c r="GG11" s="26">
        <v>4</v>
      </c>
      <c r="GH11" s="26">
        <f t="shared" si="51"/>
        <v>45</v>
      </c>
      <c r="GI11" s="26"/>
      <c r="GJ11" s="26">
        <v>7</v>
      </c>
      <c r="GK11" s="26">
        <f t="shared" si="52"/>
        <v>38</v>
      </c>
      <c r="GL11" s="26"/>
      <c r="GM11" s="26">
        <v>6</v>
      </c>
      <c r="GN11" s="26">
        <f t="shared" si="53"/>
        <v>32</v>
      </c>
      <c r="GO11" s="26">
        <v>30</v>
      </c>
      <c r="GP11" s="26">
        <v>5</v>
      </c>
      <c r="GQ11" s="26">
        <f t="shared" si="54"/>
        <v>57</v>
      </c>
      <c r="GR11" s="26"/>
      <c r="GS11" s="26">
        <v>7</v>
      </c>
      <c r="GT11" s="26">
        <f t="shared" si="55"/>
        <v>50</v>
      </c>
      <c r="GU11" s="26"/>
      <c r="GV11" s="26">
        <v>6</v>
      </c>
      <c r="GW11" s="26">
        <f t="shared" si="56"/>
        <v>44</v>
      </c>
      <c r="GX11" s="26"/>
      <c r="GY11" s="26">
        <v>7</v>
      </c>
      <c r="GZ11" s="26">
        <f t="shared" si="57"/>
        <v>37</v>
      </c>
      <c r="HA11" s="26"/>
      <c r="HB11" s="26">
        <v>8</v>
      </c>
      <c r="HC11" s="26">
        <f t="shared" si="58"/>
        <v>29</v>
      </c>
      <c r="HD11" s="26"/>
      <c r="HE11" s="26">
        <v>5</v>
      </c>
      <c r="HF11" s="26">
        <f t="shared" si="59"/>
        <v>24</v>
      </c>
      <c r="HG11" s="26"/>
      <c r="HH11" s="26">
        <v>6</v>
      </c>
      <c r="HI11" s="26">
        <f t="shared" si="60"/>
        <v>18</v>
      </c>
      <c r="HJ11" s="26"/>
      <c r="HK11" s="26">
        <v>7</v>
      </c>
      <c r="HL11" s="26">
        <f t="shared" si="61"/>
        <v>11</v>
      </c>
      <c r="HM11" s="26">
        <v>30</v>
      </c>
      <c r="HN11" s="26">
        <v>6</v>
      </c>
      <c r="HO11" s="26">
        <f t="shared" si="62"/>
        <v>35</v>
      </c>
      <c r="HP11" s="26"/>
      <c r="HQ11" s="26"/>
      <c r="HR11" s="26">
        <f t="shared" si="63"/>
        <v>35</v>
      </c>
      <c r="HS11" s="26"/>
      <c r="HT11" s="26">
        <v>6</v>
      </c>
      <c r="HU11" s="26">
        <f t="shared" si="1"/>
        <v>29</v>
      </c>
      <c r="HV11" s="26"/>
      <c r="HW11" s="26">
        <v>5</v>
      </c>
      <c r="HX11" s="26">
        <f t="shared" si="64"/>
        <v>24</v>
      </c>
      <c r="HY11" s="26"/>
      <c r="HZ11" s="26">
        <v>5</v>
      </c>
      <c r="IA11" s="26">
        <f t="shared" si="65"/>
        <v>19</v>
      </c>
      <c r="IB11" s="26"/>
      <c r="IC11" s="26">
        <v>7</v>
      </c>
      <c r="ID11" s="26">
        <f t="shared" si="66"/>
        <v>12</v>
      </c>
      <c r="IE11" s="26">
        <v>30</v>
      </c>
      <c r="IF11" s="26">
        <v>5</v>
      </c>
      <c r="IG11" s="33">
        <f t="shared" si="67"/>
        <v>37</v>
      </c>
      <c r="IH11" s="26"/>
      <c r="II11" s="26">
        <v>6</v>
      </c>
      <c r="IJ11" s="33">
        <f t="shared" si="68"/>
        <v>31</v>
      </c>
      <c r="IK11" s="26"/>
      <c r="IL11" s="26">
        <v>7</v>
      </c>
      <c r="IM11" s="33">
        <f t="shared" si="69"/>
        <v>24</v>
      </c>
      <c r="IN11" s="26"/>
      <c r="IO11" s="26">
        <v>3</v>
      </c>
      <c r="IP11" s="26">
        <f t="shared" si="70"/>
        <v>21</v>
      </c>
      <c r="IQ11" s="26"/>
      <c r="IR11" s="26">
        <v>4</v>
      </c>
      <c r="IS11" s="26">
        <f t="shared" si="71"/>
        <v>17</v>
      </c>
      <c r="IT11" s="26"/>
      <c r="IU11" s="26">
        <v>5</v>
      </c>
      <c r="IV11" s="26">
        <f t="shared" si="72"/>
        <v>12</v>
      </c>
      <c r="IW11" s="26">
        <v>30</v>
      </c>
      <c r="IX11" s="26">
        <v>2</v>
      </c>
      <c r="IY11" s="26">
        <f t="shared" si="73"/>
        <v>40</v>
      </c>
      <c r="IZ11" s="26"/>
      <c r="JA11" s="26"/>
      <c r="JB11" s="26">
        <f t="shared" si="74"/>
        <v>40</v>
      </c>
      <c r="JC11" s="26"/>
      <c r="JD11" s="26">
        <v>1</v>
      </c>
      <c r="JE11" s="26">
        <f t="shared" si="75"/>
        <v>39</v>
      </c>
      <c r="JF11" s="26"/>
      <c r="JG11" s="26">
        <v>2</v>
      </c>
      <c r="JH11" s="26">
        <f t="shared" si="76"/>
        <v>37</v>
      </c>
      <c r="JI11" s="26"/>
      <c r="JJ11" s="26">
        <v>2</v>
      </c>
      <c r="JK11" s="26">
        <f t="shared" si="77"/>
        <v>35</v>
      </c>
      <c r="JL11" s="26"/>
      <c r="JM11" s="26">
        <v>5</v>
      </c>
      <c r="JN11" s="26">
        <f t="shared" si="78"/>
        <v>30</v>
      </c>
      <c r="JO11" s="26"/>
      <c r="JP11" s="26">
        <v>2</v>
      </c>
      <c r="JQ11" s="26">
        <f t="shared" si="79"/>
        <v>28</v>
      </c>
      <c r="JR11" s="26"/>
      <c r="JS11" s="26">
        <v>2</v>
      </c>
      <c r="JT11" s="26">
        <f t="shared" si="80"/>
        <v>26</v>
      </c>
      <c r="JU11" s="26"/>
      <c r="JV11" s="26">
        <v>1</v>
      </c>
      <c r="JW11" s="26">
        <f t="shared" si="131"/>
        <v>25</v>
      </c>
      <c r="JX11" s="26"/>
      <c r="JY11" s="26">
        <v>4</v>
      </c>
      <c r="JZ11" s="26">
        <f t="shared" si="81"/>
        <v>21</v>
      </c>
      <c r="KA11" s="26"/>
      <c r="KB11" s="26">
        <v>2</v>
      </c>
      <c r="KC11" s="26">
        <f t="shared" si="82"/>
        <v>19</v>
      </c>
      <c r="KD11" s="26"/>
      <c r="KE11" s="26">
        <v>2</v>
      </c>
      <c r="KF11" s="26">
        <f t="shared" si="83"/>
        <v>17</v>
      </c>
      <c r="KG11" s="26"/>
      <c r="KH11" s="26">
        <v>4</v>
      </c>
      <c r="KI11" s="26">
        <f t="shared" si="84"/>
        <v>13</v>
      </c>
      <c r="KJ11" s="26"/>
      <c r="KK11" s="26">
        <v>2</v>
      </c>
      <c r="KL11" s="26">
        <f t="shared" si="85"/>
        <v>11</v>
      </c>
      <c r="KM11" s="26"/>
      <c r="KN11" s="26">
        <v>1</v>
      </c>
      <c r="KO11" s="26">
        <f t="shared" si="86"/>
        <v>10</v>
      </c>
      <c r="KP11" s="26"/>
      <c r="KQ11" s="26">
        <v>4</v>
      </c>
      <c r="KR11" s="26">
        <f t="shared" si="87"/>
        <v>6</v>
      </c>
      <c r="KS11" s="26">
        <v>30</v>
      </c>
      <c r="KT11" s="26">
        <v>1</v>
      </c>
      <c r="KU11" s="26">
        <f t="shared" si="88"/>
        <v>35</v>
      </c>
      <c r="KV11" s="26"/>
      <c r="KW11" s="26">
        <v>3</v>
      </c>
      <c r="KX11" s="26">
        <f t="shared" si="89"/>
        <v>32</v>
      </c>
      <c r="KY11" s="26"/>
      <c r="KZ11" s="26">
        <v>6</v>
      </c>
      <c r="LA11" s="26">
        <f t="shared" si="90"/>
        <v>26</v>
      </c>
      <c r="LB11" s="26"/>
      <c r="LC11" s="26">
        <v>4</v>
      </c>
      <c r="LD11" s="26">
        <f t="shared" si="91"/>
        <v>22</v>
      </c>
      <c r="LE11" s="26"/>
      <c r="LF11" s="26">
        <v>4</v>
      </c>
      <c r="LG11" s="26">
        <f t="shared" si="92"/>
        <v>18</v>
      </c>
      <c r="LH11" s="26"/>
      <c r="LI11" s="26">
        <v>3</v>
      </c>
      <c r="LJ11" s="26">
        <f t="shared" si="93"/>
        <v>15</v>
      </c>
      <c r="LK11" s="26"/>
      <c r="LL11" s="26">
        <v>5</v>
      </c>
      <c r="LM11" s="26">
        <f t="shared" si="94"/>
        <v>10</v>
      </c>
      <c r="LN11" s="26"/>
      <c r="LO11" s="26">
        <v>6</v>
      </c>
      <c r="LP11" s="26">
        <f t="shared" si="95"/>
        <v>4</v>
      </c>
      <c r="LQ11" s="26"/>
      <c r="LR11" s="26">
        <v>4</v>
      </c>
      <c r="LS11" s="26">
        <f t="shared" si="2"/>
        <v>0</v>
      </c>
      <c r="LT11" s="26">
        <v>30</v>
      </c>
      <c r="LU11" s="26">
        <v>5</v>
      </c>
      <c r="LV11" s="26">
        <f t="shared" si="96"/>
        <v>25</v>
      </c>
      <c r="LW11" s="26"/>
      <c r="LX11" s="26">
        <v>3</v>
      </c>
      <c r="LY11" s="26">
        <f t="shared" si="3"/>
        <v>22</v>
      </c>
      <c r="LZ11" s="26"/>
      <c r="MA11" s="26">
        <v>5</v>
      </c>
      <c r="MB11" s="26">
        <f t="shared" si="97"/>
        <v>17</v>
      </c>
      <c r="MC11" s="26"/>
      <c r="MD11" s="26">
        <v>2</v>
      </c>
      <c r="ME11" s="26">
        <f t="shared" si="98"/>
        <v>15</v>
      </c>
      <c r="MF11" s="26"/>
      <c r="MG11" s="26">
        <v>4</v>
      </c>
      <c r="MH11" s="26">
        <f t="shared" si="99"/>
        <v>11</v>
      </c>
      <c r="MI11" s="26"/>
      <c r="MJ11" s="26">
        <v>3</v>
      </c>
      <c r="MK11" s="26">
        <f t="shared" si="100"/>
        <v>8</v>
      </c>
      <c r="ML11" s="26">
        <v>30</v>
      </c>
      <c r="MM11" s="26">
        <v>2</v>
      </c>
      <c r="MN11" s="26">
        <f t="shared" si="101"/>
        <v>36</v>
      </c>
      <c r="MO11" s="26"/>
      <c r="MP11" s="26">
        <v>4</v>
      </c>
      <c r="MQ11" s="26">
        <f t="shared" si="102"/>
        <v>32</v>
      </c>
      <c r="MR11" s="26"/>
      <c r="MS11" s="26">
        <v>1</v>
      </c>
      <c r="MT11" s="26">
        <f t="shared" si="103"/>
        <v>31</v>
      </c>
      <c r="MU11" s="26"/>
      <c r="MV11" s="26">
        <v>3</v>
      </c>
      <c r="MW11" s="26">
        <f t="shared" si="104"/>
        <v>28</v>
      </c>
      <c r="MX11" s="26"/>
      <c r="MY11" s="26">
        <v>2</v>
      </c>
      <c r="MZ11" s="26">
        <f t="shared" si="105"/>
        <v>26</v>
      </c>
      <c r="NA11" s="26"/>
      <c r="NB11" s="26">
        <v>5</v>
      </c>
      <c r="NC11" s="26">
        <f t="shared" si="106"/>
        <v>21</v>
      </c>
      <c r="ND11" s="26"/>
      <c r="NE11" s="26">
        <v>3</v>
      </c>
      <c r="NF11" s="26">
        <f t="shared" si="107"/>
        <v>18</v>
      </c>
      <c r="NG11" s="26"/>
      <c r="NH11" s="26">
        <v>4</v>
      </c>
      <c r="NI11" s="26">
        <f t="shared" si="108"/>
        <v>14</v>
      </c>
      <c r="NJ11" s="26"/>
      <c r="NK11" s="26">
        <v>5</v>
      </c>
      <c r="NL11" s="26">
        <f t="shared" si="109"/>
        <v>9</v>
      </c>
      <c r="NM11" s="26"/>
      <c r="NN11" s="26">
        <v>3</v>
      </c>
      <c r="NO11" s="26">
        <f t="shared" si="110"/>
        <v>6</v>
      </c>
      <c r="NP11" s="26"/>
      <c r="NQ11" s="26">
        <v>4</v>
      </c>
      <c r="NR11" s="26">
        <f t="shared" si="111"/>
        <v>2</v>
      </c>
      <c r="NS11" s="26">
        <v>30</v>
      </c>
      <c r="NT11" s="26">
        <v>2</v>
      </c>
      <c r="NU11" s="26">
        <f t="shared" si="112"/>
        <v>30</v>
      </c>
      <c r="NV11" s="26"/>
      <c r="NW11" s="26">
        <v>3</v>
      </c>
      <c r="NX11" s="26">
        <f t="shared" si="113"/>
        <v>27</v>
      </c>
      <c r="NY11" s="26"/>
      <c r="NZ11" s="26">
        <v>2</v>
      </c>
      <c r="OA11" s="26">
        <f t="shared" si="114"/>
        <v>25</v>
      </c>
      <c r="OB11" s="26"/>
      <c r="OC11" s="26">
        <v>3</v>
      </c>
      <c r="OD11" s="26">
        <f t="shared" si="115"/>
        <v>22</v>
      </c>
      <c r="OE11" s="26"/>
      <c r="OF11" s="26">
        <v>4</v>
      </c>
      <c r="OG11" s="26">
        <f t="shared" si="116"/>
        <v>18</v>
      </c>
      <c r="OH11" s="26"/>
      <c r="OI11" s="26">
        <v>7</v>
      </c>
      <c r="OJ11" s="26">
        <f t="shared" si="117"/>
        <v>11</v>
      </c>
      <c r="OK11" s="26"/>
      <c r="OL11" s="26">
        <v>3</v>
      </c>
      <c r="OM11" s="26">
        <f t="shared" si="132"/>
        <v>8</v>
      </c>
      <c r="ON11" s="26">
        <v>30</v>
      </c>
      <c r="OO11" s="26">
        <v>2</v>
      </c>
      <c r="OP11" s="26">
        <f t="shared" si="118"/>
        <v>36</v>
      </c>
      <c r="OQ11" s="26"/>
      <c r="OR11" s="26">
        <v>1</v>
      </c>
      <c r="OS11" s="27">
        <f t="shared" si="119"/>
        <v>35</v>
      </c>
      <c r="OT11" s="26"/>
      <c r="OU11" s="26">
        <v>4</v>
      </c>
      <c r="OV11" s="26">
        <f t="shared" si="133"/>
        <v>31</v>
      </c>
      <c r="OW11" s="26"/>
      <c r="OX11" s="26">
        <v>3</v>
      </c>
      <c r="OY11" s="26">
        <f t="shared" si="120"/>
        <v>28</v>
      </c>
      <c r="OZ11" s="26"/>
      <c r="PA11" s="26">
        <v>3</v>
      </c>
      <c r="PB11" s="26">
        <f t="shared" si="121"/>
        <v>25</v>
      </c>
      <c r="PC11" s="26"/>
      <c r="PD11" s="26">
        <v>4</v>
      </c>
      <c r="PE11" s="26">
        <f t="shared" si="122"/>
        <v>21</v>
      </c>
      <c r="PF11" s="28">
        <f t="shared" si="123"/>
        <v>167</v>
      </c>
      <c r="PG11" s="29">
        <f t="shared" si="124"/>
        <v>7.2608695652173916</v>
      </c>
      <c r="PH11" s="18"/>
      <c r="PI11" s="28">
        <f t="shared" si="125"/>
        <v>138</v>
      </c>
      <c r="PJ11" s="29">
        <f t="shared" si="126"/>
        <v>5.3076923076923075</v>
      </c>
      <c r="PK11" s="6"/>
      <c r="PL11" s="28">
        <f t="shared" si="127"/>
        <v>75</v>
      </c>
      <c r="PM11" s="28">
        <f t="shared" si="128"/>
        <v>3</v>
      </c>
      <c r="PN11" s="6"/>
      <c r="PO11" s="28">
        <f t="shared" si="129"/>
        <v>380</v>
      </c>
      <c r="PP11" s="29">
        <f t="shared" si="130"/>
        <v>5.1351351351351351</v>
      </c>
    </row>
    <row r="12" spans="1:432" s="30" customFormat="1" ht="20.25" hidden="1" x14ac:dyDescent="0.3">
      <c r="A12" s="19">
        <v>8</v>
      </c>
      <c r="B12" s="31" t="s">
        <v>114</v>
      </c>
      <c r="C12" s="32" t="s">
        <v>115</v>
      </c>
      <c r="D12" s="26">
        <v>31</v>
      </c>
      <c r="E12" s="26">
        <v>9</v>
      </c>
      <c r="F12" s="26"/>
      <c r="G12" s="26">
        <f t="shared" si="134"/>
        <v>40</v>
      </c>
      <c r="H12" s="26"/>
      <c r="I12" s="26">
        <v>1</v>
      </c>
      <c r="J12" s="26">
        <f t="shared" si="135"/>
        <v>39</v>
      </c>
      <c r="K12" s="26"/>
      <c r="L12" s="26"/>
      <c r="M12" s="26">
        <f t="shared" si="136"/>
        <v>39</v>
      </c>
      <c r="N12" s="26"/>
      <c r="O12" s="26">
        <v>2</v>
      </c>
      <c r="P12" s="26">
        <f t="shared" si="137"/>
        <v>37</v>
      </c>
      <c r="Q12" s="26"/>
      <c r="R12" s="26"/>
      <c r="S12" s="26">
        <f t="shared" si="138"/>
        <v>37</v>
      </c>
      <c r="T12" s="26"/>
      <c r="U12" s="26">
        <v>1</v>
      </c>
      <c r="V12" s="26">
        <f t="shared" si="139"/>
        <v>36</v>
      </c>
      <c r="W12" s="26"/>
      <c r="X12" s="26">
        <v>2</v>
      </c>
      <c r="Y12" s="26">
        <f t="shared" si="140"/>
        <v>34</v>
      </c>
      <c r="Z12" s="26"/>
      <c r="AA12" s="26">
        <v>1</v>
      </c>
      <c r="AB12" s="26">
        <f t="shared" si="141"/>
        <v>33</v>
      </c>
      <c r="AC12" s="26"/>
      <c r="AD12" s="26"/>
      <c r="AE12" s="26">
        <f t="shared" si="142"/>
        <v>33</v>
      </c>
      <c r="AF12" s="26"/>
      <c r="AG12" s="26"/>
      <c r="AH12" s="26">
        <f t="shared" si="143"/>
        <v>33</v>
      </c>
      <c r="AI12" s="26"/>
      <c r="AJ12" s="26">
        <v>1</v>
      </c>
      <c r="AK12" s="26">
        <f t="shared" si="144"/>
        <v>32</v>
      </c>
      <c r="AL12" s="26"/>
      <c r="AM12" s="26"/>
      <c r="AN12" s="26">
        <f t="shared" si="145"/>
        <v>32</v>
      </c>
      <c r="AO12" s="26"/>
      <c r="AP12" s="26">
        <v>1</v>
      </c>
      <c r="AQ12" s="26">
        <f t="shared" si="146"/>
        <v>31</v>
      </c>
      <c r="AR12" s="26"/>
      <c r="AS12" s="26">
        <v>1</v>
      </c>
      <c r="AT12" s="26">
        <f t="shared" si="4"/>
        <v>30</v>
      </c>
      <c r="AU12" s="26"/>
      <c r="AV12" s="26">
        <v>1</v>
      </c>
      <c r="AW12" s="26">
        <f t="shared" si="5"/>
        <v>29</v>
      </c>
      <c r="AX12" s="26"/>
      <c r="AY12" s="26">
        <v>1</v>
      </c>
      <c r="AZ12" s="26">
        <f t="shared" si="6"/>
        <v>28</v>
      </c>
      <c r="BA12" s="26"/>
      <c r="BB12" s="26">
        <v>1</v>
      </c>
      <c r="BC12" s="26">
        <f t="shared" si="7"/>
        <v>27</v>
      </c>
      <c r="BD12" s="26"/>
      <c r="BE12" s="26"/>
      <c r="BF12" s="26">
        <f t="shared" si="8"/>
        <v>27</v>
      </c>
      <c r="BG12" s="26"/>
      <c r="BH12" s="26">
        <v>1</v>
      </c>
      <c r="BI12" s="26">
        <f t="shared" si="9"/>
        <v>26</v>
      </c>
      <c r="BJ12" s="26"/>
      <c r="BK12" s="26"/>
      <c r="BL12" s="26">
        <f t="shared" si="10"/>
        <v>26</v>
      </c>
      <c r="BM12" s="26"/>
      <c r="BN12" s="26">
        <v>1</v>
      </c>
      <c r="BO12" s="26">
        <f t="shared" si="11"/>
        <v>25</v>
      </c>
      <c r="BP12" s="26"/>
      <c r="BQ12" s="26"/>
      <c r="BR12" s="26">
        <f t="shared" si="12"/>
        <v>25</v>
      </c>
      <c r="BS12" s="26"/>
      <c r="BT12" s="26"/>
      <c r="BU12" s="26">
        <f t="shared" si="13"/>
        <v>25</v>
      </c>
      <c r="BV12" s="26"/>
      <c r="BW12" s="26">
        <v>1</v>
      </c>
      <c r="BX12" s="26">
        <f t="shared" si="14"/>
        <v>24</v>
      </c>
      <c r="BY12" s="26"/>
      <c r="BZ12" s="26">
        <v>1</v>
      </c>
      <c r="CA12" s="27">
        <f t="shared" si="15"/>
        <v>23</v>
      </c>
      <c r="CB12" s="26"/>
      <c r="CC12" s="26"/>
      <c r="CD12" s="26">
        <f t="shared" si="16"/>
        <v>23</v>
      </c>
      <c r="CE12" s="26"/>
      <c r="CF12" s="26">
        <v>1</v>
      </c>
      <c r="CG12" s="26">
        <f t="shared" si="17"/>
        <v>22</v>
      </c>
      <c r="CH12" s="26">
        <v>18</v>
      </c>
      <c r="CI12" s="26">
        <v>2</v>
      </c>
      <c r="CJ12" s="26">
        <f t="shared" si="18"/>
        <v>38</v>
      </c>
      <c r="CK12" s="26"/>
      <c r="CL12" s="26"/>
      <c r="CM12" s="26">
        <f t="shared" si="19"/>
        <v>38</v>
      </c>
      <c r="CN12" s="26"/>
      <c r="CO12" s="26">
        <v>1</v>
      </c>
      <c r="CP12" s="26">
        <f t="shared" si="20"/>
        <v>37</v>
      </c>
      <c r="CQ12" s="26"/>
      <c r="CR12" s="26">
        <v>1</v>
      </c>
      <c r="CS12" s="26">
        <f t="shared" si="21"/>
        <v>36</v>
      </c>
      <c r="CT12" s="26"/>
      <c r="CU12" s="26"/>
      <c r="CV12" s="26">
        <f t="shared" si="22"/>
        <v>36</v>
      </c>
      <c r="CW12" s="26"/>
      <c r="CX12" s="26">
        <v>2</v>
      </c>
      <c r="CY12" s="26">
        <f t="shared" si="23"/>
        <v>34</v>
      </c>
      <c r="CZ12" s="26"/>
      <c r="DA12" s="26">
        <v>1</v>
      </c>
      <c r="DB12" s="26">
        <f t="shared" si="24"/>
        <v>33</v>
      </c>
      <c r="DC12" s="26"/>
      <c r="DD12" s="26">
        <v>1</v>
      </c>
      <c r="DE12" s="26">
        <f t="shared" si="25"/>
        <v>32</v>
      </c>
      <c r="DF12" s="26"/>
      <c r="DG12" s="26">
        <v>1</v>
      </c>
      <c r="DH12" s="26">
        <f t="shared" si="26"/>
        <v>31</v>
      </c>
      <c r="DI12" s="26"/>
      <c r="DJ12" s="26"/>
      <c r="DK12" s="26">
        <f t="shared" si="27"/>
        <v>31</v>
      </c>
      <c r="DL12" s="26"/>
      <c r="DM12" s="26">
        <v>2</v>
      </c>
      <c r="DN12" s="26">
        <f t="shared" si="28"/>
        <v>29</v>
      </c>
      <c r="DO12" s="26"/>
      <c r="DP12" s="26"/>
      <c r="DQ12" s="26">
        <f t="shared" si="29"/>
        <v>29</v>
      </c>
      <c r="DR12" s="26"/>
      <c r="DS12" s="26">
        <v>1</v>
      </c>
      <c r="DT12" s="26">
        <f t="shared" si="30"/>
        <v>28</v>
      </c>
      <c r="DU12" s="26"/>
      <c r="DV12" s="26"/>
      <c r="DW12" s="26">
        <f t="shared" si="31"/>
        <v>28</v>
      </c>
      <c r="DX12" s="26"/>
      <c r="DY12" s="26">
        <v>3</v>
      </c>
      <c r="DZ12" s="26">
        <f t="shared" si="32"/>
        <v>25</v>
      </c>
      <c r="EA12" s="26"/>
      <c r="EB12" s="26"/>
      <c r="EC12" s="26">
        <f t="shared" si="33"/>
        <v>25</v>
      </c>
      <c r="ED12" s="26"/>
      <c r="EE12" s="26"/>
      <c r="EF12" s="26">
        <f t="shared" si="34"/>
        <v>25</v>
      </c>
      <c r="EG12" s="26"/>
      <c r="EH12" s="26">
        <v>2</v>
      </c>
      <c r="EI12" s="26">
        <f t="shared" si="35"/>
        <v>23</v>
      </c>
      <c r="EJ12" s="26"/>
      <c r="EK12" s="26">
        <v>1</v>
      </c>
      <c r="EL12" s="26">
        <f t="shared" si="36"/>
        <v>22</v>
      </c>
      <c r="EM12" s="26"/>
      <c r="EN12" s="26">
        <v>1</v>
      </c>
      <c r="EO12" s="26">
        <f t="shared" si="37"/>
        <v>21</v>
      </c>
      <c r="EP12" s="26"/>
      <c r="EQ12" s="26"/>
      <c r="ER12" s="26">
        <f t="shared" si="38"/>
        <v>21</v>
      </c>
      <c r="ES12" s="26"/>
      <c r="ET12" s="26">
        <v>2</v>
      </c>
      <c r="EU12" s="26">
        <f t="shared" si="39"/>
        <v>19</v>
      </c>
      <c r="EV12" s="26"/>
      <c r="EW12" s="26">
        <v>2</v>
      </c>
      <c r="EX12" s="26">
        <f t="shared" si="40"/>
        <v>17</v>
      </c>
      <c r="EY12" s="26"/>
      <c r="EZ12" s="26"/>
      <c r="FA12" s="26">
        <f t="shared" si="41"/>
        <v>17</v>
      </c>
      <c r="FB12" s="26"/>
      <c r="FC12" s="26"/>
      <c r="FD12" s="26">
        <f t="shared" si="42"/>
        <v>17</v>
      </c>
      <c r="FE12" s="26"/>
      <c r="FF12" s="26">
        <v>1</v>
      </c>
      <c r="FG12" s="26">
        <f t="shared" si="0"/>
        <v>16</v>
      </c>
      <c r="FH12" s="26">
        <v>24</v>
      </c>
      <c r="FI12" s="26">
        <v>1</v>
      </c>
      <c r="FJ12" s="26">
        <f t="shared" si="43"/>
        <v>39</v>
      </c>
      <c r="FK12" s="26"/>
      <c r="FL12" s="26"/>
      <c r="FM12" s="26">
        <f t="shared" si="44"/>
        <v>39</v>
      </c>
      <c r="FN12" s="26"/>
      <c r="FO12" s="26">
        <v>2</v>
      </c>
      <c r="FP12" s="26">
        <f t="shared" si="45"/>
        <v>37</v>
      </c>
      <c r="FQ12" s="26"/>
      <c r="FR12" s="26">
        <v>1</v>
      </c>
      <c r="FS12" s="26">
        <f t="shared" si="46"/>
        <v>36</v>
      </c>
      <c r="FT12" s="26"/>
      <c r="FU12" s="26">
        <v>1</v>
      </c>
      <c r="FV12" s="26">
        <f t="shared" si="47"/>
        <v>35</v>
      </c>
      <c r="FW12" s="26"/>
      <c r="FX12" s="26">
        <v>2</v>
      </c>
      <c r="FY12" s="26">
        <f t="shared" si="48"/>
        <v>33</v>
      </c>
      <c r="FZ12" s="26"/>
      <c r="GA12" s="26"/>
      <c r="GB12" s="26">
        <f t="shared" si="49"/>
        <v>33</v>
      </c>
      <c r="GC12" s="26"/>
      <c r="GD12" s="26">
        <v>3</v>
      </c>
      <c r="GE12" s="26">
        <f t="shared" si="50"/>
        <v>30</v>
      </c>
      <c r="GF12" s="26"/>
      <c r="GG12" s="26">
        <v>1</v>
      </c>
      <c r="GH12" s="26">
        <f t="shared" si="51"/>
        <v>29</v>
      </c>
      <c r="GI12" s="26"/>
      <c r="GJ12" s="26">
        <v>1</v>
      </c>
      <c r="GK12" s="26">
        <f t="shared" si="52"/>
        <v>28</v>
      </c>
      <c r="GL12" s="26"/>
      <c r="GM12" s="26"/>
      <c r="GN12" s="26">
        <f t="shared" si="53"/>
        <v>28</v>
      </c>
      <c r="GO12" s="26"/>
      <c r="GP12" s="26">
        <v>2</v>
      </c>
      <c r="GQ12" s="26">
        <f t="shared" si="54"/>
        <v>26</v>
      </c>
      <c r="GR12" s="26"/>
      <c r="GS12" s="26"/>
      <c r="GT12" s="26">
        <f t="shared" si="55"/>
        <v>26</v>
      </c>
      <c r="GU12" s="26"/>
      <c r="GV12" s="26">
        <v>3</v>
      </c>
      <c r="GW12" s="26">
        <f t="shared" si="56"/>
        <v>23</v>
      </c>
      <c r="GX12" s="26"/>
      <c r="GY12" s="26"/>
      <c r="GZ12" s="26">
        <f t="shared" si="57"/>
        <v>23</v>
      </c>
      <c r="HA12" s="26"/>
      <c r="HB12" s="26">
        <v>3</v>
      </c>
      <c r="HC12" s="26">
        <f t="shared" si="58"/>
        <v>20</v>
      </c>
      <c r="HD12" s="26"/>
      <c r="HE12" s="26"/>
      <c r="HF12" s="26">
        <f t="shared" si="59"/>
        <v>20</v>
      </c>
      <c r="HG12" s="26"/>
      <c r="HH12" s="26">
        <v>2</v>
      </c>
      <c r="HI12" s="26">
        <f t="shared" si="60"/>
        <v>18</v>
      </c>
      <c r="HJ12" s="26"/>
      <c r="HK12" s="26"/>
      <c r="HL12" s="26">
        <f t="shared" si="61"/>
        <v>18</v>
      </c>
      <c r="HM12" s="26"/>
      <c r="HN12" s="26">
        <v>1</v>
      </c>
      <c r="HO12" s="26">
        <f t="shared" si="62"/>
        <v>17</v>
      </c>
      <c r="HP12" s="26"/>
      <c r="HQ12" s="26"/>
      <c r="HR12" s="26">
        <f t="shared" si="63"/>
        <v>17</v>
      </c>
      <c r="HS12" s="26"/>
      <c r="HT12" s="26"/>
      <c r="HU12" s="26">
        <f t="shared" si="1"/>
        <v>17</v>
      </c>
      <c r="HV12" s="26"/>
      <c r="HW12" s="26"/>
      <c r="HX12" s="26">
        <f t="shared" si="64"/>
        <v>17</v>
      </c>
      <c r="HY12" s="26"/>
      <c r="HZ12" s="26">
        <v>1</v>
      </c>
      <c r="IA12" s="26">
        <f t="shared" si="65"/>
        <v>16</v>
      </c>
      <c r="IB12" s="26"/>
      <c r="IC12" s="26">
        <v>2</v>
      </c>
      <c r="ID12" s="26">
        <f t="shared" si="66"/>
        <v>14</v>
      </c>
      <c r="IE12" s="26"/>
      <c r="IF12" s="26">
        <v>1</v>
      </c>
      <c r="IG12" s="33">
        <f t="shared" si="67"/>
        <v>13</v>
      </c>
      <c r="IH12" s="26">
        <v>27</v>
      </c>
      <c r="II12" s="26"/>
      <c r="IJ12" s="33">
        <f t="shared" si="68"/>
        <v>40</v>
      </c>
      <c r="IK12" s="26"/>
      <c r="IL12" s="26">
        <v>3</v>
      </c>
      <c r="IM12" s="33">
        <f t="shared" si="69"/>
        <v>37</v>
      </c>
      <c r="IN12" s="26"/>
      <c r="IO12" s="26"/>
      <c r="IP12" s="26">
        <f t="shared" si="70"/>
        <v>37</v>
      </c>
      <c r="IQ12" s="26"/>
      <c r="IR12" s="26">
        <v>1</v>
      </c>
      <c r="IS12" s="26">
        <f t="shared" si="71"/>
        <v>36</v>
      </c>
      <c r="IT12" s="26"/>
      <c r="IU12" s="26"/>
      <c r="IV12" s="26">
        <f t="shared" si="72"/>
        <v>36</v>
      </c>
      <c r="IW12" s="26"/>
      <c r="IX12" s="26"/>
      <c r="IY12" s="26">
        <f t="shared" si="73"/>
        <v>36</v>
      </c>
      <c r="IZ12" s="26"/>
      <c r="JA12" s="26">
        <v>2</v>
      </c>
      <c r="JB12" s="26">
        <f t="shared" si="74"/>
        <v>34</v>
      </c>
      <c r="JC12" s="26"/>
      <c r="JD12" s="26"/>
      <c r="JE12" s="26">
        <f t="shared" si="75"/>
        <v>34</v>
      </c>
      <c r="JF12" s="26"/>
      <c r="JG12" s="26">
        <v>1</v>
      </c>
      <c r="JH12" s="26">
        <f t="shared" si="76"/>
        <v>33</v>
      </c>
      <c r="JI12" s="26"/>
      <c r="JJ12" s="26"/>
      <c r="JK12" s="26">
        <f t="shared" si="77"/>
        <v>33</v>
      </c>
      <c r="JL12" s="26"/>
      <c r="JM12" s="26">
        <v>1</v>
      </c>
      <c r="JN12" s="26">
        <f t="shared" si="78"/>
        <v>32</v>
      </c>
      <c r="JO12" s="26"/>
      <c r="JP12" s="26">
        <v>1</v>
      </c>
      <c r="JQ12" s="26">
        <f t="shared" si="79"/>
        <v>31</v>
      </c>
      <c r="JR12" s="26"/>
      <c r="JS12" s="26">
        <v>2</v>
      </c>
      <c r="JT12" s="26">
        <f t="shared" si="80"/>
        <v>29</v>
      </c>
      <c r="JU12" s="26"/>
      <c r="JV12" s="26"/>
      <c r="JW12" s="26">
        <f t="shared" si="131"/>
        <v>29</v>
      </c>
      <c r="JX12" s="26"/>
      <c r="JY12" s="26"/>
      <c r="JZ12" s="26">
        <f t="shared" si="81"/>
        <v>29</v>
      </c>
      <c r="KA12" s="26"/>
      <c r="KB12" s="26">
        <v>1</v>
      </c>
      <c r="KC12" s="26">
        <f t="shared" si="82"/>
        <v>28</v>
      </c>
      <c r="KD12" s="26"/>
      <c r="KE12" s="26"/>
      <c r="KF12" s="26">
        <f t="shared" si="83"/>
        <v>28</v>
      </c>
      <c r="KG12" s="26"/>
      <c r="KH12" s="26">
        <v>1</v>
      </c>
      <c r="KI12" s="26">
        <f t="shared" si="84"/>
        <v>27</v>
      </c>
      <c r="KJ12" s="26"/>
      <c r="KK12" s="26">
        <v>1</v>
      </c>
      <c r="KL12" s="26">
        <f t="shared" si="85"/>
        <v>26</v>
      </c>
      <c r="KM12" s="26"/>
      <c r="KN12" s="26"/>
      <c r="KO12" s="26">
        <f t="shared" si="86"/>
        <v>26</v>
      </c>
      <c r="KP12" s="26"/>
      <c r="KQ12" s="26">
        <v>1</v>
      </c>
      <c r="KR12" s="26">
        <f t="shared" si="87"/>
        <v>25</v>
      </c>
      <c r="KS12" s="26"/>
      <c r="KT12" s="26"/>
      <c r="KU12" s="26">
        <f t="shared" si="88"/>
        <v>25</v>
      </c>
      <c r="KV12" s="26"/>
      <c r="KW12" s="26"/>
      <c r="KX12" s="26">
        <f t="shared" si="89"/>
        <v>25</v>
      </c>
      <c r="KY12" s="26"/>
      <c r="KZ12" s="26">
        <v>2</v>
      </c>
      <c r="LA12" s="26">
        <f t="shared" si="90"/>
        <v>23</v>
      </c>
      <c r="LB12" s="26"/>
      <c r="LC12" s="26"/>
      <c r="LD12" s="26">
        <f t="shared" si="91"/>
        <v>23</v>
      </c>
      <c r="LE12" s="26">
        <v>17</v>
      </c>
      <c r="LF12" s="26">
        <v>1</v>
      </c>
      <c r="LG12" s="26">
        <f t="shared" si="92"/>
        <v>39</v>
      </c>
      <c r="LH12" s="26"/>
      <c r="LI12" s="26">
        <v>1</v>
      </c>
      <c r="LJ12" s="26">
        <f t="shared" si="93"/>
        <v>38</v>
      </c>
      <c r="LK12" s="26"/>
      <c r="LL12" s="26">
        <v>3</v>
      </c>
      <c r="LM12" s="26">
        <f t="shared" si="94"/>
        <v>35</v>
      </c>
      <c r="LN12" s="26"/>
      <c r="LO12" s="26"/>
      <c r="LP12" s="26">
        <f t="shared" si="95"/>
        <v>35</v>
      </c>
      <c r="LQ12" s="26"/>
      <c r="LR12" s="26"/>
      <c r="LS12" s="26">
        <f t="shared" si="2"/>
        <v>35</v>
      </c>
      <c r="LT12" s="26"/>
      <c r="LU12" s="26">
        <v>2</v>
      </c>
      <c r="LV12" s="26">
        <f t="shared" si="96"/>
        <v>33</v>
      </c>
      <c r="LW12" s="26"/>
      <c r="LX12" s="26"/>
      <c r="LY12" s="26">
        <f t="shared" si="3"/>
        <v>33</v>
      </c>
      <c r="LZ12" s="26"/>
      <c r="MA12" s="26">
        <v>1</v>
      </c>
      <c r="MB12" s="26">
        <f t="shared" si="97"/>
        <v>32</v>
      </c>
      <c r="MC12" s="26"/>
      <c r="MD12" s="26">
        <v>2</v>
      </c>
      <c r="ME12" s="26">
        <f t="shared" si="98"/>
        <v>30</v>
      </c>
      <c r="MF12" s="26"/>
      <c r="MG12" s="26"/>
      <c r="MH12" s="26">
        <f t="shared" si="99"/>
        <v>30</v>
      </c>
      <c r="MI12" s="26"/>
      <c r="MJ12" s="26"/>
      <c r="MK12" s="26">
        <f t="shared" si="100"/>
        <v>30</v>
      </c>
      <c r="ML12" s="26"/>
      <c r="MM12" s="26">
        <v>1</v>
      </c>
      <c r="MN12" s="26">
        <f t="shared" si="101"/>
        <v>29</v>
      </c>
      <c r="MO12" s="26"/>
      <c r="MP12" s="26">
        <v>1</v>
      </c>
      <c r="MQ12" s="26">
        <f t="shared" si="102"/>
        <v>28</v>
      </c>
      <c r="MR12" s="26"/>
      <c r="MS12" s="26"/>
      <c r="MT12" s="26">
        <f t="shared" si="103"/>
        <v>28</v>
      </c>
      <c r="MU12" s="26"/>
      <c r="MV12" s="26"/>
      <c r="MW12" s="26">
        <f t="shared" si="104"/>
        <v>28</v>
      </c>
      <c r="MX12" s="26"/>
      <c r="MY12" s="26">
        <v>1</v>
      </c>
      <c r="MZ12" s="26">
        <f t="shared" si="105"/>
        <v>27</v>
      </c>
      <c r="NA12" s="26"/>
      <c r="NB12" s="26"/>
      <c r="NC12" s="26">
        <f t="shared" si="106"/>
        <v>27</v>
      </c>
      <c r="ND12" s="26"/>
      <c r="NE12" s="26">
        <v>1</v>
      </c>
      <c r="NF12" s="26">
        <f t="shared" si="107"/>
        <v>26</v>
      </c>
      <c r="NG12" s="26"/>
      <c r="NH12" s="26"/>
      <c r="NI12" s="26">
        <f t="shared" si="108"/>
        <v>26</v>
      </c>
      <c r="NJ12" s="26"/>
      <c r="NK12" s="26"/>
      <c r="NL12" s="26">
        <f t="shared" si="109"/>
        <v>26</v>
      </c>
      <c r="NM12" s="26"/>
      <c r="NN12" s="26">
        <v>2</v>
      </c>
      <c r="NO12" s="26">
        <f t="shared" si="110"/>
        <v>24</v>
      </c>
      <c r="NP12" s="26"/>
      <c r="NQ12" s="26"/>
      <c r="NR12" s="26">
        <f t="shared" si="111"/>
        <v>24</v>
      </c>
      <c r="NS12" s="26"/>
      <c r="NT12" s="26"/>
      <c r="NU12" s="26">
        <f t="shared" si="112"/>
        <v>24</v>
      </c>
      <c r="NV12" s="26"/>
      <c r="NW12" s="26">
        <v>1</v>
      </c>
      <c r="NX12" s="26">
        <f t="shared" si="113"/>
        <v>23</v>
      </c>
      <c r="NY12" s="26"/>
      <c r="NZ12" s="26"/>
      <c r="OA12" s="26">
        <f t="shared" si="114"/>
        <v>23</v>
      </c>
      <c r="OB12" s="26"/>
      <c r="OC12" s="26"/>
      <c r="OD12" s="26">
        <f t="shared" si="115"/>
        <v>23</v>
      </c>
      <c r="OE12" s="26">
        <v>17</v>
      </c>
      <c r="OF12" s="26">
        <v>1</v>
      </c>
      <c r="OG12" s="26">
        <f t="shared" si="116"/>
        <v>39</v>
      </c>
      <c r="OH12" s="26"/>
      <c r="OI12" s="26">
        <v>2</v>
      </c>
      <c r="OJ12" s="26">
        <f t="shared" si="117"/>
        <v>37</v>
      </c>
      <c r="OK12" s="26"/>
      <c r="OL12" s="26"/>
      <c r="OM12" s="26">
        <f t="shared" si="132"/>
        <v>37</v>
      </c>
      <c r="ON12" s="26"/>
      <c r="OO12" s="26">
        <v>1</v>
      </c>
      <c r="OP12" s="26">
        <f t="shared" si="118"/>
        <v>36</v>
      </c>
      <c r="OQ12" s="26"/>
      <c r="OR12" s="26"/>
      <c r="OS12" s="27">
        <f t="shared" si="119"/>
        <v>36</v>
      </c>
      <c r="OT12" s="26"/>
      <c r="OU12" s="26"/>
      <c r="OV12" s="26">
        <f t="shared" si="133"/>
        <v>36</v>
      </c>
      <c r="OW12" s="26"/>
      <c r="OX12" s="26"/>
      <c r="OY12" s="26">
        <f t="shared" si="120"/>
        <v>36</v>
      </c>
      <c r="OZ12" s="26"/>
      <c r="PA12" s="26">
        <v>1</v>
      </c>
      <c r="PB12" s="26">
        <f t="shared" si="121"/>
        <v>35</v>
      </c>
      <c r="PC12" s="26"/>
      <c r="PD12" s="26"/>
      <c r="PE12" s="26">
        <f t="shared" si="122"/>
        <v>35</v>
      </c>
      <c r="PF12" s="28">
        <f t="shared" si="123"/>
        <v>23</v>
      </c>
      <c r="PG12" s="29">
        <f t="shared" si="124"/>
        <v>1</v>
      </c>
      <c r="PH12" s="18"/>
      <c r="PI12" s="28">
        <f t="shared" si="125"/>
        <v>26</v>
      </c>
      <c r="PJ12" s="29">
        <f t="shared" si="126"/>
        <v>1</v>
      </c>
      <c r="PK12" s="6"/>
      <c r="PL12" s="28">
        <f t="shared" si="127"/>
        <v>20</v>
      </c>
      <c r="PM12" s="28">
        <f t="shared" si="128"/>
        <v>0.8</v>
      </c>
      <c r="PN12" s="6"/>
      <c r="PO12" s="28">
        <f t="shared" si="129"/>
        <v>69</v>
      </c>
      <c r="PP12" s="29">
        <f t="shared" si="130"/>
        <v>0.93243243243243246</v>
      </c>
    </row>
    <row r="13" spans="1:432" s="30" customFormat="1" ht="20.25" hidden="1" x14ac:dyDescent="0.3">
      <c r="A13" s="19">
        <v>9</v>
      </c>
      <c r="B13" s="31" t="s">
        <v>116</v>
      </c>
      <c r="C13" s="32" t="s">
        <v>111</v>
      </c>
      <c r="D13" s="26">
        <v>13</v>
      </c>
      <c r="E13" s="26">
        <v>7</v>
      </c>
      <c r="F13" s="26"/>
      <c r="G13" s="26">
        <f t="shared" si="134"/>
        <v>20</v>
      </c>
      <c r="H13" s="26"/>
      <c r="I13" s="26"/>
      <c r="J13" s="26">
        <f t="shared" si="135"/>
        <v>20</v>
      </c>
      <c r="K13" s="26"/>
      <c r="L13" s="26">
        <v>1</v>
      </c>
      <c r="M13" s="26">
        <f t="shared" si="136"/>
        <v>19</v>
      </c>
      <c r="N13" s="26"/>
      <c r="O13" s="26"/>
      <c r="P13" s="26">
        <f t="shared" si="137"/>
        <v>19</v>
      </c>
      <c r="Q13" s="26"/>
      <c r="R13" s="26">
        <v>1</v>
      </c>
      <c r="S13" s="26">
        <f t="shared" si="138"/>
        <v>18</v>
      </c>
      <c r="T13" s="26"/>
      <c r="U13" s="26"/>
      <c r="V13" s="26">
        <f t="shared" si="139"/>
        <v>18</v>
      </c>
      <c r="W13" s="26"/>
      <c r="X13" s="26">
        <v>1</v>
      </c>
      <c r="Y13" s="26">
        <f t="shared" si="140"/>
        <v>17</v>
      </c>
      <c r="Z13" s="26"/>
      <c r="AA13" s="26">
        <v>1</v>
      </c>
      <c r="AB13" s="26">
        <f t="shared" si="141"/>
        <v>16</v>
      </c>
      <c r="AC13" s="26"/>
      <c r="AD13" s="26">
        <v>1</v>
      </c>
      <c r="AE13" s="26">
        <f t="shared" si="142"/>
        <v>15</v>
      </c>
      <c r="AF13" s="26"/>
      <c r="AG13" s="26"/>
      <c r="AH13" s="26">
        <f t="shared" si="143"/>
        <v>15</v>
      </c>
      <c r="AI13" s="26"/>
      <c r="AJ13" s="26">
        <v>1</v>
      </c>
      <c r="AK13" s="26">
        <f t="shared" si="144"/>
        <v>14</v>
      </c>
      <c r="AL13" s="26"/>
      <c r="AM13" s="26">
        <v>1</v>
      </c>
      <c r="AN13" s="26">
        <f t="shared" si="145"/>
        <v>13</v>
      </c>
      <c r="AO13" s="26"/>
      <c r="AP13" s="26">
        <v>1</v>
      </c>
      <c r="AQ13" s="26">
        <f t="shared" si="146"/>
        <v>12</v>
      </c>
      <c r="AR13" s="26"/>
      <c r="AS13" s="26"/>
      <c r="AT13" s="26">
        <f t="shared" si="4"/>
        <v>12</v>
      </c>
      <c r="AU13" s="26"/>
      <c r="AV13" s="26">
        <v>1</v>
      </c>
      <c r="AW13" s="26">
        <f t="shared" si="5"/>
        <v>11</v>
      </c>
      <c r="AX13" s="26"/>
      <c r="AY13" s="26"/>
      <c r="AZ13" s="26">
        <f t="shared" si="6"/>
        <v>11</v>
      </c>
      <c r="BA13" s="26"/>
      <c r="BB13" s="26">
        <v>1</v>
      </c>
      <c r="BC13" s="26">
        <f t="shared" si="7"/>
        <v>10</v>
      </c>
      <c r="BD13" s="26"/>
      <c r="BE13" s="26"/>
      <c r="BF13" s="26">
        <f t="shared" si="8"/>
        <v>10</v>
      </c>
      <c r="BG13" s="26"/>
      <c r="BH13" s="26">
        <v>1</v>
      </c>
      <c r="BI13" s="26">
        <f t="shared" si="9"/>
        <v>9</v>
      </c>
      <c r="BJ13" s="26"/>
      <c r="BK13" s="26"/>
      <c r="BL13" s="26">
        <f t="shared" si="10"/>
        <v>9</v>
      </c>
      <c r="BM13" s="26"/>
      <c r="BN13" s="26">
        <v>1</v>
      </c>
      <c r="BO13" s="26">
        <f t="shared" si="11"/>
        <v>8</v>
      </c>
      <c r="BP13" s="26"/>
      <c r="BQ13" s="26">
        <v>1</v>
      </c>
      <c r="BR13" s="26">
        <f t="shared" si="12"/>
        <v>7</v>
      </c>
      <c r="BS13" s="26"/>
      <c r="BT13" s="26"/>
      <c r="BU13" s="26">
        <f t="shared" si="13"/>
        <v>7</v>
      </c>
      <c r="BV13" s="26"/>
      <c r="BW13" s="26"/>
      <c r="BX13" s="26">
        <f t="shared" si="14"/>
        <v>7</v>
      </c>
      <c r="BY13" s="26"/>
      <c r="BZ13" s="26"/>
      <c r="CA13" s="27">
        <f t="shared" si="15"/>
        <v>7</v>
      </c>
      <c r="CB13" s="26"/>
      <c r="CC13" s="26">
        <v>2</v>
      </c>
      <c r="CD13" s="26">
        <f t="shared" si="16"/>
        <v>5</v>
      </c>
      <c r="CE13" s="26"/>
      <c r="CF13" s="26">
        <v>1</v>
      </c>
      <c r="CG13" s="26">
        <f t="shared" si="17"/>
        <v>4</v>
      </c>
      <c r="CH13" s="26">
        <v>16</v>
      </c>
      <c r="CI13" s="26">
        <v>1</v>
      </c>
      <c r="CJ13" s="26">
        <f t="shared" si="18"/>
        <v>19</v>
      </c>
      <c r="CK13" s="26"/>
      <c r="CL13" s="26">
        <v>1</v>
      </c>
      <c r="CM13" s="26">
        <f t="shared" si="19"/>
        <v>18</v>
      </c>
      <c r="CN13" s="26"/>
      <c r="CO13" s="26">
        <v>1</v>
      </c>
      <c r="CP13" s="26">
        <f t="shared" si="20"/>
        <v>17</v>
      </c>
      <c r="CQ13" s="26"/>
      <c r="CR13" s="26"/>
      <c r="CS13" s="26">
        <f t="shared" si="21"/>
        <v>17</v>
      </c>
      <c r="CT13" s="26"/>
      <c r="CU13" s="26">
        <v>1</v>
      </c>
      <c r="CV13" s="26">
        <f t="shared" si="22"/>
        <v>16</v>
      </c>
      <c r="CW13" s="26"/>
      <c r="CX13" s="26">
        <v>1</v>
      </c>
      <c r="CY13" s="26">
        <f t="shared" si="23"/>
        <v>15</v>
      </c>
      <c r="CZ13" s="26"/>
      <c r="DA13" s="26"/>
      <c r="DB13" s="26">
        <f t="shared" si="24"/>
        <v>15</v>
      </c>
      <c r="DC13" s="26"/>
      <c r="DD13" s="26"/>
      <c r="DE13" s="26">
        <f t="shared" si="25"/>
        <v>15</v>
      </c>
      <c r="DF13" s="26"/>
      <c r="DG13" s="26">
        <v>1</v>
      </c>
      <c r="DH13" s="26">
        <f t="shared" si="26"/>
        <v>14</v>
      </c>
      <c r="DI13" s="26"/>
      <c r="DJ13" s="26">
        <v>1</v>
      </c>
      <c r="DK13" s="26">
        <f t="shared" si="27"/>
        <v>13</v>
      </c>
      <c r="DL13" s="26"/>
      <c r="DM13" s="26">
        <v>1</v>
      </c>
      <c r="DN13" s="26">
        <f t="shared" si="28"/>
        <v>12</v>
      </c>
      <c r="DO13" s="26"/>
      <c r="DP13" s="26"/>
      <c r="DQ13" s="26">
        <f t="shared" si="29"/>
        <v>12</v>
      </c>
      <c r="DR13" s="26"/>
      <c r="DS13" s="26">
        <v>1</v>
      </c>
      <c r="DT13" s="26">
        <f t="shared" si="30"/>
        <v>11</v>
      </c>
      <c r="DU13" s="26"/>
      <c r="DV13" s="26"/>
      <c r="DW13" s="26">
        <f t="shared" si="31"/>
        <v>11</v>
      </c>
      <c r="DX13" s="26"/>
      <c r="DY13" s="26">
        <v>1</v>
      </c>
      <c r="DZ13" s="26">
        <f t="shared" si="32"/>
        <v>10</v>
      </c>
      <c r="EA13" s="26"/>
      <c r="EB13" s="26"/>
      <c r="EC13" s="26">
        <f t="shared" si="33"/>
        <v>10</v>
      </c>
      <c r="ED13" s="26"/>
      <c r="EE13" s="26"/>
      <c r="EF13" s="26">
        <f t="shared" si="34"/>
        <v>10</v>
      </c>
      <c r="EG13" s="26"/>
      <c r="EH13" s="26">
        <v>2</v>
      </c>
      <c r="EI13" s="26">
        <f t="shared" si="35"/>
        <v>8</v>
      </c>
      <c r="EJ13" s="26"/>
      <c r="EK13" s="26">
        <v>1</v>
      </c>
      <c r="EL13" s="26">
        <f t="shared" si="36"/>
        <v>7</v>
      </c>
      <c r="EM13" s="26"/>
      <c r="EN13" s="26">
        <v>1</v>
      </c>
      <c r="EO13" s="26">
        <f t="shared" si="37"/>
        <v>6</v>
      </c>
      <c r="EP13" s="26"/>
      <c r="EQ13" s="26"/>
      <c r="ER13" s="26">
        <f t="shared" si="38"/>
        <v>6</v>
      </c>
      <c r="ES13" s="26"/>
      <c r="ET13" s="26">
        <v>1</v>
      </c>
      <c r="EU13" s="26">
        <f t="shared" si="39"/>
        <v>5</v>
      </c>
      <c r="EV13" s="26"/>
      <c r="EW13" s="26">
        <v>1</v>
      </c>
      <c r="EX13" s="26">
        <f t="shared" si="40"/>
        <v>4</v>
      </c>
      <c r="EY13" s="26"/>
      <c r="EZ13" s="26"/>
      <c r="FA13" s="26">
        <f t="shared" si="41"/>
        <v>4</v>
      </c>
      <c r="FB13" s="26"/>
      <c r="FC13" s="26">
        <v>1</v>
      </c>
      <c r="FD13" s="26">
        <f t="shared" si="42"/>
        <v>3</v>
      </c>
      <c r="FE13" s="26"/>
      <c r="FF13" s="26">
        <v>1</v>
      </c>
      <c r="FG13" s="26">
        <f t="shared" si="0"/>
        <v>2</v>
      </c>
      <c r="FH13" s="26">
        <v>18</v>
      </c>
      <c r="FI13" s="26"/>
      <c r="FJ13" s="26">
        <f t="shared" si="43"/>
        <v>20</v>
      </c>
      <c r="FK13" s="26"/>
      <c r="FL13" s="26">
        <v>1</v>
      </c>
      <c r="FM13" s="26">
        <f t="shared" si="44"/>
        <v>19</v>
      </c>
      <c r="FN13" s="26"/>
      <c r="FO13" s="26">
        <v>1</v>
      </c>
      <c r="FP13" s="26">
        <f t="shared" si="45"/>
        <v>18</v>
      </c>
      <c r="FQ13" s="26"/>
      <c r="FR13" s="26"/>
      <c r="FS13" s="26">
        <f t="shared" si="46"/>
        <v>18</v>
      </c>
      <c r="FT13" s="26"/>
      <c r="FU13" s="26">
        <v>1</v>
      </c>
      <c r="FV13" s="26">
        <f t="shared" si="47"/>
        <v>17</v>
      </c>
      <c r="FW13" s="26"/>
      <c r="FX13" s="26">
        <v>1</v>
      </c>
      <c r="FY13" s="26">
        <f t="shared" si="48"/>
        <v>16</v>
      </c>
      <c r="FZ13" s="26"/>
      <c r="GA13" s="26"/>
      <c r="GB13" s="26">
        <f t="shared" si="49"/>
        <v>16</v>
      </c>
      <c r="GC13" s="26"/>
      <c r="GD13" s="26">
        <v>1</v>
      </c>
      <c r="GE13" s="26">
        <f t="shared" si="50"/>
        <v>15</v>
      </c>
      <c r="GF13" s="26"/>
      <c r="GG13" s="26">
        <v>1</v>
      </c>
      <c r="GH13" s="26">
        <f t="shared" si="51"/>
        <v>14</v>
      </c>
      <c r="GI13" s="26"/>
      <c r="GJ13" s="26">
        <v>1</v>
      </c>
      <c r="GK13" s="26">
        <f t="shared" si="52"/>
        <v>13</v>
      </c>
      <c r="GL13" s="26"/>
      <c r="GM13" s="26"/>
      <c r="GN13" s="26">
        <f t="shared" si="53"/>
        <v>13</v>
      </c>
      <c r="GO13" s="26"/>
      <c r="GP13" s="26">
        <v>1</v>
      </c>
      <c r="GQ13" s="26">
        <f t="shared" si="54"/>
        <v>12</v>
      </c>
      <c r="GR13" s="26"/>
      <c r="GS13" s="26">
        <v>1</v>
      </c>
      <c r="GT13" s="26">
        <f t="shared" si="55"/>
        <v>11</v>
      </c>
      <c r="GU13" s="26"/>
      <c r="GV13" s="26">
        <v>1</v>
      </c>
      <c r="GW13" s="26">
        <f t="shared" si="56"/>
        <v>10</v>
      </c>
      <c r="GX13" s="26"/>
      <c r="GY13" s="26"/>
      <c r="GZ13" s="26">
        <f t="shared" si="57"/>
        <v>10</v>
      </c>
      <c r="HA13" s="26"/>
      <c r="HB13" s="26">
        <v>1</v>
      </c>
      <c r="HC13" s="26">
        <f t="shared" si="58"/>
        <v>9</v>
      </c>
      <c r="HD13" s="26"/>
      <c r="HE13" s="26"/>
      <c r="HF13" s="26">
        <f t="shared" si="59"/>
        <v>9</v>
      </c>
      <c r="HG13" s="26"/>
      <c r="HH13" s="26">
        <v>1</v>
      </c>
      <c r="HI13" s="26">
        <f t="shared" si="60"/>
        <v>8</v>
      </c>
      <c r="HJ13" s="26"/>
      <c r="HK13" s="26"/>
      <c r="HL13" s="26">
        <f t="shared" si="61"/>
        <v>8</v>
      </c>
      <c r="HM13" s="26"/>
      <c r="HN13" s="26">
        <v>1</v>
      </c>
      <c r="HO13" s="26">
        <f t="shared" si="62"/>
        <v>7</v>
      </c>
      <c r="HP13" s="26"/>
      <c r="HQ13" s="26"/>
      <c r="HR13" s="26">
        <f t="shared" si="63"/>
        <v>7</v>
      </c>
      <c r="HS13" s="26"/>
      <c r="HT13" s="26">
        <v>1</v>
      </c>
      <c r="HU13" s="26">
        <f t="shared" si="1"/>
        <v>6</v>
      </c>
      <c r="HV13" s="26"/>
      <c r="HW13" s="26"/>
      <c r="HX13" s="26">
        <f t="shared" si="64"/>
        <v>6</v>
      </c>
      <c r="HY13" s="26"/>
      <c r="HZ13" s="26">
        <v>1</v>
      </c>
      <c r="IA13" s="26">
        <f t="shared" si="65"/>
        <v>5</v>
      </c>
      <c r="IB13" s="26"/>
      <c r="IC13" s="26">
        <v>1</v>
      </c>
      <c r="ID13" s="26">
        <f t="shared" si="66"/>
        <v>4</v>
      </c>
      <c r="IE13" s="26"/>
      <c r="IF13" s="26">
        <v>1</v>
      </c>
      <c r="IG13" s="33">
        <f t="shared" si="67"/>
        <v>3</v>
      </c>
      <c r="IH13" s="26">
        <v>17</v>
      </c>
      <c r="II13" s="26"/>
      <c r="IJ13" s="33">
        <f t="shared" si="68"/>
        <v>20</v>
      </c>
      <c r="IK13" s="26"/>
      <c r="IL13" s="26"/>
      <c r="IM13" s="33">
        <f t="shared" si="69"/>
        <v>20</v>
      </c>
      <c r="IN13" s="26"/>
      <c r="IO13" s="26"/>
      <c r="IP13" s="26">
        <f t="shared" si="70"/>
        <v>20</v>
      </c>
      <c r="IQ13" s="26"/>
      <c r="IR13" s="26">
        <v>1</v>
      </c>
      <c r="IS13" s="26">
        <f t="shared" si="71"/>
        <v>19</v>
      </c>
      <c r="IT13" s="26"/>
      <c r="IU13" s="26"/>
      <c r="IV13" s="26">
        <f t="shared" si="72"/>
        <v>19</v>
      </c>
      <c r="IW13" s="26"/>
      <c r="IX13" s="26">
        <v>2</v>
      </c>
      <c r="IY13" s="26">
        <f t="shared" si="73"/>
        <v>17</v>
      </c>
      <c r="IZ13" s="26"/>
      <c r="JA13" s="26">
        <v>1</v>
      </c>
      <c r="JB13" s="26">
        <f t="shared" si="74"/>
        <v>16</v>
      </c>
      <c r="JC13" s="26"/>
      <c r="JD13" s="26"/>
      <c r="JE13" s="26">
        <f t="shared" si="75"/>
        <v>16</v>
      </c>
      <c r="JF13" s="26"/>
      <c r="JG13" s="26">
        <v>1</v>
      </c>
      <c r="JH13" s="26">
        <f t="shared" si="76"/>
        <v>15</v>
      </c>
      <c r="JI13" s="26"/>
      <c r="JJ13" s="26"/>
      <c r="JK13" s="26">
        <f t="shared" si="77"/>
        <v>15</v>
      </c>
      <c r="JL13" s="26"/>
      <c r="JM13" s="26">
        <v>1</v>
      </c>
      <c r="JN13" s="26">
        <f t="shared" si="78"/>
        <v>14</v>
      </c>
      <c r="JO13" s="26"/>
      <c r="JP13" s="26">
        <v>1</v>
      </c>
      <c r="JQ13" s="26">
        <f t="shared" si="79"/>
        <v>13</v>
      </c>
      <c r="JR13" s="26"/>
      <c r="JS13" s="26"/>
      <c r="JT13" s="26">
        <f t="shared" si="80"/>
        <v>13</v>
      </c>
      <c r="JU13" s="26"/>
      <c r="JV13" s="26">
        <v>1</v>
      </c>
      <c r="JW13" s="26">
        <f t="shared" si="131"/>
        <v>12</v>
      </c>
      <c r="JX13" s="26"/>
      <c r="JY13" s="26"/>
      <c r="JZ13" s="26">
        <f t="shared" si="81"/>
        <v>12</v>
      </c>
      <c r="KA13" s="26"/>
      <c r="KB13" s="26">
        <v>1</v>
      </c>
      <c r="KC13" s="26">
        <f t="shared" si="82"/>
        <v>11</v>
      </c>
      <c r="KD13" s="26"/>
      <c r="KE13" s="26"/>
      <c r="KF13" s="26">
        <f t="shared" si="83"/>
        <v>11</v>
      </c>
      <c r="KG13" s="26"/>
      <c r="KH13" s="26"/>
      <c r="KI13" s="26">
        <f t="shared" si="84"/>
        <v>11</v>
      </c>
      <c r="KJ13" s="26"/>
      <c r="KK13" s="26">
        <v>1</v>
      </c>
      <c r="KL13" s="26">
        <f t="shared" si="85"/>
        <v>10</v>
      </c>
      <c r="KM13" s="26"/>
      <c r="KN13" s="26">
        <v>1</v>
      </c>
      <c r="KO13" s="26">
        <f t="shared" si="86"/>
        <v>9</v>
      </c>
      <c r="KP13" s="26"/>
      <c r="KQ13" s="26"/>
      <c r="KR13" s="26">
        <f t="shared" si="87"/>
        <v>9</v>
      </c>
      <c r="KS13" s="26"/>
      <c r="KT13" s="26">
        <v>1</v>
      </c>
      <c r="KU13" s="26">
        <f t="shared" si="88"/>
        <v>8</v>
      </c>
      <c r="KV13" s="26"/>
      <c r="KW13" s="26">
        <v>1</v>
      </c>
      <c r="KX13" s="26">
        <f t="shared" si="89"/>
        <v>7</v>
      </c>
      <c r="KY13" s="26"/>
      <c r="KZ13" s="26">
        <v>1</v>
      </c>
      <c r="LA13" s="26">
        <f t="shared" si="90"/>
        <v>6</v>
      </c>
      <c r="LB13" s="26"/>
      <c r="LC13" s="26"/>
      <c r="LD13" s="26">
        <f t="shared" si="91"/>
        <v>6</v>
      </c>
      <c r="LE13" s="26">
        <v>14</v>
      </c>
      <c r="LF13" s="26">
        <v>1</v>
      </c>
      <c r="LG13" s="26">
        <f t="shared" si="92"/>
        <v>19</v>
      </c>
      <c r="LH13" s="26"/>
      <c r="LI13" s="26"/>
      <c r="LJ13" s="26">
        <f t="shared" si="93"/>
        <v>19</v>
      </c>
      <c r="LK13" s="26"/>
      <c r="LL13" s="26">
        <v>1</v>
      </c>
      <c r="LM13" s="26">
        <f t="shared" si="94"/>
        <v>18</v>
      </c>
      <c r="LN13" s="26"/>
      <c r="LO13" s="26"/>
      <c r="LP13" s="26">
        <f t="shared" si="95"/>
        <v>18</v>
      </c>
      <c r="LQ13" s="26"/>
      <c r="LR13" s="26">
        <v>1</v>
      </c>
      <c r="LS13" s="26">
        <f t="shared" si="2"/>
        <v>17</v>
      </c>
      <c r="LT13" s="26"/>
      <c r="LU13" s="26">
        <v>1</v>
      </c>
      <c r="LV13" s="26">
        <f t="shared" si="96"/>
        <v>16</v>
      </c>
      <c r="LW13" s="26"/>
      <c r="LX13" s="26"/>
      <c r="LY13" s="26">
        <f t="shared" si="3"/>
        <v>16</v>
      </c>
      <c r="LZ13" s="26"/>
      <c r="MA13" s="26">
        <v>1</v>
      </c>
      <c r="MB13" s="26">
        <f t="shared" si="97"/>
        <v>15</v>
      </c>
      <c r="MC13" s="26"/>
      <c r="MD13" s="26"/>
      <c r="ME13" s="26">
        <f t="shared" si="98"/>
        <v>15</v>
      </c>
      <c r="MF13" s="26"/>
      <c r="MG13" s="26"/>
      <c r="MH13" s="26">
        <f t="shared" si="99"/>
        <v>15</v>
      </c>
      <c r="MI13" s="26"/>
      <c r="MJ13" s="26">
        <v>1</v>
      </c>
      <c r="MK13" s="26">
        <f t="shared" si="100"/>
        <v>14</v>
      </c>
      <c r="ML13" s="26"/>
      <c r="MM13" s="26">
        <v>1</v>
      </c>
      <c r="MN13" s="26">
        <f t="shared" si="101"/>
        <v>13</v>
      </c>
      <c r="MO13" s="26"/>
      <c r="MP13" s="26">
        <v>1</v>
      </c>
      <c r="MQ13" s="26">
        <f t="shared" si="102"/>
        <v>12</v>
      </c>
      <c r="MR13" s="26"/>
      <c r="MS13" s="26">
        <v>1</v>
      </c>
      <c r="MT13" s="26">
        <f t="shared" si="103"/>
        <v>11</v>
      </c>
      <c r="MU13" s="26"/>
      <c r="MV13" s="26">
        <v>1</v>
      </c>
      <c r="MW13" s="26">
        <f t="shared" si="104"/>
        <v>10</v>
      </c>
      <c r="MX13" s="26"/>
      <c r="MY13" s="26">
        <v>1</v>
      </c>
      <c r="MZ13" s="26">
        <f t="shared" si="105"/>
        <v>9</v>
      </c>
      <c r="NA13" s="26"/>
      <c r="NB13" s="26">
        <v>1</v>
      </c>
      <c r="NC13" s="26">
        <f t="shared" si="106"/>
        <v>8</v>
      </c>
      <c r="ND13" s="26"/>
      <c r="NE13" s="26">
        <v>1</v>
      </c>
      <c r="NF13" s="26">
        <f t="shared" si="107"/>
        <v>7</v>
      </c>
      <c r="NG13" s="26"/>
      <c r="NH13" s="26">
        <v>1</v>
      </c>
      <c r="NI13" s="26">
        <f t="shared" si="108"/>
        <v>6</v>
      </c>
      <c r="NJ13" s="26"/>
      <c r="NK13" s="26">
        <v>1</v>
      </c>
      <c r="NL13" s="26">
        <f t="shared" si="109"/>
        <v>5</v>
      </c>
      <c r="NM13" s="26"/>
      <c r="NN13" s="26">
        <v>1</v>
      </c>
      <c r="NO13" s="26">
        <f t="shared" si="110"/>
        <v>4</v>
      </c>
      <c r="NP13" s="26"/>
      <c r="NQ13" s="26"/>
      <c r="NR13" s="26">
        <f t="shared" si="111"/>
        <v>4</v>
      </c>
      <c r="NS13" s="26"/>
      <c r="NT13" s="26">
        <v>1</v>
      </c>
      <c r="NU13" s="26">
        <f t="shared" si="112"/>
        <v>3</v>
      </c>
      <c r="NV13" s="26"/>
      <c r="NW13" s="26"/>
      <c r="NX13" s="26">
        <f t="shared" si="113"/>
        <v>3</v>
      </c>
      <c r="NY13" s="26"/>
      <c r="NZ13" s="26">
        <v>1</v>
      </c>
      <c r="OA13" s="26">
        <f t="shared" si="114"/>
        <v>2</v>
      </c>
      <c r="OB13" s="26"/>
      <c r="OC13" s="26">
        <v>1</v>
      </c>
      <c r="OD13" s="26">
        <f t="shared" si="115"/>
        <v>1</v>
      </c>
      <c r="OE13" s="26">
        <v>19</v>
      </c>
      <c r="OF13" s="26"/>
      <c r="OG13" s="26">
        <f t="shared" si="116"/>
        <v>20</v>
      </c>
      <c r="OH13" s="26"/>
      <c r="OI13" s="26">
        <v>1</v>
      </c>
      <c r="OJ13" s="26">
        <f t="shared" si="117"/>
        <v>19</v>
      </c>
      <c r="OK13" s="26"/>
      <c r="OL13" s="26"/>
      <c r="OM13" s="26">
        <f t="shared" si="132"/>
        <v>19</v>
      </c>
      <c r="ON13" s="26"/>
      <c r="OO13" s="26">
        <v>2</v>
      </c>
      <c r="OP13" s="26">
        <f t="shared" si="118"/>
        <v>17</v>
      </c>
      <c r="OQ13" s="26"/>
      <c r="OR13" s="26"/>
      <c r="OS13" s="27">
        <f t="shared" si="119"/>
        <v>17</v>
      </c>
      <c r="OT13" s="26"/>
      <c r="OU13" s="26"/>
      <c r="OV13" s="26">
        <f t="shared" si="133"/>
        <v>17</v>
      </c>
      <c r="OW13" s="26"/>
      <c r="OX13" s="26">
        <v>1</v>
      </c>
      <c r="OY13" s="26">
        <f t="shared" si="120"/>
        <v>16</v>
      </c>
      <c r="OZ13" s="26"/>
      <c r="PA13" s="26">
        <v>1</v>
      </c>
      <c r="PB13" s="26">
        <f t="shared" si="121"/>
        <v>15</v>
      </c>
      <c r="PC13" s="26"/>
      <c r="PD13" s="26">
        <v>1</v>
      </c>
      <c r="PE13" s="26">
        <f t="shared" si="122"/>
        <v>14</v>
      </c>
      <c r="PF13" s="28">
        <f t="shared" si="123"/>
        <v>16</v>
      </c>
      <c r="PG13" s="29">
        <f t="shared" si="124"/>
        <v>0.69565217391304346</v>
      </c>
      <c r="PH13" s="18"/>
      <c r="PI13" s="28">
        <f t="shared" si="125"/>
        <v>17</v>
      </c>
      <c r="PJ13" s="29">
        <f t="shared" si="126"/>
        <v>0.65384615384615385</v>
      </c>
      <c r="PK13" s="6"/>
      <c r="PL13" s="28">
        <f t="shared" si="127"/>
        <v>15</v>
      </c>
      <c r="PM13" s="28">
        <f t="shared" si="128"/>
        <v>0.6</v>
      </c>
      <c r="PN13" s="6"/>
      <c r="PO13" s="28">
        <f t="shared" si="129"/>
        <v>48</v>
      </c>
      <c r="PP13" s="29">
        <f t="shared" si="130"/>
        <v>0.64864864864864868</v>
      </c>
    </row>
    <row r="14" spans="1:432" s="30" customFormat="1" ht="20.25" hidden="1" x14ac:dyDescent="0.3">
      <c r="A14" s="19">
        <v>10</v>
      </c>
      <c r="B14" s="31" t="s">
        <v>117</v>
      </c>
      <c r="C14" s="32" t="s">
        <v>111</v>
      </c>
      <c r="D14" s="26">
        <v>0</v>
      </c>
      <c r="E14" s="26"/>
      <c r="F14" s="26"/>
      <c r="G14" s="26">
        <f t="shared" si="134"/>
        <v>0</v>
      </c>
      <c r="H14" s="26"/>
      <c r="I14" s="26"/>
      <c r="J14" s="26">
        <f t="shared" si="135"/>
        <v>0</v>
      </c>
      <c r="K14" s="26"/>
      <c r="L14" s="26"/>
      <c r="M14" s="26">
        <f t="shared" si="136"/>
        <v>0</v>
      </c>
      <c r="N14" s="26"/>
      <c r="O14" s="26"/>
      <c r="P14" s="26">
        <f t="shared" si="137"/>
        <v>0</v>
      </c>
      <c r="Q14" s="26"/>
      <c r="R14" s="26"/>
      <c r="S14" s="26">
        <f t="shared" si="138"/>
        <v>0</v>
      </c>
      <c r="T14" s="26"/>
      <c r="U14" s="26"/>
      <c r="V14" s="26">
        <f t="shared" si="139"/>
        <v>0</v>
      </c>
      <c r="W14" s="26"/>
      <c r="X14" s="26"/>
      <c r="Y14" s="26">
        <f t="shared" si="140"/>
        <v>0</v>
      </c>
      <c r="Z14" s="26"/>
      <c r="AA14" s="26"/>
      <c r="AB14" s="26">
        <f t="shared" si="141"/>
        <v>0</v>
      </c>
      <c r="AC14" s="26"/>
      <c r="AD14" s="26"/>
      <c r="AE14" s="26">
        <f t="shared" si="142"/>
        <v>0</v>
      </c>
      <c r="AF14" s="26"/>
      <c r="AG14" s="26"/>
      <c r="AH14" s="26">
        <f t="shared" si="143"/>
        <v>0</v>
      </c>
      <c r="AI14" s="26"/>
      <c r="AJ14" s="26"/>
      <c r="AK14" s="26">
        <f t="shared" si="144"/>
        <v>0</v>
      </c>
      <c r="AL14" s="26"/>
      <c r="AM14" s="26"/>
      <c r="AN14" s="26">
        <f t="shared" si="145"/>
        <v>0</v>
      </c>
      <c r="AO14" s="26"/>
      <c r="AP14" s="26"/>
      <c r="AQ14" s="26">
        <f t="shared" si="146"/>
        <v>0</v>
      </c>
      <c r="AR14" s="26"/>
      <c r="AS14" s="26"/>
      <c r="AT14" s="26">
        <f t="shared" si="4"/>
        <v>0</v>
      </c>
      <c r="AU14" s="26"/>
      <c r="AV14" s="26"/>
      <c r="AW14" s="26">
        <f t="shared" si="5"/>
        <v>0</v>
      </c>
      <c r="AX14" s="26"/>
      <c r="AY14" s="26"/>
      <c r="AZ14" s="26">
        <f t="shared" si="6"/>
        <v>0</v>
      </c>
      <c r="BA14" s="26"/>
      <c r="BB14" s="26"/>
      <c r="BC14" s="26">
        <f t="shared" si="7"/>
        <v>0</v>
      </c>
      <c r="BD14" s="26"/>
      <c r="BE14" s="26"/>
      <c r="BF14" s="26">
        <f t="shared" si="8"/>
        <v>0</v>
      </c>
      <c r="BG14" s="26"/>
      <c r="BH14" s="26"/>
      <c r="BI14" s="26">
        <f t="shared" si="9"/>
        <v>0</v>
      </c>
      <c r="BJ14" s="26"/>
      <c r="BK14" s="26"/>
      <c r="BL14" s="26">
        <f t="shared" si="10"/>
        <v>0</v>
      </c>
      <c r="BM14" s="26"/>
      <c r="BN14" s="26"/>
      <c r="BO14" s="26">
        <f t="shared" si="11"/>
        <v>0</v>
      </c>
      <c r="BP14" s="26"/>
      <c r="BQ14" s="26"/>
      <c r="BR14" s="26">
        <f t="shared" si="12"/>
        <v>0</v>
      </c>
      <c r="BS14" s="26"/>
      <c r="BT14" s="26"/>
      <c r="BU14" s="26">
        <f t="shared" si="13"/>
        <v>0</v>
      </c>
      <c r="BV14" s="26"/>
      <c r="BW14" s="26"/>
      <c r="BX14" s="26">
        <f t="shared" si="14"/>
        <v>0</v>
      </c>
      <c r="BY14" s="26"/>
      <c r="BZ14" s="26"/>
      <c r="CA14" s="27">
        <f t="shared" si="15"/>
        <v>0</v>
      </c>
      <c r="CB14" s="26"/>
      <c r="CC14" s="26"/>
      <c r="CD14" s="26">
        <f t="shared" si="16"/>
        <v>0</v>
      </c>
      <c r="CE14" s="26"/>
      <c r="CF14" s="26"/>
      <c r="CG14" s="26">
        <f t="shared" si="17"/>
        <v>0</v>
      </c>
      <c r="CH14" s="26"/>
      <c r="CI14" s="26"/>
      <c r="CJ14" s="26">
        <f t="shared" si="18"/>
        <v>0</v>
      </c>
      <c r="CK14" s="26"/>
      <c r="CL14" s="26"/>
      <c r="CM14" s="26">
        <f t="shared" si="19"/>
        <v>0</v>
      </c>
      <c r="CN14" s="26"/>
      <c r="CO14" s="26"/>
      <c r="CP14" s="26">
        <f t="shared" si="20"/>
        <v>0</v>
      </c>
      <c r="CQ14" s="26"/>
      <c r="CR14" s="26"/>
      <c r="CS14" s="26">
        <f t="shared" si="21"/>
        <v>0</v>
      </c>
      <c r="CT14" s="26"/>
      <c r="CU14" s="26"/>
      <c r="CV14" s="26">
        <f t="shared" si="22"/>
        <v>0</v>
      </c>
      <c r="CW14" s="26"/>
      <c r="CX14" s="26"/>
      <c r="CY14" s="26">
        <f t="shared" si="23"/>
        <v>0</v>
      </c>
      <c r="CZ14" s="26"/>
      <c r="DA14" s="26"/>
      <c r="DB14" s="26">
        <f t="shared" si="24"/>
        <v>0</v>
      </c>
      <c r="DC14" s="26"/>
      <c r="DD14" s="26"/>
      <c r="DE14" s="26">
        <f t="shared" si="25"/>
        <v>0</v>
      </c>
      <c r="DF14" s="26"/>
      <c r="DG14" s="26"/>
      <c r="DH14" s="26">
        <f t="shared" si="26"/>
        <v>0</v>
      </c>
      <c r="DI14" s="26"/>
      <c r="DJ14" s="26"/>
      <c r="DK14" s="26">
        <f t="shared" si="27"/>
        <v>0</v>
      </c>
      <c r="DL14" s="26"/>
      <c r="DM14" s="26"/>
      <c r="DN14" s="26">
        <f t="shared" si="28"/>
        <v>0</v>
      </c>
      <c r="DO14" s="26"/>
      <c r="DP14" s="26"/>
      <c r="DQ14" s="26">
        <f t="shared" si="29"/>
        <v>0</v>
      </c>
      <c r="DR14" s="26"/>
      <c r="DS14" s="26"/>
      <c r="DT14" s="26">
        <f t="shared" si="30"/>
        <v>0</v>
      </c>
      <c r="DU14" s="26"/>
      <c r="DV14" s="26"/>
      <c r="DW14" s="26">
        <f t="shared" si="31"/>
        <v>0</v>
      </c>
      <c r="DX14" s="26"/>
      <c r="DY14" s="26"/>
      <c r="DZ14" s="26">
        <f t="shared" si="32"/>
        <v>0</v>
      </c>
      <c r="EA14" s="26"/>
      <c r="EB14" s="26"/>
      <c r="EC14" s="26">
        <f t="shared" si="33"/>
        <v>0</v>
      </c>
      <c r="ED14" s="26"/>
      <c r="EE14" s="26"/>
      <c r="EF14" s="26">
        <f t="shared" si="34"/>
        <v>0</v>
      </c>
      <c r="EG14" s="26"/>
      <c r="EH14" s="26"/>
      <c r="EI14" s="26">
        <f t="shared" si="35"/>
        <v>0</v>
      </c>
      <c r="EJ14" s="26"/>
      <c r="EK14" s="26"/>
      <c r="EL14" s="26">
        <f t="shared" si="36"/>
        <v>0</v>
      </c>
      <c r="EM14" s="26"/>
      <c r="EN14" s="26"/>
      <c r="EO14" s="26">
        <f t="shared" si="37"/>
        <v>0</v>
      </c>
      <c r="EP14" s="26"/>
      <c r="EQ14" s="26"/>
      <c r="ER14" s="26">
        <f t="shared" si="38"/>
        <v>0</v>
      </c>
      <c r="ES14" s="26"/>
      <c r="ET14" s="26"/>
      <c r="EU14" s="26">
        <f t="shared" si="39"/>
        <v>0</v>
      </c>
      <c r="EV14" s="26"/>
      <c r="EW14" s="26"/>
      <c r="EX14" s="26">
        <f t="shared" si="40"/>
        <v>0</v>
      </c>
      <c r="EY14" s="26"/>
      <c r="EZ14" s="26"/>
      <c r="FA14" s="26">
        <f t="shared" si="41"/>
        <v>0</v>
      </c>
      <c r="FB14" s="26"/>
      <c r="FC14" s="26"/>
      <c r="FD14" s="26">
        <f t="shared" si="42"/>
        <v>0</v>
      </c>
      <c r="FE14" s="26"/>
      <c r="FF14" s="26"/>
      <c r="FG14" s="26">
        <f t="shared" si="0"/>
        <v>0</v>
      </c>
      <c r="FH14" s="26"/>
      <c r="FI14" s="26"/>
      <c r="FJ14" s="26">
        <f t="shared" si="43"/>
        <v>0</v>
      </c>
      <c r="FK14" s="26"/>
      <c r="FL14" s="26"/>
      <c r="FM14" s="26">
        <f t="shared" si="44"/>
        <v>0</v>
      </c>
      <c r="FN14" s="26"/>
      <c r="FO14" s="26"/>
      <c r="FP14" s="26">
        <f t="shared" si="45"/>
        <v>0</v>
      </c>
      <c r="FQ14" s="26"/>
      <c r="FR14" s="26"/>
      <c r="FS14" s="26">
        <f t="shared" si="46"/>
        <v>0</v>
      </c>
      <c r="FT14" s="26"/>
      <c r="FU14" s="26"/>
      <c r="FV14" s="26">
        <f t="shared" si="47"/>
        <v>0</v>
      </c>
      <c r="FW14" s="26"/>
      <c r="FX14" s="26"/>
      <c r="FY14" s="26">
        <f t="shared" si="48"/>
        <v>0</v>
      </c>
      <c r="FZ14" s="26"/>
      <c r="GA14" s="26"/>
      <c r="GB14" s="26">
        <f t="shared" si="49"/>
        <v>0</v>
      </c>
      <c r="GC14" s="26"/>
      <c r="GD14" s="26"/>
      <c r="GE14" s="26">
        <f t="shared" si="50"/>
        <v>0</v>
      </c>
      <c r="GF14" s="26"/>
      <c r="GG14" s="26"/>
      <c r="GH14" s="26">
        <f t="shared" si="51"/>
        <v>0</v>
      </c>
      <c r="GI14" s="26"/>
      <c r="GJ14" s="26"/>
      <c r="GK14" s="26">
        <f t="shared" si="52"/>
        <v>0</v>
      </c>
      <c r="GL14" s="26"/>
      <c r="GM14" s="26"/>
      <c r="GN14" s="26">
        <f t="shared" si="53"/>
        <v>0</v>
      </c>
      <c r="GO14" s="26"/>
      <c r="GP14" s="26"/>
      <c r="GQ14" s="26">
        <f t="shared" si="54"/>
        <v>0</v>
      </c>
      <c r="GR14" s="26"/>
      <c r="GS14" s="26"/>
      <c r="GT14" s="26">
        <f t="shared" si="55"/>
        <v>0</v>
      </c>
      <c r="GU14" s="26"/>
      <c r="GV14" s="26"/>
      <c r="GW14" s="26">
        <f t="shared" si="56"/>
        <v>0</v>
      </c>
      <c r="GX14" s="26"/>
      <c r="GY14" s="26"/>
      <c r="GZ14" s="26">
        <f t="shared" si="57"/>
        <v>0</v>
      </c>
      <c r="HA14" s="26"/>
      <c r="HB14" s="26"/>
      <c r="HC14" s="26">
        <f t="shared" si="58"/>
        <v>0</v>
      </c>
      <c r="HD14" s="26"/>
      <c r="HE14" s="26"/>
      <c r="HF14" s="26">
        <f t="shared" si="59"/>
        <v>0</v>
      </c>
      <c r="HG14" s="26"/>
      <c r="HH14" s="26"/>
      <c r="HI14" s="26">
        <f t="shared" si="60"/>
        <v>0</v>
      </c>
      <c r="HJ14" s="26"/>
      <c r="HK14" s="26"/>
      <c r="HL14" s="26">
        <f t="shared" si="61"/>
        <v>0</v>
      </c>
      <c r="HM14" s="26"/>
      <c r="HN14" s="26"/>
      <c r="HO14" s="26">
        <f t="shared" si="62"/>
        <v>0</v>
      </c>
      <c r="HP14" s="26"/>
      <c r="HQ14" s="26"/>
      <c r="HR14" s="26">
        <f t="shared" si="63"/>
        <v>0</v>
      </c>
      <c r="HS14" s="26"/>
      <c r="HT14" s="26"/>
      <c r="HU14" s="26">
        <f t="shared" si="1"/>
        <v>0</v>
      </c>
      <c r="HV14" s="26"/>
      <c r="HW14" s="26"/>
      <c r="HX14" s="26">
        <f t="shared" si="64"/>
        <v>0</v>
      </c>
      <c r="HY14" s="26"/>
      <c r="HZ14" s="26"/>
      <c r="IA14" s="26">
        <f t="shared" si="65"/>
        <v>0</v>
      </c>
      <c r="IB14" s="26"/>
      <c r="IC14" s="26"/>
      <c r="ID14" s="26">
        <f t="shared" si="66"/>
        <v>0</v>
      </c>
      <c r="IE14" s="26"/>
      <c r="IF14" s="26"/>
      <c r="IG14" s="33">
        <f t="shared" si="67"/>
        <v>0</v>
      </c>
      <c r="IH14" s="26"/>
      <c r="II14" s="26"/>
      <c r="IJ14" s="33">
        <f t="shared" si="68"/>
        <v>0</v>
      </c>
      <c r="IK14" s="26"/>
      <c r="IL14" s="26"/>
      <c r="IM14" s="33">
        <f t="shared" si="69"/>
        <v>0</v>
      </c>
      <c r="IN14" s="26"/>
      <c r="IO14" s="26"/>
      <c r="IP14" s="26">
        <f t="shared" si="70"/>
        <v>0</v>
      </c>
      <c r="IQ14" s="26"/>
      <c r="IR14" s="26"/>
      <c r="IS14" s="26">
        <f t="shared" si="71"/>
        <v>0</v>
      </c>
      <c r="IT14" s="26"/>
      <c r="IU14" s="26"/>
      <c r="IV14" s="26">
        <f t="shared" si="72"/>
        <v>0</v>
      </c>
      <c r="IW14" s="26"/>
      <c r="IX14" s="26"/>
      <c r="IY14" s="26">
        <f t="shared" si="73"/>
        <v>0</v>
      </c>
      <c r="IZ14" s="26"/>
      <c r="JA14" s="26"/>
      <c r="JB14" s="26">
        <f t="shared" si="74"/>
        <v>0</v>
      </c>
      <c r="JC14" s="26"/>
      <c r="JD14" s="26"/>
      <c r="JE14" s="26">
        <f t="shared" si="75"/>
        <v>0</v>
      </c>
      <c r="JF14" s="26"/>
      <c r="JG14" s="26"/>
      <c r="JH14" s="26">
        <f t="shared" si="76"/>
        <v>0</v>
      </c>
      <c r="JI14" s="26"/>
      <c r="JJ14" s="26"/>
      <c r="JK14" s="26">
        <f t="shared" si="77"/>
        <v>0</v>
      </c>
      <c r="JL14" s="26"/>
      <c r="JM14" s="26"/>
      <c r="JN14" s="26">
        <f t="shared" si="78"/>
        <v>0</v>
      </c>
      <c r="JO14" s="26"/>
      <c r="JP14" s="26"/>
      <c r="JQ14" s="26">
        <f t="shared" si="79"/>
        <v>0</v>
      </c>
      <c r="JR14" s="26"/>
      <c r="JS14" s="26"/>
      <c r="JT14" s="26">
        <f t="shared" si="80"/>
        <v>0</v>
      </c>
      <c r="JU14" s="26"/>
      <c r="JV14" s="26"/>
      <c r="JW14" s="26">
        <f t="shared" si="131"/>
        <v>0</v>
      </c>
      <c r="JX14" s="26"/>
      <c r="JY14" s="26"/>
      <c r="JZ14" s="26">
        <f t="shared" si="81"/>
        <v>0</v>
      </c>
      <c r="KA14" s="26"/>
      <c r="KB14" s="26"/>
      <c r="KC14" s="26">
        <f t="shared" si="82"/>
        <v>0</v>
      </c>
      <c r="KD14" s="26"/>
      <c r="KE14" s="26"/>
      <c r="KF14" s="26">
        <f t="shared" si="83"/>
        <v>0</v>
      </c>
      <c r="KG14" s="26"/>
      <c r="KH14" s="26"/>
      <c r="KI14" s="26">
        <f t="shared" si="84"/>
        <v>0</v>
      </c>
      <c r="KJ14" s="26"/>
      <c r="KK14" s="26"/>
      <c r="KL14" s="26">
        <f t="shared" si="85"/>
        <v>0</v>
      </c>
      <c r="KM14" s="26"/>
      <c r="KN14" s="26"/>
      <c r="KO14" s="26">
        <f t="shared" si="86"/>
        <v>0</v>
      </c>
      <c r="KP14" s="26"/>
      <c r="KQ14" s="26"/>
      <c r="KR14" s="26">
        <f t="shared" si="87"/>
        <v>0</v>
      </c>
      <c r="KS14" s="26"/>
      <c r="KT14" s="26"/>
      <c r="KU14" s="26">
        <f t="shared" si="88"/>
        <v>0</v>
      </c>
      <c r="KV14" s="26"/>
      <c r="KW14" s="26"/>
      <c r="KX14" s="26">
        <f t="shared" si="89"/>
        <v>0</v>
      </c>
      <c r="KY14" s="26"/>
      <c r="KZ14" s="26"/>
      <c r="LA14" s="26">
        <f t="shared" si="90"/>
        <v>0</v>
      </c>
      <c r="LB14" s="26"/>
      <c r="LC14" s="26"/>
      <c r="LD14" s="26">
        <f t="shared" si="91"/>
        <v>0</v>
      </c>
      <c r="LE14" s="26"/>
      <c r="LF14" s="26"/>
      <c r="LG14" s="26">
        <f t="shared" si="92"/>
        <v>0</v>
      </c>
      <c r="LH14" s="26"/>
      <c r="LI14" s="26"/>
      <c r="LJ14" s="26">
        <f t="shared" si="93"/>
        <v>0</v>
      </c>
      <c r="LK14" s="26"/>
      <c r="LL14" s="26"/>
      <c r="LM14" s="26">
        <f t="shared" si="94"/>
        <v>0</v>
      </c>
      <c r="LN14" s="26"/>
      <c r="LO14" s="26"/>
      <c r="LP14" s="26">
        <f t="shared" si="95"/>
        <v>0</v>
      </c>
      <c r="LQ14" s="26"/>
      <c r="LR14" s="26"/>
      <c r="LS14" s="26">
        <f t="shared" si="2"/>
        <v>0</v>
      </c>
      <c r="LT14" s="26"/>
      <c r="LU14" s="26"/>
      <c r="LV14" s="26">
        <f t="shared" si="96"/>
        <v>0</v>
      </c>
      <c r="LW14" s="26"/>
      <c r="LX14" s="26"/>
      <c r="LY14" s="26">
        <f t="shared" si="3"/>
        <v>0</v>
      </c>
      <c r="LZ14" s="26"/>
      <c r="MA14" s="26"/>
      <c r="MB14" s="26">
        <f t="shared" si="97"/>
        <v>0</v>
      </c>
      <c r="MC14" s="26"/>
      <c r="MD14" s="26"/>
      <c r="ME14" s="26">
        <f t="shared" si="98"/>
        <v>0</v>
      </c>
      <c r="MF14" s="26"/>
      <c r="MG14" s="26"/>
      <c r="MH14" s="26">
        <f t="shared" si="99"/>
        <v>0</v>
      </c>
      <c r="MI14" s="26"/>
      <c r="MJ14" s="26"/>
      <c r="MK14" s="26">
        <f t="shared" si="100"/>
        <v>0</v>
      </c>
      <c r="ML14" s="26"/>
      <c r="MM14" s="26"/>
      <c r="MN14" s="26">
        <f t="shared" si="101"/>
        <v>0</v>
      </c>
      <c r="MO14" s="26"/>
      <c r="MP14" s="26"/>
      <c r="MQ14" s="26">
        <f t="shared" si="102"/>
        <v>0</v>
      </c>
      <c r="MR14" s="26"/>
      <c r="MS14" s="26"/>
      <c r="MT14" s="26">
        <f t="shared" si="103"/>
        <v>0</v>
      </c>
      <c r="MU14" s="26"/>
      <c r="MV14" s="26"/>
      <c r="MW14" s="26">
        <f t="shared" si="104"/>
        <v>0</v>
      </c>
      <c r="MX14" s="26"/>
      <c r="MY14" s="26"/>
      <c r="MZ14" s="26">
        <f t="shared" si="105"/>
        <v>0</v>
      </c>
      <c r="NA14" s="26"/>
      <c r="NB14" s="26"/>
      <c r="NC14" s="26">
        <f t="shared" si="106"/>
        <v>0</v>
      </c>
      <c r="ND14" s="26"/>
      <c r="NE14" s="26"/>
      <c r="NF14" s="26">
        <f t="shared" si="107"/>
        <v>0</v>
      </c>
      <c r="NG14" s="26"/>
      <c r="NH14" s="26"/>
      <c r="NI14" s="26">
        <f t="shared" si="108"/>
        <v>0</v>
      </c>
      <c r="NJ14" s="26"/>
      <c r="NK14" s="26"/>
      <c r="NL14" s="26">
        <f t="shared" si="109"/>
        <v>0</v>
      </c>
      <c r="NM14" s="26"/>
      <c r="NN14" s="26"/>
      <c r="NO14" s="26">
        <f t="shared" si="110"/>
        <v>0</v>
      </c>
      <c r="NP14" s="26"/>
      <c r="NQ14" s="26"/>
      <c r="NR14" s="26">
        <f t="shared" si="111"/>
        <v>0</v>
      </c>
      <c r="NS14" s="26"/>
      <c r="NT14" s="26"/>
      <c r="NU14" s="26">
        <f t="shared" si="112"/>
        <v>0</v>
      </c>
      <c r="NV14" s="26"/>
      <c r="NW14" s="26"/>
      <c r="NX14" s="26">
        <f t="shared" si="113"/>
        <v>0</v>
      </c>
      <c r="NY14" s="26"/>
      <c r="NZ14" s="26"/>
      <c r="OA14" s="26">
        <f t="shared" si="114"/>
        <v>0</v>
      </c>
      <c r="OB14" s="26"/>
      <c r="OC14" s="26"/>
      <c r="OD14" s="26">
        <f t="shared" si="115"/>
        <v>0</v>
      </c>
      <c r="OE14" s="26"/>
      <c r="OF14" s="26"/>
      <c r="OG14" s="26">
        <f t="shared" si="116"/>
        <v>0</v>
      </c>
      <c r="OH14" s="26"/>
      <c r="OI14" s="26"/>
      <c r="OJ14" s="26">
        <f t="shared" si="117"/>
        <v>0</v>
      </c>
      <c r="OK14" s="26"/>
      <c r="OL14" s="26"/>
      <c r="OM14" s="26">
        <f t="shared" si="132"/>
        <v>0</v>
      </c>
      <c r="ON14" s="26"/>
      <c r="OO14" s="26"/>
      <c r="OP14" s="26">
        <f t="shared" si="118"/>
        <v>0</v>
      </c>
      <c r="OQ14" s="26"/>
      <c r="OR14" s="26"/>
      <c r="OS14" s="27">
        <f t="shared" si="119"/>
        <v>0</v>
      </c>
      <c r="OT14" s="26"/>
      <c r="OU14" s="26"/>
      <c r="OV14" s="26">
        <f t="shared" si="133"/>
        <v>0</v>
      </c>
      <c r="OW14" s="26"/>
      <c r="OX14" s="26"/>
      <c r="OY14" s="26">
        <f t="shared" si="120"/>
        <v>0</v>
      </c>
      <c r="OZ14" s="26"/>
      <c r="PA14" s="26"/>
      <c r="PB14" s="26">
        <f t="shared" si="121"/>
        <v>0</v>
      </c>
      <c r="PC14" s="26"/>
      <c r="PD14" s="26"/>
      <c r="PE14" s="26">
        <f t="shared" si="122"/>
        <v>0</v>
      </c>
      <c r="PF14" s="28">
        <f t="shared" si="123"/>
        <v>0</v>
      </c>
      <c r="PG14" s="29">
        <f t="shared" si="124"/>
        <v>0</v>
      </c>
      <c r="PH14" s="18"/>
      <c r="PI14" s="28">
        <f t="shared" si="125"/>
        <v>0</v>
      </c>
      <c r="PJ14" s="29">
        <f t="shared" si="126"/>
        <v>0</v>
      </c>
      <c r="PK14" s="6"/>
      <c r="PL14" s="28">
        <f t="shared" si="127"/>
        <v>0</v>
      </c>
      <c r="PM14" s="28">
        <f t="shared" si="128"/>
        <v>0</v>
      </c>
      <c r="PN14" s="6"/>
      <c r="PO14" s="28">
        <f t="shared" si="129"/>
        <v>0</v>
      </c>
      <c r="PP14" s="29">
        <f t="shared" si="130"/>
        <v>0</v>
      </c>
    </row>
    <row r="15" spans="1:432" s="40" customFormat="1" ht="19.5" hidden="1" customHeight="1" x14ac:dyDescent="0.3">
      <c r="A15" s="19">
        <v>11</v>
      </c>
      <c r="B15" s="34" t="s">
        <v>118</v>
      </c>
      <c r="C15" s="35" t="s">
        <v>108</v>
      </c>
      <c r="D15" s="36">
        <v>742.6</v>
      </c>
      <c r="E15" s="36"/>
      <c r="F15" s="36"/>
      <c r="G15" s="36">
        <f t="shared" si="134"/>
        <v>742.6</v>
      </c>
      <c r="H15" s="36"/>
      <c r="I15" s="36">
        <v>240</v>
      </c>
      <c r="J15" s="36">
        <f t="shared" si="135"/>
        <v>502.6</v>
      </c>
      <c r="K15" s="36"/>
      <c r="L15" s="36">
        <v>250</v>
      </c>
      <c r="M15" s="36">
        <f t="shared" si="136"/>
        <v>252.60000000000002</v>
      </c>
      <c r="N15" s="36"/>
      <c r="O15" s="36"/>
      <c r="P15" s="36">
        <f t="shared" si="137"/>
        <v>252.60000000000002</v>
      </c>
      <c r="Q15" s="36"/>
      <c r="R15" s="36"/>
      <c r="S15" s="36">
        <f t="shared" si="138"/>
        <v>252.60000000000002</v>
      </c>
      <c r="T15" s="36"/>
      <c r="U15" s="36">
        <v>252.6</v>
      </c>
      <c r="V15" s="36">
        <f t="shared" si="139"/>
        <v>0</v>
      </c>
      <c r="W15" s="36"/>
      <c r="X15" s="36"/>
      <c r="Y15" s="36">
        <f t="shared" si="140"/>
        <v>0</v>
      </c>
      <c r="Z15" s="36"/>
      <c r="AA15" s="36"/>
      <c r="AB15" s="36">
        <f t="shared" si="141"/>
        <v>0</v>
      </c>
      <c r="AC15" s="36">
        <v>742</v>
      </c>
      <c r="AD15" s="36"/>
      <c r="AE15" s="36">
        <f t="shared" si="142"/>
        <v>742</v>
      </c>
      <c r="AF15" s="36"/>
      <c r="AG15" s="36">
        <v>276</v>
      </c>
      <c r="AH15" s="36">
        <f t="shared" si="143"/>
        <v>466</v>
      </c>
      <c r="AI15" s="36"/>
      <c r="AJ15" s="36"/>
      <c r="AK15" s="36">
        <f t="shared" si="144"/>
        <v>466</v>
      </c>
      <c r="AL15" s="36"/>
      <c r="AM15" s="36"/>
      <c r="AN15" s="36">
        <f t="shared" si="145"/>
        <v>466</v>
      </c>
      <c r="AO15" s="36"/>
      <c r="AP15" s="36">
        <v>233</v>
      </c>
      <c r="AQ15" s="36">
        <f t="shared" si="146"/>
        <v>233</v>
      </c>
      <c r="AR15" s="36"/>
      <c r="AS15" s="36"/>
      <c r="AT15" s="36">
        <f t="shared" si="4"/>
        <v>233</v>
      </c>
      <c r="AU15" s="36"/>
      <c r="AV15" s="36"/>
      <c r="AW15" s="36">
        <f t="shared" si="5"/>
        <v>233</v>
      </c>
      <c r="AX15" s="36"/>
      <c r="AY15" s="36">
        <v>233</v>
      </c>
      <c r="AZ15" s="36">
        <f t="shared" si="6"/>
        <v>0</v>
      </c>
      <c r="BA15" s="36"/>
      <c r="BB15" s="36"/>
      <c r="BC15" s="36">
        <f t="shared" si="7"/>
        <v>0</v>
      </c>
      <c r="BD15" s="36">
        <v>749</v>
      </c>
      <c r="BE15" s="36"/>
      <c r="BF15" s="36">
        <f t="shared" si="8"/>
        <v>749</v>
      </c>
      <c r="BG15" s="36"/>
      <c r="BH15" s="36">
        <v>100</v>
      </c>
      <c r="BI15" s="36">
        <f t="shared" si="9"/>
        <v>649</v>
      </c>
      <c r="BJ15" s="36"/>
      <c r="BK15" s="36"/>
      <c r="BL15" s="36">
        <f t="shared" si="10"/>
        <v>649</v>
      </c>
      <c r="BM15" s="36"/>
      <c r="BN15" s="36"/>
      <c r="BO15" s="36">
        <f t="shared" si="11"/>
        <v>649</v>
      </c>
      <c r="BP15" s="36"/>
      <c r="BQ15" s="36">
        <v>222.2</v>
      </c>
      <c r="BR15" s="36">
        <f t="shared" si="12"/>
        <v>426.8</v>
      </c>
      <c r="BS15" s="36"/>
      <c r="BT15" s="36"/>
      <c r="BU15" s="36">
        <f t="shared" si="13"/>
        <v>426.8</v>
      </c>
      <c r="BV15" s="36"/>
      <c r="BW15" s="36">
        <v>220.6</v>
      </c>
      <c r="BX15" s="36">
        <f t="shared" si="14"/>
        <v>206.20000000000002</v>
      </c>
      <c r="BY15" s="36"/>
      <c r="BZ15" s="36"/>
      <c r="CA15" s="37">
        <f t="shared" si="15"/>
        <v>206.20000000000002</v>
      </c>
      <c r="CB15" s="36"/>
      <c r="CC15" s="36"/>
      <c r="CD15" s="36">
        <f t="shared" si="16"/>
        <v>206.20000000000002</v>
      </c>
      <c r="CE15" s="36"/>
      <c r="CF15" s="36"/>
      <c r="CG15" s="36">
        <f t="shared" si="17"/>
        <v>206.20000000000002</v>
      </c>
      <c r="CH15" s="36"/>
      <c r="CI15" s="36">
        <v>206</v>
      </c>
      <c r="CJ15" s="36">
        <f t="shared" si="18"/>
        <v>0.20000000000001705</v>
      </c>
      <c r="CK15" s="36"/>
      <c r="CL15" s="36"/>
      <c r="CM15" s="36">
        <f t="shared" si="19"/>
        <v>0.20000000000001705</v>
      </c>
      <c r="CN15" s="36">
        <v>725.2</v>
      </c>
      <c r="CO15" s="36"/>
      <c r="CP15" s="36">
        <f t="shared" si="20"/>
        <v>725.40000000000009</v>
      </c>
      <c r="CQ15" s="36"/>
      <c r="CR15" s="36">
        <v>267.2</v>
      </c>
      <c r="CS15" s="36">
        <f t="shared" si="21"/>
        <v>458.2000000000001</v>
      </c>
      <c r="CT15" s="36"/>
      <c r="CU15" s="36"/>
      <c r="CV15" s="36">
        <f t="shared" si="22"/>
        <v>458.2000000000001</v>
      </c>
      <c r="CW15" s="36"/>
      <c r="CX15" s="36"/>
      <c r="CY15" s="36">
        <f t="shared" si="23"/>
        <v>458.2000000000001</v>
      </c>
      <c r="CZ15" s="36"/>
      <c r="DA15" s="36">
        <v>230</v>
      </c>
      <c r="DB15" s="36">
        <f t="shared" si="24"/>
        <v>228.2000000000001</v>
      </c>
      <c r="DC15" s="36"/>
      <c r="DD15" s="36"/>
      <c r="DE15" s="36">
        <f t="shared" si="25"/>
        <v>228.2000000000001</v>
      </c>
      <c r="DF15" s="36"/>
      <c r="DG15" s="36"/>
      <c r="DH15" s="36">
        <f t="shared" si="26"/>
        <v>228.2000000000001</v>
      </c>
      <c r="DI15" s="36"/>
      <c r="DJ15" s="36">
        <v>228.2</v>
      </c>
      <c r="DK15" s="36">
        <f t="shared" si="27"/>
        <v>0</v>
      </c>
      <c r="DL15" s="36"/>
      <c r="DM15" s="36"/>
      <c r="DN15" s="36">
        <f t="shared" si="28"/>
        <v>0</v>
      </c>
      <c r="DO15" s="36">
        <v>725.8</v>
      </c>
      <c r="DP15" s="36"/>
      <c r="DQ15" s="36">
        <f t="shared" si="29"/>
        <v>725.8</v>
      </c>
      <c r="DR15" s="36"/>
      <c r="DS15" s="36">
        <v>100</v>
      </c>
      <c r="DT15" s="36">
        <f t="shared" si="30"/>
        <v>625.79999999999995</v>
      </c>
      <c r="DU15" s="36"/>
      <c r="DV15" s="36"/>
      <c r="DW15" s="36">
        <f t="shared" si="31"/>
        <v>625.79999999999995</v>
      </c>
      <c r="DX15" s="36"/>
      <c r="DY15" s="36">
        <v>159.80000000000001</v>
      </c>
      <c r="DZ15" s="36">
        <f t="shared" si="32"/>
        <v>465.99999999999994</v>
      </c>
      <c r="EA15" s="36"/>
      <c r="EB15" s="36"/>
      <c r="EC15" s="36">
        <f t="shared" si="33"/>
        <v>465.99999999999994</v>
      </c>
      <c r="ED15" s="36"/>
      <c r="EE15" s="36"/>
      <c r="EF15" s="36">
        <f t="shared" si="34"/>
        <v>465.99999999999994</v>
      </c>
      <c r="EG15" s="36"/>
      <c r="EH15" s="36">
        <v>239</v>
      </c>
      <c r="EI15" s="36">
        <f t="shared" si="35"/>
        <v>226.99999999999994</v>
      </c>
      <c r="EJ15" s="36"/>
      <c r="EK15" s="36"/>
      <c r="EL15" s="36">
        <f t="shared" si="36"/>
        <v>226.99999999999994</v>
      </c>
      <c r="EM15" s="36"/>
      <c r="EN15" s="36"/>
      <c r="EO15" s="36">
        <f t="shared" si="37"/>
        <v>226.99999999999994</v>
      </c>
      <c r="EP15" s="36"/>
      <c r="EQ15" s="36"/>
      <c r="ER15" s="36">
        <f t="shared" si="38"/>
        <v>226.99999999999994</v>
      </c>
      <c r="ES15" s="36"/>
      <c r="ET15" s="36">
        <v>60</v>
      </c>
      <c r="EU15" s="36">
        <f t="shared" si="39"/>
        <v>166.99999999999994</v>
      </c>
      <c r="EV15" s="36"/>
      <c r="EW15" s="36">
        <v>70</v>
      </c>
      <c r="EX15" s="36">
        <f t="shared" si="40"/>
        <v>96.999999999999943</v>
      </c>
      <c r="EY15" s="36"/>
      <c r="EZ15" s="36"/>
      <c r="FA15" s="36">
        <f t="shared" si="41"/>
        <v>96.999999999999943</v>
      </c>
      <c r="FB15" s="36">
        <v>717.6</v>
      </c>
      <c r="FC15" s="36">
        <v>80</v>
      </c>
      <c r="FD15" s="36">
        <f t="shared" si="42"/>
        <v>734.59999999999991</v>
      </c>
      <c r="FE15" s="36"/>
      <c r="FF15" s="36">
        <v>75</v>
      </c>
      <c r="FG15" s="36">
        <f t="shared" si="0"/>
        <v>659.59999999999991</v>
      </c>
      <c r="FH15" s="36"/>
      <c r="FI15" s="36">
        <v>73</v>
      </c>
      <c r="FJ15" s="36">
        <f t="shared" si="43"/>
        <v>586.59999999999991</v>
      </c>
      <c r="FK15" s="36"/>
      <c r="FL15" s="36">
        <v>58</v>
      </c>
      <c r="FM15" s="36">
        <f t="shared" si="44"/>
        <v>528.59999999999991</v>
      </c>
      <c r="FN15" s="36"/>
      <c r="FO15" s="36">
        <v>60</v>
      </c>
      <c r="FP15" s="36">
        <f t="shared" si="45"/>
        <v>468.59999999999991</v>
      </c>
      <c r="FQ15" s="36"/>
      <c r="FR15" s="36">
        <v>66</v>
      </c>
      <c r="FS15" s="36">
        <f t="shared" si="46"/>
        <v>402.59999999999991</v>
      </c>
      <c r="FT15" s="36"/>
      <c r="FU15" s="36">
        <v>86</v>
      </c>
      <c r="FV15" s="36">
        <f t="shared" si="47"/>
        <v>316.59999999999991</v>
      </c>
      <c r="FW15" s="36"/>
      <c r="FX15" s="36">
        <v>56</v>
      </c>
      <c r="FY15" s="36">
        <f>FV15+FW15-FX15</f>
        <v>260.59999999999991</v>
      </c>
      <c r="FZ15" s="36">
        <v>644.79999999999995</v>
      </c>
      <c r="GA15" s="36">
        <v>67</v>
      </c>
      <c r="GB15" s="36">
        <f t="shared" si="49"/>
        <v>838.39999999999986</v>
      </c>
      <c r="GC15" s="36"/>
      <c r="GD15" s="36">
        <v>56</v>
      </c>
      <c r="GE15" s="36">
        <f t="shared" si="50"/>
        <v>782.39999999999986</v>
      </c>
      <c r="GF15" s="36"/>
      <c r="GG15" s="36">
        <v>58</v>
      </c>
      <c r="GH15" s="36">
        <f t="shared" si="51"/>
        <v>724.39999999999986</v>
      </c>
      <c r="GI15" s="36"/>
      <c r="GJ15" s="36">
        <v>149</v>
      </c>
      <c r="GK15" s="36">
        <f t="shared" si="52"/>
        <v>575.39999999999986</v>
      </c>
      <c r="GL15" s="36"/>
      <c r="GM15" s="36">
        <v>56</v>
      </c>
      <c r="GN15" s="36">
        <f t="shared" si="53"/>
        <v>519.39999999999986</v>
      </c>
      <c r="GO15" s="36"/>
      <c r="GP15" s="36">
        <v>57</v>
      </c>
      <c r="GQ15" s="36">
        <f t="shared" si="54"/>
        <v>462.39999999999986</v>
      </c>
      <c r="GR15" s="36"/>
      <c r="GS15" s="36">
        <v>51</v>
      </c>
      <c r="GT15" s="36">
        <f t="shared" si="55"/>
        <v>411.39999999999986</v>
      </c>
      <c r="GU15" s="36"/>
      <c r="GV15" s="36">
        <f>52+6</f>
        <v>58</v>
      </c>
      <c r="GW15" s="36">
        <f t="shared" si="56"/>
        <v>353.39999999999986</v>
      </c>
      <c r="GX15" s="36"/>
      <c r="GY15" s="36">
        <v>55</v>
      </c>
      <c r="GZ15" s="36">
        <f t="shared" si="57"/>
        <v>298.39999999999986</v>
      </c>
      <c r="HA15" s="36">
        <v>733.4</v>
      </c>
      <c r="HB15" s="36">
        <v>60</v>
      </c>
      <c r="HC15" s="36">
        <f t="shared" si="58"/>
        <v>971.79999999999973</v>
      </c>
      <c r="HD15" s="36"/>
      <c r="HE15" s="36">
        <v>170</v>
      </c>
      <c r="HF15" s="36">
        <f t="shared" si="59"/>
        <v>801.79999999999973</v>
      </c>
      <c r="HG15" s="36"/>
      <c r="HH15" s="36">
        <v>56</v>
      </c>
      <c r="HI15" s="36">
        <f t="shared" si="60"/>
        <v>745.79999999999973</v>
      </c>
      <c r="HJ15" s="36"/>
      <c r="HK15" s="36">
        <v>57</v>
      </c>
      <c r="HL15" s="36">
        <f t="shared" si="61"/>
        <v>688.79999999999973</v>
      </c>
      <c r="HM15" s="36"/>
      <c r="HN15" s="36">
        <v>55</v>
      </c>
      <c r="HO15" s="36">
        <f t="shared" si="62"/>
        <v>633.79999999999973</v>
      </c>
      <c r="HP15" s="36"/>
      <c r="HQ15" s="36"/>
      <c r="HR15" s="36">
        <f t="shared" si="63"/>
        <v>633.79999999999973</v>
      </c>
      <c r="HS15" s="36"/>
      <c r="HT15" s="36">
        <v>77</v>
      </c>
      <c r="HU15" s="36">
        <f t="shared" si="1"/>
        <v>556.79999999999973</v>
      </c>
      <c r="HV15" s="36"/>
      <c r="HW15" s="36">
        <v>27</v>
      </c>
      <c r="HX15" s="36">
        <f t="shared" si="64"/>
        <v>529.79999999999973</v>
      </c>
      <c r="HY15" s="36"/>
      <c r="HZ15" s="36">
        <v>58</v>
      </c>
      <c r="IA15" s="36">
        <f t="shared" si="65"/>
        <v>471.79999999999973</v>
      </c>
      <c r="IB15" s="36"/>
      <c r="IC15" s="36">
        <v>25.25</v>
      </c>
      <c r="ID15" s="38">
        <f>IA15+IB15-IC15</f>
        <v>446.54999999999973</v>
      </c>
      <c r="IE15" s="36"/>
      <c r="IF15" s="36">
        <v>25</v>
      </c>
      <c r="IG15" s="39">
        <f t="shared" si="67"/>
        <v>421.54999999999973</v>
      </c>
      <c r="IH15" s="36"/>
      <c r="II15" s="36">
        <v>75</v>
      </c>
      <c r="IJ15" s="39">
        <f t="shared" si="68"/>
        <v>346.54999999999973</v>
      </c>
      <c r="IK15" s="36"/>
      <c r="IL15" s="36">
        <v>72</v>
      </c>
      <c r="IM15" s="39">
        <f t="shared" si="69"/>
        <v>274.54999999999973</v>
      </c>
      <c r="IN15" s="36"/>
      <c r="IO15" s="36">
        <v>63</v>
      </c>
      <c r="IP15" s="36">
        <f t="shared" si="70"/>
        <v>211.54999999999973</v>
      </c>
      <c r="IQ15" s="36"/>
      <c r="IR15" s="36">
        <v>60</v>
      </c>
      <c r="IS15" s="36">
        <f t="shared" si="71"/>
        <v>151.54999999999973</v>
      </c>
      <c r="IT15" s="36">
        <v>714.4</v>
      </c>
      <c r="IU15" s="36">
        <v>64</v>
      </c>
      <c r="IV15" s="36">
        <f t="shared" si="72"/>
        <v>801.9499999999997</v>
      </c>
      <c r="IW15" s="36"/>
      <c r="IX15" s="36">
        <v>56</v>
      </c>
      <c r="IY15" s="36">
        <f t="shared" si="73"/>
        <v>745.9499999999997</v>
      </c>
      <c r="IZ15" s="36"/>
      <c r="JA15" s="36">
        <v>57</v>
      </c>
      <c r="JB15" s="36">
        <f t="shared" si="74"/>
        <v>688.9499999999997</v>
      </c>
      <c r="JC15" s="36"/>
      <c r="JD15" s="36">
        <v>56</v>
      </c>
      <c r="JE15" s="36">
        <f t="shared" si="75"/>
        <v>632.9499999999997</v>
      </c>
      <c r="JF15" s="36"/>
      <c r="JG15" s="36">
        <v>105</v>
      </c>
      <c r="JH15" s="36">
        <f t="shared" si="76"/>
        <v>527.9499999999997</v>
      </c>
      <c r="JI15" s="36"/>
      <c r="JJ15" s="36">
        <v>60</v>
      </c>
      <c r="JK15" s="36">
        <f t="shared" si="77"/>
        <v>467.9499999999997</v>
      </c>
      <c r="JL15" s="36"/>
      <c r="JM15" s="36">
        <v>60</v>
      </c>
      <c r="JN15" s="36">
        <f t="shared" si="78"/>
        <v>407.9499999999997</v>
      </c>
      <c r="JO15" s="36"/>
      <c r="JP15" s="36">
        <v>68</v>
      </c>
      <c r="JQ15" s="36">
        <f t="shared" si="79"/>
        <v>339.9499999999997</v>
      </c>
      <c r="JR15" s="36"/>
      <c r="JS15" s="36">
        <v>60</v>
      </c>
      <c r="JT15" s="36">
        <f t="shared" si="80"/>
        <v>279.9499999999997</v>
      </c>
      <c r="JU15" s="36"/>
      <c r="JV15" s="36">
        <v>56</v>
      </c>
      <c r="JW15" s="36">
        <f t="shared" si="131"/>
        <v>223.9499999999997</v>
      </c>
      <c r="JX15" s="36"/>
      <c r="JY15" s="36">
        <v>56</v>
      </c>
      <c r="JZ15" s="36">
        <f t="shared" si="81"/>
        <v>167.9499999999997</v>
      </c>
      <c r="KA15" s="36"/>
      <c r="KB15" s="36">
        <v>76</v>
      </c>
      <c r="KC15" s="36">
        <f t="shared" si="82"/>
        <v>91.949999999999704</v>
      </c>
      <c r="KD15" s="36"/>
      <c r="KE15" s="36">
        <v>56</v>
      </c>
      <c r="KF15" s="36">
        <f t="shared" si="83"/>
        <v>35.949999999999704</v>
      </c>
      <c r="KG15" s="36"/>
      <c r="KH15" s="36">
        <v>25</v>
      </c>
      <c r="KI15" s="36">
        <f t="shared" si="84"/>
        <v>10.949999999999704</v>
      </c>
      <c r="KJ15" s="36">
        <v>720.4</v>
      </c>
      <c r="KK15" s="36">
        <v>55</v>
      </c>
      <c r="KL15" s="36">
        <f t="shared" si="85"/>
        <v>676.34999999999968</v>
      </c>
      <c r="KM15" s="36"/>
      <c r="KN15" s="36">
        <v>56</v>
      </c>
      <c r="KO15" s="36">
        <f t="shared" si="86"/>
        <v>620.34999999999968</v>
      </c>
      <c r="KP15" s="36"/>
      <c r="KQ15" s="36">
        <v>128</v>
      </c>
      <c r="KR15" s="36">
        <f t="shared" si="87"/>
        <v>492.34999999999968</v>
      </c>
      <c r="KS15" s="36"/>
      <c r="KT15" s="36">
        <v>72</v>
      </c>
      <c r="KU15" s="36">
        <f t="shared" si="88"/>
        <v>420.34999999999968</v>
      </c>
      <c r="KV15" s="36"/>
      <c r="KW15" s="36">
        <v>51</v>
      </c>
      <c r="KX15" s="36">
        <f t="shared" si="89"/>
        <v>369.34999999999968</v>
      </c>
      <c r="KY15" s="36"/>
      <c r="KZ15" s="36">
        <v>62</v>
      </c>
      <c r="LA15" s="36">
        <f t="shared" si="90"/>
        <v>307.34999999999968</v>
      </c>
      <c r="LB15" s="36"/>
      <c r="LC15" s="36">
        <v>55</v>
      </c>
      <c r="LD15" s="36">
        <f t="shared" si="91"/>
        <v>252.34999999999968</v>
      </c>
      <c r="LE15" s="36"/>
      <c r="LF15" s="36">
        <v>51</v>
      </c>
      <c r="LG15" s="36">
        <f t="shared" si="92"/>
        <v>201.34999999999968</v>
      </c>
      <c r="LH15" s="36"/>
      <c r="LI15" s="36">
        <v>51</v>
      </c>
      <c r="LJ15" s="36">
        <f t="shared" si="93"/>
        <v>150.34999999999968</v>
      </c>
      <c r="LK15" s="36"/>
      <c r="LL15" s="36">
        <v>80</v>
      </c>
      <c r="LM15" s="36">
        <f t="shared" si="94"/>
        <v>70.349999999999682</v>
      </c>
      <c r="LN15" s="36"/>
      <c r="LO15" s="36">
        <v>60</v>
      </c>
      <c r="LP15" s="36">
        <f t="shared" si="95"/>
        <v>10.349999999999682</v>
      </c>
      <c r="LQ15" s="36">
        <v>700.2</v>
      </c>
      <c r="LR15" s="36">
        <v>246</v>
      </c>
      <c r="LS15" s="36">
        <f t="shared" si="2"/>
        <v>464.54999999999973</v>
      </c>
      <c r="LT15" s="36"/>
      <c r="LU15" s="36">
        <v>59</v>
      </c>
      <c r="LV15" s="36">
        <f t="shared" si="96"/>
        <v>405.54999999999973</v>
      </c>
      <c r="LW15" s="36"/>
      <c r="LX15" s="36">
        <v>62</v>
      </c>
      <c r="LY15" s="36">
        <f t="shared" si="3"/>
        <v>343.54999999999973</v>
      </c>
      <c r="LZ15" s="36"/>
      <c r="MA15" s="36">
        <v>55</v>
      </c>
      <c r="MB15" s="36">
        <f t="shared" si="97"/>
        <v>288.54999999999973</v>
      </c>
      <c r="MC15" s="36"/>
      <c r="MD15" s="36">
        <v>56</v>
      </c>
      <c r="ME15" s="36">
        <f t="shared" si="98"/>
        <v>232.54999999999973</v>
      </c>
      <c r="MF15" s="36"/>
      <c r="MG15" s="36">
        <v>52</v>
      </c>
      <c r="MH15" s="36">
        <f t="shared" si="99"/>
        <v>180.54999999999973</v>
      </c>
      <c r="MI15" s="36"/>
      <c r="MJ15" s="36">
        <v>62</v>
      </c>
      <c r="MK15" s="36">
        <f t="shared" si="100"/>
        <v>118.54999999999973</v>
      </c>
      <c r="ML15" s="36"/>
      <c r="MM15" s="36">
        <v>67</v>
      </c>
      <c r="MN15" s="36">
        <f t="shared" si="101"/>
        <v>51.549999999999727</v>
      </c>
      <c r="MO15" s="36">
        <v>692.2</v>
      </c>
      <c r="MP15" s="36">
        <v>57</v>
      </c>
      <c r="MQ15" s="36">
        <f t="shared" si="102"/>
        <v>686.74999999999977</v>
      </c>
      <c r="MR15" s="36"/>
      <c r="MS15" s="36">
        <v>58</v>
      </c>
      <c r="MT15" s="36">
        <f t="shared" si="103"/>
        <v>628.74999999999977</v>
      </c>
      <c r="MU15" s="36"/>
      <c r="MV15" s="36">
        <v>65</v>
      </c>
      <c r="MW15" s="36">
        <f t="shared" si="104"/>
        <v>563.74999999999977</v>
      </c>
      <c r="MX15" s="36"/>
      <c r="MY15" s="36">
        <v>58</v>
      </c>
      <c r="MZ15" s="36">
        <f t="shared" si="105"/>
        <v>505.74999999999977</v>
      </c>
      <c r="NA15" s="36"/>
      <c r="NB15" s="36">
        <v>55</v>
      </c>
      <c r="NC15" s="36">
        <f t="shared" si="106"/>
        <v>450.74999999999977</v>
      </c>
      <c r="ND15" s="36"/>
      <c r="NE15" s="36">
        <v>58</v>
      </c>
      <c r="NF15" s="36">
        <f t="shared" si="107"/>
        <v>392.74999999999977</v>
      </c>
      <c r="NG15" s="36"/>
      <c r="NH15" s="36">
        <v>56</v>
      </c>
      <c r="NI15" s="36">
        <f t="shared" si="108"/>
        <v>336.74999999999977</v>
      </c>
      <c r="NJ15" s="36"/>
      <c r="NK15" s="36">
        <v>66</v>
      </c>
      <c r="NL15" s="36">
        <f t="shared" si="109"/>
        <v>270.74999999999977</v>
      </c>
      <c r="NM15" s="36"/>
      <c r="NN15" s="36">
        <v>55</v>
      </c>
      <c r="NO15" s="36">
        <f t="shared" si="110"/>
        <v>215.74999999999977</v>
      </c>
      <c r="NP15" s="36"/>
      <c r="NQ15" s="36">
        <v>61</v>
      </c>
      <c r="NR15" s="36">
        <f t="shared" si="111"/>
        <v>154.74999999999977</v>
      </c>
      <c r="NS15" s="36"/>
      <c r="NT15" s="36">
        <v>61</v>
      </c>
      <c r="NU15" s="36">
        <f t="shared" si="112"/>
        <v>93.749999999999773</v>
      </c>
      <c r="NV15" s="36">
        <v>708</v>
      </c>
      <c r="NW15" s="36">
        <v>78</v>
      </c>
      <c r="NX15" s="36">
        <f t="shared" si="113"/>
        <v>723.74999999999977</v>
      </c>
      <c r="NY15" s="36"/>
      <c r="NZ15" s="36">
        <v>70</v>
      </c>
      <c r="OA15" s="36">
        <f t="shared" si="114"/>
        <v>653.74999999999977</v>
      </c>
      <c r="OB15" s="36"/>
      <c r="OC15" s="36">
        <v>56</v>
      </c>
      <c r="OD15" s="36">
        <f t="shared" si="115"/>
        <v>597.74999999999977</v>
      </c>
      <c r="OE15" s="36"/>
      <c r="OF15" s="36">
        <v>56</v>
      </c>
      <c r="OG15" s="36">
        <f t="shared" si="116"/>
        <v>541.74999999999977</v>
      </c>
      <c r="OH15" s="36"/>
      <c r="OI15" s="36">
        <v>56</v>
      </c>
      <c r="OJ15" s="36">
        <f t="shared" si="117"/>
        <v>485.74999999999977</v>
      </c>
      <c r="OK15" s="36"/>
      <c r="OL15" s="36">
        <v>86</v>
      </c>
      <c r="OM15" s="36">
        <f t="shared" si="132"/>
        <v>399.74999999999977</v>
      </c>
      <c r="ON15" s="36"/>
      <c r="OO15" s="36">
        <v>75.55</v>
      </c>
      <c r="OP15" s="36">
        <f t="shared" si="118"/>
        <v>324.19999999999976</v>
      </c>
      <c r="OQ15" s="36"/>
      <c r="OR15" s="36">
        <v>27</v>
      </c>
      <c r="OS15" s="37">
        <f t="shared" si="119"/>
        <v>297.19999999999976</v>
      </c>
      <c r="OT15" s="36"/>
      <c r="OU15" s="36">
        <v>64</v>
      </c>
      <c r="OV15" s="36">
        <f t="shared" si="133"/>
        <v>233.19999999999976</v>
      </c>
      <c r="OW15" s="36"/>
      <c r="OX15" s="36">
        <v>56</v>
      </c>
      <c r="OY15" s="26">
        <f t="shared" si="120"/>
        <v>177.19999999999976</v>
      </c>
      <c r="OZ15" s="26"/>
      <c r="PA15" s="26">
        <v>57</v>
      </c>
      <c r="PB15" s="26">
        <f t="shared" si="121"/>
        <v>120.19999999999976</v>
      </c>
      <c r="PC15" s="36">
        <v>683.8</v>
      </c>
      <c r="PD15" s="36">
        <v>75</v>
      </c>
      <c r="PE15" s="26">
        <f t="shared" si="122"/>
        <v>728.99999999999977</v>
      </c>
      <c r="PF15" s="28">
        <f t="shared" si="123"/>
        <v>1585</v>
      </c>
      <c r="PG15" s="29">
        <f t="shared" si="124"/>
        <v>68.913043478260875</v>
      </c>
      <c r="PH15" s="18"/>
      <c r="PI15" s="28">
        <f t="shared" si="125"/>
        <v>1663.25</v>
      </c>
      <c r="PJ15" s="29">
        <f t="shared" si="126"/>
        <v>63.971153846153847</v>
      </c>
      <c r="PK15" s="6"/>
      <c r="PL15" s="28">
        <f t="shared" si="127"/>
        <v>1761</v>
      </c>
      <c r="PM15" s="28">
        <f t="shared" si="128"/>
        <v>70.44</v>
      </c>
      <c r="PN15" s="6"/>
      <c r="PO15" s="28">
        <f t="shared" si="129"/>
        <v>5009.25</v>
      </c>
      <c r="PP15" s="29">
        <f t="shared" si="130"/>
        <v>67.692567567567565</v>
      </c>
    </row>
    <row r="16" spans="1:432" s="30" customFormat="1" ht="20.25" hidden="1" x14ac:dyDescent="0.3">
      <c r="A16" s="19">
        <v>12</v>
      </c>
      <c r="B16" s="31" t="s">
        <v>119</v>
      </c>
      <c r="C16" s="32" t="s">
        <v>120</v>
      </c>
      <c r="D16" s="26">
        <v>23</v>
      </c>
      <c r="E16" s="26">
        <v>5</v>
      </c>
      <c r="F16" s="26"/>
      <c r="G16" s="26">
        <f t="shared" si="134"/>
        <v>28</v>
      </c>
      <c r="H16" s="26"/>
      <c r="I16" s="26"/>
      <c r="J16" s="26">
        <f t="shared" si="135"/>
        <v>28</v>
      </c>
      <c r="K16" s="26"/>
      <c r="L16" s="26">
        <v>1</v>
      </c>
      <c r="M16" s="26">
        <f t="shared" si="136"/>
        <v>27</v>
      </c>
      <c r="N16" s="26"/>
      <c r="O16" s="26"/>
      <c r="P16" s="26">
        <f t="shared" si="137"/>
        <v>27</v>
      </c>
      <c r="Q16" s="26"/>
      <c r="R16" s="26">
        <v>2</v>
      </c>
      <c r="S16" s="26">
        <f t="shared" si="138"/>
        <v>25</v>
      </c>
      <c r="T16" s="26"/>
      <c r="U16" s="26">
        <v>1</v>
      </c>
      <c r="V16" s="26">
        <f t="shared" si="139"/>
        <v>24</v>
      </c>
      <c r="W16" s="26"/>
      <c r="X16" s="26">
        <v>1</v>
      </c>
      <c r="Y16" s="26">
        <f t="shared" si="140"/>
        <v>23</v>
      </c>
      <c r="Z16" s="26"/>
      <c r="AA16" s="26">
        <v>1</v>
      </c>
      <c r="AB16" s="26">
        <f t="shared" si="141"/>
        <v>22</v>
      </c>
      <c r="AC16" s="26"/>
      <c r="AD16" s="26">
        <v>1</v>
      </c>
      <c r="AE16" s="26">
        <f t="shared" si="142"/>
        <v>21</v>
      </c>
      <c r="AF16" s="26"/>
      <c r="AG16" s="26">
        <v>2</v>
      </c>
      <c r="AH16" s="26">
        <f t="shared" si="143"/>
        <v>19</v>
      </c>
      <c r="AI16" s="26"/>
      <c r="AJ16" s="26">
        <v>1</v>
      </c>
      <c r="AK16" s="26">
        <f t="shared" si="144"/>
        <v>18</v>
      </c>
      <c r="AL16" s="26"/>
      <c r="AM16" s="26">
        <v>2</v>
      </c>
      <c r="AN16" s="26">
        <f t="shared" si="145"/>
        <v>16</v>
      </c>
      <c r="AO16" s="26"/>
      <c r="AP16" s="26">
        <v>1</v>
      </c>
      <c r="AQ16" s="26">
        <f t="shared" si="146"/>
        <v>15</v>
      </c>
      <c r="AR16" s="26"/>
      <c r="AS16" s="26">
        <v>1</v>
      </c>
      <c r="AT16" s="26">
        <f t="shared" si="4"/>
        <v>14</v>
      </c>
      <c r="AU16" s="26"/>
      <c r="AV16" s="26">
        <v>1</v>
      </c>
      <c r="AW16" s="26">
        <f t="shared" si="5"/>
        <v>13</v>
      </c>
      <c r="AX16" s="26"/>
      <c r="AY16" s="26">
        <v>1</v>
      </c>
      <c r="AZ16" s="26">
        <f t="shared" si="6"/>
        <v>12</v>
      </c>
      <c r="BA16" s="26"/>
      <c r="BB16" s="26">
        <v>1</v>
      </c>
      <c r="BC16" s="26">
        <f t="shared" si="7"/>
        <v>11</v>
      </c>
      <c r="BD16" s="26"/>
      <c r="BE16" s="26">
        <v>1</v>
      </c>
      <c r="BF16" s="26">
        <f t="shared" si="8"/>
        <v>10</v>
      </c>
      <c r="BG16" s="26"/>
      <c r="BH16" s="26">
        <v>2</v>
      </c>
      <c r="BI16" s="26">
        <f t="shared" si="9"/>
        <v>8</v>
      </c>
      <c r="BJ16" s="26"/>
      <c r="BK16" s="26"/>
      <c r="BL16" s="26">
        <f t="shared" si="10"/>
        <v>8</v>
      </c>
      <c r="BM16" s="26"/>
      <c r="BN16" s="26">
        <v>2</v>
      </c>
      <c r="BO16" s="26">
        <f t="shared" si="11"/>
        <v>6</v>
      </c>
      <c r="BP16" s="26"/>
      <c r="BQ16" s="26"/>
      <c r="BR16" s="26">
        <f t="shared" si="12"/>
        <v>6</v>
      </c>
      <c r="BS16" s="26"/>
      <c r="BT16" s="26">
        <v>1</v>
      </c>
      <c r="BU16" s="26">
        <f t="shared" si="13"/>
        <v>5</v>
      </c>
      <c r="BV16" s="26"/>
      <c r="BW16" s="26">
        <v>1</v>
      </c>
      <c r="BX16" s="26">
        <f t="shared" si="14"/>
        <v>4</v>
      </c>
      <c r="BY16" s="26"/>
      <c r="BZ16" s="26">
        <v>1</v>
      </c>
      <c r="CA16" s="27">
        <f t="shared" si="15"/>
        <v>3</v>
      </c>
      <c r="CB16" s="26"/>
      <c r="CC16" s="26">
        <v>2</v>
      </c>
      <c r="CD16" s="26">
        <f t="shared" si="16"/>
        <v>1</v>
      </c>
      <c r="CE16" s="26"/>
      <c r="CF16" s="26">
        <v>1</v>
      </c>
      <c r="CG16" s="26">
        <f t="shared" si="17"/>
        <v>0</v>
      </c>
      <c r="CH16" s="26">
        <v>28</v>
      </c>
      <c r="CI16" s="26"/>
      <c r="CJ16" s="26">
        <f t="shared" si="18"/>
        <v>28</v>
      </c>
      <c r="CK16" s="26"/>
      <c r="CL16" s="26">
        <v>1</v>
      </c>
      <c r="CM16" s="26">
        <f t="shared" si="19"/>
        <v>27</v>
      </c>
      <c r="CN16" s="26"/>
      <c r="CO16" s="26">
        <v>3</v>
      </c>
      <c r="CP16" s="26">
        <f t="shared" si="20"/>
        <v>24</v>
      </c>
      <c r="CQ16" s="26"/>
      <c r="CR16" s="26">
        <v>1</v>
      </c>
      <c r="CS16" s="26">
        <f t="shared" si="21"/>
        <v>23</v>
      </c>
      <c r="CT16" s="26"/>
      <c r="CU16" s="26">
        <v>1</v>
      </c>
      <c r="CV16" s="26">
        <f t="shared" si="22"/>
        <v>22</v>
      </c>
      <c r="CW16" s="26"/>
      <c r="CX16" s="26">
        <v>2</v>
      </c>
      <c r="CY16" s="26">
        <f t="shared" si="23"/>
        <v>20</v>
      </c>
      <c r="CZ16" s="26"/>
      <c r="DA16" s="26">
        <v>1</v>
      </c>
      <c r="DB16" s="26">
        <f t="shared" si="24"/>
        <v>19</v>
      </c>
      <c r="DC16" s="26"/>
      <c r="DD16" s="26">
        <v>1</v>
      </c>
      <c r="DE16" s="26">
        <f t="shared" si="25"/>
        <v>18</v>
      </c>
      <c r="DF16" s="26"/>
      <c r="DG16" s="26">
        <v>1</v>
      </c>
      <c r="DH16" s="26">
        <f t="shared" si="26"/>
        <v>17</v>
      </c>
      <c r="DI16" s="26"/>
      <c r="DJ16" s="26">
        <v>1</v>
      </c>
      <c r="DK16" s="26">
        <f t="shared" si="27"/>
        <v>16</v>
      </c>
      <c r="DL16" s="26"/>
      <c r="DM16" s="26">
        <v>1</v>
      </c>
      <c r="DN16" s="26">
        <f t="shared" si="28"/>
        <v>15</v>
      </c>
      <c r="DO16" s="26"/>
      <c r="DP16" s="26">
        <v>1</v>
      </c>
      <c r="DQ16" s="26">
        <f t="shared" si="29"/>
        <v>14</v>
      </c>
      <c r="DR16" s="26"/>
      <c r="DS16" s="26">
        <v>1</v>
      </c>
      <c r="DT16" s="26">
        <f t="shared" si="30"/>
        <v>13</v>
      </c>
      <c r="DU16" s="26"/>
      <c r="DV16" s="26">
        <v>1</v>
      </c>
      <c r="DW16" s="26">
        <f t="shared" si="31"/>
        <v>12</v>
      </c>
      <c r="DX16" s="26"/>
      <c r="DY16" s="26">
        <v>1</v>
      </c>
      <c r="DZ16" s="26">
        <f t="shared" si="32"/>
        <v>11</v>
      </c>
      <c r="EA16" s="26"/>
      <c r="EB16" s="26"/>
      <c r="EC16" s="26">
        <f t="shared" si="33"/>
        <v>11</v>
      </c>
      <c r="ED16" s="26"/>
      <c r="EE16" s="26"/>
      <c r="EF16" s="26">
        <f t="shared" si="34"/>
        <v>11</v>
      </c>
      <c r="EG16" s="26"/>
      <c r="EH16" s="26">
        <v>3</v>
      </c>
      <c r="EI16" s="26">
        <f t="shared" si="35"/>
        <v>8</v>
      </c>
      <c r="EJ16" s="26"/>
      <c r="EK16" s="26">
        <v>2</v>
      </c>
      <c r="EL16" s="26">
        <f t="shared" si="36"/>
        <v>6</v>
      </c>
      <c r="EM16" s="26"/>
      <c r="EN16" s="26">
        <v>1</v>
      </c>
      <c r="EO16" s="26">
        <f t="shared" si="37"/>
        <v>5</v>
      </c>
      <c r="EP16" s="26"/>
      <c r="EQ16" s="26"/>
      <c r="ER16" s="26">
        <f t="shared" si="38"/>
        <v>5</v>
      </c>
      <c r="ES16" s="26"/>
      <c r="ET16" s="26">
        <v>2</v>
      </c>
      <c r="EU16" s="26">
        <f t="shared" si="39"/>
        <v>3</v>
      </c>
      <c r="EV16" s="26"/>
      <c r="EW16" s="26"/>
      <c r="EX16" s="26">
        <f t="shared" si="40"/>
        <v>3</v>
      </c>
      <c r="EY16" s="26"/>
      <c r="EZ16" s="26"/>
      <c r="FA16" s="26">
        <f t="shared" si="41"/>
        <v>3</v>
      </c>
      <c r="FB16" s="26"/>
      <c r="FC16" s="26">
        <v>1</v>
      </c>
      <c r="FD16" s="26">
        <f t="shared" si="42"/>
        <v>2</v>
      </c>
      <c r="FE16" s="26"/>
      <c r="FF16" s="26">
        <v>1</v>
      </c>
      <c r="FG16" s="26">
        <f t="shared" si="0"/>
        <v>1</v>
      </c>
      <c r="FH16" s="26">
        <v>27</v>
      </c>
      <c r="FI16" s="26">
        <v>1</v>
      </c>
      <c r="FJ16" s="26">
        <f t="shared" si="43"/>
        <v>27</v>
      </c>
      <c r="FK16" s="26"/>
      <c r="FL16" s="26">
        <v>1</v>
      </c>
      <c r="FM16" s="26">
        <f t="shared" si="44"/>
        <v>26</v>
      </c>
      <c r="FN16" s="26"/>
      <c r="FO16" s="26">
        <v>2</v>
      </c>
      <c r="FP16" s="26">
        <f t="shared" si="45"/>
        <v>24</v>
      </c>
      <c r="FQ16" s="26"/>
      <c r="FR16" s="26"/>
      <c r="FS16" s="26">
        <f t="shared" si="46"/>
        <v>24</v>
      </c>
      <c r="FT16" s="26"/>
      <c r="FU16" s="26">
        <v>2</v>
      </c>
      <c r="FV16" s="26">
        <f t="shared" si="47"/>
        <v>22</v>
      </c>
      <c r="FW16" s="26"/>
      <c r="FX16" s="26"/>
      <c r="FY16" s="26">
        <f t="shared" si="48"/>
        <v>22</v>
      </c>
      <c r="FZ16" s="26"/>
      <c r="GA16" s="26"/>
      <c r="GB16" s="26">
        <f t="shared" si="49"/>
        <v>22</v>
      </c>
      <c r="GC16" s="26"/>
      <c r="GD16" s="26"/>
      <c r="GE16" s="26">
        <f t="shared" si="50"/>
        <v>22</v>
      </c>
      <c r="GF16" s="26"/>
      <c r="GG16" s="26">
        <v>1</v>
      </c>
      <c r="GH16" s="26">
        <f t="shared" si="51"/>
        <v>21</v>
      </c>
      <c r="GI16" s="26"/>
      <c r="GJ16" s="26">
        <v>1</v>
      </c>
      <c r="GK16" s="26">
        <f t="shared" si="52"/>
        <v>20</v>
      </c>
      <c r="GL16" s="26"/>
      <c r="GM16" s="26">
        <v>1</v>
      </c>
      <c r="GN16" s="26">
        <f t="shared" si="53"/>
        <v>19</v>
      </c>
      <c r="GO16" s="26"/>
      <c r="GP16" s="26">
        <v>1</v>
      </c>
      <c r="GQ16" s="26">
        <f t="shared" si="54"/>
        <v>18</v>
      </c>
      <c r="GR16" s="26"/>
      <c r="GS16" s="26"/>
      <c r="GT16" s="26">
        <f t="shared" si="55"/>
        <v>18</v>
      </c>
      <c r="GU16" s="26"/>
      <c r="GV16" s="26">
        <v>1</v>
      </c>
      <c r="GW16" s="26">
        <f t="shared" si="56"/>
        <v>17</v>
      </c>
      <c r="GX16" s="26"/>
      <c r="GY16" s="26">
        <v>1</v>
      </c>
      <c r="GZ16" s="26">
        <f t="shared" si="57"/>
        <v>16</v>
      </c>
      <c r="HA16" s="26"/>
      <c r="HB16" s="26">
        <v>1</v>
      </c>
      <c r="HC16" s="26">
        <f t="shared" si="58"/>
        <v>15</v>
      </c>
      <c r="HD16" s="26"/>
      <c r="HE16" s="26">
        <v>1</v>
      </c>
      <c r="HF16" s="26">
        <f t="shared" si="59"/>
        <v>14</v>
      </c>
      <c r="HG16" s="26"/>
      <c r="HH16" s="26">
        <v>1</v>
      </c>
      <c r="HI16" s="26">
        <f t="shared" si="60"/>
        <v>13</v>
      </c>
      <c r="HJ16" s="26"/>
      <c r="HK16" s="26">
        <v>1</v>
      </c>
      <c r="HL16" s="26">
        <f t="shared" si="61"/>
        <v>12</v>
      </c>
      <c r="HM16" s="26"/>
      <c r="HN16" s="26">
        <v>1</v>
      </c>
      <c r="HO16" s="26">
        <f t="shared" si="62"/>
        <v>11</v>
      </c>
      <c r="HP16" s="26"/>
      <c r="HQ16" s="26"/>
      <c r="HR16" s="26">
        <f t="shared" si="63"/>
        <v>11</v>
      </c>
      <c r="HS16" s="26"/>
      <c r="HT16" s="26"/>
      <c r="HU16" s="26">
        <f t="shared" si="1"/>
        <v>11</v>
      </c>
      <c r="HV16" s="26"/>
      <c r="HW16" s="26">
        <v>1</v>
      </c>
      <c r="HX16" s="26">
        <f t="shared" si="64"/>
        <v>10</v>
      </c>
      <c r="HY16" s="26"/>
      <c r="HZ16" s="26"/>
      <c r="IA16" s="26">
        <f t="shared" si="65"/>
        <v>10</v>
      </c>
      <c r="IB16" s="26"/>
      <c r="IC16" s="26">
        <v>1</v>
      </c>
      <c r="ID16" s="26">
        <f t="shared" si="66"/>
        <v>9</v>
      </c>
      <c r="IE16" s="26"/>
      <c r="IF16" s="26">
        <v>1</v>
      </c>
      <c r="IG16" s="33">
        <f t="shared" si="67"/>
        <v>8</v>
      </c>
      <c r="IH16" s="26">
        <v>20</v>
      </c>
      <c r="II16" s="26">
        <v>1</v>
      </c>
      <c r="IJ16" s="33">
        <f t="shared" si="68"/>
        <v>27</v>
      </c>
      <c r="IK16" s="26"/>
      <c r="IL16" s="26"/>
      <c r="IM16" s="33">
        <f t="shared" si="69"/>
        <v>27</v>
      </c>
      <c r="IN16" s="26"/>
      <c r="IO16" s="26">
        <v>1</v>
      </c>
      <c r="IP16" s="26">
        <f t="shared" si="70"/>
        <v>26</v>
      </c>
      <c r="IQ16" s="26"/>
      <c r="IR16" s="26"/>
      <c r="IS16" s="26">
        <f t="shared" si="71"/>
        <v>26</v>
      </c>
      <c r="IT16" s="26"/>
      <c r="IU16" s="26">
        <v>1</v>
      </c>
      <c r="IV16" s="26">
        <f t="shared" si="72"/>
        <v>25</v>
      </c>
      <c r="IW16" s="26"/>
      <c r="IX16" s="26">
        <v>1</v>
      </c>
      <c r="IY16" s="26">
        <f t="shared" si="73"/>
        <v>24</v>
      </c>
      <c r="IZ16" s="26"/>
      <c r="JA16" s="26"/>
      <c r="JB16" s="26">
        <f t="shared" si="74"/>
        <v>24</v>
      </c>
      <c r="JC16" s="26"/>
      <c r="JD16" s="26">
        <v>1</v>
      </c>
      <c r="JE16" s="26">
        <f t="shared" si="75"/>
        <v>23</v>
      </c>
      <c r="JF16" s="26"/>
      <c r="JG16" s="26">
        <v>1</v>
      </c>
      <c r="JH16" s="26">
        <f t="shared" si="76"/>
        <v>22</v>
      </c>
      <c r="JI16" s="26"/>
      <c r="JJ16" s="26">
        <v>1</v>
      </c>
      <c r="JK16" s="26">
        <f t="shared" si="77"/>
        <v>21</v>
      </c>
      <c r="JL16" s="26"/>
      <c r="JM16" s="26">
        <v>1</v>
      </c>
      <c r="JN16" s="26">
        <f t="shared" si="78"/>
        <v>20</v>
      </c>
      <c r="JO16" s="26"/>
      <c r="JP16" s="26">
        <v>1</v>
      </c>
      <c r="JQ16" s="26">
        <f t="shared" si="79"/>
        <v>19</v>
      </c>
      <c r="JR16" s="26"/>
      <c r="JS16" s="26">
        <v>1</v>
      </c>
      <c r="JT16" s="26">
        <f t="shared" si="80"/>
        <v>18</v>
      </c>
      <c r="JU16" s="26"/>
      <c r="JV16" s="26">
        <v>1</v>
      </c>
      <c r="JW16" s="26">
        <f t="shared" si="131"/>
        <v>17</v>
      </c>
      <c r="JX16" s="26"/>
      <c r="JY16" s="26">
        <v>1</v>
      </c>
      <c r="JZ16" s="26">
        <f t="shared" si="81"/>
        <v>16</v>
      </c>
      <c r="KA16" s="26"/>
      <c r="KB16" s="26">
        <v>1</v>
      </c>
      <c r="KC16" s="26">
        <f t="shared" si="82"/>
        <v>15</v>
      </c>
      <c r="KD16" s="26"/>
      <c r="KE16" s="26">
        <v>1</v>
      </c>
      <c r="KF16" s="26">
        <f t="shared" si="83"/>
        <v>14</v>
      </c>
      <c r="KG16" s="26"/>
      <c r="KH16" s="26">
        <v>1</v>
      </c>
      <c r="KI16" s="26">
        <f t="shared" si="84"/>
        <v>13</v>
      </c>
      <c r="KJ16" s="26"/>
      <c r="KK16" s="26">
        <v>1</v>
      </c>
      <c r="KL16" s="26">
        <f t="shared" si="85"/>
        <v>12</v>
      </c>
      <c r="KM16" s="26"/>
      <c r="KN16" s="26">
        <v>1</v>
      </c>
      <c r="KO16" s="26">
        <f t="shared" si="86"/>
        <v>11</v>
      </c>
      <c r="KP16" s="26"/>
      <c r="KQ16" s="26">
        <v>1</v>
      </c>
      <c r="KR16" s="26">
        <f t="shared" si="87"/>
        <v>10</v>
      </c>
      <c r="KS16" s="26"/>
      <c r="KT16" s="26">
        <v>1</v>
      </c>
      <c r="KU16" s="26">
        <f t="shared" si="88"/>
        <v>9</v>
      </c>
      <c r="KV16" s="26"/>
      <c r="KW16" s="26">
        <v>1</v>
      </c>
      <c r="KX16" s="26">
        <f t="shared" si="89"/>
        <v>8</v>
      </c>
      <c r="KY16" s="26"/>
      <c r="KZ16" s="26">
        <v>1</v>
      </c>
      <c r="LA16" s="26">
        <f t="shared" si="90"/>
        <v>7</v>
      </c>
      <c r="LB16" s="26"/>
      <c r="LC16" s="26">
        <v>1</v>
      </c>
      <c r="LD16" s="26">
        <f t="shared" si="91"/>
        <v>6</v>
      </c>
      <c r="LE16" s="26">
        <v>22</v>
      </c>
      <c r="LF16" s="26">
        <v>1</v>
      </c>
      <c r="LG16" s="26">
        <f t="shared" si="92"/>
        <v>27</v>
      </c>
      <c r="LH16" s="26"/>
      <c r="LI16" s="26">
        <v>1</v>
      </c>
      <c r="LJ16" s="26">
        <f t="shared" si="93"/>
        <v>26</v>
      </c>
      <c r="LK16" s="26"/>
      <c r="LL16" s="26">
        <v>1</v>
      </c>
      <c r="LM16" s="26">
        <f t="shared" si="94"/>
        <v>25</v>
      </c>
      <c r="LN16" s="26"/>
      <c r="LO16" s="26">
        <v>1</v>
      </c>
      <c r="LP16" s="26">
        <f t="shared" si="95"/>
        <v>24</v>
      </c>
      <c r="LQ16" s="26"/>
      <c r="LR16" s="26">
        <v>1</v>
      </c>
      <c r="LS16" s="26">
        <f t="shared" si="2"/>
        <v>23</v>
      </c>
      <c r="LT16" s="26"/>
      <c r="LU16" s="26">
        <v>1</v>
      </c>
      <c r="LV16" s="26">
        <f t="shared" si="96"/>
        <v>22</v>
      </c>
      <c r="LW16" s="26"/>
      <c r="LX16" s="26">
        <v>1</v>
      </c>
      <c r="LY16" s="26">
        <f t="shared" si="3"/>
        <v>21</v>
      </c>
      <c r="LZ16" s="26"/>
      <c r="MA16" s="26">
        <v>1</v>
      </c>
      <c r="MB16" s="26">
        <f t="shared" si="97"/>
        <v>20</v>
      </c>
      <c r="MC16" s="26"/>
      <c r="MD16" s="26">
        <v>1</v>
      </c>
      <c r="ME16" s="26">
        <f t="shared" si="98"/>
        <v>19</v>
      </c>
      <c r="MF16" s="26"/>
      <c r="MG16" s="26">
        <v>1</v>
      </c>
      <c r="MH16" s="26">
        <f t="shared" si="99"/>
        <v>18</v>
      </c>
      <c r="MI16" s="26"/>
      <c r="MJ16" s="26">
        <v>1</v>
      </c>
      <c r="MK16" s="26">
        <f t="shared" si="100"/>
        <v>17</v>
      </c>
      <c r="ML16" s="26"/>
      <c r="MM16" s="26">
        <v>1</v>
      </c>
      <c r="MN16" s="26">
        <f t="shared" si="101"/>
        <v>16</v>
      </c>
      <c r="MO16" s="26"/>
      <c r="MP16" s="26">
        <v>1</v>
      </c>
      <c r="MQ16" s="26">
        <f t="shared" si="102"/>
        <v>15</v>
      </c>
      <c r="MR16" s="26"/>
      <c r="MS16" s="26">
        <v>1</v>
      </c>
      <c r="MT16" s="26">
        <f t="shared" si="103"/>
        <v>14</v>
      </c>
      <c r="MU16" s="26"/>
      <c r="MV16" s="26">
        <v>1</v>
      </c>
      <c r="MW16" s="26">
        <f t="shared" si="104"/>
        <v>13</v>
      </c>
      <c r="MX16" s="26"/>
      <c r="MY16" s="26">
        <v>1</v>
      </c>
      <c r="MZ16" s="26">
        <f t="shared" si="105"/>
        <v>12</v>
      </c>
      <c r="NA16" s="26"/>
      <c r="NB16" s="26"/>
      <c r="NC16" s="26">
        <f t="shared" si="106"/>
        <v>12</v>
      </c>
      <c r="ND16" s="26"/>
      <c r="NE16" s="26">
        <v>1</v>
      </c>
      <c r="NF16" s="26">
        <f t="shared" si="107"/>
        <v>11</v>
      </c>
      <c r="NG16" s="26"/>
      <c r="NH16" s="26">
        <v>1</v>
      </c>
      <c r="NI16" s="26">
        <f t="shared" si="108"/>
        <v>10</v>
      </c>
      <c r="NJ16" s="26"/>
      <c r="NK16" s="26">
        <v>1</v>
      </c>
      <c r="NL16" s="26">
        <f t="shared" si="109"/>
        <v>9</v>
      </c>
      <c r="NM16" s="26"/>
      <c r="NN16" s="26">
        <v>1</v>
      </c>
      <c r="NO16" s="26">
        <f t="shared" si="110"/>
        <v>8</v>
      </c>
      <c r="NP16" s="26"/>
      <c r="NQ16" s="26">
        <v>1</v>
      </c>
      <c r="NR16" s="26">
        <f t="shared" si="111"/>
        <v>7</v>
      </c>
      <c r="NS16" s="26"/>
      <c r="NT16" s="26">
        <v>1</v>
      </c>
      <c r="NU16" s="26">
        <f t="shared" si="112"/>
        <v>6</v>
      </c>
      <c r="NV16" s="26"/>
      <c r="NW16" s="26">
        <v>1</v>
      </c>
      <c r="NX16" s="26">
        <f t="shared" si="113"/>
        <v>5</v>
      </c>
      <c r="NY16" s="26"/>
      <c r="NZ16" s="26">
        <v>1</v>
      </c>
      <c r="OA16" s="26">
        <f t="shared" si="114"/>
        <v>4</v>
      </c>
      <c r="OB16" s="26"/>
      <c r="OC16" s="26">
        <v>1</v>
      </c>
      <c r="OD16" s="26">
        <f t="shared" si="115"/>
        <v>3</v>
      </c>
      <c r="OE16" s="26">
        <v>25</v>
      </c>
      <c r="OF16" s="26">
        <v>2</v>
      </c>
      <c r="OG16" s="26">
        <f t="shared" si="116"/>
        <v>26</v>
      </c>
      <c r="OH16" s="26"/>
      <c r="OI16" s="26">
        <v>1</v>
      </c>
      <c r="OJ16" s="26">
        <f t="shared" si="117"/>
        <v>25</v>
      </c>
      <c r="OK16" s="26"/>
      <c r="OL16" s="26"/>
      <c r="OM16" s="26">
        <f t="shared" si="132"/>
        <v>25</v>
      </c>
      <c r="ON16" s="26"/>
      <c r="OO16" s="26"/>
      <c r="OP16" s="26">
        <f t="shared" si="118"/>
        <v>25</v>
      </c>
      <c r="OQ16" s="26"/>
      <c r="OR16" s="26"/>
      <c r="OS16" s="27">
        <f t="shared" si="119"/>
        <v>25</v>
      </c>
      <c r="OT16" s="26"/>
      <c r="OU16" s="26"/>
      <c r="OV16" s="26">
        <f t="shared" si="133"/>
        <v>25</v>
      </c>
      <c r="OW16" s="26"/>
      <c r="OX16" s="26">
        <v>1</v>
      </c>
      <c r="OY16" s="26">
        <f t="shared" si="120"/>
        <v>24</v>
      </c>
      <c r="OZ16" s="26"/>
      <c r="PA16" s="26">
        <v>1</v>
      </c>
      <c r="PB16" s="26">
        <f t="shared" si="121"/>
        <v>23</v>
      </c>
      <c r="PC16" s="26"/>
      <c r="PD16" s="26">
        <v>1</v>
      </c>
      <c r="PE16" s="26">
        <f t="shared" si="122"/>
        <v>22</v>
      </c>
      <c r="PF16" s="28">
        <f t="shared" si="123"/>
        <v>25</v>
      </c>
      <c r="PG16" s="29">
        <f t="shared" si="124"/>
        <v>1.0869565217391304</v>
      </c>
      <c r="PH16" s="18"/>
      <c r="PI16" s="28">
        <f t="shared" si="125"/>
        <v>18</v>
      </c>
      <c r="PJ16" s="29">
        <f t="shared" si="126"/>
        <v>0.69230769230769229</v>
      </c>
      <c r="PK16" s="6"/>
      <c r="PL16" s="28">
        <f t="shared" si="127"/>
        <v>24</v>
      </c>
      <c r="PM16" s="28">
        <f t="shared" si="128"/>
        <v>0.96</v>
      </c>
      <c r="PN16" s="6"/>
      <c r="PO16" s="28">
        <f t="shared" si="129"/>
        <v>67</v>
      </c>
      <c r="PP16" s="29">
        <f t="shared" si="130"/>
        <v>0.90540540540540537</v>
      </c>
    </row>
    <row r="17" spans="1:432" s="30" customFormat="1" ht="20.25" hidden="1" x14ac:dyDescent="0.3">
      <c r="A17" s="19">
        <v>13</v>
      </c>
      <c r="B17" s="31" t="s">
        <v>121</v>
      </c>
      <c r="C17" s="32" t="s">
        <v>122</v>
      </c>
      <c r="D17" s="26">
        <v>8</v>
      </c>
      <c r="E17" s="26"/>
      <c r="F17" s="26"/>
      <c r="G17" s="26">
        <f t="shared" si="134"/>
        <v>8</v>
      </c>
      <c r="H17" s="26"/>
      <c r="I17" s="26">
        <v>1</v>
      </c>
      <c r="J17" s="26">
        <f t="shared" si="135"/>
        <v>7</v>
      </c>
      <c r="K17" s="26"/>
      <c r="L17" s="26">
        <v>1</v>
      </c>
      <c r="M17" s="26">
        <f t="shared" si="136"/>
        <v>6</v>
      </c>
      <c r="N17" s="26"/>
      <c r="O17" s="26">
        <v>2</v>
      </c>
      <c r="P17" s="26">
        <f t="shared" si="137"/>
        <v>4</v>
      </c>
      <c r="Q17" s="26"/>
      <c r="R17" s="26"/>
      <c r="S17" s="26">
        <f t="shared" si="138"/>
        <v>4</v>
      </c>
      <c r="T17" s="26"/>
      <c r="U17" s="26"/>
      <c r="V17" s="26">
        <f t="shared" si="139"/>
        <v>4</v>
      </c>
      <c r="W17" s="26"/>
      <c r="X17" s="26">
        <v>2</v>
      </c>
      <c r="Y17" s="26">
        <f t="shared" si="140"/>
        <v>2</v>
      </c>
      <c r="Z17" s="26"/>
      <c r="AA17" s="26">
        <v>1</v>
      </c>
      <c r="AB17" s="26">
        <f t="shared" si="141"/>
        <v>1</v>
      </c>
      <c r="AC17" s="26"/>
      <c r="AD17" s="26"/>
      <c r="AE17" s="26">
        <f t="shared" si="142"/>
        <v>1</v>
      </c>
      <c r="AF17" s="26"/>
      <c r="AG17" s="26">
        <v>1</v>
      </c>
      <c r="AH17" s="26">
        <f t="shared" si="143"/>
        <v>0</v>
      </c>
      <c r="AI17" s="26"/>
      <c r="AJ17" s="26"/>
      <c r="AK17" s="26">
        <f t="shared" si="144"/>
        <v>0</v>
      </c>
      <c r="AL17" s="26"/>
      <c r="AM17" s="26"/>
      <c r="AN17" s="26">
        <f t="shared" si="145"/>
        <v>0</v>
      </c>
      <c r="AO17" s="26"/>
      <c r="AP17" s="26"/>
      <c r="AQ17" s="26">
        <f t="shared" si="146"/>
        <v>0</v>
      </c>
      <c r="AR17" s="26">
        <v>20</v>
      </c>
      <c r="AS17" s="26"/>
      <c r="AT17" s="26">
        <f t="shared" si="4"/>
        <v>20</v>
      </c>
      <c r="AU17" s="26"/>
      <c r="AV17" s="26"/>
      <c r="AW17" s="26">
        <f t="shared" si="5"/>
        <v>20</v>
      </c>
      <c r="AX17" s="26"/>
      <c r="AY17" s="26">
        <v>6</v>
      </c>
      <c r="AZ17" s="26">
        <f t="shared" si="6"/>
        <v>14</v>
      </c>
      <c r="BA17" s="26"/>
      <c r="BB17" s="26">
        <v>1</v>
      </c>
      <c r="BC17" s="26">
        <f t="shared" si="7"/>
        <v>13</v>
      </c>
      <c r="BD17" s="26"/>
      <c r="BE17" s="26"/>
      <c r="BF17" s="26">
        <f t="shared" si="8"/>
        <v>13</v>
      </c>
      <c r="BG17" s="26"/>
      <c r="BH17" s="26"/>
      <c r="BI17" s="26">
        <f t="shared" si="9"/>
        <v>13</v>
      </c>
      <c r="BJ17" s="26"/>
      <c r="BK17" s="26"/>
      <c r="BL17" s="26">
        <f t="shared" si="10"/>
        <v>13</v>
      </c>
      <c r="BM17" s="26"/>
      <c r="BN17" s="26">
        <v>2</v>
      </c>
      <c r="BO17" s="26">
        <f t="shared" si="11"/>
        <v>11</v>
      </c>
      <c r="BP17" s="26"/>
      <c r="BQ17" s="26"/>
      <c r="BR17" s="26">
        <f t="shared" si="12"/>
        <v>11</v>
      </c>
      <c r="BS17" s="26"/>
      <c r="BT17" s="26">
        <v>1</v>
      </c>
      <c r="BU17" s="26">
        <f t="shared" si="13"/>
        <v>10</v>
      </c>
      <c r="BV17" s="26"/>
      <c r="BW17" s="26"/>
      <c r="BX17" s="26">
        <f t="shared" si="14"/>
        <v>10</v>
      </c>
      <c r="BY17" s="26"/>
      <c r="BZ17" s="26">
        <v>1</v>
      </c>
      <c r="CA17" s="27">
        <f t="shared" si="15"/>
        <v>9</v>
      </c>
      <c r="CB17" s="26"/>
      <c r="CC17" s="26">
        <v>1</v>
      </c>
      <c r="CD17" s="26">
        <f t="shared" si="16"/>
        <v>8</v>
      </c>
      <c r="CE17" s="26"/>
      <c r="CF17" s="26"/>
      <c r="CG17" s="26">
        <f t="shared" si="17"/>
        <v>8</v>
      </c>
      <c r="CH17" s="26"/>
      <c r="CI17" s="26">
        <v>2</v>
      </c>
      <c r="CJ17" s="26">
        <f t="shared" si="18"/>
        <v>6</v>
      </c>
      <c r="CK17" s="26"/>
      <c r="CL17" s="26"/>
      <c r="CM17" s="26">
        <f t="shared" si="19"/>
        <v>6</v>
      </c>
      <c r="CN17" s="26"/>
      <c r="CO17" s="26"/>
      <c r="CP17" s="26">
        <f t="shared" si="20"/>
        <v>6</v>
      </c>
      <c r="CQ17" s="26"/>
      <c r="CR17" s="26">
        <v>3</v>
      </c>
      <c r="CS17" s="26">
        <f t="shared" si="21"/>
        <v>3</v>
      </c>
      <c r="CT17" s="26"/>
      <c r="CU17" s="26">
        <v>1</v>
      </c>
      <c r="CV17" s="26">
        <f t="shared" si="22"/>
        <v>2</v>
      </c>
      <c r="CW17" s="26"/>
      <c r="CX17" s="26"/>
      <c r="CY17" s="26">
        <f t="shared" si="23"/>
        <v>2</v>
      </c>
      <c r="CZ17" s="26"/>
      <c r="DA17" s="26">
        <v>1</v>
      </c>
      <c r="DB17" s="26">
        <f t="shared" si="24"/>
        <v>1</v>
      </c>
      <c r="DC17" s="26"/>
      <c r="DD17" s="26"/>
      <c r="DE17" s="26">
        <f t="shared" si="25"/>
        <v>1</v>
      </c>
      <c r="DF17" s="26"/>
      <c r="DG17" s="26"/>
      <c r="DH17" s="26">
        <f t="shared" si="26"/>
        <v>1</v>
      </c>
      <c r="DI17" s="26"/>
      <c r="DJ17" s="26"/>
      <c r="DK17" s="26">
        <f t="shared" si="27"/>
        <v>1</v>
      </c>
      <c r="DL17" s="26"/>
      <c r="DM17" s="26"/>
      <c r="DN17" s="26">
        <f t="shared" si="28"/>
        <v>1</v>
      </c>
      <c r="DO17" s="26"/>
      <c r="DP17" s="26"/>
      <c r="DQ17" s="26">
        <f t="shared" si="29"/>
        <v>1</v>
      </c>
      <c r="DR17" s="26"/>
      <c r="DS17" s="26"/>
      <c r="DT17" s="26">
        <f t="shared" si="30"/>
        <v>1</v>
      </c>
      <c r="DU17" s="26">
        <v>20</v>
      </c>
      <c r="DV17" s="26">
        <v>1</v>
      </c>
      <c r="DW17" s="26">
        <f t="shared" si="31"/>
        <v>20</v>
      </c>
      <c r="DX17" s="26"/>
      <c r="DY17" s="26">
        <v>4</v>
      </c>
      <c r="DZ17" s="26">
        <f t="shared" si="32"/>
        <v>16</v>
      </c>
      <c r="EA17" s="26"/>
      <c r="EB17" s="26">
        <v>2</v>
      </c>
      <c r="EC17" s="26">
        <f t="shared" si="33"/>
        <v>14</v>
      </c>
      <c r="ED17" s="26"/>
      <c r="EE17" s="26"/>
      <c r="EF17" s="26">
        <f t="shared" si="34"/>
        <v>14</v>
      </c>
      <c r="EG17" s="26"/>
      <c r="EH17" s="26">
        <v>1</v>
      </c>
      <c r="EI17" s="26">
        <f t="shared" si="35"/>
        <v>13</v>
      </c>
      <c r="EJ17" s="26"/>
      <c r="EK17" s="26">
        <v>1</v>
      </c>
      <c r="EL17" s="26">
        <f t="shared" si="36"/>
        <v>12</v>
      </c>
      <c r="EM17" s="26"/>
      <c r="EN17" s="26">
        <v>1</v>
      </c>
      <c r="EO17" s="26">
        <f t="shared" si="37"/>
        <v>11</v>
      </c>
      <c r="EP17" s="26"/>
      <c r="EQ17" s="26"/>
      <c r="ER17" s="26">
        <f t="shared" si="38"/>
        <v>11</v>
      </c>
      <c r="ES17" s="26"/>
      <c r="ET17" s="26">
        <v>1</v>
      </c>
      <c r="EU17" s="26">
        <f t="shared" si="39"/>
        <v>10</v>
      </c>
      <c r="EV17" s="26"/>
      <c r="EW17" s="26">
        <v>2</v>
      </c>
      <c r="EX17" s="26">
        <f t="shared" si="40"/>
        <v>8</v>
      </c>
      <c r="EY17" s="26"/>
      <c r="EZ17" s="26"/>
      <c r="FA17" s="26">
        <f t="shared" si="41"/>
        <v>8</v>
      </c>
      <c r="FB17" s="26"/>
      <c r="FC17" s="26">
        <v>1</v>
      </c>
      <c r="FD17" s="26">
        <f t="shared" si="42"/>
        <v>7</v>
      </c>
      <c r="FE17" s="26"/>
      <c r="FF17" s="26"/>
      <c r="FG17" s="26">
        <f t="shared" si="0"/>
        <v>7</v>
      </c>
      <c r="FH17" s="26"/>
      <c r="FI17" s="26">
        <v>3</v>
      </c>
      <c r="FJ17" s="26">
        <f t="shared" si="43"/>
        <v>4</v>
      </c>
      <c r="FK17" s="26"/>
      <c r="FL17" s="26"/>
      <c r="FM17" s="26">
        <f t="shared" si="44"/>
        <v>4</v>
      </c>
      <c r="FN17" s="26"/>
      <c r="FO17" s="26">
        <v>1</v>
      </c>
      <c r="FP17" s="26">
        <f t="shared" si="45"/>
        <v>3</v>
      </c>
      <c r="FQ17" s="26"/>
      <c r="FR17" s="26">
        <v>1</v>
      </c>
      <c r="FS17" s="26">
        <f t="shared" si="46"/>
        <v>2</v>
      </c>
      <c r="FT17" s="26"/>
      <c r="FU17" s="26"/>
      <c r="FV17" s="26">
        <f t="shared" si="47"/>
        <v>2</v>
      </c>
      <c r="FW17" s="26"/>
      <c r="FX17" s="26"/>
      <c r="FY17" s="26">
        <f t="shared" si="48"/>
        <v>2</v>
      </c>
      <c r="FZ17" s="26"/>
      <c r="GA17" s="26">
        <v>1</v>
      </c>
      <c r="GB17" s="26">
        <f t="shared" si="49"/>
        <v>1</v>
      </c>
      <c r="GC17" s="26"/>
      <c r="GD17" s="26"/>
      <c r="GE17" s="26">
        <f t="shared" si="50"/>
        <v>1</v>
      </c>
      <c r="GF17" s="26"/>
      <c r="GG17" s="26">
        <v>1</v>
      </c>
      <c r="GH17" s="26">
        <f t="shared" si="51"/>
        <v>0</v>
      </c>
      <c r="GI17" s="26"/>
      <c r="GJ17" s="26"/>
      <c r="GK17" s="26">
        <f t="shared" si="52"/>
        <v>0</v>
      </c>
      <c r="GL17" s="26"/>
      <c r="GM17" s="26"/>
      <c r="GN17" s="26">
        <f t="shared" si="53"/>
        <v>0</v>
      </c>
      <c r="GO17" s="26"/>
      <c r="GP17" s="26"/>
      <c r="GQ17" s="26">
        <f t="shared" si="54"/>
        <v>0</v>
      </c>
      <c r="GR17" s="26"/>
      <c r="GS17" s="26"/>
      <c r="GT17" s="26">
        <f t="shared" si="55"/>
        <v>0</v>
      </c>
      <c r="GU17" s="26">
        <v>20</v>
      </c>
      <c r="GV17" s="26"/>
      <c r="GW17" s="26">
        <f t="shared" si="56"/>
        <v>20</v>
      </c>
      <c r="GX17" s="26"/>
      <c r="GY17" s="26">
        <v>4</v>
      </c>
      <c r="GZ17" s="26">
        <f t="shared" si="57"/>
        <v>16</v>
      </c>
      <c r="HA17" s="26"/>
      <c r="HB17" s="26"/>
      <c r="HC17" s="26">
        <f t="shared" si="58"/>
        <v>16</v>
      </c>
      <c r="HD17" s="26"/>
      <c r="HE17" s="26">
        <v>1</v>
      </c>
      <c r="HF17" s="26">
        <f t="shared" si="59"/>
        <v>15</v>
      </c>
      <c r="HG17" s="26"/>
      <c r="HH17" s="26">
        <v>2</v>
      </c>
      <c r="HI17" s="26">
        <f t="shared" si="60"/>
        <v>13</v>
      </c>
      <c r="HJ17" s="26"/>
      <c r="HK17" s="26">
        <v>3</v>
      </c>
      <c r="HL17" s="26">
        <f t="shared" si="61"/>
        <v>10</v>
      </c>
      <c r="HM17" s="26"/>
      <c r="HN17" s="26"/>
      <c r="HO17" s="26">
        <f t="shared" si="62"/>
        <v>10</v>
      </c>
      <c r="HP17" s="26"/>
      <c r="HQ17" s="26"/>
      <c r="HR17" s="26">
        <f t="shared" si="63"/>
        <v>10</v>
      </c>
      <c r="HS17" s="26"/>
      <c r="HT17" s="26"/>
      <c r="HU17" s="26">
        <f t="shared" si="1"/>
        <v>10</v>
      </c>
      <c r="HV17" s="26"/>
      <c r="HW17" s="26">
        <v>1</v>
      </c>
      <c r="HX17" s="26">
        <f t="shared" si="64"/>
        <v>9</v>
      </c>
      <c r="HY17" s="26"/>
      <c r="HZ17" s="26">
        <v>2</v>
      </c>
      <c r="IA17" s="26">
        <f t="shared" si="65"/>
        <v>7</v>
      </c>
      <c r="IB17" s="26"/>
      <c r="IC17" s="26"/>
      <c r="ID17" s="26">
        <f t="shared" si="66"/>
        <v>7</v>
      </c>
      <c r="IE17" s="26"/>
      <c r="IF17" s="26"/>
      <c r="IG17" s="33">
        <f t="shared" si="67"/>
        <v>7</v>
      </c>
      <c r="IH17" s="26"/>
      <c r="II17" s="26"/>
      <c r="IJ17" s="33">
        <f t="shared" si="68"/>
        <v>7</v>
      </c>
      <c r="IK17" s="26"/>
      <c r="IL17" s="26"/>
      <c r="IM17" s="33">
        <f t="shared" si="69"/>
        <v>7</v>
      </c>
      <c r="IN17" s="26"/>
      <c r="IO17" s="26">
        <v>1</v>
      </c>
      <c r="IP17" s="26">
        <f t="shared" si="70"/>
        <v>6</v>
      </c>
      <c r="IQ17" s="26"/>
      <c r="IR17" s="26">
        <v>1</v>
      </c>
      <c r="IS17" s="26">
        <f t="shared" si="71"/>
        <v>5</v>
      </c>
      <c r="IT17" s="26"/>
      <c r="IU17" s="26"/>
      <c r="IV17" s="26">
        <f t="shared" si="72"/>
        <v>5</v>
      </c>
      <c r="IW17" s="26"/>
      <c r="IX17" s="26">
        <v>1</v>
      </c>
      <c r="IY17" s="26">
        <f t="shared" si="73"/>
        <v>4</v>
      </c>
      <c r="IZ17" s="26"/>
      <c r="JA17" s="26">
        <v>1</v>
      </c>
      <c r="JB17" s="26">
        <f t="shared" si="74"/>
        <v>3</v>
      </c>
      <c r="JC17" s="26"/>
      <c r="JD17" s="26"/>
      <c r="JE17" s="26">
        <f t="shared" si="75"/>
        <v>3</v>
      </c>
      <c r="JF17" s="26"/>
      <c r="JG17" s="26">
        <v>2</v>
      </c>
      <c r="JH17" s="26">
        <f t="shared" si="76"/>
        <v>1</v>
      </c>
      <c r="JI17" s="26"/>
      <c r="JJ17" s="26"/>
      <c r="JK17" s="26">
        <f t="shared" si="77"/>
        <v>1</v>
      </c>
      <c r="JL17" s="26"/>
      <c r="JM17" s="26"/>
      <c r="JN17" s="26">
        <f t="shared" si="78"/>
        <v>1</v>
      </c>
      <c r="JO17" s="26"/>
      <c r="JP17" s="26"/>
      <c r="JQ17" s="26">
        <f t="shared" si="79"/>
        <v>1</v>
      </c>
      <c r="JR17" s="26"/>
      <c r="JS17" s="26"/>
      <c r="JT17" s="26">
        <f t="shared" si="80"/>
        <v>1</v>
      </c>
      <c r="JU17" s="26"/>
      <c r="JV17" s="26"/>
      <c r="JW17" s="26">
        <f t="shared" si="131"/>
        <v>1</v>
      </c>
      <c r="JX17" s="26">
        <v>20</v>
      </c>
      <c r="JY17" s="26">
        <v>1</v>
      </c>
      <c r="JZ17" s="26">
        <f t="shared" si="81"/>
        <v>20</v>
      </c>
      <c r="KA17" s="26"/>
      <c r="KB17" s="26">
        <v>1</v>
      </c>
      <c r="KC17" s="26">
        <f t="shared" si="82"/>
        <v>19</v>
      </c>
      <c r="KD17" s="26"/>
      <c r="KE17" s="26">
        <v>2</v>
      </c>
      <c r="KF17" s="26">
        <f t="shared" si="83"/>
        <v>17</v>
      </c>
      <c r="KG17" s="26"/>
      <c r="KH17" s="26">
        <v>2</v>
      </c>
      <c r="KI17" s="26">
        <f t="shared" si="84"/>
        <v>15</v>
      </c>
      <c r="KJ17" s="26"/>
      <c r="KK17" s="26"/>
      <c r="KL17" s="26">
        <f t="shared" si="85"/>
        <v>15</v>
      </c>
      <c r="KM17" s="26"/>
      <c r="KN17" s="26"/>
      <c r="KO17" s="26">
        <f t="shared" si="86"/>
        <v>15</v>
      </c>
      <c r="KP17" s="26"/>
      <c r="KQ17" s="26">
        <v>1</v>
      </c>
      <c r="KR17" s="26">
        <f t="shared" si="87"/>
        <v>14</v>
      </c>
      <c r="KS17" s="26"/>
      <c r="KT17" s="26"/>
      <c r="KU17" s="26">
        <f t="shared" si="88"/>
        <v>14</v>
      </c>
      <c r="KV17" s="26"/>
      <c r="KW17" s="26"/>
      <c r="KX17" s="26">
        <f t="shared" si="89"/>
        <v>14</v>
      </c>
      <c r="KY17" s="26"/>
      <c r="KZ17" s="26">
        <v>1</v>
      </c>
      <c r="LA17" s="26">
        <f t="shared" si="90"/>
        <v>13</v>
      </c>
      <c r="LB17" s="26"/>
      <c r="LC17" s="26"/>
      <c r="LD17" s="26">
        <f t="shared" si="91"/>
        <v>13</v>
      </c>
      <c r="LE17" s="26"/>
      <c r="LF17" s="26"/>
      <c r="LG17" s="26">
        <f t="shared" si="92"/>
        <v>13</v>
      </c>
      <c r="LH17" s="26"/>
      <c r="LI17" s="26"/>
      <c r="LJ17" s="26">
        <f t="shared" si="93"/>
        <v>13</v>
      </c>
      <c r="LK17" s="26"/>
      <c r="LL17" s="26">
        <v>1</v>
      </c>
      <c r="LM17" s="26">
        <f t="shared" si="94"/>
        <v>12</v>
      </c>
      <c r="LN17" s="26"/>
      <c r="LO17" s="26">
        <v>1</v>
      </c>
      <c r="LP17" s="26">
        <f t="shared" si="95"/>
        <v>11</v>
      </c>
      <c r="LQ17" s="26"/>
      <c r="LR17" s="26">
        <v>1</v>
      </c>
      <c r="LS17" s="26">
        <f t="shared" si="2"/>
        <v>10</v>
      </c>
      <c r="LT17" s="26"/>
      <c r="LU17" s="26"/>
      <c r="LV17" s="26">
        <f t="shared" si="96"/>
        <v>10</v>
      </c>
      <c r="LW17" s="26"/>
      <c r="LX17" s="26">
        <v>1</v>
      </c>
      <c r="LY17" s="26">
        <f t="shared" si="3"/>
        <v>9</v>
      </c>
      <c r="LZ17" s="26"/>
      <c r="MA17" s="26"/>
      <c r="MB17" s="26">
        <f t="shared" si="97"/>
        <v>9</v>
      </c>
      <c r="MC17" s="26"/>
      <c r="MD17" s="26">
        <v>1</v>
      </c>
      <c r="ME17" s="26">
        <f t="shared" si="98"/>
        <v>8</v>
      </c>
      <c r="MF17" s="26"/>
      <c r="MG17" s="26">
        <v>1</v>
      </c>
      <c r="MH17" s="26">
        <f t="shared" si="99"/>
        <v>7</v>
      </c>
      <c r="MI17" s="26"/>
      <c r="MJ17" s="26"/>
      <c r="MK17" s="26">
        <f t="shared" si="100"/>
        <v>7</v>
      </c>
      <c r="ML17" s="26"/>
      <c r="MM17" s="26"/>
      <c r="MN17" s="26">
        <f t="shared" si="101"/>
        <v>7</v>
      </c>
      <c r="MO17" s="26"/>
      <c r="MP17" s="26">
        <v>1</v>
      </c>
      <c r="MQ17" s="26">
        <f t="shared" si="102"/>
        <v>6</v>
      </c>
      <c r="MR17" s="26"/>
      <c r="MS17" s="26">
        <v>1</v>
      </c>
      <c r="MT17" s="26">
        <f t="shared" si="103"/>
        <v>5</v>
      </c>
      <c r="MU17" s="26"/>
      <c r="MV17" s="26"/>
      <c r="MW17" s="26">
        <f t="shared" si="104"/>
        <v>5</v>
      </c>
      <c r="MX17" s="26"/>
      <c r="MY17" s="26"/>
      <c r="MZ17" s="26">
        <f t="shared" si="105"/>
        <v>5</v>
      </c>
      <c r="NA17" s="26"/>
      <c r="NB17" s="26">
        <v>2</v>
      </c>
      <c r="NC17" s="26">
        <f t="shared" si="106"/>
        <v>3</v>
      </c>
      <c r="ND17" s="26"/>
      <c r="NE17" s="26">
        <v>3</v>
      </c>
      <c r="NF17" s="26">
        <f t="shared" si="107"/>
        <v>0</v>
      </c>
      <c r="NG17" s="26">
        <v>20</v>
      </c>
      <c r="NH17" s="26">
        <v>2</v>
      </c>
      <c r="NI17" s="26">
        <f t="shared" si="108"/>
        <v>18</v>
      </c>
      <c r="NJ17" s="26"/>
      <c r="NK17" s="26">
        <v>1</v>
      </c>
      <c r="NL17" s="26">
        <f t="shared" si="109"/>
        <v>17</v>
      </c>
      <c r="NM17" s="26"/>
      <c r="NN17" s="26"/>
      <c r="NO17" s="26">
        <f t="shared" si="110"/>
        <v>17</v>
      </c>
      <c r="NP17" s="26"/>
      <c r="NQ17" s="26"/>
      <c r="NR17" s="26">
        <f t="shared" si="111"/>
        <v>17</v>
      </c>
      <c r="NS17" s="26"/>
      <c r="NT17" s="26">
        <v>1</v>
      </c>
      <c r="NU17" s="26">
        <f t="shared" si="112"/>
        <v>16</v>
      </c>
      <c r="NV17" s="26"/>
      <c r="NW17" s="26">
        <v>1</v>
      </c>
      <c r="NX17" s="26">
        <f t="shared" si="113"/>
        <v>15</v>
      </c>
      <c r="NY17" s="26"/>
      <c r="NZ17" s="26">
        <v>2</v>
      </c>
      <c r="OA17" s="26">
        <f t="shared" si="114"/>
        <v>13</v>
      </c>
      <c r="OB17" s="26"/>
      <c r="OC17" s="26"/>
      <c r="OD17" s="26">
        <f t="shared" si="115"/>
        <v>13</v>
      </c>
      <c r="OE17" s="26"/>
      <c r="OF17" s="26"/>
      <c r="OG17" s="26">
        <f t="shared" si="116"/>
        <v>13</v>
      </c>
      <c r="OH17" s="26"/>
      <c r="OI17" s="26"/>
      <c r="OJ17" s="26">
        <f t="shared" si="117"/>
        <v>13</v>
      </c>
      <c r="OK17" s="26"/>
      <c r="OL17" s="26">
        <v>1</v>
      </c>
      <c r="OM17" s="26">
        <f t="shared" si="132"/>
        <v>12</v>
      </c>
      <c r="ON17" s="26"/>
      <c r="OO17" s="26">
        <v>1</v>
      </c>
      <c r="OP17" s="26">
        <f t="shared" si="118"/>
        <v>11</v>
      </c>
      <c r="OQ17" s="26"/>
      <c r="OR17" s="26"/>
      <c r="OS17" s="27">
        <f t="shared" si="119"/>
        <v>11</v>
      </c>
      <c r="OT17" s="26"/>
      <c r="OU17" s="26">
        <v>1</v>
      </c>
      <c r="OV17" s="26">
        <f t="shared" si="133"/>
        <v>10</v>
      </c>
      <c r="OW17" s="26"/>
      <c r="OX17" s="26">
        <v>1</v>
      </c>
      <c r="OY17" s="26">
        <f t="shared" si="120"/>
        <v>9</v>
      </c>
      <c r="OZ17" s="26"/>
      <c r="PA17" s="26"/>
      <c r="PB17" s="26">
        <f t="shared" si="121"/>
        <v>9</v>
      </c>
      <c r="PC17" s="26"/>
      <c r="PD17" s="26"/>
      <c r="PE17" s="26">
        <f t="shared" si="122"/>
        <v>9</v>
      </c>
      <c r="PF17" s="28">
        <f t="shared" si="123"/>
        <v>20</v>
      </c>
      <c r="PG17" s="29">
        <f t="shared" si="124"/>
        <v>0.86956521739130432</v>
      </c>
      <c r="PH17" s="18"/>
      <c r="PI17" s="28">
        <f t="shared" si="125"/>
        <v>18</v>
      </c>
      <c r="PJ17" s="29">
        <f t="shared" si="126"/>
        <v>0.69230769230769229</v>
      </c>
      <c r="PK17" s="6"/>
      <c r="PL17" s="28">
        <f t="shared" si="127"/>
        <v>14</v>
      </c>
      <c r="PM17" s="28">
        <f t="shared" si="128"/>
        <v>0.56000000000000005</v>
      </c>
      <c r="PN17" s="6"/>
      <c r="PO17" s="28">
        <f t="shared" si="129"/>
        <v>52</v>
      </c>
      <c r="PP17" s="29">
        <f t="shared" si="130"/>
        <v>0.70270270270270274</v>
      </c>
    </row>
    <row r="18" spans="1:432" s="30" customFormat="1" ht="20.25" hidden="1" x14ac:dyDescent="0.3">
      <c r="A18" s="19">
        <v>14</v>
      </c>
      <c r="B18" s="41" t="s">
        <v>123</v>
      </c>
      <c r="C18" s="32" t="s">
        <v>122</v>
      </c>
      <c r="D18" s="26">
        <v>35</v>
      </c>
      <c r="E18" s="26">
        <v>13</v>
      </c>
      <c r="F18" s="26"/>
      <c r="G18" s="26">
        <f t="shared" si="134"/>
        <v>48</v>
      </c>
      <c r="H18" s="26"/>
      <c r="I18" s="26">
        <v>2</v>
      </c>
      <c r="J18" s="26">
        <f t="shared" si="135"/>
        <v>46</v>
      </c>
      <c r="K18" s="26"/>
      <c r="L18" s="26">
        <v>1</v>
      </c>
      <c r="M18" s="26">
        <f t="shared" si="136"/>
        <v>45</v>
      </c>
      <c r="N18" s="26"/>
      <c r="O18" s="26">
        <v>1</v>
      </c>
      <c r="P18" s="26">
        <f t="shared" si="137"/>
        <v>44</v>
      </c>
      <c r="Q18" s="26"/>
      <c r="R18" s="26">
        <v>2</v>
      </c>
      <c r="S18" s="26">
        <f t="shared" si="138"/>
        <v>42</v>
      </c>
      <c r="T18" s="26"/>
      <c r="U18" s="26">
        <v>2</v>
      </c>
      <c r="V18" s="26">
        <f t="shared" si="139"/>
        <v>40</v>
      </c>
      <c r="W18" s="26"/>
      <c r="X18" s="26">
        <v>1</v>
      </c>
      <c r="Y18" s="26">
        <f t="shared" si="140"/>
        <v>39</v>
      </c>
      <c r="Z18" s="26"/>
      <c r="AA18" s="26">
        <v>1</v>
      </c>
      <c r="AB18" s="26">
        <f t="shared" si="141"/>
        <v>38</v>
      </c>
      <c r="AC18" s="26"/>
      <c r="AD18" s="26">
        <v>2</v>
      </c>
      <c r="AE18" s="26">
        <f t="shared" si="142"/>
        <v>36</v>
      </c>
      <c r="AF18" s="26"/>
      <c r="AG18" s="26">
        <v>1</v>
      </c>
      <c r="AH18" s="26">
        <f t="shared" si="143"/>
        <v>35</v>
      </c>
      <c r="AI18" s="26"/>
      <c r="AJ18" s="26">
        <v>2</v>
      </c>
      <c r="AK18" s="26">
        <f t="shared" si="144"/>
        <v>33</v>
      </c>
      <c r="AL18" s="26"/>
      <c r="AM18" s="26">
        <v>1</v>
      </c>
      <c r="AN18" s="26">
        <f t="shared" si="145"/>
        <v>32</v>
      </c>
      <c r="AO18" s="26"/>
      <c r="AP18" s="26">
        <v>2</v>
      </c>
      <c r="AQ18" s="26">
        <f t="shared" si="146"/>
        <v>30</v>
      </c>
      <c r="AR18" s="26"/>
      <c r="AS18" s="26">
        <v>1</v>
      </c>
      <c r="AT18" s="26">
        <f t="shared" si="4"/>
        <v>29</v>
      </c>
      <c r="AU18" s="26"/>
      <c r="AV18" s="26">
        <v>2</v>
      </c>
      <c r="AW18" s="26">
        <f t="shared" si="5"/>
        <v>27</v>
      </c>
      <c r="AX18" s="26"/>
      <c r="AY18" s="26">
        <v>2</v>
      </c>
      <c r="AZ18" s="26">
        <f t="shared" si="6"/>
        <v>25</v>
      </c>
      <c r="BA18" s="26"/>
      <c r="BB18" s="26">
        <v>1</v>
      </c>
      <c r="BC18" s="26">
        <f t="shared" si="7"/>
        <v>24</v>
      </c>
      <c r="BD18" s="26"/>
      <c r="BE18" s="26">
        <v>2</v>
      </c>
      <c r="BF18" s="26">
        <f t="shared" si="8"/>
        <v>22</v>
      </c>
      <c r="BG18" s="26"/>
      <c r="BH18" s="26">
        <v>2</v>
      </c>
      <c r="BI18" s="26">
        <f t="shared" si="9"/>
        <v>20</v>
      </c>
      <c r="BJ18" s="26"/>
      <c r="BK18" s="26"/>
      <c r="BL18" s="26">
        <f t="shared" si="10"/>
        <v>20</v>
      </c>
      <c r="BM18" s="26"/>
      <c r="BN18" s="26">
        <v>1</v>
      </c>
      <c r="BO18" s="26">
        <f t="shared" si="11"/>
        <v>19</v>
      </c>
      <c r="BP18" s="26"/>
      <c r="BQ18" s="26">
        <v>2</v>
      </c>
      <c r="BR18" s="26">
        <f t="shared" si="12"/>
        <v>17</v>
      </c>
      <c r="BS18" s="26"/>
      <c r="BT18" s="26">
        <v>2</v>
      </c>
      <c r="BU18" s="26">
        <f t="shared" si="13"/>
        <v>15</v>
      </c>
      <c r="BV18" s="26"/>
      <c r="BW18" s="26">
        <v>2</v>
      </c>
      <c r="BX18" s="26">
        <f t="shared" si="14"/>
        <v>13</v>
      </c>
      <c r="BY18" s="26"/>
      <c r="BZ18" s="26">
        <v>2</v>
      </c>
      <c r="CA18" s="27">
        <f t="shared" si="15"/>
        <v>11</v>
      </c>
      <c r="CB18" s="26"/>
      <c r="CC18" s="26">
        <v>1</v>
      </c>
      <c r="CD18" s="26">
        <f t="shared" si="16"/>
        <v>10</v>
      </c>
      <c r="CE18" s="26"/>
      <c r="CF18" s="26">
        <v>2</v>
      </c>
      <c r="CG18" s="26">
        <f t="shared" si="17"/>
        <v>8</v>
      </c>
      <c r="CH18" s="26">
        <v>40</v>
      </c>
      <c r="CI18" s="26">
        <v>1</v>
      </c>
      <c r="CJ18" s="26">
        <f t="shared" si="18"/>
        <v>47</v>
      </c>
      <c r="CK18" s="26"/>
      <c r="CL18" s="26">
        <v>2</v>
      </c>
      <c r="CM18" s="26">
        <f t="shared" si="19"/>
        <v>45</v>
      </c>
      <c r="CN18" s="26"/>
      <c r="CO18" s="26">
        <v>1</v>
      </c>
      <c r="CP18" s="26">
        <f t="shared" si="20"/>
        <v>44</v>
      </c>
      <c r="CQ18" s="26"/>
      <c r="CR18" s="26">
        <v>2</v>
      </c>
      <c r="CS18" s="26">
        <f t="shared" si="21"/>
        <v>42</v>
      </c>
      <c r="CT18" s="26"/>
      <c r="CU18" s="26">
        <v>2</v>
      </c>
      <c r="CV18" s="26">
        <f t="shared" si="22"/>
        <v>40</v>
      </c>
      <c r="CW18" s="26"/>
      <c r="CX18" s="26">
        <v>2</v>
      </c>
      <c r="CY18" s="26">
        <f t="shared" si="23"/>
        <v>38</v>
      </c>
      <c r="CZ18" s="26"/>
      <c r="DA18" s="26">
        <v>1</v>
      </c>
      <c r="DB18" s="26">
        <f t="shared" si="24"/>
        <v>37</v>
      </c>
      <c r="DC18" s="26"/>
      <c r="DD18" s="26">
        <v>1</v>
      </c>
      <c r="DE18" s="26">
        <f t="shared" si="25"/>
        <v>36</v>
      </c>
      <c r="DF18" s="26"/>
      <c r="DG18" s="26">
        <v>2</v>
      </c>
      <c r="DH18" s="26">
        <f t="shared" si="26"/>
        <v>34</v>
      </c>
      <c r="DI18" s="26"/>
      <c r="DJ18" s="26">
        <v>1</v>
      </c>
      <c r="DK18" s="26">
        <f t="shared" si="27"/>
        <v>33</v>
      </c>
      <c r="DL18" s="26"/>
      <c r="DM18" s="26">
        <v>2</v>
      </c>
      <c r="DN18" s="26">
        <f t="shared" si="28"/>
        <v>31</v>
      </c>
      <c r="DO18" s="26"/>
      <c r="DP18" s="26">
        <v>2</v>
      </c>
      <c r="DQ18" s="26">
        <f t="shared" si="29"/>
        <v>29</v>
      </c>
      <c r="DR18" s="26"/>
      <c r="DS18" s="26">
        <v>2</v>
      </c>
      <c r="DT18" s="26">
        <f t="shared" si="30"/>
        <v>27</v>
      </c>
      <c r="DU18" s="26"/>
      <c r="DV18" s="26">
        <v>2</v>
      </c>
      <c r="DW18" s="26">
        <f t="shared" si="31"/>
        <v>25</v>
      </c>
      <c r="DX18" s="26"/>
      <c r="DY18" s="26">
        <v>2</v>
      </c>
      <c r="DZ18" s="26">
        <f t="shared" si="32"/>
        <v>23</v>
      </c>
      <c r="EA18" s="26"/>
      <c r="EB18" s="26">
        <v>2</v>
      </c>
      <c r="EC18" s="26">
        <f t="shared" si="33"/>
        <v>21</v>
      </c>
      <c r="ED18" s="26"/>
      <c r="EE18" s="26"/>
      <c r="EF18" s="26">
        <f t="shared" si="34"/>
        <v>21</v>
      </c>
      <c r="EG18" s="26"/>
      <c r="EH18" s="26">
        <v>1</v>
      </c>
      <c r="EI18" s="26">
        <f t="shared" si="35"/>
        <v>20</v>
      </c>
      <c r="EJ18" s="26"/>
      <c r="EK18" s="26">
        <v>2</v>
      </c>
      <c r="EL18" s="26">
        <f t="shared" si="36"/>
        <v>18</v>
      </c>
      <c r="EM18" s="26"/>
      <c r="EN18" s="26">
        <v>1</v>
      </c>
      <c r="EO18" s="26">
        <f t="shared" si="37"/>
        <v>17</v>
      </c>
      <c r="EP18" s="26"/>
      <c r="EQ18" s="26">
        <v>2</v>
      </c>
      <c r="ER18" s="26">
        <f t="shared" si="38"/>
        <v>15</v>
      </c>
      <c r="ES18" s="26"/>
      <c r="ET18" s="26">
        <v>2</v>
      </c>
      <c r="EU18" s="26">
        <f t="shared" si="39"/>
        <v>13</v>
      </c>
      <c r="EV18" s="26"/>
      <c r="EW18" s="26">
        <v>1</v>
      </c>
      <c r="EX18" s="26">
        <f t="shared" si="40"/>
        <v>12</v>
      </c>
      <c r="EY18" s="26"/>
      <c r="EZ18" s="26"/>
      <c r="FA18" s="26">
        <f t="shared" si="41"/>
        <v>12</v>
      </c>
      <c r="FB18" s="26"/>
      <c r="FC18" s="26">
        <v>2</v>
      </c>
      <c r="FD18" s="26">
        <f t="shared" si="42"/>
        <v>10</v>
      </c>
      <c r="FE18" s="26"/>
      <c r="FF18" s="26">
        <v>2</v>
      </c>
      <c r="FG18" s="26">
        <f t="shared" si="0"/>
        <v>8</v>
      </c>
      <c r="FH18" s="26">
        <v>40</v>
      </c>
      <c r="FI18" s="26">
        <v>1</v>
      </c>
      <c r="FJ18" s="26">
        <f t="shared" si="43"/>
        <v>47</v>
      </c>
      <c r="FK18" s="26"/>
      <c r="FL18" s="26">
        <v>2</v>
      </c>
      <c r="FM18" s="26">
        <f t="shared" si="44"/>
        <v>45</v>
      </c>
      <c r="FN18" s="26"/>
      <c r="FO18" s="26">
        <v>3</v>
      </c>
      <c r="FP18" s="26">
        <f t="shared" si="45"/>
        <v>42</v>
      </c>
      <c r="FQ18" s="26"/>
      <c r="FR18" s="26"/>
      <c r="FS18" s="26">
        <f t="shared" si="46"/>
        <v>42</v>
      </c>
      <c r="FT18" s="26"/>
      <c r="FU18" s="26">
        <v>3</v>
      </c>
      <c r="FV18" s="26">
        <f t="shared" si="47"/>
        <v>39</v>
      </c>
      <c r="FW18" s="26"/>
      <c r="FX18" s="26"/>
      <c r="FY18" s="26">
        <f t="shared" si="48"/>
        <v>39</v>
      </c>
      <c r="FZ18" s="26"/>
      <c r="GA18" s="26"/>
      <c r="GB18" s="26">
        <f t="shared" si="49"/>
        <v>39</v>
      </c>
      <c r="GC18" s="26"/>
      <c r="GD18" s="26">
        <v>3</v>
      </c>
      <c r="GE18" s="26">
        <f t="shared" si="50"/>
        <v>36</v>
      </c>
      <c r="GF18" s="26"/>
      <c r="GG18" s="26">
        <v>1</v>
      </c>
      <c r="GH18" s="26">
        <f t="shared" si="51"/>
        <v>35</v>
      </c>
      <c r="GI18" s="26"/>
      <c r="GJ18" s="26">
        <v>2</v>
      </c>
      <c r="GK18" s="26">
        <f t="shared" si="52"/>
        <v>33</v>
      </c>
      <c r="GL18" s="26"/>
      <c r="GM18" s="26">
        <v>2</v>
      </c>
      <c r="GN18" s="26">
        <f t="shared" si="53"/>
        <v>31</v>
      </c>
      <c r="GO18" s="26"/>
      <c r="GP18" s="26">
        <v>1</v>
      </c>
      <c r="GQ18" s="26">
        <f t="shared" si="54"/>
        <v>30</v>
      </c>
      <c r="GR18" s="26"/>
      <c r="GS18" s="26">
        <v>2</v>
      </c>
      <c r="GT18" s="26">
        <f t="shared" si="55"/>
        <v>28</v>
      </c>
      <c r="GU18" s="26"/>
      <c r="GV18" s="26">
        <v>2</v>
      </c>
      <c r="GW18" s="26">
        <f t="shared" si="56"/>
        <v>26</v>
      </c>
      <c r="GX18" s="26"/>
      <c r="GY18" s="26">
        <v>2</v>
      </c>
      <c r="GZ18" s="26">
        <f t="shared" si="57"/>
        <v>24</v>
      </c>
      <c r="HA18" s="26"/>
      <c r="HB18" s="26">
        <v>2</v>
      </c>
      <c r="HC18" s="26">
        <f t="shared" si="58"/>
        <v>22</v>
      </c>
      <c r="HD18" s="26"/>
      <c r="HE18" s="26">
        <v>2</v>
      </c>
      <c r="HF18" s="26">
        <f t="shared" si="59"/>
        <v>20</v>
      </c>
      <c r="HG18" s="26"/>
      <c r="HH18" s="26">
        <v>2</v>
      </c>
      <c r="HI18" s="26">
        <f t="shared" si="60"/>
        <v>18</v>
      </c>
      <c r="HJ18" s="26"/>
      <c r="HK18" s="26">
        <v>2</v>
      </c>
      <c r="HL18" s="26">
        <f t="shared" si="61"/>
        <v>16</v>
      </c>
      <c r="HM18" s="26"/>
      <c r="HN18" s="26">
        <v>2</v>
      </c>
      <c r="HO18" s="26">
        <f t="shared" si="62"/>
        <v>14</v>
      </c>
      <c r="HP18" s="26"/>
      <c r="HQ18" s="26"/>
      <c r="HR18" s="26">
        <f t="shared" si="63"/>
        <v>14</v>
      </c>
      <c r="HS18" s="26"/>
      <c r="HT18" s="26">
        <v>1</v>
      </c>
      <c r="HU18" s="26">
        <f t="shared" si="1"/>
        <v>13</v>
      </c>
      <c r="HV18" s="26"/>
      <c r="HW18" s="26">
        <v>1</v>
      </c>
      <c r="HX18" s="26">
        <f t="shared" si="64"/>
        <v>12</v>
      </c>
      <c r="HY18" s="26"/>
      <c r="HZ18" s="26">
        <v>3</v>
      </c>
      <c r="IA18" s="26">
        <f t="shared" si="65"/>
        <v>9</v>
      </c>
      <c r="IB18" s="26"/>
      <c r="IC18" s="26">
        <v>1</v>
      </c>
      <c r="ID18" s="26">
        <f t="shared" si="66"/>
        <v>8</v>
      </c>
      <c r="IE18" s="26"/>
      <c r="IF18" s="26"/>
      <c r="IG18" s="33">
        <f t="shared" si="67"/>
        <v>8</v>
      </c>
      <c r="IH18" s="26">
        <v>40</v>
      </c>
      <c r="II18" s="26">
        <v>1</v>
      </c>
      <c r="IJ18" s="33">
        <f t="shared" si="68"/>
        <v>47</v>
      </c>
      <c r="IK18" s="26"/>
      <c r="IL18" s="26">
        <v>1</v>
      </c>
      <c r="IM18" s="33">
        <f t="shared" si="69"/>
        <v>46</v>
      </c>
      <c r="IN18" s="26"/>
      <c r="IO18" s="26">
        <v>1</v>
      </c>
      <c r="IP18" s="26">
        <f t="shared" si="70"/>
        <v>45</v>
      </c>
      <c r="IQ18" s="26"/>
      <c r="IR18" s="26">
        <v>2</v>
      </c>
      <c r="IS18" s="26">
        <f t="shared" si="71"/>
        <v>43</v>
      </c>
      <c r="IT18" s="26"/>
      <c r="IU18" s="26">
        <v>1</v>
      </c>
      <c r="IV18" s="26">
        <f t="shared" si="72"/>
        <v>42</v>
      </c>
      <c r="IW18" s="26"/>
      <c r="IX18" s="26">
        <v>2</v>
      </c>
      <c r="IY18" s="26">
        <f t="shared" si="73"/>
        <v>40</v>
      </c>
      <c r="IZ18" s="26"/>
      <c r="JA18" s="26">
        <v>2</v>
      </c>
      <c r="JB18" s="26">
        <f t="shared" si="74"/>
        <v>38</v>
      </c>
      <c r="JC18" s="26"/>
      <c r="JD18" s="26">
        <v>1</v>
      </c>
      <c r="JE18" s="26">
        <f t="shared" si="75"/>
        <v>37</v>
      </c>
      <c r="JF18" s="26"/>
      <c r="JG18" s="26">
        <v>2</v>
      </c>
      <c r="JH18" s="26">
        <f t="shared" si="76"/>
        <v>35</v>
      </c>
      <c r="JI18" s="26"/>
      <c r="JJ18" s="26">
        <v>2</v>
      </c>
      <c r="JK18" s="26">
        <f t="shared" si="77"/>
        <v>33</v>
      </c>
      <c r="JL18" s="26"/>
      <c r="JM18" s="26">
        <v>2</v>
      </c>
      <c r="JN18" s="26">
        <f t="shared" si="78"/>
        <v>31</v>
      </c>
      <c r="JO18" s="26"/>
      <c r="JP18" s="26">
        <v>2</v>
      </c>
      <c r="JQ18" s="26">
        <f t="shared" si="79"/>
        <v>29</v>
      </c>
      <c r="JR18" s="26"/>
      <c r="JS18" s="26">
        <v>2</v>
      </c>
      <c r="JT18" s="26">
        <f t="shared" si="80"/>
        <v>27</v>
      </c>
      <c r="JU18" s="26"/>
      <c r="JV18" s="26">
        <v>1</v>
      </c>
      <c r="JW18" s="26">
        <f>JT18+JU18-JV18</f>
        <v>26</v>
      </c>
      <c r="JX18" s="26"/>
      <c r="JY18" s="26">
        <v>2</v>
      </c>
      <c r="JZ18" s="26">
        <f t="shared" si="81"/>
        <v>24</v>
      </c>
      <c r="KA18" s="26"/>
      <c r="KB18" s="26">
        <v>2</v>
      </c>
      <c r="KC18" s="26">
        <f t="shared" si="82"/>
        <v>22</v>
      </c>
      <c r="KD18" s="26"/>
      <c r="KE18" s="26">
        <v>2</v>
      </c>
      <c r="KF18" s="26">
        <f t="shared" si="83"/>
        <v>20</v>
      </c>
      <c r="KG18" s="26"/>
      <c r="KH18" s="26">
        <v>2</v>
      </c>
      <c r="KI18" s="26">
        <f t="shared" si="84"/>
        <v>18</v>
      </c>
      <c r="KJ18" s="26"/>
      <c r="KK18" s="26">
        <v>3</v>
      </c>
      <c r="KL18" s="26">
        <f t="shared" si="85"/>
        <v>15</v>
      </c>
      <c r="KM18" s="26"/>
      <c r="KN18" s="26">
        <v>1</v>
      </c>
      <c r="KO18" s="26">
        <f t="shared" si="86"/>
        <v>14</v>
      </c>
      <c r="KP18" s="26"/>
      <c r="KQ18" s="26"/>
      <c r="KR18" s="26">
        <f t="shared" si="87"/>
        <v>14</v>
      </c>
      <c r="KS18" s="26"/>
      <c r="KT18" s="26">
        <v>2</v>
      </c>
      <c r="KU18" s="26">
        <f t="shared" si="88"/>
        <v>12</v>
      </c>
      <c r="KV18" s="26"/>
      <c r="KW18" s="26">
        <v>2</v>
      </c>
      <c r="KX18" s="26">
        <f t="shared" si="89"/>
        <v>10</v>
      </c>
      <c r="KY18" s="26"/>
      <c r="KZ18" s="26">
        <v>2</v>
      </c>
      <c r="LA18" s="26">
        <f t="shared" si="90"/>
        <v>8</v>
      </c>
      <c r="LB18" s="26"/>
      <c r="LC18" s="26">
        <v>2</v>
      </c>
      <c r="LD18" s="26">
        <f t="shared" si="91"/>
        <v>6</v>
      </c>
      <c r="LE18" s="26">
        <v>42</v>
      </c>
      <c r="LF18" s="26">
        <v>2</v>
      </c>
      <c r="LG18" s="26">
        <f t="shared" si="92"/>
        <v>46</v>
      </c>
      <c r="LH18" s="26"/>
      <c r="LI18" s="26">
        <v>2</v>
      </c>
      <c r="LJ18" s="26">
        <f t="shared" si="93"/>
        <v>44</v>
      </c>
      <c r="LK18" s="26"/>
      <c r="LL18" s="26">
        <v>2</v>
      </c>
      <c r="LM18" s="26">
        <f t="shared" si="94"/>
        <v>42</v>
      </c>
      <c r="LN18" s="26"/>
      <c r="LO18" s="26">
        <v>2</v>
      </c>
      <c r="LP18" s="26">
        <f t="shared" si="95"/>
        <v>40</v>
      </c>
      <c r="LQ18" s="26"/>
      <c r="LR18" s="26">
        <v>2</v>
      </c>
      <c r="LS18" s="26">
        <f t="shared" si="2"/>
        <v>38</v>
      </c>
      <c r="LT18" s="26"/>
      <c r="LU18" s="26">
        <v>2</v>
      </c>
      <c r="LV18" s="26">
        <f t="shared" si="96"/>
        <v>36</v>
      </c>
      <c r="LW18" s="26"/>
      <c r="LX18" s="26">
        <v>2</v>
      </c>
      <c r="LY18" s="26">
        <f t="shared" si="3"/>
        <v>34</v>
      </c>
      <c r="LZ18" s="26"/>
      <c r="MA18" s="26">
        <v>2</v>
      </c>
      <c r="MB18" s="26">
        <f t="shared" si="97"/>
        <v>32</v>
      </c>
      <c r="MC18" s="26"/>
      <c r="MD18" s="26">
        <v>2</v>
      </c>
      <c r="ME18" s="26">
        <f t="shared" si="98"/>
        <v>30</v>
      </c>
      <c r="MF18" s="26"/>
      <c r="MG18" s="26">
        <v>2</v>
      </c>
      <c r="MH18" s="26">
        <f t="shared" si="99"/>
        <v>28</v>
      </c>
      <c r="MI18" s="26"/>
      <c r="MJ18" s="26">
        <v>2</v>
      </c>
      <c r="MK18" s="26">
        <f t="shared" si="100"/>
        <v>26</v>
      </c>
      <c r="ML18" s="26"/>
      <c r="MM18" s="26">
        <v>2</v>
      </c>
      <c r="MN18" s="26">
        <f t="shared" si="101"/>
        <v>24</v>
      </c>
      <c r="MO18" s="26"/>
      <c r="MP18" s="26">
        <v>2</v>
      </c>
      <c r="MQ18" s="26">
        <f t="shared" si="102"/>
        <v>22</v>
      </c>
      <c r="MR18" s="26"/>
      <c r="MS18" s="26">
        <v>2</v>
      </c>
      <c r="MT18" s="26">
        <f t="shared" si="103"/>
        <v>20</v>
      </c>
      <c r="MU18" s="26"/>
      <c r="MV18" s="26">
        <v>3</v>
      </c>
      <c r="MW18" s="26">
        <f t="shared" si="104"/>
        <v>17</v>
      </c>
      <c r="MX18" s="26"/>
      <c r="MY18" s="26">
        <v>3</v>
      </c>
      <c r="MZ18" s="26">
        <f t="shared" si="105"/>
        <v>14</v>
      </c>
      <c r="NA18" s="26"/>
      <c r="NB18" s="26">
        <v>3</v>
      </c>
      <c r="NC18" s="26">
        <f t="shared" si="106"/>
        <v>11</v>
      </c>
      <c r="ND18" s="26"/>
      <c r="NE18" s="26">
        <v>2</v>
      </c>
      <c r="NF18" s="26">
        <f t="shared" si="107"/>
        <v>9</v>
      </c>
      <c r="NG18" s="26"/>
      <c r="NH18" s="26">
        <v>1</v>
      </c>
      <c r="NI18" s="26">
        <f t="shared" si="108"/>
        <v>8</v>
      </c>
      <c r="NJ18" s="26"/>
      <c r="NK18" s="26">
        <v>2</v>
      </c>
      <c r="NL18" s="26">
        <f t="shared" si="109"/>
        <v>6</v>
      </c>
      <c r="NM18" s="26"/>
      <c r="NN18" s="26">
        <v>1</v>
      </c>
      <c r="NO18" s="26">
        <f t="shared" si="110"/>
        <v>5</v>
      </c>
      <c r="NP18" s="26"/>
      <c r="NQ18" s="26">
        <v>2</v>
      </c>
      <c r="NR18" s="26">
        <f t="shared" si="111"/>
        <v>3</v>
      </c>
      <c r="NS18" s="26"/>
      <c r="NT18" s="26"/>
      <c r="NU18" s="26">
        <f t="shared" si="112"/>
        <v>3</v>
      </c>
      <c r="NV18" s="26"/>
      <c r="NW18" s="26">
        <v>1</v>
      </c>
      <c r="NX18" s="26">
        <f t="shared" si="113"/>
        <v>2</v>
      </c>
      <c r="NY18" s="26"/>
      <c r="NZ18" s="26"/>
      <c r="OA18" s="26">
        <f t="shared" si="114"/>
        <v>2</v>
      </c>
      <c r="OB18" s="26"/>
      <c r="OC18" s="26">
        <v>2</v>
      </c>
      <c r="OD18" s="26">
        <f t="shared" si="115"/>
        <v>0</v>
      </c>
      <c r="OE18" s="26">
        <v>48</v>
      </c>
      <c r="OF18" s="26">
        <v>2</v>
      </c>
      <c r="OG18" s="26">
        <f t="shared" si="116"/>
        <v>46</v>
      </c>
      <c r="OH18" s="26"/>
      <c r="OI18" s="26">
        <v>3</v>
      </c>
      <c r="OJ18" s="26">
        <f t="shared" si="117"/>
        <v>43</v>
      </c>
      <c r="OK18" s="26"/>
      <c r="OL18" s="26">
        <v>2</v>
      </c>
      <c r="OM18" s="26">
        <f t="shared" si="132"/>
        <v>41</v>
      </c>
      <c r="ON18" s="26"/>
      <c r="OO18" s="26"/>
      <c r="OP18" s="26">
        <f t="shared" si="118"/>
        <v>41</v>
      </c>
      <c r="OQ18" s="26"/>
      <c r="OR18" s="26"/>
      <c r="OS18" s="27">
        <f t="shared" si="119"/>
        <v>41</v>
      </c>
      <c r="OT18" s="26"/>
      <c r="OU18" s="26">
        <v>1</v>
      </c>
      <c r="OV18" s="26">
        <f t="shared" si="133"/>
        <v>40</v>
      </c>
      <c r="OW18" s="26"/>
      <c r="OX18" s="26"/>
      <c r="OY18" s="26">
        <f t="shared" si="120"/>
        <v>40</v>
      </c>
      <c r="OZ18" s="26"/>
      <c r="PA18" s="26">
        <v>2</v>
      </c>
      <c r="PB18" s="26">
        <f t="shared" si="121"/>
        <v>38</v>
      </c>
      <c r="PC18" s="26"/>
      <c r="PD18" s="26">
        <v>1</v>
      </c>
      <c r="PE18" s="26">
        <f t="shared" si="122"/>
        <v>37</v>
      </c>
      <c r="PF18" s="28">
        <f t="shared" si="123"/>
        <v>39</v>
      </c>
      <c r="PG18" s="29">
        <f t="shared" si="124"/>
        <v>1.6956521739130435</v>
      </c>
      <c r="PH18" s="18"/>
      <c r="PI18" s="28">
        <f t="shared" si="125"/>
        <v>39</v>
      </c>
      <c r="PJ18" s="29">
        <f t="shared" si="126"/>
        <v>1.5</v>
      </c>
      <c r="PK18" s="6"/>
      <c r="PL18" s="28">
        <f t="shared" si="127"/>
        <v>46</v>
      </c>
      <c r="PM18" s="28">
        <f t="shared" si="128"/>
        <v>1.84</v>
      </c>
      <c r="PN18" s="6"/>
      <c r="PO18" s="28">
        <f t="shared" si="129"/>
        <v>124</v>
      </c>
      <c r="PP18" s="29">
        <f t="shared" si="130"/>
        <v>1.6756756756756757</v>
      </c>
    </row>
    <row r="19" spans="1:432" s="30" customFormat="1" ht="20.25" hidden="1" x14ac:dyDescent="0.3">
      <c r="A19" s="19">
        <v>15</v>
      </c>
      <c r="B19" s="31" t="s">
        <v>124</v>
      </c>
      <c r="C19" s="32" t="s">
        <v>122</v>
      </c>
      <c r="D19" s="26">
        <v>127</v>
      </c>
      <c r="E19" s="26">
        <v>23</v>
      </c>
      <c r="F19" s="26"/>
      <c r="G19" s="26">
        <f t="shared" si="134"/>
        <v>150</v>
      </c>
      <c r="H19" s="26"/>
      <c r="I19" s="26">
        <v>2</v>
      </c>
      <c r="J19" s="26">
        <f t="shared" si="135"/>
        <v>148</v>
      </c>
      <c r="K19" s="26"/>
      <c r="L19" s="26">
        <v>2</v>
      </c>
      <c r="M19" s="26">
        <f t="shared" si="136"/>
        <v>146</v>
      </c>
      <c r="N19" s="26"/>
      <c r="O19" s="26">
        <v>2</v>
      </c>
      <c r="P19" s="26">
        <f t="shared" si="137"/>
        <v>144</v>
      </c>
      <c r="Q19" s="26"/>
      <c r="R19" s="26"/>
      <c r="S19" s="26">
        <f t="shared" si="138"/>
        <v>144</v>
      </c>
      <c r="T19" s="26"/>
      <c r="U19" s="26">
        <v>3</v>
      </c>
      <c r="V19" s="26">
        <f t="shared" si="139"/>
        <v>141</v>
      </c>
      <c r="W19" s="26"/>
      <c r="X19" s="26">
        <v>3</v>
      </c>
      <c r="Y19" s="26">
        <f t="shared" si="140"/>
        <v>138</v>
      </c>
      <c r="Z19" s="26"/>
      <c r="AA19" s="26">
        <v>4</v>
      </c>
      <c r="AB19" s="26">
        <f t="shared" si="141"/>
        <v>134</v>
      </c>
      <c r="AC19" s="26"/>
      <c r="AD19" s="26">
        <v>1</v>
      </c>
      <c r="AE19" s="26">
        <f t="shared" si="142"/>
        <v>133</v>
      </c>
      <c r="AF19" s="26"/>
      <c r="AG19" s="26"/>
      <c r="AH19" s="26">
        <f t="shared" si="143"/>
        <v>133</v>
      </c>
      <c r="AI19" s="26"/>
      <c r="AJ19" s="26">
        <v>2</v>
      </c>
      <c r="AK19" s="26">
        <f t="shared" si="144"/>
        <v>131</v>
      </c>
      <c r="AL19" s="26"/>
      <c r="AM19" s="26">
        <v>2</v>
      </c>
      <c r="AN19" s="26">
        <f t="shared" si="145"/>
        <v>129</v>
      </c>
      <c r="AO19" s="26"/>
      <c r="AP19" s="26">
        <v>2</v>
      </c>
      <c r="AQ19" s="26">
        <f t="shared" si="146"/>
        <v>127</v>
      </c>
      <c r="AR19" s="26"/>
      <c r="AS19" s="26">
        <v>2</v>
      </c>
      <c r="AT19" s="26">
        <f t="shared" si="4"/>
        <v>125</v>
      </c>
      <c r="AU19" s="26"/>
      <c r="AV19" s="26">
        <v>4</v>
      </c>
      <c r="AW19" s="26">
        <f t="shared" si="5"/>
        <v>121</v>
      </c>
      <c r="AX19" s="26"/>
      <c r="AY19" s="26">
        <v>2</v>
      </c>
      <c r="AZ19" s="26">
        <f t="shared" si="6"/>
        <v>119</v>
      </c>
      <c r="BA19" s="26"/>
      <c r="BB19" s="26">
        <v>3</v>
      </c>
      <c r="BC19" s="26">
        <f t="shared" si="7"/>
        <v>116</v>
      </c>
      <c r="BD19" s="26"/>
      <c r="BE19" s="26">
        <v>3</v>
      </c>
      <c r="BF19" s="26">
        <f t="shared" si="8"/>
        <v>113</v>
      </c>
      <c r="BG19" s="26"/>
      <c r="BH19" s="26">
        <v>5</v>
      </c>
      <c r="BI19" s="26">
        <f t="shared" si="9"/>
        <v>108</v>
      </c>
      <c r="BJ19" s="26"/>
      <c r="BK19" s="26"/>
      <c r="BL19" s="26">
        <f t="shared" si="10"/>
        <v>108</v>
      </c>
      <c r="BM19" s="26"/>
      <c r="BN19" s="26">
        <v>3</v>
      </c>
      <c r="BO19" s="26">
        <f t="shared" si="11"/>
        <v>105</v>
      </c>
      <c r="BP19" s="26"/>
      <c r="BQ19" s="26">
        <v>6</v>
      </c>
      <c r="BR19" s="26">
        <f t="shared" si="12"/>
        <v>99</v>
      </c>
      <c r="BS19" s="26"/>
      <c r="BT19" s="26">
        <v>2</v>
      </c>
      <c r="BU19" s="26">
        <f t="shared" si="13"/>
        <v>97</v>
      </c>
      <c r="BV19" s="26"/>
      <c r="BW19" s="26">
        <v>2</v>
      </c>
      <c r="BX19" s="26">
        <f t="shared" si="14"/>
        <v>95</v>
      </c>
      <c r="BY19" s="26"/>
      <c r="BZ19" s="26">
        <v>3</v>
      </c>
      <c r="CA19" s="27">
        <f t="shared" si="15"/>
        <v>92</v>
      </c>
      <c r="CB19" s="26"/>
      <c r="CC19" s="26">
        <v>2</v>
      </c>
      <c r="CD19" s="26">
        <f t="shared" si="16"/>
        <v>90</v>
      </c>
      <c r="CE19" s="26"/>
      <c r="CF19" s="26">
        <v>4</v>
      </c>
      <c r="CG19" s="26">
        <f t="shared" si="17"/>
        <v>86</v>
      </c>
      <c r="CH19" s="26">
        <v>64</v>
      </c>
      <c r="CI19" s="26">
        <v>2</v>
      </c>
      <c r="CJ19" s="26">
        <f t="shared" si="18"/>
        <v>148</v>
      </c>
      <c r="CK19" s="26"/>
      <c r="CL19" s="26"/>
      <c r="CM19" s="26">
        <f t="shared" si="19"/>
        <v>148</v>
      </c>
      <c r="CN19" s="26"/>
      <c r="CO19" s="26">
        <v>3</v>
      </c>
      <c r="CP19" s="26">
        <f t="shared" si="20"/>
        <v>145</v>
      </c>
      <c r="CQ19" s="26"/>
      <c r="CR19" s="26">
        <v>1</v>
      </c>
      <c r="CS19" s="26">
        <f t="shared" si="21"/>
        <v>144</v>
      </c>
      <c r="CT19" s="26"/>
      <c r="CU19" s="26">
        <v>3</v>
      </c>
      <c r="CV19" s="26">
        <f t="shared" si="22"/>
        <v>141</v>
      </c>
      <c r="CW19" s="26"/>
      <c r="CX19" s="26">
        <v>3</v>
      </c>
      <c r="CY19" s="26">
        <f t="shared" si="23"/>
        <v>138</v>
      </c>
      <c r="CZ19" s="26"/>
      <c r="DA19" s="26">
        <v>3</v>
      </c>
      <c r="DB19" s="26">
        <f t="shared" si="24"/>
        <v>135</v>
      </c>
      <c r="DC19" s="26"/>
      <c r="DD19" s="26">
        <v>3</v>
      </c>
      <c r="DE19" s="26">
        <f t="shared" si="25"/>
        <v>132</v>
      </c>
      <c r="DF19" s="26"/>
      <c r="DG19" s="26">
        <v>2</v>
      </c>
      <c r="DH19" s="26">
        <f t="shared" si="26"/>
        <v>130</v>
      </c>
      <c r="DI19" s="26"/>
      <c r="DJ19" s="26">
        <v>5</v>
      </c>
      <c r="DK19" s="26">
        <f t="shared" si="27"/>
        <v>125</v>
      </c>
      <c r="DL19" s="26"/>
      <c r="DM19" s="26">
        <v>3</v>
      </c>
      <c r="DN19" s="26">
        <f t="shared" si="28"/>
        <v>122</v>
      </c>
      <c r="DO19" s="26"/>
      <c r="DP19" s="26">
        <v>2</v>
      </c>
      <c r="DQ19" s="26">
        <f t="shared" si="29"/>
        <v>120</v>
      </c>
      <c r="DR19" s="26"/>
      <c r="DS19" s="26">
        <v>1</v>
      </c>
      <c r="DT19" s="26">
        <f t="shared" si="30"/>
        <v>119</v>
      </c>
      <c r="DU19" s="26"/>
      <c r="DV19" s="26">
        <v>3</v>
      </c>
      <c r="DW19" s="26">
        <f t="shared" si="31"/>
        <v>116</v>
      </c>
      <c r="DX19" s="26"/>
      <c r="DY19" s="26">
        <v>3</v>
      </c>
      <c r="DZ19" s="26">
        <f t="shared" si="32"/>
        <v>113</v>
      </c>
      <c r="EA19" s="26"/>
      <c r="EB19" s="26">
        <v>4</v>
      </c>
      <c r="EC19" s="26">
        <f t="shared" si="33"/>
        <v>109</v>
      </c>
      <c r="ED19" s="26"/>
      <c r="EE19" s="26"/>
      <c r="EF19" s="26">
        <f t="shared" si="34"/>
        <v>109</v>
      </c>
      <c r="EG19" s="26"/>
      <c r="EH19" s="26">
        <v>3</v>
      </c>
      <c r="EI19" s="26">
        <f t="shared" si="35"/>
        <v>106</v>
      </c>
      <c r="EJ19" s="26"/>
      <c r="EK19" s="26">
        <v>3</v>
      </c>
      <c r="EL19" s="26">
        <f t="shared" si="36"/>
        <v>103</v>
      </c>
      <c r="EM19" s="26"/>
      <c r="EN19" s="26">
        <v>5</v>
      </c>
      <c r="EO19" s="26">
        <f t="shared" si="37"/>
        <v>98</v>
      </c>
      <c r="EP19" s="26"/>
      <c r="EQ19" s="26">
        <v>3</v>
      </c>
      <c r="ER19" s="26">
        <f t="shared" si="38"/>
        <v>95</v>
      </c>
      <c r="ES19" s="26"/>
      <c r="ET19" s="26">
        <v>4</v>
      </c>
      <c r="EU19" s="26">
        <f t="shared" si="39"/>
        <v>91</v>
      </c>
      <c r="EV19" s="26"/>
      <c r="EW19" s="26">
        <v>2</v>
      </c>
      <c r="EX19" s="26">
        <f t="shared" si="40"/>
        <v>89</v>
      </c>
      <c r="EY19" s="26"/>
      <c r="EZ19" s="26"/>
      <c r="FA19" s="26">
        <f t="shared" si="41"/>
        <v>89</v>
      </c>
      <c r="FB19" s="26"/>
      <c r="FC19" s="26">
        <v>3</v>
      </c>
      <c r="FD19" s="26">
        <f t="shared" si="42"/>
        <v>86</v>
      </c>
      <c r="FE19" s="26"/>
      <c r="FF19" s="26">
        <v>2</v>
      </c>
      <c r="FG19" s="26">
        <f t="shared" si="0"/>
        <v>84</v>
      </c>
      <c r="FH19" s="26">
        <v>66</v>
      </c>
      <c r="FI19" s="26">
        <v>5</v>
      </c>
      <c r="FJ19" s="26">
        <f t="shared" si="43"/>
        <v>145</v>
      </c>
      <c r="FK19" s="26"/>
      <c r="FL19" s="26">
        <v>2</v>
      </c>
      <c r="FM19" s="26">
        <f t="shared" si="44"/>
        <v>143</v>
      </c>
      <c r="FN19" s="26"/>
      <c r="FO19" s="26">
        <v>2</v>
      </c>
      <c r="FP19" s="26">
        <f t="shared" si="45"/>
        <v>141</v>
      </c>
      <c r="FQ19" s="26"/>
      <c r="FR19" s="26">
        <v>1</v>
      </c>
      <c r="FS19" s="26">
        <f t="shared" si="46"/>
        <v>140</v>
      </c>
      <c r="FT19" s="26"/>
      <c r="FU19" s="26">
        <v>3</v>
      </c>
      <c r="FV19" s="26">
        <f t="shared" si="47"/>
        <v>137</v>
      </c>
      <c r="FW19" s="26"/>
      <c r="FX19" s="26"/>
      <c r="FY19" s="26">
        <f t="shared" si="48"/>
        <v>137</v>
      </c>
      <c r="FZ19" s="26"/>
      <c r="GA19" s="26">
        <v>2</v>
      </c>
      <c r="GB19" s="26">
        <f t="shared" si="49"/>
        <v>135</v>
      </c>
      <c r="GC19" s="26"/>
      <c r="GD19" s="26">
        <v>5</v>
      </c>
      <c r="GE19" s="26">
        <f t="shared" si="50"/>
        <v>130</v>
      </c>
      <c r="GF19" s="26"/>
      <c r="GG19" s="26"/>
      <c r="GH19" s="26">
        <f t="shared" si="51"/>
        <v>130</v>
      </c>
      <c r="GI19" s="26"/>
      <c r="GJ19" s="26">
        <v>4</v>
      </c>
      <c r="GK19" s="26">
        <f t="shared" si="52"/>
        <v>126</v>
      </c>
      <c r="GL19" s="26"/>
      <c r="GM19" s="26">
        <v>2</v>
      </c>
      <c r="GN19" s="26">
        <f t="shared" si="53"/>
        <v>124</v>
      </c>
      <c r="GO19" s="26"/>
      <c r="GP19" s="26">
        <v>4</v>
      </c>
      <c r="GQ19" s="26">
        <f t="shared" si="54"/>
        <v>120</v>
      </c>
      <c r="GR19" s="26"/>
      <c r="GS19" s="26">
        <v>1</v>
      </c>
      <c r="GT19" s="26">
        <f t="shared" si="55"/>
        <v>119</v>
      </c>
      <c r="GU19" s="26"/>
      <c r="GV19" s="26">
        <v>1</v>
      </c>
      <c r="GW19" s="26">
        <f t="shared" si="56"/>
        <v>118</v>
      </c>
      <c r="GX19" s="26"/>
      <c r="GY19" s="26"/>
      <c r="GZ19" s="26">
        <f t="shared" si="57"/>
        <v>118</v>
      </c>
      <c r="HA19" s="26"/>
      <c r="HB19" s="26">
        <v>5</v>
      </c>
      <c r="HC19" s="26">
        <f t="shared" si="58"/>
        <v>113</v>
      </c>
      <c r="HD19" s="26"/>
      <c r="HE19" s="26">
        <v>2</v>
      </c>
      <c r="HF19" s="26">
        <f t="shared" si="59"/>
        <v>111</v>
      </c>
      <c r="HG19" s="26"/>
      <c r="HH19" s="26">
        <v>3</v>
      </c>
      <c r="HI19" s="26">
        <f t="shared" si="60"/>
        <v>108</v>
      </c>
      <c r="HJ19" s="26"/>
      <c r="HK19" s="26">
        <v>1</v>
      </c>
      <c r="HL19" s="26">
        <f t="shared" si="61"/>
        <v>107</v>
      </c>
      <c r="HM19" s="26"/>
      <c r="HN19" s="26">
        <v>3</v>
      </c>
      <c r="HO19" s="26">
        <f t="shared" si="62"/>
        <v>104</v>
      </c>
      <c r="HP19" s="26"/>
      <c r="HQ19" s="26"/>
      <c r="HR19" s="26">
        <f t="shared" si="63"/>
        <v>104</v>
      </c>
      <c r="HS19" s="26"/>
      <c r="HT19" s="26">
        <v>3</v>
      </c>
      <c r="HU19" s="26">
        <f t="shared" si="1"/>
        <v>101</v>
      </c>
      <c r="HV19" s="26"/>
      <c r="HW19" s="26">
        <v>4</v>
      </c>
      <c r="HX19" s="26">
        <f t="shared" si="64"/>
        <v>97</v>
      </c>
      <c r="HY19" s="26"/>
      <c r="HZ19" s="26">
        <v>1</v>
      </c>
      <c r="IA19" s="26">
        <f t="shared" si="65"/>
        <v>96</v>
      </c>
      <c r="IB19" s="26"/>
      <c r="IC19" s="26">
        <v>18</v>
      </c>
      <c r="ID19" s="26">
        <f t="shared" si="66"/>
        <v>78</v>
      </c>
      <c r="IE19" s="26"/>
      <c r="IF19" s="26"/>
      <c r="IG19" s="33">
        <f t="shared" si="67"/>
        <v>78</v>
      </c>
      <c r="IH19" s="26">
        <v>72</v>
      </c>
      <c r="II19" s="26"/>
      <c r="IJ19" s="33">
        <f t="shared" si="68"/>
        <v>150</v>
      </c>
      <c r="IK19" s="26"/>
      <c r="IL19" s="26"/>
      <c r="IM19" s="33">
        <f t="shared" si="69"/>
        <v>150</v>
      </c>
      <c r="IN19" s="26"/>
      <c r="IO19" s="26">
        <v>3</v>
      </c>
      <c r="IP19" s="26">
        <f t="shared" si="70"/>
        <v>147</v>
      </c>
      <c r="IQ19" s="26"/>
      <c r="IR19" s="26">
        <v>1</v>
      </c>
      <c r="IS19" s="26">
        <f t="shared" si="71"/>
        <v>146</v>
      </c>
      <c r="IT19" s="26"/>
      <c r="IU19" s="26">
        <v>5</v>
      </c>
      <c r="IV19" s="26">
        <f t="shared" si="72"/>
        <v>141</v>
      </c>
      <c r="IW19" s="26"/>
      <c r="IX19" s="26">
        <v>1</v>
      </c>
      <c r="IY19" s="26">
        <f t="shared" si="73"/>
        <v>140</v>
      </c>
      <c r="IZ19" s="26"/>
      <c r="JA19" s="26">
        <v>1</v>
      </c>
      <c r="JB19" s="26">
        <f t="shared" si="74"/>
        <v>139</v>
      </c>
      <c r="JC19" s="26"/>
      <c r="JD19" s="26">
        <v>3</v>
      </c>
      <c r="JE19" s="26">
        <f t="shared" si="75"/>
        <v>136</v>
      </c>
      <c r="JF19" s="26"/>
      <c r="JG19" s="26"/>
      <c r="JH19" s="26">
        <f t="shared" si="76"/>
        <v>136</v>
      </c>
      <c r="JI19" s="26"/>
      <c r="JJ19" s="26">
        <v>2</v>
      </c>
      <c r="JK19" s="26">
        <f t="shared" si="77"/>
        <v>134</v>
      </c>
      <c r="JL19" s="26"/>
      <c r="JM19" s="26">
        <v>1</v>
      </c>
      <c r="JN19" s="26">
        <f t="shared" si="78"/>
        <v>133</v>
      </c>
      <c r="JO19" s="26"/>
      <c r="JP19" s="26">
        <v>6</v>
      </c>
      <c r="JQ19" s="26">
        <f t="shared" si="79"/>
        <v>127</v>
      </c>
      <c r="JR19" s="26"/>
      <c r="JS19" s="26">
        <v>2</v>
      </c>
      <c r="JT19" s="26">
        <f t="shared" si="80"/>
        <v>125</v>
      </c>
      <c r="JU19" s="26"/>
      <c r="JV19" s="26">
        <v>4</v>
      </c>
      <c r="JW19" s="26">
        <f t="shared" si="131"/>
        <v>121</v>
      </c>
      <c r="JX19" s="26"/>
      <c r="JY19" s="26">
        <v>1</v>
      </c>
      <c r="JZ19" s="26">
        <f t="shared" si="81"/>
        <v>120</v>
      </c>
      <c r="KA19" s="26"/>
      <c r="KB19" s="26">
        <v>2</v>
      </c>
      <c r="KC19" s="26">
        <f t="shared" si="82"/>
        <v>118</v>
      </c>
      <c r="KD19" s="26"/>
      <c r="KE19" s="26">
        <v>3</v>
      </c>
      <c r="KF19" s="26">
        <f t="shared" si="83"/>
        <v>115</v>
      </c>
      <c r="KG19" s="26"/>
      <c r="KH19" s="26">
        <v>4</v>
      </c>
      <c r="KI19" s="26">
        <f t="shared" si="84"/>
        <v>111</v>
      </c>
      <c r="KJ19" s="26"/>
      <c r="KK19" s="26">
        <v>3</v>
      </c>
      <c r="KL19" s="26">
        <f t="shared" si="85"/>
        <v>108</v>
      </c>
      <c r="KM19" s="26"/>
      <c r="KN19" s="26">
        <v>1</v>
      </c>
      <c r="KO19" s="26">
        <f t="shared" si="86"/>
        <v>107</v>
      </c>
      <c r="KP19" s="26"/>
      <c r="KQ19" s="26">
        <v>5</v>
      </c>
      <c r="KR19" s="26">
        <f t="shared" si="87"/>
        <v>102</v>
      </c>
      <c r="KS19" s="26"/>
      <c r="KT19" s="26">
        <v>1</v>
      </c>
      <c r="KU19" s="26">
        <f t="shared" si="88"/>
        <v>101</v>
      </c>
      <c r="KV19" s="26"/>
      <c r="KW19" s="26">
        <v>5</v>
      </c>
      <c r="KX19" s="26">
        <f t="shared" si="89"/>
        <v>96</v>
      </c>
      <c r="KY19" s="26"/>
      <c r="KZ19" s="26">
        <v>1</v>
      </c>
      <c r="LA19" s="26">
        <f t="shared" si="90"/>
        <v>95</v>
      </c>
      <c r="LB19" s="26"/>
      <c r="LC19" s="26">
        <v>3</v>
      </c>
      <c r="LD19" s="26">
        <f t="shared" si="91"/>
        <v>92</v>
      </c>
      <c r="LE19" s="26">
        <v>58</v>
      </c>
      <c r="LF19" s="26">
        <v>5</v>
      </c>
      <c r="LG19" s="26">
        <f t="shared" si="92"/>
        <v>145</v>
      </c>
      <c r="LH19" s="26"/>
      <c r="LI19" s="26">
        <v>2</v>
      </c>
      <c r="LJ19" s="26">
        <f t="shared" si="93"/>
        <v>143</v>
      </c>
      <c r="LK19" s="26"/>
      <c r="LL19" s="26">
        <v>2</v>
      </c>
      <c r="LM19" s="26">
        <f t="shared" si="94"/>
        <v>141</v>
      </c>
      <c r="LN19" s="26"/>
      <c r="LO19" s="26">
        <v>1</v>
      </c>
      <c r="LP19" s="26">
        <f t="shared" si="95"/>
        <v>140</v>
      </c>
      <c r="LQ19" s="26"/>
      <c r="LR19" s="26">
        <v>3</v>
      </c>
      <c r="LS19" s="26">
        <f t="shared" si="2"/>
        <v>137</v>
      </c>
      <c r="LT19" s="26"/>
      <c r="LU19" s="26">
        <v>3</v>
      </c>
      <c r="LV19" s="26">
        <f t="shared" si="96"/>
        <v>134</v>
      </c>
      <c r="LW19" s="26"/>
      <c r="LX19" s="26">
        <v>3</v>
      </c>
      <c r="LY19" s="26">
        <f t="shared" si="3"/>
        <v>131</v>
      </c>
      <c r="LZ19" s="26"/>
      <c r="MA19" s="26">
        <v>1</v>
      </c>
      <c r="MB19" s="26">
        <f t="shared" si="97"/>
        <v>130</v>
      </c>
      <c r="MC19" s="26"/>
      <c r="MD19" s="26">
        <v>2</v>
      </c>
      <c r="ME19" s="26">
        <f t="shared" si="98"/>
        <v>128</v>
      </c>
      <c r="MF19" s="26"/>
      <c r="MG19" s="26">
        <v>1</v>
      </c>
      <c r="MH19" s="26">
        <f t="shared" si="99"/>
        <v>127</v>
      </c>
      <c r="MI19" s="26"/>
      <c r="MJ19" s="26">
        <v>5</v>
      </c>
      <c r="MK19" s="26">
        <f t="shared" si="100"/>
        <v>122</v>
      </c>
      <c r="ML19" s="26"/>
      <c r="MM19" s="26">
        <v>1</v>
      </c>
      <c r="MN19" s="26">
        <f t="shared" si="101"/>
        <v>121</v>
      </c>
      <c r="MO19" s="26"/>
      <c r="MP19" s="26"/>
      <c r="MQ19" s="26">
        <f t="shared" si="102"/>
        <v>121</v>
      </c>
      <c r="MR19" s="26"/>
      <c r="MS19" s="26">
        <v>1</v>
      </c>
      <c r="MT19" s="26">
        <f t="shared" si="103"/>
        <v>120</v>
      </c>
      <c r="MU19" s="26"/>
      <c r="MV19" s="26">
        <v>5</v>
      </c>
      <c r="MW19" s="26">
        <f t="shared" si="104"/>
        <v>115</v>
      </c>
      <c r="MX19" s="26"/>
      <c r="MY19" s="26">
        <v>2</v>
      </c>
      <c r="MZ19" s="26">
        <f t="shared" si="105"/>
        <v>113</v>
      </c>
      <c r="NA19" s="26"/>
      <c r="NB19" s="26">
        <v>2</v>
      </c>
      <c r="NC19" s="26">
        <f t="shared" si="106"/>
        <v>111</v>
      </c>
      <c r="ND19" s="26"/>
      <c r="NE19" s="26"/>
      <c r="NF19" s="26">
        <f t="shared" si="107"/>
        <v>111</v>
      </c>
      <c r="NG19" s="26"/>
      <c r="NH19" s="26">
        <v>1</v>
      </c>
      <c r="NI19" s="26">
        <f t="shared" si="108"/>
        <v>110</v>
      </c>
      <c r="NJ19" s="26"/>
      <c r="NK19" s="26">
        <v>2</v>
      </c>
      <c r="NL19" s="26">
        <f t="shared" si="109"/>
        <v>108</v>
      </c>
      <c r="NM19" s="26"/>
      <c r="NN19" s="26">
        <v>2</v>
      </c>
      <c r="NO19" s="26">
        <f t="shared" si="110"/>
        <v>106</v>
      </c>
      <c r="NP19" s="26"/>
      <c r="NQ19" s="26">
        <v>3</v>
      </c>
      <c r="NR19" s="26">
        <f t="shared" si="111"/>
        <v>103</v>
      </c>
      <c r="NS19" s="26"/>
      <c r="NT19" s="26">
        <v>1</v>
      </c>
      <c r="NU19" s="26">
        <f t="shared" si="112"/>
        <v>102</v>
      </c>
      <c r="NV19" s="26"/>
      <c r="NW19" s="26"/>
      <c r="NX19" s="26">
        <f t="shared" si="113"/>
        <v>102</v>
      </c>
      <c r="NY19" s="26"/>
      <c r="NZ19" s="26">
        <v>2</v>
      </c>
      <c r="OA19" s="26">
        <f t="shared" si="114"/>
        <v>100</v>
      </c>
      <c r="OB19" s="26"/>
      <c r="OC19" s="26">
        <v>12</v>
      </c>
      <c r="OD19" s="26">
        <f t="shared" si="115"/>
        <v>88</v>
      </c>
      <c r="OE19" s="26">
        <v>62</v>
      </c>
      <c r="OF19" s="26"/>
      <c r="OG19" s="26">
        <f t="shared" si="116"/>
        <v>150</v>
      </c>
      <c r="OH19" s="26"/>
      <c r="OI19" s="26">
        <v>3</v>
      </c>
      <c r="OJ19" s="26">
        <f t="shared" si="117"/>
        <v>147</v>
      </c>
      <c r="OK19" s="26"/>
      <c r="OL19" s="26">
        <v>3</v>
      </c>
      <c r="OM19" s="26">
        <f t="shared" si="132"/>
        <v>144</v>
      </c>
      <c r="ON19" s="26"/>
      <c r="OO19" s="26"/>
      <c r="OP19" s="26">
        <f t="shared" si="118"/>
        <v>144</v>
      </c>
      <c r="OQ19" s="26"/>
      <c r="OR19" s="26"/>
      <c r="OS19" s="27">
        <f t="shared" si="119"/>
        <v>144</v>
      </c>
      <c r="OT19" s="26"/>
      <c r="OU19" s="26">
        <v>1</v>
      </c>
      <c r="OV19" s="26">
        <f t="shared" si="133"/>
        <v>143</v>
      </c>
      <c r="OW19" s="26"/>
      <c r="OX19" s="26">
        <v>5</v>
      </c>
      <c r="OY19" s="26">
        <f t="shared" si="120"/>
        <v>138</v>
      </c>
      <c r="OZ19" s="26"/>
      <c r="PA19" s="26">
        <v>2</v>
      </c>
      <c r="PB19" s="26">
        <f t="shared" si="121"/>
        <v>136</v>
      </c>
      <c r="PC19" s="26"/>
      <c r="PD19" s="26">
        <v>1</v>
      </c>
      <c r="PE19" s="26">
        <f t="shared" si="122"/>
        <v>135</v>
      </c>
      <c r="PF19" s="28">
        <f t="shared" si="123"/>
        <v>67</v>
      </c>
      <c r="PG19" s="29">
        <f t="shared" si="124"/>
        <v>2.9130434782608696</v>
      </c>
      <c r="PH19" s="18"/>
      <c r="PI19" s="28">
        <f t="shared" si="125"/>
        <v>69</v>
      </c>
      <c r="PJ19" s="29">
        <f t="shared" si="126"/>
        <v>2.6538461538461537</v>
      </c>
      <c r="PK19" s="6"/>
      <c r="PL19" s="28">
        <f t="shared" si="127"/>
        <v>64</v>
      </c>
      <c r="PM19" s="28">
        <f t="shared" si="128"/>
        <v>2.56</v>
      </c>
      <c r="PN19" s="6"/>
      <c r="PO19" s="28">
        <f t="shared" si="129"/>
        <v>200</v>
      </c>
      <c r="PP19" s="29">
        <f t="shared" si="130"/>
        <v>2.7027027027027026</v>
      </c>
    </row>
    <row r="20" spans="1:432" s="30" customFormat="1" ht="20.25" hidden="1" x14ac:dyDescent="0.3">
      <c r="A20" s="19">
        <v>16</v>
      </c>
      <c r="B20" s="31" t="s">
        <v>125</v>
      </c>
      <c r="C20" s="32" t="s">
        <v>122</v>
      </c>
      <c r="D20" s="26">
        <v>4</v>
      </c>
      <c r="E20" s="26"/>
      <c r="F20" s="26"/>
      <c r="G20" s="26">
        <f t="shared" si="134"/>
        <v>4</v>
      </c>
      <c r="H20" s="26"/>
      <c r="I20" s="26"/>
      <c r="J20" s="26">
        <f t="shared" si="135"/>
        <v>4</v>
      </c>
      <c r="K20" s="26"/>
      <c r="L20" s="26"/>
      <c r="M20" s="26">
        <f t="shared" si="136"/>
        <v>4</v>
      </c>
      <c r="N20" s="26"/>
      <c r="O20" s="26"/>
      <c r="P20" s="26">
        <f t="shared" si="137"/>
        <v>4</v>
      </c>
      <c r="Q20" s="26"/>
      <c r="R20" s="26"/>
      <c r="S20" s="26">
        <f t="shared" si="138"/>
        <v>4</v>
      </c>
      <c r="T20" s="26"/>
      <c r="U20" s="26"/>
      <c r="V20" s="26">
        <f t="shared" si="139"/>
        <v>4</v>
      </c>
      <c r="W20" s="26"/>
      <c r="X20" s="26"/>
      <c r="Y20" s="26">
        <f t="shared" si="140"/>
        <v>4</v>
      </c>
      <c r="Z20" s="26"/>
      <c r="AA20" s="26"/>
      <c r="AB20" s="26">
        <f t="shared" si="141"/>
        <v>4</v>
      </c>
      <c r="AC20" s="26"/>
      <c r="AD20" s="26"/>
      <c r="AE20" s="26">
        <f t="shared" si="142"/>
        <v>4</v>
      </c>
      <c r="AF20" s="26"/>
      <c r="AG20" s="26"/>
      <c r="AH20" s="26">
        <f t="shared" si="143"/>
        <v>4</v>
      </c>
      <c r="AI20" s="26"/>
      <c r="AJ20" s="26"/>
      <c r="AK20" s="26">
        <f t="shared" si="144"/>
        <v>4</v>
      </c>
      <c r="AL20" s="26"/>
      <c r="AM20" s="26"/>
      <c r="AN20" s="26">
        <f t="shared" si="145"/>
        <v>4</v>
      </c>
      <c r="AO20" s="26"/>
      <c r="AP20" s="26"/>
      <c r="AQ20" s="26">
        <f t="shared" si="146"/>
        <v>4</v>
      </c>
      <c r="AR20" s="26"/>
      <c r="AS20" s="26"/>
      <c r="AT20" s="26">
        <f t="shared" si="4"/>
        <v>4</v>
      </c>
      <c r="AU20" s="26"/>
      <c r="AV20" s="26"/>
      <c r="AW20" s="26">
        <f t="shared" si="5"/>
        <v>4</v>
      </c>
      <c r="AX20" s="26"/>
      <c r="AY20" s="26"/>
      <c r="AZ20" s="26">
        <f t="shared" si="6"/>
        <v>4</v>
      </c>
      <c r="BA20" s="26"/>
      <c r="BB20" s="26"/>
      <c r="BC20" s="26">
        <f t="shared" si="7"/>
        <v>4</v>
      </c>
      <c r="BD20" s="26"/>
      <c r="BE20" s="26"/>
      <c r="BF20" s="26">
        <f t="shared" si="8"/>
        <v>4</v>
      </c>
      <c r="BG20" s="26"/>
      <c r="BH20" s="26"/>
      <c r="BI20" s="26">
        <f t="shared" si="9"/>
        <v>4</v>
      </c>
      <c r="BJ20" s="26"/>
      <c r="BK20" s="26"/>
      <c r="BL20" s="26">
        <f t="shared" si="10"/>
        <v>4</v>
      </c>
      <c r="BM20" s="26"/>
      <c r="BN20" s="26"/>
      <c r="BO20" s="26">
        <f t="shared" si="11"/>
        <v>4</v>
      </c>
      <c r="BP20" s="26"/>
      <c r="BQ20" s="26"/>
      <c r="BR20" s="26">
        <f t="shared" si="12"/>
        <v>4</v>
      </c>
      <c r="BS20" s="26"/>
      <c r="BT20" s="26"/>
      <c r="BU20" s="26">
        <f t="shared" si="13"/>
        <v>4</v>
      </c>
      <c r="BV20" s="26"/>
      <c r="BW20" s="26"/>
      <c r="BX20" s="26">
        <f t="shared" si="14"/>
        <v>4</v>
      </c>
      <c r="BY20" s="26"/>
      <c r="BZ20" s="26"/>
      <c r="CA20" s="27">
        <f t="shared" si="15"/>
        <v>4</v>
      </c>
      <c r="CB20" s="26"/>
      <c r="CC20" s="26"/>
      <c r="CD20" s="26">
        <f t="shared" si="16"/>
        <v>4</v>
      </c>
      <c r="CE20" s="26"/>
      <c r="CF20" s="26"/>
      <c r="CG20" s="26">
        <f t="shared" si="17"/>
        <v>4</v>
      </c>
      <c r="CH20" s="26"/>
      <c r="CI20" s="26"/>
      <c r="CJ20" s="26">
        <f t="shared" si="18"/>
        <v>4</v>
      </c>
      <c r="CK20" s="26"/>
      <c r="CL20" s="26"/>
      <c r="CM20" s="26">
        <f t="shared" si="19"/>
        <v>4</v>
      </c>
      <c r="CN20" s="26"/>
      <c r="CO20" s="26"/>
      <c r="CP20" s="26">
        <f t="shared" si="20"/>
        <v>4</v>
      </c>
      <c r="CQ20" s="26"/>
      <c r="CR20" s="26"/>
      <c r="CS20" s="26">
        <f t="shared" si="21"/>
        <v>4</v>
      </c>
      <c r="CT20" s="26"/>
      <c r="CU20" s="26"/>
      <c r="CV20" s="26">
        <f t="shared" si="22"/>
        <v>4</v>
      </c>
      <c r="CW20" s="26"/>
      <c r="CX20" s="26"/>
      <c r="CY20" s="26">
        <f t="shared" si="23"/>
        <v>4</v>
      </c>
      <c r="CZ20" s="26"/>
      <c r="DA20" s="26"/>
      <c r="DB20" s="26">
        <f t="shared" si="24"/>
        <v>4</v>
      </c>
      <c r="DC20" s="26"/>
      <c r="DD20" s="26"/>
      <c r="DE20" s="26">
        <f t="shared" si="25"/>
        <v>4</v>
      </c>
      <c r="DF20" s="26"/>
      <c r="DG20" s="26"/>
      <c r="DH20" s="26">
        <f t="shared" si="26"/>
        <v>4</v>
      </c>
      <c r="DI20" s="26"/>
      <c r="DJ20" s="26"/>
      <c r="DK20" s="26">
        <f t="shared" si="27"/>
        <v>4</v>
      </c>
      <c r="DL20" s="26"/>
      <c r="DM20" s="26"/>
      <c r="DN20" s="26">
        <f t="shared" si="28"/>
        <v>4</v>
      </c>
      <c r="DO20" s="26"/>
      <c r="DP20" s="26"/>
      <c r="DQ20" s="26">
        <f t="shared" si="29"/>
        <v>4</v>
      </c>
      <c r="DR20" s="26"/>
      <c r="DS20" s="26"/>
      <c r="DT20" s="26">
        <f t="shared" si="30"/>
        <v>4</v>
      </c>
      <c r="DU20" s="26"/>
      <c r="DV20" s="26"/>
      <c r="DW20" s="26">
        <f t="shared" si="31"/>
        <v>4</v>
      </c>
      <c r="DX20" s="26"/>
      <c r="DY20" s="26"/>
      <c r="DZ20" s="26">
        <f t="shared" si="32"/>
        <v>4</v>
      </c>
      <c r="EA20" s="26"/>
      <c r="EB20" s="26"/>
      <c r="EC20" s="26">
        <f t="shared" si="33"/>
        <v>4</v>
      </c>
      <c r="ED20" s="26"/>
      <c r="EE20" s="26"/>
      <c r="EF20" s="26">
        <f t="shared" si="34"/>
        <v>4</v>
      </c>
      <c r="EG20" s="26"/>
      <c r="EH20" s="26"/>
      <c r="EI20" s="26">
        <f t="shared" si="35"/>
        <v>4</v>
      </c>
      <c r="EJ20" s="26"/>
      <c r="EK20" s="26"/>
      <c r="EL20" s="26">
        <f t="shared" si="36"/>
        <v>4</v>
      </c>
      <c r="EM20" s="26"/>
      <c r="EN20" s="26"/>
      <c r="EO20" s="26">
        <f t="shared" si="37"/>
        <v>4</v>
      </c>
      <c r="EP20" s="26"/>
      <c r="EQ20" s="26"/>
      <c r="ER20" s="26">
        <f t="shared" si="38"/>
        <v>4</v>
      </c>
      <c r="ES20" s="26"/>
      <c r="ET20" s="26"/>
      <c r="EU20" s="26">
        <f t="shared" si="39"/>
        <v>4</v>
      </c>
      <c r="EV20" s="26"/>
      <c r="EW20" s="26"/>
      <c r="EX20" s="26">
        <f t="shared" si="40"/>
        <v>4</v>
      </c>
      <c r="EY20" s="26"/>
      <c r="EZ20" s="26"/>
      <c r="FA20" s="26">
        <f t="shared" si="41"/>
        <v>4</v>
      </c>
      <c r="FB20" s="26"/>
      <c r="FC20" s="26"/>
      <c r="FD20" s="26">
        <f t="shared" si="42"/>
        <v>4</v>
      </c>
      <c r="FE20" s="26"/>
      <c r="FF20" s="26"/>
      <c r="FG20" s="26">
        <f t="shared" si="0"/>
        <v>4</v>
      </c>
      <c r="FH20" s="26"/>
      <c r="FI20" s="26"/>
      <c r="FJ20" s="26">
        <f t="shared" si="43"/>
        <v>4</v>
      </c>
      <c r="FK20" s="26"/>
      <c r="FL20" s="26"/>
      <c r="FM20" s="26">
        <f t="shared" si="44"/>
        <v>4</v>
      </c>
      <c r="FN20" s="26"/>
      <c r="FO20" s="26"/>
      <c r="FP20" s="26">
        <f t="shared" si="45"/>
        <v>4</v>
      </c>
      <c r="FQ20" s="26"/>
      <c r="FR20" s="26"/>
      <c r="FS20" s="26">
        <f t="shared" si="46"/>
        <v>4</v>
      </c>
      <c r="FT20" s="26"/>
      <c r="FU20" s="26"/>
      <c r="FV20" s="26">
        <f t="shared" si="47"/>
        <v>4</v>
      </c>
      <c r="FW20" s="26"/>
      <c r="FX20" s="26"/>
      <c r="FY20" s="26">
        <f t="shared" si="48"/>
        <v>4</v>
      </c>
      <c r="FZ20" s="26"/>
      <c r="GA20" s="26"/>
      <c r="GB20" s="26">
        <f t="shared" si="49"/>
        <v>4</v>
      </c>
      <c r="GC20" s="26"/>
      <c r="GD20" s="26"/>
      <c r="GE20" s="26">
        <f t="shared" si="50"/>
        <v>4</v>
      </c>
      <c r="GF20" s="26"/>
      <c r="GG20" s="26"/>
      <c r="GH20" s="26">
        <f t="shared" si="51"/>
        <v>4</v>
      </c>
      <c r="GI20" s="26"/>
      <c r="GJ20" s="26"/>
      <c r="GK20" s="26">
        <f t="shared" si="52"/>
        <v>4</v>
      </c>
      <c r="GL20" s="26"/>
      <c r="GM20" s="26"/>
      <c r="GN20" s="26">
        <f t="shared" si="53"/>
        <v>4</v>
      </c>
      <c r="GO20" s="26"/>
      <c r="GP20" s="26"/>
      <c r="GQ20" s="26">
        <f t="shared" si="54"/>
        <v>4</v>
      </c>
      <c r="GR20" s="26"/>
      <c r="GS20" s="26"/>
      <c r="GT20" s="26">
        <f t="shared" si="55"/>
        <v>4</v>
      </c>
      <c r="GU20" s="26"/>
      <c r="GV20" s="26"/>
      <c r="GW20" s="26">
        <f t="shared" si="56"/>
        <v>4</v>
      </c>
      <c r="GX20" s="26"/>
      <c r="GY20" s="26"/>
      <c r="GZ20" s="26">
        <f t="shared" si="57"/>
        <v>4</v>
      </c>
      <c r="HA20" s="26"/>
      <c r="HB20" s="26"/>
      <c r="HC20" s="26">
        <f t="shared" si="58"/>
        <v>4</v>
      </c>
      <c r="HD20" s="26"/>
      <c r="HE20" s="26"/>
      <c r="HF20" s="26">
        <f t="shared" si="59"/>
        <v>4</v>
      </c>
      <c r="HG20" s="26"/>
      <c r="HH20" s="26"/>
      <c r="HI20" s="26">
        <f t="shared" si="60"/>
        <v>4</v>
      </c>
      <c r="HJ20" s="26"/>
      <c r="HK20" s="26"/>
      <c r="HL20" s="26">
        <f t="shared" si="61"/>
        <v>4</v>
      </c>
      <c r="HM20" s="26"/>
      <c r="HN20" s="26"/>
      <c r="HO20" s="26">
        <f t="shared" si="62"/>
        <v>4</v>
      </c>
      <c r="HP20" s="26"/>
      <c r="HQ20" s="26"/>
      <c r="HR20" s="26">
        <f t="shared" si="63"/>
        <v>4</v>
      </c>
      <c r="HS20" s="26"/>
      <c r="HT20" s="26"/>
      <c r="HU20" s="26">
        <f t="shared" si="1"/>
        <v>4</v>
      </c>
      <c r="HV20" s="26"/>
      <c r="HW20" s="26"/>
      <c r="HX20" s="26">
        <f t="shared" si="64"/>
        <v>4</v>
      </c>
      <c r="HY20" s="26"/>
      <c r="HZ20" s="26"/>
      <c r="IA20" s="26">
        <f t="shared" si="65"/>
        <v>4</v>
      </c>
      <c r="IB20" s="26"/>
      <c r="IC20" s="26"/>
      <c r="ID20" s="26">
        <f t="shared" si="66"/>
        <v>4</v>
      </c>
      <c r="IE20" s="26"/>
      <c r="IF20" s="26"/>
      <c r="IG20" s="33">
        <f t="shared" si="67"/>
        <v>4</v>
      </c>
      <c r="IH20" s="26"/>
      <c r="II20" s="26"/>
      <c r="IJ20" s="33">
        <f t="shared" si="68"/>
        <v>4</v>
      </c>
      <c r="IK20" s="26"/>
      <c r="IL20" s="26"/>
      <c r="IM20" s="33">
        <f t="shared" si="69"/>
        <v>4</v>
      </c>
      <c r="IN20" s="26"/>
      <c r="IO20" s="26"/>
      <c r="IP20" s="26">
        <f t="shared" si="70"/>
        <v>4</v>
      </c>
      <c r="IQ20" s="26"/>
      <c r="IR20" s="26"/>
      <c r="IS20" s="26">
        <f t="shared" si="71"/>
        <v>4</v>
      </c>
      <c r="IT20" s="26"/>
      <c r="IU20" s="26"/>
      <c r="IV20" s="26">
        <f t="shared" si="72"/>
        <v>4</v>
      </c>
      <c r="IW20" s="26"/>
      <c r="IX20" s="26"/>
      <c r="IY20" s="26">
        <f t="shared" si="73"/>
        <v>4</v>
      </c>
      <c r="IZ20" s="26"/>
      <c r="JA20" s="26"/>
      <c r="JB20" s="26">
        <f t="shared" si="74"/>
        <v>4</v>
      </c>
      <c r="JC20" s="26"/>
      <c r="JD20" s="26"/>
      <c r="JE20" s="26">
        <f t="shared" si="75"/>
        <v>4</v>
      </c>
      <c r="JF20" s="26"/>
      <c r="JG20" s="26"/>
      <c r="JH20" s="26">
        <f t="shared" si="76"/>
        <v>4</v>
      </c>
      <c r="JI20" s="26"/>
      <c r="JJ20" s="26"/>
      <c r="JK20" s="26">
        <f t="shared" si="77"/>
        <v>4</v>
      </c>
      <c r="JL20" s="26"/>
      <c r="JM20" s="26"/>
      <c r="JN20" s="26">
        <f t="shared" si="78"/>
        <v>4</v>
      </c>
      <c r="JO20" s="26"/>
      <c r="JP20" s="26"/>
      <c r="JQ20" s="26">
        <f t="shared" si="79"/>
        <v>4</v>
      </c>
      <c r="JR20" s="26"/>
      <c r="JS20" s="26"/>
      <c r="JT20" s="26">
        <f t="shared" si="80"/>
        <v>4</v>
      </c>
      <c r="JU20" s="26"/>
      <c r="JV20" s="26"/>
      <c r="JW20" s="26">
        <f t="shared" si="131"/>
        <v>4</v>
      </c>
      <c r="JX20" s="26"/>
      <c r="JY20" s="26"/>
      <c r="JZ20" s="26">
        <f t="shared" si="81"/>
        <v>4</v>
      </c>
      <c r="KA20" s="26"/>
      <c r="KB20" s="26"/>
      <c r="KC20" s="26">
        <f t="shared" si="82"/>
        <v>4</v>
      </c>
      <c r="KD20" s="26"/>
      <c r="KE20" s="26"/>
      <c r="KF20" s="26">
        <f t="shared" si="83"/>
        <v>4</v>
      </c>
      <c r="KG20" s="26"/>
      <c r="KH20" s="26"/>
      <c r="KI20" s="26">
        <f t="shared" si="84"/>
        <v>4</v>
      </c>
      <c r="KJ20" s="26"/>
      <c r="KK20" s="26"/>
      <c r="KL20" s="26">
        <f t="shared" si="85"/>
        <v>4</v>
      </c>
      <c r="KM20" s="26"/>
      <c r="KN20" s="26"/>
      <c r="KO20" s="26">
        <f t="shared" si="86"/>
        <v>4</v>
      </c>
      <c r="KP20" s="26"/>
      <c r="KQ20" s="26"/>
      <c r="KR20" s="26">
        <f t="shared" si="87"/>
        <v>4</v>
      </c>
      <c r="KS20" s="26"/>
      <c r="KT20" s="26"/>
      <c r="KU20" s="26">
        <f t="shared" si="88"/>
        <v>4</v>
      </c>
      <c r="KV20" s="26"/>
      <c r="KW20" s="26"/>
      <c r="KX20" s="26">
        <f t="shared" si="89"/>
        <v>4</v>
      </c>
      <c r="KY20" s="26"/>
      <c r="KZ20" s="26"/>
      <c r="LA20" s="26">
        <f t="shared" si="90"/>
        <v>4</v>
      </c>
      <c r="LB20" s="26"/>
      <c r="LC20" s="26"/>
      <c r="LD20" s="26">
        <f t="shared" si="91"/>
        <v>4</v>
      </c>
      <c r="LE20" s="26"/>
      <c r="LF20" s="26"/>
      <c r="LG20" s="26">
        <f t="shared" si="92"/>
        <v>4</v>
      </c>
      <c r="LH20" s="26"/>
      <c r="LI20" s="26"/>
      <c r="LJ20" s="26">
        <f t="shared" si="93"/>
        <v>4</v>
      </c>
      <c r="LK20" s="26"/>
      <c r="LL20" s="26"/>
      <c r="LM20" s="26">
        <f t="shared" si="94"/>
        <v>4</v>
      </c>
      <c r="LN20" s="26"/>
      <c r="LO20" s="26"/>
      <c r="LP20" s="26">
        <f t="shared" si="95"/>
        <v>4</v>
      </c>
      <c r="LQ20" s="26"/>
      <c r="LR20" s="26"/>
      <c r="LS20" s="26">
        <f t="shared" si="2"/>
        <v>4</v>
      </c>
      <c r="LT20" s="26"/>
      <c r="LU20" s="26"/>
      <c r="LV20" s="26">
        <f t="shared" si="96"/>
        <v>4</v>
      </c>
      <c r="LW20" s="26"/>
      <c r="LX20" s="26"/>
      <c r="LY20" s="26">
        <f t="shared" si="3"/>
        <v>4</v>
      </c>
      <c r="LZ20" s="26"/>
      <c r="MA20" s="26"/>
      <c r="MB20" s="26">
        <f t="shared" si="97"/>
        <v>4</v>
      </c>
      <c r="MC20" s="26"/>
      <c r="MD20" s="26"/>
      <c r="ME20" s="26">
        <f t="shared" si="98"/>
        <v>4</v>
      </c>
      <c r="MF20" s="26"/>
      <c r="MG20" s="26"/>
      <c r="MH20" s="26">
        <f t="shared" si="99"/>
        <v>4</v>
      </c>
      <c r="MI20" s="26"/>
      <c r="MJ20" s="26"/>
      <c r="MK20" s="26">
        <f t="shared" si="100"/>
        <v>4</v>
      </c>
      <c r="ML20" s="26"/>
      <c r="MM20" s="26"/>
      <c r="MN20" s="26">
        <f t="shared" si="101"/>
        <v>4</v>
      </c>
      <c r="MO20" s="26"/>
      <c r="MP20" s="26"/>
      <c r="MQ20" s="26">
        <f t="shared" si="102"/>
        <v>4</v>
      </c>
      <c r="MR20" s="26"/>
      <c r="MS20" s="26"/>
      <c r="MT20" s="26">
        <f t="shared" si="103"/>
        <v>4</v>
      </c>
      <c r="MU20" s="26"/>
      <c r="MV20" s="26"/>
      <c r="MW20" s="26">
        <f t="shared" si="104"/>
        <v>4</v>
      </c>
      <c r="MX20" s="26"/>
      <c r="MY20" s="26"/>
      <c r="MZ20" s="26">
        <f t="shared" si="105"/>
        <v>4</v>
      </c>
      <c r="NA20" s="26"/>
      <c r="NB20" s="26"/>
      <c r="NC20" s="26">
        <f t="shared" si="106"/>
        <v>4</v>
      </c>
      <c r="ND20" s="26"/>
      <c r="NE20" s="26"/>
      <c r="NF20" s="26">
        <f t="shared" si="107"/>
        <v>4</v>
      </c>
      <c r="NG20" s="26"/>
      <c r="NH20" s="26"/>
      <c r="NI20" s="26">
        <f t="shared" si="108"/>
        <v>4</v>
      </c>
      <c r="NJ20" s="26"/>
      <c r="NK20" s="26"/>
      <c r="NL20" s="26">
        <f t="shared" si="109"/>
        <v>4</v>
      </c>
      <c r="NM20" s="26"/>
      <c r="NN20" s="26"/>
      <c r="NO20" s="26">
        <f t="shared" si="110"/>
        <v>4</v>
      </c>
      <c r="NP20" s="26"/>
      <c r="NQ20" s="26"/>
      <c r="NR20" s="26">
        <f t="shared" si="111"/>
        <v>4</v>
      </c>
      <c r="NS20" s="26"/>
      <c r="NT20" s="26"/>
      <c r="NU20" s="26">
        <f t="shared" si="112"/>
        <v>4</v>
      </c>
      <c r="NV20" s="26"/>
      <c r="NW20" s="26"/>
      <c r="NX20" s="26">
        <f t="shared" si="113"/>
        <v>4</v>
      </c>
      <c r="NY20" s="26"/>
      <c r="NZ20" s="26"/>
      <c r="OA20" s="26">
        <f t="shared" si="114"/>
        <v>4</v>
      </c>
      <c r="OB20" s="26"/>
      <c r="OC20" s="26"/>
      <c r="OD20" s="26">
        <f t="shared" si="115"/>
        <v>4</v>
      </c>
      <c r="OE20" s="26"/>
      <c r="OF20" s="26"/>
      <c r="OG20" s="26">
        <f t="shared" si="116"/>
        <v>4</v>
      </c>
      <c r="OH20" s="26"/>
      <c r="OI20" s="26"/>
      <c r="OJ20" s="26">
        <f t="shared" si="117"/>
        <v>4</v>
      </c>
      <c r="OK20" s="26"/>
      <c r="OL20" s="26"/>
      <c r="OM20" s="26">
        <f t="shared" si="132"/>
        <v>4</v>
      </c>
      <c r="ON20" s="26"/>
      <c r="OO20" s="26"/>
      <c r="OP20" s="26">
        <f t="shared" si="118"/>
        <v>4</v>
      </c>
      <c r="OQ20" s="26"/>
      <c r="OR20" s="26"/>
      <c r="OS20" s="27">
        <f t="shared" si="119"/>
        <v>4</v>
      </c>
      <c r="OT20" s="26"/>
      <c r="OU20" s="26"/>
      <c r="OV20" s="26">
        <f t="shared" si="133"/>
        <v>4</v>
      </c>
      <c r="OW20" s="26"/>
      <c r="OX20" s="26"/>
      <c r="OY20" s="26">
        <f t="shared" si="120"/>
        <v>4</v>
      </c>
      <c r="OZ20" s="26"/>
      <c r="PA20" s="26"/>
      <c r="PB20" s="26">
        <f t="shared" si="121"/>
        <v>4</v>
      </c>
      <c r="PC20" s="26"/>
      <c r="PD20" s="26"/>
      <c r="PE20" s="26">
        <f t="shared" si="122"/>
        <v>4</v>
      </c>
      <c r="PF20" s="28">
        <f t="shared" si="123"/>
        <v>0</v>
      </c>
      <c r="PG20" s="29">
        <f t="shared" si="124"/>
        <v>0</v>
      </c>
      <c r="PH20" s="18"/>
      <c r="PI20" s="28">
        <f t="shared" si="125"/>
        <v>0</v>
      </c>
      <c r="PJ20" s="29">
        <f t="shared" si="126"/>
        <v>0</v>
      </c>
      <c r="PK20" s="6"/>
      <c r="PL20" s="28">
        <f t="shared" si="127"/>
        <v>0</v>
      </c>
      <c r="PM20" s="28">
        <f t="shared" si="128"/>
        <v>0</v>
      </c>
      <c r="PN20" s="6"/>
      <c r="PO20" s="28">
        <f t="shared" si="129"/>
        <v>0</v>
      </c>
      <c r="PP20" s="29">
        <f t="shared" si="130"/>
        <v>0</v>
      </c>
    </row>
    <row r="21" spans="1:432" s="30" customFormat="1" ht="20.25" hidden="1" x14ac:dyDescent="0.3">
      <c r="A21" s="19">
        <v>17</v>
      </c>
      <c r="B21" s="31" t="s">
        <v>126</v>
      </c>
      <c r="C21" s="32" t="s">
        <v>122</v>
      </c>
      <c r="D21" s="26">
        <v>143</v>
      </c>
      <c r="E21" s="26">
        <v>37</v>
      </c>
      <c r="F21" s="26"/>
      <c r="G21" s="26">
        <f t="shared" si="134"/>
        <v>180</v>
      </c>
      <c r="H21" s="26"/>
      <c r="I21" s="26">
        <v>7</v>
      </c>
      <c r="J21" s="26">
        <f t="shared" si="135"/>
        <v>173</v>
      </c>
      <c r="K21" s="26"/>
      <c r="L21" s="26">
        <v>8</v>
      </c>
      <c r="M21" s="26">
        <f t="shared" si="136"/>
        <v>165</v>
      </c>
      <c r="N21" s="26"/>
      <c r="O21" s="26">
        <v>6</v>
      </c>
      <c r="P21" s="26">
        <f t="shared" si="137"/>
        <v>159</v>
      </c>
      <c r="Q21" s="26"/>
      <c r="R21" s="26">
        <v>5</v>
      </c>
      <c r="S21" s="26">
        <f t="shared" si="138"/>
        <v>154</v>
      </c>
      <c r="T21" s="26"/>
      <c r="U21" s="26">
        <v>10</v>
      </c>
      <c r="V21" s="26">
        <f t="shared" si="139"/>
        <v>144</v>
      </c>
      <c r="W21" s="26"/>
      <c r="X21" s="26">
        <v>3</v>
      </c>
      <c r="Y21" s="26">
        <f t="shared" si="140"/>
        <v>141</v>
      </c>
      <c r="Z21" s="26"/>
      <c r="AA21" s="26">
        <v>4</v>
      </c>
      <c r="AB21" s="26">
        <f t="shared" si="141"/>
        <v>137</v>
      </c>
      <c r="AC21" s="26"/>
      <c r="AD21" s="26">
        <v>8</v>
      </c>
      <c r="AE21" s="26">
        <f t="shared" si="142"/>
        <v>129</v>
      </c>
      <c r="AF21" s="26"/>
      <c r="AG21" s="26">
        <v>7</v>
      </c>
      <c r="AH21" s="26">
        <f t="shared" si="143"/>
        <v>122</v>
      </c>
      <c r="AI21" s="26"/>
      <c r="AJ21" s="26">
        <v>5</v>
      </c>
      <c r="AK21" s="26">
        <f t="shared" si="144"/>
        <v>117</v>
      </c>
      <c r="AL21" s="26"/>
      <c r="AM21" s="26">
        <v>7</v>
      </c>
      <c r="AN21" s="26">
        <f t="shared" si="145"/>
        <v>110</v>
      </c>
      <c r="AO21" s="26"/>
      <c r="AP21" s="26">
        <v>4</v>
      </c>
      <c r="AQ21" s="26">
        <f t="shared" si="146"/>
        <v>106</v>
      </c>
      <c r="AR21" s="26"/>
      <c r="AS21" s="26">
        <v>6</v>
      </c>
      <c r="AT21" s="26">
        <f t="shared" si="4"/>
        <v>100</v>
      </c>
      <c r="AU21" s="26"/>
      <c r="AV21" s="26">
        <v>7</v>
      </c>
      <c r="AW21" s="26">
        <f t="shared" si="5"/>
        <v>93</v>
      </c>
      <c r="AX21" s="26"/>
      <c r="AY21" s="26">
        <v>2</v>
      </c>
      <c r="AZ21" s="26">
        <f t="shared" si="6"/>
        <v>91</v>
      </c>
      <c r="BA21" s="26"/>
      <c r="BB21" s="26">
        <v>2</v>
      </c>
      <c r="BC21" s="26">
        <f t="shared" si="7"/>
        <v>89</v>
      </c>
      <c r="BD21" s="26"/>
      <c r="BE21" s="26">
        <v>5</v>
      </c>
      <c r="BF21" s="26">
        <f t="shared" si="8"/>
        <v>84</v>
      </c>
      <c r="BG21" s="26"/>
      <c r="BH21" s="26">
        <v>6</v>
      </c>
      <c r="BI21" s="26">
        <f t="shared" si="9"/>
        <v>78</v>
      </c>
      <c r="BJ21" s="26"/>
      <c r="BK21" s="26"/>
      <c r="BL21" s="26">
        <f t="shared" si="10"/>
        <v>78</v>
      </c>
      <c r="BM21" s="26"/>
      <c r="BN21" s="26">
        <v>11</v>
      </c>
      <c r="BO21" s="26">
        <f t="shared" si="11"/>
        <v>67</v>
      </c>
      <c r="BP21" s="26"/>
      <c r="BQ21" s="26">
        <v>5</v>
      </c>
      <c r="BR21" s="26">
        <f t="shared" si="12"/>
        <v>62</v>
      </c>
      <c r="BS21" s="26"/>
      <c r="BT21" s="26">
        <v>8</v>
      </c>
      <c r="BU21" s="26">
        <f t="shared" si="13"/>
        <v>54</v>
      </c>
      <c r="BV21" s="26"/>
      <c r="BW21" s="26">
        <v>4</v>
      </c>
      <c r="BX21" s="26">
        <f t="shared" si="14"/>
        <v>50</v>
      </c>
      <c r="BY21" s="26"/>
      <c r="BZ21" s="26">
        <v>3</v>
      </c>
      <c r="CA21" s="27">
        <f t="shared" si="15"/>
        <v>47</v>
      </c>
      <c r="CB21" s="26"/>
      <c r="CC21" s="26">
        <v>9</v>
      </c>
      <c r="CD21" s="26">
        <f t="shared" si="16"/>
        <v>38</v>
      </c>
      <c r="CE21" s="26"/>
      <c r="CF21" s="26">
        <v>13</v>
      </c>
      <c r="CG21" s="26">
        <f t="shared" si="17"/>
        <v>25</v>
      </c>
      <c r="CH21" s="26">
        <v>155</v>
      </c>
      <c r="CI21" s="26">
        <v>5</v>
      </c>
      <c r="CJ21" s="26">
        <f t="shared" si="18"/>
        <v>175</v>
      </c>
      <c r="CK21" s="26"/>
      <c r="CL21" s="26">
        <v>7</v>
      </c>
      <c r="CM21" s="26">
        <f t="shared" si="19"/>
        <v>168</v>
      </c>
      <c r="CN21" s="26"/>
      <c r="CO21" s="26">
        <v>5</v>
      </c>
      <c r="CP21" s="26">
        <f t="shared" si="20"/>
        <v>163</v>
      </c>
      <c r="CQ21" s="26"/>
      <c r="CR21" s="26">
        <v>6</v>
      </c>
      <c r="CS21" s="26">
        <f t="shared" si="21"/>
        <v>157</v>
      </c>
      <c r="CT21" s="26"/>
      <c r="CU21" s="26">
        <v>9</v>
      </c>
      <c r="CV21" s="26">
        <f t="shared" si="22"/>
        <v>148</v>
      </c>
      <c r="CW21" s="26"/>
      <c r="CX21" s="26">
        <v>8</v>
      </c>
      <c r="CY21" s="26">
        <f t="shared" si="23"/>
        <v>140</v>
      </c>
      <c r="CZ21" s="26"/>
      <c r="DA21" s="26">
        <v>7</v>
      </c>
      <c r="DB21" s="26">
        <f t="shared" si="24"/>
        <v>133</v>
      </c>
      <c r="DC21" s="26"/>
      <c r="DD21" s="26">
        <v>5</v>
      </c>
      <c r="DE21" s="26">
        <f t="shared" si="25"/>
        <v>128</v>
      </c>
      <c r="DF21" s="26"/>
      <c r="DG21" s="26">
        <v>4</v>
      </c>
      <c r="DH21" s="26">
        <f t="shared" si="26"/>
        <v>124</v>
      </c>
      <c r="DI21" s="26"/>
      <c r="DJ21" s="26">
        <v>8</v>
      </c>
      <c r="DK21" s="26">
        <f t="shared" si="27"/>
        <v>116</v>
      </c>
      <c r="DL21" s="26"/>
      <c r="DM21" s="26">
        <v>8</v>
      </c>
      <c r="DN21" s="26">
        <f t="shared" si="28"/>
        <v>108</v>
      </c>
      <c r="DO21" s="26"/>
      <c r="DP21" s="26">
        <v>6</v>
      </c>
      <c r="DQ21" s="26">
        <f t="shared" si="29"/>
        <v>102</v>
      </c>
      <c r="DR21" s="26"/>
      <c r="DS21" s="26">
        <v>6</v>
      </c>
      <c r="DT21" s="26">
        <f t="shared" si="30"/>
        <v>96</v>
      </c>
      <c r="DU21" s="26"/>
      <c r="DV21" s="26">
        <v>7</v>
      </c>
      <c r="DW21" s="26">
        <f t="shared" si="31"/>
        <v>89</v>
      </c>
      <c r="DX21" s="26"/>
      <c r="DY21" s="26">
        <v>5</v>
      </c>
      <c r="DZ21" s="26">
        <f t="shared" si="32"/>
        <v>84</v>
      </c>
      <c r="EA21" s="26"/>
      <c r="EB21" s="26">
        <v>10</v>
      </c>
      <c r="EC21" s="26">
        <f t="shared" si="33"/>
        <v>74</v>
      </c>
      <c r="ED21" s="26"/>
      <c r="EE21" s="26"/>
      <c r="EF21" s="26">
        <f t="shared" si="34"/>
        <v>74</v>
      </c>
      <c r="EG21" s="26"/>
      <c r="EH21" s="26">
        <v>9</v>
      </c>
      <c r="EI21" s="26">
        <f t="shared" si="35"/>
        <v>65</v>
      </c>
      <c r="EJ21" s="26"/>
      <c r="EK21" s="26">
        <v>5</v>
      </c>
      <c r="EL21" s="26">
        <f t="shared" si="36"/>
        <v>60</v>
      </c>
      <c r="EM21" s="26"/>
      <c r="EN21" s="26">
        <v>9</v>
      </c>
      <c r="EO21" s="26">
        <f t="shared" si="37"/>
        <v>51</v>
      </c>
      <c r="EP21" s="26"/>
      <c r="EQ21" s="26">
        <v>5</v>
      </c>
      <c r="ER21" s="26">
        <f t="shared" si="38"/>
        <v>46</v>
      </c>
      <c r="ES21" s="26"/>
      <c r="ET21" s="26">
        <v>8</v>
      </c>
      <c r="EU21" s="26">
        <f t="shared" si="39"/>
        <v>38</v>
      </c>
      <c r="EV21" s="26"/>
      <c r="EW21" s="26">
        <v>5</v>
      </c>
      <c r="EX21" s="26">
        <f t="shared" si="40"/>
        <v>33</v>
      </c>
      <c r="EY21" s="26"/>
      <c r="EZ21" s="26"/>
      <c r="FA21" s="26">
        <f t="shared" si="41"/>
        <v>33</v>
      </c>
      <c r="FB21" s="26"/>
      <c r="FC21" s="26">
        <v>11</v>
      </c>
      <c r="FD21" s="26">
        <f t="shared" si="42"/>
        <v>22</v>
      </c>
      <c r="FE21" s="26"/>
      <c r="FF21" s="26">
        <v>3</v>
      </c>
      <c r="FG21" s="26">
        <f t="shared" si="0"/>
        <v>19</v>
      </c>
      <c r="FH21" s="26">
        <v>161</v>
      </c>
      <c r="FI21" s="26">
        <v>8</v>
      </c>
      <c r="FJ21" s="26">
        <f t="shared" si="43"/>
        <v>172</v>
      </c>
      <c r="FK21" s="26"/>
      <c r="FL21" s="26">
        <v>4</v>
      </c>
      <c r="FM21" s="26">
        <f t="shared" si="44"/>
        <v>168</v>
      </c>
      <c r="FN21" s="26"/>
      <c r="FO21" s="26">
        <v>9</v>
      </c>
      <c r="FP21" s="26">
        <f t="shared" si="45"/>
        <v>159</v>
      </c>
      <c r="FQ21" s="26"/>
      <c r="FR21" s="26">
        <v>6</v>
      </c>
      <c r="FS21" s="26">
        <f t="shared" si="46"/>
        <v>153</v>
      </c>
      <c r="FT21" s="26"/>
      <c r="FU21" s="26">
        <v>2</v>
      </c>
      <c r="FV21" s="26">
        <f t="shared" si="47"/>
        <v>151</v>
      </c>
      <c r="FW21" s="26"/>
      <c r="FX21" s="26">
        <v>1</v>
      </c>
      <c r="FY21" s="26">
        <f t="shared" si="48"/>
        <v>150</v>
      </c>
      <c r="FZ21" s="26"/>
      <c r="GA21" s="26">
        <v>9</v>
      </c>
      <c r="GB21" s="26">
        <f t="shared" si="49"/>
        <v>141</v>
      </c>
      <c r="GC21" s="26"/>
      <c r="GD21" s="26">
        <v>5</v>
      </c>
      <c r="GE21" s="26">
        <f t="shared" si="50"/>
        <v>136</v>
      </c>
      <c r="GF21" s="26"/>
      <c r="GG21" s="26">
        <v>10</v>
      </c>
      <c r="GH21" s="26">
        <f t="shared" si="51"/>
        <v>126</v>
      </c>
      <c r="GI21" s="26"/>
      <c r="GJ21" s="26">
        <v>9</v>
      </c>
      <c r="GK21" s="26">
        <f t="shared" si="52"/>
        <v>117</v>
      </c>
      <c r="GL21" s="26"/>
      <c r="GM21" s="26">
        <v>8</v>
      </c>
      <c r="GN21" s="26">
        <f t="shared" si="53"/>
        <v>109</v>
      </c>
      <c r="GO21" s="26"/>
      <c r="GP21" s="26">
        <v>4</v>
      </c>
      <c r="GQ21" s="26">
        <f t="shared" si="54"/>
        <v>105</v>
      </c>
      <c r="GR21" s="26"/>
      <c r="GS21" s="26">
        <v>5</v>
      </c>
      <c r="GT21" s="26">
        <f t="shared" si="55"/>
        <v>100</v>
      </c>
      <c r="GU21" s="26"/>
      <c r="GV21" s="26">
        <v>5</v>
      </c>
      <c r="GW21" s="26">
        <f t="shared" si="56"/>
        <v>95</v>
      </c>
      <c r="GX21" s="26"/>
      <c r="GY21" s="26">
        <v>6</v>
      </c>
      <c r="GZ21" s="26">
        <f t="shared" si="57"/>
        <v>89</v>
      </c>
      <c r="HA21" s="26"/>
      <c r="HB21" s="26">
        <v>9</v>
      </c>
      <c r="HC21" s="26">
        <f t="shared" si="58"/>
        <v>80</v>
      </c>
      <c r="HD21" s="26"/>
      <c r="HE21" s="26">
        <v>5</v>
      </c>
      <c r="HF21" s="26">
        <f t="shared" si="59"/>
        <v>75</v>
      </c>
      <c r="HG21" s="26"/>
      <c r="HH21" s="26">
        <v>7</v>
      </c>
      <c r="HI21" s="26">
        <f t="shared" si="60"/>
        <v>68</v>
      </c>
      <c r="HJ21" s="26"/>
      <c r="HK21" s="26">
        <v>4</v>
      </c>
      <c r="HL21" s="26">
        <f t="shared" si="61"/>
        <v>64</v>
      </c>
      <c r="HM21" s="26"/>
      <c r="HN21" s="26">
        <v>8</v>
      </c>
      <c r="HO21" s="26">
        <f t="shared" si="62"/>
        <v>56</v>
      </c>
      <c r="HP21" s="26"/>
      <c r="HQ21" s="26"/>
      <c r="HR21" s="26">
        <f t="shared" si="63"/>
        <v>56</v>
      </c>
      <c r="HS21" s="26"/>
      <c r="HT21" s="26">
        <v>5</v>
      </c>
      <c r="HU21" s="26">
        <f t="shared" si="1"/>
        <v>51</v>
      </c>
      <c r="HV21" s="26"/>
      <c r="HW21" s="26">
        <v>7</v>
      </c>
      <c r="HX21" s="26">
        <f t="shared" si="64"/>
        <v>44</v>
      </c>
      <c r="HY21" s="26"/>
      <c r="HZ21" s="26">
        <v>2</v>
      </c>
      <c r="IA21" s="26">
        <f t="shared" si="65"/>
        <v>42</v>
      </c>
      <c r="IB21" s="26"/>
      <c r="IC21" s="26">
        <v>6</v>
      </c>
      <c r="ID21" s="26">
        <f t="shared" si="66"/>
        <v>36</v>
      </c>
      <c r="IE21" s="26"/>
      <c r="IF21" s="26">
        <v>2</v>
      </c>
      <c r="IG21" s="33">
        <f t="shared" si="67"/>
        <v>34</v>
      </c>
      <c r="IH21" s="26">
        <v>146</v>
      </c>
      <c r="II21" s="26">
        <v>3</v>
      </c>
      <c r="IJ21" s="33">
        <f t="shared" si="68"/>
        <v>177</v>
      </c>
      <c r="IK21" s="26"/>
      <c r="IL21" s="26">
        <v>7</v>
      </c>
      <c r="IM21" s="33">
        <f t="shared" si="69"/>
        <v>170</v>
      </c>
      <c r="IN21" s="26"/>
      <c r="IO21" s="26">
        <v>6</v>
      </c>
      <c r="IP21" s="26">
        <f t="shared" si="70"/>
        <v>164</v>
      </c>
      <c r="IQ21" s="26"/>
      <c r="IR21" s="26">
        <v>8</v>
      </c>
      <c r="IS21" s="26">
        <f t="shared" si="71"/>
        <v>156</v>
      </c>
      <c r="IT21" s="26"/>
      <c r="IU21" s="26">
        <v>9</v>
      </c>
      <c r="IV21" s="26">
        <f t="shared" si="72"/>
        <v>147</v>
      </c>
      <c r="IW21" s="26"/>
      <c r="IX21" s="26">
        <v>5</v>
      </c>
      <c r="IY21" s="26">
        <f t="shared" si="73"/>
        <v>142</v>
      </c>
      <c r="IZ21" s="26"/>
      <c r="JA21" s="26">
        <v>4</v>
      </c>
      <c r="JB21" s="26">
        <f t="shared" si="74"/>
        <v>138</v>
      </c>
      <c r="JC21" s="26"/>
      <c r="JD21" s="26">
        <v>6</v>
      </c>
      <c r="JE21" s="26">
        <f t="shared" si="75"/>
        <v>132</v>
      </c>
      <c r="JF21" s="26"/>
      <c r="JG21" s="26">
        <v>6</v>
      </c>
      <c r="JH21" s="26">
        <f t="shared" si="76"/>
        <v>126</v>
      </c>
      <c r="JI21" s="26"/>
      <c r="JJ21" s="26"/>
      <c r="JK21" s="26">
        <f t="shared" si="77"/>
        <v>126</v>
      </c>
      <c r="JL21" s="26"/>
      <c r="JM21" s="26">
        <v>5</v>
      </c>
      <c r="JN21" s="26">
        <f t="shared" si="78"/>
        <v>121</v>
      </c>
      <c r="JO21" s="26"/>
      <c r="JP21" s="26">
        <v>4</v>
      </c>
      <c r="JQ21" s="26">
        <f t="shared" si="79"/>
        <v>117</v>
      </c>
      <c r="JR21" s="26"/>
      <c r="JS21" s="26">
        <v>2</v>
      </c>
      <c r="JT21" s="26">
        <f t="shared" si="80"/>
        <v>115</v>
      </c>
      <c r="JU21" s="26"/>
      <c r="JV21" s="26"/>
      <c r="JW21" s="26">
        <f t="shared" si="131"/>
        <v>115</v>
      </c>
      <c r="JX21" s="26"/>
      <c r="JY21" s="26">
        <v>6</v>
      </c>
      <c r="JZ21" s="26">
        <f t="shared" si="81"/>
        <v>109</v>
      </c>
      <c r="KA21" s="26"/>
      <c r="KB21" s="26">
        <v>1</v>
      </c>
      <c r="KC21" s="26">
        <f t="shared" si="82"/>
        <v>108</v>
      </c>
      <c r="KD21" s="26"/>
      <c r="KE21" s="26">
        <v>2</v>
      </c>
      <c r="KF21" s="26">
        <f t="shared" si="83"/>
        <v>106</v>
      </c>
      <c r="KG21" s="26"/>
      <c r="KH21" s="26">
        <v>5</v>
      </c>
      <c r="KI21" s="26">
        <f t="shared" si="84"/>
        <v>101</v>
      </c>
      <c r="KJ21" s="26"/>
      <c r="KK21" s="26">
        <v>4</v>
      </c>
      <c r="KL21" s="26">
        <f t="shared" si="85"/>
        <v>97</v>
      </c>
      <c r="KM21" s="26"/>
      <c r="KN21" s="26">
        <v>3</v>
      </c>
      <c r="KO21" s="26">
        <f t="shared" si="86"/>
        <v>94</v>
      </c>
      <c r="KP21" s="26"/>
      <c r="KQ21" s="26">
        <v>2</v>
      </c>
      <c r="KR21" s="26">
        <f t="shared" si="87"/>
        <v>92</v>
      </c>
      <c r="KS21" s="26"/>
      <c r="KT21" s="26">
        <v>3</v>
      </c>
      <c r="KU21" s="26">
        <f t="shared" si="88"/>
        <v>89</v>
      </c>
      <c r="KV21" s="26"/>
      <c r="KW21" s="26">
        <v>9</v>
      </c>
      <c r="KX21" s="26">
        <f t="shared" si="89"/>
        <v>80</v>
      </c>
      <c r="KY21" s="26"/>
      <c r="KZ21" s="26">
        <v>8</v>
      </c>
      <c r="LA21" s="26">
        <f t="shared" si="90"/>
        <v>72</v>
      </c>
      <c r="LB21" s="26"/>
      <c r="LC21" s="26">
        <v>7</v>
      </c>
      <c r="LD21" s="26">
        <f t="shared" si="91"/>
        <v>65</v>
      </c>
      <c r="LE21" s="26">
        <v>115</v>
      </c>
      <c r="LF21" s="26">
        <v>3</v>
      </c>
      <c r="LG21" s="26">
        <f t="shared" si="92"/>
        <v>177</v>
      </c>
      <c r="LH21" s="26"/>
      <c r="LI21" s="26">
        <v>9</v>
      </c>
      <c r="LJ21" s="26">
        <f t="shared" si="93"/>
        <v>168</v>
      </c>
      <c r="LK21" s="26"/>
      <c r="LL21" s="26">
        <v>3</v>
      </c>
      <c r="LM21" s="26">
        <f t="shared" si="94"/>
        <v>165</v>
      </c>
      <c r="LN21" s="26"/>
      <c r="LO21" s="26">
        <v>7</v>
      </c>
      <c r="LP21" s="26">
        <f t="shared" si="95"/>
        <v>158</v>
      </c>
      <c r="LQ21" s="26"/>
      <c r="LR21" s="26">
        <v>6</v>
      </c>
      <c r="LS21" s="26">
        <f t="shared" si="2"/>
        <v>152</v>
      </c>
      <c r="LT21" s="26"/>
      <c r="LU21" s="26">
        <v>5</v>
      </c>
      <c r="LV21" s="26">
        <f t="shared" si="96"/>
        <v>147</v>
      </c>
      <c r="LW21" s="26"/>
      <c r="LX21" s="26">
        <v>10</v>
      </c>
      <c r="LY21" s="26">
        <f t="shared" si="3"/>
        <v>137</v>
      </c>
      <c r="LZ21" s="26"/>
      <c r="MA21" s="26">
        <v>3</v>
      </c>
      <c r="MB21" s="26">
        <f t="shared" si="97"/>
        <v>134</v>
      </c>
      <c r="MC21" s="26"/>
      <c r="MD21" s="26">
        <v>6</v>
      </c>
      <c r="ME21" s="26">
        <f t="shared" si="98"/>
        <v>128</v>
      </c>
      <c r="MF21" s="26"/>
      <c r="MG21" s="26">
        <v>6</v>
      </c>
      <c r="MH21" s="26">
        <f t="shared" si="99"/>
        <v>122</v>
      </c>
      <c r="MI21" s="26"/>
      <c r="MJ21" s="26">
        <v>7</v>
      </c>
      <c r="MK21" s="26">
        <f t="shared" si="100"/>
        <v>115</v>
      </c>
      <c r="ML21" s="26"/>
      <c r="MM21" s="26">
        <v>6</v>
      </c>
      <c r="MN21" s="26">
        <f t="shared" si="101"/>
        <v>109</v>
      </c>
      <c r="MO21" s="26"/>
      <c r="MP21" s="26">
        <v>5</v>
      </c>
      <c r="MQ21" s="26">
        <f t="shared" si="102"/>
        <v>104</v>
      </c>
      <c r="MR21" s="26"/>
      <c r="MS21" s="26">
        <v>6</v>
      </c>
      <c r="MT21" s="26">
        <f t="shared" si="103"/>
        <v>98</v>
      </c>
      <c r="MU21" s="26"/>
      <c r="MV21" s="26">
        <v>3</v>
      </c>
      <c r="MW21" s="26">
        <f t="shared" si="104"/>
        <v>95</v>
      </c>
      <c r="MX21" s="26"/>
      <c r="MY21" s="26">
        <v>6</v>
      </c>
      <c r="MZ21" s="26">
        <f t="shared" si="105"/>
        <v>89</v>
      </c>
      <c r="NA21" s="26"/>
      <c r="NB21" s="26">
        <v>7</v>
      </c>
      <c r="NC21" s="26">
        <f t="shared" si="106"/>
        <v>82</v>
      </c>
      <c r="ND21" s="26"/>
      <c r="NE21" s="26">
        <v>6</v>
      </c>
      <c r="NF21" s="26">
        <f t="shared" si="107"/>
        <v>76</v>
      </c>
      <c r="NG21" s="26"/>
      <c r="NH21" s="26">
        <v>3</v>
      </c>
      <c r="NI21" s="26">
        <f t="shared" si="108"/>
        <v>73</v>
      </c>
      <c r="NJ21" s="26"/>
      <c r="NK21" s="26">
        <v>6</v>
      </c>
      <c r="NL21" s="26">
        <f t="shared" si="109"/>
        <v>67</v>
      </c>
      <c r="NM21" s="26"/>
      <c r="NN21" s="26">
        <v>4</v>
      </c>
      <c r="NO21" s="26">
        <f t="shared" si="110"/>
        <v>63</v>
      </c>
      <c r="NP21" s="26"/>
      <c r="NQ21" s="26">
        <v>6</v>
      </c>
      <c r="NR21" s="26">
        <f t="shared" si="111"/>
        <v>57</v>
      </c>
      <c r="NS21" s="26"/>
      <c r="NT21" s="26">
        <v>7</v>
      </c>
      <c r="NU21" s="26">
        <f t="shared" si="112"/>
        <v>50</v>
      </c>
      <c r="NV21" s="26"/>
      <c r="NW21" s="26">
        <v>4</v>
      </c>
      <c r="NX21" s="26">
        <f t="shared" si="113"/>
        <v>46</v>
      </c>
      <c r="NY21" s="26"/>
      <c r="NZ21" s="26">
        <v>7</v>
      </c>
      <c r="OA21" s="26">
        <f t="shared" si="114"/>
        <v>39</v>
      </c>
      <c r="OB21" s="26"/>
      <c r="OC21" s="26">
        <v>2</v>
      </c>
      <c r="OD21" s="26">
        <f t="shared" si="115"/>
        <v>37</v>
      </c>
      <c r="OE21" s="26">
        <v>143</v>
      </c>
      <c r="OF21" s="26">
        <v>5</v>
      </c>
      <c r="OG21" s="26">
        <f t="shared" si="116"/>
        <v>175</v>
      </c>
      <c r="OH21" s="26"/>
      <c r="OI21" s="26">
        <v>8</v>
      </c>
      <c r="OJ21" s="26">
        <f t="shared" si="117"/>
        <v>167</v>
      </c>
      <c r="OK21" s="26"/>
      <c r="OL21" s="26">
        <v>4</v>
      </c>
      <c r="OM21" s="26">
        <f t="shared" si="132"/>
        <v>163</v>
      </c>
      <c r="ON21" s="26"/>
      <c r="OO21" s="26">
        <v>3</v>
      </c>
      <c r="OP21" s="26">
        <f t="shared" si="118"/>
        <v>160</v>
      </c>
      <c r="OQ21" s="26"/>
      <c r="OR21" s="26"/>
      <c r="OS21" s="27">
        <f t="shared" si="119"/>
        <v>160</v>
      </c>
      <c r="OT21" s="26"/>
      <c r="OU21" s="26">
        <v>10</v>
      </c>
      <c r="OV21" s="26">
        <f t="shared" si="133"/>
        <v>150</v>
      </c>
      <c r="OW21" s="26"/>
      <c r="OX21" s="26">
        <v>2</v>
      </c>
      <c r="OY21" s="26">
        <f t="shared" si="120"/>
        <v>148</v>
      </c>
      <c r="OZ21" s="26"/>
      <c r="PA21" s="26">
        <v>5</v>
      </c>
      <c r="PB21" s="26">
        <f t="shared" si="121"/>
        <v>143</v>
      </c>
      <c r="PC21" s="26"/>
      <c r="PD21" s="26">
        <v>7</v>
      </c>
      <c r="PE21" s="26">
        <f t="shared" si="122"/>
        <v>136</v>
      </c>
      <c r="PF21" s="28">
        <f t="shared" si="123"/>
        <v>150</v>
      </c>
      <c r="PG21" s="29">
        <f t="shared" si="124"/>
        <v>6.5217391304347823</v>
      </c>
      <c r="PH21" s="18"/>
      <c r="PI21" s="28">
        <f t="shared" si="125"/>
        <v>155</v>
      </c>
      <c r="PJ21" s="29">
        <f t="shared" si="126"/>
        <v>5.9615384615384617</v>
      </c>
      <c r="PK21" s="6"/>
      <c r="PL21" s="28">
        <f t="shared" si="127"/>
        <v>110</v>
      </c>
      <c r="PM21" s="28">
        <f t="shared" si="128"/>
        <v>4.4000000000000004</v>
      </c>
      <c r="PN21" s="6"/>
      <c r="PO21" s="28">
        <f t="shared" si="129"/>
        <v>415</v>
      </c>
      <c r="PP21" s="29">
        <f t="shared" si="130"/>
        <v>5.6081081081081079</v>
      </c>
    </row>
    <row r="22" spans="1:432" s="30" customFormat="1" ht="20.25" hidden="1" x14ac:dyDescent="0.3">
      <c r="A22" s="19">
        <v>18</v>
      </c>
      <c r="B22" s="31" t="s">
        <v>127</v>
      </c>
      <c r="C22" s="32" t="s">
        <v>122</v>
      </c>
      <c r="D22" s="26">
        <v>424</v>
      </c>
      <c r="E22" s="26">
        <v>176</v>
      </c>
      <c r="F22" s="26"/>
      <c r="G22" s="26">
        <f t="shared" si="134"/>
        <v>600</v>
      </c>
      <c r="H22" s="26"/>
      <c r="I22" s="26">
        <v>15</v>
      </c>
      <c r="J22" s="26">
        <f t="shared" si="135"/>
        <v>585</v>
      </c>
      <c r="K22" s="26"/>
      <c r="L22" s="26">
        <v>16</v>
      </c>
      <c r="M22" s="26">
        <f t="shared" si="136"/>
        <v>569</v>
      </c>
      <c r="N22" s="26"/>
      <c r="O22" s="26">
        <v>21</v>
      </c>
      <c r="P22" s="26">
        <f t="shared" si="137"/>
        <v>548</v>
      </c>
      <c r="Q22" s="26"/>
      <c r="R22" s="26">
        <v>22</v>
      </c>
      <c r="S22" s="26">
        <f t="shared" si="138"/>
        <v>526</v>
      </c>
      <c r="T22" s="26"/>
      <c r="U22" s="26">
        <v>18</v>
      </c>
      <c r="V22" s="26">
        <f t="shared" si="139"/>
        <v>508</v>
      </c>
      <c r="W22" s="26"/>
      <c r="X22" s="26">
        <v>18</v>
      </c>
      <c r="Y22" s="26">
        <f t="shared" si="140"/>
        <v>490</v>
      </c>
      <c r="Z22" s="26"/>
      <c r="AA22" s="26">
        <v>16</v>
      </c>
      <c r="AB22" s="26">
        <f t="shared" si="141"/>
        <v>474</v>
      </c>
      <c r="AC22" s="26"/>
      <c r="AD22" s="26">
        <v>19</v>
      </c>
      <c r="AE22" s="26">
        <f t="shared" si="142"/>
        <v>455</v>
      </c>
      <c r="AF22" s="26"/>
      <c r="AG22" s="26">
        <v>19</v>
      </c>
      <c r="AH22" s="26">
        <f t="shared" si="143"/>
        <v>436</v>
      </c>
      <c r="AI22" s="26"/>
      <c r="AJ22" s="26">
        <v>21</v>
      </c>
      <c r="AK22" s="26">
        <f t="shared" si="144"/>
        <v>415</v>
      </c>
      <c r="AL22" s="26"/>
      <c r="AM22" s="26">
        <v>22</v>
      </c>
      <c r="AN22" s="26">
        <f t="shared" si="145"/>
        <v>393</v>
      </c>
      <c r="AO22" s="26"/>
      <c r="AP22" s="26">
        <v>17</v>
      </c>
      <c r="AQ22" s="26">
        <f t="shared" si="146"/>
        <v>376</v>
      </c>
      <c r="AR22" s="26"/>
      <c r="AS22" s="26">
        <v>20</v>
      </c>
      <c r="AT22" s="26">
        <f t="shared" si="4"/>
        <v>356</v>
      </c>
      <c r="AU22" s="26"/>
      <c r="AV22" s="26">
        <v>20</v>
      </c>
      <c r="AW22" s="26">
        <f t="shared" si="5"/>
        <v>336</v>
      </c>
      <c r="AX22" s="26"/>
      <c r="AY22" s="26">
        <v>23</v>
      </c>
      <c r="AZ22" s="26">
        <f t="shared" si="6"/>
        <v>313</v>
      </c>
      <c r="BA22" s="26"/>
      <c r="BB22" s="26">
        <v>19</v>
      </c>
      <c r="BC22" s="26">
        <f t="shared" si="7"/>
        <v>294</v>
      </c>
      <c r="BD22" s="26"/>
      <c r="BE22" s="26">
        <v>19</v>
      </c>
      <c r="BF22" s="26">
        <f t="shared" si="8"/>
        <v>275</v>
      </c>
      <c r="BG22" s="26"/>
      <c r="BH22" s="26">
        <v>22</v>
      </c>
      <c r="BI22" s="26">
        <f t="shared" si="9"/>
        <v>253</v>
      </c>
      <c r="BJ22" s="26"/>
      <c r="BK22" s="26"/>
      <c r="BL22" s="26">
        <f t="shared" si="10"/>
        <v>253</v>
      </c>
      <c r="BM22" s="26"/>
      <c r="BN22" s="26">
        <v>19</v>
      </c>
      <c r="BO22" s="26">
        <f t="shared" si="11"/>
        <v>234</v>
      </c>
      <c r="BP22" s="26"/>
      <c r="BQ22" s="26">
        <v>15</v>
      </c>
      <c r="BR22" s="26">
        <f t="shared" si="12"/>
        <v>219</v>
      </c>
      <c r="BS22" s="26"/>
      <c r="BT22" s="26">
        <v>17</v>
      </c>
      <c r="BU22" s="26">
        <f t="shared" si="13"/>
        <v>202</v>
      </c>
      <c r="BV22" s="26"/>
      <c r="BW22" s="26">
        <v>19</v>
      </c>
      <c r="BX22" s="26">
        <f t="shared" si="14"/>
        <v>183</v>
      </c>
      <c r="BY22" s="26"/>
      <c r="BZ22" s="26">
        <v>21</v>
      </c>
      <c r="CA22" s="27">
        <f t="shared" si="15"/>
        <v>162</v>
      </c>
      <c r="CB22" s="26"/>
      <c r="CC22" s="26">
        <v>15</v>
      </c>
      <c r="CD22" s="26">
        <f t="shared" si="16"/>
        <v>147</v>
      </c>
      <c r="CE22" s="26"/>
      <c r="CF22" s="26">
        <v>20</v>
      </c>
      <c r="CG22" s="26">
        <f t="shared" si="17"/>
        <v>127</v>
      </c>
      <c r="CH22" s="26">
        <v>473</v>
      </c>
      <c r="CI22" s="26">
        <v>18</v>
      </c>
      <c r="CJ22" s="26">
        <f t="shared" si="18"/>
        <v>582</v>
      </c>
      <c r="CK22" s="26"/>
      <c r="CL22" s="26">
        <v>19</v>
      </c>
      <c r="CM22" s="26">
        <f t="shared" si="19"/>
        <v>563</v>
      </c>
      <c r="CN22" s="26"/>
      <c r="CO22" s="26">
        <v>19</v>
      </c>
      <c r="CP22" s="26">
        <f t="shared" si="20"/>
        <v>544</v>
      </c>
      <c r="CQ22" s="26"/>
      <c r="CR22" s="26">
        <v>19</v>
      </c>
      <c r="CS22" s="26">
        <f t="shared" si="21"/>
        <v>525</v>
      </c>
      <c r="CT22" s="26"/>
      <c r="CU22" s="26">
        <v>17</v>
      </c>
      <c r="CV22" s="26">
        <f t="shared" si="22"/>
        <v>508</v>
      </c>
      <c r="CW22" s="26"/>
      <c r="CX22" s="26">
        <v>18</v>
      </c>
      <c r="CY22" s="26">
        <f t="shared" si="23"/>
        <v>490</v>
      </c>
      <c r="CZ22" s="26"/>
      <c r="DA22" s="26">
        <v>20</v>
      </c>
      <c r="DB22" s="26">
        <f t="shared" si="24"/>
        <v>470</v>
      </c>
      <c r="DC22" s="26"/>
      <c r="DD22" s="26">
        <v>19</v>
      </c>
      <c r="DE22" s="26">
        <f t="shared" si="25"/>
        <v>451</v>
      </c>
      <c r="DF22" s="26"/>
      <c r="DG22" s="26">
        <v>17</v>
      </c>
      <c r="DH22" s="26">
        <f t="shared" si="26"/>
        <v>434</v>
      </c>
      <c r="DI22" s="26"/>
      <c r="DJ22" s="26">
        <v>20</v>
      </c>
      <c r="DK22" s="26">
        <f t="shared" si="27"/>
        <v>414</v>
      </c>
      <c r="DL22" s="26"/>
      <c r="DM22" s="26">
        <v>19</v>
      </c>
      <c r="DN22" s="26">
        <f t="shared" si="28"/>
        <v>395</v>
      </c>
      <c r="DO22" s="26"/>
      <c r="DP22" s="26">
        <v>20</v>
      </c>
      <c r="DQ22" s="26">
        <f t="shared" si="29"/>
        <v>375</v>
      </c>
      <c r="DR22" s="26"/>
      <c r="DS22" s="26">
        <v>20</v>
      </c>
      <c r="DT22" s="26">
        <f t="shared" si="30"/>
        <v>355</v>
      </c>
      <c r="DU22" s="26"/>
      <c r="DV22" s="26">
        <v>22</v>
      </c>
      <c r="DW22" s="26">
        <f t="shared" si="31"/>
        <v>333</v>
      </c>
      <c r="DX22" s="26"/>
      <c r="DY22" s="26">
        <v>20</v>
      </c>
      <c r="DZ22" s="26">
        <f t="shared" si="32"/>
        <v>313</v>
      </c>
      <c r="EA22" s="26"/>
      <c r="EB22" s="26">
        <v>21</v>
      </c>
      <c r="EC22" s="26">
        <f t="shared" si="33"/>
        <v>292</v>
      </c>
      <c r="ED22" s="26"/>
      <c r="EE22" s="26"/>
      <c r="EF22" s="26">
        <f t="shared" si="34"/>
        <v>292</v>
      </c>
      <c r="EG22" s="26"/>
      <c r="EH22" s="26">
        <v>19</v>
      </c>
      <c r="EI22" s="26">
        <f t="shared" si="35"/>
        <v>273</v>
      </c>
      <c r="EJ22" s="26"/>
      <c r="EK22" s="26">
        <v>18</v>
      </c>
      <c r="EL22" s="26">
        <f t="shared" si="36"/>
        <v>255</v>
      </c>
      <c r="EM22" s="26"/>
      <c r="EN22" s="26">
        <v>19</v>
      </c>
      <c r="EO22" s="26">
        <f t="shared" si="37"/>
        <v>236</v>
      </c>
      <c r="EP22" s="26"/>
      <c r="EQ22" s="26">
        <v>18</v>
      </c>
      <c r="ER22" s="26">
        <f t="shared" si="38"/>
        <v>218</v>
      </c>
      <c r="ES22" s="26"/>
      <c r="ET22" s="26">
        <v>20</v>
      </c>
      <c r="EU22" s="26">
        <f t="shared" si="39"/>
        <v>198</v>
      </c>
      <c r="EV22" s="26"/>
      <c r="EW22" s="26">
        <v>23</v>
      </c>
      <c r="EX22" s="26">
        <f t="shared" si="40"/>
        <v>175</v>
      </c>
      <c r="EY22" s="26"/>
      <c r="EZ22" s="26"/>
      <c r="FA22" s="26">
        <f t="shared" si="41"/>
        <v>175</v>
      </c>
      <c r="FB22" s="26"/>
      <c r="FC22" s="26">
        <v>27</v>
      </c>
      <c r="FD22" s="26">
        <f t="shared" si="42"/>
        <v>148</v>
      </c>
      <c r="FE22" s="26"/>
      <c r="FF22" s="26">
        <v>17</v>
      </c>
      <c r="FG22" s="26">
        <f t="shared" si="0"/>
        <v>131</v>
      </c>
      <c r="FH22" s="26">
        <v>469</v>
      </c>
      <c r="FI22" s="26">
        <v>16</v>
      </c>
      <c r="FJ22" s="26">
        <f t="shared" si="43"/>
        <v>584</v>
      </c>
      <c r="FK22" s="26"/>
      <c r="FL22" s="26">
        <v>16</v>
      </c>
      <c r="FM22" s="26">
        <f t="shared" si="44"/>
        <v>568</v>
      </c>
      <c r="FN22" s="26"/>
      <c r="FO22" s="26">
        <v>19</v>
      </c>
      <c r="FP22" s="26">
        <f t="shared" si="45"/>
        <v>549</v>
      </c>
      <c r="FQ22" s="26"/>
      <c r="FR22" s="26">
        <v>19</v>
      </c>
      <c r="FS22" s="26">
        <f t="shared" si="46"/>
        <v>530</v>
      </c>
      <c r="FT22" s="26"/>
      <c r="FU22" s="26">
        <v>20</v>
      </c>
      <c r="FV22" s="26">
        <f t="shared" si="47"/>
        <v>510</v>
      </c>
      <c r="FW22" s="26"/>
      <c r="FX22" s="26">
        <v>6</v>
      </c>
      <c r="FY22" s="26">
        <f t="shared" si="48"/>
        <v>504</v>
      </c>
      <c r="FZ22" s="26"/>
      <c r="GA22" s="26">
        <v>6</v>
      </c>
      <c r="GB22" s="26">
        <f t="shared" si="49"/>
        <v>498</v>
      </c>
      <c r="GC22" s="26"/>
      <c r="GD22" s="26">
        <v>17</v>
      </c>
      <c r="GE22" s="26">
        <f t="shared" si="50"/>
        <v>481</v>
      </c>
      <c r="GF22" s="26"/>
      <c r="GG22" s="26">
        <v>19</v>
      </c>
      <c r="GH22" s="26">
        <f t="shared" si="51"/>
        <v>462</v>
      </c>
      <c r="GI22" s="26"/>
      <c r="GJ22" s="26">
        <v>22</v>
      </c>
      <c r="GK22" s="26">
        <f t="shared" si="52"/>
        <v>440</v>
      </c>
      <c r="GL22" s="26"/>
      <c r="GM22" s="26">
        <v>16</v>
      </c>
      <c r="GN22" s="26">
        <f t="shared" si="53"/>
        <v>424</v>
      </c>
      <c r="GO22" s="26"/>
      <c r="GP22" s="26">
        <v>20</v>
      </c>
      <c r="GQ22" s="26">
        <f t="shared" si="54"/>
        <v>404</v>
      </c>
      <c r="GR22" s="26"/>
      <c r="GS22" s="26">
        <v>18</v>
      </c>
      <c r="GT22" s="26">
        <f t="shared" si="55"/>
        <v>386</v>
      </c>
      <c r="GU22" s="26"/>
      <c r="GV22" s="26">
        <v>15</v>
      </c>
      <c r="GW22" s="26">
        <f t="shared" si="56"/>
        <v>371</v>
      </c>
      <c r="GX22" s="26"/>
      <c r="GY22" s="26">
        <v>19</v>
      </c>
      <c r="GZ22" s="26">
        <f t="shared" si="57"/>
        <v>352</v>
      </c>
      <c r="HA22" s="26"/>
      <c r="HB22" s="26">
        <v>23</v>
      </c>
      <c r="HC22" s="26">
        <f t="shared" si="58"/>
        <v>329</v>
      </c>
      <c r="HD22" s="26"/>
      <c r="HE22" s="26">
        <v>16</v>
      </c>
      <c r="HF22" s="26">
        <f t="shared" si="59"/>
        <v>313</v>
      </c>
      <c r="HG22" s="26"/>
      <c r="HH22" s="26">
        <v>20</v>
      </c>
      <c r="HI22" s="26">
        <f t="shared" si="60"/>
        <v>293</v>
      </c>
      <c r="HJ22" s="26"/>
      <c r="HK22" s="26">
        <v>18</v>
      </c>
      <c r="HL22" s="26">
        <f t="shared" si="61"/>
        <v>275</v>
      </c>
      <c r="HM22" s="26"/>
      <c r="HN22" s="26">
        <v>26</v>
      </c>
      <c r="HO22" s="26">
        <f t="shared" si="62"/>
        <v>249</v>
      </c>
      <c r="HP22" s="26"/>
      <c r="HQ22" s="26"/>
      <c r="HR22" s="26">
        <f t="shared" si="63"/>
        <v>249</v>
      </c>
      <c r="HS22" s="26"/>
      <c r="HT22" s="26">
        <v>24</v>
      </c>
      <c r="HU22" s="26">
        <f t="shared" si="1"/>
        <v>225</v>
      </c>
      <c r="HV22" s="26"/>
      <c r="HW22" s="26">
        <v>7</v>
      </c>
      <c r="HX22" s="26">
        <f t="shared" si="64"/>
        <v>218</v>
      </c>
      <c r="HY22" s="26"/>
      <c r="HZ22" s="26">
        <v>16</v>
      </c>
      <c r="IA22" s="26">
        <f t="shared" si="65"/>
        <v>202</v>
      </c>
      <c r="IB22" s="26"/>
      <c r="IC22" s="26">
        <v>10</v>
      </c>
      <c r="ID22" s="26">
        <f t="shared" si="66"/>
        <v>192</v>
      </c>
      <c r="IE22" s="26"/>
      <c r="IF22" s="26">
        <v>21</v>
      </c>
      <c r="IG22" s="33">
        <f t="shared" si="67"/>
        <v>171</v>
      </c>
      <c r="IH22" s="26">
        <v>429</v>
      </c>
      <c r="II22" s="26">
        <v>18</v>
      </c>
      <c r="IJ22" s="33">
        <f t="shared" si="68"/>
        <v>582</v>
      </c>
      <c r="IK22" s="26"/>
      <c r="IL22" s="26">
        <v>16</v>
      </c>
      <c r="IM22" s="33">
        <f t="shared" si="69"/>
        <v>566</v>
      </c>
      <c r="IN22" s="26"/>
      <c r="IO22" s="26">
        <v>18</v>
      </c>
      <c r="IP22" s="26">
        <f t="shared" si="70"/>
        <v>548</v>
      </c>
      <c r="IQ22" s="26"/>
      <c r="IR22" s="26">
        <v>18</v>
      </c>
      <c r="IS22" s="26">
        <f t="shared" si="71"/>
        <v>530</v>
      </c>
      <c r="IT22" s="26"/>
      <c r="IU22" s="26">
        <v>17</v>
      </c>
      <c r="IV22" s="26">
        <f t="shared" si="72"/>
        <v>513</v>
      </c>
      <c r="IW22" s="26"/>
      <c r="IX22" s="26">
        <v>16</v>
      </c>
      <c r="IY22" s="26">
        <f t="shared" si="73"/>
        <v>497</v>
      </c>
      <c r="IZ22" s="26"/>
      <c r="JA22" s="26">
        <v>24</v>
      </c>
      <c r="JB22" s="26">
        <f t="shared" si="74"/>
        <v>473</v>
      </c>
      <c r="JC22" s="26"/>
      <c r="JD22" s="26">
        <v>18</v>
      </c>
      <c r="JE22" s="26">
        <f t="shared" si="75"/>
        <v>455</v>
      </c>
      <c r="JF22" s="26"/>
      <c r="JG22" s="26">
        <v>23</v>
      </c>
      <c r="JH22" s="26">
        <f t="shared" si="76"/>
        <v>432</v>
      </c>
      <c r="JI22" s="26"/>
      <c r="JJ22" s="26">
        <v>15</v>
      </c>
      <c r="JK22" s="26">
        <f t="shared" si="77"/>
        <v>417</v>
      </c>
      <c r="JL22" s="26"/>
      <c r="JM22" s="26">
        <v>16</v>
      </c>
      <c r="JN22" s="26">
        <f t="shared" si="78"/>
        <v>401</v>
      </c>
      <c r="JO22" s="26"/>
      <c r="JP22" s="26">
        <v>18</v>
      </c>
      <c r="JQ22" s="26">
        <f t="shared" si="79"/>
        <v>383</v>
      </c>
      <c r="JR22" s="26"/>
      <c r="JS22" s="26">
        <v>18</v>
      </c>
      <c r="JT22" s="26">
        <f t="shared" si="80"/>
        <v>365</v>
      </c>
      <c r="JU22" s="26"/>
      <c r="JV22" s="26">
        <v>15</v>
      </c>
      <c r="JW22" s="26">
        <f t="shared" si="131"/>
        <v>350</v>
      </c>
      <c r="JX22" s="26"/>
      <c r="JY22" s="26">
        <v>19</v>
      </c>
      <c r="JZ22" s="26">
        <f t="shared" si="81"/>
        <v>331</v>
      </c>
      <c r="KA22" s="26"/>
      <c r="KB22" s="26">
        <v>20</v>
      </c>
      <c r="KC22" s="26">
        <f t="shared" si="82"/>
        <v>311</v>
      </c>
      <c r="KD22" s="26"/>
      <c r="KE22" s="26">
        <v>14</v>
      </c>
      <c r="KF22" s="26">
        <f t="shared" si="83"/>
        <v>297</v>
      </c>
      <c r="KG22" s="26"/>
      <c r="KH22" s="26">
        <v>15</v>
      </c>
      <c r="KI22" s="26">
        <f t="shared" si="84"/>
        <v>282</v>
      </c>
      <c r="KJ22" s="26"/>
      <c r="KK22" s="26">
        <v>22</v>
      </c>
      <c r="KL22" s="26">
        <f t="shared" si="85"/>
        <v>260</v>
      </c>
      <c r="KM22" s="26"/>
      <c r="KN22" s="26">
        <v>12</v>
      </c>
      <c r="KO22" s="26">
        <f t="shared" si="86"/>
        <v>248</v>
      </c>
      <c r="KP22" s="26"/>
      <c r="KQ22" s="26">
        <v>22</v>
      </c>
      <c r="KR22" s="26">
        <f t="shared" si="87"/>
        <v>226</v>
      </c>
      <c r="KS22" s="26"/>
      <c r="KT22" s="26">
        <v>22</v>
      </c>
      <c r="KU22" s="26">
        <f t="shared" si="88"/>
        <v>204</v>
      </c>
      <c r="KV22" s="26"/>
      <c r="KW22" s="26">
        <v>25</v>
      </c>
      <c r="KX22" s="26">
        <f t="shared" si="89"/>
        <v>179</v>
      </c>
      <c r="KY22" s="26"/>
      <c r="KZ22" s="26">
        <v>15</v>
      </c>
      <c r="LA22" s="26">
        <f t="shared" si="90"/>
        <v>164</v>
      </c>
      <c r="LB22" s="26"/>
      <c r="LC22" s="26">
        <v>25</v>
      </c>
      <c r="LD22" s="26">
        <f t="shared" si="91"/>
        <v>139</v>
      </c>
      <c r="LE22" s="26">
        <v>461</v>
      </c>
      <c r="LF22" s="26">
        <v>12</v>
      </c>
      <c r="LG22" s="26">
        <f t="shared" si="92"/>
        <v>588</v>
      </c>
      <c r="LH22" s="26"/>
      <c r="LI22" s="26">
        <v>15</v>
      </c>
      <c r="LJ22" s="26">
        <f t="shared" si="93"/>
        <v>573</v>
      </c>
      <c r="LK22" s="26"/>
      <c r="LL22" s="26">
        <v>24</v>
      </c>
      <c r="LM22" s="26">
        <f t="shared" si="94"/>
        <v>549</v>
      </c>
      <c r="LN22" s="26"/>
      <c r="LO22" s="26">
        <v>18</v>
      </c>
      <c r="LP22" s="26">
        <f t="shared" si="95"/>
        <v>531</v>
      </c>
      <c r="LQ22" s="26"/>
      <c r="LR22" s="26">
        <v>19</v>
      </c>
      <c r="LS22" s="26">
        <f t="shared" si="2"/>
        <v>512</v>
      </c>
      <c r="LT22" s="26"/>
      <c r="LU22" s="26">
        <v>20</v>
      </c>
      <c r="LV22" s="26">
        <f t="shared" si="96"/>
        <v>492</v>
      </c>
      <c r="LW22" s="26"/>
      <c r="LX22" s="26">
        <v>22</v>
      </c>
      <c r="LY22" s="26">
        <f t="shared" si="3"/>
        <v>470</v>
      </c>
      <c r="LZ22" s="26"/>
      <c r="MA22" s="26">
        <v>18</v>
      </c>
      <c r="MB22" s="26">
        <f t="shared" si="97"/>
        <v>452</v>
      </c>
      <c r="MC22" s="26"/>
      <c r="MD22" s="26">
        <v>20</v>
      </c>
      <c r="ME22" s="26">
        <f t="shared" si="98"/>
        <v>432</v>
      </c>
      <c r="MF22" s="26"/>
      <c r="MG22" s="26">
        <v>18</v>
      </c>
      <c r="MH22" s="26">
        <f t="shared" si="99"/>
        <v>414</v>
      </c>
      <c r="MI22" s="26"/>
      <c r="MJ22" s="26">
        <v>23</v>
      </c>
      <c r="MK22" s="26">
        <f t="shared" si="100"/>
        <v>391</v>
      </c>
      <c r="ML22" s="26"/>
      <c r="MM22" s="26">
        <v>17</v>
      </c>
      <c r="MN22" s="26">
        <f t="shared" si="101"/>
        <v>374</v>
      </c>
      <c r="MO22" s="26"/>
      <c r="MP22" s="26">
        <v>17</v>
      </c>
      <c r="MQ22" s="26">
        <f t="shared" si="102"/>
        <v>357</v>
      </c>
      <c r="MR22" s="26"/>
      <c r="MS22" s="26">
        <v>17</v>
      </c>
      <c r="MT22" s="26">
        <f t="shared" si="103"/>
        <v>340</v>
      </c>
      <c r="MU22" s="26"/>
      <c r="MV22" s="26">
        <v>19</v>
      </c>
      <c r="MW22" s="26">
        <f t="shared" si="104"/>
        <v>321</v>
      </c>
      <c r="MX22" s="26"/>
      <c r="MY22" s="26">
        <v>20</v>
      </c>
      <c r="MZ22" s="26">
        <f t="shared" si="105"/>
        <v>301</v>
      </c>
      <c r="NA22" s="26"/>
      <c r="NB22" s="26">
        <v>22</v>
      </c>
      <c r="NC22" s="26">
        <f t="shared" si="106"/>
        <v>279</v>
      </c>
      <c r="ND22" s="26"/>
      <c r="NE22" s="26">
        <v>18</v>
      </c>
      <c r="NF22" s="26">
        <f t="shared" si="107"/>
        <v>261</v>
      </c>
      <c r="NG22" s="26"/>
      <c r="NH22" s="26">
        <v>20</v>
      </c>
      <c r="NI22" s="26">
        <f t="shared" si="108"/>
        <v>241</v>
      </c>
      <c r="NJ22" s="26"/>
      <c r="NK22" s="26">
        <v>19</v>
      </c>
      <c r="NL22" s="26">
        <f t="shared" si="109"/>
        <v>222</v>
      </c>
      <c r="NM22" s="26"/>
      <c r="NN22" s="26">
        <v>20</v>
      </c>
      <c r="NO22" s="26">
        <f t="shared" si="110"/>
        <v>202</v>
      </c>
      <c r="NP22" s="26"/>
      <c r="NQ22" s="26">
        <v>20</v>
      </c>
      <c r="NR22" s="26">
        <f t="shared" si="111"/>
        <v>182</v>
      </c>
      <c r="NS22" s="26"/>
      <c r="NT22" s="26">
        <v>24</v>
      </c>
      <c r="NU22" s="26">
        <f t="shared" si="112"/>
        <v>158</v>
      </c>
      <c r="NV22" s="26"/>
      <c r="NW22" s="26">
        <v>22</v>
      </c>
      <c r="NX22" s="26">
        <f t="shared" si="113"/>
        <v>136</v>
      </c>
      <c r="NY22" s="26"/>
      <c r="NZ22" s="26">
        <v>26</v>
      </c>
      <c r="OA22" s="26">
        <f t="shared" si="114"/>
        <v>110</v>
      </c>
      <c r="OB22" s="26"/>
      <c r="OC22" s="26">
        <v>23</v>
      </c>
      <c r="OD22" s="26">
        <f t="shared" si="115"/>
        <v>87</v>
      </c>
      <c r="OE22" s="26">
        <v>513</v>
      </c>
      <c r="OF22" s="26">
        <v>22</v>
      </c>
      <c r="OG22" s="26">
        <f t="shared" si="116"/>
        <v>578</v>
      </c>
      <c r="OH22" s="26"/>
      <c r="OI22" s="26">
        <v>15</v>
      </c>
      <c r="OJ22" s="26">
        <f t="shared" si="117"/>
        <v>563</v>
      </c>
      <c r="OK22" s="26"/>
      <c r="OL22" s="26">
        <v>19</v>
      </c>
      <c r="OM22" s="26">
        <f t="shared" si="132"/>
        <v>544</v>
      </c>
      <c r="ON22" s="26"/>
      <c r="OO22" s="26">
        <v>20</v>
      </c>
      <c r="OP22" s="26">
        <f t="shared" si="118"/>
        <v>524</v>
      </c>
      <c r="OQ22" s="26"/>
      <c r="OR22" s="26"/>
      <c r="OS22" s="27">
        <f t="shared" si="119"/>
        <v>524</v>
      </c>
      <c r="OT22" s="26"/>
      <c r="OU22" s="26">
        <v>19</v>
      </c>
      <c r="OV22" s="26">
        <f t="shared" si="133"/>
        <v>505</v>
      </c>
      <c r="OW22" s="26"/>
      <c r="OX22" s="26">
        <v>23</v>
      </c>
      <c r="OY22" s="26">
        <f t="shared" si="120"/>
        <v>482</v>
      </c>
      <c r="OZ22" s="26"/>
      <c r="PA22" s="26">
        <v>20</v>
      </c>
      <c r="PB22" s="26">
        <f t="shared" si="121"/>
        <v>462</v>
      </c>
      <c r="PC22" s="26"/>
      <c r="PD22" s="26">
        <v>17</v>
      </c>
      <c r="PE22" s="26">
        <f t="shared" si="122"/>
        <v>445</v>
      </c>
      <c r="PF22" s="28">
        <f t="shared" si="123"/>
        <v>449</v>
      </c>
      <c r="PG22" s="29">
        <f t="shared" si="124"/>
        <v>19.521739130434781</v>
      </c>
      <c r="PH22" s="18"/>
      <c r="PI22" s="28">
        <f t="shared" si="125"/>
        <v>442</v>
      </c>
      <c r="PJ22" s="29">
        <f t="shared" si="126"/>
        <v>17</v>
      </c>
      <c r="PK22" s="6"/>
      <c r="PL22" s="28">
        <f t="shared" si="127"/>
        <v>466</v>
      </c>
      <c r="PM22" s="28">
        <f t="shared" si="128"/>
        <v>18.64</v>
      </c>
      <c r="PN22" s="6"/>
      <c r="PO22" s="28">
        <f t="shared" si="129"/>
        <v>1357</v>
      </c>
      <c r="PP22" s="29">
        <f t="shared" si="130"/>
        <v>18.337837837837839</v>
      </c>
    </row>
    <row r="23" spans="1:432" s="30" customFormat="1" ht="20.25" hidden="1" x14ac:dyDescent="0.3">
      <c r="A23" s="19">
        <v>19</v>
      </c>
      <c r="B23" s="31" t="s">
        <v>128</v>
      </c>
      <c r="C23" s="32" t="s">
        <v>122</v>
      </c>
      <c r="D23" s="26">
        <v>0</v>
      </c>
      <c r="E23" s="26"/>
      <c r="F23" s="26"/>
      <c r="G23" s="26">
        <f t="shared" si="134"/>
        <v>0</v>
      </c>
      <c r="H23" s="26"/>
      <c r="I23" s="26"/>
      <c r="J23" s="26">
        <f t="shared" si="135"/>
        <v>0</v>
      </c>
      <c r="K23" s="26"/>
      <c r="L23" s="26"/>
      <c r="M23" s="26">
        <f t="shared" si="136"/>
        <v>0</v>
      </c>
      <c r="N23" s="26"/>
      <c r="O23" s="26"/>
      <c r="P23" s="26">
        <f t="shared" si="137"/>
        <v>0</v>
      </c>
      <c r="Q23" s="26"/>
      <c r="R23" s="26"/>
      <c r="S23" s="26">
        <f t="shared" si="138"/>
        <v>0</v>
      </c>
      <c r="T23" s="26"/>
      <c r="U23" s="26"/>
      <c r="V23" s="26">
        <f t="shared" si="139"/>
        <v>0</v>
      </c>
      <c r="W23" s="26"/>
      <c r="X23" s="26"/>
      <c r="Y23" s="26">
        <f t="shared" si="140"/>
        <v>0</v>
      </c>
      <c r="Z23" s="26"/>
      <c r="AA23" s="26"/>
      <c r="AB23" s="26">
        <f t="shared" si="141"/>
        <v>0</v>
      </c>
      <c r="AC23" s="26"/>
      <c r="AD23" s="26"/>
      <c r="AE23" s="26">
        <f t="shared" si="142"/>
        <v>0</v>
      </c>
      <c r="AF23" s="26"/>
      <c r="AG23" s="26"/>
      <c r="AH23" s="26">
        <f t="shared" si="143"/>
        <v>0</v>
      </c>
      <c r="AI23" s="26"/>
      <c r="AJ23" s="26"/>
      <c r="AK23" s="26">
        <f t="shared" si="144"/>
        <v>0</v>
      </c>
      <c r="AL23" s="26"/>
      <c r="AM23" s="26"/>
      <c r="AN23" s="26">
        <f t="shared" si="145"/>
        <v>0</v>
      </c>
      <c r="AO23" s="26"/>
      <c r="AP23" s="26"/>
      <c r="AQ23" s="26">
        <f t="shared" si="146"/>
        <v>0</v>
      </c>
      <c r="AR23" s="26"/>
      <c r="AS23" s="26"/>
      <c r="AT23" s="26">
        <f t="shared" si="4"/>
        <v>0</v>
      </c>
      <c r="AU23" s="26"/>
      <c r="AV23" s="26"/>
      <c r="AW23" s="26">
        <f t="shared" si="5"/>
        <v>0</v>
      </c>
      <c r="AX23" s="26"/>
      <c r="AY23" s="26"/>
      <c r="AZ23" s="26">
        <f t="shared" si="6"/>
        <v>0</v>
      </c>
      <c r="BA23" s="26"/>
      <c r="BB23" s="26"/>
      <c r="BC23" s="26">
        <f t="shared" si="7"/>
        <v>0</v>
      </c>
      <c r="BD23" s="26"/>
      <c r="BE23" s="26"/>
      <c r="BF23" s="26">
        <f t="shared" si="8"/>
        <v>0</v>
      </c>
      <c r="BG23" s="26"/>
      <c r="BH23" s="26"/>
      <c r="BI23" s="26">
        <f t="shared" si="9"/>
        <v>0</v>
      </c>
      <c r="BJ23" s="26"/>
      <c r="BK23" s="26"/>
      <c r="BL23" s="26">
        <f t="shared" si="10"/>
        <v>0</v>
      </c>
      <c r="BM23" s="26"/>
      <c r="BN23" s="26"/>
      <c r="BO23" s="26">
        <f t="shared" si="11"/>
        <v>0</v>
      </c>
      <c r="BP23" s="26"/>
      <c r="BQ23" s="26"/>
      <c r="BR23" s="26">
        <f t="shared" si="12"/>
        <v>0</v>
      </c>
      <c r="BS23" s="26"/>
      <c r="BT23" s="26"/>
      <c r="BU23" s="26">
        <f t="shared" si="13"/>
        <v>0</v>
      </c>
      <c r="BV23" s="26"/>
      <c r="BW23" s="26"/>
      <c r="BX23" s="26">
        <f t="shared" si="14"/>
        <v>0</v>
      </c>
      <c r="BY23" s="26"/>
      <c r="BZ23" s="26"/>
      <c r="CA23" s="27">
        <f t="shared" si="15"/>
        <v>0</v>
      </c>
      <c r="CB23" s="26"/>
      <c r="CC23" s="26"/>
      <c r="CD23" s="26">
        <f t="shared" si="16"/>
        <v>0</v>
      </c>
      <c r="CE23" s="26"/>
      <c r="CF23" s="26"/>
      <c r="CG23" s="26">
        <f t="shared" si="17"/>
        <v>0</v>
      </c>
      <c r="CH23" s="26"/>
      <c r="CI23" s="26"/>
      <c r="CJ23" s="26">
        <f t="shared" si="18"/>
        <v>0</v>
      </c>
      <c r="CK23" s="26"/>
      <c r="CL23" s="26"/>
      <c r="CM23" s="26">
        <f t="shared" si="19"/>
        <v>0</v>
      </c>
      <c r="CN23" s="26"/>
      <c r="CO23" s="26"/>
      <c r="CP23" s="26">
        <f t="shared" si="20"/>
        <v>0</v>
      </c>
      <c r="CQ23" s="26"/>
      <c r="CR23" s="26"/>
      <c r="CS23" s="26">
        <f t="shared" si="21"/>
        <v>0</v>
      </c>
      <c r="CT23" s="26"/>
      <c r="CU23" s="26"/>
      <c r="CV23" s="26">
        <f t="shared" si="22"/>
        <v>0</v>
      </c>
      <c r="CW23" s="26"/>
      <c r="CX23" s="26"/>
      <c r="CY23" s="26">
        <f t="shared" si="23"/>
        <v>0</v>
      </c>
      <c r="CZ23" s="26"/>
      <c r="DA23" s="26"/>
      <c r="DB23" s="26">
        <f t="shared" si="24"/>
        <v>0</v>
      </c>
      <c r="DC23" s="26"/>
      <c r="DD23" s="26"/>
      <c r="DE23" s="26">
        <f t="shared" si="25"/>
        <v>0</v>
      </c>
      <c r="DF23" s="26"/>
      <c r="DG23" s="26"/>
      <c r="DH23" s="26">
        <f t="shared" si="26"/>
        <v>0</v>
      </c>
      <c r="DI23" s="26"/>
      <c r="DJ23" s="26"/>
      <c r="DK23" s="26">
        <f t="shared" si="27"/>
        <v>0</v>
      </c>
      <c r="DL23" s="26"/>
      <c r="DM23" s="26"/>
      <c r="DN23" s="26">
        <f t="shared" si="28"/>
        <v>0</v>
      </c>
      <c r="DO23" s="26"/>
      <c r="DP23" s="26"/>
      <c r="DQ23" s="26">
        <f t="shared" si="29"/>
        <v>0</v>
      </c>
      <c r="DR23" s="26"/>
      <c r="DS23" s="26"/>
      <c r="DT23" s="26">
        <f t="shared" si="30"/>
        <v>0</v>
      </c>
      <c r="DU23" s="26"/>
      <c r="DV23" s="26"/>
      <c r="DW23" s="26">
        <f t="shared" si="31"/>
        <v>0</v>
      </c>
      <c r="DX23" s="26"/>
      <c r="DY23" s="26"/>
      <c r="DZ23" s="26">
        <f t="shared" si="32"/>
        <v>0</v>
      </c>
      <c r="EA23" s="26"/>
      <c r="EB23" s="26"/>
      <c r="EC23" s="26">
        <f t="shared" si="33"/>
        <v>0</v>
      </c>
      <c r="ED23" s="26"/>
      <c r="EE23" s="26"/>
      <c r="EF23" s="26">
        <f t="shared" si="34"/>
        <v>0</v>
      </c>
      <c r="EG23" s="26"/>
      <c r="EH23" s="26"/>
      <c r="EI23" s="26">
        <f t="shared" si="35"/>
        <v>0</v>
      </c>
      <c r="EJ23" s="26"/>
      <c r="EK23" s="26"/>
      <c r="EL23" s="26">
        <f t="shared" si="36"/>
        <v>0</v>
      </c>
      <c r="EM23" s="26"/>
      <c r="EN23" s="26"/>
      <c r="EO23" s="26">
        <f t="shared" si="37"/>
        <v>0</v>
      </c>
      <c r="EP23" s="26"/>
      <c r="EQ23" s="26"/>
      <c r="ER23" s="26">
        <f t="shared" si="38"/>
        <v>0</v>
      </c>
      <c r="ES23" s="26"/>
      <c r="ET23" s="26"/>
      <c r="EU23" s="26">
        <f t="shared" si="39"/>
        <v>0</v>
      </c>
      <c r="EV23" s="26"/>
      <c r="EW23" s="26"/>
      <c r="EX23" s="26">
        <f t="shared" si="40"/>
        <v>0</v>
      </c>
      <c r="EY23" s="26"/>
      <c r="EZ23" s="26"/>
      <c r="FA23" s="26">
        <f t="shared" si="41"/>
        <v>0</v>
      </c>
      <c r="FB23" s="26"/>
      <c r="FC23" s="26"/>
      <c r="FD23" s="26">
        <f t="shared" si="42"/>
        <v>0</v>
      </c>
      <c r="FE23" s="26"/>
      <c r="FF23" s="26"/>
      <c r="FG23" s="26">
        <f t="shared" si="0"/>
        <v>0</v>
      </c>
      <c r="FH23" s="26"/>
      <c r="FI23" s="26"/>
      <c r="FJ23" s="26">
        <f t="shared" si="43"/>
        <v>0</v>
      </c>
      <c r="FK23" s="26"/>
      <c r="FL23" s="26"/>
      <c r="FM23" s="26">
        <f t="shared" si="44"/>
        <v>0</v>
      </c>
      <c r="FN23" s="26"/>
      <c r="FO23" s="26"/>
      <c r="FP23" s="26">
        <f t="shared" si="45"/>
        <v>0</v>
      </c>
      <c r="FQ23" s="26"/>
      <c r="FR23" s="26"/>
      <c r="FS23" s="26">
        <f t="shared" si="46"/>
        <v>0</v>
      </c>
      <c r="FT23" s="26"/>
      <c r="FU23" s="26"/>
      <c r="FV23" s="26">
        <f t="shared" si="47"/>
        <v>0</v>
      </c>
      <c r="FW23" s="26"/>
      <c r="FX23" s="26"/>
      <c r="FY23" s="26">
        <f t="shared" si="48"/>
        <v>0</v>
      </c>
      <c r="FZ23" s="26"/>
      <c r="GA23" s="26"/>
      <c r="GB23" s="26">
        <f t="shared" si="49"/>
        <v>0</v>
      </c>
      <c r="GC23" s="26"/>
      <c r="GD23" s="26"/>
      <c r="GE23" s="26">
        <f t="shared" si="50"/>
        <v>0</v>
      </c>
      <c r="GF23" s="26"/>
      <c r="GG23" s="26"/>
      <c r="GH23" s="26">
        <f t="shared" si="51"/>
        <v>0</v>
      </c>
      <c r="GI23" s="26"/>
      <c r="GJ23" s="26"/>
      <c r="GK23" s="26">
        <f t="shared" si="52"/>
        <v>0</v>
      </c>
      <c r="GL23" s="26"/>
      <c r="GM23" s="26"/>
      <c r="GN23" s="26">
        <f t="shared" si="53"/>
        <v>0</v>
      </c>
      <c r="GO23" s="26"/>
      <c r="GP23" s="26"/>
      <c r="GQ23" s="26">
        <f t="shared" si="54"/>
        <v>0</v>
      </c>
      <c r="GR23" s="26"/>
      <c r="GS23" s="26"/>
      <c r="GT23" s="26">
        <f t="shared" si="55"/>
        <v>0</v>
      </c>
      <c r="GU23" s="26"/>
      <c r="GV23" s="26"/>
      <c r="GW23" s="26">
        <f t="shared" si="56"/>
        <v>0</v>
      </c>
      <c r="GX23" s="26"/>
      <c r="GY23" s="26"/>
      <c r="GZ23" s="26">
        <f t="shared" si="57"/>
        <v>0</v>
      </c>
      <c r="HA23" s="26"/>
      <c r="HB23" s="26"/>
      <c r="HC23" s="26">
        <f t="shared" si="58"/>
        <v>0</v>
      </c>
      <c r="HD23" s="26"/>
      <c r="HE23" s="26"/>
      <c r="HF23" s="26">
        <f t="shared" si="59"/>
        <v>0</v>
      </c>
      <c r="HG23" s="26"/>
      <c r="HH23" s="26"/>
      <c r="HI23" s="26">
        <f t="shared" si="60"/>
        <v>0</v>
      </c>
      <c r="HJ23" s="26"/>
      <c r="HK23" s="26"/>
      <c r="HL23" s="26">
        <f t="shared" si="61"/>
        <v>0</v>
      </c>
      <c r="HM23" s="26"/>
      <c r="HN23" s="26"/>
      <c r="HO23" s="26">
        <f t="shared" si="62"/>
        <v>0</v>
      </c>
      <c r="HP23" s="26"/>
      <c r="HQ23" s="26"/>
      <c r="HR23" s="26">
        <f t="shared" si="63"/>
        <v>0</v>
      </c>
      <c r="HS23" s="26"/>
      <c r="HT23" s="26"/>
      <c r="HU23" s="26">
        <f t="shared" si="1"/>
        <v>0</v>
      </c>
      <c r="HV23" s="26"/>
      <c r="HW23" s="26"/>
      <c r="HX23" s="26">
        <f t="shared" si="64"/>
        <v>0</v>
      </c>
      <c r="HY23" s="26"/>
      <c r="HZ23" s="26"/>
      <c r="IA23" s="26">
        <f t="shared" si="65"/>
        <v>0</v>
      </c>
      <c r="IB23" s="26"/>
      <c r="IC23" s="26"/>
      <c r="ID23" s="26">
        <f t="shared" si="66"/>
        <v>0</v>
      </c>
      <c r="IE23" s="26"/>
      <c r="IF23" s="26"/>
      <c r="IG23" s="33">
        <f t="shared" si="67"/>
        <v>0</v>
      </c>
      <c r="IH23" s="26"/>
      <c r="II23" s="26"/>
      <c r="IJ23" s="33">
        <f t="shared" si="68"/>
        <v>0</v>
      </c>
      <c r="IK23" s="26"/>
      <c r="IL23" s="26"/>
      <c r="IM23" s="33">
        <f t="shared" si="69"/>
        <v>0</v>
      </c>
      <c r="IN23" s="26"/>
      <c r="IO23" s="26"/>
      <c r="IP23" s="26">
        <f t="shared" si="70"/>
        <v>0</v>
      </c>
      <c r="IQ23" s="26"/>
      <c r="IR23" s="26"/>
      <c r="IS23" s="26">
        <f t="shared" si="71"/>
        <v>0</v>
      </c>
      <c r="IT23" s="26"/>
      <c r="IU23" s="26"/>
      <c r="IV23" s="26">
        <f t="shared" si="72"/>
        <v>0</v>
      </c>
      <c r="IW23" s="26"/>
      <c r="IX23" s="26"/>
      <c r="IY23" s="26">
        <f t="shared" si="73"/>
        <v>0</v>
      </c>
      <c r="IZ23" s="26"/>
      <c r="JA23" s="26"/>
      <c r="JB23" s="26">
        <f t="shared" si="74"/>
        <v>0</v>
      </c>
      <c r="JC23" s="26"/>
      <c r="JD23" s="26"/>
      <c r="JE23" s="26">
        <f t="shared" si="75"/>
        <v>0</v>
      </c>
      <c r="JF23" s="26"/>
      <c r="JG23" s="26"/>
      <c r="JH23" s="26">
        <f t="shared" si="76"/>
        <v>0</v>
      </c>
      <c r="JI23" s="26"/>
      <c r="JJ23" s="26"/>
      <c r="JK23" s="26">
        <f t="shared" si="77"/>
        <v>0</v>
      </c>
      <c r="JL23" s="26"/>
      <c r="JM23" s="26"/>
      <c r="JN23" s="26">
        <f t="shared" si="78"/>
        <v>0</v>
      </c>
      <c r="JO23" s="26"/>
      <c r="JP23" s="26"/>
      <c r="JQ23" s="26">
        <f t="shared" si="79"/>
        <v>0</v>
      </c>
      <c r="JR23" s="26"/>
      <c r="JS23" s="26"/>
      <c r="JT23" s="26">
        <f t="shared" si="80"/>
        <v>0</v>
      </c>
      <c r="JU23" s="26"/>
      <c r="JV23" s="26"/>
      <c r="JW23" s="26">
        <f t="shared" si="131"/>
        <v>0</v>
      </c>
      <c r="JX23" s="26"/>
      <c r="JY23" s="26"/>
      <c r="JZ23" s="26">
        <f t="shared" si="81"/>
        <v>0</v>
      </c>
      <c r="KA23" s="26"/>
      <c r="KB23" s="26"/>
      <c r="KC23" s="26">
        <f t="shared" si="82"/>
        <v>0</v>
      </c>
      <c r="KD23" s="26"/>
      <c r="KE23" s="26"/>
      <c r="KF23" s="26">
        <f t="shared" si="83"/>
        <v>0</v>
      </c>
      <c r="KG23" s="26"/>
      <c r="KH23" s="26"/>
      <c r="KI23" s="26">
        <f t="shared" si="84"/>
        <v>0</v>
      </c>
      <c r="KJ23" s="26"/>
      <c r="KK23" s="26"/>
      <c r="KL23" s="26">
        <f t="shared" si="85"/>
        <v>0</v>
      </c>
      <c r="KM23" s="26"/>
      <c r="KN23" s="26"/>
      <c r="KO23" s="26">
        <f t="shared" si="86"/>
        <v>0</v>
      </c>
      <c r="KP23" s="26"/>
      <c r="KQ23" s="26"/>
      <c r="KR23" s="26">
        <f t="shared" si="87"/>
        <v>0</v>
      </c>
      <c r="KS23" s="26"/>
      <c r="KT23" s="26"/>
      <c r="KU23" s="26">
        <f t="shared" si="88"/>
        <v>0</v>
      </c>
      <c r="KV23" s="26"/>
      <c r="KW23" s="26"/>
      <c r="KX23" s="26">
        <f t="shared" si="89"/>
        <v>0</v>
      </c>
      <c r="KY23" s="26"/>
      <c r="KZ23" s="26"/>
      <c r="LA23" s="26">
        <f t="shared" si="90"/>
        <v>0</v>
      </c>
      <c r="LB23" s="26"/>
      <c r="LC23" s="26"/>
      <c r="LD23" s="26">
        <f t="shared" si="91"/>
        <v>0</v>
      </c>
      <c r="LE23" s="26"/>
      <c r="LF23" s="26"/>
      <c r="LG23" s="26">
        <f t="shared" si="92"/>
        <v>0</v>
      </c>
      <c r="LH23" s="26"/>
      <c r="LI23" s="26"/>
      <c r="LJ23" s="26">
        <f t="shared" si="93"/>
        <v>0</v>
      </c>
      <c r="LK23" s="26"/>
      <c r="LL23" s="26"/>
      <c r="LM23" s="26">
        <f t="shared" si="94"/>
        <v>0</v>
      </c>
      <c r="LN23" s="26"/>
      <c r="LO23" s="26"/>
      <c r="LP23" s="26">
        <f t="shared" si="95"/>
        <v>0</v>
      </c>
      <c r="LQ23" s="26"/>
      <c r="LR23" s="26"/>
      <c r="LS23" s="26">
        <f t="shared" si="2"/>
        <v>0</v>
      </c>
      <c r="LT23" s="26"/>
      <c r="LU23" s="26"/>
      <c r="LV23" s="26">
        <f t="shared" si="96"/>
        <v>0</v>
      </c>
      <c r="LW23" s="26"/>
      <c r="LX23" s="26"/>
      <c r="LY23" s="26">
        <f t="shared" si="3"/>
        <v>0</v>
      </c>
      <c r="LZ23" s="26"/>
      <c r="MA23" s="26"/>
      <c r="MB23" s="26">
        <f t="shared" si="97"/>
        <v>0</v>
      </c>
      <c r="MC23" s="26"/>
      <c r="MD23" s="26"/>
      <c r="ME23" s="26">
        <f t="shared" si="98"/>
        <v>0</v>
      </c>
      <c r="MF23" s="26"/>
      <c r="MG23" s="26"/>
      <c r="MH23" s="26">
        <f t="shared" si="99"/>
        <v>0</v>
      </c>
      <c r="MI23" s="26"/>
      <c r="MJ23" s="26"/>
      <c r="MK23" s="26">
        <f t="shared" si="100"/>
        <v>0</v>
      </c>
      <c r="ML23" s="26"/>
      <c r="MM23" s="26"/>
      <c r="MN23" s="26">
        <f t="shared" si="101"/>
        <v>0</v>
      </c>
      <c r="MO23" s="26"/>
      <c r="MP23" s="26"/>
      <c r="MQ23" s="26">
        <f t="shared" si="102"/>
        <v>0</v>
      </c>
      <c r="MR23" s="26"/>
      <c r="MS23" s="26"/>
      <c r="MT23" s="26">
        <f t="shared" si="103"/>
        <v>0</v>
      </c>
      <c r="MU23" s="26"/>
      <c r="MV23" s="26"/>
      <c r="MW23" s="26">
        <f t="shared" si="104"/>
        <v>0</v>
      </c>
      <c r="MX23" s="26"/>
      <c r="MY23" s="26"/>
      <c r="MZ23" s="26">
        <f t="shared" si="105"/>
        <v>0</v>
      </c>
      <c r="NA23" s="26"/>
      <c r="NB23" s="26"/>
      <c r="NC23" s="26">
        <f t="shared" si="106"/>
        <v>0</v>
      </c>
      <c r="ND23" s="26"/>
      <c r="NE23" s="26"/>
      <c r="NF23" s="26">
        <f t="shared" si="107"/>
        <v>0</v>
      </c>
      <c r="NG23" s="26"/>
      <c r="NH23" s="26"/>
      <c r="NI23" s="26">
        <f t="shared" si="108"/>
        <v>0</v>
      </c>
      <c r="NJ23" s="26"/>
      <c r="NK23" s="26"/>
      <c r="NL23" s="26">
        <f t="shared" si="109"/>
        <v>0</v>
      </c>
      <c r="NM23" s="26"/>
      <c r="NN23" s="26"/>
      <c r="NO23" s="26">
        <f t="shared" si="110"/>
        <v>0</v>
      </c>
      <c r="NP23" s="26"/>
      <c r="NQ23" s="26"/>
      <c r="NR23" s="26">
        <f t="shared" si="111"/>
        <v>0</v>
      </c>
      <c r="NS23" s="26"/>
      <c r="NT23" s="26"/>
      <c r="NU23" s="26">
        <f t="shared" si="112"/>
        <v>0</v>
      </c>
      <c r="NV23" s="26"/>
      <c r="NW23" s="26"/>
      <c r="NX23" s="26">
        <f t="shared" si="113"/>
        <v>0</v>
      </c>
      <c r="NY23" s="26"/>
      <c r="NZ23" s="26"/>
      <c r="OA23" s="26">
        <f t="shared" si="114"/>
        <v>0</v>
      </c>
      <c r="OB23" s="26"/>
      <c r="OC23" s="26"/>
      <c r="OD23" s="26">
        <f t="shared" si="115"/>
        <v>0</v>
      </c>
      <c r="OE23" s="26"/>
      <c r="OF23" s="26"/>
      <c r="OG23" s="26">
        <f t="shared" si="116"/>
        <v>0</v>
      </c>
      <c r="OH23" s="26"/>
      <c r="OI23" s="26"/>
      <c r="OJ23" s="26">
        <f t="shared" si="117"/>
        <v>0</v>
      </c>
      <c r="OK23" s="26"/>
      <c r="OL23" s="26"/>
      <c r="OM23" s="26">
        <f t="shared" si="132"/>
        <v>0</v>
      </c>
      <c r="ON23" s="26"/>
      <c r="OO23" s="26"/>
      <c r="OP23" s="26">
        <f t="shared" si="118"/>
        <v>0</v>
      </c>
      <c r="OQ23" s="26"/>
      <c r="OR23" s="26"/>
      <c r="OS23" s="27">
        <f t="shared" si="119"/>
        <v>0</v>
      </c>
      <c r="OT23" s="26"/>
      <c r="OU23" s="26"/>
      <c r="OV23" s="26">
        <f t="shared" si="133"/>
        <v>0</v>
      </c>
      <c r="OW23" s="26"/>
      <c r="OX23" s="26"/>
      <c r="OY23" s="26">
        <f t="shared" si="120"/>
        <v>0</v>
      </c>
      <c r="OZ23" s="26"/>
      <c r="PA23" s="26"/>
      <c r="PB23" s="26">
        <f t="shared" si="121"/>
        <v>0</v>
      </c>
      <c r="PC23" s="26"/>
      <c r="PD23" s="26"/>
      <c r="PE23" s="26">
        <f t="shared" si="122"/>
        <v>0</v>
      </c>
      <c r="PF23" s="28">
        <f t="shared" si="123"/>
        <v>0</v>
      </c>
      <c r="PG23" s="29">
        <f t="shared" si="124"/>
        <v>0</v>
      </c>
      <c r="PH23" s="18"/>
      <c r="PI23" s="28">
        <f t="shared" si="125"/>
        <v>0</v>
      </c>
      <c r="PJ23" s="29">
        <f t="shared" si="126"/>
        <v>0</v>
      </c>
      <c r="PK23" s="6"/>
      <c r="PL23" s="28">
        <f t="shared" si="127"/>
        <v>0</v>
      </c>
      <c r="PM23" s="28">
        <f t="shared" si="128"/>
        <v>0</v>
      </c>
      <c r="PN23" s="6"/>
      <c r="PO23" s="28">
        <f t="shared" si="129"/>
        <v>0</v>
      </c>
      <c r="PP23" s="29">
        <f t="shared" si="130"/>
        <v>0</v>
      </c>
    </row>
    <row r="24" spans="1:432" s="30" customFormat="1" ht="20.25" hidden="1" x14ac:dyDescent="0.3">
      <c r="A24" s="19">
        <v>20</v>
      </c>
      <c r="B24" s="31" t="s">
        <v>129</v>
      </c>
      <c r="C24" s="32" t="s">
        <v>122</v>
      </c>
      <c r="D24" s="26">
        <v>4</v>
      </c>
      <c r="E24" s="26">
        <v>6</v>
      </c>
      <c r="F24" s="26"/>
      <c r="G24" s="26">
        <f t="shared" si="134"/>
        <v>10</v>
      </c>
      <c r="H24" s="26"/>
      <c r="I24" s="26"/>
      <c r="J24" s="26">
        <f t="shared" si="135"/>
        <v>10</v>
      </c>
      <c r="K24" s="26"/>
      <c r="L24" s="26"/>
      <c r="M24" s="26">
        <f t="shared" si="136"/>
        <v>10</v>
      </c>
      <c r="N24" s="26"/>
      <c r="O24" s="26"/>
      <c r="P24" s="26">
        <f t="shared" si="137"/>
        <v>10</v>
      </c>
      <c r="Q24" s="26"/>
      <c r="R24" s="26"/>
      <c r="S24" s="26">
        <f t="shared" si="138"/>
        <v>10</v>
      </c>
      <c r="T24" s="26"/>
      <c r="U24" s="26"/>
      <c r="V24" s="26">
        <f t="shared" si="139"/>
        <v>10</v>
      </c>
      <c r="W24" s="26"/>
      <c r="X24" s="26"/>
      <c r="Y24" s="26">
        <f t="shared" si="140"/>
        <v>10</v>
      </c>
      <c r="Z24" s="26"/>
      <c r="AA24" s="26"/>
      <c r="AB24" s="26">
        <f t="shared" si="141"/>
        <v>10</v>
      </c>
      <c r="AC24" s="26"/>
      <c r="AD24" s="26"/>
      <c r="AE24" s="26">
        <f t="shared" si="142"/>
        <v>10</v>
      </c>
      <c r="AF24" s="26"/>
      <c r="AG24" s="26"/>
      <c r="AH24" s="26">
        <f t="shared" si="143"/>
        <v>10</v>
      </c>
      <c r="AI24" s="26"/>
      <c r="AJ24" s="26"/>
      <c r="AK24" s="26">
        <f t="shared" si="144"/>
        <v>10</v>
      </c>
      <c r="AL24" s="26"/>
      <c r="AM24" s="26"/>
      <c r="AN24" s="26">
        <f t="shared" si="145"/>
        <v>10</v>
      </c>
      <c r="AO24" s="26"/>
      <c r="AP24" s="26"/>
      <c r="AQ24" s="26">
        <f t="shared" si="146"/>
        <v>10</v>
      </c>
      <c r="AR24" s="26"/>
      <c r="AS24" s="26">
        <v>1</v>
      </c>
      <c r="AT24" s="26">
        <f t="shared" si="4"/>
        <v>9</v>
      </c>
      <c r="AU24" s="26"/>
      <c r="AV24" s="26"/>
      <c r="AW24" s="26">
        <f t="shared" si="5"/>
        <v>9</v>
      </c>
      <c r="AX24" s="26"/>
      <c r="AY24" s="26">
        <v>2</v>
      </c>
      <c r="AZ24" s="26">
        <f t="shared" si="6"/>
        <v>7</v>
      </c>
      <c r="BA24" s="26"/>
      <c r="BB24" s="26"/>
      <c r="BC24" s="26">
        <f t="shared" si="7"/>
        <v>7</v>
      </c>
      <c r="BD24" s="26"/>
      <c r="BE24" s="26">
        <v>1</v>
      </c>
      <c r="BF24" s="26">
        <f t="shared" si="8"/>
        <v>6</v>
      </c>
      <c r="BG24" s="26"/>
      <c r="BH24" s="26"/>
      <c r="BI24" s="26">
        <f t="shared" si="9"/>
        <v>6</v>
      </c>
      <c r="BJ24" s="26"/>
      <c r="BK24" s="26"/>
      <c r="BL24" s="26">
        <f t="shared" si="10"/>
        <v>6</v>
      </c>
      <c r="BM24" s="26"/>
      <c r="BN24" s="26"/>
      <c r="BO24" s="26">
        <f t="shared" si="11"/>
        <v>6</v>
      </c>
      <c r="BP24" s="26"/>
      <c r="BQ24" s="26"/>
      <c r="BR24" s="26">
        <f t="shared" si="12"/>
        <v>6</v>
      </c>
      <c r="BS24" s="26"/>
      <c r="BT24" s="26"/>
      <c r="BU24" s="26">
        <f t="shared" si="13"/>
        <v>6</v>
      </c>
      <c r="BV24" s="26"/>
      <c r="BW24" s="26">
        <v>1</v>
      </c>
      <c r="BX24" s="26">
        <f t="shared" si="14"/>
        <v>5</v>
      </c>
      <c r="BY24" s="26"/>
      <c r="BZ24" s="26"/>
      <c r="CA24" s="27">
        <f t="shared" si="15"/>
        <v>5</v>
      </c>
      <c r="CB24" s="26"/>
      <c r="CC24" s="26"/>
      <c r="CD24" s="26">
        <f t="shared" si="16"/>
        <v>5</v>
      </c>
      <c r="CE24" s="26"/>
      <c r="CF24" s="26"/>
      <c r="CG24" s="26">
        <f t="shared" si="17"/>
        <v>5</v>
      </c>
      <c r="CH24" s="26">
        <v>5</v>
      </c>
      <c r="CI24" s="26">
        <v>1</v>
      </c>
      <c r="CJ24" s="26">
        <f t="shared" si="18"/>
        <v>9</v>
      </c>
      <c r="CK24" s="26"/>
      <c r="CL24" s="26"/>
      <c r="CM24" s="26">
        <f t="shared" si="19"/>
        <v>9</v>
      </c>
      <c r="CN24" s="26"/>
      <c r="CO24" s="26"/>
      <c r="CP24" s="26">
        <f t="shared" si="20"/>
        <v>9</v>
      </c>
      <c r="CQ24" s="26"/>
      <c r="CR24" s="26">
        <v>2</v>
      </c>
      <c r="CS24" s="26">
        <f t="shared" si="21"/>
        <v>7</v>
      </c>
      <c r="CT24" s="26"/>
      <c r="CU24" s="26"/>
      <c r="CV24" s="26">
        <f t="shared" si="22"/>
        <v>7</v>
      </c>
      <c r="CW24" s="26"/>
      <c r="CX24" s="26"/>
      <c r="CY24" s="26">
        <f t="shared" si="23"/>
        <v>7</v>
      </c>
      <c r="CZ24" s="26"/>
      <c r="DA24" s="26"/>
      <c r="DB24" s="26">
        <f t="shared" si="24"/>
        <v>7</v>
      </c>
      <c r="DC24" s="26"/>
      <c r="DD24" s="26"/>
      <c r="DE24" s="26">
        <f t="shared" si="25"/>
        <v>7</v>
      </c>
      <c r="DF24" s="26"/>
      <c r="DG24" s="26"/>
      <c r="DH24" s="26">
        <f t="shared" si="26"/>
        <v>7</v>
      </c>
      <c r="DI24" s="26"/>
      <c r="DJ24" s="26"/>
      <c r="DK24" s="26">
        <f t="shared" si="27"/>
        <v>7</v>
      </c>
      <c r="DL24" s="26"/>
      <c r="DM24" s="26">
        <v>2</v>
      </c>
      <c r="DN24" s="26">
        <f t="shared" si="28"/>
        <v>5</v>
      </c>
      <c r="DO24" s="26"/>
      <c r="DP24" s="26"/>
      <c r="DQ24" s="26">
        <f t="shared" si="29"/>
        <v>5</v>
      </c>
      <c r="DR24" s="26"/>
      <c r="DS24" s="26">
        <v>1</v>
      </c>
      <c r="DT24" s="26">
        <f t="shared" si="30"/>
        <v>4</v>
      </c>
      <c r="DU24" s="26"/>
      <c r="DV24" s="26"/>
      <c r="DW24" s="26">
        <f t="shared" si="31"/>
        <v>4</v>
      </c>
      <c r="DX24" s="26"/>
      <c r="DY24" s="26">
        <v>1</v>
      </c>
      <c r="DZ24" s="26">
        <f t="shared" si="32"/>
        <v>3</v>
      </c>
      <c r="EA24" s="26"/>
      <c r="EB24" s="26"/>
      <c r="EC24" s="26">
        <f t="shared" si="33"/>
        <v>3</v>
      </c>
      <c r="ED24" s="26"/>
      <c r="EE24" s="26"/>
      <c r="EF24" s="26">
        <f t="shared" si="34"/>
        <v>3</v>
      </c>
      <c r="EG24" s="26"/>
      <c r="EH24" s="26"/>
      <c r="EI24" s="26">
        <f t="shared" si="35"/>
        <v>3</v>
      </c>
      <c r="EJ24" s="26"/>
      <c r="EK24" s="26"/>
      <c r="EL24" s="26">
        <f t="shared" si="36"/>
        <v>3</v>
      </c>
      <c r="EM24" s="26"/>
      <c r="EN24" s="26"/>
      <c r="EO24" s="26">
        <f t="shared" si="37"/>
        <v>3</v>
      </c>
      <c r="EP24" s="26"/>
      <c r="EQ24" s="26"/>
      <c r="ER24" s="26">
        <f t="shared" si="38"/>
        <v>3</v>
      </c>
      <c r="ES24" s="26"/>
      <c r="ET24" s="26"/>
      <c r="EU24" s="26">
        <f t="shared" si="39"/>
        <v>3</v>
      </c>
      <c r="EV24" s="26"/>
      <c r="EW24" s="26">
        <v>1</v>
      </c>
      <c r="EX24" s="26">
        <f t="shared" si="40"/>
        <v>2</v>
      </c>
      <c r="EY24" s="26"/>
      <c r="EZ24" s="26"/>
      <c r="FA24" s="26">
        <f t="shared" si="41"/>
        <v>2</v>
      </c>
      <c r="FB24" s="26"/>
      <c r="FC24" s="26"/>
      <c r="FD24" s="26">
        <f t="shared" si="42"/>
        <v>2</v>
      </c>
      <c r="FE24" s="26"/>
      <c r="FF24" s="26"/>
      <c r="FG24" s="26">
        <f t="shared" si="0"/>
        <v>2</v>
      </c>
      <c r="FH24" s="26">
        <v>8</v>
      </c>
      <c r="FI24" s="26">
        <v>1</v>
      </c>
      <c r="FJ24" s="26">
        <f t="shared" si="43"/>
        <v>9</v>
      </c>
      <c r="FK24" s="26"/>
      <c r="FL24" s="26"/>
      <c r="FM24" s="26">
        <f t="shared" si="44"/>
        <v>9</v>
      </c>
      <c r="FN24" s="26"/>
      <c r="FO24" s="26"/>
      <c r="FP24" s="26">
        <f t="shared" si="45"/>
        <v>9</v>
      </c>
      <c r="FQ24" s="26"/>
      <c r="FR24" s="26"/>
      <c r="FS24" s="26">
        <f t="shared" si="46"/>
        <v>9</v>
      </c>
      <c r="FT24" s="26"/>
      <c r="FU24" s="26"/>
      <c r="FV24" s="26">
        <f t="shared" si="47"/>
        <v>9</v>
      </c>
      <c r="FW24" s="26"/>
      <c r="FX24" s="26"/>
      <c r="FY24" s="26">
        <f t="shared" si="48"/>
        <v>9</v>
      </c>
      <c r="FZ24" s="26"/>
      <c r="GA24" s="26">
        <v>1</v>
      </c>
      <c r="GB24" s="26">
        <f t="shared" si="49"/>
        <v>8</v>
      </c>
      <c r="GC24" s="26"/>
      <c r="GD24" s="26"/>
      <c r="GE24" s="26">
        <f t="shared" si="50"/>
        <v>8</v>
      </c>
      <c r="GF24" s="26"/>
      <c r="GG24" s="26"/>
      <c r="GH24" s="26">
        <f t="shared" si="51"/>
        <v>8</v>
      </c>
      <c r="GI24" s="26"/>
      <c r="GJ24" s="26"/>
      <c r="GK24" s="26">
        <f t="shared" si="52"/>
        <v>8</v>
      </c>
      <c r="GL24" s="26"/>
      <c r="GM24" s="26"/>
      <c r="GN24" s="26">
        <f t="shared" si="53"/>
        <v>8</v>
      </c>
      <c r="GO24" s="26"/>
      <c r="GP24" s="26"/>
      <c r="GQ24" s="26">
        <f t="shared" si="54"/>
        <v>8</v>
      </c>
      <c r="GR24" s="26"/>
      <c r="GS24" s="26">
        <v>1</v>
      </c>
      <c r="GT24" s="26">
        <f t="shared" si="55"/>
        <v>7</v>
      </c>
      <c r="GU24" s="26"/>
      <c r="GV24" s="26"/>
      <c r="GW24" s="26">
        <f t="shared" si="56"/>
        <v>7</v>
      </c>
      <c r="GX24" s="26"/>
      <c r="GY24" s="26"/>
      <c r="GZ24" s="26">
        <f t="shared" si="57"/>
        <v>7</v>
      </c>
      <c r="HA24" s="26"/>
      <c r="HB24" s="26"/>
      <c r="HC24" s="26">
        <f t="shared" si="58"/>
        <v>7</v>
      </c>
      <c r="HD24" s="26"/>
      <c r="HE24" s="26"/>
      <c r="HF24" s="26">
        <f t="shared" si="59"/>
        <v>7</v>
      </c>
      <c r="HG24" s="26"/>
      <c r="HH24" s="26"/>
      <c r="HI24" s="26">
        <f t="shared" si="60"/>
        <v>7</v>
      </c>
      <c r="HJ24" s="26"/>
      <c r="HK24" s="26"/>
      <c r="HL24" s="26">
        <f t="shared" si="61"/>
        <v>7</v>
      </c>
      <c r="HM24" s="26"/>
      <c r="HN24" s="26"/>
      <c r="HO24" s="26">
        <f t="shared" si="62"/>
        <v>7</v>
      </c>
      <c r="HP24" s="26"/>
      <c r="HQ24" s="26"/>
      <c r="HR24" s="26">
        <f t="shared" si="63"/>
        <v>7</v>
      </c>
      <c r="HS24" s="26"/>
      <c r="HT24" s="26"/>
      <c r="HU24" s="26">
        <f t="shared" si="1"/>
        <v>7</v>
      </c>
      <c r="HV24" s="26"/>
      <c r="HW24" s="26"/>
      <c r="HX24" s="26">
        <f t="shared" si="64"/>
        <v>7</v>
      </c>
      <c r="HY24" s="26"/>
      <c r="HZ24" s="26"/>
      <c r="IA24" s="26">
        <f t="shared" si="65"/>
        <v>7</v>
      </c>
      <c r="IB24" s="26"/>
      <c r="IC24" s="26"/>
      <c r="ID24" s="26">
        <f t="shared" si="66"/>
        <v>7</v>
      </c>
      <c r="IE24" s="26"/>
      <c r="IF24" s="26"/>
      <c r="IG24" s="33">
        <f t="shared" si="67"/>
        <v>7</v>
      </c>
      <c r="IH24" s="26">
        <v>3</v>
      </c>
      <c r="II24" s="26"/>
      <c r="IJ24" s="33">
        <f t="shared" si="68"/>
        <v>10</v>
      </c>
      <c r="IK24" s="26"/>
      <c r="IL24" s="26"/>
      <c r="IM24" s="33">
        <f t="shared" si="69"/>
        <v>10</v>
      </c>
      <c r="IN24" s="26"/>
      <c r="IO24" s="26">
        <v>1</v>
      </c>
      <c r="IP24" s="26">
        <f t="shared" si="70"/>
        <v>9</v>
      </c>
      <c r="IQ24" s="26"/>
      <c r="IR24" s="26"/>
      <c r="IS24" s="26">
        <f t="shared" si="71"/>
        <v>9</v>
      </c>
      <c r="IT24" s="26"/>
      <c r="IU24" s="26"/>
      <c r="IV24" s="26">
        <f t="shared" si="72"/>
        <v>9</v>
      </c>
      <c r="IW24" s="26"/>
      <c r="IX24" s="26"/>
      <c r="IY24" s="26">
        <f t="shared" si="73"/>
        <v>9</v>
      </c>
      <c r="IZ24" s="26"/>
      <c r="JA24" s="26"/>
      <c r="JB24" s="26">
        <f t="shared" si="74"/>
        <v>9</v>
      </c>
      <c r="JC24" s="26"/>
      <c r="JD24" s="26"/>
      <c r="JE24" s="26">
        <f t="shared" si="75"/>
        <v>9</v>
      </c>
      <c r="JF24" s="26"/>
      <c r="JG24" s="26">
        <v>4</v>
      </c>
      <c r="JH24" s="26">
        <f t="shared" si="76"/>
        <v>5</v>
      </c>
      <c r="JI24" s="26"/>
      <c r="JJ24" s="26">
        <v>2</v>
      </c>
      <c r="JK24" s="26">
        <f t="shared" si="77"/>
        <v>3</v>
      </c>
      <c r="JL24" s="26"/>
      <c r="JM24" s="26"/>
      <c r="JN24" s="26">
        <f t="shared" si="78"/>
        <v>3</v>
      </c>
      <c r="JO24" s="26"/>
      <c r="JP24" s="26"/>
      <c r="JQ24" s="26">
        <f t="shared" si="79"/>
        <v>3</v>
      </c>
      <c r="JR24" s="26"/>
      <c r="JS24" s="26"/>
      <c r="JT24" s="26">
        <f t="shared" si="80"/>
        <v>3</v>
      </c>
      <c r="JU24" s="26"/>
      <c r="JV24" s="26">
        <v>1</v>
      </c>
      <c r="JW24" s="26">
        <f t="shared" si="131"/>
        <v>2</v>
      </c>
      <c r="JX24" s="26"/>
      <c r="JY24" s="26"/>
      <c r="JZ24" s="26">
        <f t="shared" si="81"/>
        <v>2</v>
      </c>
      <c r="KA24" s="26"/>
      <c r="KB24" s="26"/>
      <c r="KC24" s="26">
        <f t="shared" si="82"/>
        <v>2</v>
      </c>
      <c r="KD24" s="26"/>
      <c r="KE24" s="26"/>
      <c r="KF24" s="26">
        <f t="shared" si="83"/>
        <v>2</v>
      </c>
      <c r="KG24" s="26"/>
      <c r="KH24" s="26"/>
      <c r="KI24" s="26">
        <f t="shared" si="84"/>
        <v>2</v>
      </c>
      <c r="KJ24" s="26"/>
      <c r="KK24" s="26"/>
      <c r="KL24" s="26">
        <f t="shared" si="85"/>
        <v>2</v>
      </c>
      <c r="KM24" s="26"/>
      <c r="KN24" s="26"/>
      <c r="KO24" s="26">
        <f t="shared" si="86"/>
        <v>2</v>
      </c>
      <c r="KP24" s="26"/>
      <c r="KQ24" s="26"/>
      <c r="KR24" s="26">
        <f t="shared" si="87"/>
        <v>2</v>
      </c>
      <c r="KS24" s="26"/>
      <c r="KT24" s="26"/>
      <c r="KU24" s="26">
        <f t="shared" si="88"/>
        <v>2</v>
      </c>
      <c r="KV24" s="26"/>
      <c r="KW24" s="26"/>
      <c r="KX24" s="26">
        <f t="shared" si="89"/>
        <v>2</v>
      </c>
      <c r="KY24" s="26"/>
      <c r="KZ24" s="26"/>
      <c r="LA24" s="26">
        <f t="shared" si="90"/>
        <v>2</v>
      </c>
      <c r="LB24" s="26"/>
      <c r="LC24" s="26"/>
      <c r="LD24" s="26">
        <f t="shared" si="91"/>
        <v>2</v>
      </c>
      <c r="LE24" s="26">
        <v>8</v>
      </c>
      <c r="LF24" s="26"/>
      <c r="LG24" s="26">
        <f t="shared" si="92"/>
        <v>10</v>
      </c>
      <c r="LH24" s="26"/>
      <c r="LI24" s="26"/>
      <c r="LJ24" s="26">
        <f t="shared" si="93"/>
        <v>10</v>
      </c>
      <c r="LK24" s="26"/>
      <c r="LL24" s="26">
        <v>1</v>
      </c>
      <c r="LM24" s="26">
        <f t="shared" si="94"/>
        <v>9</v>
      </c>
      <c r="LN24" s="26"/>
      <c r="LO24" s="26"/>
      <c r="LP24" s="26">
        <f t="shared" si="95"/>
        <v>9</v>
      </c>
      <c r="LQ24" s="26"/>
      <c r="LR24" s="26"/>
      <c r="LS24" s="26">
        <f t="shared" si="2"/>
        <v>9</v>
      </c>
      <c r="LT24" s="26"/>
      <c r="LU24" s="26"/>
      <c r="LV24" s="26">
        <f t="shared" si="96"/>
        <v>9</v>
      </c>
      <c r="LW24" s="26"/>
      <c r="LX24" s="26"/>
      <c r="LY24" s="26">
        <f t="shared" si="3"/>
        <v>9</v>
      </c>
      <c r="LZ24" s="26"/>
      <c r="MA24" s="26"/>
      <c r="MB24" s="26">
        <f t="shared" si="97"/>
        <v>9</v>
      </c>
      <c r="MC24" s="26"/>
      <c r="MD24" s="26"/>
      <c r="ME24" s="26">
        <f t="shared" si="98"/>
        <v>9</v>
      </c>
      <c r="MF24" s="26"/>
      <c r="MG24" s="26"/>
      <c r="MH24" s="26">
        <f t="shared" si="99"/>
        <v>9</v>
      </c>
      <c r="MI24" s="26"/>
      <c r="MJ24" s="26"/>
      <c r="MK24" s="26">
        <f t="shared" si="100"/>
        <v>9</v>
      </c>
      <c r="ML24" s="26"/>
      <c r="MM24" s="26"/>
      <c r="MN24" s="26">
        <f t="shared" si="101"/>
        <v>9</v>
      </c>
      <c r="MO24" s="26"/>
      <c r="MP24" s="26"/>
      <c r="MQ24" s="26">
        <f t="shared" si="102"/>
        <v>9</v>
      </c>
      <c r="MR24" s="26"/>
      <c r="MS24" s="26"/>
      <c r="MT24" s="26">
        <f t="shared" si="103"/>
        <v>9</v>
      </c>
      <c r="MU24" s="26"/>
      <c r="MV24" s="26">
        <v>2</v>
      </c>
      <c r="MW24" s="26">
        <f t="shared" si="104"/>
        <v>7</v>
      </c>
      <c r="MX24" s="26"/>
      <c r="MY24" s="26"/>
      <c r="MZ24" s="26">
        <f t="shared" si="105"/>
        <v>7</v>
      </c>
      <c r="NA24" s="26"/>
      <c r="NB24" s="26"/>
      <c r="NC24" s="26">
        <f t="shared" si="106"/>
        <v>7</v>
      </c>
      <c r="ND24" s="26"/>
      <c r="NE24" s="26"/>
      <c r="NF24" s="26">
        <f t="shared" si="107"/>
        <v>7</v>
      </c>
      <c r="NG24" s="26"/>
      <c r="NH24" s="26"/>
      <c r="NI24" s="26">
        <f t="shared" si="108"/>
        <v>7</v>
      </c>
      <c r="NJ24" s="26"/>
      <c r="NK24" s="26"/>
      <c r="NL24" s="26">
        <f t="shared" si="109"/>
        <v>7</v>
      </c>
      <c r="NM24" s="26"/>
      <c r="NN24" s="26"/>
      <c r="NO24" s="26">
        <f t="shared" si="110"/>
        <v>7</v>
      </c>
      <c r="NP24" s="26"/>
      <c r="NQ24" s="26"/>
      <c r="NR24" s="26">
        <f t="shared" si="111"/>
        <v>7</v>
      </c>
      <c r="NS24" s="26"/>
      <c r="NT24" s="26"/>
      <c r="NU24" s="26">
        <f t="shared" si="112"/>
        <v>7</v>
      </c>
      <c r="NV24" s="26"/>
      <c r="NW24" s="26"/>
      <c r="NX24" s="26">
        <f t="shared" si="113"/>
        <v>7</v>
      </c>
      <c r="NY24" s="26"/>
      <c r="NZ24" s="26"/>
      <c r="OA24" s="26">
        <f t="shared" si="114"/>
        <v>7</v>
      </c>
      <c r="OB24" s="26"/>
      <c r="OC24" s="26"/>
      <c r="OD24" s="26">
        <f t="shared" si="115"/>
        <v>7</v>
      </c>
      <c r="OE24" s="26">
        <v>3</v>
      </c>
      <c r="OF24" s="26">
        <v>1</v>
      </c>
      <c r="OG24" s="26">
        <f t="shared" si="116"/>
        <v>9</v>
      </c>
      <c r="OH24" s="26"/>
      <c r="OI24" s="26"/>
      <c r="OJ24" s="26">
        <f t="shared" si="117"/>
        <v>9</v>
      </c>
      <c r="OK24" s="26"/>
      <c r="OL24" s="26"/>
      <c r="OM24" s="26">
        <f t="shared" si="132"/>
        <v>9</v>
      </c>
      <c r="ON24" s="26"/>
      <c r="OO24" s="26"/>
      <c r="OP24" s="26">
        <f t="shared" si="118"/>
        <v>9</v>
      </c>
      <c r="OQ24" s="26"/>
      <c r="OR24" s="26"/>
      <c r="OS24" s="27">
        <f t="shared" si="119"/>
        <v>9</v>
      </c>
      <c r="OT24" s="26"/>
      <c r="OU24" s="26"/>
      <c r="OV24" s="26">
        <f t="shared" si="133"/>
        <v>9</v>
      </c>
      <c r="OW24" s="26"/>
      <c r="OX24" s="26"/>
      <c r="OY24" s="26">
        <f t="shared" si="120"/>
        <v>9</v>
      </c>
      <c r="OZ24" s="26"/>
      <c r="PA24" s="26"/>
      <c r="PB24" s="26">
        <f t="shared" si="121"/>
        <v>9</v>
      </c>
      <c r="PC24" s="26"/>
      <c r="PD24" s="26"/>
      <c r="PE24" s="26">
        <f t="shared" si="122"/>
        <v>9</v>
      </c>
      <c r="PF24" s="28">
        <f t="shared" si="123"/>
        <v>6</v>
      </c>
      <c r="PG24" s="29">
        <f t="shared" si="124"/>
        <v>0.2608695652173913</v>
      </c>
      <c r="PH24" s="18"/>
      <c r="PI24" s="28">
        <f t="shared" si="125"/>
        <v>3</v>
      </c>
      <c r="PJ24" s="29">
        <f t="shared" si="126"/>
        <v>0.11538461538461539</v>
      </c>
      <c r="PK24" s="6"/>
      <c r="PL24" s="28">
        <f t="shared" si="127"/>
        <v>8</v>
      </c>
      <c r="PM24" s="28">
        <f t="shared" si="128"/>
        <v>0.32</v>
      </c>
      <c r="PN24" s="6"/>
      <c r="PO24" s="28">
        <f t="shared" si="129"/>
        <v>17</v>
      </c>
      <c r="PP24" s="29">
        <f t="shared" si="130"/>
        <v>0.22972972972972974</v>
      </c>
    </row>
    <row r="25" spans="1:432" s="30" customFormat="1" ht="20.25" hidden="1" x14ac:dyDescent="0.3">
      <c r="A25" s="19">
        <v>21</v>
      </c>
      <c r="B25" s="31" t="s">
        <v>130</v>
      </c>
      <c r="C25" s="32" t="s">
        <v>122</v>
      </c>
      <c r="D25" s="26">
        <v>0</v>
      </c>
      <c r="E25" s="26"/>
      <c r="F25" s="26"/>
      <c r="G25" s="26">
        <f t="shared" si="134"/>
        <v>0</v>
      </c>
      <c r="H25" s="26"/>
      <c r="I25" s="26"/>
      <c r="J25" s="26">
        <f t="shared" si="135"/>
        <v>0</v>
      </c>
      <c r="K25" s="26"/>
      <c r="L25" s="26"/>
      <c r="M25" s="26">
        <f t="shared" si="136"/>
        <v>0</v>
      </c>
      <c r="N25" s="26"/>
      <c r="O25" s="26"/>
      <c r="P25" s="26">
        <f t="shared" si="137"/>
        <v>0</v>
      </c>
      <c r="Q25" s="26"/>
      <c r="R25" s="26"/>
      <c r="S25" s="26">
        <f t="shared" si="138"/>
        <v>0</v>
      </c>
      <c r="T25" s="26"/>
      <c r="U25" s="26"/>
      <c r="V25" s="26">
        <f t="shared" si="139"/>
        <v>0</v>
      </c>
      <c r="W25" s="26"/>
      <c r="X25" s="26"/>
      <c r="Y25" s="26">
        <f t="shared" si="140"/>
        <v>0</v>
      </c>
      <c r="Z25" s="26"/>
      <c r="AA25" s="26"/>
      <c r="AB25" s="26">
        <f t="shared" si="141"/>
        <v>0</v>
      </c>
      <c r="AC25" s="26"/>
      <c r="AD25" s="26"/>
      <c r="AE25" s="26">
        <f t="shared" si="142"/>
        <v>0</v>
      </c>
      <c r="AF25" s="26"/>
      <c r="AG25" s="26"/>
      <c r="AH25" s="26">
        <f t="shared" si="143"/>
        <v>0</v>
      </c>
      <c r="AI25" s="26"/>
      <c r="AJ25" s="26"/>
      <c r="AK25" s="26">
        <f t="shared" si="144"/>
        <v>0</v>
      </c>
      <c r="AL25" s="26"/>
      <c r="AM25" s="26"/>
      <c r="AN25" s="26">
        <f t="shared" si="145"/>
        <v>0</v>
      </c>
      <c r="AO25" s="26"/>
      <c r="AP25" s="26"/>
      <c r="AQ25" s="26">
        <f t="shared" si="146"/>
        <v>0</v>
      </c>
      <c r="AR25" s="26"/>
      <c r="AS25" s="26"/>
      <c r="AT25" s="26">
        <f t="shared" si="4"/>
        <v>0</v>
      </c>
      <c r="AU25" s="26">
        <v>5</v>
      </c>
      <c r="AV25" s="26"/>
      <c r="AW25" s="26">
        <f t="shared" si="5"/>
        <v>5</v>
      </c>
      <c r="AX25" s="26"/>
      <c r="AY25" s="26"/>
      <c r="AZ25" s="26">
        <f t="shared" si="6"/>
        <v>5</v>
      </c>
      <c r="BA25" s="26"/>
      <c r="BB25" s="26"/>
      <c r="BC25" s="26">
        <f t="shared" si="7"/>
        <v>5</v>
      </c>
      <c r="BD25" s="26"/>
      <c r="BE25" s="26"/>
      <c r="BF25" s="26">
        <f t="shared" si="8"/>
        <v>5</v>
      </c>
      <c r="BG25" s="26"/>
      <c r="BH25" s="26"/>
      <c r="BI25" s="26">
        <f t="shared" si="9"/>
        <v>5</v>
      </c>
      <c r="BJ25" s="26"/>
      <c r="BK25" s="26"/>
      <c r="BL25" s="26">
        <f t="shared" si="10"/>
        <v>5</v>
      </c>
      <c r="BM25" s="26"/>
      <c r="BN25" s="26">
        <v>1</v>
      </c>
      <c r="BO25" s="26">
        <f t="shared" si="11"/>
        <v>4</v>
      </c>
      <c r="BP25" s="26"/>
      <c r="BQ25" s="26"/>
      <c r="BR25" s="26">
        <f t="shared" si="12"/>
        <v>4</v>
      </c>
      <c r="BS25" s="26"/>
      <c r="BT25" s="26"/>
      <c r="BU25" s="26">
        <f t="shared" si="13"/>
        <v>4</v>
      </c>
      <c r="BV25" s="26"/>
      <c r="BW25" s="26"/>
      <c r="BX25" s="26">
        <f t="shared" si="14"/>
        <v>4</v>
      </c>
      <c r="BY25" s="26"/>
      <c r="BZ25" s="26"/>
      <c r="CA25" s="27">
        <f t="shared" si="15"/>
        <v>4</v>
      </c>
      <c r="CB25" s="26"/>
      <c r="CC25" s="26"/>
      <c r="CD25" s="26">
        <f t="shared" si="16"/>
        <v>4</v>
      </c>
      <c r="CE25" s="26"/>
      <c r="CF25" s="26"/>
      <c r="CG25" s="26">
        <f t="shared" si="17"/>
        <v>4</v>
      </c>
      <c r="CH25" s="26"/>
      <c r="CI25" s="26"/>
      <c r="CJ25" s="26">
        <f t="shared" si="18"/>
        <v>4</v>
      </c>
      <c r="CK25" s="26"/>
      <c r="CL25" s="26"/>
      <c r="CM25" s="26">
        <f t="shared" si="19"/>
        <v>4</v>
      </c>
      <c r="CN25" s="26"/>
      <c r="CO25" s="26"/>
      <c r="CP25" s="26">
        <f t="shared" si="20"/>
        <v>4</v>
      </c>
      <c r="CQ25" s="26"/>
      <c r="CR25" s="26">
        <v>2</v>
      </c>
      <c r="CS25" s="26">
        <f t="shared" si="21"/>
        <v>2</v>
      </c>
      <c r="CT25" s="26"/>
      <c r="CU25" s="26"/>
      <c r="CV25" s="26">
        <f t="shared" si="22"/>
        <v>2</v>
      </c>
      <c r="CW25" s="26"/>
      <c r="CX25" s="26"/>
      <c r="CY25" s="26">
        <f t="shared" si="23"/>
        <v>2</v>
      </c>
      <c r="CZ25" s="26"/>
      <c r="DA25" s="26"/>
      <c r="DB25" s="26">
        <f t="shared" si="24"/>
        <v>2</v>
      </c>
      <c r="DC25" s="26"/>
      <c r="DD25" s="26"/>
      <c r="DE25" s="26">
        <f t="shared" si="25"/>
        <v>2</v>
      </c>
      <c r="DF25" s="26"/>
      <c r="DG25" s="26"/>
      <c r="DH25" s="26">
        <f t="shared" si="26"/>
        <v>2</v>
      </c>
      <c r="DI25" s="26"/>
      <c r="DJ25" s="26"/>
      <c r="DK25" s="26">
        <f t="shared" si="27"/>
        <v>2</v>
      </c>
      <c r="DL25" s="26"/>
      <c r="DM25" s="26"/>
      <c r="DN25" s="26">
        <f t="shared" si="28"/>
        <v>2</v>
      </c>
      <c r="DO25" s="26"/>
      <c r="DP25" s="26"/>
      <c r="DQ25" s="26">
        <f t="shared" si="29"/>
        <v>2</v>
      </c>
      <c r="DR25" s="26"/>
      <c r="DS25" s="26"/>
      <c r="DT25" s="26">
        <f t="shared" si="30"/>
        <v>2</v>
      </c>
      <c r="DU25" s="26"/>
      <c r="DV25" s="26"/>
      <c r="DW25" s="26">
        <f t="shared" si="31"/>
        <v>2</v>
      </c>
      <c r="DX25" s="26"/>
      <c r="DY25" s="26"/>
      <c r="DZ25" s="26">
        <f t="shared" si="32"/>
        <v>2</v>
      </c>
      <c r="EA25" s="26"/>
      <c r="EB25" s="26"/>
      <c r="EC25" s="26">
        <f t="shared" si="33"/>
        <v>2</v>
      </c>
      <c r="ED25" s="26"/>
      <c r="EE25" s="26"/>
      <c r="EF25" s="26">
        <f t="shared" si="34"/>
        <v>2</v>
      </c>
      <c r="EG25" s="26"/>
      <c r="EH25" s="26"/>
      <c r="EI25" s="26">
        <f t="shared" si="35"/>
        <v>2</v>
      </c>
      <c r="EJ25" s="26"/>
      <c r="EK25" s="26"/>
      <c r="EL25" s="26">
        <f t="shared" si="36"/>
        <v>2</v>
      </c>
      <c r="EM25" s="26"/>
      <c r="EN25" s="26"/>
      <c r="EO25" s="26">
        <f t="shared" si="37"/>
        <v>2</v>
      </c>
      <c r="EP25" s="26"/>
      <c r="EQ25" s="26"/>
      <c r="ER25" s="26">
        <f t="shared" si="38"/>
        <v>2</v>
      </c>
      <c r="ES25" s="26"/>
      <c r="ET25" s="26"/>
      <c r="EU25" s="26">
        <f t="shared" si="39"/>
        <v>2</v>
      </c>
      <c r="EV25" s="26"/>
      <c r="EW25" s="26"/>
      <c r="EX25" s="26">
        <f t="shared" si="40"/>
        <v>2</v>
      </c>
      <c r="EY25" s="26"/>
      <c r="EZ25" s="26"/>
      <c r="FA25" s="26">
        <f t="shared" si="41"/>
        <v>2</v>
      </c>
      <c r="FB25" s="26"/>
      <c r="FC25" s="26"/>
      <c r="FD25" s="26">
        <f t="shared" si="42"/>
        <v>2</v>
      </c>
      <c r="FE25" s="26"/>
      <c r="FF25" s="26"/>
      <c r="FG25" s="26">
        <f t="shared" si="0"/>
        <v>2</v>
      </c>
      <c r="FH25" s="26"/>
      <c r="FI25" s="26"/>
      <c r="FJ25" s="26">
        <f t="shared" si="43"/>
        <v>2</v>
      </c>
      <c r="FK25" s="26"/>
      <c r="FL25" s="26"/>
      <c r="FM25" s="26">
        <f t="shared" si="44"/>
        <v>2</v>
      </c>
      <c r="FN25" s="26"/>
      <c r="FO25" s="26"/>
      <c r="FP25" s="26">
        <f t="shared" si="45"/>
        <v>2</v>
      </c>
      <c r="FQ25" s="26"/>
      <c r="FR25" s="26"/>
      <c r="FS25" s="26">
        <f t="shared" si="46"/>
        <v>2</v>
      </c>
      <c r="FT25" s="26"/>
      <c r="FU25" s="26"/>
      <c r="FV25" s="26">
        <f t="shared" si="47"/>
        <v>2</v>
      </c>
      <c r="FW25" s="26"/>
      <c r="FX25" s="26"/>
      <c r="FY25" s="26">
        <f t="shared" si="48"/>
        <v>2</v>
      </c>
      <c r="FZ25" s="26"/>
      <c r="GA25" s="26"/>
      <c r="GB25" s="26">
        <f t="shared" si="49"/>
        <v>2</v>
      </c>
      <c r="GC25" s="26"/>
      <c r="GD25" s="26"/>
      <c r="GE25" s="26">
        <f t="shared" si="50"/>
        <v>2</v>
      </c>
      <c r="GF25" s="26"/>
      <c r="GG25" s="26"/>
      <c r="GH25" s="26">
        <f t="shared" si="51"/>
        <v>2</v>
      </c>
      <c r="GI25" s="26"/>
      <c r="GJ25" s="26"/>
      <c r="GK25" s="26">
        <f t="shared" si="52"/>
        <v>2</v>
      </c>
      <c r="GL25" s="26"/>
      <c r="GM25" s="26"/>
      <c r="GN25" s="26">
        <f t="shared" si="53"/>
        <v>2</v>
      </c>
      <c r="GO25" s="26"/>
      <c r="GP25" s="26"/>
      <c r="GQ25" s="26">
        <f t="shared" si="54"/>
        <v>2</v>
      </c>
      <c r="GR25" s="26"/>
      <c r="GS25" s="26"/>
      <c r="GT25" s="26">
        <f t="shared" si="55"/>
        <v>2</v>
      </c>
      <c r="GU25" s="26"/>
      <c r="GV25" s="26"/>
      <c r="GW25" s="26">
        <f t="shared" si="56"/>
        <v>2</v>
      </c>
      <c r="GX25" s="26"/>
      <c r="GY25" s="26"/>
      <c r="GZ25" s="26">
        <f t="shared" si="57"/>
        <v>2</v>
      </c>
      <c r="HA25" s="26"/>
      <c r="HB25" s="26"/>
      <c r="HC25" s="26">
        <f t="shared" si="58"/>
        <v>2</v>
      </c>
      <c r="HD25" s="26"/>
      <c r="HE25" s="26"/>
      <c r="HF25" s="26">
        <f t="shared" si="59"/>
        <v>2</v>
      </c>
      <c r="HG25" s="26"/>
      <c r="HH25" s="26"/>
      <c r="HI25" s="26">
        <f t="shared" si="60"/>
        <v>2</v>
      </c>
      <c r="HJ25" s="26"/>
      <c r="HK25" s="26"/>
      <c r="HL25" s="26">
        <f t="shared" si="61"/>
        <v>2</v>
      </c>
      <c r="HM25" s="26"/>
      <c r="HN25" s="26"/>
      <c r="HO25" s="26">
        <f t="shared" si="62"/>
        <v>2</v>
      </c>
      <c r="HP25" s="26"/>
      <c r="HQ25" s="26"/>
      <c r="HR25" s="26">
        <f t="shared" si="63"/>
        <v>2</v>
      </c>
      <c r="HS25" s="26"/>
      <c r="HT25" s="26"/>
      <c r="HU25" s="26">
        <f t="shared" si="1"/>
        <v>2</v>
      </c>
      <c r="HV25" s="26"/>
      <c r="HW25" s="26"/>
      <c r="HX25" s="26">
        <f t="shared" si="64"/>
        <v>2</v>
      </c>
      <c r="HY25" s="26"/>
      <c r="HZ25" s="26"/>
      <c r="IA25" s="26">
        <f t="shared" si="65"/>
        <v>2</v>
      </c>
      <c r="IB25" s="26"/>
      <c r="IC25" s="26"/>
      <c r="ID25" s="26">
        <f t="shared" si="66"/>
        <v>2</v>
      </c>
      <c r="IE25" s="26"/>
      <c r="IF25" s="26">
        <v>1</v>
      </c>
      <c r="IG25" s="33">
        <f t="shared" si="67"/>
        <v>1</v>
      </c>
      <c r="IH25" s="26"/>
      <c r="II25" s="26"/>
      <c r="IJ25" s="33">
        <f t="shared" si="68"/>
        <v>1</v>
      </c>
      <c r="IK25" s="26"/>
      <c r="IL25" s="26"/>
      <c r="IM25" s="33">
        <f t="shared" si="69"/>
        <v>1</v>
      </c>
      <c r="IN25" s="26"/>
      <c r="IO25" s="26"/>
      <c r="IP25" s="26">
        <f t="shared" si="70"/>
        <v>1</v>
      </c>
      <c r="IQ25" s="26"/>
      <c r="IR25" s="26"/>
      <c r="IS25" s="26">
        <f t="shared" si="71"/>
        <v>1</v>
      </c>
      <c r="IT25" s="26"/>
      <c r="IU25" s="26"/>
      <c r="IV25" s="26">
        <f t="shared" si="72"/>
        <v>1</v>
      </c>
      <c r="IW25" s="26"/>
      <c r="IX25" s="26"/>
      <c r="IY25" s="26">
        <f t="shared" si="73"/>
        <v>1</v>
      </c>
      <c r="IZ25" s="26"/>
      <c r="JA25" s="26">
        <v>1</v>
      </c>
      <c r="JB25" s="26">
        <f t="shared" si="74"/>
        <v>0</v>
      </c>
      <c r="JC25" s="26"/>
      <c r="JD25" s="26"/>
      <c r="JE25" s="26">
        <f t="shared" si="75"/>
        <v>0</v>
      </c>
      <c r="JF25" s="26"/>
      <c r="JG25" s="26"/>
      <c r="JH25" s="26">
        <f t="shared" si="76"/>
        <v>0</v>
      </c>
      <c r="JI25" s="26"/>
      <c r="JJ25" s="26"/>
      <c r="JK25" s="26">
        <f t="shared" si="77"/>
        <v>0</v>
      </c>
      <c r="JL25" s="26"/>
      <c r="JM25" s="26"/>
      <c r="JN25" s="26">
        <f t="shared" si="78"/>
        <v>0</v>
      </c>
      <c r="JO25" s="26"/>
      <c r="JP25" s="26"/>
      <c r="JQ25" s="26">
        <f t="shared" si="79"/>
        <v>0</v>
      </c>
      <c r="JR25" s="26"/>
      <c r="JS25" s="26"/>
      <c r="JT25" s="26">
        <f t="shared" si="80"/>
        <v>0</v>
      </c>
      <c r="JU25" s="26"/>
      <c r="JV25" s="26"/>
      <c r="JW25" s="26">
        <f t="shared" si="131"/>
        <v>0</v>
      </c>
      <c r="JX25" s="26"/>
      <c r="JY25" s="26"/>
      <c r="JZ25" s="26">
        <f t="shared" si="81"/>
        <v>0</v>
      </c>
      <c r="KA25" s="26"/>
      <c r="KB25" s="26"/>
      <c r="KC25" s="26">
        <f t="shared" si="82"/>
        <v>0</v>
      </c>
      <c r="KD25" s="26"/>
      <c r="KE25" s="26"/>
      <c r="KF25" s="26">
        <f t="shared" si="83"/>
        <v>0</v>
      </c>
      <c r="KG25" s="26"/>
      <c r="KH25" s="26"/>
      <c r="KI25" s="26">
        <f t="shared" si="84"/>
        <v>0</v>
      </c>
      <c r="KJ25" s="26"/>
      <c r="KK25" s="26"/>
      <c r="KL25" s="26">
        <f t="shared" si="85"/>
        <v>0</v>
      </c>
      <c r="KM25" s="26"/>
      <c r="KN25" s="26"/>
      <c r="KO25" s="26">
        <f t="shared" si="86"/>
        <v>0</v>
      </c>
      <c r="KP25" s="26"/>
      <c r="KQ25" s="26"/>
      <c r="KR25" s="26">
        <f t="shared" si="87"/>
        <v>0</v>
      </c>
      <c r="KS25" s="26"/>
      <c r="KT25" s="26"/>
      <c r="KU25" s="26">
        <f t="shared" si="88"/>
        <v>0</v>
      </c>
      <c r="KV25" s="26"/>
      <c r="KW25" s="26"/>
      <c r="KX25" s="26">
        <f t="shared" si="89"/>
        <v>0</v>
      </c>
      <c r="KY25" s="26"/>
      <c r="KZ25" s="26"/>
      <c r="LA25" s="26">
        <f t="shared" si="90"/>
        <v>0</v>
      </c>
      <c r="LB25" s="26">
        <v>10</v>
      </c>
      <c r="LC25" s="26"/>
      <c r="LD25" s="26">
        <f t="shared" si="91"/>
        <v>10</v>
      </c>
      <c r="LE25" s="26"/>
      <c r="LF25" s="26"/>
      <c r="LG25" s="26">
        <f t="shared" si="92"/>
        <v>10</v>
      </c>
      <c r="LH25" s="26"/>
      <c r="LI25" s="26"/>
      <c r="LJ25" s="26">
        <f t="shared" si="93"/>
        <v>10</v>
      </c>
      <c r="LK25" s="26"/>
      <c r="LL25" s="26"/>
      <c r="LM25" s="26">
        <f t="shared" si="94"/>
        <v>10</v>
      </c>
      <c r="LN25" s="26"/>
      <c r="LO25" s="26"/>
      <c r="LP25" s="26">
        <f t="shared" si="95"/>
        <v>10</v>
      </c>
      <c r="LQ25" s="26"/>
      <c r="LR25" s="26">
        <v>1</v>
      </c>
      <c r="LS25" s="26">
        <f t="shared" si="2"/>
        <v>9</v>
      </c>
      <c r="LT25" s="26"/>
      <c r="LU25" s="26"/>
      <c r="LV25" s="26">
        <f t="shared" si="96"/>
        <v>9</v>
      </c>
      <c r="LW25" s="26"/>
      <c r="LX25" s="26"/>
      <c r="LY25" s="26">
        <f t="shared" si="3"/>
        <v>9</v>
      </c>
      <c r="LZ25" s="26"/>
      <c r="MA25" s="26"/>
      <c r="MB25" s="26">
        <f t="shared" si="97"/>
        <v>9</v>
      </c>
      <c r="MC25" s="26"/>
      <c r="MD25" s="26"/>
      <c r="ME25" s="26">
        <f t="shared" si="98"/>
        <v>9</v>
      </c>
      <c r="MF25" s="26"/>
      <c r="MG25" s="26"/>
      <c r="MH25" s="26">
        <f t="shared" si="99"/>
        <v>9</v>
      </c>
      <c r="MI25" s="26"/>
      <c r="MJ25" s="26"/>
      <c r="MK25" s="26">
        <f t="shared" si="100"/>
        <v>9</v>
      </c>
      <c r="ML25" s="26"/>
      <c r="MM25" s="26"/>
      <c r="MN25" s="26">
        <f t="shared" si="101"/>
        <v>9</v>
      </c>
      <c r="MO25" s="26"/>
      <c r="MP25" s="26"/>
      <c r="MQ25" s="26">
        <f t="shared" si="102"/>
        <v>9</v>
      </c>
      <c r="MR25" s="26"/>
      <c r="MS25" s="26"/>
      <c r="MT25" s="26">
        <f t="shared" si="103"/>
        <v>9</v>
      </c>
      <c r="MU25" s="26"/>
      <c r="MV25" s="26"/>
      <c r="MW25" s="26">
        <f t="shared" si="104"/>
        <v>9</v>
      </c>
      <c r="MX25" s="26"/>
      <c r="MY25" s="26"/>
      <c r="MZ25" s="26">
        <f t="shared" si="105"/>
        <v>9</v>
      </c>
      <c r="NA25" s="26"/>
      <c r="NB25" s="26"/>
      <c r="NC25" s="26">
        <f t="shared" si="106"/>
        <v>9</v>
      </c>
      <c r="ND25" s="26"/>
      <c r="NE25" s="26"/>
      <c r="NF25" s="26">
        <f t="shared" si="107"/>
        <v>9</v>
      </c>
      <c r="NG25" s="26"/>
      <c r="NH25" s="26"/>
      <c r="NI25" s="26">
        <f t="shared" si="108"/>
        <v>9</v>
      </c>
      <c r="NJ25" s="26"/>
      <c r="NK25" s="26"/>
      <c r="NL25" s="26">
        <f t="shared" si="109"/>
        <v>9</v>
      </c>
      <c r="NM25" s="26"/>
      <c r="NN25" s="26"/>
      <c r="NO25" s="26">
        <f t="shared" si="110"/>
        <v>9</v>
      </c>
      <c r="NP25" s="26"/>
      <c r="NQ25" s="26"/>
      <c r="NR25" s="26">
        <f t="shared" si="111"/>
        <v>9</v>
      </c>
      <c r="NS25" s="26"/>
      <c r="NT25" s="26"/>
      <c r="NU25" s="26">
        <f t="shared" si="112"/>
        <v>9</v>
      </c>
      <c r="NV25" s="26"/>
      <c r="NW25" s="26"/>
      <c r="NX25" s="26">
        <f t="shared" si="113"/>
        <v>9</v>
      </c>
      <c r="NY25" s="26"/>
      <c r="NZ25" s="26"/>
      <c r="OA25" s="26">
        <f t="shared" si="114"/>
        <v>9</v>
      </c>
      <c r="OB25" s="26"/>
      <c r="OC25" s="26"/>
      <c r="OD25" s="26">
        <f t="shared" si="115"/>
        <v>9</v>
      </c>
      <c r="OE25" s="26"/>
      <c r="OF25" s="26"/>
      <c r="OG25" s="26">
        <f t="shared" si="116"/>
        <v>9</v>
      </c>
      <c r="OH25" s="26"/>
      <c r="OI25" s="26"/>
      <c r="OJ25" s="26">
        <f t="shared" si="117"/>
        <v>9</v>
      </c>
      <c r="OK25" s="26"/>
      <c r="OL25" s="26"/>
      <c r="OM25" s="26">
        <f t="shared" si="132"/>
        <v>9</v>
      </c>
      <c r="ON25" s="26"/>
      <c r="OO25" s="26"/>
      <c r="OP25" s="26">
        <f t="shared" si="118"/>
        <v>9</v>
      </c>
      <c r="OQ25" s="26"/>
      <c r="OR25" s="26"/>
      <c r="OS25" s="27">
        <f t="shared" si="119"/>
        <v>9</v>
      </c>
      <c r="OT25" s="26"/>
      <c r="OU25" s="26"/>
      <c r="OV25" s="26">
        <f t="shared" si="133"/>
        <v>9</v>
      </c>
      <c r="OW25" s="26"/>
      <c r="OX25" s="26"/>
      <c r="OY25" s="26">
        <f t="shared" si="120"/>
        <v>9</v>
      </c>
      <c r="OZ25" s="26"/>
      <c r="PA25" s="26"/>
      <c r="PB25" s="26">
        <f t="shared" si="121"/>
        <v>9</v>
      </c>
      <c r="PC25" s="26"/>
      <c r="PD25" s="26"/>
      <c r="PE25" s="26">
        <f t="shared" si="122"/>
        <v>9</v>
      </c>
      <c r="PF25" s="28">
        <f t="shared" si="123"/>
        <v>0</v>
      </c>
      <c r="PG25" s="29">
        <f t="shared" si="124"/>
        <v>0</v>
      </c>
      <c r="PH25" s="18"/>
      <c r="PI25" s="28">
        <f t="shared" si="125"/>
        <v>1</v>
      </c>
      <c r="PJ25" s="29">
        <f t="shared" si="126"/>
        <v>3.8461538461538464E-2</v>
      </c>
      <c r="PK25" s="6"/>
      <c r="PL25" s="28">
        <f t="shared" si="127"/>
        <v>2</v>
      </c>
      <c r="PM25" s="28">
        <f t="shared" si="128"/>
        <v>0.08</v>
      </c>
      <c r="PN25" s="6"/>
      <c r="PO25" s="28">
        <f t="shared" si="129"/>
        <v>3</v>
      </c>
      <c r="PP25" s="29">
        <f t="shared" si="130"/>
        <v>4.0540540540540543E-2</v>
      </c>
    </row>
    <row r="26" spans="1:432" s="30" customFormat="1" ht="20.25" hidden="1" x14ac:dyDescent="0.3">
      <c r="A26" s="19">
        <v>22</v>
      </c>
      <c r="B26" s="31" t="s">
        <v>131</v>
      </c>
      <c r="C26" s="32" t="s">
        <v>122</v>
      </c>
      <c r="D26" s="26">
        <v>6</v>
      </c>
      <c r="E26" s="26">
        <v>4</v>
      </c>
      <c r="F26" s="26"/>
      <c r="G26" s="26">
        <f t="shared" si="134"/>
        <v>10</v>
      </c>
      <c r="H26" s="26"/>
      <c r="I26" s="26"/>
      <c r="J26" s="26">
        <f t="shared" si="135"/>
        <v>10</v>
      </c>
      <c r="K26" s="26"/>
      <c r="L26" s="26"/>
      <c r="M26" s="26">
        <f t="shared" si="136"/>
        <v>10</v>
      </c>
      <c r="N26" s="26"/>
      <c r="O26" s="26"/>
      <c r="P26" s="26">
        <f t="shared" si="137"/>
        <v>10</v>
      </c>
      <c r="Q26" s="26"/>
      <c r="R26" s="26">
        <v>1</v>
      </c>
      <c r="S26" s="26">
        <f t="shared" si="138"/>
        <v>9</v>
      </c>
      <c r="T26" s="26"/>
      <c r="U26" s="26"/>
      <c r="V26" s="26">
        <f t="shared" si="139"/>
        <v>9</v>
      </c>
      <c r="W26" s="26"/>
      <c r="X26" s="26"/>
      <c r="Y26" s="26">
        <f t="shared" si="140"/>
        <v>9</v>
      </c>
      <c r="Z26" s="26"/>
      <c r="AA26" s="26"/>
      <c r="AB26" s="26">
        <f t="shared" si="141"/>
        <v>9</v>
      </c>
      <c r="AC26" s="26"/>
      <c r="AD26" s="26"/>
      <c r="AE26" s="26">
        <f t="shared" si="142"/>
        <v>9</v>
      </c>
      <c r="AF26" s="26"/>
      <c r="AG26" s="26"/>
      <c r="AH26" s="26">
        <f t="shared" si="143"/>
        <v>9</v>
      </c>
      <c r="AI26" s="26"/>
      <c r="AJ26" s="26">
        <v>1</v>
      </c>
      <c r="AK26" s="26">
        <f t="shared" si="144"/>
        <v>8</v>
      </c>
      <c r="AL26" s="26"/>
      <c r="AM26" s="26"/>
      <c r="AN26" s="26">
        <f t="shared" si="145"/>
        <v>8</v>
      </c>
      <c r="AO26" s="26"/>
      <c r="AP26" s="26"/>
      <c r="AQ26" s="26">
        <f t="shared" si="146"/>
        <v>8</v>
      </c>
      <c r="AR26" s="26"/>
      <c r="AS26" s="26"/>
      <c r="AT26" s="26">
        <f t="shared" si="4"/>
        <v>8</v>
      </c>
      <c r="AU26" s="26"/>
      <c r="AV26" s="26">
        <v>1</v>
      </c>
      <c r="AW26" s="26">
        <f t="shared" si="5"/>
        <v>7</v>
      </c>
      <c r="AX26" s="26"/>
      <c r="AY26" s="26">
        <v>1</v>
      </c>
      <c r="AZ26" s="26">
        <f t="shared" si="6"/>
        <v>6</v>
      </c>
      <c r="BA26" s="26"/>
      <c r="BB26" s="26"/>
      <c r="BC26" s="26">
        <f t="shared" si="7"/>
        <v>6</v>
      </c>
      <c r="BD26" s="26"/>
      <c r="BE26" s="26"/>
      <c r="BF26" s="26">
        <f t="shared" si="8"/>
        <v>6</v>
      </c>
      <c r="BG26" s="26"/>
      <c r="BH26" s="26"/>
      <c r="BI26" s="26">
        <f t="shared" si="9"/>
        <v>6</v>
      </c>
      <c r="BJ26" s="26"/>
      <c r="BK26" s="26"/>
      <c r="BL26" s="26">
        <f t="shared" si="10"/>
        <v>6</v>
      </c>
      <c r="BM26" s="26"/>
      <c r="BN26" s="26"/>
      <c r="BO26" s="26">
        <f t="shared" si="11"/>
        <v>6</v>
      </c>
      <c r="BP26" s="26"/>
      <c r="BQ26" s="26">
        <v>1</v>
      </c>
      <c r="BR26" s="26">
        <f t="shared" si="12"/>
        <v>5</v>
      </c>
      <c r="BS26" s="26"/>
      <c r="BT26" s="26"/>
      <c r="BU26" s="26">
        <f t="shared" si="13"/>
        <v>5</v>
      </c>
      <c r="BV26" s="26"/>
      <c r="BW26" s="26"/>
      <c r="BX26" s="26">
        <f t="shared" si="14"/>
        <v>5</v>
      </c>
      <c r="BY26" s="26"/>
      <c r="BZ26" s="26"/>
      <c r="CA26" s="27">
        <f t="shared" si="15"/>
        <v>5</v>
      </c>
      <c r="CB26" s="26"/>
      <c r="CC26" s="26"/>
      <c r="CD26" s="26">
        <f t="shared" si="16"/>
        <v>5</v>
      </c>
      <c r="CE26" s="26"/>
      <c r="CF26" s="26"/>
      <c r="CG26" s="26">
        <f t="shared" si="17"/>
        <v>5</v>
      </c>
      <c r="CH26" s="26">
        <v>5</v>
      </c>
      <c r="CI26" s="26"/>
      <c r="CJ26" s="26">
        <f t="shared" si="18"/>
        <v>10</v>
      </c>
      <c r="CK26" s="26"/>
      <c r="CL26" s="26"/>
      <c r="CM26" s="26">
        <f t="shared" si="19"/>
        <v>10</v>
      </c>
      <c r="CN26" s="26"/>
      <c r="CO26" s="26"/>
      <c r="CP26" s="26">
        <f t="shared" si="20"/>
        <v>10</v>
      </c>
      <c r="CQ26" s="26"/>
      <c r="CR26" s="26"/>
      <c r="CS26" s="26">
        <f t="shared" si="21"/>
        <v>10</v>
      </c>
      <c r="CT26" s="26"/>
      <c r="CU26" s="26"/>
      <c r="CV26" s="26">
        <f t="shared" si="22"/>
        <v>10</v>
      </c>
      <c r="CW26" s="26"/>
      <c r="CX26" s="26"/>
      <c r="CY26" s="26">
        <f t="shared" si="23"/>
        <v>10</v>
      </c>
      <c r="CZ26" s="26"/>
      <c r="DA26" s="26"/>
      <c r="DB26" s="26">
        <f t="shared" si="24"/>
        <v>10</v>
      </c>
      <c r="DC26" s="26"/>
      <c r="DD26" s="26"/>
      <c r="DE26" s="26">
        <f t="shared" si="25"/>
        <v>10</v>
      </c>
      <c r="DF26" s="26"/>
      <c r="DG26" s="26">
        <v>2</v>
      </c>
      <c r="DH26" s="26">
        <f t="shared" si="26"/>
        <v>8</v>
      </c>
      <c r="DI26" s="26"/>
      <c r="DJ26" s="26"/>
      <c r="DK26" s="26">
        <f t="shared" si="27"/>
        <v>8</v>
      </c>
      <c r="DL26" s="26"/>
      <c r="DM26" s="26"/>
      <c r="DN26" s="26">
        <f t="shared" si="28"/>
        <v>8</v>
      </c>
      <c r="DO26" s="26"/>
      <c r="DP26" s="26"/>
      <c r="DQ26" s="26">
        <f t="shared" si="29"/>
        <v>8</v>
      </c>
      <c r="DR26" s="26"/>
      <c r="DS26" s="26">
        <v>1</v>
      </c>
      <c r="DT26" s="26">
        <f t="shared" si="30"/>
        <v>7</v>
      </c>
      <c r="DU26" s="26"/>
      <c r="DV26" s="26"/>
      <c r="DW26" s="26">
        <f t="shared" si="31"/>
        <v>7</v>
      </c>
      <c r="DX26" s="26"/>
      <c r="DY26" s="26"/>
      <c r="DZ26" s="26">
        <f t="shared" si="32"/>
        <v>7</v>
      </c>
      <c r="EA26" s="26"/>
      <c r="EB26" s="26">
        <v>2</v>
      </c>
      <c r="EC26" s="26">
        <f t="shared" si="33"/>
        <v>5</v>
      </c>
      <c r="ED26" s="26"/>
      <c r="EE26" s="26"/>
      <c r="EF26" s="26">
        <f t="shared" si="34"/>
        <v>5</v>
      </c>
      <c r="EG26" s="26"/>
      <c r="EH26" s="26"/>
      <c r="EI26" s="26">
        <f t="shared" si="35"/>
        <v>5</v>
      </c>
      <c r="EJ26" s="26"/>
      <c r="EK26" s="26"/>
      <c r="EL26" s="26">
        <f t="shared" si="36"/>
        <v>5</v>
      </c>
      <c r="EM26" s="26"/>
      <c r="EN26" s="26">
        <v>1</v>
      </c>
      <c r="EO26" s="26">
        <f t="shared" si="37"/>
        <v>4</v>
      </c>
      <c r="EP26" s="26"/>
      <c r="EQ26" s="26"/>
      <c r="ER26" s="26">
        <f t="shared" si="38"/>
        <v>4</v>
      </c>
      <c r="ES26" s="26"/>
      <c r="ET26" s="26">
        <v>1</v>
      </c>
      <c r="EU26" s="26">
        <f t="shared" si="39"/>
        <v>3</v>
      </c>
      <c r="EV26" s="26"/>
      <c r="EW26" s="26"/>
      <c r="EX26" s="26">
        <f t="shared" si="40"/>
        <v>3</v>
      </c>
      <c r="EY26" s="26"/>
      <c r="EZ26" s="26"/>
      <c r="FA26" s="26">
        <f t="shared" si="41"/>
        <v>3</v>
      </c>
      <c r="FB26" s="26"/>
      <c r="FC26" s="26">
        <v>1</v>
      </c>
      <c r="FD26" s="26">
        <f t="shared" si="42"/>
        <v>2</v>
      </c>
      <c r="FE26" s="26"/>
      <c r="FF26" s="26"/>
      <c r="FG26" s="26">
        <f t="shared" si="0"/>
        <v>2</v>
      </c>
      <c r="FH26" s="26">
        <v>8</v>
      </c>
      <c r="FI26" s="26"/>
      <c r="FJ26" s="26">
        <f t="shared" si="43"/>
        <v>10</v>
      </c>
      <c r="FK26" s="26"/>
      <c r="FL26" s="26"/>
      <c r="FM26" s="26">
        <f t="shared" si="44"/>
        <v>10</v>
      </c>
      <c r="FN26" s="26"/>
      <c r="FO26" s="26"/>
      <c r="FP26" s="26">
        <f t="shared" si="45"/>
        <v>10</v>
      </c>
      <c r="FQ26" s="26"/>
      <c r="FR26" s="26"/>
      <c r="FS26" s="26">
        <f t="shared" si="46"/>
        <v>10</v>
      </c>
      <c r="FT26" s="26"/>
      <c r="FU26" s="26">
        <v>1</v>
      </c>
      <c r="FV26" s="26">
        <f t="shared" si="47"/>
        <v>9</v>
      </c>
      <c r="FW26" s="26"/>
      <c r="FX26" s="26"/>
      <c r="FY26" s="26">
        <f t="shared" si="48"/>
        <v>9</v>
      </c>
      <c r="FZ26" s="26"/>
      <c r="GA26" s="26"/>
      <c r="GB26" s="26">
        <f t="shared" si="49"/>
        <v>9</v>
      </c>
      <c r="GC26" s="26"/>
      <c r="GD26" s="26"/>
      <c r="GE26" s="26">
        <f t="shared" si="50"/>
        <v>9</v>
      </c>
      <c r="GF26" s="26"/>
      <c r="GG26" s="26"/>
      <c r="GH26" s="26">
        <f t="shared" si="51"/>
        <v>9</v>
      </c>
      <c r="GI26" s="26"/>
      <c r="GJ26" s="26"/>
      <c r="GK26" s="26">
        <f t="shared" si="52"/>
        <v>9</v>
      </c>
      <c r="GL26" s="26"/>
      <c r="GM26" s="26">
        <v>1</v>
      </c>
      <c r="GN26" s="26">
        <f t="shared" si="53"/>
        <v>8</v>
      </c>
      <c r="GO26" s="26"/>
      <c r="GP26" s="26"/>
      <c r="GQ26" s="26">
        <f t="shared" si="54"/>
        <v>8</v>
      </c>
      <c r="GR26" s="26"/>
      <c r="GS26" s="26"/>
      <c r="GT26" s="26">
        <f t="shared" si="55"/>
        <v>8</v>
      </c>
      <c r="GU26" s="26"/>
      <c r="GV26" s="26"/>
      <c r="GW26" s="26">
        <f t="shared" si="56"/>
        <v>8</v>
      </c>
      <c r="GX26" s="26"/>
      <c r="GY26" s="26"/>
      <c r="GZ26" s="26">
        <f t="shared" si="57"/>
        <v>8</v>
      </c>
      <c r="HA26" s="26"/>
      <c r="HB26" s="26"/>
      <c r="HC26" s="26">
        <f t="shared" si="58"/>
        <v>8</v>
      </c>
      <c r="HD26" s="26"/>
      <c r="HE26" s="26"/>
      <c r="HF26" s="26">
        <f t="shared" si="59"/>
        <v>8</v>
      </c>
      <c r="HG26" s="26"/>
      <c r="HH26" s="26"/>
      <c r="HI26" s="26">
        <f t="shared" si="60"/>
        <v>8</v>
      </c>
      <c r="HJ26" s="26"/>
      <c r="HK26" s="26"/>
      <c r="HL26" s="26">
        <f t="shared" si="61"/>
        <v>8</v>
      </c>
      <c r="HM26" s="26"/>
      <c r="HN26" s="26"/>
      <c r="HO26" s="26">
        <f t="shared" si="62"/>
        <v>8</v>
      </c>
      <c r="HP26" s="26"/>
      <c r="HQ26" s="26"/>
      <c r="HR26" s="26">
        <f t="shared" si="63"/>
        <v>8</v>
      </c>
      <c r="HS26" s="26"/>
      <c r="HT26" s="26"/>
      <c r="HU26" s="26">
        <f t="shared" si="1"/>
        <v>8</v>
      </c>
      <c r="HV26" s="26"/>
      <c r="HW26" s="26"/>
      <c r="HX26" s="26">
        <f t="shared" si="64"/>
        <v>8</v>
      </c>
      <c r="HY26" s="26"/>
      <c r="HZ26" s="26"/>
      <c r="IA26" s="26">
        <f t="shared" si="65"/>
        <v>8</v>
      </c>
      <c r="IB26" s="26"/>
      <c r="IC26" s="26"/>
      <c r="ID26" s="26">
        <f t="shared" si="66"/>
        <v>8</v>
      </c>
      <c r="IE26" s="26"/>
      <c r="IF26" s="26"/>
      <c r="IG26" s="33">
        <f t="shared" si="67"/>
        <v>8</v>
      </c>
      <c r="IH26" s="26">
        <v>2</v>
      </c>
      <c r="II26" s="26">
        <v>1</v>
      </c>
      <c r="IJ26" s="33">
        <f t="shared" si="68"/>
        <v>9</v>
      </c>
      <c r="IK26" s="26"/>
      <c r="IL26" s="26">
        <v>1</v>
      </c>
      <c r="IM26" s="33">
        <f t="shared" si="69"/>
        <v>8</v>
      </c>
      <c r="IN26" s="26"/>
      <c r="IO26" s="26">
        <v>1</v>
      </c>
      <c r="IP26" s="26">
        <f t="shared" si="70"/>
        <v>7</v>
      </c>
      <c r="IQ26" s="26"/>
      <c r="IR26" s="26"/>
      <c r="IS26" s="26">
        <f t="shared" si="71"/>
        <v>7</v>
      </c>
      <c r="IT26" s="26"/>
      <c r="IU26" s="26"/>
      <c r="IV26" s="26">
        <f t="shared" si="72"/>
        <v>7</v>
      </c>
      <c r="IW26" s="26"/>
      <c r="IX26" s="26"/>
      <c r="IY26" s="26">
        <f t="shared" si="73"/>
        <v>7</v>
      </c>
      <c r="IZ26" s="26"/>
      <c r="JA26" s="26"/>
      <c r="JB26" s="26">
        <f t="shared" si="74"/>
        <v>7</v>
      </c>
      <c r="JC26" s="26"/>
      <c r="JD26" s="26"/>
      <c r="JE26" s="26">
        <f t="shared" si="75"/>
        <v>7</v>
      </c>
      <c r="JF26" s="26"/>
      <c r="JG26" s="26"/>
      <c r="JH26" s="26">
        <f t="shared" si="76"/>
        <v>7</v>
      </c>
      <c r="JI26" s="26"/>
      <c r="JJ26" s="26"/>
      <c r="JK26" s="26">
        <f t="shared" si="77"/>
        <v>7</v>
      </c>
      <c r="JL26" s="26"/>
      <c r="JM26" s="26">
        <v>2</v>
      </c>
      <c r="JN26" s="26">
        <f t="shared" si="78"/>
        <v>5</v>
      </c>
      <c r="JO26" s="26"/>
      <c r="JP26" s="26"/>
      <c r="JQ26" s="26">
        <f t="shared" si="79"/>
        <v>5</v>
      </c>
      <c r="JR26" s="26"/>
      <c r="JS26" s="26"/>
      <c r="JT26" s="26">
        <f t="shared" si="80"/>
        <v>5</v>
      </c>
      <c r="JU26" s="26"/>
      <c r="JV26" s="26">
        <v>1</v>
      </c>
      <c r="JW26" s="26">
        <f t="shared" si="131"/>
        <v>4</v>
      </c>
      <c r="JX26" s="26"/>
      <c r="JY26" s="26"/>
      <c r="JZ26" s="26">
        <f t="shared" si="81"/>
        <v>4</v>
      </c>
      <c r="KA26" s="26"/>
      <c r="KB26" s="26"/>
      <c r="KC26" s="26">
        <f t="shared" si="82"/>
        <v>4</v>
      </c>
      <c r="KD26" s="26"/>
      <c r="KE26" s="26">
        <v>1</v>
      </c>
      <c r="KF26" s="26">
        <f t="shared" si="83"/>
        <v>3</v>
      </c>
      <c r="KG26" s="26"/>
      <c r="KH26" s="26"/>
      <c r="KI26" s="26">
        <f t="shared" si="84"/>
        <v>3</v>
      </c>
      <c r="KJ26" s="26"/>
      <c r="KK26" s="26"/>
      <c r="KL26" s="26">
        <f t="shared" si="85"/>
        <v>3</v>
      </c>
      <c r="KM26" s="26"/>
      <c r="KN26" s="26"/>
      <c r="KO26" s="26">
        <f t="shared" si="86"/>
        <v>3</v>
      </c>
      <c r="KP26" s="26"/>
      <c r="KQ26" s="26">
        <v>1</v>
      </c>
      <c r="KR26" s="26">
        <f t="shared" si="87"/>
        <v>2</v>
      </c>
      <c r="KS26" s="26"/>
      <c r="KT26" s="26">
        <v>1</v>
      </c>
      <c r="KU26" s="26">
        <f t="shared" si="88"/>
        <v>1</v>
      </c>
      <c r="KV26" s="26"/>
      <c r="KW26" s="26"/>
      <c r="KX26" s="26">
        <f t="shared" si="89"/>
        <v>1</v>
      </c>
      <c r="KY26" s="26"/>
      <c r="KZ26" s="26"/>
      <c r="LA26" s="26">
        <f t="shared" si="90"/>
        <v>1</v>
      </c>
      <c r="LB26" s="26"/>
      <c r="LC26" s="26"/>
      <c r="LD26" s="26">
        <f t="shared" si="91"/>
        <v>1</v>
      </c>
      <c r="LE26" s="26">
        <v>9</v>
      </c>
      <c r="LF26" s="26"/>
      <c r="LG26" s="26">
        <f t="shared" si="92"/>
        <v>10</v>
      </c>
      <c r="LH26" s="26"/>
      <c r="LI26" s="26"/>
      <c r="LJ26" s="26">
        <f t="shared" si="93"/>
        <v>10</v>
      </c>
      <c r="LK26" s="26"/>
      <c r="LL26" s="26">
        <v>2</v>
      </c>
      <c r="LM26" s="26">
        <f t="shared" si="94"/>
        <v>8</v>
      </c>
      <c r="LN26" s="26"/>
      <c r="LO26" s="26"/>
      <c r="LP26" s="26">
        <f t="shared" si="95"/>
        <v>8</v>
      </c>
      <c r="LQ26" s="26"/>
      <c r="LR26" s="26"/>
      <c r="LS26" s="26">
        <f t="shared" si="2"/>
        <v>8</v>
      </c>
      <c r="LT26" s="26"/>
      <c r="LU26" s="26"/>
      <c r="LV26" s="26">
        <f t="shared" si="96"/>
        <v>8</v>
      </c>
      <c r="LW26" s="26"/>
      <c r="LX26" s="26"/>
      <c r="LY26" s="26">
        <f t="shared" si="3"/>
        <v>8</v>
      </c>
      <c r="LZ26" s="26"/>
      <c r="MA26" s="26">
        <v>1</v>
      </c>
      <c r="MB26" s="26">
        <f t="shared" si="97"/>
        <v>7</v>
      </c>
      <c r="MC26" s="26"/>
      <c r="MD26" s="26"/>
      <c r="ME26" s="26">
        <f t="shared" si="98"/>
        <v>7</v>
      </c>
      <c r="MF26" s="26"/>
      <c r="MG26" s="26"/>
      <c r="MH26" s="26">
        <f t="shared" si="99"/>
        <v>7</v>
      </c>
      <c r="MI26" s="26"/>
      <c r="MJ26" s="26"/>
      <c r="MK26" s="26">
        <f t="shared" si="100"/>
        <v>7</v>
      </c>
      <c r="ML26" s="26"/>
      <c r="MM26" s="26">
        <v>1</v>
      </c>
      <c r="MN26" s="26">
        <f t="shared" si="101"/>
        <v>6</v>
      </c>
      <c r="MO26" s="26"/>
      <c r="MP26" s="26"/>
      <c r="MQ26" s="26">
        <f t="shared" si="102"/>
        <v>6</v>
      </c>
      <c r="MR26" s="26"/>
      <c r="MS26" s="26">
        <v>4</v>
      </c>
      <c r="MT26" s="26">
        <f t="shared" si="103"/>
        <v>2</v>
      </c>
      <c r="MU26" s="26"/>
      <c r="MV26" s="26"/>
      <c r="MW26" s="26">
        <f t="shared" si="104"/>
        <v>2</v>
      </c>
      <c r="MX26" s="26"/>
      <c r="MY26" s="26"/>
      <c r="MZ26" s="26">
        <f t="shared" si="105"/>
        <v>2</v>
      </c>
      <c r="NA26" s="26"/>
      <c r="NB26" s="26">
        <v>2</v>
      </c>
      <c r="NC26" s="26">
        <f t="shared" si="106"/>
        <v>0</v>
      </c>
      <c r="ND26" s="26"/>
      <c r="NE26" s="26"/>
      <c r="NF26" s="26">
        <f t="shared" si="107"/>
        <v>0</v>
      </c>
      <c r="NG26" s="26"/>
      <c r="NH26" s="26"/>
      <c r="NI26" s="26">
        <f t="shared" si="108"/>
        <v>0</v>
      </c>
      <c r="NJ26" s="26"/>
      <c r="NK26" s="26"/>
      <c r="NL26" s="26">
        <f t="shared" si="109"/>
        <v>0</v>
      </c>
      <c r="NM26" s="26"/>
      <c r="NN26" s="26"/>
      <c r="NO26" s="26">
        <f t="shared" si="110"/>
        <v>0</v>
      </c>
      <c r="NP26" s="26"/>
      <c r="NQ26" s="26"/>
      <c r="NR26" s="26">
        <f t="shared" si="111"/>
        <v>0</v>
      </c>
      <c r="NS26" s="26"/>
      <c r="NT26" s="26"/>
      <c r="NU26" s="26">
        <f t="shared" si="112"/>
        <v>0</v>
      </c>
      <c r="NV26" s="26"/>
      <c r="NW26" s="26"/>
      <c r="NX26" s="26">
        <f t="shared" si="113"/>
        <v>0</v>
      </c>
      <c r="NY26" s="26"/>
      <c r="NZ26" s="26"/>
      <c r="OA26" s="26">
        <f t="shared" si="114"/>
        <v>0</v>
      </c>
      <c r="OB26" s="26"/>
      <c r="OC26" s="26"/>
      <c r="OD26" s="26">
        <f t="shared" si="115"/>
        <v>0</v>
      </c>
      <c r="OE26" s="26">
        <v>10</v>
      </c>
      <c r="OF26" s="26">
        <v>3</v>
      </c>
      <c r="OG26" s="26">
        <f t="shared" si="116"/>
        <v>7</v>
      </c>
      <c r="OH26" s="26"/>
      <c r="OI26" s="26"/>
      <c r="OJ26" s="26">
        <f t="shared" si="117"/>
        <v>7</v>
      </c>
      <c r="OK26" s="26"/>
      <c r="OL26" s="26"/>
      <c r="OM26" s="26">
        <f t="shared" si="132"/>
        <v>7</v>
      </c>
      <c r="ON26" s="26"/>
      <c r="OO26" s="26"/>
      <c r="OP26" s="26">
        <f t="shared" si="118"/>
        <v>7</v>
      </c>
      <c r="OQ26" s="26"/>
      <c r="OR26" s="26"/>
      <c r="OS26" s="27">
        <f t="shared" si="119"/>
        <v>7</v>
      </c>
      <c r="OT26" s="26">
        <v>1</v>
      </c>
      <c r="OU26" s="26">
        <v>2</v>
      </c>
      <c r="OV26" s="26">
        <f t="shared" si="133"/>
        <v>6</v>
      </c>
      <c r="OW26" s="26"/>
      <c r="OX26" s="26"/>
      <c r="OY26" s="26">
        <f t="shared" si="120"/>
        <v>6</v>
      </c>
      <c r="OZ26" s="26"/>
      <c r="PA26" s="26">
        <v>1</v>
      </c>
      <c r="PB26" s="26">
        <f t="shared" si="121"/>
        <v>5</v>
      </c>
      <c r="PC26" s="26"/>
      <c r="PD26" s="26"/>
      <c r="PE26" s="26">
        <f t="shared" si="122"/>
        <v>5</v>
      </c>
      <c r="PF26" s="28">
        <f t="shared" si="123"/>
        <v>9</v>
      </c>
      <c r="PG26" s="29">
        <f t="shared" si="124"/>
        <v>0.39130434782608697</v>
      </c>
      <c r="PH26" s="18"/>
      <c r="PI26" s="28">
        <f t="shared" si="125"/>
        <v>4</v>
      </c>
      <c r="PJ26" s="29">
        <f t="shared" si="126"/>
        <v>0.15384615384615385</v>
      </c>
      <c r="PK26" s="6"/>
      <c r="PL26" s="28">
        <f t="shared" si="127"/>
        <v>8</v>
      </c>
      <c r="PM26" s="28">
        <f t="shared" si="128"/>
        <v>0.32</v>
      </c>
      <c r="PN26" s="6"/>
      <c r="PO26" s="28">
        <f t="shared" si="129"/>
        <v>21</v>
      </c>
      <c r="PP26" s="29">
        <f t="shared" si="130"/>
        <v>0.28378378378378377</v>
      </c>
    </row>
    <row r="27" spans="1:432" s="30" customFormat="1" ht="20.25" hidden="1" x14ac:dyDescent="0.3">
      <c r="A27" s="19">
        <v>23</v>
      </c>
      <c r="B27" s="31" t="s">
        <v>132</v>
      </c>
      <c r="C27" s="32" t="s">
        <v>122</v>
      </c>
      <c r="D27" s="26">
        <v>24</v>
      </c>
      <c r="E27" s="26">
        <v>6</v>
      </c>
      <c r="F27" s="26"/>
      <c r="G27" s="26">
        <f t="shared" si="134"/>
        <v>30</v>
      </c>
      <c r="H27" s="26"/>
      <c r="I27" s="26">
        <v>1</v>
      </c>
      <c r="J27" s="26">
        <f t="shared" si="135"/>
        <v>29</v>
      </c>
      <c r="K27" s="26"/>
      <c r="L27" s="26"/>
      <c r="M27" s="26">
        <f t="shared" si="136"/>
        <v>29</v>
      </c>
      <c r="N27" s="26"/>
      <c r="O27" s="26"/>
      <c r="P27" s="26">
        <f t="shared" si="137"/>
        <v>29</v>
      </c>
      <c r="Q27" s="26"/>
      <c r="R27" s="26"/>
      <c r="S27" s="26">
        <f t="shared" si="138"/>
        <v>29</v>
      </c>
      <c r="T27" s="26"/>
      <c r="U27" s="26">
        <v>1</v>
      </c>
      <c r="V27" s="26">
        <f t="shared" si="139"/>
        <v>28</v>
      </c>
      <c r="W27" s="26"/>
      <c r="X27" s="26"/>
      <c r="Y27" s="26">
        <f t="shared" si="140"/>
        <v>28</v>
      </c>
      <c r="Z27" s="26"/>
      <c r="AA27" s="26"/>
      <c r="AB27" s="26">
        <f t="shared" si="141"/>
        <v>28</v>
      </c>
      <c r="AC27" s="26"/>
      <c r="AD27" s="26"/>
      <c r="AE27" s="26">
        <f t="shared" si="142"/>
        <v>28</v>
      </c>
      <c r="AF27" s="26"/>
      <c r="AG27" s="26"/>
      <c r="AH27" s="26">
        <f t="shared" si="143"/>
        <v>28</v>
      </c>
      <c r="AI27" s="26"/>
      <c r="AJ27" s="26">
        <v>9</v>
      </c>
      <c r="AK27" s="26">
        <f t="shared" si="144"/>
        <v>19</v>
      </c>
      <c r="AL27" s="26"/>
      <c r="AM27" s="26"/>
      <c r="AN27" s="26">
        <f t="shared" si="145"/>
        <v>19</v>
      </c>
      <c r="AO27" s="26"/>
      <c r="AP27" s="26"/>
      <c r="AQ27" s="26">
        <f t="shared" si="146"/>
        <v>19</v>
      </c>
      <c r="AR27" s="26"/>
      <c r="AS27" s="26"/>
      <c r="AT27" s="26">
        <f t="shared" si="4"/>
        <v>19</v>
      </c>
      <c r="AU27" s="26"/>
      <c r="AV27" s="26">
        <v>1</v>
      </c>
      <c r="AW27" s="26">
        <f t="shared" si="5"/>
        <v>18</v>
      </c>
      <c r="AX27" s="26"/>
      <c r="AY27" s="26">
        <v>1</v>
      </c>
      <c r="AZ27" s="26">
        <f t="shared" si="6"/>
        <v>17</v>
      </c>
      <c r="BA27" s="26"/>
      <c r="BB27" s="26">
        <v>3</v>
      </c>
      <c r="BC27" s="26">
        <f t="shared" si="7"/>
        <v>14</v>
      </c>
      <c r="BD27" s="26"/>
      <c r="BE27" s="26"/>
      <c r="BF27" s="26">
        <f t="shared" si="8"/>
        <v>14</v>
      </c>
      <c r="BG27" s="26"/>
      <c r="BH27" s="26"/>
      <c r="BI27" s="26">
        <f t="shared" si="9"/>
        <v>14</v>
      </c>
      <c r="BJ27" s="26"/>
      <c r="BK27" s="26"/>
      <c r="BL27" s="26">
        <f t="shared" si="10"/>
        <v>14</v>
      </c>
      <c r="BM27" s="26"/>
      <c r="BN27" s="26"/>
      <c r="BO27" s="26">
        <f t="shared" si="11"/>
        <v>14</v>
      </c>
      <c r="BP27" s="26"/>
      <c r="BQ27" s="26"/>
      <c r="BR27" s="26">
        <f t="shared" si="12"/>
        <v>14</v>
      </c>
      <c r="BS27" s="26"/>
      <c r="BT27" s="26">
        <v>1</v>
      </c>
      <c r="BU27" s="26">
        <f t="shared" si="13"/>
        <v>13</v>
      </c>
      <c r="BV27" s="26"/>
      <c r="BW27" s="26"/>
      <c r="BX27" s="26">
        <f t="shared" si="14"/>
        <v>13</v>
      </c>
      <c r="BY27" s="26"/>
      <c r="BZ27" s="26"/>
      <c r="CA27" s="27">
        <f t="shared" si="15"/>
        <v>13</v>
      </c>
      <c r="CB27" s="26"/>
      <c r="CC27" s="26">
        <v>1</v>
      </c>
      <c r="CD27" s="26">
        <f t="shared" si="16"/>
        <v>12</v>
      </c>
      <c r="CE27" s="26"/>
      <c r="CF27" s="26">
        <v>1</v>
      </c>
      <c r="CG27" s="26">
        <f t="shared" si="17"/>
        <v>11</v>
      </c>
      <c r="CH27" s="26">
        <v>19</v>
      </c>
      <c r="CI27" s="26"/>
      <c r="CJ27" s="26">
        <f t="shared" si="18"/>
        <v>30</v>
      </c>
      <c r="CK27" s="26"/>
      <c r="CL27" s="26">
        <v>5</v>
      </c>
      <c r="CM27" s="26">
        <f t="shared" si="19"/>
        <v>25</v>
      </c>
      <c r="CN27" s="26"/>
      <c r="CO27" s="26"/>
      <c r="CP27" s="26">
        <f t="shared" si="20"/>
        <v>25</v>
      </c>
      <c r="CQ27" s="26"/>
      <c r="CR27" s="26"/>
      <c r="CS27" s="26">
        <f t="shared" si="21"/>
        <v>25</v>
      </c>
      <c r="CT27" s="26"/>
      <c r="CU27" s="26"/>
      <c r="CV27" s="26">
        <f t="shared" si="22"/>
        <v>25</v>
      </c>
      <c r="CW27" s="26"/>
      <c r="CX27" s="26"/>
      <c r="CY27" s="26">
        <f t="shared" si="23"/>
        <v>25</v>
      </c>
      <c r="CZ27" s="26"/>
      <c r="DA27" s="26">
        <v>3</v>
      </c>
      <c r="DB27" s="26">
        <f t="shared" si="24"/>
        <v>22</v>
      </c>
      <c r="DC27" s="26"/>
      <c r="DD27" s="26">
        <v>1</v>
      </c>
      <c r="DE27" s="26">
        <f t="shared" si="25"/>
        <v>21</v>
      </c>
      <c r="DF27" s="26"/>
      <c r="DG27" s="26"/>
      <c r="DH27" s="26">
        <f t="shared" si="26"/>
        <v>21</v>
      </c>
      <c r="DI27" s="26"/>
      <c r="DJ27" s="26"/>
      <c r="DK27" s="26">
        <f t="shared" si="27"/>
        <v>21</v>
      </c>
      <c r="DL27" s="26"/>
      <c r="DM27" s="26">
        <v>1</v>
      </c>
      <c r="DN27" s="26">
        <f t="shared" si="28"/>
        <v>20</v>
      </c>
      <c r="DO27" s="26"/>
      <c r="DP27" s="26"/>
      <c r="DQ27" s="26">
        <f t="shared" si="29"/>
        <v>20</v>
      </c>
      <c r="DR27" s="26"/>
      <c r="DS27" s="26"/>
      <c r="DT27" s="26">
        <f t="shared" si="30"/>
        <v>20</v>
      </c>
      <c r="DU27" s="26"/>
      <c r="DV27" s="26">
        <v>4</v>
      </c>
      <c r="DW27" s="26">
        <f t="shared" si="31"/>
        <v>16</v>
      </c>
      <c r="DX27" s="26"/>
      <c r="DY27" s="26"/>
      <c r="DZ27" s="26">
        <f t="shared" si="32"/>
        <v>16</v>
      </c>
      <c r="EA27" s="26"/>
      <c r="EB27" s="26"/>
      <c r="EC27" s="26">
        <f t="shared" si="33"/>
        <v>16</v>
      </c>
      <c r="ED27" s="26"/>
      <c r="EE27" s="26"/>
      <c r="EF27" s="26">
        <f t="shared" si="34"/>
        <v>16</v>
      </c>
      <c r="EG27" s="26"/>
      <c r="EH27" s="26">
        <v>2</v>
      </c>
      <c r="EI27" s="26">
        <f t="shared" si="35"/>
        <v>14</v>
      </c>
      <c r="EJ27" s="26"/>
      <c r="EK27" s="26"/>
      <c r="EL27" s="26">
        <f t="shared" si="36"/>
        <v>14</v>
      </c>
      <c r="EM27" s="26"/>
      <c r="EN27" s="26">
        <v>1</v>
      </c>
      <c r="EO27" s="26">
        <f t="shared" si="37"/>
        <v>13</v>
      </c>
      <c r="EP27" s="26"/>
      <c r="EQ27" s="26"/>
      <c r="ER27" s="26">
        <f t="shared" si="38"/>
        <v>13</v>
      </c>
      <c r="ES27" s="26"/>
      <c r="ET27" s="26"/>
      <c r="EU27" s="26">
        <f t="shared" si="39"/>
        <v>13</v>
      </c>
      <c r="EV27" s="26"/>
      <c r="EW27" s="26"/>
      <c r="EX27" s="26">
        <f t="shared" si="40"/>
        <v>13</v>
      </c>
      <c r="EY27" s="26"/>
      <c r="EZ27" s="26"/>
      <c r="FA27" s="26">
        <f t="shared" si="41"/>
        <v>13</v>
      </c>
      <c r="FB27" s="26"/>
      <c r="FC27" s="26">
        <v>3</v>
      </c>
      <c r="FD27" s="26">
        <f t="shared" si="42"/>
        <v>10</v>
      </c>
      <c r="FE27" s="26"/>
      <c r="FF27" s="26"/>
      <c r="FG27" s="26">
        <f t="shared" si="0"/>
        <v>10</v>
      </c>
      <c r="FH27" s="26">
        <v>20</v>
      </c>
      <c r="FI27" s="26"/>
      <c r="FJ27" s="26">
        <f t="shared" si="43"/>
        <v>30</v>
      </c>
      <c r="FK27" s="26"/>
      <c r="FL27" s="26"/>
      <c r="FM27" s="26">
        <f t="shared" si="44"/>
        <v>30</v>
      </c>
      <c r="FN27" s="26"/>
      <c r="FO27" s="26"/>
      <c r="FP27" s="26">
        <f t="shared" si="45"/>
        <v>30</v>
      </c>
      <c r="FQ27" s="26"/>
      <c r="FR27" s="26"/>
      <c r="FS27" s="26">
        <f t="shared" si="46"/>
        <v>30</v>
      </c>
      <c r="FT27" s="26"/>
      <c r="FU27" s="26">
        <v>4</v>
      </c>
      <c r="FV27" s="26">
        <f t="shared" si="47"/>
        <v>26</v>
      </c>
      <c r="FW27" s="26"/>
      <c r="FX27" s="26"/>
      <c r="FY27" s="26">
        <f t="shared" si="48"/>
        <v>26</v>
      </c>
      <c r="FZ27" s="26"/>
      <c r="GA27" s="26">
        <v>1</v>
      </c>
      <c r="GB27" s="26">
        <f t="shared" si="49"/>
        <v>25</v>
      </c>
      <c r="GC27" s="26"/>
      <c r="GD27" s="26">
        <v>1</v>
      </c>
      <c r="GE27" s="26">
        <f t="shared" si="50"/>
        <v>24</v>
      </c>
      <c r="GF27" s="26"/>
      <c r="GG27" s="26"/>
      <c r="GH27" s="26">
        <f t="shared" si="51"/>
        <v>24</v>
      </c>
      <c r="GI27" s="26"/>
      <c r="GJ27" s="26">
        <v>1</v>
      </c>
      <c r="GK27" s="26">
        <f t="shared" si="52"/>
        <v>23</v>
      </c>
      <c r="GL27" s="26"/>
      <c r="GM27" s="26">
        <v>1</v>
      </c>
      <c r="GN27" s="26">
        <f t="shared" si="53"/>
        <v>22</v>
      </c>
      <c r="GO27" s="26"/>
      <c r="GP27" s="26">
        <v>4</v>
      </c>
      <c r="GQ27" s="26">
        <f t="shared" si="54"/>
        <v>18</v>
      </c>
      <c r="GR27" s="26"/>
      <c r="GS27" s="26">
        <v>1</v>
      </c>
      <c r="GT27" s="26">
        <f t="shared" si="55"/>
        <v>17</v>
      </c>
      <c r="GU27" s="26"/>
      <c r="GV27" s="26"/>
      <c r="GW27" s="26">
        <f t="shared" si="56"/>
        <v>17</v>
      </c>
      <c r="GX27" s="26"/>
      <c r="GY27" s="26">
        <v>4</v>
      </c>
      <c r="GZ27" s="26">
        <f t="shared" si="57"/>
        <v>13</v>
      </c>
      <c r="HA27" s="26"/>
      <c r="HB27" s="26"/>
      <c r="HC27" s="26">
        <f t="shared" si="58"/>
        <v>13</v>
      </c>
      <c r="HD27" s="26"/>
      <c r="HE27" s="26"/>
      <c r="HF27" s="26">
        <f t="shared" si="59"/>
        <v>13</v>
      </c>
      <c r="HG27" s="26"/>
      <c r="HH27" s="26"/>
      <c r="HI27" s="26">
        <f t="shared" si="60"/>
        <v>13</v>
      </c>
      <c r="HJ27" s="26"/>
      <c r="HK27" s="26"/>
      <c r="HL27" s="26">
        <f t="shared" si="61"/>
        <v>13</v>
      </c>
      <c r="HM27" s="26"/>
      <c r="HN27" s="26"/>
      <c r="HO27" s="26">
        <f t="shared" si="62"/>
        <v>13</v>
      </c>
      <c r="HP27" s="26"/>
      <c r="HQ27" s="26"/>
      <c r="HR27" s="26">
        <f t="shared" si="63"/>
        <v>13</v>
      </c>
      <c r="HS27" s="26"/>
      <c r="HT27" s="26">
        <v>1</v>
      </c>
      <c r="HU27" s="26">
        <f t="shared" si="1"/>
        <v>12</v>
      </c>
      <c r="HV27" s="26"/>
      <c r="HW27" s="26"/>
      <c r="HX27" s="26">
        <f t="shared" si="64"/>
        <v>12</v>
      </c>
      <c r="HY27" s="26"/>
      <c r="HZ27" s="26"/>
      <c r="IA27" s="26">
        <f t="shared" si="65"/>
        <v>12</v>
      </c>
      <c r="IB27" s="26"/>
      <c r="IC27" s="26"/>
      <c r="ID27" s="26">
        <f t="shared" si="66"/>
        <v>12</v>
      </c>
      <c r="IE27" s="26"/>
      <c r="IF27" s="26">
        <v>1</v>
      </c>
      <c r="IG27" s="33">
        <f t="shared" si="67"/>
        <v>11</v>
      </c>
      <c r="IH27" s="26">
        <v>19</v>
      </c>
      <c r="II27" s="26"/>
      <c r="IJ27" s="33">
        <f t="shared" si="68"/>
        <v>30</v>
      </c>
      <c r="IK27" s="26"/>
      <c r="IL27" s="26"/>
      <c r="IM27" s="33">
        <f t="shared" si="69"/>
        <v>30</v>
      </c>
      <c r="IN27" s="26"/>
      <c r="IO27" s="26">
        <v>2</v>
      </c>
      <c r="IP27" s="26">
        <f t="shared" si="70"/>
        <v>28</v>
      </c>
      <c r="IQ27" s="26"/>
      <c r="IR27" s="26">
        <v>1</v>
      </c>
      <c r="IS27" s="26">
        <f t="shared" si="71"/>
        <v>27</v>
      </c>
      <c r="IT27" s="26"/>
      <c r="IU27" s="26">
        <v>1</v>
      </c>
      <c r="IV27" s="26">
        <f t="shared" si="72"/>
        <v>26</v>
      </c>
      <c r="IW27" s="26"/>
      <c r="IX27" s="26"/>
      <c r="IY27" s="26">
        <f t="shared" si="73"/>
        <v>26</v>
      </c>
      <c r="IZ27" s="26"/>
      <c r="JA27" s="26"/>
      <c r="JB27" s="26">
        <f t="shared" si="74"/>
        <v>26</v>
      </c>
      <c r="JC27" s="26"/>
      <c r="JD27" s="26"/>
      <c r="JE27" s="26">
        <f t="shared" si="75"/>
        <v>26</v>
      </c>
      <c r="JF27" s="26"/>
      <c r="JG27" s="26"/>
      <c r="JH27" s="26">
        <f t="shared" si="76"/>
        <v>26</v>
      </c>
      <c r="JI27" s="26"/>
      <c r="JJ27" s="26">
        <v>2</v>
      </c>
      <c r="JK27" s="26">
        <f t="shared" si="77"/>
        <v>24</v>
      </c>
      <c r="JL27" s="26"/>
      <c r="JM27" s="26">
        <v>1</v>
      </c>
      <c r="JN27" s="26">
        <f t="shared" si="78"/>
        <v>23</v>
      </c>
      <c r="JO27" s="26"/>
      <c r="JP27" s="26"/>
      <c r="JQ27" s="26">
        <f t="shared" si="79"/>
        <v>23</v>
      </c>
      <c r="JR27" s="26"/>
      <c r="JS27" s="26"/>
      <c r="JT27" s="26">
        <f t="shared" si="80"/>
        <v>23</v>
      </c>
      <c r="JU27" s="26"/>
      <c r="JV27" s="26"/>
      <c r="JW27" s="26">
        <f t="shared" si="131"/>
        <v>23</v>
      </c>
      <c r="JX27" s="26"/>
      <c r="JY27" s="26"/>
      <c r="JZ27" s="26">
        <f t="shared" si="81"/>
        <v>23</v>
      </c>
      <c r="KA27" s="26"/>
      <c r="KB27" s="26"/>
      <c r="KC27" s="26">
        <f t="shared" si="82"/>
        <v>23</v>
      </c>
      <c r="KD27" s="26"/>
      <c r="KE27" s="26">
        <v>3</v>
      </c>
      <c r="KF27" s="26">
        <f t="shared" si="83"/>
        <v>20</v>
      </c>
      <c r="KG27" s="26"/>
      <c r="KH27" s="26"/>
      <c r="KI27" s="26">
        <f t="shared" si="84"/>
        <v>20</v>
      </c>
      <c r="KJ27" s="26"/>
      <c r="KK27" s="26"/>
      <c r="KL27" s="26">
        <f t="shared" si="85"/>
        <v>20</v>
      </c>
      <c r="KM27" s="26"/>
      <c r="KN27" s="26"/>
      <c r="KO27" s="26">
        <f t="shared" si="86"/>
        <v>20</v>
      </c>
      <c r="KP27" s="26"/>
      <c r="KQ27" s="26">
        <v>1</v>
      </c>
      <c r="KR27" s="26">
        <f t="shared" si="87"/>
        <v>19</v>
      </c>
      <c r="KS27" s="26"/>
      <c r="KT27" s="26"/>
      <c r="KU27" s="26">
        <f t="shared" si="88"/>
        <v>19</v>
      </c>
      <c r="KV27" s="26"/>
      <c r="KW27" s="26">
        <v>1</v>
      </c>
      <c r="KX27" s="26">
        <f t="shared" si="89"/>
        <v>18</v>
      </c>
      <c r="KY27" s="26"/>
      <c r="KZ27" s="26"/>
      <c r="LA27" s="26">
        <f t="shared" si="90"/>
        <v>18</v>
      </c>
      <c r="LB27" s="26"/>
      <c r="LC27" s="26"/>
      <c r="LD27" s="26">
        <f t="shared" si="91"/>
        <v>18</v>
      </c>
      <c r="LE27" s="26">
        <v>12</v>
      </c>
      <c r="LF27" s="26"/>
      <c r="LG27" s="26">
        <f t="shared" si="92"/>
        <v>30</v>
      </c>
      <c r="LH27" s="26"/>
      <c r="LI27" s="26">
        <v>2</v>
      </c>
      <c r="LJ27" s="26">
        <f t="shared" si="93"/>
        <v>28</v>
      </c>
      <c r="LK27" s="26"/>
      <c r="LL27" s="26">
        <v>3</v>
      </c>
      <c r="LM27" s="26">
        <f t="shared" si="94"/>
        <v>25</v>
      </c>
      <c r="LN27" s="26"/>
      <c r="LO27" s="26">
        <v>2</v>
      </c>
      <c r="LP27" s="26">
        <f t="shared" si="95"/>
        <v>23</v>
      </c>
      <c r="LQ27" s="26"/>
      <c r="LR27" s="26"/>
      <c r="LS27" s="26">
        <f t="shared" si="2"/>
        <v>23</v>
      </c>
      <c r="LT27" s="26"/>
      <c r="LU27" s="26"/>
      <c r="LV27" s="26">
        <f t="shared" si="96"/>
        <v>23</v>
      </c>
      <c r="LW27" s="26"/>
      <c r="LX27" s="26">
        <v>3</v>
      </c>
      <c r="LY27" s="26">
        <f t="shared" si="3"/>
        <v>20</v>
      </c>
      <c r="LZ27" s="26"/>
      <c r="MA27" s="26">
        <v>11</v>
      </c>
      <c r="MB27" s="26">
        <f t="shared" si="97"/>
        <v>9</v>
      </c>
      <c r="MC27" s="26">
        <v>3</v>
      </c>
      <c r="MD27" s="26">
        <v>3</v>
      </c>
      <c r="ME27" s="26">
        <f t="shared" si="98"/>
        <v>9</v>
      </c>
      <c r="MF27" s="26"/>
      <c r="MG27" s="26"/>
      <c r="MH27" s="26">
        <f t="shared" si="99"/>
        <v>9</v>
      </c>
      <c r="MI27" s="26"/>
      <c r="MJ27" s="26"/>
      <c r="MK27" s="26">
        <f t="shared" si="100"/>
        <v>9</v>
      </c>
      <c r="ML27" s="26"/>
      <c r="MM27" s="26"/>
      <c r="MN27" s="26">
        <f t="shared" si="101"/>
        <v>9</v>
      </c>
      <c r="MO27" s="26"/>
      <c r="MP27" s="26"/>
      <c r="MQ27" s="26">
        <f t="shared" si="102"/>
        <v>9</v>
      </c>
      <c r="MR27" s="26"/>
      <c r="MS27" s="26">
        <v>1</v>
      </c>
      <c r="MT27" s="26">
        <f t="shared" si="103"/>
        <v>8</v>
      </c>
      <c r="MU27" s="26"/>
      <c r="MV27" s="26">
        <v>4</v>
      </c>
      <c r="MW27" s="26">
        <f t="shared" si="104"/>
        <v>4</v>
      </c>
      <c r="MX27" s="26"/>
      <c r="MY27" s="26">
        <v>1</v>
      </c>
      <c r="MZ27" s="26">
        <f t="shared" si="105"/>
        <v>3</v>
      </c>
      <c r="NA27" s="26"/>
      <c r="NB27" s="26"/>
      <c r="NC27" s="26">
        <f t="shared" si="106"/>
        <v>3</v>
      </c>
      <c r="ND27" s="26"/>
      <c r="NE27" s="26"/>
      <c r="NF27" s="26">
        <f t="shared" si="107"/>
        <v>3</v>
      </c>
      <c r="NG27" s="26"/>
      <c r="NH27" s="26"/>
      <c r="NI27" s="26">
        <f t="shared" si="108"/>
        <v>3</v>
      </c>
      <c r="NJ27" s="26"/>
      <c r="NK27" s="26"/>
      <c r="NL27" s="26">
        <f t="shared" si="109"/>
        <v>3</v>
      </c>
      <c r="NM27" s="26"/>
      <c r="NN27" s="26"/>
      <c r="NO27" s="26">
        <f t="shared" si="110"/>
        <v>3</v>
      </c>
      <c r="NP27" s="26"/>
      <c r="NQ27" s="26">
        <v>2</v>
      </c>
      <c r="NR27" s="26">
        <f t="shared" si="111"/>
        <v>1</v>
      </c>
      <c r="NS27" s="26"/>
      <c r="NT27" s="26"/>
      <c r="NU27" s="26">
        <f t="shared" si="112"/>
        <v>1</v>
      </c>
      <c r="NV27" s="26"/>
      <c r="NW27" s="26"/>
      <c r="NX27" s="26">
        <f t="shared" si="113"/>
        <v>1</v>
      </c>
      <c r="NY27" s="26"/>
      <c r="NZ27" s="26">
        <v>1</v>
      </c>
      <c r="OA27" s="26">
        <f t="shared" si="114"/>
        <v>0</v>
      </c>
      <c r="OB27" s="26"/>
      <c r="OC27" s="26"/>
      <c r="OD27" s="26">
        <f t="shared" si="115"/>
        <v>0</v>
      </c>
      <c r="OE27" s="26">
        <v>30</v>
      </c>
      <c r="OF27" s="26">
        <v>4</v>
      </c>
      <c r="OG27" s="26">
        <f t="shared" si="116"/>
        <v>26</v>
      </c>
      <c r="OH27" s="26"/>
      <c r="OI27" s="26"/>
      <c r="OJ27" s="26">
        <f t="shared" si="117"/>
        <v>26</v>
      </c>
      <c r="OK27" s="26"/>
      <c r="OL27" s="26"/>
      <c r="OM27" s="26">
        <f t="shared" si="132"/>
        <v>26</v>
      </c>
      <c r="ON27" s="26"/>
      <c r="OO27" s="26">
        <v>1</v>
      </c>
      <c r="OP27" s="26">
        <f t="shared" si="118"/>
        <v>25</v>
      </c>
      <c r="OQ27" s="26"/>
      <c r="OR27" s="26"/>
      <c r="OS27" s="27">
        <f t="shared" si="119"/>
        <v>25</v>
      </c>
      <c r="OT27" s="26"/>
      <c r="OU27" s="26"/>
      <c r="OV27" s="26">
        <f t="shared" si="133"/>
        <v>25</v>
      </c>
      <c r="OW27" s="26"/>
      <c r="OX27" s="26"/>
      <c r="OY27" s="26">
        <f t="shared" si="120"/>
        <v>25</v>
      </c>
      <c r="OZ27" s="26"/>
      <c r="PA27" s="26"/>
      <c r="PB27" s="26">
        <f t="shared" si="121"/>
        <v>25</v>
      </c>
      <c r="PC27" s="26"/>
      <c r="PD27" s="26"/>
      <c r="PE27" s="26">
        <f t="shared" si="122"/>
        <v>25</v>
      </c>
      <c r="PF27" s="28">
        <f t="shared" si="123"/>
        <v>19</v>
      </c>
      <c r="PG27" s="29">
        <f t="shared" si="124"/>
        <v>0.82608695652173914</v>
      </c>
      <c r="PH27" s="18"/>
      <c r="PI27" s="28">
        <f t="shared" si="125"/>
        <v>19</v>
      </c>
      <c r="PJ27" s="29">
        <f t="shared" si="126"/>
        <v>0.73076923076923073</v>
      </c>
      <c r="PK27" s="6"/>
      <c r="PL27" s="28">
        <f t="shared" si="127"/>
        <v>15</v>
      </c>
      <c r="PM27" s="28">
        <f t="shared" si="128"/>
        <v>0.6</v>
      </c>
      <c r="PN27" s="6"/>
      <c r="PO27" s="28">
        <f t="shared" si="129"/>
        <v>53</v>
      </c>
      <c r="PP27" s="29">
        <f t="shared" si="130"/>
        <v>0.71621621621621623</v>
      </c>
    </row>
    <row r="28" spans="1:432" s="30" customFormat="1" ht="20.25" x14ac:dyDescent="0.3">
      <c r="A28" s="19">
        <v>24</v>
      </c>
      <c r="B28" s="31" t="s">
        <v>133</v>
      </c>
      <c r="C28" s="32" t="s">
        <v>122</v>
      </c>
      <c r="D28" s="26">
        <v>30</v>
      </c>
      <c r="E28" s="26">
        <v>4</v>
      </c>
      <c r="F28" s="26"/>
      <c r="G28" s="26">
        <f t="shared" si="134"/>
        <v>34</v>
      </c>
      <c r="H28" s="26"/>
      <c r="I28" s="26"/>
      <c r="J28" s="26">
        <f t="shared" si="135"/>
        <v>34</v>
      </c>
      <c r="K28" s="26"/>
      <c r="L28" s="26">
        <v>1</v>
      </c>
      <c r="M28" s="26">
        <f t="shared" si="136"/>
        <v>33</v>
      </c>
      <c r="N28" s="26"/>
      <c r="O28" s="26">
        <v>1</v>
      </c>
      <c r="P28" s="26">
        <f t="shared" si="137"/>
        <v>32</v>
      </c>
      <c r="Q28" s="26"/>
      <c r="R28" s="26">
        <v>1</v>
      </c>
      <c r="S28" s="26">
        <f t="shared" si="138"/>
        <v>31</v>
      </c>
      <c r="T28" s="26"/>
      <c r="U28" s="26">
        <v>1</v>
      </c>
      <c r="V28" s="26">
        <f t="shared" si="139"/>
        <v>30</v>
      </c>
      <c r="W28" s="26"/>
      <c r="X28" s="26">
        <v>1</v>
      </c>
      <c r="Y28" s="26">
        <f t="shared" si="140"/>
        <v>29</v>
      </c>
      <c r="Z28" s="26"/>
      <c r="AA28" s="26">
        <v>2</v>
      </c>
      <c r="AB28" s="26">
        <f t="shared" si="141"/>
        <v>27</v>
      </c>
      <c r="AC28" s="26"/>
      <c r="AD28" s="26">
        <v>1</v>
      </c>
      <c r="AE28" s="26">
        <f t="shared" si="142"/>
        <v>26</v>
      </c>
      <c r="AF28" s="26"/>
      <c r="AG28" s="26">
        <v>1</v>
      </c>
      <c r="AH28" s="26">
        <f t="shared" si="143"/>
        <v>25</v>
      </c>
      <c r="AI28" s="26"/>
      <c r="AJ28" s="26"/>
      <c r="AK28" s="26">
        <f t="shared" si="144"/>
        <v>25</v>
      </c>
      <c r="AL28" s="26"/>
      <c r="AM28" s="26">
        <v>1</v>
      </c>
      <c r="AN28" s="26">
        <f t="shared" si="145"/>
        <v>24</v>
      </c>
      <c r="AO28" s="26"/>
      <c r="AP28" s="26">
        <v>1</v>
      </c>
      <c r="AQ28" s="26">
        <f t="shared" si="146"/>
        <v>23</v>
      </c>
      <c r="AR28" s="26"/>
      <c r="AS28" s="26">
        <v>1</v>
      </c>
      <c r="AT28" s="26">
        <f t="shared" si="4"/>
        <v>22</v>
      </c>
      <c r="AU28" s="26"/>
      <c r="AV28" s="26">
        <v>1</v>
      </c>
      <c r="AW28" s="26">
        <f t="shared" si="5"/>
        <v>21</v>
      </c>
      <c r="AX28" s="26"/>
      <c r="AY28" s="26">
        <v>1</v>
      </c>
      <c r="AZ28" s="26">
        <f t="shared" si="6"/>
        <v>20</v>
      </c>
      <c r="BA28" s="26"/>
      <c r="BB28" s="26">
        <v>1</v>
      </c>
      <c r="BC28" s="26">
        <f t="shared" si="7"/>
        <v>19</v>
      </c>
      <c r="BD28" s="26"/>
      <c r="BE28" s="26">
        <v>1</v>
      </c>
      <c r="BF28" s="26">
        <f t="shared" si="8"/>
        <v>18</v>
      </c>
      <c r="BG28" s="26"/>
      <c r="BH28" s="26"/>
      <c r="BI28" s="26">
        <f t="shared" si="9"/>
        <v>18</v>
      </c>
      <c r="BJ28" s="26"/>
      <c r="BK28" s="26"/>
      <c r="BL28" s="26">
        <f t="shared" si="10"/>
        <v>18</v>
      </c>
      <c r="BM28" s="26"/>
      <c r="BN28" s="26">
        <v>2</v>
      </c>
      <c r="BO28" s="26">
        <f t="shared" si="11"/>
        <v>16</v>
      </c>
      <c r="BP28" s="26"/>
      <c r="BQ28" s="26"/>
      <c r="BR28" s="26">
        <f t="shared" si="12"/>
        <v>16</v>
      </c>
      <c r="BS28" s="26"/>
      <c r="BT28" s="26">
        <v>1</v>
      </c>
      <c r="BU28" s="26">
        <f t="shared" si="13"/>
        <v>15</v>
      </c>
      <c r="BV28" s="26"/>
      <c r="BW28" s="26"/>
      <c r="BX28" s="26">
        <f t="shared" si="14"/>
        <v>15</v>
      </c>
      <c r="BY28" s="26"/>
      <c r="BZ28" s="26"/>
      <c r="CA28" s="27">
        <f t="shared" si="15"/>
        <v>15</v>
      </c>
      <c r="CB28" s="26"/>
      <c r="CC28" s="26">
        <v>3</v>
      </c>
      <c r="CD28" s="26">
        <f t="shared" si="16"/>
        <v>12</v>
      </c>
      <c r="CE28" s="26"/>
      <c r="CF28" s="26">
        <v>1</v>
      </c>
      <c r="CG28" s="26">
        <f t="shared" si="17"/>
        <v>11</v>
      </c>
      <c r="CH28" s="26">
        <v>23</v>
      </c>
      <c r="CI28" s="26"/>
      <c r="CJ28" s="26">
        <f t="shared" si="18"/>
        <v>34</v>
      </c>
      <c r="CK28" s="26"/>
      <c r="CL28" s="26"/>
      <c r="CM28" s="26">
        <f t="shared" si="19"/>
        <v>34</v>
      </c>
      <c r="CN28" s="26"/>
      <c r="CO28" s="26">
        <v>1</v>
      </c>
      <c r="CP28" s="26">
        <f t="shared" si="20"/>
        <v>33</v>
      </c>
      <c r="CQ28" s="26"/>
      <c r="CR28" s="26"/>
      <c r="CS28" s="26">
        <f t="shared" si="21"/>
        <v>33</v>
      </c>
      <c r="CT28" s="26"/>
      <c r="CU28" s="26">
        <v>1</v>
      </c>
      <c r="CV28" s="26">
        <f t="shared" si="22"/>
        <v>32</v>
      </c>
      <c r="CW28" s="26"/>
      <c r="CX28" s="26">
        <v>1</v>
      </c>
      <c r="CY28" s="26">
        <f t="shared" si="23"/>
        <v>31</v>
      </c>
      <c r="CZ28" s="26"/>
      <c r="DA28" s="26">
        <v>1</v>
      </c>
      <c r="DB28" s="26">
        <f t="shared" si="24"/>
        <v>30</v>
      </c>
      <c r="DC28" s="26"/>
      <c r="DD28" s="26">
        <v>1</v>
      </c>
      <c r="DE28" s="26">
        <f t="shared" si="25"/>
        <v>29</v>
      </c>
      <c r="DF28" s="26"/>
      <c r="DG28" s="26">
        <v>1</v>
      </c>
      <c r="DH28" s="26">
        <f t="shared" si="26"/>
        <v>28</v>
      </c>
      <c r="DI28" s="26"/>
      <c r="DJ28" s="26">
        <v>1</v>
      </c>
      <c r="DK28" s="26">
        <f t="shared" si="27"/>
        <v>27</v>
      </c>
      <c r="DL28" s="26"/>
      <c r="DM28" s="26">
        <v>1</v>
      </c>
      <c r="DN28" s="26">
        <f t="shared" si="28"/>
        <v>26</v>
      </c>
      <c r="DO28" s="26"/>
      <c r="DP28" s="26">
        <v>2</v>
      </c>
      <c r="DQ28" s="26">
        <f t="shared" si="29"/>
        <v>24</v>
      </c>
      <c r="DR28" s="26"/>
      <c r="DS28" s="26"/>
      <c r="DT28" s="26">
        <f t="shared" si="30"/>
        <v>24</v>
      </c>
      <c r="DU28" s="26"/>
      <c r="DV28" s="26">
        <v>1</v>
      </c>
      <c r="DW28" s="26">
        <f t="shared" si="31"/>
        <v>23</v>
      </c>
      <c r="DX28" s="26"/>
      <c r="DY28" s="26"/>
      <c r="DZ28" s="26">
        <f t="shared" si="32"/>
        <v>23</v>
      </c>
      <c r="EA28" s="26"/>
      <c r="EB28" s="26">
        <v>1</v>
      </c>
      <c r="EC28" s="26">
        <f t="shared" si="33"/>
        <v>22</v>
      </c>
      <c r="ED28" s="26"/>
      <c r="EE28" s="26"/>
      <c r="EF28" s="26">
        <f t="shared" si="34"/>
        <v>22</v>
      </c>
      <c r="EG28" s="26"/>
      <c r="EH28" s="26">
        <v>1</v>
      </c>
      <c r="EI28" s="26">
        <f t="shared" si="35"/>
        <v>21</v>
      </c>
      <c r="EJ28" s="26"/>
      <c r="EK28" s="26">
        <v>1</v>
      </c>
      <c r="EL28" s="26">
        <f t="shared" si="36"/>
        <v>20</v>
      </c>
      <c r="EM28" s="26"/>
      <c r="EN28" s="26">
        <v>1</v>
      </c>
      <c r="EO28" s="26">
        <f t="shared" si="37"/>
        <v>19</v>
      </c>
      <c r="EP28" s="26"/>
      <c r="EQ28" s="26"/>
      <c r="ER28" s="26">
        <f t="shared" si="38"/>
        <v>19</v>
      </c>
      <c r="ES28" s="26"/>
      <c r="ET28" s="26">
        <v>1</v>
      </c>
      <c r="EU28" s="26">
        <f t="shared" si="39"/>
        <v>18</v>
      </c>
      <c r="EV28" s="26"/>
      <c r="EW28" s="26">
        <v>1</v>
      </c>
      <c r="EX28" s="26">
        <f t="shared" si="40"/>
        <v>17</v>
      </c>
      <c r="EY28" s="26"/>
      <c r="EZ28" s="26"/>
      <c r="FA28" s="26">
        <f t="shared" si="41"/>
        <v>17</v>
      </c>
      <c r="FB28" s="26"/>
      <c r="FC28" s="26"/>
      <c r="FD28" s="26">
        <f t="shared" si="42"/>
        <v>17</v>
      </c>
      <c r="FE28" s="26"/>
      <c r="FF28" s="26">
        <v>1</v>
      </c>
      <c r="FG28" s="26">
        <f t="shared" si="0"/>
        <v>16</v>
      </c>
      <c r="FH28" s="26">
        <v>18</v>
      </c>
      <c r="FI28" s="26">
        <v>1</v>
      </c>
      <c r="FJ28" s="26">
        <f t="shared" si="43"/>
        <v>33</v>
      </c>
      <c r="FK28" s="26"/>
      <c r="FL28" s="26">
        <v>1</v>
      </c>
      <c r="FM28" s="26">
        <f t="shared" si="44"/>
        <v>32</v>
      </c>
      <c r="FN28" s="26"/>
      <c r="FO28" s="26">
        <v>1</v>
      </c>
      <c r="FP28" s="26">
        <f t="shared" si="45"/>
        <v>31</v>
      </c>
      <c r="FQ28" s="26"/>
      <c r="FR28" s="26"/>
      <c r="FS28" s="26">
        <f t="shared" si="46"/>
        <v>31</v>
      </c>
      <c r="FT28" s="26"/>
      <c r="FU28" s="26"/>
      <c r="FV28" s="26">
        <f t="shared" si="47"/>
        <v>31</v>
      </c>
      <c r="FW28" s="26"/>
      <c r="FX28" s="26">
        <v>1</v>
      </c>
      <c r="FY28" s="26">
        <f t="shared" si="48"/>
        <v>30</v>
      </c>
      <c r="FZ28" s="26"/>
      <c r="GA28" s="26">
        <v>1</v>
      </c>
      <c r="GB28" s="26">
        <f t="shared" si="49"/>
        <v>29</v>
      </c>
      <c r="GC28" s="26"/>
      <c r="GD28" s="26">
        <v>1</v>
      </c>
      <c r="GE28" s="26">
        <f t="shared" si="50"/>
        <v>28</v>
      </c>
      <c r="GF28" s="26"/>
      <c r="GG28" s="26">
        <v>1</v>
      </c>
      <c r="GH28" s="26">
        <f t="shared" si="51"/>
        <v>27</v>
      </c>
      <c r="GI28" s="26"/>
      <c r="GJ28" s="26">
        <v>1</v>
      </c>
      <c r="GK28" s="26">
        <f t="shared" si="52"/>
        <v>26</v>
      </c>
      <c r="GL28" s="26"/>
      <c r="GM28" s="26"/>
      <c r="GN28" s="26">
        <f t="shared" si="53"/>
        <v>26</v>
      </c>
      <c r="GO28" s="26"/>
      <c r="GP28" s="26">
        <v>1</v>
      </c>
      <c r="GQ28" s="26">
        <f t="shared" si="54"/>
        <v>25</v>
      </c>
      <c r="GR28" s="26"/>
      <c r="GS28" s="26">
        <v>1</v>
      </c>
      <c r="GT28" s="26">
        <f t="shared" si="55"/>
        <v>24</v>
      </c>
      <c r="GU28" s="26"/>
      <c r="GV28" s="26">
        <v>1</v>
      </c>
      <c r="GW28" s="26">
        <f t="shared" si="56"/>
        <v>23</v>
      </c>
      <c r="GX28" s="26"/>
      <c r="GY28" s="26">
        <v>1</v>
      </c>
      <c r="GZ28" s="26">
        <f t="shared" si="57"/>
        <v>22</v>
      </c>
      <c r="HA28" s="26"/>
      <c r="HB28" s="26">
        <v>1</v>
      </c>
      <c r="HC28" s="26">
        <f t="shared" si="58"/>
        <v>21</v>
      </c>
      <c r="HD28" s="26"/>
      <c r="HE28" s="26"/>
      <c r="HF28" s="26">
        <f t="shared" si="59"/>
        <v>21</v>
      </c>
      <c r="HG28" s="26"/>
      <c r="HH28" s="26"/>
      <c r="HI28" s="26">
        <f t="shared" si="60"/>
        <v>21</v>
      </c>
      <c r="HJ28" s="26"/>
      <c r="HK28" s="26"/>
      <c r="HL28" s="26">
        <f t="shared" si="61"/>
        <v>21</v>
      </c>
      <c r="HM28" s="26"/>
      <c r="HN28" s="26"/>
      <c r="HO28" s="26">
        <f t="shared" si="62"/>
        <v>21</v>
      </c>
      <c r="HP28" s="26"/>
      <c r="HQ28" s="26"/>
      <c r="HR28" s="26">
        <f t="shared" si="63"/>
        <v>21</v>
      </c>
      <c r="HS28" s="26"/>
      <c r="HT28" s="26"/>
      <c r="HU28" s="26">
        <f t="shared" si="1"/>
        <v>21</v>
      </c>
      <c r="HV28" s="26"/>
      <c r="HW28" s="26"/>
      <c r="HX28" s="26">
        <f t="shared" si="64"/>
        <v>21</v>
      </c>
      <c r="HY28" s="26"/>
      <c r="HZ28" s="26">
        <v>2</v>
      </c>
      <c r="IA28" s="26">
        <f t="shared" si="65"/>
        <v>19</v>
      </c>
      <c r="IB28" s="26"/>
      <c r="IC28" s="26"/>
      <c r="ID28" s="26">
        <f t="shared" si="66"/>
        <v>19</v>
      </c>
      <c r="IE28" s="26"/>
      <c r="IF28" s="26">
        <v>1</v>
      </c>
      <c r="IG28" s="33">
        <f t="shared" si="67"/>
        <v>18</v>
      </c>
      <c r="IH28" s="26">
        <v>16</v>
      </c>
      <c r="II28" s="26"/>
      <c r="IJ28" s="33">
        <f t="shared" si="68"/>
        <v>34</v>
      </c>
      <c r="IK28" s="26"/>
      <c r="IL28" s="26">
        <v>1</v>
      </c>
      <c r="IM28" s="33">
        <f t="shared" si="69"/>
        <v>33</v>
      </c>
      <c r="IN28" s="26"/>
      <c r="IO28" s="26">
        <v>1</v>
      </c>
      <c r="IP28" s="26">
        <f t="shared" si="70"/>
        <v>32</v>
      </c>
      <c r="IQ28" s="26"/>
      <c r="IR28" s="26">
        <v>1</v>
      </c>
      <c r="IS28" s="26">
        <f t="shared" si="71"/>
        <v>31</v>
      </c>
      <c r="IT28" s="26"/>
      <c r="IU28" s="26"/>
      <c r="IV28" s="26">
        <f t="shared" si="72"/>
        <v>31</v>
      </c>
      <c r="IW28" s="26"/>
      <c r="IX28" s="26"/>
      <c r="IY28" s="26">
        <f t="shared" si="73"/>
        <v>31</v>
      </c>
      <c r="IZ28" s="26"/>
      <c r="JA28" s="26"/>
      <c r="JB28" s="26">
        <f t="shared" si="74"/>
        <v>31</v>
      </c>
      <c r="JC28" s="26"/>
      <c r="JD28" s="26">
        <v>1</v>
      </c>
      <c r="JE28" s="26">
        <f t="shared" si="75"/>
        <v>30</v>
      </c>
      <c r="JF28" s="26"/>
      <c r="JG28" s="26"/>
      <c r="JH28" s="26">
        <f t="shared" si="76"/>
        <v>30</v>
      </c>
      <c r="JI28" s="26"/>
      <c r="JJ28" s="26"/>
      <c r="JK28" s="26">
        <f t="shared" si="77"/>
        <v>30</v>
      </c>
      <c r="JL28" s="26"/>
      <c r="JM28" s="26">
        <v>1</v>
      </c>
      <c r="JN28" s="26">
        <f t="shared" si="78"/>
        <v>29</v>
      </c>
      <c r="JO28" s="26"/>
      <c r="JP28" s="26"/>
      <c r="JQ28" s="26">
        <f t="shared" si="79"/>
        <v>29</v>
      </c>
      <c r="JR28" s="26"/>
      <c r="JS28" s="26"/>
      <c r="JT28" s="26">
        <f t="shared" si="80"/>
        <v>29</v>
      </c>
      <c r="JU28" s="26"/>
      <c r="JV28" s="26"/>
      <c r="JW28" s="26">
        <f t="shared" si="131"/>
        <v>29</v>
      </c>
      <c r="JX28" s="26"/>
      <c r="JY28" s="26">
        <v>1</v>
      </c>
      <c r="JZ28" s="26">
        <f t="shared" si="81"/>
        <v>28</v>
      </c>
      <c r="KA28" s="26"/>
      <c r="KB28" s="26"/>
      <c r="KC28" s="26">
        <f t="shared" si="82"/>
        <v>28</v>
      </c>
      <c r="KD28" s="26"/>
      <c r="KE28" s="26"/>
      <c r="KF28" s="26">
        <f t="shared" si="83"/>
        <v>28</v>
      </c>
      <c r="KG28" s="26"/>
      <c r="KH28" s="26"/>
      <c r="KI28" s="26">
        <f t="shared" si="84"/>
        <v>28</v>
      </c>
      <c r="KJ28" s="26"/>
      <c r="KK28" s="26">
        <v>1</v>
      </c>
      <c r="KL28" s="26">
        <f t="shared" si="85"/>
        <v>27</v>
      </c>
      <c r="KM28" s="26"/>
      <c r="KN28" s="26">
        <v>1</v>
      </c>
      <c r="KO28" s="26">
        <f t="shared" si="86"/>
        <v>26</v>
      </c>
      <c r="KP28" s="26"/>
      <c r="KQ28" s="26"/>
      <c r="KR28" s="26">
        <f t="shared" si="87"/>
        <v>26</v>
      </c>
      <c r="KS28" s="26"/>
      <c r="KT28" s="26">
        <v>2</v>
      </c>
      <c r="KU28" s="26">
        <f t="shared" si="88"/>
        <v>24</v>
      </c>
      <c r="KV28" s="26"/>
      <c r="KW28" s="26">
        <v>1</v>
      </c>
      <c r="KX28" s="26">
        <f t="shared" si="89"/>
        <v>23</v>
      </c>
      <c r="KY28" s="26"/>
      <c r="KZ28" s="26">
        <v>1</v>
      </c>
      <c r="LA28" s="26">
        <f t="shared" si="90"/>
        <v>22</v>
      </c>
      <c r="LB28" s="26"/>
      <c r="LC28" s="26">
        <v>1</v>
      </c>
      <c r="LD28" s="26">
        <f t="shared" si="91"/>
        <v>21</v>
      </c>
      <c r="LE28" s="26">
        <v>13</v>
      </c>
      <c r="LF28" s="26">
        <v>1</v>
      </c>
      <c r="LG28" s="26">
        <f t="shared" si="92"/>
        <v>33</v>
      </c>
      <c r="LH28" s="26"/>
      <c r="LI28" s="26"/>
      <c r="LJ28" s="26">
        <f t="shared" si="93"/>
        <v>33</v>
      </c>
      <c r="LK28" s="26"/>
      <c r="LL28" s="26">
        <v>1</v>
      </c>
      <c r="LM28" s="26">
        <f t="shared" si="94"/>
        <v>32</v>
      </c>
      <c r="LN28" s="26"/>
      <c r="LO28" s="26">
        <v>1</v>
      </c>
      <c r="LP28" s="26">
        <f t="shared" si="95"/>
        <v>31</v>
      </c>
      <c r="LQ28" s="26"/>
      <c r="LR28" s="26"/>
      <c r="LS28" s="26">
        <f t="shared" si="2"/>
        <v>31</v>
      </c>
      <c r="LT28" s="26"/>
      <c r="LU28" s="26"/>
      <c r="LV28" s="26">
        <f t="shared" si="96"/>
        <v>31</v>
      </c>
      <c r="LW28" s="26"/>
      <c r="LX28" s="26">
        <v>1</v>
      </c>
      <c r="LY28" s="26">
        <f t="shared" si="3"/>
        <v>30</v>
      </c>
      <c r="LZ28" s="26"/>
      <c r="MA28" s="26">
        <v>1</v>
      </c>
      <c r="MB28" s="26">
        <f t="shared" si="97"/>
        <v>29</v>
      </c>
      <c r="MC28" s="26"/>
      <c r="MD28" s="26">
        <v>1</v>
      </c>
      <c r="ME28" s="26">
        <f t="shared" si="98"/>
        <v>28</v>
      </c>
      <c r="MF28" s="26"/>
      <c r="MG28" s="26"/>
      <c r="MH28" s="26">
        <f t="shared" si="99"/>
        <v>28</v>
      </c>
      <c r="MI28" s="26"/>
      <c r="MJ28" s="26"/>
      <c r="MK28" s="26">
        <f t="shared" si="100"/>
        <v>28</v>
      </c>
      <c r="ML28" s="26"/>
      <c r="MM28" s="26">
        <v>1</v>
      </c>
      <c r="MN28" s="26">
        <f t="shared" si="101"/>
        <v>27</v>
      </c>
      <c r="MO28" s="26"/>
      <c r="MP28" s="26">
        <v>1</v>
      </c>
      <c r="MQ28" s="26">
        <f t="shared" si="102"/>
        <v>26</v>
      </c>
      <c r="MR28" s="26"/>
      <c r="MS28" s="26">
        <v>2</v>
      </c>
      <c r="MT28" s="26">
        <f t="shared" si="103"/>
        <v>24</v>
      </c>
      <c r="MU28" s="26"/>
      <c r="MV28" s="26"/>
      <c r="MW28" s="26">
        <f t="shared" si="104"/>
        <v>24</v>
      </c>
      <c r="MX28" s="26"/>
      <c r="MY28" s="26">
        <v>1</v>
      </c>
      <c r="MZ28" s="26">
        <f t="shared" si="105"/>
        <v>23</v>
      </c>
      <c r="NA28" s="26"/>
      <c r="NB28" s="26">
        <v>1</v>
      </c>
      <c r="NC28" s="26">
        <f t="shared" si="106"/>
        <v>22</v>
      </c>
      <c r="ND28" s="26"/>
      <c r="NE28" s="26">
        <v>1</v>
      </c>
      <c r="NF28" s="26">
        <f t="shared" si="107"/>
        <v>21</v>
      </c>
      <c r="NG28" s="26"/>
      <c r="NH28" s="26"/>
      <c r="NI28" s="26">
        <f t="shared" si="108"/>
        <v>21</v>
      </c>
      <c r="NJ28" s="26"/>
      <c r="NK28" s="26">
        <v>1</v>
      </c>
      <c r="NL28" s="26">
        <f t="shared" si="109"/>
        <v>20</v>
      </c>
      <c r="NM28" s="26"/>
      <c r="NN28" s="26">
        <v>1</v>
      </c>
      <c r="NO28" s="26">
        <f t="shared" si="110"/>
        <v>19</v>
      </c>
      <c r="NP28" s="26"/>
      <c r="NQ28" s="26"/>
      <c r="NR28" s="26">
        <f t="shared" si="111"/>
        <v>19</v>
      </c>
      <c r="NS28" s="26"/>
      <c r="NT28" s="26">
        <v>1</v>
      </c>
      <c r="NU28" s="26">
        <f t="shared" si="112"/>
        <v>18</v>
      </c>
      <c r="NV28" s="26"/>
      <c r="NW28" s="26"/>
      <c r="NX28" s="26">
        <f t="shared" si="113"/>
        <v>18</v>
      </c>
      <c r="NY28" s="26"/>
      <c r="NZ28" s="26">
        <v>1</v>
      </c>
      <c r="OA28" s="26">
        <f t="shared" si="114"/>
        <v>17</v>
      </c>
      <c r="OB28" s="26"/>
      <c r="OC28" s="26">
        <v>1</v>
      </c>
      <c r="OD28" s="26">
        <f t="shared" si="115"/>
        <v>16</v>
      </c>
      <c r="OE28" s="26">
        <v>18</v>
      </c>
      <c r="OF28" s="26">
        <v>1</v>
      </c>
      <c r="OG28" s="26">
        <f t="shared" si="116"/>
        <v>33</v>
      </c>
      <c r="OH28" s="26"/>
      <c r="OI28" s="26"/>
      <c r="OJ28" s="26">
        <f t="shared" si="117"/>
        <v>33</v>
      </c>
      <c r="OK28" s="26"/>
      <c r="OL28" s="26">
        <v>2</v>
      </c>
      <c r="OM28" s="26">
        <f t="shared" si="132"/>
        <v>31</v>
      </c>
      <c r="ON28" s="26"/>
      <c r="OO28" s="26"/>
      <c r="OP28" s="26">
        <f t="shared" si="118"/>
        <v>31</v>
      </c>
      <c r="OQ28" s="26"/>
      <c r="OR28" s="26"/>
      <c r="OS28" s="27">
        <f t="shared" si="119"/>
        <v>31</v>
      </c>
      <c r="OT28" s="26"/>
      <c r="OU28" s="26">
        <v>1</v>
      </c>
      <c r="OV28" s="26">
        <f t="shared" si="133"/>
        <v>30</v>
      </c>
      <c r="OW28" s="26"/>
      <c r="OX28" s="26">
        <v>1</v>
      </c>
      <c r="OY28" s="26">
        <f t="shared" si="120"/>
        <v>29</v>
      </c>
      <c r="OZ28" s="26"/>
      <c r="PA28" s="26">
        <v>2</v>
      </c>
      <c r="PB28" s="26">
        <f t="shared" si="121"/>
        <v>27</v>
      </c>
      <c r="PC28" s="26"/>
      <c r="PD28" s="26">
        <v>1</v>
      </c>
      <c r="PE28" s="26">
        <f t="shared" si="122"/>
        <v>26</v>
      </c>
      <c r="PF28" s="28">
        <f t="shared" si="123"/>
        <v>18</v>
      </c>
      <c r="PG28" s="29">
        <f t="shared" si="124"/>
        <v>0.78260869565217395</v>
      </c>
      <c r="PH28" s="18"/>
      <c r="PI28" s="28">
        <f t="shared" si="125"/>
        <v>16</v>
      </c>
      <c r="PJ28" s="29">
        <f t="shared" si="126"/>
        <v>0.61538461538461542</v>
      </c>
      <c r="PK28" s="6"/>
      <c r="PL28" s="28">
        <f t="shared" si="127"/>
        <v>13</v>
      </c>
      <c r="PM28" s="28">
        <f t="shared" si="128"/>
        <v>0.52</v>
      </c>
      <c r="PN28" s="6"/>
      <c r="PO28" s="28">
        <f t="shared" si="129"/>
        <v>47</v>
      </c>
      <c r="PP28" s="29">
        <f t="shared" si="130"/>
        <v>0.63513513513513509</v>
      </c>
    </row>
    <row r="29" spans="1:432" s="30" customFormat="1" ht="20.25" x14ac:dyDescent="0.3">
      <c r="A29" s="19">
        <v>25</v>
      </c>
      <c r="B29" s="31" t="s">
        <v>134</v>
      </c>
      <c r="C29" s="32" t="s">
        <v>122</v>
      </c>
      <c r="D29" s="26">
        <v>16</v>
      </c>
      <c r="E29" s="26">
        <v>4</v>
      </c>
      <c r="F29" s="26"/>
      <c r="G29" s="26">
        <f t="shared" si="134"/>
        <v>20</v>
      </c>
      <c r="H29" s="26"/>
      <c r="I29" s="26"/>
      <c r="J29" s="26">
        <f t="shared" si="135"/>
        <v>20</v>
      </c>
      <c r="K29" s="26"/>
      <c r="L29" s="26"/>
      <c r="M29" s="26">
        <f t="shared" si="136"/>
        <v>20</v>
      </c>
      <c r="N29" s="26"/>
      <c r="O29" s="26">
        <v>1</v>
      </c>
      <c r="P29" s="26">
        <f t="shared" si="137"/>
        <v>19</v>
      </c>
      <c r="Q29" s="26"/>
      <c r="R29" s="26"/>
      <c r="S29" s="26">
        <f t="shared" si="138"/>
        <v>19</v>
      </c>
      <c r="T29" s="26"/>
      <c r="U29" s="26"/>
      <c r="V29" s="26">
        <f t="shared" si="139"/>
        <v>19</v>
      </c>
      <c r="W29" s="26"/>
      <c r="X29" s="26">
        <v>2</v>
      </c>
      <c r="Y29" s="26">
        <f t="shared" si="140"/>
        <v>17</v>
      </c>
      <c r="Z29" s="26"/>
      <c r="AA29" s="26">
        <v>1</v>
      </c>
      <c r="AB29" s="26">
        <f t="shared" si="141"/>
        <v>16</v>
      </c>
      <c r="AC29" s="26"/>
      <c r="AD29" s="26"/>
      <c r="AE29" s="26">
        <f t="shared" si="142"/>
        <v>16</v>
      </c>
      <c r="AF29" s="26"/>
      <c r="AG29" s="26"/>
      <c r="AH29" s="26">
        <f t="shared" si="143"/>
        <v>16</v>
      </c>
      <c r="AI29" s="26"/>
      <c r="AJ29" s="26">
        <v>1</v>
      </c>
      <c r="AK29" s="26">
        <f t="shared" si="144"/>
        <v>15</v>
      </c>
      <c r="AL29" s="26"/>
      <c r="AM29" s="26">
        <v>1</v>
      </c>
      <c r="AN29" s="26">
        <f t="shared" si="145"/>
        <v>14</v>
      </c>
      <c r="AO29" s="26"/>
      <c r="AP29" s="26"/>
      <c r="AQ29" s="26">
        <f t="shared" si="146"/>
        <v>14</v>
      </c>
      <c r="AR29" s="26"/>
      <c r="AS29" s="26">
        <v>1</v>
      </c>
      <c r="AT29" s="26">
        <f t="shared" si="4"/>
        <v>13</v>
      </c>
      <c r="AU29" s="26"/>
      <c r="AV29" s="26">
        <v>1</v>
      </c>
      <c r="AW29" s="26">
        <f t="shared" si="5"/>
        <v>12</v>
      </c>
      <c r="AX29" s="26"/>
      <c r="AY29" s="26">
        <v>1</v>
      </c>
      <c r="AZ29" s="26">
        <f t="shared" si="6"/>
        <v>11</v>
      </c>
      <c r="BA29" s="26"/>
      <c r="BB29" s="26"/>
      <c r="BC29" s="26">
        <f t="shared" si="7"/>
        <v>11</v>
      </c>
      <c r="BD29" s="26"/>
      <c r="BE29" s="26"/>
      <c r="BF29" s="26">
        <f t="shared" si="8"/>
        <v>11</v>
      </c>
      <c r="BG29" s="26"/>
      <c r="BH29" s="26"/>
      <c r="BI29" s="26">
        <f t="shared" si="9"/>
        <v>11</v>
      </c>
      <c r="BJ29" s="26"/>
      <c r="BK29" s="26"/>
      <c r="BL29" s="26">
        <f t="shared" si="10"/>
        <v>11</v>
      </c>
      <c r="BM29" s="26"/>
      <c r="BN29" s="26">
        <v>1</v>
      </c>
      <c r="BO29" s="26">
        <f t="shared" si="11"/>
        <v>10</v>
      </c>
      <c r="BP29" s="26"/>
      <c r="BQ29" s="26"/>
      <c r="BR29" s="26">
        <f t="shared" si="12"/>
        <v>10</v>
      </c>
      <c r="BS29" s="26"/>
      <c r="BT29" s="26"/>
      <c r="BU29" s="26">
        <f t="shared" si="13"/>
        <v>10</v>
      </c>
      <c r="BV29" s="26"/>
      <c r="BW29" s="26"/>
      <c r="BX29" s="26">
        <f t="shared" si="14"/>
        <v>10</v>
      </c>
      <c r="BY29" s="26"/>
      <c r="BZ29" s="26"/>
      <c r="CA29" s="27">
        <f t="shared" si="15"/>
        <v>10</v>
      </c>
      <c r="CB29" s="26"/>
      <c r="CC29" s="26">
        <v>2</v>
      </c>
      <c r="CD29" s="26">
        <f t="shared" si="16"/>
        <v>8</v>
      </c>
      <c r="CE29" s="26"/>
      <c r="CF29" s="26">
        <v>2</v>
      </c>
      <c r="CG29" s="26">
        <f t="shared" si="17"/>
        <v>6</v>
      </c>
      <c r="CH29" s="26">
        <v>14</v>
      </c>
      <c r="CI29" s="26"/>
      <c r="CJ29" s="26">
        <f t="shared" si="18"/>
        <v>20</v>
      </c>
      <c r="CK29" s="26"/>
      <c r="CL29" s="26"/>
      <c r="CM29" s="26">
        <f t="shared" si="19"/>
        <v>20</v>
      </c>
      <c r="CN29" s="26"/>
      <c r="CO29" s="26"/>
      <c r="CP29" s="26">
        <f t="shared" si="20"/>
        <v>20</v>
      </c>
      <c r="CQ29" s="26"/>
      <c r="CR29" s="26">
        <v>2</v>
      </c>
      <c r="CS29" s="26">
        <f t="shared" si="21"/>
        <v>18</v>
      </c>
      <c r="CT29" s="26"/>
      <c r="CU29" s="26"/>
      <c r="CV29" s="26">
        <f t="shared" si="22"/>
        <v>18</v>
      </c>
      <c r="CW29" s="26"/>
      <c r="CX29" s="26">
        <v>1</v>
      </c>
      <c r="CY29" s="26">
        <f t="shared" si="23"/>
        <v>17</v>
      </c>
      <c r="CZ29" s="26"/>
      <c r="DA29" s="26"/>
      <c r="DB29" s="26">
        <f t="shared" si="24"/>
        <v>17</v>
      </c>
      <c r="DC29" s="26"/>
      <c r="DD29" s="26"/>
      <c r="DE29" s="26">
        <f t="shared" si="25"/>
        <v>17</v>
      </c>
      <c r="DF29" s="26"/>
      <c r="DG29" s="26">
        <v>1</v>
      </c>
      <c r="DH29" s="26">
        <f t="shared" si="26"/>
        <v>16</v>
      </c>
      <c r="DI29" s="26"/>
      <c r="DJ29" s="26"/>
      <c r="DK29" s="26">
        <f t="shared" si="27"/>
        <v>16</v>
      </c>
      <c r="DL29" s="26"/>
      <c r="DM29" s="26">
        <v>1</v>
      </c>
      <c r="DN29" s="26">
        <f t="shared" si="28"/>
        <v>15</v>
      </c>
      <c r="DO29" s="26"/>
      <c r="DP29" s="26"/>
      <c r="DQ29" s="26">
        <f t="shared" si="29"/>
        <v>15</v>
      </c>
      <c r="DR29" s="26"/>
      <c r="DS29" s="26"/>
      <c r="DT29" s="26">
        <f t="shared" si="30"/>
        <v>15</v>
      </c>
      <c r="DU29" s="26"/>
      <c r="DV29" s="26"/>
      <c r="DW29" s="26">
        <f t="shared" si="31"/>
        <v>15</v>
      </c>
      <c r="DX29" s="26"/>
      <c r="DY29" s="26"/>
      <c r="DZ29" s="26">
        <f t="shared" si="32"/>
        <v>15</v>
      </c>
      <c r="EA29" s="26"/>
      <c r="EB29" s="26">
        <v>1</v>
      </c>
      <c r="EC29" s="26">
        <f t="shared" si="33"/>
        <v>14</v>
      </c>
      <c r="ED29" s="26"/>
      <c r="EE29" s="26"/>
      <c r="EF29" s="26">
        <f t="shared" si="34"/>
        <v>14</v>
      </c>
      <c r="EG29" s="26"/>
      <c r="EH29" s="26">
        <v>1</v>
      </c>
      <c r="EI29" s="26">
        <f t="shared" si="35"/>
        <v>13</v>
      </c>
      <c r="EJ29" s="26"/>
      <c r="EK29" s="26"/>
      <c r="EL29" s="26">
        <f t="shared" si="36"/>
        <v>13</v>
      </c>
      <c r="EM29" s="26"/>
      <c r="EN29" s="26"/>
      <c r="EO29" s="26">
        <f t="shared" si="37"/>
        <v>13</v>
      </c>
      <c r="EP29" s="26"/>
      <c r="EQ29" s="26">
        <v>1</v>
      </c>
      <c r="ER29" s="26">
        <f t="shared" si="38"/>
        <v>12</v>
      </c>
      <c r="ES29" s="26"/>
      <c r="ET29" s="26">
        <v>1</v>
      </c>
      <c r="EU29" s="26">
        <f t="shared" si="39"/>
        <v>11</v>
      </c>
      <c r="EV29" s="26"/>
      <c r="EW29" s="26">
        <v>1</v>
      </c>
      <c r="EX29" s="26">
        <f t="shared" si="40"/>
        <v>10</v>
      </c>
      <c r="EY29" s="26"/>
      <c r="EZ29" s="26"/>
      <c r="FA29" s="26">
        <f t="shared" si="41"/>
        <v>10</v>
      </c>
      <c r="FB29" s="26"/>
      <c r="FC29" s="26">
        <v>2</v>
      </c>
      <c r="FD29" s="26">
        <f t="shared" si="42"/>
        <v>8</v>
      </c>
      <c r="FE29" s="26"/>
      <c r="FF29" s="26"/>
      <c r="FG29" s="26">
        <f t="shared" si="0"/>
        <v>8</v>
      </c>
      <c r="FH29" s="26">
        <v>12</v>
      </c>
      <c r="FI29" s="26"/>
      <c r="FJ29" s="26">
        <f t="shared" si="43"/>
        <v>20</v>
      </c>
      <c r="FK29" s="26"/>
      <c r="FL29" s="26"/>
      <c r="FM29" s="26">
        <f t="shared" si="44"/>
        <v>20</v>
      </c>
      <c r="FN29" s="26"/>
      <c r="FO29" s="26">
        <v>1</v>
      </c>
      <c r="FP29" s="26">
        <f t="shared" si="45"/>
        <v>19</v>
      </c>
      <c r="FQ29" s="26"/>
      <c r="FR29" s="26">
        <v>1</v>
      </c>
      <c r="FS29" s="26">
        <f t="shared" si="46"/>
        <v>18</v>
      </c>
      <c r="FT29" s="26"/>
      <c r="FU29" s="26">
        <v>2</v>
      </c>
      <c r="FV29" s="26">
        <f t="shared" si="47"/>
        <v>16</v>
      </c>
      <c r="FW29" s="26"/>
      <c r="FX29" s="26"/>
      <c r="FY29" s="26">
        <f t="shared" si="48"/>
        <v>16</v>
      </c>
      <c r="FZ29" s="26"/>
      <c r="GA29" s="26"/>
      <c r="GB29" s="26">
        <f t="shared" si="49"/>
        <v>16</v>
      </c>
      <c r="GC29" s="26"/>
      <c r="GD29" s="26"/>
      <c r="GE29" s="26">
        <f t="shared" si="50"/>
        <v>16</v>
      </c>
      <c r="GF29" s="26"/>
      <c r="GG29" s="26">
        <v>1</v>
      </c>
      <c r="GH29" s="26">
        <f t="shared" si="51"/>
        <v>15</v>
      </c>
      <c r="GI29" s="26"/>
      <c r="GJ29" s="26"/>
      <c r="GK29" s="26">
        <f t="shared" si="52"/>
        <v>15</v>
      </c>
      <c r="GL29" s="26"/>
      <c r="GM29" s="26">
        <v>1</v>
      </c>
      <c r="GN29" s="26">
        <f t="shared" si="53"/>
        <v>14</v>
      </c>
      <c r="GO29" s="26"/>
      <c r="GP29" s="26"/>
      <c r="GQ29" s="26">
        <f t="shared" si="54"/>
        <v>14</v>
      </c>
      <c r="GR29" s="26"/>
      <c r="GS29" s="26">
        <v>1</v>
      </c>
      <c r="GT29" s="26">
        <f t="shared" si="55"/>
        <v>13</v>
      </c>
      <c r="GU29" s="26"/>
      <c r="GV29" s="26"/>
      <c r="GW29" s="26">
        <f t="shared" si="56"/>
        <v>13</v>
      </c>
      <c r="GX29" s="26"/>
      <c r="GY29" s="26">
        <v>2</v>
      </c>
      <c r="GZ29" s="26">
        <f t="shared" si="57"/>
        <v>11</v>
      </c>
      <c r="HA29" s="26"/>
      <c r="HB29" s="26"/>
      <c r="HC29" s="26">
        <f t="shared" si="58"/>
        <v>11</v>
      </c>
      <c r="HD29" s="26"/>
      <c r="HE29" s="26"/>
      <c r="HF29" s="26">
        <f t="shared" si="59"/>
        <v>11</v>
      </c>
      <c r="HG29" s="26"/>
      <c r="HH29" s="26">
        <v>1</v>
      </c>
      <c r="HI29" s="26">
        <f t="shared" si="60"/>
        <v>10</v>
      </c>
      <c r="HJ29" s="26"/>
      <c r="HK29" s="26">
        <v>1</v>
      </c>
      <c r="HL29" s="26">
        <f t="shared" si="61"/>
        <v>9</v>
      </c>
      <c r="HM29" s="26"/>
      <c r="HN29" s="26"/>
      <c r="HO29" s="26">
        <f t="shared" si="62"/>
        <v>9</v>
      </c>
      <c r="HP29" s="26"/>
      <c r="HQ29" s="26"/>
      <c r="HR29" s="26">
        <f t="shared" si="63"/>
        <v>9</v>
      </c>
      <c r="HS29" s="26"/>
      <c r="HT29" s="26"/>
      <c r="HU29" s="26">
        <f t="shared" si="1"/>
        <v>9</v>
      </c>
      <c r="HV29" s="26"/>
      <c r="HW29" s="26"/>
      <c r="HX29" s="26">
        <f t="shared" si="64"/>
        <v>9</v>
      </c>
      <c r="HY29" s="26"/>
      <c r="HZ29" s="26">
        <v>2</v>
      </c>
      <c r="IA29" s="26">
        <f t="shared" si="65"/>
        <v>7</v>
      </c>
      <c r="IB29" s="26"/>
      <c r="IC29" s="26"/>
      <c r="ID29" s="26">
        <f t="shared" si="66"/>
        <v>7</v>
      </c>
      <c r="IE29" s="26"/>
      <c r="IF29" s="26">
        <v>1</v>
      </c>
      <c r="IG29" s="33">
        <f t="shared" si="67"/>
        <v>6</v>
      </c>
      <c r="IH29" s="26">
        <v>14</v>
      </c>
      <c r="II29" s="26"/>
      <c r="IJ29" s="33">
        <f t="shared" si="68"/>
        <v>20</v>
      </c>
      <c r="IK29" s="26"/>
      <c r="IL29" s="26">
        <v>2</v>
      </c>
      <c r="IM29" s="33">
        <f t="shared" si="69"/>
        <v>18</v>
      </c>
      <c r="IN29" s="26"/>
      <c r="IO29" s="26"/>
      <c r="IP29" s="26">
        <f t="shared" si="70"/>
        <v>18</v>
      </c>
      <c r="IQ29" s="26"/>
      <c r="IR29" s="26">
        <v>1</v>
      </c>
      <c r="IS29" s="26">
        <f t="shared" si="71"/>
        <v>17</v>
      </c>
      <c r="IT29" s="26"/>
      <c r="IU29" s="26"/>
      <c r="IV29" s="26">
        <f t="shared" si="72"/>
        <v>17</v>
      </c>
      <c r="IW29" s="26"/>
      <c r="IX29" s="26"/>
      <c r="IY29" s="26">
        <f t="shared" si="73"/>
        <v>17</v>
      </c>
      <c r="IZ29" s="26"/>
      <c r="JA29" s="26"/>
      <c r="JB29" s="26">
        <f t="shared" si="74"/>
        <v>17</v>
      </c>
      <c r="JC29" s="26"/>
      <c r="JD29" s="26">
        <v>1</v>
      </c>
      <c r="JE29" s="26">
        <f t="shared" si="75"/>
        <v>16</v>
      </c>
      <c r="JF29" s="26"/>
      <c r="JG29" s="26"/>
      <c r="JH29" s="26">
        <f t="shared" si="76"/>
        <v>16</v>
      </c>
      <c r="JI29" s="26"/>
      <c r="JJ29" s="26"/>
      <c r="JK29" s="26">
        <f t="shared" si="77"/>
        <v>16</v>
      </c>
      <c r="JL29" s="26"/>
      <c r="JM29" s="26">
        <v>1</v>
      </c>
      <c r="JN29" s="26">
        <f t="shared" si="78"/>
        <v>15</v>
      </c>
      <c r="JO29" s="26"/>
      <c r="JP29" s="26"/>
      <c r="JQ29" s="26">
        <f t="shared" si="79"/>
        <v>15</v>
      </c>
      <c r="JR29" s="26"/>
      <c r="JS29" s="26">
        <v>3</v>
      </c>
      <c r="JT29" s="26">
        <f t="shared" si="80"/>
        <v>12</v>
      </c>
      <c r="JU29" s="26"/>
      <c r="JV29" s="26">
        <v>1</v>
      </c>
      <c r="JW29" s="26">
        <f t="shared" si="131"/>
        <v>11</v>
      </c>
      <c r="JX29" s="26"/>
      <c r="JY29" s="26"/>
      <c r="JZ29" s="26">
        <f t="shared" si="81"/>
        <v>11</v>
      </c>
      <c r="KA29" s="26"/>
      <c r="KB29" s="26"/>
      <c r="KC29" s="26">
        <f t="shared" si="82"/>
        <v>11</v>
      </c>
      <c r="KD29" s="26"/>
      <c r="KE29" s="26"/>
      <c r="KF29" s="26">
        <f t="shared" si="83"/>
        <v>11</v>
      </c>
      <c r="KG29" s="26"/>
      <c r="KH29" s="26">
        <v>1</v>
      </c>
      <c r="KI29" s="26">
        <f t="shared" si="84"/>
        <v>10</v>
      </c>
      <c r="KJ29" s="26"/>
      <c r="KK29" s="26">
        <v>1</v>
      </c>
      <c r="KL29" s="26">
        <f t="shared" si="85"/>
        <v>9</v>
      </c>
      <c r="KM29" s="26"/>
      <c r="KN29" s="26">
        <v>1</v>
      </c>
      <c r="KO29" s="26">
        <f t="shared" si="86"/>
        <v>8</v>
      </c>
      <c r="KP29" s="26"/>
      <c r="KQ29" s="26">
        <v>1</v>
      </c>
      <c r="KR29" s="26">
        <f t="shared" si="87"/>
        <v>7</v>
      </c>
      <c r="KS29" s="26"/>
      <c r="KT29" s="26"/>
      <c r="KU29" s="26">
        <f t="shared" si="88"/>
        <v>7</v>
      </c>
      <c r="KV29" s="26"/>
      <c r="KW29" s="26"/>
      <c r="KX29" s="26">
        <f t="shared" si="89"/>
        <v>7</v>
      </c>
      <c r="KY29" s="26"/>
      <c r="KZ29" s="26">
        <v>1</v>
      </c>
      <c r="LA29" s="26">
        <f t="shared" si="90"/>
        <v>6</v>
      </c>
      <c r="LB29" s="26"/>
      <c r="LC29" s="26"/>
      <c r="LD29" s="26">
        <f t="shared" si="91"/>
        <v>6</v>
      </c>
      <c r="LE29" s="26">
        <v>14</v>
      </c>
      <c r="LF29" s="26">
        <v>1</v>
      </c>
      <c r="LG29" s="26">
        <f t="shared" si="92"/>
        <v>19</v>
      </c>
      <c r="LH29" s="26"/>
      <c r="LI29" s="26">
        <v>1</v>
      </c>
      <c r="LJ29" s="26">
        <f t="shared" si="93"/>
        <v>18</v>
      </c>
      <c r="LK29" s="26"/>
      <c r="LL29" s="26"/>
      <c r="LM29" s="26">
        <f t="shared" si="94"/>
        <v>18</v>
      </c>
      <c r="LN29" s="26"/>
      <c r="LO29" s="26"/>
      <c r="LP29" s="26">
        <f t="shared" si="95"/>
        <v>18</v>
      </c>
      <c r="LQ29" s="26"/>
      <c r="LR29" s="26"/>
      <c r="LS29" s="26">
        <f t="shared" si="2"/>
        <v>18</v>
      </c>
      <c r="LT29" s="26"/>
      <c r="LU29" s="26"/>
      <c r="LV29" s="26">
        <f t="shared" si="96"/>
        <v>18</v>
      </c>
      <c r="LW29" s="26"/>
      <c r="LX29" s="26">
        <v>1</v>
      </c>
      <c r="LY29" s="26">
        <f t="shared" si="3"/>
        <v>17</v>
      </c>
      <c r="LZ29" s="26"/>
      <c r="MA29" s="26">
        <v>1</v>
      </c>
      <c r="MB29" s="26">
        <f t="shared" si="97"/>
        <v>16</v>
      </c>
      <c r="MC29" s="26"/>
      <c r="MD29" s="26"/>
      <c r="ME29" s="26">
        <f t="shared" si="98"/>
        <v>16</v>
      </c>
      <c r="MF29" s="26"/>
      <c r="MG29" s="26"/>
      <c r="MH29" s="26">
        <f t="shared" si="99"/>
        <v>16</v>
      </c>
      <c r="MI29" s="26"/>
      <c r="MJ29" s="26">
        <v>1</v>
      </c>
      <c r="MK29" s="26">
        <f t="shared" si="100"/>
        <v>15</v>
      </c>
      <c r="ML29" s="26"/>
      <c r="MM29" s="26"/>
      <c r="MN29" s="26">
        <f t="shared" si="101"/>
        <v>15</v>
      </c>
      <c r="MO29" s="26"/>
      <c r="MP29" s="26">
        <v>1</v>
      </c>
      <c r="MQ29" s="26">
        <f t="shared" si="102"/>
        <v>14</v>
      </c>
      <c r="MR29" s="26"/>
      <c r="MS29" s="26">
        <v>2</v>
      </c>
      <c r="MT29" s="26">
        <f t="shared" si="103"/>
        <v>12</v>
      </c>
      <c r="MU29" s="26"/>
      <c r="MV29" s="26"/>
      <c r="MW29" s="26">
        <f t="shared" si="104"/>
        <v>12</v>
      </c>
      <c r="MX29" s="26"/>
      <c r="MY29" s="26"/>
      <c r="MZ29" s="26">
        <f t="shared" si="105"/>
        <v>12</v>
      </c>
      <c r="NA29" s="26"/>
      <c r="NB29" s="26">
        <v>1</v>
      </c>
      <c r="NC29" s="26">
        <f t="shared" si="106"/>
        <v>11</v>
      </c>
      <c r="ND29" s="26"/>
      <c r="NE29" s="26"/>
      <c r="NF29" s="26">
        <f t="shared" si="107"/>
        <v>11</v>
      </c>
      <c r="NG29" s="26"/>
      <c r="NH29" s="26">
        <v>1</v>
      </c>
      <c r="NI29" s="26">
        <f t="shared" si="108"/>
        <v>10</v>
      </c>
      <c r="NJ29" s="26"/>
      <c r="NK29" s="26">
        <v>1</v>
      </c>
      <c r="NL29" s="26">
        <f t="shared" si="109"/>
        <v>9</v>
      </c>
      <c r="NM29" s="26"/>
      <c r="NN29" s="26">
        <v>1</v>
      </c>
      <c r="NO29" s="26">
        <f t="shared" si="110"/>
        <v>8</v>
      </c>
      <c r="NP29" s="26"/>
      <c r="NQ29" s="26">
        <v>1</v>
      </c>
      <c r="NR29" s="26">
        <f t="shared" si="111"/>
        <v>7</v>
      </c>
      <c r="NS29" s="26"/>
      <c r="NT29" s="26"/>
      <c r="NU29" s="26">
        <f t="shared" si="112"/>
        <v>7</v>
      </c>
      <c r="NV29" s="26"/>
      <c r="NW29" s="26"/>
      <c r="NX29" s="26">
        <f t="shared" si="113"/>
        <v>7</v>
      </c>
      <c r="NY29" s="26"/>
      <c r="NZ29" s="26">
        <v>1</v>
      </c>
      <c r="OA29" s="26">
        <f t="shared" si="114"/>
        <v>6</v>
      </c>
      <c r="OB29" s="26"/>
      <c r="OC29" s="26">
        <v>1</v>
      </c>
      <c r="OD29" s="26">
        <f t="shared" si="115"/>
        <v>5</v>
      </c>
      <c r="OE29" s="26">
        <v>15</v>
      </c>
      <c r="OF29" s="26"/>
      <c r="OG29" s="26">
        <f t="shared" si="116"/>
        <v>20</v>
      </c>
      <c r="OH29" s="26"/>
      <c r="OI29" s="26"/>
      <c r="OJ29" s="26">
        <f t="shared" si="117"/>
        <v>20</v>
      </c>
      <c r="OK29" s="26"/>
      <c r="OL29" s="26"/>
      <c r="OM29" s="26">
        <f t="shared" si="132"/>
        <v>20</v>
      </c>
      <c r="ON29" s="26"/>
      <c r="OO29" s="26"/>
      <c r="OP29" s="26">
        <f t="shared" si="118"/>
        <v>20</v>
      </c>
      <c r="OQ29" s="26"/>
      <c r="OR29" s="26"/>
      <c r="OS29" s="27">
        <f t="shared" si="119"/>
        <v>20</v>
      </c>
      <c r="OT29" s="26"/>
      <c r="OU29" s="26"/>
      <c r="OV29" s="26">
        <f t="shared" si="133"/>
        <v>20</v>
      </c>
      <c r="OW29" s="26"/>
      <c r="OX29" s="26"/>
      <c r="OY29" s="26">
        <f t="shared" si="120"/>
        <v>20</v>
      </c>
      <c r="OZ29" s="26"/>
      <c r="PA29" s="26">
        <v>2</v>
      </c>
      <c r="PB29" s="26">
        <f t="shared" si="121"/>
        <v>18</v>
      </c>
      <c r="PC29" s="26"/>
      <c r="PD29" s="26"/>
      <c r="PE29" s="26">
        <f t="shared" si="122"/>
        <v>18</v>
      </c>
      <c r="PF29" s="28">
        <f t="shared" si="123"/>
        <v>13</v>
      </c>
      <c r="PG29" s="29">
        <f t="shared" si="124"/>
        <v>0.56521739130434778</v>
      </c>
      <c r="PH29" s="18"/>
      <c r="PI29" s="28">
        <f t="shared" si="125"/>
        <v>13</v>
      </c>
      <c r="PJ29" s="29">
        <f t="shared" si="126"/>
        <v>0.5</v>
      </c>
      <c r="PK29" s="6"/>
      <c r="PL29" s="28">
        <f t="shared" si="127"/>
        <v>13</v>
      </c>
      <c r="PM29" s="28">
        <f t="shared" si="128"/>
        <v>0.52</v>
      </c>
      <c r="PN29" s="6"/>
      <c r="PO29" s="28">
        <f t="shared" si="129"/>
        <v>39</v>
      </c>
      <c r="PP29" s="29">
        <f t="shared" si="130"/>
        <v>0.52702702702702697</v>
      </c>
    </row>
    <row r="30" spans="1:432" s="30" customFormat="1" ht="20.25" x14ac:dyDescent="0.3">
      <c r="A30" s="19">
        <v>26</v>
      </c>
      <c r="B30" s="31" t="s">
        <v>135</v>
      </c>
      <c r="C30" s="32" t="s">
        <v>122</v>
      </c>
      <c r="D30" s="26">
        <v>36</v>
      </c>
      <c r="E30" s="26">
        <v>8</v>
      </c>
      <c r="F30" s="26"/>
      <c r="G30" s="26">
        <f t="shared" si="134"/>
        <v>44</v>
      </c>
      <c r="H30" s="26"/>
      <c r="I30" s="26"/>
      <c r="J30" s="26">
        <f t="shared" si="135"/>
        <v>44</v>
      </c>
      <c r="K30" s="26"/>
      <c r="L30" s="26">
        <v>1</v>
      </c>
      <c r="M30" s="26">
        <f t="shared" si="136"/>
        <v>43</v>
      </c>
      <c r="N30" s="26"/>
      <c r="O30" s="26">
        <v>2</v>
      </c>
      <c r="P30" s="26">
        <f t="shared" si="137"/>
        <v>41</v>
      </c>
      <c r="Q30" s="26"/>
      <c r="R30" s="26"/>
      <c r="S30" s="26">
        <f t="shared" si="138"/>
        <v>41</v>
      </c>
      <c r="T30" s="26"/>
      <c r="U30" s="26">
        <v>1</v>
      </c>
      <c r="V30" s="26">
        <f t="shared" si="139"/>
        <v>40</v>
      </c>
      <c r="W30" s="26"/>
      <c r="X30" s="26">
        <v>1</v>
      </c>
      <c r="Y30" s="26">
        <f t="shared" si="140"/>
        <v>39</v>
      </c>
      <c r="Z30" s="26"/>
      <c r="AA30" s="26">
        <v>2</v>
      </c>
      <c r="AB30" s="26">
        <f t="shared" si="141"/>
        <v>37</v>
      </c>
      <c r="AC30" s="26"/>
      <c r="AD30" s="26">
        <v>1</v>
      </c>
      <c r="AE30" s="26">
        <f t="shared" si="142"/>
        <v>36</v>
      </c>
      <c r="AF30" s="26"/>
      <c r="AG30" s="26">
        <v>2</v>
      </c>
      <c r="AH30" s="26">
        <f t="shared" si="143"/>
        <v>34</v>
      </c>
      <c r="AI30" s="26"/>
      <c r="AJ30" s="26">
        <v>3</v>
      </c>
      <c r="AK30" s="26">
        <f t="shared" si="144"/>
        <v>31</v>
      </c>
      <c r="AL30" s="26"/>
      <c r="AM30" s="26">
        <v>1</v>
      </c>
      <c r="AN30" s="26">
        <f t="shared" si="145"/>
        <v>30</v>
      </c>
      <c r="AO30" s="26"/>
      <c r="AP30" s="26">
        <v>2</v>
      </c>
      <c r="AQ30" s="26">
        <f t="shared" si="146"/>
        <v>28</v>
      </c>
      <c r="AR30" s="26"/>
      <c r="AS30" s="26">
        <v>2</v>
      </c>
      <c r="AT30" s="26">
        <f t="shared" si="4"/>
        <v>26</v>
      </c>
      <c r="AU30" s="26"/>
      <c r="AV30" s="26">
        <v>2</v>
      </c>
      <c r="AW30" s="26">
        <f t="shared" si="5"/>
        <v>24</v>
      </c>
      <c r="AX30" s="26"/>
      <c r="AY30" s="26">
        <v>1</v>
      </c>
      <c r="AZ30" s="26">
        <f t="shared" si="6"/>
        <v>23</v>
      </c>
      <c r="BA30" s="26"/>
      <c r="BB30" s="26">
        <v>1</v>
      </c>
      <c r="BC30" s="26">
        <f t="shared" si="7"/>
        <v>22</v>
      </c>
      <c r="BD30" s="26"/>
      <c r="BE30" s="26">
        <v>1</v>
      </c>
      <c r="BF30" s="26">
        <f t="shared" si="8"/>
        <v>21</v>
      </c>
      <c r="BG30" s="26"/>
      <c r="BH30" s="26"/>
      <c r="BI30" s="26">
        <f t="shared" si="9"/>
        <v>21</v>
      </c>
      <c r="BJ30" s="26"/>
      <c r="BK30" s="26"/>
      <c r="BL30" s="26">
        <f t="shared" si="10"/>
        <v>21</v>
      </c>
      <c r="BM30" s="26"/>
      <c r="BN30" s="26"/>
      <c r="BO30" s="26">
        <f t="shared" si="11"/>
        <v>21</v>
      </c>
      <c r="BP30" s="26"/>
      <c r="BQ30" s="26"/>
      <c r="BR30" s="26">
        <f t="shared" si="12"/>
        <v>21</v>
      </c>
      <c r="BS30" s="26"/>
      <c r="BT30" s="26">
        <v>3</v>
      </c>
      <c r="BU30" s="26">
        <f t="shared" si="13"/>
        <v>18</v>
      </c>
      <c r="BV30" s="26"/>
      <c r="BW30" s="26">
        <v>1</v>
      </c>
      <c r="BX30" s="26">
        <f t="shared" si="14"/>
        <v>17</v>
      </c>
      <c r="BY30" s="26"/>
      <c r="BZ30" s="26"/>
      <c r="CA30" s="27">
        <f t="shared" si="15"/>
        <v>17</v>
      </c>
      <c r="CB30" s="26"/>
      <c r="CC30" s="26">
        <v>4</v>
      </c>
      <c r="CD30" s="26">
        <f t="shared" si="16"/>
        <v>13</v>
      </c>
      <c r="CE30" s="26"/>
      <c r="CF30" s="26">
        <v>3</v>
      </c>
      <c r="CG30" s="26">
        <f t="shared" si="17"/>
        <v>10</v>
      </c>
      <c r="CH30" s="26">
        <v>34</v>
      </c>
      <c r="CI30" s="26">
        <v>1</v>
      </c>
      <c r="CJ30" s="26">
        <f t="shared" si="18"/>
        <v>43</v>
      </c>
      <c r="CK30" s="26"/>
      <c r="CL30" s="26">
        <v>1</v>
      </c>
      <c r="CM30" s="26">
        <f t="shared" si="19"/>
        <v>42</v>
      </c>
      <c r="CN30" s="26"/>
      <c r="CO30" s="26">
        <v>1</v>
      </c>
      <c r="CP30" s="26">
        <f t="shared" si="20"/>
        <v>41</v>
      </c>
      <c r="CQ30" s="26"/>
      <c r="CR30" s="26">
        <v>1</v>
      </c>
      <c r="CS30" s="26">
        <f t="shared" si="21"/>
        <v>40</v>
      </c>
      <c r="CT30" s="26"/>
      <c r="CU30" s="26">
        <v>1</v>
      </c>
      <c r="CV30" s="26">
        <f t="shared" si="22"/>
        <v>39</v>
      </c>
      <c r="CW30" s="26"/>
      <c r="CX30" s="26">
        <v>2</v>
      </c>
      <c r="CY30" s="26">
        <f t="shared" si="23"/>
        <v>37</v>
      </c>
      <c r="CZ30" s="26"/>
      <c r="DA30" s="26">
        <v>2</v>
      </c>
      <c r="DB30" s="26">
        <f t="shared" si="24"/>
        <v>35</v>
      </c>
      <c r="DC30" s="26"/>
      <c r="DD30" s="26">
        <v>1</v>
      </c>
      <c r="DE30" s="26">
        <f t="shared" si="25"/>
        <v>34</v>
      </c>
      <c r="DF30" s="26"/>
      <c r="DG30" s="26">
        <v>1</v>
      </c>
      <c r="DH30" s="26">
        <f t="shared" si="26"/>
        <v>33</v>
      </c>
      <c r="DI30" s="26"/>
      <c r="DJ30" s="26">
        <v>1</v>
      </c>
      <c r="DK30" s="26">
        <f t="shared" si="27"/>
        <v>32</v>
      </c>
      <c r="DL30" s="26"/>
      <c r="DM30" s="26">
        <v>1</v>
      </c>
      <c r="DN30" s="26">
        <f t="shared" si="28"/>
        <v>31</v>
      </c>
      <c r="DO30" s="26"/>
      <c r="DP30" s="26">
        <v>1</v>
      </c>
      <c r="DQ30" s="26">
        <f t="shared" si="29"/>
        <v>30</v>
      </c>
      <c r="DR30" s="26"/>
      <c r="DS30" s="26"/>
      <c r="DT30" s="26">
        <f t="shared" si="30"/>
        <v>30</v>
      </c>
      <c r="DU30" s="26"/>
      <c r="DV30" s="26">
        <v>1</v>
      </c>
      <c r="DW30" s="26">
        <f t="shared" si="31"/>
        <v>29</v>
      </c>
      <c r="DX30" s="26"/>
      <c r="DY30" s="26"/>
      <c r="DZ30" s="26">
        <f t="shared" si="32"/>
        <v>29</v>
      </c>
      <c r="EA30" s="26"/>
      <c r="EB30" s="26"/>
      <c r="EC30" s="26">
        <f t="shared" si="33"/>
        <v>29</v>
      </c>
      <c r="ED30" s="26"/>
      <c r="EE30" s="26"/>
      <c r="EF30" s="26">
        <f t="shared" si="34"/>
        <v>29</v>
      </c>
      <c r="EG30" s="26"/>
      <c r="EH30" s="26">
        <v>4</v>
      </c>
      <c r="EI30" s="26">
        <f t="shared" si="35"/>
        <v>25</v>
      </c>
      <c r="EJ30" s="26"/>
      <c r="EK30" s="26">
        <v>3</v>
      </c>
      <c r="EL30" s="26">
        <f t="shared" si="36"/>
        <v>22</v>
      </c>
      <c r="EM30" s="26"/>
      <c r="EN30" s="26">
        <v>1</v>
      </c>
      <c r="EO30" s="26">
        <f t="shared" si="37"/>
        <v>21</v>
      </c>
      <c r="EP30" s="26"/>
      <c r="EQ30" s="26">
        <v>1</v>
      </c>
      <c r="ER30" s="26">
        <f t="shared" si="38"/>
        <v>20</v>
      </c>
      <c r="ES30" s="26"/>
      <c r="ET30" s="26">
        <v>1</v>
      </c>
      <c r="EU30" s="26">
        <f t="shared" si="39"/>
        <v>19</v>
      </c>
      <c r="EV30" s="26"/>
      <c r="EW30" s="26">
        <v>2</v>
      </c>
      <c r="EX30" s="26">
        <f t="shared" si="40"/>
        <v>17</v>
      </c>
      <c r="EY30" s="26"/>
      <c r="EZ30" s="26"/>
      <c r="FA30" s="26">
        <f t="shared" si="41"/>
        <v>17</v>
      </c>
      <c r="FB30" s="26"/>
      <c r="FC30" s="26">
        <v>2</v>
      </c>
      <c r="FD30" s="26">
        <f t="shared" si="42"/>
        <v>15</v>
      </c>
      <c r="FE30" s="26"/>
      <c r="FF30" s="26">
        <v>1</v>
      </c>
      <c r="FG30" s="26">
        <f t="shared" si="0"/>
        <v>14</v>
      </c>
      <c r="FH30" s="26">
        <v>30</v>
      </c>
      <c r="FI30" s="26">
        <v>2</v>
      </c>
      <c r="FJ30" s="26">
        <f t="shared" si="43"/>
        <v>42</v>
      </c>
      <c r="FK30" s="26"/>
      <c r="FL30" s="26">
        <v>1</v>
      </c>
      <c r="FM30" s="26">
        <f t="shared" si="44"/>
        <v>41</v>
      </c>
      <c r="FN30" s="26"/>
      <c r="FO30" s="26">
        <v>2</v>
      </c>
      <c r="FP30" s="26">
        <f t="shared" si="45"/>
        <v>39</v>
      </c>
      <c r="FQ30" s="26"/>
      <c r="FR30" s="26">
        <v>1</v>
      </c>
      <c r="FS30" s="26">
        <f t="shared" si="46"/>
        <v>38</v>
      </c>
      <c r="FT30" s="26"/>
      <c r="FU30" s="26">
        <v>2</v>
      </c>
      <c r="FV30" s="26">
        <f t="shared" si="47"/>
        <v>36</v>
      </c>
      <c r="FW30" s="26"/>
      <c r="FX30" s="26">
        <v>3</v>
      </c>
      <c r="FY30" s="26">
        <f t="shared" si="48"/>
        <v>33</v>
      </c>
      <c r="FZ30" s="26"/>
      <c r="GA30" s="26">
        <v>1</v>
      </c>
      <c r="GB30" s="26">
        <f t="shared" si="49"/>
        <v>32</v>
      </c>
      <c r="GC30" s="26"/>
      <c r="GD30" s="26">
        <v>1</v>
      </c>
      <c r="GE30" s="26">
        <f t="shared" si="50"/>
        <v>31</v>
      </c>
      <c r="GF30" s="26"/>
      <c r="GG30" s="26"/>
      <c r="GH30" s="26">
        <f t="shared" si="51"/>
        <v>31</v>
      </c>
      <c r="GI30" s="26"/>
      <c r="GJ30" s="26">
        <v>1</v>
      </c>
      <c r="GK30" s="26">
        <f t="shared" si="52"/>
        <v>30</v>
      </c>
      <c r="GL30" s="26"/>
      <c r="GM30" s="26"/>
      <c r="GN30" s="26">
        <f t="shared" si="53"/>
        <v>30</v>
      </c>
      <c r="GO30" s="26"/>
      <c r="GP30" s="26">
        <v>1</v>
      </c>
      <c r="GQ30" s="26">
        <f t="shared" si="54"/>
        <v>29</v>
      </c>
      <c r="GR30" s="26"/>
      <c r="GS30" s="26">
        <v>2</v>
      </c>
      <c r="GT30" s="26">
        <f t="shared" si="55"/>
        <v>27</v>
      </c>
      <c r="GU30" s="26"/>
      <c r="GV30" s="26">
        <v>1</v>
      </c>
      <c r="GW30" s="26">
        <f t="shared" si="56"/>
        <v>26</v>
      </c>
      <c r="GX30" s="26"/>
      <c r="GY30" s="26">
        <v>3</v>
      </c>
      <c r="GZ30" s="26">
        <f t="shared" si="57"/>
        <v>23</v>
      </c>
      <c r="HA30" s="26"/>
      <c r="HB30" s="26">
        <v>1</v>
      </c>
      <c r="HC30" s="26">
        <f t="shared" si="58"/>
        <v>22</v>
      </c>
      <c r="HD30" s="26"/>
      <c r="HE30" s="26"/>
      <c r="HF30" s="26">
        <f t="shared" si="59"/>
        <v>22</v>
      </c>
      <c r="HG30" s="26"/>
      <c r="HH30" s="26">
        <v>1</v>
      </c>
      <c r="HI30" s="26">
        <f t="shared" si="60"/>
        <v>21</v>
      </c>
      <c r="HJ30" s="26"/>
      <c r="HK30" s="26">
        <v>2</v>
      </c>
      <c r="HL30" s="26">
        <f t="shared" si="61"/>
        <v>19</v>
      </c>
      <c r="HM30" s="26"/>
      <c r="HN30" s="26"/>
      <c r="HO30" s="26">
        <f t="shared" si="62"/>
        <v>19</v>
      </c>
      <c r="HP30" s="26"/>
      <c r="HQ30" s="26"/>
      <c r="HR30" s="26">
        <f t="shared" si="63"/>
        <v>19</v>
      </c>
      <c r="HS30" s="26"/>
      <c r="HT30" s="26"/>
      <c r="HU30" s="26">
        <f t="shared" si="1"/>
        <v>19</v>
      </c>
      <c r="HV30" s="26"/>
      <c r="HW30" s="26"/>
      <c r="HX30" s="26">
        <f t="shared" si="64"/>
        <v>19</v>
      </c>
      <c r="HY30" s="26"/>
      <c r="HZ30" s="26">
        <v>3</v>
      </c>
      <c r="IA30" s="26">
        <f t="shared" si="65"/>
        <v>16</v>
      </c>
      <c r="IB30" s="26"/>
      <c r="IC30" s="26">
        <v>2</v>
      </c>
      <c r="ID30" s="26">
        <f t="shared" si="66"/>
        <v>14</v>
      </c>
      <c r="IE30" s="26"/>
      <c r="IF30" s="26">
        <v>3</v>
      </c>
      <c r="IG30" s="33">
        <f t="shared" si="67"/>
        <v>11</v>
      </c>
      <c r="IH30" s="26">
        <v>33</v>
      </c>
      <c r="II30" s="26"/>
      <c r="IJ30" s="33">
        <f t="shared" si="68"/>
        <v>44</v>
      </c>
      <c r="IK30" s="26"/>
      <c r="IL30" s="26">
        <v>3</v>
      </c>
      <c r="IM30" s="33">
        <f t="shared" si="69"/>
        <v>41</v>
      </c>
      <c r="IN30" s="26"/>
      <c r="IO30" s="26">
        <v>2</v>
      </c>
      <c r="IP30" s="26">
        <f t="shared" si="70"/>
        <v>39</v>
      </c>
      <c r="IQ30" s="26"/>
      <c r="IR30" s="26">
        <v>2</v>
      </c>
      <c r="IS30" s="26">
        <f t="shared" si="71"/>
        <v>37</v>
      </c>
      <c r="IT30" s="26"/>
      <c r="IU30" s="26">
        <v>1</v>
      </c>
      <c r="IV30" s="26">
        <f t="shared" si="72"/>
        <v>36</v>
      </c>
      <c r="IW30" s="26"/>
      <c r="IX30" s="26">
        <v>1</v>
      </c>
      <c r="IY30" s="26">
        <f t="shared" si="73"/>
        <v>35</v>
      </c>
      <c r="IZ30" s="26"/>
      <c r="JA30" s="26">
        <v>1</v>
      </c>
      <c r="JB30" s="26">
        <f t="shared" si="74"/>
        <v>34</v>
      </c>
      <c r="JC30" s="26"/>
      <c r="JD30" s="26">
        <v>2</v>
      </c>
      <c r="JE30" s="26">
        <f t="shared" si="75"/>
        <v>32</v>
      </c>
      <c r="JF30" s="26"/>
      <c r="JG30" s="26"/>
      <c r="JH30" s="26">
        <f t="shared" si="76"/>
        <v>32</v>
      </c>
      <c r="JI30" s="26"/>
      <c r="JJ30" s="26">
        <v>1</v>
      </c>
      <c r="JK30" s="26">
        <f t="shared" si="77"/>
        <v>31</v>
      </c>
      <c r="JL30" s="26"/>
      <c r="JM30" s="26">
        <v>1</v>
      </c>
      <c r="JN30" s="26">
        <f t="shared" si="78"/>
        <v>30</v>
      </c>
      <c r="JO30" s="26"/>
      <c r="JP30" s="26"/>
      <c r="JQ30" s="26">
        <f t="shared" si="79"/>
        <v>30</v>
      </c>
      <c r="JR30" s="26"/>
      <c r="JS30" s="26"/>
      <c r="JT30" s="26">
        <f t="shared" si="80"/>
        <v>30</v>
      </c>
      <c r="JU30" s="26"/>
      <c r="JV30" s="26">
        <v>2</v>
      </c>
      <c r="JW30" s="26">
        <f t="shared" si="131"/>
        <v>28</v>
      </c>
      <c r="JX30" s="26"/>
      <c r="JY30" s="26">
        <v>1</v>
      </c>
      <c r="JZ30" s="26">
        <f t="shared" si="81"/>
        <v>27</v>
      </c>
      <c r="KA30" s="26"/>
      <c r="KB30" s="26"/>
      <c r="KC30" s="26">
        <f t="shared" si="82"/>
        <v>27</v>
      </c>
      <c r="KD30" s="26"/>
      <c r="KE30" s="26"/>
      <c r="KF30" s="26">
        <f t="shared" si="83"/>
        <v>27</v>
      </c>
      <c r="KG30" s="26"/>
      <c r="KH30" s="26">
        <v>1</v>
      </c>
      <c r="KI30" s="26">
        <f t="shared" si="84"/>
        <v>26</v>
      </c>
      <c r="KJ30" s="26"/>
      <c r="KK30" s="26">
        <v>4</v>
      </c>
      <c r="KL30" s="26">
        <f t="shared" si="85"/>
        <v>22</v>
      </c>
      <c r="KM30" s="26"/>
      <c r="KN30" s="26">
        <v>2</v>
      </c>
      <c r="KO30" s="26">
        <f t="shared" si="86"/>
        <v>20</v>
      </c>
      <c r="KP30" s="26"/>
      <c r="KQ30" s="26">
        <v>1</v>
      </c>
      <c r="KR30" s="26">
        <f t="shared" si="87"/>
        <v>19</v>
      </c>
      <c r="KS30" s="26"/>
      <c r="KT30" s="26">
        <v>1</v>
      </c>
      <c r="KU30" s="26">
        <f t="shared" si="88"/>
        <v>18</v>
      </c>
      <c r="KV30" s="26"/>
      <c r="KW30" s="26">
        <v>1</v>
      </c>
      <c r="KX30" s="26">
        <f t="shared" si="89"/>
        <v>17</v>
      </c>
      <c r="KY30" s="26"/>
      <c r="KZ30" s="26">
        <v>2</v>
      </c>
      <c r="LA30" s="26">
        <f t="shared" si="90"/>
        <v>15</v>
      </c>
      <c r="LB30" s="26"/>
      <c r="LC30" s="26">
        <v>1</v>
      </c>
      <c r="LD30" s="26">
        <f t="shared" si="91"/>
        <v>14</v>
      </c>
      <c r="LE30" s="26">
        <v>30</v>
      </c>
      <c r="LF30" s="26">
        <v>2</v>
      </c>
      <c r="LG30" s="26">
        <f t="shared" si="92"/>
        <v>42</v>
      </c>
      <c r="LH30" s="26"/>
      <c r="LI30" s="26">
        <v>1</v>
      </c>
      <c r="LJ30" s="26">
        <f t="shared" si="93"/>
        <v>41</v>
      </c>
      <c r="LK30" s="26"/>
      <c r="LL30" s="26">
        <v>1</v>
      </c>
      <c r="LM30" s="26">
        <f t="shared" si="94"/>
        <v>40</v>
      </c>
      <c r="LN30" s="26"/>
      <c r="LO30" s="26">
        <v>1</v>
      </c>
      <c r="LP30" s="26">
        <f t="shared" si="95"/>
        <v>39</v>
      </c>
      <c r="LQ30" s="26"/>
      <c r="LR30" s="26">
        <v>1</v>
      </c>
      <c r="LS30" s="26">
        <f t="shared" si="2"/>
        <v>38</v>
      </c>
      <c r="LT30" s="26"/>
      <c r="LU30" s="26">
        <v>1</v>
      </c>
      <c r="LV30" s="26">
        <f t="shared" si="96"/>
        <v>37</v>
      </c>
      <c r="LW30" s="26"/>
      <c r="LX30" s="26">
        <v>3</v>
      </c>
      <c r="LY30" s="26">
        <f t="shared" si="3"/>
        <v>34</v>
      </c>
      <c r="LZ30" s="26"/>
      <c r="MA30" s="26">
        <v>3</v>
      </c>
      <c r="MB30" s="26">
        <f t="shared" si="97"/>
        <v>31</v>
      </c>
      <c r="MC30" s="26"/>
      <c r="MD30" s="26"/>
      <c r="ME30" s="26">
        <f t="shared" si="98"/>
        <v>31</v>
      </c>
      <c r="MF30" s="26"/>
      <c r="MG30" s="26"/>
      <c r="MH30" s="26">
        <f t="shared" si="99"/>
        <v>31</v>
      </c>
      <c r="MI30" s="26"/>
      <c r="MJ30" s="26">
        <v>1</v>
      </c>
      <c r="MK30" s="26">
        <f t="shared" si="100"/>
        <v>30</v>
      </c>
      <c r="ML30" s="26"/>
      <c r="MM30" s="26">
        <v>1</v>
      </c>
      <c r="MN30" s="26">
        <f t="shared" si="101"/>
        <v>29</v>
      </c>
      <c r="MO30" s="26"/>
      <c r="MP30" s="26">
        <v>2</v>
      </c>
      <c r="MQ30" s="26">
        <f t="shared" si="102"/>
        <v>27</v>
      </c>
      <c r="MR30" s="26"/>
      <c r="MS30" s="26">
        <v>2</v>
      </c>
      <c r="MT30" s="26">
        <f t="shared" si="103"/>
        <v>25</v>
      </c>
      <c r="MU30" s="26"/>
      <c r="MV30" s="26"/>
      <c r="MW30" s="26">
        <f t="shared" si="104"/>
        <v>25</v>
      </c>
      <c r="MX30" s="26"/>
      <c r="MY30" s="26">
        <v>1</v>
      </c>
      <c r="MZ30" s="26">
        <f t="shared" si="105"/>
        <v>24</v>
      </c>
      <c r="NA30" s="26"/>
      <c r="NB30" s="26">
        <v>2</v>
      </c>
      <c r="NC30" s="26">
        <f t="shared" si="106"/>
        <v>22</v>
      </c>
      <c r="ND30" s="26"/>
      <c r="NE30" s="26">
        <v>1</v>
      </c>
      <c r="NF30" s="26">
        <f t="shared" si="107"/>
        <v>21</v>
      </c>
      <c r="NG30" s="26"/>
      <c r="NH30" s="26">
        <v>1</v>
      </c>
      <c r="NI30" s="26">
        <f t="shared" si="108"/>
        <v>20</v>
      </c>
      <c r="NJ30" s="26"/>
      <c r="NK30" s="26">
        <v>1</v>
      </c>
      <c r="NL30" s="26">
        <f t="shared" si="109"/>
        <v>19</v>
      </c>
      <c r="NM30" s="26"/>
      <c r="NN30" s="26">
        <v>1</v>
      </c>
      <c r="NO30" s="26">
        <f t="shared" si="110"/>
        <v>18</v>
      </c>
      <c r="NP30" s="26"/>
      <c r="NQ30" s="26"/>
      <c r="NR30" s="26">
        <f t="shared" si="111"/>
        <v>18</v>
      </c>
      <c r="NS30" s="26"/>
      <c r="NT30" s="26">
        <v>1</v>
      </c>
      <c r="NU30" s="26">
        <f t="shared" si="112"/>
        <v>17</v>
      </c>
      <c r="NV30" s="26"/>
      <c r="NW30" s="26">
        <v>3</v>
      </c>
      <c r="NX30" s="26">
        <f t="shared" si="113"/>
        <v>14</v>
      </c>
      <c r="NY30" s="26"/>
      <c r="NZ30" s="26">
        <v>2</v>
      </c>
      <c r="OA30" s="26">
        <f t="shared" si="114"/>
        <v>12</v>
      </c>
      <c r="OB30" s="26"/>
      <c r="OC30" s="26">
        <v>2</v>
      </c>
      <c r="OD30" s="26">
        <f t="shared" si="115"/>
        <v>10</v>
      </c>
      <c r="OE30" s="26">
        <v>34</v>
      </c>
      <c r="OF30" s="26">
        <v>1</v>
      </c>
      <c r="OG30" s="26">
        <f t="shared" si="116"/>
        <v>43</v>
      </c>
      <c r="OH30" s="26"/>
      <c r="OI30" s="26"/>
      <c r="OJ30" s="26">
        <f t="shared" si="117"/>
        <v>43</v>
      </c>
      <c r="OK30" s="26"/>
      <c r="OL30" s="26">
        <v>2</v>
      </c>
      <c r="OM30" s="26">
        <f t="shared" si="132"/>
        <v>41</v>
      </c>
      <c r="ON30" s="26"/>
      <c r="OO30" s="26"/>
      <c r="OP30" s="26">
        <f t="shared" si="118"/>
        <v>41</v>
      </c>
      <c r="OQ30" s="26"/>
      <c r="OR30" s="26"/>
      <c r="OS30" s="27">
        <f t="shared" si="119"/>
        <v>41</v>
      </c>
      <c r="OT30" s="26"/>
      <c r="OU30" s="26">
        <v>1</v>
      </c>
      <c r="OV30" s="26">
        <f t="shared" si="133"/>
        <v>40</v>
      </c>
      <c r="OW30" s="26"/>
      <c r="OX30" s="26">
        <v>2</v>
      </c>
      <c r="OY30" s="26">
        <f t="shared" si="120"/>
        <v>38</v>
      </c>
      <c r="OZ30" s="26"/>
      <c r="PA30" s="26">
        <v>2</v>
      </c>
      <c r="PB30" s="26">
        <f t="shared" si="121"/>
        <v>36</v>
      </c>
      <c r="PC30" s="26"/>
      <c r="PD30" s="26">
        <v>1</v>
      </c>
      <c r="PE30" s="26">
        <f t="shared" si="122"/>
        <v>35</v>
      </c>
      <c r="PF30" s="28">
        <f t="shared" si="123"/>
        <v>31</v>
      </c>
      <c r="PG30" s="29">
        <f t="shared" si="124"/>
        <v>1.3478260869565217</v>
      </c>
      <c r="PH30" s="18"/>
      <c r="PI30" s="28">
        <f t="shared" si="125"/>
        <v>34</v>
      </c>
      <c r="PJ30" s="29">
        <f t="shared" si="126"/>
        <v>1.3076923076923077</v>
      </c>
      <c r="PK30" s="6"/>
      <c r="PL30" s="28">
        <f t="shared" si="127"/>
        <v>28</v>
      </c>
      <c r="PM30" s="28">
        <f t="shared" si="128"/>
        <v>1.1200000000000001</v>
      </c>
      <c r="PN30" s="6"/>
      <c r="PO30" s="28">
        <f t="shared" si="129"/>
        <v>93</v>
      </c>
      <c r="PP30" s="29">
        <f t="shared" si="130"/>
        <v>1.2567567567567568</v>
      </c>
    </row>
    <row r="31" spans="1:432" s="30" customFormat="1" ht="20.25" x14ac:dyDescent="0.3">
      <c r="A31" s="19">
        <v>27</v>
      </c>
      <c r="B31" s="31" t="s">
        <v>136</v>
      </c>
      <c r="C31" s="32" t="s">
        <v>122</v>
      </c>
      <c r="D31" s="26">
        <v>20</v>
      </c>
      <c r="E31" s="26"/>
      <c r="F31" s="26"/>
      <c r="G31" s="26">
        <f t="shared" si="134"/>
        <v>20</v>
      </c>
      <c r="H31" s="26"/>
      <c r="I31" s="26"/>
      <c r="J31" s="26">
        <f t="shared" si="135"/>
        <v>20</v>
      </c>
      <c r="K31" s="26"/>
      <c r="L31" s="26"/>
      <c r="M31" s="26">
        <f t="shared" si="136"/>
        <v>20</v>
      </c>
      <c r="N31" s="26"/>
      <c r="O31" s="26"/>
      <c r="P31" s="26">
        <f t="shared" si="137"/>
        <v>20</v>
      </c>
      <c r="Q31" s="26"/>
      <c r="R31" s="26">
        <v>1</v>
      </c>
      <c r="S31" s="26">
        <f t="shared" si="138"/>
        <v>19</v>
      </c>
      <c r="T31" s="26"/>
      <c r="U31" s="26"/>
      <c r="V31" s="26">
        <f t="shared" si="139"/>
        <v>19</v>
      </c>
      <c r="W31" s="26"/>
      <c r="X31" s="26"/>
      <c r="Y31" s="26">
        <f t="shared" si="140"/>
        <v>19</v>
      </c>
      <c r="Z31" s="26"/>
      <c r="AA31" s="26"/>
      <c r="AB31" s="26">
        <f t="shared" si="141"/>
        <v>19</v>
      </c>
      <c r="AC31" s="26"/>
      <c r="AD31" s="26"/>
      <c r="AE31" s="26">
        <f t="shared" si="142"/>
        <v>19</v>
      </c>
      <c r="AF31" s="26"/>
      <c r="AG31" s="26">
        <v>1</v>
      </c>
      <c r="AH31" s="26">
        <f t="shared" si="143"/>
        <v>18</v>
      </c>
      <c r="AI31" s="26"/>
      <c r="AJ31" s="26">
        <v>1</v>
      </c>
      <c r="AK31" s="26">
        <f t="shared" si="144"/>
        <v>17</v>
      </c>
      <c r="AL31" s="26"/>
      <c r="AM31" s="26"/>
      <c r="AN31" s="26">
        <f t="shared" si="145"/>
        <v>17</v>
      </c>
      <c r="AO31" s="26"/>
      <c r="AP31" s="26">
        <v>1</v>
      </c>
      <c r="AQ31" s="26">
        <f t="shared" si="146"/>
        <v>16</v>
      </c>
      <c r="AR31" s="26"/>
      <c r="AS31" s="26"/>
      <c r="AT31" s="26">
        <f t="shared" si="4"/>
        <v>16</v>
      </c>
      <c r="AU31" s="26"/>
      <c r="AV31" s="26">
        <v>1</v>
      </c>
      <c r="AW31" s="26">
        <f t="shared" si="5"/>
        <v>15</v>
      </c>
      <c r="AX31" s="26"/>
      <c r="AY31" s="26"/>
      <c r="AZ31" s="26">
        <f t="shared" si="6"/>
        <v>15</v>
      </c>
      <c r="BA31" s="26"/>
      <c r="BB31" s="26"/>
      <c r="BC31" s="26">
        <f t="shared" si="7"/>
        <v>15</v>
      </c>
      <c r="BD31" s="26"/>
      <c r="BE31" s="26"/>
      <c r="BF31" s="26">
        <f t="shared" si="8"/>
        <v>15</v>
      </c>
      <c r="BG31" s="26"/>
      <c r="BH31" s="26"/>
      <c r="BI31" s="26">
        <f t="shared" si="9"/>
        <v>15</v>
      </c>
      <c r="BJ31" s="26"/>
      <c r="BK31" s="26"/>
      <c r="BL31" s="26">
        <f t="shared" si="10"/>
        <v>15</v>
      </c>
      <c r="BM31" s="26"/>
      <c r="BN31" s="26">
        <v>1</v>
      </c>
      <c r="BO31" s="26">
        <f t="shared" si="11"/>
        <v>14</v>
      </c>
      <c r="BP31" s="26"/>
      <c r="BQ31" s="26"/>
      <c r="BR31" s="26">
        <f t="shared" si="12"/>
        <v>14</v>
      </c>
      <c r="BS31" s="26"/>
      <c r="BT31" s="26"/>
      <c r="BU31" s="26">
        <f t="shared" si="13"/>
        <v>14</v>
      </c>
      <c r="BV31" s="26"/>
      <c r="BW31" s="26"/>
      <c r="BX31" s="26">
        <f t="shared" si="14"/>
        <v>14</v>
      </c>
      <c r="BY31" s="26"/>
      <c r="BZ31" s="26"/>
      <c r="CA31" s="27">
        <f t="shared" si="15"/>
        <v>14</v>
      </c>
      <c r="CB31" s="26"/>
      <c r="CC31" s="26">
        <v>1</v>
      </c>
      <c r="CD31" s="26">
        <f t="shared" si="16"/>
        <v>13</v>
      </c>
      <c r="CE31" s="26"/>
      <c r="CF31" s="26">
        <v>2</v>
      </c>
      <c r="CG31" s="26">
        <f t="shared" si="17"/>
        <v>11</v>
      </c>
      <c r="CH31" s="26">
        <v>9</v>
      </c>
      <c r="CI31" s="26"/>
      <c r="CJ31" s="26">
        <f t="shared" si="18"/>
        <v>20</v>
      </c>
      <c r="CK31" s="26"/>
      <c r="CL31" s="26"/>
      <c r="CM31" s="26">
        <f t="shared" si="19"/>
        <v>20</v>
      </c>
      <c r="CN31" s="26"/>
      <c r="CO31" s="26"/>
      <c r="CP31" s="26">
        <f t="shared" si="20"/>
        <v>20</v>
      </c>
      <c r="CQ31" s="26"/>
      <c r="CR31" s="26">
        <v>1</v>
      </c>
      <c r="CS31" s="26">
        <f t="shared" si="21"/>
        <v>19</v>
      </c>
      <c r="CT31" s="26"/>
      <c r="CU31" s="26"/>
      <c r="CV31" s="26">
        <f t="shared" si="22"/>
        <v>19</v>
      </c>
      <c r="CW31" s="26"/>
      <c r="CX31" s="26">
        <v>1</v>
      </c>
      <c r="CY31" s="26">
        <f t="shared" si="23"/>
        <v>18</v>
      </c>
      <c r="CZ31" s="26"/>
      <c r="DA31" s="26">
        <v>1</v>
      </c>
      <c r="DB31" s="26">
        <f t="shared" si="24"/>
        <v>17</v>
      </c>
      <c r="DC31" s="26"/>
      <c r="DD31" s="26"/>
      <c r="DE31" s="26">
        <f t="shared" si="25"/>
        <v>17</v>
      </c>
      <c r="DF31" s="26"/>
      <c r="DG31" s="26">
        <v>1</v>
      </c>
      <c r="DH31" s="26">
        <f t="shared" si="26"/>
        <v>16</v>
      </c>
      <c r="DI31" s="26"/>
      <c r="DJ31" s="26"/>
      <c r="DK31" s="26">
        <f t="shared" si="27"/>
        <v>16</v>
      </c>
      <c r="DL31" s="26"/>
      <c r="DM31" s="26">
        <v>1</v>
      </c>
      <c r="DN31" s="26">
        <f t="shared" si="28"/>
        <v>15</v>
      </c>
      <c r="DO31" s="26"/>
      <c r="DP31" s="26"/>
      <c r="DQ31" s="26">
        <f t="shared" si="29"/>
        <v>15</v>
      </c>
      <c r="DR31" s="26"/>
      <c r="DS31" s="26"/>
      <c r="DT31" s="26">
        <f t="shared" si="30"/>
        <v>15</v>
      </c>
      <c r="DU31" s="26"/>
      <c r="DV31" s="26"/>
      <c r="DW31" s="26">
        <f t="shared" si="31"/>
        <v>15</v>
      </c>
      <c r="DX31" s="26"/>
      <c r="DY31" s="26"/>
      <c r="DZ31" s="26">
        <f t="shared" si="32"/>
        <v>15</v>
      </c>
      <c r="EA31" s="26"/>
      <c r="EB31" s="26">
        <v>1</v>
      </c>
      <c r="EC31" s="26">
        <f t="shared" si="33"/>
        <v>14</v>
      </c>
      <c r="ED31" s="26"/>
      <c r="EE31" s="26"/>
      <c r="EF31" s="26">
        <f t="shared" si="34"/>
        <v>14</v>
      </c>
      <c r="EG31" s="26"/>
      <c r="EH31" s="26">
        <v>2</v>
      </c>
      <c r="EI31" s="26">
        <f t="shared" si="35"/>
        <v>12</v>
      </c>
      <c r="EJ31" s="26"/>
      <c r="EK31" s="26"/>
      <c r="EL31" s="26">
        <f t="shared" si="36"/>
        <v>12</v>
      </c>
      <c r="EM31" s="26"/>
      <c r="EN31" s="26"/>
      <c r="EO31" s="26">
        <f t="shared" si="37"/>
        <v>12</v>
      </c>
      <c r="EP31" s="26"/>
      <c r="EQ31" s="26"/>
      <c r="ER31" s="26">
        <f t="shared" si="38"/>
        <v>12</v>
      </c>
      <c r="ES31" s="26"/>
      <c r="ET31" s="26"/>
      <c r="EU31" s="26">
        <f t="shared" si="39"/>
        <v>12</v>
      </c>
      <c r="EV31" s="26"/>
      <c r="EW31" s="26"/>
      <c r="EX31" s="26">
        <f t="shared" si="40"/>
        <v>12</v>
      </c>
      <c r="EY31" s="26"/>
      <c r="EZ31" s="26"/>
      <c r="FA31" s="26">
        <f t="shared" si="41"/>
        <v>12</v>
      </c>
      <c r="FB31" s="26"/>
      <c r="FC31" s="26">
        <v>2</v>
      </c>
      <c r="FD31" s="26">
        <f t="shared" si="42"/>
        <v>10</v>
      </c>
      <c r="FE31" s="26"/>
      <c r="FF31" s="26"/>
      <c r="FG31" s="26">
        <f t="shared" si="0"/>
        <v>10</v>
      </c>
      <c r="FH31" s="26">
        <v>10</v>
      </c>
      <c r="FI31" s="26">
        <v>1</v>
      </c>
      <c r="FJ31" s="26">
        <f t="shared" si="43"/>
        <v>19</v>
      </c>
      <c r="FK31" s="26"/>
      <c r="FL31" s="26"/>
      <c r="FM31" s="26">
        <f t="shared" si="44"/>
        <v>19</v>
      </c>
      <c r="FN31" s="26"/>
      <c r="FO31" s="26">
        <v>1</v>
      </c>
      <c r="FP31" s="26">
        <f t="shared" si="45"/>
        <v>18</v>
      </c>
      <c r="FQ31" s="26"/>
      <c r="FR31" s="26"/>
      <c r="FS31" s="26">
        <f t="shared" si="46"/>
        <v>18</v>
      </c>
      <c r="FT31" s="26"/>
      <c r="FU31" s="26">
        <v>2</v>
      </c>
      <c r="FV31" s="26">
        <f t="shared" si="47"/>
        <v>16</v>
      </c>
      <c r="FW31" s="26"/>
      <c r="FX31" s="26">
        <v>3</v>
      </c>
      <c r="FY31" s="26">
        <f t="shared" si="48"/>
        <v>13</v>
      </c>
      <c r="FZ31" s="26"/>
      <c r="GA31" s="26"/>
      <c r="GB31" s="26">
        <f t="shared" si="49"/>
        <v>13</v>
      </c>
      <c r="GC31" s="26"/>
      <c r="GD31" s="26"/>
      <c r="GE31" s="26">
        <f t="shared" si="50"/>
        <v>13</v>
      </c>
      <c r="GF31" s="26"/>
      <c r="GG31" s="26">
        <v>1</v>
      </c>
      <c r="GH31" s="26">
        <f t="shared" si="51"/>
        <v>12</v>
      </c>
      <c r="GI31" s="26"/>
      <c r="GJ31" s="26"/>
      <c r="GK31" s="26">
        <f t="shared" si="52"/>
        <v>12</v>
      </c>
      <c r="GL31" s="26"/>
      <c r="GM31" s="26"/>
      <c r="GN31" s="26">
        <f t="shared" si="53"/>
        <v>12</v>
      </c>
      <c r="GO31" s="26"/>
      <c r="GP31" s="26"/>
      <c r="GQ31" s="26">
        <f t="shared" si="54"/>
        <v>12</v>
      </c>
      <c r="GR31" s="26"/>
      <c r="GS31" s="26">
        <v>1</v>
      </c>
      <c r="GT31" s="26">
        <f t="shared" si="55"/>
        <v>11</v>
      </c>
      <c r="GU31" s="26"/>
      <c r="GV31" s="26"/>
      <c r="GW31" s="26">
        <f t="shared" si="56"/>
        <v>11</v>
      </c>
      <c r="GX31" s="26"/>
      <c r="GY31" s="26">
        <v>2</v>
      </c>
      <c r="GZ31" s="26">
        <f t="shared" si="57"/>
        <v>9</v>
      </c>
      <c r="HA31" s="26"/>
      <c r="HB31" s="26"/>
      <c r="HC31" s="26">
        <f t="shared" si="58"/>
        <v>9</v>
      </c>
      <c r="HD31" s="26"/>
      <c r="HE31" s="26"/>
      <c r="HF31" s="26">
        <f t="shared" si="59"/>
        <v>9</v>
      </c>
      <c r="HG31" s="26"/>
      <c r="HH31" s="26"/>
      <c r="HI31" s="26">
        <f t="shared" si="60"/>
        <v>9</v>
      </c>
      <c r="HJ31" s="26"/>
      <c r="HK31" s="26">
        <v>1</v>
      </c>
      <c r="HL31" s="26">
        <f t="shared" si="61"/>
        <v>8</v>
      </c>
      <c r="HM31" s="26"/>
      <c r="HN31" s="26"/>
      <c r="HO31" s="26">
        <f t="shared" si="62"/>
        <v>8</v>
      </c>
      <c r="HP31" s="26"/>
      <c r="HQ31" s="26"/>
      <c r="HR31" s="26">
        <f t="shared" si="63"/>
        <v>8</v>
      </c>
      <c r="HS31" s="26"/>
      <c r="HT31" s="26"/>
      <c r="HU31" s="26">
        <f t="shared" si="1"/>
        <v>8</v>
      </c>
      <c r="HV31" s="26"/>
      <c r="HW31" s="26"/>
      <c r="HX31" s="26">
        <f t="shared" si="64"/>
        <v>8</v>
      </c>
      <c r="HY31" s="26"/>
      <c r="HZ31" s="26">
        <v>2</v>
      </c>
      <c r="IA31" s="26">
        <f t="shared" si="65"/>
        <v>6</v>
      </c>
      <c r="IB31" s="26"/>
      <c r="IC31" s="26"/>
      <c r="ID31" s="26">
        <f t="shared" si="66"/>
        <v>6</v>
      </c>
      <c r="IE31" s="26"/>
      <c r="IF31" s="26">
        <v>2</v>
      </c>
      <c r="IG31" s="33">
        <f t="shared" si="67"/>
        <v>4</v>
      </c>
      <c r="IH31" s="26">
        <v>16</v>
      </c>
      <c r="II31" s="26"/>
      <c r="IJ31" s="33">
        <f t="shared" si="68"/>
        <v>20</v>
      </c>
      <c r="IK31" s="26"/>
      <c r="IL31" s="26">
        <v>2</v>
      </c>
      <c r="IM31" s="33">
        <f t="shared" si="69"/>
        <v>18</v>
      </c>
      <c r="IN31" s="26"/>
      <c r="IO31" s="26">
        <v>1</v>
      </c>
      <c r="IP31" s="26">
        <f t="shared" si="70"/>
        <v>17</v>
      </c>
      <c r="IQ31" s="26"/>
      <c r="IR31" s="26"/>
      <c r="IS31" s="26">
        <f t="shared" si="71"/>
        <v>17</v>
      </c>
      <c r="IT31" s="26"/>
      <c r="IU31" s="26"/>
      <c r="IV31" s="26">
        <f t="shared" si="72"/>
        <v>17</v>
      </c>
      <c r="IW31" s="26"/>
      <c r="IX31" s="26"/>
      <c r="IY31" s="26">
        <f t="shared" si="73"/>
        <v>17</v>
      </c>
      <c r="IZ31" s="26"/>
      <c r="JA31" s="26"/>
      <c r="JB31" s="26">
        <f t="shared" si="74"/>
        <v>17</v>
      </c>
      <c r="JC31" s="26"/>
      <c r="JD31" s="26">
        <v>1</v>
      </c>
      <c r="JE31" s="26">
        <f t="shared" si="75"/>
        <v>16</v>
      </c>
      <c r="JF31" s="26"/>
      <c r="JG31" s="26"/>
      <c r="JH31" s="26">
        <f t="shared" si="76"/>
        <v>16</v>
      </c>
      <c r="JI31" s="26"/>
      <c r="JJ31" s="26"/>
      <c r="JK31" s="26">
        <f t="shared" si="77"/>
        <v>16</v>
      </c>
      <c r="JL31" s="26"/>
      <c r="JM31" s="26"/>
      <c r="JN31" s="26">
        <f t="shared" si="78"/>
        <v>16</v>
      </c>
      <c r="JO31" s="26"/>
      <c r="JP31" s="26">
        <v>1</v>
      </c>
      <c r="JQ31" s="26">
        <f t="shared" si="79"/>
        <v>15</v>
      </c>
      <c r="JR31" s="26"/>
      <c r="JS31" s="26">
        <v>1</v>
      </c>
      <c r="JT31" s="26">
        <f t="shared" si="80"/>
        <v>14</v>
      </c>
      <c r="JU31" s="26"/>
      <c r="JV31" s="26">
        <v>2</v>
      </c>
      <c r="JW31" s="26">
        <f t="shared" si="131"/>
        <v>12</v>
      </c>
      <c r="JX31" s="26"/>
      <c r="JY31" s="26"/>
      <c r="JZ31" s="26">
        <f t="shared" si="81"/>
        <v>12</v>
      </c>
      <c r="KA31" s="26"/>
      <c r="KB31" s="26"/>
      <c r="KC31" s="26">
        <f t="shared" si="82"/>
        <v>12</v>
      </c>
      <c r="KD31" s="26"/>
      <c r="KE31" s="26"/>
      <c r="KF31" s="26">
        <f t="shared" si="83"/>
        <v>12</v>
      </c>
      <c r="KG31" s="26"/>
      <c r="KH31" s="26"/>
      <c r="KI31" s="26">
        <f t="shared" si="84"/>
        <v>12</v>
      </c>
      <c r="KJ31" s="26"/>
      <c r="KK31" s="26"/>
      <c r="KL31" s="26">
        <f t="shared" si="85"/>
        <v>12</v>
      </c>
      <c r="KM31" s="26"/>
      <c r="KN31" s="26">
        <v>1</v>
      </c>
      <c r="KO31" s="26">
        <f t="shared" si="86"/>
        <v>11</v>
      </c>
      <c r="KP31" s="26"/>
      <c r="KQ31" s="26">
        <v>1</v>
      </c>
      <c r="KR31" s="26">
        <f t="shared" si="87"/>
        <v>10</v>
      </c>
      <c r="KS31" s="26"/>
      <c r="KT31" s="26"/>
      <c r="KU31" s="26">
        <f t="shared" si="88"/>
        <v>10</v>
      </c>
      <c r="KV31" s="26"/>
      <c r="KW31" s="26"/>
      <c r="KX31" s="26">
        <f t="shared" si="89"/>
        <v>10</v>
      </c>
      <c r="KY31" s="26"/>
      <c r="KZ31" s="26">
        <v>1</v>
      </c>
      <c r="LA31" s="26">
        <f t="shared" si="90"/>
        <v>9</v>
      </c>
      <c r="LB31" s="26"/>
      <c r="LC31" s="26"/>
      <c r="LD31" s="26">
        <f t="shared" si="91"/>
        <v>9</v>
      </c>
      <c r="LE31" s="26">
        <v>11</v>
      </c>
      <c r="LF31" s="26">
        <v>1</v>
      </c>
      <c r="LG31" s="26">
        <f t="shared" si="92"/>
        <v>19</v>
      </c>
      <c r="LH31" s="26"/>
      <c r="LI31" s="26">
        <v>1</v>
      </c>
      <c r="LJ31" s="26">
        <f t="shared" si="93"/>
        <v>18</v>
      </c>
      <c r="LK31" s="26"/>
      <c r="LL31" s="26"/>
      <c r="LM31" s="26">
        <f t="shared" si="94"/>
        <v>18</v>
      </c>
      <c r="LN31" s="26"/>
      <c r="LO31" s="26"/>
      <c r="LP31" s="26">
        <f t="shared" si="95"/>
        <v>18</v>
      </c>
      <c r="LQ31" s="26"/>
      <c r="LR31" s="26"/>
      <c r="LS31" s="26">
        <f t="shared" si="2"/>
        <v>18</v>
      </c>
      <c r="LT31" s="26"/>
      <c r="LU31" s="26"/>
      <c r="LV31" s="26">
        <f t="shared" si="96"/>
        <v>18</v>
      </c>
      <c r="LW31" s="26"/>
      <c r="LX31" s="26">
        <v>2</v>
      </c>
      <c r="LY31" s="26">
        <f t="shared" si="3"/>
        <v>16</v>
      </c>
      <c r="LZ31" s="26"/>
      <c r="MA31" s="26">
        <v>1</v>
      </c>
      <c r="MB31" s="26">
        <f t="shared" si="97"/>
        <v>15</v>
      </c>
      <c r="MC31" s="26"/>
      <c r="MD31" s="26"/>
      <c r="ME31" s="26">
        <f t="shared" si="98"/>
        <v>15</v>
      </c>
      <c r="MF31" s="26"/>
      <c r="MG31" s="26"/>
      <c r="MH31" s="26">
        <f t="shared" si="99"/>
        <v>15</v>
      </c>
      <c r="MI31" s="26"/>
      <c r="MJ31" s="26">
        <v>1</v>
      </c>
      <c r="MK31" s="26">
        <f t="shared" si="100"/>
        <v>14</v>
      </c>
      <c r="ML31" s="26"/>
      <c r="MM31" s="26"/>
      <c r="MN31" s="26">
        <f t="shared" si="101"/>
        <v>14</v>
      </c>
      <c r="MO31" s="26"/>
      <c r="MP31" s="26">
        <v>1</v>
      </c>
      <c r="MQ31" s="26">
        <f t="shared" si="102"/>
        <v>13</v>
      </c>
      <c r="MR31" s="26"/>
      <c r="MS31" s="26">
        <v>1</v>
      </c>
      <c r="MT31" s="26">
        <f t="shared" si="103"/>
        <v>12</v>
      </c>
      <c r="MU31" s="26"/>
      <c r="MV31" s="26"/>
      <c r="MW31" s="26">
        <f t="shared" si="104"/>
        <v>12</v>
      </c>
      <c r="MX31" s="26"/>
      <c r="MY31" s="26"/>
      <c r="MZ31" s="26">
        <f t="shared" si="105"/>
        <v>12</v>
      </c>
      <c r="NA31" s="26"/>
      <c r="NB31" s="26">
        <v>1</v>
      </c>
      <c r="NC31" s="26">
        <f t="shared" si="106"/>
        <v>11</v>
      </c>
      <c r="ND31" s="26"/>
      <c r="NE31" s="26"/>
      <c r="NF31" s="26">
        <f t="shared" si="107"/>
        <v>11</v>
      </c>
      <c r="NG31" s="26"/>
      <c r="NH31" s="26">
        <v>1</v>
      </c>
      <c r="NI31" s="26">
        <f t="shared" si="108"/>
        <v>10</v>
      </c>
      <c r="NJ31" s="26"/>
      <c r="NK31" s="26">
        <v>1</v>
      </c>
      <c r="NL31" s="26">
        <f t="shared" si="109"/>
        <v>9</v>
      </c>
      <c r="NM31" s="26"/>
      <c r="NN31" s="26"/>
      <c r="NO31" s="26">
        <f t="shared" si="110"/>
        <v>9</v>
      </c>
      <c r="NP31" s="26"/>
      <c r="NQ31" s="26"/>
      <c r="NR31" s="26">
        <f t="shared" si="111"/>
        <v>9</v>
      </c>
      <c r="NS31" s="26"/>
      <c r="NT31" s="26"/>
      <c r="NU31" s="26">
        <f t="shared" si="112"/>
        <v>9</v>
      </c>
      <c r="NV31" s="26"/>
      <c r="NW31" s="26">
        <v>2</v>
      </c>
      <c r="NX31" s="26">
        <f t="shared" si="113"/>
        <v>7</v>
      </c>
      <c r="NY31" s="26"/>
      <c r="NZ31" s="26">
        <v>1</v>
      </c>
      <c r="OA31" s="26">
        <f t="shared" si="114"/>
        <v>6</v>
      </c>
      <c r="OB31" s="26"/>
      <c r="OC31" s="26">
        <v>1</v>
      </c>
      <c r="OD31" s="26">
        <f t="shared" si="115"/>
        <v>5</v>
      </c>
      <c r="OE31" s="26">
        <v>15</v>
      </c>
      <c r="OF31" s="26"/>
      <c r="OG31" s="26">
        <f t="shared" si="116"/>
        <v>20</v>
      </c>
      <c r="OH31" s="26"/>
      <c r="OI31" s="26"/>
      <c r="OJ31" s="26">
        <f t="shared" si="117"/>
        <v>20</v>
      </c>
      <c r="OK31" s="26"/>
      <c r="OL31" s="26"/>
      <c r="OM31" s="26">
        <f t="shared" si="132"/>
        <v>20</v>
      </c>
      <c r="ON31" s="26"/>
      <c r="OO31" s="26"/>
      <c r="OP31" s="26">
        <f t="shared" si="118"/>
        <v>20</v>
      </c>
      <c r="OQ31" s="26"/>
      <c r="OR31" s="26"/>
      <c r="OS31" s="27">
        <f t="shared" si="119"/>
        <v>20</v>
      </c>
      <c r="OT31" s="26"/>
      <c r="OU31" s="26"/>
      <c r="OV31" s="26">
        <f t="shared" si="133"/>
        <v>20</v>
      </c>
      <c r="OW31" s="26"/>
      <c r="OX31" s="26">
        <v>2</v>
      </c>
      <c r="OY31" s="26">
        <f t="shared" si="120"/>
        <v>18</v>
      </c>
      <c r="OZ31" s="26"/>
      <c r="PA31" s="26">
        <v>1</v>
      </c>
      <c r="PB31" s="26">
        <f t="shared" si="121"/>
        <v>17</v>
      </c>
      <c r="PC31" s="26"/>
      <c r="PD31" s="26"/>
      <c r="PE31" s="26">
        <f t="shared" si="122"/>
        <v>17</v>
      </c>
      <c r="PF31" s="28">
        <f t="shared" si="123"/>
        <v>12</v>
      </c>
      <c r="PG31" s="29">
        <f t="shared" si="124"/>
        <v>0.52173913043478259</v>
      </c>
      <c r="PH31" s="18"/>
      <c r="PI31" s="28">
        <f t="shared" si="125"/>
        <v>15</v>
      </c>
      <c r="PJ31" s="29">
        <f t="shared" si="126"/>
        <v>0.57692307692307687</v>
      </c>
      <c r="PK31" s="6"/>
      <c r="PL31" s="28">
        <f t="shared" si="127"/>
        <v>10</v>
      </c>
      <c r="PM31" s="28">
        <f t="shared" si="128"/>
        <v>0.4</v>
      </c>
      <c r="PN31" s="6"/>
      <c r="PO31" s="28">
        <f t="shared" si="129"/>
        <v>37</v>
      </c>
      <c r="PP31" s="29">
        <f t="shared" si="130"/>
        <v>0.5</v>
      </c>
    </row>
    <row r="32" spans="1:432" s="30" customFormat="1" ht="20.25" x14ac:dyDescent="0.3">
      <c r="A32" s="19">
        <v>28</v>
      </c>
      <c r="B32" s="31" t="s">
        <v>137</v>
      </c>
      <c r="C32" s="32" t="s">
        <v>122</v>
      </c>
      <c r="D32" s="26">
        <v>16</v>
      </c>
      <c r="E32" s="26">
        <v>4</v>
      </c>
      <c r="F32" s="26"/>
      <c r="G32" s="26">
        <f t="shared" si="134"/>
        <v>20</v>
      </c>
      <c r="H32" s="26"/>
      <c r="I32" s="26"/>
      <c r="J32" s="26">
        <f t="shared" si="135"/>
        <v>20</v>
      </c>
      <c r="K32" s="26"/>
      <c r="L32" s="26"/>
      <c r="M32" s="26">
        <f t="shared" si="136"/>
        <v>20</v>
      </c>
      <c r="N32" s="26"/>
      <c r="O32" s="26">
        <v>1</v>
      </c>
      <c r="P32" s="26">
        <f t="shared" si="137"/>
        <v>19</v>
      </c>
      <c r="Q32" s="26"/>
      <c r="R32" s="26">
        <v>1</v>
      </c>
      <c r="S32" s="26">
        <f t="shared" si="138"/>
        <v>18</v>
      </c>
      <c r="T32" s="26"/>
      <c r="U32" s="26"/>
      <c r="V32" s="26">
        <f t="shared" si="139"/>
        <v>18</v>
      </c>
      <c r="W32" s="26"/>
      <c r="X32" s="26">
        <v>1</v>
      </c>
      <c r="Y32" s="26">
        <f t="shared" si="140"/>
        <v>17</v>
      </c>
      <c r="Z32" s="26"/>
      <c r="AA32" s="26">
        <v>1</v>
      </c>
      <c r="AB32" s="26">
        <f t="shared" si="141"/>
        <v>16</v>
      </c>
      <c r="AC32" s="26"/>
      <c r="AD32" s="26"/>
      <c r="AE32" s="26">
        <f t="shared" si="142"/>
        <v>16</v>
      </c>
      <c r="AF32" s="26"/>
      <c r="AG32" s="26">
        <v>1</v>
      </c>
      <c r="AH32" s="26">
        <f t="shared" si="143"/>
        <v>15</v>
      </c>
      <c r="AI32" s="26"/>
      <c r="AJ32" s="26"/>
      <c r="AK32" s="26">
        <f t="shared" si="144"/>
        <v>15</v>
      </c>
      <c r="AL32" s="26"/>
      <c r="AM32" s="26"/>
      <c r="AN32" s="26">
        <f t="shared" si="145"/>
        <v>15</v>
      </c>
      <c r="AO32" s="26"/>
      <c r="AP32" s="26">
        <v>1</v>
      </c>
      <c r="AQ32" s="26">
        <f t="shared" si="146"/>
        <v>14</v>
      </c>
      <c r="AR32" s="26"/>
      <c r="AS32" s="26">
        <v>1</v>
      </c>
      <c r="AT32" s="26">
        <f t="shared" si="4"/>
        <v>13</v>
      </c>
      <c r="AU32" s="26"/>
      <c r="AV32" s="26">
        <v>1</v>
      </c>
      <c r="AW32" s="26">
        <f t="shared" si="5"/>
        <v>12</v>
      </c>
      <c r="AX32" s="26"/>
      <c r="AY32" s="26"/>
      <c r="AZ32" s="26">
        <f t="shared" si="6"/>
        <v>12</v>
      </c>
      <c r="BA32" s="26"/>
      <c r="BB32" s="26"/>
      <c r="BC32" s="26">
        <f t="shared" si="7"/>
        <v>12</v>
      </c>
      <c r="BD32" s="26"/>
      <c r="BE32" s="26"/>
      <c r="BF32" s="26">
        <f t="shared" si="8"/>
        <v>12</v>
      </c>
      <c r="BG32" s="26"/>
      <c r="BH32" s="26"/>
      <c r="BI32" s="26">
        <f t="shared" si="9"/>
        <v>12</v>
      </c>
      <c r="BJ32" s="26"/>
      <c r="BK32" s="26"/>
      <c r="BL32" s="26">
        <f t="shared" si="10"/>
        <v>12</v>
      </c>
      <c r="BM32" s="26"/>
      <c r="BN32" s="26">
        <v>1</v>
      </c>
      <c r="BO32" s="26">
        <f t="shared" si="11"/>
        <v>11</v>
      </c>
      <c r="BP32" s="26"/>
      <c r="BQ32" s="26"/>
      <c r="BR32" s="26">
        <f t="shared" si="12"/>
        <v>11</v>
      </c>
      <c r="BS32" s="26"/>
      <c r="BT32" s="26"/>
      <c r="BU32" s="26">
        <f t="shared" si="13"/>
        <v>11</v>
      </c>
      <c r="BV32" s="26"/>
      <c r="BW32" s="26"/>
      <c r="BX32" s="26">
        <f t="shared" si="14"/>
        <v>11</v>
      </c>
      <c r="BY32" s="26"/>
      <c r="BZ32" s="26">
        <v>1</v>
      </c>
      <c r="CA32" s="27">
        <f t="shared" si="15"/>
        <v>10</v>
      </c>
      <c r="CB32" s="26"/>
      <c r="CC32" s="26"/>
      <c r="CD32" s="26">
        <f t="shared" si="16"/>
        <v>10</v>
      </c>
      <c r="CE32" s="26"/>
      <c r="CF32" s="26">
        <v>2</v>
      </c>
      <c r="CG32" s="26">
        <f t="shared" si="17"/>
        <v>8</v>
      </c>
      <c r="CH32" s="26">
        <v>12</v>
      </c>
      <c r="CI32" s="26"/>
      <c r="CJ32" s="26">
        <f t="shared" si="18"/>
        <v>20</v>
      </c>
      <c r="CK32" s="26"/>
      <c r="CL32" s="26"/>
      <c r="CM32" s="26">
        <f t="shared" si="19"/>
        <v>20</v>
      </c>
      <c r="CN32" s="26"/>
      <c r="CO32" s="26"/>
      <c r="CP32" s="26">
        <f t="shared" si="20"/>
        <v>20</v>
      </c>
      <c r="CQ32" s="26"/>
      <c r="CR32" s="26">
        <v>1</v>
      </c>
      <c r="CS32" s="26">
        <f t="shared" si="21"/>
        <v>19</v>
      </c>
      <c r="CT32" s="26"/>
      <c r="CU32" s="26"/>
      <c r="CV32" s="26">
        <f t="shared" si="22"/>
        <v>19</v>
      </c>
      <c r="CW32" s="26"/>
      <c r="CX32" s="26">
        <v>1</v>
      </c>
      <c r="CY32" s="26">
        <f t="shared" si="23"/>
        <v>18</v>
      </c>
      <c r="CZ32" s="26"/>
      <c r="DA32" s="26">
        <v>1</v>
      </c>
      <c r="DB32" s="26">
        <f t="shared" si="24"/>
        <v>17</v>
      </c>
      <c r="DC32" s="26"/>
      <c r="DD32" s="26"/>
      <c r="DE32" s="26">
        <f t="shared" si="25"/>
        <v>17</v>
      </c>
      <c r="DF32" s="26"/>
      <c r="DG32" s="26">
        <v>1</v>
      </c>
      <c r="DH32" s="26">
        <f t="shared" si="26"/>
        <v>16</v>
      </c>
      <c r="DI32" s="26"/>
      <c r="DJ32" s="26"/>
      <c r="DK32" s="26">
        <f t="shared" si="27"/>
        <v>16</v>
      </c>
      <c r="DL32" s="26"/>
      <c r="DM32" s="26">
        <v>1</v>
      </c>
      <c r="DN32" s="26">
        <f t="shared" si="28"/>
        <v>15</v>
      </c>
      <c r="DO32" s="26"/>
      <c r="DP32" s="26"/>
      <c r="DQ32" s="26">
        <f t="shared" si="29"/>
        <v>15</v>
      </c>
      <c r="DR32" s="26"/>
      <c r="DS32" s="26"/>
      <c r="DT32" s="26">
        <f t="shared" si="30"/>
        <v>15</v>
      </c>
      <c r="DU32" s="26"/>
      <c r="DV32" s="26"/>
      <c r="DW32" s="26">
        <f t="shared" si="31"/>
        <v>15</v>
      </c>
      <c r="DX32" s="26"/>
      <c r="DY32" s="26"/>
      <c r="DZ32" s="26">
        <f t="shared" si="32"/>
        <v>15</v>
      </c>
      <c r="EA32" s="26"/>
      <c r="EB32" s="26">
        <v>1</v>
      </c>
      <c r="EC32" s="26">
        <f t="shared" si="33"/>
        <v>14</v>
      </c>
      <c r="ED32" s="26"/>
      <c r="EE32" s="26"/>
      <c r="EF32" s="26">
        <f t="shared" si="34"/>
        <v>14</v>
      </c>
      <c r="EG32" s="26"/>
      <c r="EH32" s="26">
        <v>1</v>
      </c>
      <c r="EI32" s="26">
        <f t="shared" si="35"/>
        <v>13</v>
      </c>
      <c r="EJ32" s="26"/>
      <c r="EK32" s="26"/>
      <c r="EL32" s="26">
        <f t="shared" si="36"/>
        <v>13</v>
      </c>
      <c r="EM32" s="26"/>
      <c r="EN32" s="26"/>
      <c r="EO32" s="26">
        <f t="shared" si="37"/>
        <v>13</v>
      </c>
      <c r="EP32" s="26"/>
      <c r="EQ32" s="26"/>
      <c r="ER32" s="26">
        <f t="shared" si="38"/>
        <v>13</v>
      </c>
      <c r="ES32" s="26"/>
      <c r="ET32" s="26"/>
      <c r="EU32" s="26">
        <f t="shared" si="39"/>
        <v>13</v>
      </c>
      <c r="EV32" s="26"/>
      <c r="EW32" s="26">
        <v>1</v>
      </c>
      <c r="EX32" s="26">
        <f t="shared" si="40"/>
        <v>12</v>
      </c>
      <c r="EY32" s="26"/>
      <c r="EZ32" s="26"/>
      <c r="FA32" s="26">
        <f t="shared" si="41"/>
        <v>12</v>
      </c>
      <c r="FB32" s="26"/>
      <c r="FC32" s="26">
        <v>2</v>
      </c>
      <c r="FD32" s="26">
        <f t="shared" si="42"/>
        <v>10</v>
      </c>
      <c r="FE32" s="26"/>
      <c r="FF32" s="26"/>
      <c r="FG32" s="26">
        <f t="shared" si="0"/>
        <v>10</v>
      </c>
      <c r="FH32" s="26">
        <v>10</v>
      </c>
      <c r="FI32" s="26">
        <v>1</v>
      </c>
      <c r="FJ32" s="26">
        <f t="shared" si="43"/>
        <v>19</v>
      </c>
      <c r="FK32" s="26"/>
      <c r="FL32" s="26"/>
      <c r="FM32" s="26">
        <f t="shared" si="44"/>
        <v>19</v>
      </c>
      <c r="FN32" s="26"/>
      <c r="FO32" s="26">
        <v>1</v>
      </c>
      <c r="FP32" s="26">
        <f t="shared" si="45"/>
        <v>18</v>
      </c>
      <c r="FQ32" s="26"/>
      <c r="FR32" s="26"/>
      <c r="FS32" s="26">
        <f t="shared" si="46"/>
        <v>18</v>
      </c>
      <c r="FT32" s="26"/>
      <c r="FU32" s="26">
        <v>2</v>
      </c>
      <c r="FV32" s="26">
        <f t="shared" si="47"/>
        <v>16</v>
      </c>
      <c r="FW32" s="26"/>
      <c r="FX32" s="26">
        <v>3</v>
      </c>
      <c r="FY32" s="26">
        <f t="shared" si="48"/>
        <v>13</v>
      </c>
      <c r="FZ32" s="26"/>
      <c r="GA32" s="26"/>
      <c r="GB32" s="26">
        <f t="shared" si="49"/>
        <v>13</v>
      </c>
      <c r="GC32" s="26"/>
      <c r="GD32" s="26"/>
      <c r="GE32" s="26">
        <f t="shared" si="50"/>
        <v>13</v>
      </c>
      <c r="GF32" s="26"/>
      <c r="GG32" s="26">
        <v>1</v>
      </c>
      <c r="GH32" s="26">
        <f t="shared" si="51"/>
        <v>12</v>
      </c>
      <c r="GI32" s="26"/>
      <c r="GJ32" s="26"/>
      <c r="GK32" s="26">
        <f t="shared" si="52"/>
        <v>12</v>
      </c>
      <c r="GL32" s="26"/>
      <c r="GM32" s="26"/>
      <c r="GN32" s="26">
        <f t="shared" si="53"/>
        <v>12</v>
      </c>
      <c r="GO32" s="26"/>
      <c r="GP32" s="26">
        <v>1</v>
      </c>
      <c r="GQ32" s="26">
        <f t="shared" si="54"/>
        <v>11</v>
      </c>
      <c r="GR32" s="26"/>
      <c r="GS32" s="26">
        <v>1</v>
      </c>
      <c r="GT32" s="26">
        <f t="shared" si="55"/>
        <v>10</v>
      </c>
      <c r="GU32" s="26"/>
      <c r="GV32" s="26"/>
      <c r="GW32" s="26">
        <f t="shared" si="56"/>
        <v>10</v>
      </c>
      <c r="GX32" s="26"/>
      <c r="GY32" s="26">
        <v>2</v>
      </c>
      <c r="GZ32" s="26">
        <f t="shared" si="57"/>
        <v>8</v>
      </c>
      <c r="HA32" s="26"/>
      <c r="HB32" s="26"/>
      <c r="HC32" s="26">
        <f t="shared" si="58"/>
        <v>8</v>
      </c>
      <c r="HD32" s="26"/>
      <c r="HE32" s="26"/>
      <c r="HF32" s="26">
        <f t="shared" si="59"/>
        <v>8</v>
      </c>
      <c r="HG32" s="26"/>
      <c r="HH32" s="26"/>
      <c r="HI32" s="26">
        <f t="shared" si="60"/>
        <v>8</v>
      </c>
      <c r="HJ32" s="26"/>
      <c r="HK32" s="26">
        <v>1</v>
      </c>
      <c r="HL32" s="26">
        <f t="shared" si="61"/>
        <v>7</v>
      </c>
      <c r="HM32" s="26"/>
      <c r="HN32" s="26"/>
      <c r="HO32" s="26">
        <f t="shared" si="62"/>
        <v>7</v>
      </c>
      <c r="HP32" s="26"/>
      <c r="HQ32" s="26"/>
      <c r="HR32" s="26">
        <f t="shared" si="63"/>
        <v>7</v>
      </c>
      <c r="HS32" s="26"/>
      <c r="HT32" s="26"/>
      <c r="HU32" s="26">
        <f t="shared" si="1"/>
        <v>7</v>
      </c>
      <c r="HV32" s="26"/>
      <c r="HW32" s="26"/>
      <c r="HX32" s="26">
        <f t="shared" si="64"/>
        <v>7</v>
      </c>
      <c r="HY32" s="26"/>
      <c r="HZ32" s="26">
        <v>2</v>
      </c>
      <c r="IA32" s="26">
        <f t="shared" si="65"/>
        <v>5</v>
      </c>
      <c r="IB32" s="26"/>
      <c r="IC32" s="26"/>
      <c r="ID32" s="26">
        <f t="shared" si="66"/>
        <v>5</v>
      </c>
      <c r="IE32" s="26"/>
      <c r="IF32" s="26">
        <v>2</v>
      </c>
      <c r="IG32" s="33">
        <f t="shared" si="67"/>
        <v>3</v>
      </c>
      <c r="IH32" s="26">
        <v>17</v>
      </c>
      <c r="II32" s="26"/>
      <c r="IJ32" s="33">
        <f t="shared" si="68"/>
        <v>20</v>
      </c>
      <c r="IK32" s="26"/>
      <c r="IL32" s="26">
        <v>1</v>
      </c>
      <c r="IM32" s="33">
        <f t="shared" si="69"/>
        <v>19</v>
      </c>
      <c r="IN32" s="26"/>
      <c r="IO32" s="26"/>
      <c r="IP32" s="26">
        <f t="shared" si="70"/>
        <v>19</v>
      </c>
      <c r="IQ32" s="26"/>
      <c r="IR32" s="26"/>
      <c r="IS32" s="26">
        <f t="shared" si="71"/>
        <v>19</v>
      </c>
      <c r="IT32" s="26"/>
      <c r="IU32" s="26"/>
      <c r="IV32" s="26">
        <f t="shared" si="72"/>
        <v>19</v>
      </c>
      <c r="IW32" s="26"/>
      <c r="IX32" s="26"/>
      <c r="IY32" s="26">
        <f t="shared" si="73"/>
        <v>19</v>
      </c>
      <c r="IZ32" s="26"/>
      <c r="JA32" s="26">
        <v>2</v>
      </c>
      <c r="JB32" s="26">
        <f t="shared" si="74"/>
        <v>17</v>
      </c>
      <c r="JC32" s="26"/>
      <c r="JD32" s="26">
        <v>1</v>
      </c>
      <c r="JE32" s="26">
        <f t="shared" si="75"/>
        <v>16</v>
      </c>
      <c r="JF32" s="26"/>
      <c r="JG32" s="26"/>
      <c r="JH32" s="26">
        <f t="shared" si="76"/>
        <v>16</v>
      </c>
      <c r="JI32" s="26"/>
      <c r="JJ32" s="26"/>
      <c r="JK32" s="26">
        <f t="shared" si="77"/>
        <v>16</v>
      </c>
      <c r="JL32" s="26"/>
      <c r="JM32" s="26"/>
      <c r="JN32" s="26">
        <f t="shared" si="78"/>
        <v>16</v>
      </c>
      <c r="JO32" s="26"/>
      <c r="JP32" s="26">
        <v>1</v>
      </c>
      <c r="JQ32" s="26">
        <f t="shared" si="79"/>
        <v>15</v>
      </c>
      <c r="JR32" s="26"/>
      <c r="JS32" s="26">
        <v>1</v>
      </c>
      <c r="JT32" s="26">
        <f t="shared" si="80"/>
        <v>14</v>
      </c>
      <c r="JU32" s="26"/>
      <c r="JV32" s="26">
        <v>2</v>
      </c>
      <c r="JW32" s="26">
        <f t="shared" si="131"/>
        <v>12</v>
      </c>
      <c r="JX32" s="26"/>
      <c r="JY32" s="26"/>
      <c r="JZ32" s="26">
        <f t="shared" si="81"/>
        <v>12</v>
      </c>
      <c r="KA32" s="26"/>
      <c r="KB32" s="26"/>
      <c r="KC32" s="26">
        <f t="shared" si="82"/>
        <v>12</v>
      </c>
      <c r="KD32" s="26"/>
      <c r="KE32" s="26"/>
      <c r="KF32" s="26">
        <f t="shared" si="83"/>
        <v>12</v>
      </c>
      <c r="KG32" s="26"/>
      <c r="KH32" s="26"/>
      <c r="KI32" s="26">
        <f t="shared" si="84"/>
        <v>12</v>
      </c>
      <c r="KJ32" s="26"/>
      <c r="KK32" s="26"/>
      <c r="KL32" s="26">
        <f t="shared" si="85"/>
        <v>12</v>
      </c>
      <c r="KM32" s="26"/>
      <c r="KN32" s="26">
        <v>1</v>
      </c>
      <c r="KO32" s="26">
        <f t="shared" si="86"/>
        <v>11</v>
      </c>
      <c r="KP32" s="26"/>
      <c r="KQ32" s="26">
        <v>1</v>
      </c>
      <c r="KR32" s="26">
        <f t="shared" si="87"/>
        <v>10</v>
      </c>
      <c r="KS32" s="26"/>
      <c r="KT32" s="26"/>
      <c r="KU32" s="26">
        <f t="shared" si="88"/>
        <v>10</v>
      </c>
      <c r="KV32" s="26"/>
      <c r="KW32" s="26"/>
      <c r="KX32" s="26">
        <f t="shared" si="89"/>
        <v>10</v>
      </c>
      <c r="KY32" s="26"/>
      <c r="KZ32" s="26">
        <v>1</v>
      </c>
      <c r="LA32" s="26">
        <f t="shared" si="90"/>
        <v>9</v>
      </c>
      <c r="LB32" s="26"/>
      <c r="LC32" s="26"/>
      <c r="LD32" s="26">
        <f t="shared" si="91"/>
        <v>9</v>
      </c>
      <c r="LE32" s="26">
        <v>11</v>
      </c>
      <c r="LF32" s="26">
        <v>1</v>
      </c>
      <c r="LG32" s="26">
        <f t="shared" si="92"/>
        <v>19</v>
      </c>
      <c r="LH32" s="26"/>
      <c r="LI32" s="26">
        <v>1</v>
      </c>
      <c r="LJ32" s="26">
        <f t="shared" si="93"/>
        <v>18</v>
      </c>
      <c r="LK32" s="26"/>
      <c r="LL32" s="26"/>
      <c r="LM32" s="26">
        <f t="shared" si="94"/>
        <v>18</v>
      </c>
      <c r="LN32" s="26"/>
      <c r="LO32" s="26"/>
      <c r="LP32" s="26">
        <f t="shared" si="95"/>
        <v>18</v>
      </c>
      <c r="LQ32" s="26"/>
      <c r="LR32" s="26"/>
      <c r="LS32" s="26">
        <f t="shared" si="2"/>
        <v>18</v>
      </c>
      <c r="LT32" s="26"/>
      <c r="LU32" s="26"/>
      <c r="LV32" s="26">
        <f t="shared" si="96"/>
        <v>18</v>
      </c>
      <c r="LW32" s="26"/>
      <c r="LX32" s="26">
        <v>2</v>
      </c>
      <c r="LY32" s="26">
        <f t="shared" si="3"/>
        <v>16</v>
      </c>
      <c r="LZ32" s="26"/>
      <c r="MA32" s="26">
        <v>1</v>
      </c>
      <c r="MB32" s="26">
        <f t="shared" si="97"/>
        <v>15</v>
      </c>
      <c r="MC32" s="26"/>
      <c r="MD32" s="26"/>
      <c r="ME32" s="26">
        <f t="shared" si="98"/>
        <v>15</v>
      </c>
      <c r="MF32" s="26"/>
      <c r="MG32" s="26"/>
      <c r="MH32" s="26">
        <f t="shared" si="99"/>
        <v>15</v>
      </c>
      <c r="MI32" s="26"/>
      <c r="MJ32" s="26">
        <v>1</v>
      </c>
      <c r="MK32" s="26">
        <f t="shared" si="100"/>
        <v>14</v>
      </c>
      <c r="ML32" s="26"/>
      <c r="MM32" s="26"/>
      <c r="MN32" s="26">
        <f t="shared" si="101"/>
        <v>14</v>
      </c>
      <c r="MO32" s="26"/>
      <c r="MP32" s="26">
        <v>1</v>
      </c>
      <c r="MQ32" s="26">
        <f t="shared" si="102"/>
        <v>13</v>
      </c>
      <c r="MR32" s="26"/>
      <c r="MS32" s="26">
        <v>1</v>
      </c>
      <c r="MT32" s="26">
        <f t="shared" si="103"/>
        <v>12</v>
      </c>
      <c r="MU32" s="26"/>
      <c r="MV32" s="26"/>
      <c r="MW32" s="26">
        <f t="shared" si="104"/>
        <v>12</v>
      </c>
      <c r="MX32" s="26"/>
      <c r="MY32" s="26"/>
      <c r="MZ32" s="26">
        <f t="shared" si="105"/>
        <v>12</v>
      </c>
      <c r="NA32" s="26"/>
      <c r="NB32" s="26">
        <v>1</v>
      </c>
      <c r="NC32" s="26">
        <f t="shared" si="106"/>
        <v>11</v>
      </c>
      <c r="ND32" s="26"/>
      <c r="NE32" s="26"/>
      <c r="NF32" s="26">
        <f t="shared" si="107"/>
        <v>11</v>
      </c>
      <c r="NG32" s="26"/>
      <c r="NH32" s="26">
        <v>1</v>
      </c>
      <c r="NI32" s="26">
        <f t="shared" si="108"/>
        <v>10</v>
      </c>
      <c r="NJ32" s="26"/>
      <c r="NK32" s="26"/>
      <c r="NL32" s="26">
        <f t="shared" si="109"/>
        <v>10</v>
      </c>
      <c r="NM32" s="26"/>
      <c r="NN32" s="26"/>
      <c r="NO32" s="26">
        <f t="shared" si="110"/>
        <v>10</v>
      </c>
      <c r="NP32" s="26"/>
      <c r="NQ32" s="26"/>
      <c r="NR32" s="26">
        <f t="shared" si="111"/>
        <v>10</v>
      </c>
      <c r="NS32" s="26"/>
      <c r="NT32" s="26"/>
      <c r="NU32" s="26">
        <f t="shared" si="112"/>
        <v>10</v>
      </c>
      <c r="NV32" s="26"/>
      <c r="NW32" s="26">
        <v>2</v>
      </c>
      <c r="NX32" s="26">
        <f t="shared" si="113"/>
        <v>8</v>
      </c>
      <c r="NY32" s="26"/>
      <c r="NZ32" s="26">
        <v>1</v>
      </c>
      <c r="OA32" s="26">
        <f t="shared" si="114"/>
        <v>7</v>
      </c>
      <c r="OB32" s="26"/>
      <c r="OC32" s="26">
        <v>1</v>
      </c>
      <c r="OD32" s="26">
        <f t="shared" si="115"/>
        <v>6</v>
      </c>
      <c r="OE32" s="26">
        <v>14</v>
      </c>
      <c r="OF32" s="26"/>
      <c r="OG32" s="26">
        <f t="shared" si="116"/>
        <v>20</v>
      </c>
      <c r="OH32" s="26"/>
      <c r="OI32" s="26"/>
      <c r="OJ32" s="26">
        <f t="shared" si="117"/>
        <v>20</v>
      </c>
      <c r="OK32" s="26"/>
      <c r="OL32" s="26"/>
      <c r="OM32" s="26">
        <f t="shared" si="132"/>
        <v>20</v>
      </c>
      <c r="ON32" s="26"/>
      <c r="OO32" s="26"/>
      <c r="OP32" s="26">
        <f t="shared" si="118"/>
        <v>20</v>
      </c>
      <c r="OQ32" s="26"/>
      <c r="OR32" s="26"/>
      <c r="OS32" s="27">
        <f t="shared" si="119"/>
        <v>20</v>
      </c>
      <c r="OT32" s="26"/>
      <c r="OU32" s="26"/>
      <c r="OV32" s="26">
        <f t="shared" si="133"/>
        <v>20</v>
      </c>
      <c r="OW32" s="26"/>
      <c r="OX32" s="26">
        <v>2</v>
      </c>
      <c r="OY32" s="26">
        <f t="shared" si="120"/>
        <v>18</v>
      </c>
      <c r="OZ32" s="26"/>
      <c r="PA32" s="26">
        <v>1</v>
      </c>
      <c r="PB32" s="26">
        <f t="shared" si="121"/>
        <v>17</v>
      </c>
      <c r="PC32" s="26"/>
      <c r="PD32" s="26"/>
      <c r="PE32" s="26">
        <f t="shared" si="122"/>
        <v>17</v>
      </c>
      <c r="PF32" s="28">
        <f t="shared" si="123"/>
        <v>12</v>
      </c>
      <c r="PG32" s="29">
        <f t="shared" si="124"/>
        <v>0.52173913043478259</v>
      </c>
      <c r="PH32" s="18"/>
      <c r="PI32" s="28">
        <f t="shared" si="125"/>
        <v>14</v>
      </c>
      <c r="PJ32" s="29">
        <f t="shared" si="126"/>
        <v>0.53846153846153844</v>
      </c>
      <c r="PK32" s="6"/>
      <c r="PL32" s="28">
        <f t="shared" si="127"/>
        <v>12</v>
      </c>
      <c r="PM32" s="28">
        <f t="shared" si="128"/>
        <v>0.48</v>
      </c>
      <c r="PN32" s="6"/>
      <c r="PO32" s="28">
        <f t="shared" si="129"/>
        <v>38</v>
      </c>
      <c r="PP32" s="29">
        <f t="shared" si="130"/>
        <v>0.51351351351351349</v>
      </c>
    </row>
    <row r="33" spans="1:432" s="30" customFormat="1" ht="20.25" x14ac:dyDescent="0.3">
      <c r="A33" s="19">
        <v>29</v>
      </c>
      <c r="B33" s="31" t="s">
        <v>138</v>
      </c>
      <c r="C33" s="32" t="s">
        <v>122</v>
      </c>
      <c r="D33" s="26">
        <v>18</v>
      </c>
      <c r="E33" s="26">
        <v>2</v>
      </c>
      <c r="F33" s="26"/>
      <c r="G33" s="26">
        <f t="shared" si="134"/>
        <v>20</v>
      </c>
      <c r="H33" s="26"/>
      <c r="I33" s="26"/>
      <c r="J33" s="26">
        <f t="shared" si="135"/>
        <v>20</v>
      </c>
      <c r="K33" s="26"/>
      <c r="L33" s="26"/>
      <c r="M33" s="26">
        <f t="shared" si="136"/>
        <v>20</v>
      </c>
      <c r="N33" s="26"/>
      <c r="O33" s="26"/>
      <c r="P33" s="26">
        <f t="shared" si="137"/>
        <v>20</v>
      </c>
      <c r="Q33" s="26"/>
      <c r="R33" s="26">
        <v>1</v>
      </c>
      <c r="S33" s="26">
        <f t="shared" si="138"/>
        <v>19</v>
      </c>
      <c r="T33" s="26"/>
      <c r="U33" s="26"/>
      <c r="V33" s="26">
        <f t="shared" si="139"/>
        <v>19</v>
      </c>
      <c r="W33" s="26"/>
      <c r="X33" s="26"/>
      <c r="Y33" s="26">
        <f t="shared" si="140"/>
        <v>19</v>
      </c>
      <c r="Z33" s="26"/>
      <c r="AA33" s="26"/>
      <c r="AB33" s="26">
        <f t="shared" si="141"/>
        <v>19</v>
      </c>
      <c r="AC33" s="26"/>
      <c r="AD33" s="26"/>
      <c r="AE33" s="26">
        <f t="shared" si="142"/>
        <v>19</v>
      </c>
      <c r="AF33" s="26"/>
      <c r="AG33" s="26">
        <v>1</v>
      </c>
      <c r="AH33" s="26">
        <f t="shared" si="143"/>
        <v>18</v>
      </c>
      <c r="AI33" s="26"/>
      <c r="AJ33" s="26"/>
      <c r="AK33" s="26">
        <f t="shared" si="144"/>
        <v>18</v>
      </c>
      <c r="AL33" s="26"/>
      <c r="AM33" s="26"/>
      <c r="AN33" s="26">
        <f t="shared" si="145"/>
        <v>18</v>
      </c>
      <c r="AO33" s="26"/>
      <c r="AP33" s="26"/>
      <c r="AQ33" s="26">
        <f t="shared" si="146"/>
        <v>18</v>
      </c>
      <c r="AR33" s="26"/>
      <c r="AS33" s="26"/>
      <c r="AT33" s="26">
        <f t="shared" si="4"/>
        <v>18</v>
      </c>
      <c r="AU33" s="26"/>
      <c r="AV33" s="26"/>
      <c r="AW33" s="26">
        <f t="shared" si="5"/>
        <v>18</v>
      </c>
      <c r="AX33" s="26"/>
      <c r="AY33" s="26"/>
      <c r="AZ33" s="26">
        <f t="shared" si="6"/>
        <v>18</v>
      </c>
      <c r="BA33" s="26"/>
      <c r="BB33" s="26"/>
      <c r="BC33" s="26">
        <f t="shared" si="7"/>
        <v>18</v>
      </c>
      <c r="BD33" s="26"/>
      <c r="BE33" s="26"/>
      <c r="BF33" s="26">
        <f t="shared" si="8"/>
        <v>18</v>
      </c>
      <c r="BG33" s="26"/>
      <c r="BH33" s="26"/>
      <c r="BI33" s="26">
        <f t="shared" si="9"/>
        <v>18</v>
      </c>
      <c r="BJ33" s="26"/>
      <c r="BK33" s="26"/>
      <c r="BL33" s="26">
        <f t="shared" si="10"/>
        <v>18</v>
      </c>
      <c r="BM33" s="26"/>
      <c r="BN33" s="26"/>
      <c r="BO33" s="26">
        <f t="shared" si="11"/>
        <v>18</v>
      </c>
      <c r="BP33" s="26"/>
      <c r="BQ33" s="26"/>
      <c r="BR33" s="26">
        <f t="shared" si="12"/>
        <v>18</v>
      </c>
      <c r="BS33" s="26"/>
      <c r="BT33" s="26"/>
      <c r="BU33" s="26">
        <f t="shared" si="13"/>
        <v>18</v>
      </c>
      <c r="BV33" s="26"/>
      <c r="BW33" s="26"/>
      <c r="BX33" s="26">
        <f t="shared" si="14"/>
        <v>18</v>
      </c>
      <c r="BY33" s="26"/>
      <c r="BZ33" s="26">
        <v>1</v>
      </c>
      <c r="CA33" s="27">
        <f t="shared" si="15"/>
        <v>17</v>
      </c>
      <c r="CB33" s="26"/>
      <c r="CC33" s="26"/>
      <c r="CD33" s="26">
        <f t="shared" si="16"/>
        <v>17</v>
      </c>
      <c r="CE33" s="26"/>
      <c r="CF33" s="26">
        <v>1</v>
      </c>
      <c r="CG33" s="26">
        <f t="shared" si="17"/>
        <v>16</v>
      </c>
      <c r="CH33" s="26">
        <v>4</v>
      </c>
      <c r="CI33" s="26"/>
      <c r="CJ33" s="26">
        <f t="shared" si="18"/>
        <v>20</v>
      </c>
      <c r="CK33" s="26"/>
      <c r="CL33" s="26"/>
      <c r="CM33" s="26">
        <f t="shared" si="19"/>
        <v>20</v>
      </c>
      <c r="CN33" s="26"/>
      <c r="CO33" s="26"/>
      <c r="CP33" s="26">
        <f t="shared" si="20"/>
        <v>20</v>
      </c>
      <c r="CQ33" s="26"/>
      <c r="CR33" s="26"/>
      <c r="CS33" s="26">
        <f t="shared" si="21"/>
        <v>20</v>
      </c>
      <c r="CT33" s="26"/>
      <c r="CU33" s="26"/>
      <c r="CV33" s="26">
        <f t="shared" si="22"/>
        <v>20</v>
      </c>
      <c r="CW33" s="26"/>
      <c r="CX33" s="26"/>
      <c r="CY33" s="26">
        <f t="shared" si="23"/>
        <v>20</v>
      </c>
      <c r="CZ33" s="26"/>
      <c r="DA33" s="26"/>
      <c r="DB33" s="26">
        <f t="shared" si="24"/>
        <v>20</v>
      </c>
      <c r="DC33" s="26"/>
      <c r="DD33" s="26"/>
      <c r="DE33" s="26">
        <f t="shared" si="25"/>
        <v>20</v>
      </c>
      <c r="DF33" s="26"/>
      <c r="DG33" s="26"/>
      <c r="DH33" s="26">
        <f t="shared" si="26"/>
        <v>20</v>
      </c>
      <c r="DI33" s="26"/>
      <c r="DJ33" s="26"/>
      <c r="DK33" s="26">
        <f t="shared" si="27"/>
        <v>20</v>
      </c>
      <c r="DL33" s="26"/>
      <c r="DM33" s="26"/>
      <c r="DN33" s="26">
        <f t="shared" si="28"/>
        <v>20</v>
      </c>
      <c r="DO33" s="26"/>
      <c r="DP33" s="26">
        <v>1</v>
      </c>
      <c r="DQ33" s="26">
        <f t="shared" si="29"/>
        <v>19</v>
      </c>
      <c r="DR33" s="26"/>
      <c r="DS33" s="26"/>
      <c r="DT33" s="26">
        <f t="shared" si="30"/>
        <v>19</v>
      </c>
      <c r="DU33" s="26"/>
      <c r="DV33" s="26"/>
      <c r="DW33" s="26">
        <f t="shared" si="31"/>
        <v>19</v>
      </c>
      <c r="DX33" s="26"/>
      <c r="DY33" s="26"/>
      <c r="DZ33" s="26">
        <f t="shared" si="32"/>
        <v>19</v>
      </c>
      <c r="EA33" s="26"/>
      <c r="EB33" s="26"/>
      <c r="EC33" s="26">
        <f t="shared" si="33"/>
        <v>19</v>
      </c>
      <c r="ED33" s="26"/>
      <c r="EE33" s="26"/>
      <c r="EF33" s="26">
        <f t="shared" si="34"/>
        <v>19</v>
      </c>
      <c r="EG33" s="26"/>
      <c r="EH33" s="26">
        <v>1</v>
      </c>
      <c r="EI33" s="26">
        <f t="shared" si="35"/>
        <v>18</v>
      </c>
      <c r="EJ33" s="26"/>
      <c r="EK33" s="26"/>
      <c r="EL33" s="26">
        <f t="shared" si="36"/>
        <v>18</v>
      </c>
      <c r="EM33" s="26"/>
      <c r="EN33" s="26"/>
      <c r="EO33" s="26">
        <f t="shared" si="37"/>
        <v>18</v>
      </c>
      <c r="EP33" s="26"/>
      <c r="EQ33" s="26"/>
      <c r="ER33" s="26">
        <f t="shared" si="38"/>
        <v>18</v>
      </c>
      <c r="ES33" s="26"/>
      <c r="ET33" s="26"/>
      <c r="EU33" s="26">
        <f t="shared" si="39"/>
        <v>18</v>
      </c>
      <c r="EV33" s="26"/>
      <c r="EW33" s="26"/>
      <c r="EX33" s="26">
        <f t="shared" si="40"/>
        <v>18</v>
      </c>
      <c r="EY33" s="26"/>
      <c r="EZ33" s="26"/>
      <c r="FA33" s="26">
        <f t="shared" si="41"/>
        <v>18</v>
      </c>
      <c r="FB33" s="26"/>
      <c r="FC33" s="26">
        <v>1</v>
      </c>
      <c r="FD33" s="26">
        <f t="shared" si="42"/>
        <v>17</v>
      </c>
      <c r="FE33" s="26"/>
      <c r="FF33" s="26"/>
      <c r="FG33" s="26">
        <f t="shared" si="0"/>
        <v>17</v>
      </c>
      <c r="FH33" s="26">
        <v>3</v>
      </c>
      <c r="FI33" s="26">
        <v>1</v>
      </c>
      <c r="FJ33" s="26">
        <f t="shared" si="43"/>
        <v>19</v>
      </c>
      <c r="FK33" s="26"/>
      <c r="FL33" s="26"/>
      <c r="FM33" s="26">
        <f t="shared" si="44"/>
        <v>19</v>
      </c>
      <c r="FN33" s="26"/>
      <c r="FO33" s="26"/>
      <c r="FP33" s="26">
        <f t="shared" si="45"/>
        <v>19</v>
      </c>
      <c r="FQ33" s="26"/>
      <c r="FR33" s="26"/>
      <c r="FS33" s="26">
        <f t="shared" si="46"/>
        <v>19</v>
      </c>
      <c r="FT33" s="26"/>
      <c r="FU33" s="26">
        <v>3</v>
      </c>
      <c r="FV33" s="26">
        <f t="shared" si="47"/>
        <v>16</v>
      </c>
      <c r="FW33" s="26"/>
      <c r="FX33" s="26">
        <v>2</v>
      </c>
      <c r="FY33" s="26">
        <f t="shared" si="48"/>
        <v>14</v>
      </c>
      <c r="FZ33" s="26"/>
      <c r="GA33" s="26"/>
      <c r="GB33" s="26">
        <f t="shared" si="49"/>
        <v>14</v>
      </c>
      <c r="GC33" s="26"/>
      <c r="GD33" s="26"/>
      <c r="GE33" s="26">
        <f t="shared" si="50"/>
        <v>14</v>
      </c>
      <c r="GF33" s="26"/>
      <c r="GG33" s="26"/>
      <c r="GH33" s="26">
        <f t="shared" si="51"/>
        <v>14</v>
      </c>
      <c r="GI33" s="26"/>
      <c r="GJ33" s="26"/>
      <c r="GK33" s="26">
        <f t="shared" si="52"/>
        <v>14</v>
      </c>
      <c r="GL33" s="26"/>
      <c r="GM33" s="26">
        <v>1</v>
      </c>
      <c r="GN33" s="26">
        <f t="shared" si="53"/>
        <v>13</v>
      </c>
      <c r="GO33" s="26"/>
      <c r="GP33" s="26"/>
      <c r="GQ33" s="26">
        <f t="shared" si="54"/>
        <v>13</v>
      </c>
      <c r="GR33" s="26"/>
      <c r="GS33" s="26"/>
      <c r="GT33" s="26">
        <f t="shared" si="55"/>
        <v>13</v>
      </c>
      <c r="GU33" s="26"/>
      <c r="GV33" s="26"/>
      <c r="GW33" s="26">
        <f t="shared" si="56"/>
        <v>13</v>
      </c>
      <c r="GX33" s="26"/>
      <c r="GY33" s="26">
        <v>1</v>
      </c>
      <c r="GZ33" s="26">
        <f t="shared" si="57"/>
        <v>12</v>
      </c>
      <c r="HA33" s="26"/>
      <c r="HB33" s="26"/>
      <c r="HC33" s="26">
        <f t="shared" si="58"/>
        <v>12</v>
      </c>
      <c r="HD33" s="26"/>
      <c r="HE33" s="26"/>
      <c r="HF33" s="26">
        <f t="shared" si="59"/>
        <v>12</v>
      </c>
      <c r="HG33" s="26"/>
      <c r="HH33" s="26"/>
      <c r="HI33" s="26">
        <f t="shared" si="60"/>
        <v>12</v>
      </c>
      <c r="HJ33" s="26"/>
      <c r="HK33" s="26"/>
      <c r="HL33" s="26">
        <f t="shared" si="61"/>
        <v>12</v>
      </c>
      <c r="HM33" s="26"/>
      <c r="HN33" s="26"/>
      <c r="HO33" s="26">
        <f t="shared" si="62"/>
        <v>12</v>
      </c>
      <c r="HP33" s="26"/>
      <c r="HQ33" s="26"/>
      <c r="HR33" s="26">
        <f t="shared" si="63"/>
        <v>12</v>
      </c>
      <c r="HS33" s="26"/>
      <c r="HT33" s="26"/>
      <c r="HU33" s="26">
        <f t="shared" si="1"/>
        <v>12</v>
      </c>
      <c r="HV33" s="26"/>
      <c r="HW33" s="26"/>
      <c r="HX33" s="26">
        <f t="shared" si="64"/>
        <v>12</v>
      </c>
      <c r="HY33" s="26"/>
      <c r="HZ33" s="26">
        <v>2</v>
      </c>
      <c r="IA33" s="26">
        <f t="shared" si="65"/>
        <v>10</v>
      </c>
      <c r="IB33" s="26"/>
      <c r="IC33" s="26"/>
      <c r="ID33" s="26">
        <f t="shared" si="66"/>
        <v>10</v>
      </c>
      <c r="IE33" s="26"/>
      <c r="IF33" s="26">
        <v>1</v>
      </c>
      <c r="IG33" s="33">
        <f t="shared" si="67"/>
        <v>9</v>
      </c>
      <c r="IH33" s="26">
        <v>11</v>
      </c>
      <c r="II33" s="26"/>
      <c r="IJ33" s="33">
        <f t="shared" si="68"/>
        <v>20</v>
      </c>
      <c r="IK33" s="26"/>
      <c r="IL33" s="26">
        <v>2</v>
      </c>
      <c r="IM33" s="33">
        <f t="shared" si="69"/>
        <v>18</v>
      </c>
      <c r="IN33" s="26"/>
      <c r="IO33" s="26"/>
      <c r="IP33" s="26">
        <f t="shared" si="70"/>
        <v>18</v>
      </c>
      <c r="IQ33" s="26"/>
      <c r="IR33" s="26"/>
      <c r="IS33" s="26">
        <f t="shared" si="71"/>
        <v>18</v>
      </c>
      <c r="IT33" s="26"/>
      <c r="IU33" s="26"/>
      <c r="IV33" s="26">
        <f t="shared" si="72"/>
        <v>18</v>
      </c>
      <c r="IW33" s="26"/>
      <c r="IX33" s="26"/>
      <c r="IY33" s="26">
        <f t="shared" si="73"/>
        <v>18</v>
      </c>
      <c r="IZ33" s="26"/>
      <c r="JA33" s="26"/>
      <c r="JB33" s="26">
        <f t="shared" si="74"/>
        <v>18</v>
      </c>
      <c r="JC33" s="26"/>
      <c r="JD33" s="26"/>
      <c r="JE33" s="26">
        <f t="shared" si="75"/>
        <v>18</v>
      </c>
      <c r="JF33" s="26"/>
      <c r="JG33" s="26"/>
      <c r="JH33" s="26">
        <f t="shared" si="76"/>
        <v>18</v>
      </c>
      <c r="JI33" s="26"/>
      <c r="JJ33" s="26"/>
      <c r="JK33" s="26">
        <f t="shared" si="77"/>
        <v>18</v>
      </c>
      <c r="JL33" s="26"/>
      <c r="JM33" s="26"/>
      <c r="JN33" s="26">
        <f t="shared" si="78"/>
        <v>18</v>
      </c>
      <c r="JO33" s="26"/>
      <c r="JP33" s="26">
        <v>1</v>
      </c>
      <c r="JQ33" s="26">
        <f t="shared" si="79"/>
        <v>17</v>
      </c>
      <c r="JR33" s="26"/>
      <c r="JS33" s="26">
        <v>2</v>
      </c>
      <c r="JT33" s="26">
        <f t="shared" si="80"/>
        <v>15</v>
      </c>
      <c r="JU33" s="26"/>
      <c r="JV33" s="26">
        <v>1</v>
      </c>
      <c r="JW33" s="26">
        <f t="shared" si="131"/>
        <v>14</v>
      </c>
      <c r="JX33" s="26"/>
      <c r="JY33" s="26"/>
      <c r="JZ33" s="26">
        <f t="shared" si="81"/>
        <v>14</v>
      </c>
      <c r="KA33" s="26"/>
      <c r="KB33" s="26"/>
      <c r="KC33" s="26">
        <f t="shared" si="82"/>
        <v>14</v>
      </c>
      <c r="KD33" s="26"/>
      <c r="KE33" s="26"/>
      <c r="KF33" s="26">
        <f t="shared" si="83"/>
        <v>14</v>
      </c>
      <c r="KG33" s="26"/>
      <c r="KH33" s="26"/>
      <c r="KI33" s="26">
        <f t="shared" si="84"/>
        <v>14</v>
      </c>
      <c r="KJ33" s="26"/>
      <c r="KK33" s="26"/>
      <c r="KL33" s="26">
        <f t="shared" si="85"/>
        <v>14</v>
      </c>
      <c r="KM33" s="26"/>
      <c r="KN33" s="26">
        <v>1</v>
      </c>
      <c r="KO33" s="26">
        <f t="shared" si="86"/>
        <v>13</v>
      </c>
      <c r="KP33" s="26"/>
      <c r="KQ33" s="26">
        <v>1</v>
      </c>
      <c r="KR33" s="26">
        <f t="shared" si="87"/>
        <v>12</v>
      </c>
      <c r="KS33" s="26"/>
      <c r="KT33" s="26"/>
      <c r="KU33" s="26">
        <f t="shared" si="88"/>
        <v>12</v>
      </c>
      <c r="KV33" s="26"/>
      <c r="KW33" s="26"/>
      <c r="KX33" s="26">
        <f t="shared" si="89"/>
        <v>12</v>
      </c>
      <c r="KY33" s="26"/>
      <c r="KZ33" s="26">
        <v>1</v>
      </c>
      <c r="LA33" s="26">
        <f t="shared" si="90"/>
        <v>11</v>
      </c>
      <c r="LB33" s="26"/>
      <c r="LC33" s="26"/>
      <c r="LD33" s="26">
        <f t="shared" si="91"/>
        <v>11</v>
      </c>
      <c r="LE33" s="26">
        <v>9</v>
      </c>
      <c r="LF33" s="26">
        <v>1</v>
      </c>
      <c r="LG33" s="26">
        <f t="shared" si="92"/>
        <v>19</v>
      </c>
      <c r="LH33" s="26"/>
      <c r="LI33" s="26"/>
      <c r="LJ33" s="26">
        <f t="shared" si="93"/>
        <v>19</v>
      </c>
      <c r="LK33" s="26"/>
      <c r="LL33" s="26"/>
      <c r="LM33" s="26">
        <f t="shared" si="94"/>
        <v>19</v>
      </c>
      <c r="LN33" s="26"/>
      <c r="LO33" s="26"/>
      <c r="LP33" s="26">
        <f t="shared" si="95"/>
        <v>19</v>
      </c>
      <c r="LQ33" s="26"/>
      <c r="LR33" s="26"/>
      <c r="LS33" s="26">
        <f t="shared" si="2"/>
        <v>19</v>
      </c>
      <c r="LT33" s="26"/>
      <c r="LU33" s="26"/>
      <c r="LV33" s="26">
        <f t="shared" si="96"/>
        <v>19</v>
      </c>
      <c r="LW33" s="26"/>
      <c r="LX33" s="26">
        <v>2</v>
      </c>
      <c r="LY33" s="26">
        <f t="shared" si="3"/>
        <v>17</v>
      </c>
      <c r="LZ33" s="26"/>
      <c r="MA33" s="26">
        <v>1</v>
      </c>
      <c r="MB33" s="26">
        <f t="shared" si="97"/>
        <v>16</v>
      </c>
      <c r="MC33" s="26"/>
      <c r="MD33" s="26"/>
      <c r="ME33" s="26">
        <f t="shared" si="98"/>
        <v>16</v>
      </c>
      <c r="MF33" s="26"/>
      <c r="MG33" s="26"/>
      <c r="MH33" s="26">
        <f t="shared" si="99"/>
        <v>16</v>
      </c>
      <c r="MI33" s="26"/>
      <c r="MJ33" s="26">
        <v>1</v>
      </c>
      <c r="MK33" s="26">
        <f t="shared" si="100"/>
        <v>15</v>
      </c>
      <c r="ML33" s="26"/>
      <c r="MM33" s="26"/>
      <c r="MN33" s="26">
        <f t="shared" si="101"/>
        <v>15</v>
      </c>
      <c r="MO33" s="26"/>
      <c r="MP33" s="26">
        <v>1</v>
      </c>
      <c r="MQ33" s="26">
        <f t="shared" si="102"/>
        <v>14</v>
      </c>
      <c r="MR33" s="26"/>
      <c r="MS33" s="26"/>
      <c r="MT33" s="26">
        <f t="shared" si="103"/>
        <v>14</v>
      </c>
      <c r="MU33" s="26"/>
      <c r="MV33" s="26"/>
      <c r="MW33" s="26">
        <f t="shared" si="104"/>
        <v>14</v>
      </c>
      <c r="MX33" s="26"/>
      <c r="MY33" s="26"/>
      <c r="MZ33" s="26">
        <f t="shared" si="105"/>
        <v>14</v>
      </c>
      <c r="NA33" s="26"/>
      <c r="NB33" s="26">
        <v>2</v>
      </c>
      <c r="NC33" s="26">
        <f t="shared" si="106"/>
        <v>12</v>
      </c>
      <c r="ND33" s="26"/>
      <c r="NE33" s="26">
        <v>1</v>
      </c>
      <c r="NF33" s="26">
        <f t="shared" si="107"/>
        <v>11</v>
      </c>
      <c r="NG33" s="26"/>
      <c r="NH33" s="26">
        <v>1</v>
      </c>
      <c r="NI33" s="26">
        <f t="shared" si="108"/>
        <v>10</v>
      </c>
      <c r="NJ33" s="26"/>
      <c r="NK33" s="26"/>
      <c r="NL33" s="26">
        <f t="shared" si="109"/>
        <v>10</v>
      </c>
      <c r="NM33" s="26"/>
      <c r="NN33" s="26"/>
      <c r="NO33" s="26">
        <f t="shared" si="110"/>
        <v>10</v>
      </c>
      <c r="NP33" s="26"/>
      <c r="NQ33" s="26"/>
      <c r="NR33" s="26">
        <f t="shared" si="111"/>
        <v>10</v>
      </c>
      <c r="NS33" s="26"/>
      <c r="NT33" s="26"/>
      <c r="NU33" s="26">
        <f t="shared" si="112"/>
        <v>10</v>
      </c>
      <c r="NV33" s="26"/>
      <c r="NW33" s="26">
        <v>1</v>
      </c>
      <c r="NX33" s="26">
        <f t="shared" si="113"/>
        <v>9</v>
      </c>
      <c r="NY33" s="26"/>
      <c r="NZ33" s="26">
        <v>1</v>
      </c>
      <c r="OA33" s="26">
        <f t="shared" si="114"/>
        <v>8</v>
      </c>
      <c r="OB33" s="26"/>
      <c r="OC33" s="26">
        <v>1</v>
      </c>
      <c r="OD33" s="26">
        <f t="shared" si="115"/>
        <v>7</v>
      </c>
      <c r="OE33" s="26">
        <v>13</v>
      </c>
      <c r="OF33" s="26"/>
      <c r="OG33" s="26">
        <f t="shared" si="116"/>
        <v>20</v>
      </c>
      <c r="OH33" s="26"/>
      <c r="OI33" s="26"/>
      <c r="OJ33" s="26">
        <f t="shared" si="117"/>
        <v>20</v>
      </c>
      <c r="OK33" s="26"/>
      <c r="OL33" s="26"/>
      <c r="OM33" s="26">
        <f t="shared" si="132"/>
        <v>20</v>
      </c>
      <c r="ON33" s="26"/>
      <c r="OO33" s="26"/>
      <c r="OP33" s="26">
        <f t="shared" si="118"/>
        <v>20</v>
      </c>
      <c r="OQ33" s="26"/>
      <c r="OR33" s="26"/>
      <c r="OS33" s="27">
        <f t="shared" si="119"/>
        <v>20</v>
      </c>
      <c r="OT33" s="26"/>
      <c r="OU33" s="26"/>
      <c r="OV33" s="26">
        <f t="shared" si="133"/>
        <v>20</v>
      </c>
      <c r="OW33" s="26"/>
      <c r="OX33" s="26">
        <v>2</v>
      </c>
      <c r="OY33" s="26">
        <f t="shared" si="120"/>
        <v>18</v>
      </c>
      <c r="OZ33" s="26"/>
      <c r="PA33" s="26"/>
      <c r="PB33" s="26">
        <f t="shared" si="121"/>
        <v>18</v>
      </c>
      <c r="PC33" s="26"/>
      <c r="PD33" s="26"/>
      <c r="PE33" s="26">
        <f t="shared" si="122"/>
        <v>18</v>
      </c>
      <c r="PF33" s="28">
        <f t="shared" si="123"/>
        <v>7</v>
      </c>
      <c r="PG33" s="29">
        <f t="shared" si="124"/>
        <v>0.30434782608695654</v>
      </c>
      <c r="PH33" s="18"/>
      <c r="PI33" s="28">
        <f t="shared" si="125"/>
        <v>9</v>
      </c>
      <c r="PJ33" s="29">
        <f t="shared" si="126"/>
        <v>0.34615384615384615</v>
      </c>
      <c r="PK33" s="6"/>
      <c r="PL33" s="28">
        <f t="shared" si="127"/>
        <v>8</v>
      </c>
      <c r="PM33" s="28">
        <f t="shared" si="128"/>
        <v>0.32</v>
      </c>
      <c r="PN33" s="6"/>
      <c r="PO33" s="28">
        <f t="shared" si="129"/>
        <v>24</v>
      </c>
      <c r="PP33" s="29">
        <f t="shared" si="130"/>
        <v>0.32432432432432434</v>
      </c>
    </row>
    <row r="34" spans="1:432" s="30" customFormat="1" ht="20.25" x14ac:dyDescent="0.3">
      <c r="A34" s="19">
        <v>30</v>
      </c>
      <c r="B34" s="31" t="s">
        <v>139</v>
      </c>
      <c r="C34" s="32" t="s">
        <v>122</v>
      </c>
      <c r="D34" s="26">
        <v>17</v>
      </c>
      <c r="E34" s="26">
        <v>3</v>
      </c>
      <c r="F34" s="26"/>
      <c r="G34" s="26">
        <f t="shared" si="134"/>
        <v>20</v>
      </c>
      <c r="H34" s="26"/>
      <c r="I34" s="26"/>
      <c r="J34" s="26">
        <f t="shared" si="135"/>
        <v>20</v>
      </c>
      <c r="K34" s="26"/>
      <c r="L34" s="26"/>
      <c r="M34" s="26">
        <f t="shared" si="136"/>
        <v>20</v>
      </c>
      <c r="N34" s="26"/>
      <c r="O34" s="26"/>
      <c r="P34" s="26">
        <f t="shared" si="137"/>
        <v>20</v>
      </c>
      <c r="Q34" s="26"/>
      <c r="R34" s="26">
        <v>1</v>
      </c>
      <c r="S34" s="26">
        <f t="shared" si="138"/>
        <v>19</v>
      </c>
      <c r="T34" s="26"/>
      <c r="U34" s="26"/>
      <c r="V34" s="26">
        <f t="shared" si="139"/>
        <v>19</v>
      </c>
      <c r="W34" s="26"/>
      <c r="X34" s="26"/>
      <c r="Y34" s="26">
        <f t="shared" si="140"/>
        <v>19</v>
      </c>
      <c r="Z34" s="26"/>
      <c r="AA34" s="26">
        <v>1</v>
      </c>
      <c r="AB34" s="26">
        <f t="shared" si="141"/>
        <v>18</v>
      </c>
      <c r="AC34" s="26"/>
      <c r="AD34" s="26"/>
      <c r="AE34" s="26">
        <f t="shared" si="142"/>
        <v>18</v>
      </c>
      <c r="AF34" s="26"/>
      <c r="AG34" s="26">
        <v>2</v>
      </c>
      <c r="AH34" s="26">
        <f t="shared" si="143"/>
        <v>16</v>
      </c>
      <c r="AI34" s="26"/>
      <c r="AJ34" s="26"/>
      <c r="AK34" s="26">
        <f t="shared" si="144"/>
        <v>16</v>
      </c>
      <c r="AL34" s="26"/>
      <c r="AM34" s="26"/>
      <c r="AN34" s="26">
        <f t="shared" si="145"/>
        <v>16</v>
      </c>
      <c r="AO34" s="26"/>
      <c r="AP34" s="26"/>
      <c r="AQ34" s="26">
        <f t="shared" si="146"/>
        <v>16</v>
      </c>
      <c r="AR34" s="26"/>
      <c r="AS34" s="26">
        <v>1</v>
      </c>
      <c r="AT34" s="26">
        <f t="shared" si="4"/>
        <v>15</v>
      </c>
      <c r="AU34" s="26"/>
      <c r="AV34" s="26">
        <v>1</v>
      </c>
      <c r="AW34" s="26">
        <f t="shared" si="5"/>
        <v>14</v>
      </c>
      <c r="AX34" s="26"/>
      <c r="AY34" s="26"/>
      <c r="AZ34" s="26">
        <f t="shared" si="6"/>
        <v>14</v>
      </c>
      <c r="BA34" s="26"/>
      <c r="BB34" s="26"/>
      <c r="BC34" s="26">
        <f t="shared" si="7"/>
        <v>14</v>
      </c>
      <c r="BD34" s="26"/>
      <c r="BE34" s="26"/>
      <c r="BF34" s="26">
        <f t="shared" si="8"/>
        <v>14</v>
      </c>
      <c r="BG34" s="26"/>
      <c r="BH34" s="26"/>
      <c r="BI34" s="26">
        <f t="shared" si="9"/>
        <v>14</v>
      </c>
      <c r="BJ34" s="26"/>
      <c r="BK34" s="26"/>
      <c r="BL34" s="26">
        <f t="shared" si="10"/>
        <v>14</v>
      </c>
      <c r="BM34" s="26"/>
      <c r="BN34" s="26"/>
      <c r="BO34" s="26">
        <f t="shared" si="11"/>
        <v>14</v>
      </c>
      <c r="BP34" s="26"/>
      <c r="BQ34" s="26"/>
      <c r="BR34" s="26">
        <f t="shared" si="12"/>
        <v>14</v>
      </c>
      <c r="BS34" s="26"/>
      <c r="BT34" s="26">
        <v>1</v>
      </c>
      <c r="BU34" s="26">
        <f t="shared" si="13"/>
        <v>13</v>
      </c>
      <c r="BV34" s="26"/>
      <c r="BW34" s="26"/>
      <c r="BX34" s="26">
        <f t="shared" si="14"/>
        <v>13</v>
      </c>
      <c r="BY34" s="26"/>
      <c r="BZ34" s="26"/>
      <c r="CA34" s="27">
        <f t="shared" si="15"/>
        <v>13</v>
      </c>
      <c r="CB34" s="26"/>
      <c r="CC34" s="26"/>
      <c r="CD34" s="26">
        <f t="shared" si="16"/>
        <v>13</v>
      </c>
      <c r="CE34" s="26"/>
      <c r="CF34" s="26">
        <v>3</v>
      </c>
      <c r="CG34" s="26">
        <f t="shared" si="17"/>
        <v>10</v>
      </c>
      <c r="CH34" s="26">
        <v>10</v>
      </c>
      <c r="CI34" s="26"/>
      <c r="CJ34" s="26">
        <f t="shared" si="18"/>
        <v>20</v>
      </c>
      <c r="CK34" s="26"/>
      <c r="CL34" s="26"/>
      <c r="CM34" s="26">
        <f t="shared" si="19"/>
        <v>20</v>
      </c>
      <c r="CN34" s="26"/>
      <c r="CO34" s="26"/>
      <c r="CP34" s="26">
        <f t="shared" si="20"/>
        <v>20</v>
      </c>
      <c r="CQ34" s="26"/>
      <c r="CR34" s="26">
        <v>1</v>
      </c>
      <c r="CS34" s="26">
        <f t="shared" si="21"/>
        <v>19</v>
      </c>
      <c r="CT34" s="26"/>
      <c r="CU34" s="26"/>
      <c r="CV34" s="26">
        <f t="shared" si="22"/>
        <v>19</v>
      </c>
      <c r="CW34" s="26"/>
      <c r="CX34" s="26">
        <v>1</v>
      </c>
      <c r="CY34" s="26">
        <f t="shared" si="23"/>
        <v>18</v>
      </c>
      <c r="CZ34" s="26"/>
      <c r="DA34" s="26">
        <v>1</v>
      </c>
      <c r="DB34" s="26">
        <f t="shared" si="24"/>
        <v>17</v>
      </c>
      <c r="DC34" s="26"/>
      <c r="DD34" s="26"/>
      <c r="DE34" s="26">
        <f t="shared" si="25"/>
        <v>17</v>
      </c>
      <c r="DF34" s="26"/>
      <c r="DG34" s="26">
        <v>1</v>
      </c>
      <c r="DH34" s="26">
        <f t="shared" si="26"/>
        <v>16</v>
      </c>
      <c r="DI34" s="26"/>
      <c r="DJ34" s="26"/>
      <c r="DK34" s="26">
        <f t="shared" si="27"/>
        <v>16</v>
      </c>
      <c r="DL34" s="26"/>
      <c r="DM34" s="26">
        <v>1</v>
      </c>
      <c r="DN34" s="26">
        <f t="shared" si="28"/>
        <v>15</v>
      </c>
      <c r="DO34" s="26"/>
      <c r="DP34" s="26"/>
      <c r="DQ34" s="26">
        <f t="shared" si="29"/>
        <v>15</v>
      </c>
      <c r="DR34" s="26"/>
      <c r="DS34" s="26"/>
      <c r="DT34" s="26">
        <f t="shared" si="30"/>
        <v>15</v>
      </c>
      <c r="DU34" s="26"/>
      <c r="DV34" s="26"/>
      <c r="DW34" s="26">
        <f t="shared" si="31"/>
        <v>15</v>
      </c>
      <c r="DX34" s="26"/>
      <c r="DY34" s="26"/>
      <c r="DZ34" s="26">
        <f t="shared" si="32"/>
        <v>15</v>
      </c>
      <c r="EA34" s="26"/>
      <c r="EB34" s="26"/>
      <c r="EC34" s="26">
        <f t="shared" si="33"/>
        <v>15</v>
      </c>
      <c r="ED34" s="26"/>
      <c r="EE34" s="26"/>
      <c r="EF34" s="26">
        <f t="shared" si="34"/>
        <v>15</v>
      </c>
      <c r="EG34" s="26"/>
      <c r="EH34" s="26">
        <v>1</v>
      </c>
      <c r="EI34" s="26">
        <f t="shared" si="35"/>
        <v>14</v>
      </c>
      <c r="EJ34" s="26"/>
      <c r="EK34" s="26"/>
      <c r="EL34" s="26">
        <f t="shared" si="36"/>
        <v>14</v>
      </c>
      <c r="EM34" s="26"/>
      <c r="EN34" s="26"/>
      <c r="EO34" s="26">
        <f t="shared" si="37"/>
        <v>14</v>
      </c>
      <c r="EP34" s="26"/>
      <c r="EQ34" s="26"/>
      <c r="ER34" s="26">
        <f t="shared" si="38"/>
        <v>14</v>
      </c>
      <c r="ES34" s="26"/>
      <c r="ET34" s="26"/>
      <c r="EU34" s="26">
        <f t="shared" si="39"/>
        <v>14</v>
      </c>
      <c r="EV34" s="26"/>
      <c r="EW34" s="26"/>
      <c r="EX34" s="26">
        <f t="shared" si="40"/>
        <v>14</v>
      </c>
      <c r="EY34" s="26"/>
      <c r="EZ34" s="26"/>
      <c r="FA34" s="26">
        <f t="shared" si="41"/>
        <v>14</v>
      </c>
      <c r="FB34" s="26"/>
      <c r="FC34" s="26">
        <v>1</v>
      </c>
      <c r="FD34" s="26">
        <f t="shared" si="42"/>
        <v>13</v>
      </c>
      <c r="FE34" s="26"/>
      <c r="FF34" s="26"/>
      <c r="FG34" s="26">
        <f t="shared" si="0"/>
        <v>13</v>
      </c>
      <c r="FH34" s="26">
        <v>7</v>
      </c>
      <c r="FI34" s="26">
        <v>1</v>
      </c>
      <c r="FJ34" s="26">
        <f t="shared" si="43"/>
        <v>19</v>
      </c>
      <c r="FK34" s="26"/>
      <c r="FL34" s="26"/>
      <c r="FM34" s="26">
        <f t="shared" si="44"/>
        <v>19</v>
      </c>
      <c r="FN34" s="26"/>
      <c r="FO34" s="26">
        <v>1</v>
      </c>
      <c r="FP34" s="26">
        <f t="shared" si="45"/>
        <v>18</v>
      </c>
      <c r="FQ34" s="26"/>
      <c r="FR34" s="26"/>
      <c r="FS34" s="26">
        <f t="shared" si="46"/>
        <v>18</v>
      </c>
      <c r="FT34" s="26"/>
      <c r="FU34" s="26">
        <v>3</v>
      </c>
      <c r="FV34" s="26">
        <f t="shared" si="47"/>
        <v>15</v>
      </c>
      <c r="FW34" s="26"/>
      <c r="FX34" s="26">
        <v>1</v>
      </c>
      <c r="FY34" s="26">
        <f t="shared" si="48"/>
        <v>14</v>
      </c>
      <c r="FZ34" s="26"/>
      <c r="GA34" s="26"/>
      <c r="GB34" s="26">
        <f t="shared" si="49"/>
        <v>14</v>
      </c>
      <c r="GC34" s="26"/>
      <c r="GD34" s="26"/>
      <c r="GE34" s="26">
        <f t="shared" si="50"/>
        <v>14</v>
      </c>
      <c r="GF34" s="26"/>
      <c r="GG34" s="26">
        <v>1</v>
      </c>
      <c r="GH34" s="26">
        <f t="shared" si="51"/>
        <v>13</v>
      </c>
      <c r="GI34" s="26"/>
      <c r="GJ34" s="26"/>
      <c r="GK34" s="26">
        <f t="shared" si="52"/>
        <v>13</v>
      </c>
      <c r="GL34" s="26"/>
      <c r="GM34" s="26"/>
      <c r="GN34" s="26">
        <f t="shared" si="53"/>
        <v>13</v>
      </c>
      <c r="GO34" s="26"/>
      <c r="GP34" s="26">
        <v>1</v>
      </c>
      <c r="GQ34" s="26">
        <f t="shared" si="54"/>
        <v>12</v>
      </c>
      <c r="GR34" s="26"/>
      <c r="GS34" s="26">
        <v>1</v>
      </c>
      <c r="GT34" s="26">
        <f t="shared" si="55"/>
        <v>11</v>
      </c>
      <c r="GU34" s="26"/>
      <c r="GV34" s="26"/>
      <c r="GW34" s="26">
        <f t="shared" si="56"/>
        <v>11</v>
      </c>
      <c r="GX34" s="26"/>
      <c r="GY34" s="26">
        <v>2</v>
      </c>
      <c r="GZ34" s="26">
        <f t="shared" si="57"/>
        <v>9</v>
      </c>
      <c r="HA34" s="26"/>
      <c r="HB34" s="26"/>
      <c r="HC34" s="26">
        <f t="shared" si="58"/>
        <v>9</v>
      </c>
      <c r="HD34" s="26"/>
      <c r="HE34" s="26"/>
      <c r="HF34" s="26">
        <f t="shared" si="59"/>
        <v>9</v>
      </c>
      <c r="HG34" s="26"/>
      <c r="HH34" s="26"/>
      <c r="HI34" s="26">
        <f t="shared" si="60"/>
        <v>9</v>
      </c>
      <c r="HJ34" s="26"/>
      <c r="HK34" s="26">
        <v>1</v>
      </c>
      <c r="HL34" s="26">
        <f t="shared" si="61"/>
        <v>8</v>
      </c>
      <c r="HM34" s="26"/>
      <c r="HN34" s="26"/>
      <c r="HO34" s="26">
        <f t="shared" si="62"/>
        <v>8</v>
      </c>
      <c r="HP34" s="26"/>
      <c r="HQ34" s="26"/>
      <c r="HR34" s="26">
        <f t="shared" si="63"/>
        <v>8</v>
      </c>
      <c r="HS34" s="26"/>
      <c r="HT34" s="26"/>
      <c r="HU34" s="26">
        <f t="shared" si="1"/>
        <v>8</v>
      </c>
      <c r="HV34" s="26"/>
      <c r="HW34" s="26"/>
      <c r="HX34" s="26">
        <f t="shared" si="64"/>
        <v>8</v>
      </c>
      <c r="HY34" s="26"/>
      <c r="HZ34" s="26">
        <v>2</v>
      </c>
      <c r="IA34" s="26">
        <f t="shared" si="65"/>
        <v>6</v>
      </c>
      <c r="IB34" s="26"/>
      <c r="IC34" s="26"/>
      <c r="ID34" s="26">
        <f t="shared" si="66"/>
        <v>6</v>
      </c>
      <c r="IE34" s="26"/>
      <c r="IF34" s="26">
        <v>1</v>
      </c>
      <c r="IG34" s="33">
        <f t="shared" si="67"/>
        <v>5</v>
      </c>
      <c r="IH34" s="26">
        <v>15</v>
      </c>
      <c r="II34" s="26"/>
      <c r="IJ34" s="33">
        <f t="shared" si="68"/>
        <v>20</v>
      </c>
      <c r="IK34" s="26"/>
      <c r="IL34" s="26">
        <v>2</v>
      </c>
      <c r="IM34" s="33">
        <f t="shared" si="69"/>
        <v>18</v>
      </c>
      <c r="IN34" s="26"/>
      <c r="IO34" s="26">
        <v>1</v>
      </c>
      <c r="IP34" s="26">
        <f t="shared" si="70"/>
        <v>17</v>
      </c>
      <c r="IQ34" s="26"/>
      <c r="IR34" s="26"/>
      <c r="IS34" s="26">
        <f t="shared" si="71"/>
        <v>17</v>
      </c>
      <c r="IT34" s="26"/>
      <c r="IU34" s="26"/>
      <c r="IV34" s="26">
        <f t="shared" si="72"/>
        <v>17</v>
      </c>
      <c r="IW34" s="26"/>
      <c r="IX34" s="26"/>
      <c r="IY34" s="26">
        <f t="shared" si="73"/>
        <v>17</v>
      </c>
      <c r="IZ34" s="26"/>
      <c r="JA34" s="26"/>
      <c r="JB34" s="26">
        <f t="shared" si="74"/>
        <v>17</v>
      </c>
      <c r="JC34" s="26"/>
      <c r="JD34" s="26">
        <v>1</v>
      </c>
      <c r="JE34" s="26">
        <f t="shared" si="75"/>
        <v>16</v>
      </c>
      <c r="JF34" s="26"/>
      <c r="JG34" s="26"/>
      <c r="JH34" s="26">
        <f t="shared" si="76"/>
        <v>16</v>
      </c>
      <c r="JI34" s="26"/>
      <c r="JJ34" s="26"/>
      <c r="JK34" s="26">
        <f t="shared" si="77"/>
        <v>16</v>
      </c>
      <c r="JL34" s="26"/>
      <c r="JM34" s="26"/>
      <c r="JN34" s="26">
        <f t="shared" si="78"/>
        <v>16</v>
      </c>
      <c r="JO34" s="26"/>
      <c r="JP34" s="26">
        <v>1</v>
      </c>
      <c r="JQ34" s="26">
        <f t="shared" si="79"/>
        <v>15</v>
      </c>
      <c r="JR34" s="26"/>
      <c r="JS34" s="26">
        <v>1</v>
      </c>
      <c r="JT34" s="26">
        <f t="shared" si="80"/>
        <v>14</v>
      </c>
      <c r="JU34" s="26"/>
      <c r="JV34" s="26">
        <v>2</v>
      </c>
      <c r="JW34" s="26">
        <f t="shared" si="131"/>
        <v>12</v>
      </c>
      <c r="JX34" s="26"/>
      <c r="JY34" s="26"/>
      <c r="JZ34" s="26">
        <f t="shared" si="81"/>
        <v>12</v>
      </c>
      <c r="KA34" s="26"/>
      <c r="KB34" s="26"/>
      <c r="KC34" s="26">
        <f t="shared" si="82"/>
        <v>12</v>
      </c>
      <c r="KD34" s="26"/>
      <c r="KE34" s="26"/>
      <c r="KF34" s="26">
        <f t="shared" si="83"/>
        <v>12</v>
      </c>
      <c r="KG34" s="26"/>
      <c r="KH34" s="26"/>
      <c r="KI34" s="26">
        <f t="shared" si="84"/>
        <v>12</v>
      </c>
      <c r="KJ34" s="26"/>
      <c r="KK34" s="26"/>
      <c r="KL34" s="26">
        <f t="shared" si="85"/>
        <v>12</v>
      </c>
      <c r="KM34" s="26"/>
      <c r="KN34" s="26">
        <v>1</v>
      </c>
      <c r="KO34" s="26">
        <f t="shared" si="86"/>
        <v>11</v>
      </c>
      <c r="KP34" s="26"/>
      <c r="KQ34" s="26">
        <v>1</v>
      </c>
      <c r="KR34" s="26">
        <f t="shared" si="87"/>
        <v>10</v>
      </c>
      <c r="KS34" s="26"/>
      <c r="KT34" s="26"/>
      <c r="KU34" s="26">
        <f t="shared" si="88"/>
        <v>10</v>
      </c>
      <c r="KV34" s="26"/>
      <c r="KW34" s="26"/>
      <c r="KX34" s="26">
        <f t="shared" si="89"/>
        <v>10</v>
      </c>
      <c r="KY34" s="26"/>
      <c r="KZ34" s="26">
        <v>1</v>
      </c>
      <c r="LA34" s="26">
        <f t="shared" si="90"/>
        <v>9</v>
      </c>
      <c r="LB34" s="26"/>
      <c r="LC34" s="26"/>
      <c r="LD34" s="26">
        <f t="shared" si="91"/>
        <v>9</v>
      </c>
      <c r="LE34" s="26">
        <v>11</v>
      </c>
      <c r="LF34" s="26">
        <v>1</v>
      </c>
      <c r="LG34" s="26">
        <f t="shared" si="92"/>
        <v>19</v>
      </c>
      <c r="LH34" s="26"/>
      <c r="LI34" s="26">
        <v>1</v>
      </c>
      <c r="LJ34" s="26">
        <f t="shared" si="93"/>
        <v>18</v>
      </c>
      <c r="LK34" s="26"/>
      <c r="LL34" s="26"/>
      <c r="LM34" s="26">
        <f t="shared" si="94"/>
        <v>18</v>
      </c>
      <c r="LN34" s="26"/>
      <c r="LO34" s="26"/>
      <c r="LP34" s="26">
        <f t="shared" si="95"/>
        <v>18</v>
      </c>
      <c r="LQ34" s="26"/>
      <c r="LR34" s="26"/>
      <c r="LS34" s="26">
        <f t="shared" si="2"/>
        <v>18</v>
      </c>
      <c r="LT34" s="26"/>
      <c r="LU34" s="26"/>
      <c r="LV34" s="26">
        <f t="shared" si="96"/>
        <v>18</v>
      </c>
      <c r="LW34" s="26"/>
      <c r="LX34" s="26">
        <v>1</v>
      </c>
      <c r="LY34" s="26">
        <f t="shared" si="3"/>
        <v>17</v>
      </c>
      <c r="LZ34" s="26"/>
      <c r="MA34" s="26">
        <v>1</v>
      </c>
      <c r="MB34" s="26">
        <f t="shared" si="97"/>
        <v>16</v>
      </c>
      <c r="MC34" s="26"/>
      <c r="MD34" s="26"/>
      <c r="ME34" s="26">
        <f t="shared" si="98"/>
        <v>16</v>
      </c>
      <c r="MF34" s="26"/>
      <c r="MG34" s="26"/>
      <c r="MH34" s="26">
        <f t="shared" si="99"/>
        <v>16</v>
      </c>
      <c r="MI34" s="26"/>
      <c r="MJ34" s="26">
        <v>1</v>
      </c>
      <c r="MK34" s="26">
        <f t="shared" si="100"/>
        <v>15</v>
      </c>
      <c r="ML34" s="26"/>
      <c r="MM34" s="26"/>
      <c r="MN34" s="26">
        <f t="shared" si="101"/>
        <v>15</v>
      </c>
      <c r="MO34" s="26"/>
      <c r="MP34" s="26">
        <v>1</v>
      </c>
      <c r="MQ34" s="26">
        <f t="shared" si="102"/>
        <v>14</v>
      </c>
      <c r="MR34" s="26"/>
      <c r="MS34" s="26">
        <v>3</v>
      </c>
      <c r="MT34" s="26">
        <f t="shared" si="103"/>
        <v>11</v>
      </c>
      <c r="MU34" s="26"/>
      <c r="MV34" s="26">
        <v>1</v>
      </c>
      <c r="MW34" s="26">
        <f t="shared" si="104"/>
        <v>10</v>
      </c>
      <c r="MX34" s="26"/>
      <c r="MY34" s="26"/>
      <c r="MZ34" s="26">
        <f t="shared" si="105"/>
        <v>10</v>
      </c>
      <c r="NA34" s="26"/>
      <c r="NB34" s="26"/>
      <c r="NC34" s="26">
        <f t="shared" si="106"/>
        <v>10</v>
      </c>
      <c r="ND34" s="26"/>
      <c r="NE34" s="26"/>
      <c r="NF34" s="26">
        <f t="shared" si="107"/>
        <v>10</v>
      </c>
      <c r="NG34" s="26"/>
      <c r="NH34" s="26"/>
      <c r="NI34" s="26">
        <f t="shared" si="108"/>
        <v>10</v>
      </c>
      <c r="NJ34" s="26"/>
      <c r="NK34" s="26"/>
      <c r="NL34" s="26">
        <f t="shared" si="109"/>
        <v>10</v>
      </c>
      <c r="NM34" s="26"/>
      <c r="NN34" s="26"/>
      <c r="NO34" s="26">
        <f t="shared" si="110"/>
        <v>10</v>
      </c>
      <c r="NP34" s="26"/>
      <c r="NQ34" s="26"/>
      <c r="NR34" s="26">
        <f t="shared" si="111"/>
        <v>10</v>
      </c>
      <c r="NS34" s="26"/>
      <c r="NT34" s="26"/>
      <c r="NU34" s="26">
        <f t="shared" si="112"/>
        <v>10</v>
      </c>
      <c r="NV34" s="26"/>
      <c r="NW34" s="26">
        <v>1</v>
      </c>
      <c r="NX34" s="26">
        <f t="shared" si="113"/>
        <v>9</v>
      </c>
      <c r="NY34" s="26"/>
      <c r="NZ34" s="26">
        <v>1</v>
      </c>
      <c r="OA34" s="26">
        <f t="shared" si="114"/>
        <v>8</v>
      </c>
      <c r="OB34" s="26"/>
      <c r="OC34" s="26">
        <v>1</v>
      </c>
      <c r="OD34" s="26">
        <f t="shared" si="115"/>
        <v>7</v>
      </c>
      <c r="OE34" s="26">
        <v>13</v>
      </c>
      <c r="OF34" s="26"/>
      <c r="OG34" s="26">
        <f t="shared" si="116"/>
        <v>20</v>
      </c>
      <c r="OH34" s="26"/>
      <c r="OI34" s="26"/>
      <c r="OJ34" s="26">
        <f t="shared" si="117"/>
        <v>20</v>
      </c>
      <c r="OK34" s="26"/>
      <c r="OL34" s="26"/>
      <c r="OM34" s="26">
        <f t="shared" si="132"/>
        <v>20</v>
      </c>
      <c r="ON34" s="26"/>
      <c r="OO34" s="26"/>
      <c r="OP34" s="26">
        <f t="shared" si="118"/>
        <v>20</v>
      </c>
      <c r="OQ34" s="26"/>
      <c r="OR34" s="26"/>
      <c r="OS34" s="27">
        <f t="shared" si="119"/>
        <v>20</v>
      </c>
      <c r="OT34" s="26"/>
      <c r="OU34" s="26"/>
      <c r="OV34" s="26">
        <f t="shared" si="133"/>
        <v>20</v>
      </c>
      <c r="OW34" s="26"/>
      <c r="OX34" s="26">
        <v>1</v>
      </c>
      <c r="OY34" s="26">
        <f t="shared" si="120"/>
        <v>19</v>
      </c>
      <c r="OZ34" s="26"/>
      <c r="PA34" s="26">
        <v>1</v>
      </c>
      <c r="PB34" s="26">
        <f t="shared" si="121"/>
        <v>18</v>
      </c>
      <c r="PC34" s="26"/>
      <c r="PD34" s="26"/>
      <c r="PE34" s="26">
        <f t="shared" si="122"/>
        <v>18</v>
      </c>
      <c r="PF34" s="28">
        <f t="shared" si="123"/>
        <v>10</v>
      </c>
      <c r="PG34" s="29">
        <f t="shared" si="124"/>
        <v>0.43478260869565216</v>
      </c>
      <c r="PH34" s="18"/>
      <c r="PI34" s="28">
        <f t="shared" si="125"/>
        <v>13</v>
      </c>
      <c r="PJ34" s="29">
        <f t="shared" si="126"/>
        <v>0.5</v>
      </c>
      <c r="PK34" s="6"/>
      <c r="PL34" s="28">
        <f t="shared" si="127"/>
        <v>10</v>
      </c>
      <c r="PM34" s="28">
        <f t="shared" si="128"/>
        <v>0.4</v>
      </c>
      <c r="PN34" s="6"/>
      <c r="PO34" s="28">
        <f t="shared" si="129"/>
        <v>33</v>
      </c>
      <c r="PP34" s="29">
        <f t="shared" si="130"/>
        <v>0.44594594594594594</v>
      </c>
    </row>
    <row r="35" spans="1:432" s="30" customFormat="1" ht="20.25" x14ac:dyDescent="0.3">
      <c r="A35" s="19">
        <v>31</v>
      </c>
      <c r="B35" s="31" t="s">
        <v>140</v>
      </c>
      <c r="C35" s="32" t="s">
        <v>122</v>
      </c>
      <c r="D35" s="26">
        <v>19</v>
      </c>
      <c r="E35" s="26">
        <v>1</v>
      </c>
      <c r="F35" s="26"/>
      <c r="G35" s="26">
        <f t="shared" si="134"/>
        <v>20</v>
      </c>
      <c r="H35" s="26"/>
      <c r="I35" s="26"/>
      <c r="J35" s="26">
        <f t="shared" si="135"/>
        <v>20</v>
      </c>
      <c r="K35" s="26"/>
      <c r="L35" s="26"/>
      <c r="M35" s="26">
        <f t="shared" si="136"/>
        <v>20</v>
      </c>
      <c r="N35" s="26"/>
      <c r="O35" s="26">
        <v>1</v>
      </c>
      <c r="P35" s="26">
        <f t="shared" si="137"/>
        <v>19</v>
      </c>
      <c r="Q35" s="26"/>
      <c r="R35" s="26">
        <v>1</v>
      </c>
      <c r="S35" s="26">
        <f t="shared" si="138"/>
        <v>18</v>
      </c>
      <c r="T35" s="26"/>
      <c r="U35" s="26"/>
      <c r="V35" s="26">
        <f t="shared" si="139"/>
        <v>18</v>
      </c>
      <c r="W35" s="26"/>
      <c r="X35" s="26"/>
      <c r="Y35" s="26">
        <f t="shared" si="140"/>
        <v>18</v>
      </c>
      <c r="Z35" s="26"/>
      <c r="AA35" s="26"/>
      <c r="AB35" s="26">
        <f t="shared" si="141"/>
        <v>18</v>
      </c>
      <c r="AC35" s="26"/>
      <c r="AD35" s="26"/>
      <c r="AE35" s="26">
        <f t="shared" si="142"/>
        <v>18</v>
      </c>
      <c r="AF35" s="26"/>
      <c r="AG35" s="26"/>
      <c r="AH35" s="26">
        <f t="shared" si="143"/>
        <v>18</v>
      </c>
      <c r="AI35" s="26"/>
      <c r="AJ35" s="26">
        <v>1</v>
      </c>
      <c r="AK35" s="26">
        <f t="shared" si="144"/>
        <v>17</v>
      </c>
      <c r="AL35" s="26"/>
      <c r="AM35" s="26"/>
      <c r="AN35" s="26">
        <f t="shared" si="145"/>
        <v>17</v>
      </c>
      <c r="AO35" s="26"/>
      <c r="AP35" s="26"/>
      <c r="AQ35" s="26">
        <f t="shared" si="146"/>
        <v>17</v>
      </c>
      <c r="AR35" s="26"/>
      <c r="AS35" s="26"/>
      <c r="AT35" s="26">
        <f t="shared" si="4"/>
        <v>17</v>
      </c>
      <c r="AU35" s="26"/>
      <c r="AV35" s="26"/>
      <c r="AW35" s="26">
        <f t="shared" si="5"/>
        <v>17</v>
      </c>
      <c r="AX35" s="26"/>
      <c r="AY35" s="26"/>
      <c r="AZ35" s="26">
        <f t="shared" si="6"/>
        <v>17</v>
      </c>
      <c r="BA35" s="26"/>
      <c r="BB35" s="26"/>
      <c r="BC35" s="26">
        <f t="shared" si="7"/>
        <v>17</v>
      </c>
      <c r="BD35" s="26"/>
      <c r="BE35" s="26"/>
      <c r="BF35" s="26">
        <f t="shared" si="8"/>
        <v>17</v>
      </c>
      <c r="BG35" s="26"/>
      <c r="BH35" s="26"/>
      <c r="BI35" s="26">
        <f t="shared" si="9"/>
        <v>17</v>
      </c>
      <c r="BJ35" s="26"/>
      <c r="BK35" s="26"/>
      <c r="BL35" s="26">
        <f t="shared" si="10"/>
        <v>17</v>
      </c>
      <c r="BM35" s="26"/>
      <c r="BN35" s="26"/>
      <c r="BO35" s="26">
        <f t="shared" si="11"/>
        <v>17</v>
      </c>
      <c r="BP35" s="26"/>
      <c r="BQ35" s="26"/>
      <c r="BR35" s="26">
        <f t="shared" si="12"/>
        <v>17</v>
      </c>
      <c r="BS35" s="26"/>
      <c r="BT35" s="26"/>
      <c r="BU35" s="26">
        <f t="shared" si="13"/>
        <v>17</v>
      </c>
      <c r="BV35" s="26"/>
      <c r="BW35" s="26"/>
      <c r="BX35" s="26">
        <f t="shared" si="14"/>
        <v>17</v>
      </c>
      <c r="BY35" s="26"/>
      <c r="BZ35" s="26"/>
      <c r="CA35" s="27">
        <f t="shared" si="15"/>
        <v>17</v>
      </c>
      <c r="CB35" s="26"/>
      <c r="CC35" s="26"/>
      <c r="CD35" s="26">
        <f t="shared" si="16"/>
        <v>17</v>
      </c>
      <c r="CE35" s="26"/>
      <c r="CF35" s="26"/>
      <c r="CG35" s="26">
        <f t="shared" si="17"/>
        <v>17</v>
      </c>
      <c r="CH35" s="26">
        <v>3</v>
      </c>
      <c r="CI35" s="26"/>
      <c r="CJ35" s="26">
        <f t="shared" si="18"/>
        <v>20</v>
      </c>
      <c r="CK35" s="26"/>
      <c r="CL35" s="26">
        <v>1</v>
      </c>
      <c r="CM35" s="26">
        <f t="shared" si="19"/>
        <v>19</v>
      </c>
      <c r="CN35" s="26"/>
      <c r="CO35" s="26"/>
      <c r="CP35" s="26">
        <f t="shared" si="20"/>
        <v>19</v>
      </c>
      <c r="CQ35" s="26"/>
      <c r="CR35" s="26"/>
      <c r="CS35" s="26">
        <f t="shared" si="21"/>
        <v>19</v>
      </c>
      <c r="CT35" s="26"/>
      <c r="CU35" s="26"/>
      <c r="CV35" s="26">
        <f t="shared" si="22"/>
        <v>19</v>
      </c>
      <c r="CW35" s="26"/>
      <c r="CX35" s="26"/>
      <c r="CY35" s="26">
        <f t="shared" si="23"/>
        <v>19</v>
      </c>
      <c r="CZ35" s="26"/>
      <c r="DA35" s="26"/>
      <c r="DB35" s="26">
        <f t="shared" si="24"/>
        <v>19</v>
      </c>
      <c r="DC35" s="26"/>
      <c r="DD35" s="26"/>
      <c r="DE35" s="26">
        <f t="shared" si="25"/>
        <v>19</v>
      </c>
      <c r="DF35" s="26"/>
      <c r="DG35" s="26"/>
      <c r="DH35" s="26">
        <f t="shared" si="26"/>
        <v>19</v>
      </c>
      <c r="DI35" s="26"/>
      <c r="DJ35" s="26"/>
      <c r="DK35" s="26">
        <f t="shared" si="27"/>
        <v>19</v>
      </c>
      <c r="DL35" s="26"/>
      <c r="DM35" s="26"/>
      <c r="DN35" s="26">
        <f t="shared" si="28"/>
        <v>19</v>
      </c>
      <c r="DO35" s="26"/>
      <c r="DP35" s="26"/>
      <c r="DQ35" s="26">
        <f t="shared" si="29"/>
        <v>19</v>
      </c>
      <c r="DR35" s="26"/>
      <c r="DS35" s="26"/>
      <c r="DT35" s="26">
        <f t="shared" si="30"/>
        <v>19</v>
      </c>
      <c r="DU35" s="26"/>
      <c r="DV35" s="26"/>
      <c r="DW35" s="26">
        <f t="shared" si="31"/>
        <v>19</v>
      </c>
      <c r="DX35" s="26"/>
      <c r="DY35" s="26"/>
      <c r="DZ35" s="26">
        <f t="shared" si="32"/>
        <v>19</v>
      </c>
      <c r="EA35" s="26"/>
      <c r="EB35" s="26"/>
      <c r="EC35" s="26">
        <f t="shared" si="33"/>
        <v>19</v>
      </c>
      <c r="ED35" s="26"/>
      <c r="EE35" s="26"/>
      <c r="EF35" s="26">
        <f t="shared" si="34"/>
        <v>19</v>
      </c>
      <c r="EG35" s="26"/>
      <c r="EH35" s="26">
        <v>1</v>
      </c>
      <c r="EI35" s="26">
        <f t="shared" si="35"/>
        <v>18</v>
      </c>
      <c r="EJ35" s="26"/>
      <c r="EK35" s="26"/>
      <c r="EL35" s="26">
        <f t="shared" si="36"/>
        <v>18</v>
      </c>
      <c r="EM35" s="26"/>
      <c r="EN35" s="26"/>
      <c r="EO35" s="26">
        <f t="shared" si="37"/>
        <v>18</v>
      </c>
      <c r="EP35" s="26"/>
      <c r="EQ35" s="26"/>
      <c r="ER35" s="26">
        <f t="shared" si="38"/>
        <v>18</v>
      </c>
      <c r="ES35" s="26"/>
      <c r="ET35" s="26"/>
      <c r="EU35" s="26">
        <f t="shared" si="39"/>
        <v>18</v>
      </c>
      <c r="EV35" s="26"/>
      <c r="EW35" s="26"/>
      <c r="EX35" s="26">
        <f t="shared" si="40"/>
        <v>18</v>
      </c>
      <c r="EY35" s="26"/>
      <c r="EZ35" s="26"/>
      <c r="FA35" s="26">
        <f t="shared" si="41"/>
        <v>18</v>
      </c>
      <c r="FB35" s="26"/>
      <c r="FC35" s="26"/>
      <c r="FD35" s="26">
        <f t="shared" si="42"/>
        <v>18</v>
      </c>
      <c r="FE35" s="26"/>
      <c r="FF35" s="26"/>
      <c r="FG35" s="26">
        <f t="shared" si="0"/>
        <v>18</v>
      </c>
      <c r="FH35" s="26">
        <v>2</v>
      </c>
      <c r="FI35" s="26"/>
      <c r="FJ35" s="26">
        <f t="shared" si="43"/>
        <v>20</v>
      </c>
      <c r="FK35" s="26"/>
      <c r="FL35" s="26">
        <v>2</v>
      </c>
      <c r="FM35" s="26">
        <f t="shared" si="44"/>
        <v>18</v>
      </c>
      <c r="FN35" s="26"/>
      <c r="FO35" s="26"/>
      <c r="FP35" s="26">
        <f t="shared" si="45"/>
        <v>18</v>
      </c>
      <c r="FQ35" s="26"/>
      <c r="FR35" s="26"/>
      <c r="FS35" s="26">
        <f t="shared" si="46"/>
        <v>18</v>
      </c>
      <c r="FT35" s="26"/>
      <c r="FU35" s="26"/>
      <c r="FV35" s="26">
        <f t="shared" si="47"/>
        <v>18</v>
      </c>
      <c r="FW35" s="26"/>
      <c r="FX35" s="26"/>
      <c r="FY35" s="26">
        <f t="shared" si="48"/>
        <v>18</v>
      </c>
      <c r="FZ35" s="26"/>
      <c r="GA35" s="26"/>
      <c r="GB35" s="26">
        <f t="shared" si="49"/>
        <v>18</v>
      </c>
      <c r="GC35" s="26"/>
      <c r="GD35" s="26"/>
      <c r="GE35" s="26">
        <f t="shared" si="50"/>
        <v>18</v>
      </c>
      <c r="GF35" s="26"/>
      <c r="GG35" s="26"/>
      <c r="GH35" s="26">
        <f t="shared" si="51"/>
        <v>18</v>
      </c>
      <c r="GI35" s="26"/>
      <c r="GJ35" s="26"/>
      <c r="GK35" s="26">
        <f t="shared" si="52"/>
        <v>18</v>
      </c>
      <c r="GL35" s="26"/>
      <c r="GM35" s="26"/>
      <c r="GN35" s="26">
        <f t="shared" si="53"/>
        <v>18</v>
      </c>
      <c r="GO35" s="26"/>
      <c r="GP35" s="26"/>
      <c r="GQ35" s="26">
        <f t="shared" si="54"/>
        <v>18</v>
      </c>
      <c r="GR35" s="26"/>
      <c r="GS35" s="26"/>
      <c r="GT35" s="26">
        <f t="shared" si="55"/>
        <v>18</v>
      </c>
      <c r="GU35" s="26"/>
      <c r="GV35" s="26"/>
      <c r="GW35" s="26">
        <f t="shared" si="56"/>
        <v>18</v>
      </c>
      <c r="GX35" s="26"/>
      <c r="GY35" s="26"/>
      <c r="GZ35" s="26">
        <f t="shared" si="57"/>
        <v>18</v>
      </c>
      <c r="HA35" s="26"/>
      <c r="HB35" s="26"/>
      <c r="HC35" s="26">
        <f t="shared" si="58"/>
        <v>18</v>
      </c>
      <c r="HD35" s="26"/>
      <c r="HE35" s="26"/>
      <c r="HF35" s="26">
        <f t="shared" si="59"/>
        <v>18</v>
      </c>
      <c r="HG35" s="26"/>
      <c r="HH35" s="26"/>
      <c r="HI35" s="26">
        <f t="shared" si="60"/>
        <v>18</v>
      </c>
      <c r="HJ35" s="26"/>
      <c r="HK35" s="26"/>
      <c r="HL35" s="26">
        <f t="shared" si="61"/>
        <v>18</v>
      </c>
      <c r="HM35" s="26"/>
      <c r="HN35" s="26"/>
      <c r="HO35" s="26">
        <f t="shared" si="62"/>
        <v>18</v>
      </c>
      <c r="HP35" s="26"/>
      <c r="HQ35" s="26"/>
      <c r="HR35" s="26">
        <f t="shared" si="63"/>
        <v>18</v>
      </c>
      <c r="HS35" s="26"/>
      <c r="HT35" s="26"/>
      <c r="HU35" s="26">
        <f t="shared" si="1"/>
        <v>18</v>
      </c>
      <c r="HV35" s="26"/>
      <c r="HW35" s="26"/>
      <c r="HX35" s="26">
        <f t="shared" si="64"/>
        <v>18</v>
      </c>
      <c r="HY35" s="26"/>
      <c r="HZ35" s="26"/>
      <c r="IA35" s="26">
        <f t="shared" si="65"/>
        <v>18</v>
      </c>
      <c r="IB35" s="26"/>
      <c r="IC35" s="26"/>
      <c r="ID35" s="26">
        <f t="shared" si="66"/>
        <v>18</v>
      </c>
      <c r="IE35" s="26"/>
      <c r="IF35" s="26"/>
      <c r="IG35" s="33">
        <f t="shared" si="67"/>
        <v>18</v>
      </c>
      <c r="IH35" s="26">
        <v>2</v>
      </c>
      <c r="II35" s="26"/>
      <c r="IJ35" s="33">
        <f t="shared" si="68"/>
        <v>20</v>
      </c>
      <c r="IK35" s="26"/>
      <c r="IL35" s="26"/>
      <c r="IM35" s="33">
        <f t="shared" si="69"/>
        <v>20</v>
      </c>
      <c r="IN35" s="26"/>
      <c r="IO35" s="26"/>
      <c r="IP35" s="26">
        <f t="shared" si="70"/>
        <v>20</v>
      </c>
      <c r="IQ35" s="26"/>
      <c r="IR35" s="26"/>
      <c r="IS35" s="26">
        <f t="shared" si="71"/>
        <v>20</v>
      </c>
      <c r="IT35" s="26"/>
      <c r="IU35" s="26"/>
      <c r="IV35" s="26">
        <f t="shared" si="72"/>
        <v>20</v>
      </c>
      <c r="IW35" s="26"/>
      <c r="IX35" s="26"/>
      <c r="IY35" s="26">
        <f t="shared" si="73"/>
        <v>20</v>
      </c>
      <c r="IZ35" s="26"/>
      <c r="JA35" s="26"/>
      <c r="JB35" s="26">
        <f t="shared" si="74"/>
        <v>20</v>
      </c>
      <c r="JC35" s="26"/>
      <c r="JD35" s="26"/>
      <c r="JE35" s="26">
        <f t="shared" si="75"/>
        <v>20</v>
      </c>
      <c r="JF35" s="26"/>
      <c r="JG35" s="26"/>
      <c r="JH35" s="26">
        <f t="shared" si="76"/>
        <v>20</v>
      </c>
      <c r="JI35" s="26"/>
      <c r="JJ35" s="26"/>
      <c r="JK35" s="26">
        <f t="shared" si="77"/>
        <v>20</v>
      </c>
      <c r="JL35" s="26"/>
      <c r="JM35" s="26">
        <v>1</v>
      </c>
      <c r="JN35" s="26">
        <f t="shared" si="78"/>
        <v>19</v>
      </c>
      <c r="JO35" s="26"/>
      <c r="JP35" s="26"/>
      <c r="JQ35" s="26">
        <f t="shared" si="79"/>
        <v>19</v>
      </c>
      <c r="JR35" s="26"/>
      <c r="JS35" s="26">
        <v>1</v>
      </c>
      <c r="JT35" s="26">
        <f t="shared" si="80"/>
        <v>18</v>
      </c>
      <c r="JU35" s="26"/>
      <c r="JV35" s="26"/>
      <c r="JW35" s="26">
        <f t="shared" si="131"/>
        <v>18</v>
      </c>
      <c r="JX35" s="26"/>
      <c r="JY35" s="26"/>
      <c r="JZ35" s="26">
        <f t="shared" si="81"/>
        <v>18</v>
      </c>
      <c r="KA35" s="26"/>
      <c r="KB35" s="26"/>
      <c r="KC35" s="26">
        <f t="shared" si="82"/>
        <v>18</v>
      </c>
      <c r="KD35" s="26"/>
      <c r="KE35" s="26"/>
      <c r="KF35" s="26">
        <f t="shared" si="83"/>
        <v>18</v>
      </c>
      <c r="KG35" s="26"/>
      <c r="KH35" s="26"/>
      <c r="KI35" s="26">
        <f t="shared" si="84"/>
        <v>18</v>
      </c>
      <c r="KJ35" s="26"/>
      <c r="KK35" s="26"/>
      <c r="KL35" s="26">
        <f t="shared" si="85"/>
        <v>18</v>
      </c>
      <c r="KM35" s="26"/>
      <c r="KN35" s="26"/>
      <c r="KO35" s="26">
        <f t="shared" si="86"/>
        <v>18</v>
      </c>
      <c r="KP35" s="26"/>
      <c r="KQ35" s="26"/>
      <c r="KR35" s="26">
        <f t="shared" si="87"/>
        <v>18</v>
      </c>
      <c r="KS35" s="26"/>
      <c r="KT35" s="26"/>
      <c r="KU35" s="26">
        <f t="shared" si="88"/>
        <v>18</v>
      </c>
      <c r="KV35" s="26"/>
      <c r="KW35" s="26"/>
      <c r="KX35" s="26">
        <f t="shared" si="89"/>
        <v>18</v>
      </c>
      <c r="KY35" s="26"/>
      <c r="KZ35" s="26"/>
      <c r="LA35" s="26">
        <f t="shared" si="90"/>
        <v>18</v>
      </c>
      <c r="LB35" s="26"/>
      <c r="LC35" s="26"/>
      <c r="LD35" s="26">
        <f t="shared" si="91"/>
        <v>18</v>
      </c>
      <c r="LE35" s="26">
        <v>2</v>
      </c>
      <c r="LF35" s="26"/>
      <c r="LG35" s="26">
        <f t="shared" si="92"/>
        <v>20</v>
      </c>
      <c r="LH35" s="26"/>
      <c r="LI35" s="26"/>
      <c r="LJ35" s="26">
        <f t="shared" si="93"/>
        <v>20</v>
      </c>
      <c r="LK35" s="26"/>
      <c r="LL35" s="26"/>
      <c r="LM35" s="26">
        <f t="shared" si="94"/>
        <v>20</v>
      </c>
      <c r="LN35" s="26"/>
      <c r="LO35" s="26"/>
      <c r="LP35" s="26">
        <f t="shared" si="95"/>
        <v>20</v>
      </c>
      <c r="LQ35" s="26"/>
      <c r="LR35" s="26"/>
      <c r="LS35" s="26">
        <f t="shared" si="2"/>
        <v>20</v>
      </c>
      <c r="LT35" s="26"/>
      <c r="LU35" s="26"/>
      <c r="LV35" s="26">
        <f t="shared" si="96"/>
        <v>20</v>
      </c>
      <c r="LW35" s="26"/>
      <c r="LX35" s="26">
        <v>1</v>
      </c>
      <c r="LY35" s="26">
        <f t="shared" si="3"/>
        <v>19</v>
      </c>
      <c r="LZ35" s="26"/>
      <c r="MA35" s="26"/>
      <c r="MB35" s="26">
        <f t="shared" si="97"/>
        <v>19</v>
      </c>
      <c r="MC35" s="26"/>
      <c r="MD35" s="26"/>
      <c r="ME35" s="26">
        <f t="shared" si="98"/>
        <v>19</v>
      </c>
      <c r="MF35" s="26"/>
      <c r="MG35" s="26"/>
      <c r="MH35" s="26">
        <f t="shared" si="99"/>
        <v>19</v>
      </c>
      <c r="MI35" s="26"/>
      <c r="MJ35" s="26"/>
      <c r="MK35" s="26">
        <f t="shared" si="100"/>
        <v>19</v>
      </c>
      <c r="ML35" s="26"/>
      <c r="MM35" s="26"/>
      <c r="MN35" s="26">
        <f t="shared" si="101"/>
        <v>19</v>
      </c>
      <c r="MO35" s="26"/>
      <c r="MP35" s="26"/>
      <c r="MQ35" s="26">
        <f t="shared" si="102"/>
        <v>19</v>
      </c>
      <c r="MR35" s="26"/>
      <c r="MS35" s="26"/>
      <c r="MT35" s="26">
        <f t="shared" si="103"/>
        <v>19</v>
      </c>
      <c r="MU35" s="26"/>
      <c r="MV35" s="26"/>
      <c r="MW35" s="26">
        <f t="shared" si="104"/>
        <v>19</v>
      </c>
      <c r="MX35" s="26"/>
      <c r="MY35" s="26"/>
      <c r="MZ35" s="26">
        <f t="shared" si="105"/>
        <v>19</v>
      </c>
      <c r="NA35" s="26"/>
      <c r="NB35" s="26"/>
      <c r="NC35" s="26">
        <f t="shared" si="106"/>
        <v>19</v>
      </c>
      <c r="ND35" s="26"/>
      <c r="NE35" s="26"/>
      <c r="NF35" s="26">
        <f t="shared" si="107"/>
        <v>19</v>
      </c>
      <c r="NG35" s="26"/>
      <c r="NH35" s="26"/>
      <c r="NI35" s="26">
        <f t="shared" si="108"/>
        <v>19</v>
      </c>
      <c r="NJ35" s="26"/>
      <c r="NK35" s="26"/>
      <c r="NL35" s="26">
        <f t="shared" si="109"/>
        <v>19</v>
      </c>
      <c r="NM35" s="26"/>
      <c r="NN35" s="26"/>
      <c r="NO35" s="26">
        <f t="shared" si="110"/>
        <v>19</v>
      </c>
      <c r="NP35" s="26"/>
      <c r="NQ35" s="26"/>
      <c r="NR35" s="26">
        <f t="shared" si="111"/>
        <v>19</v>
      </c>
      <c r="NS35" s="26"/>
      <c r="NT35" s="26"/>
      <c r="NU35" s="26">
        <f t="shared" si="112"/>
        <v>19</v>
      </c>
      <c r="NV35" s="26"/>
      <c r="NW35" s="26">
        <v>1</v>
      </c>
      <c r="NX35" s="26">
        <f t="shared" si="113"/>
        <v>18</v>
      </c>
      <c r="NY35" s="26"/>
      <c r="NZ35" s="26"/>
      <c r="OA35" s="26">
        <f t="shared" si="114"/>
        <v>18</v>
      </c>
      <c r="OB35" s="26"/>
      <c r="OC35" s="26"/>
      <c r="OD35" s="26">
        <f t="shared" si="115"/>
        <v>18</v>
      </c>
      <c r="OE35" s="26">
        <v>2</v>
      </c>
      <c r="OF35" s="26"/>
      <c r="OG35" s="26">
        <f t="shared" si="116"/>
        <v>20</v>
      </c>
      <c r="OH35" s="26"/>
      <c r="OI35" s="26"/>
      <c r="OJ35" s="26">
        <f t="shared" si="117"/>
        <v>20</v>
      </c>
      <c r="OK35" s="26"/>
      <c r="OL35" s="26"/>
      <c r="OM35" s="26">
        <f t="shared" si="132"/>
        <v>20</v>
      </c>
      <c r="ON35" s="26"/>
      <c r="OO35" s="26"/>
      <c r="OP35" s="26">
        <f t="shared" si="118"/>
        <v>20</v>
      </c>
      <c r="OQ35" s="26"/>
      <c r="OR35" s="26"/>
      <c r="OS35" s="27">
        <f t="shared" si="119"/>
        <v>20</v>
      </c>
      <c r="OT35" s="26"/>
      <c r="OU35" s="26"/>
      <c r="OV35" s="26">
        <f t="shared" si="133"/>
        <v>20</v>
      </c>
      <c r="OW35" s="26"/>
      <c r="OX35" s="26"/>
      <c r="OY35" s="26">
        <f t="shared" si="120"/>
        <v>20</v>
      </c>
      <c r="OZ35" s="26"/>
      <c r="PA35" s="26"/>
      <c r="PB35" s="26">
        <f t="shared" si="121"/>
        <v>20</v>
      </c>
      <c r="PC35" s="26"/>
      <c r="PD35" s="26"/>
      <c r="PE35" s="26">
        <f t="shared" si="122"/>
        <v>20</v>
      </c>
      <c r="PF35" s="28">
        <f t="shared" si="123"/>
        <v>3</v>
      </c>
      <c r="PG35" s="29">
        <f t="shared" si="124"/>
        <v>0.13043478260869565</v>
      </c>
      <c r="PH35" s="18"/>
      <c r="PI35" s="28">
        <f t="shared" si="125"/>
        <v>0</v>
      </c>
      <c r="PJ35" s="29">
        <f t="shared" si="126"/>
        <v>0</v>
      </c>
      <c r="PK35" s="6"/>
      <c r="PL35" s="28">
        <f t="shared" si="127"/>
        <v>2</v>
      </c>
      <c r="PM35" s="28">
        <f t="shared" si="128"/>
        <v>0.08</v>
      </c>
      <c r="PN35" s="6"/>
      <c r="PO35" s="28">
        <f t="shared" si="129"/>
        <v>5</v>
      </c>
      <c r="PP35" s="29">
        <f t="shared" si="130"/>
        <v>6.7567567567567571E-2</v>
      </c>
    </row>
    <row r="36" spans="1:432" s="30" customFormat="1" ht="20.25" x14ac:dyDescent="0.3">
      <c r="A36" s="19">
        <v>32</v>
      </c>
      <c r="B36" s="31" t="s">
        <v>141</v>
      </c>
      <c r="C36" s="32" t="s">
        <v>122</v>
      </c>
      <c r="D36" s="26">
        <v>19</v>
      </c>
      <c r="E36" s="26">
        <v>1</v>
      </c>
      <c r="F36" s="26"/>
      <c r="G36" s="26">
        <f t="shared" si="134"/>
        <v>20</v>
      </c>
      <c r="H36" s="26"/>
      <c r="I36" s="26"/>
      <c r="J36" s="26">
        <f t="shared" si="135"/>
        <v>20</v>
      </c>
      <c r="K36" s="26"/>
      <c r="L36" s="26"/>
      <c r="M36" s="26">
        <f t="shared" si="136"/>
        <v>20</v>
      </c>
      <c r="N36" s="26"/>
      <c r="O36" s="26"/>
      <c r="P36" s="26">
        <f t="shared" si="137"/>
        <v>20</v>
      </c>
      <c r="Q36" s="26"/>
      <c r="R36" s="26">
        <v>1</v>
      </c>
      <c r="S36" s="26">
        <f t="shared" si="138"/>
        <v>19</v>
      </c>
      <c r="T36" s="26"/>
      <c r="U36" s="26"/>
      <c r="V36" s="26">
        <f t="shared" si="139"/>
        <v>19</v>
      </c>
      <c r="W36" s="26"/>
      <c r="X36" s="26"/>
      <c r="Y36" s="26">
        <f t="shared" si="140"/>
        <v>19</v>
      </c>
      <c r="Z36" s="26"/>
      <c r="AA36" s="26"/>
      <c r="AB36" s="26">
        <f t="shared" si="141"/>
        <v>19</v>
      </c>
      <c r="AC36" s="26"/>
      <c r="AD36" s="26"/>
      <c r="AE36" s="26">
        <f t="shared" si="142"/>
        <v>19</v>
      </c>
      <c r="AF36" s="26"/>
      <c r="AG36" s="26"/>
      <c r="AH36" s="26">
        <f t="shared" si="143"/>
        <v>19</v>
      </c>
      <c r="AI36" s="26"/>
      <c r="AJ36" s="26"/>
      <c r="AK36" s="26">
        <f t="shared" si="144"/>
        <v>19</v>
      </c>
      <c r="AL36" s="26"/>
      <c r="AM36" s="26"/>
      <c r="AN36" s="26">
        <f t="shared" si="145"/>
        <v>19</v>
      </c>
      <c r="AO36" s="26"/>
      <c r="AP36" s="26"/>
      <c r="AQ36" s="26">
        <f t="shared" si="146"/>
        <v>19</v>
      </c>
      <c r="AR36" s="26"/>
      <c r="AS36" s="26"/>
      <c r="AT36" s="26">
        <f t="shared" si="4"/>
        <v>19</v>
      </c>
      <c r="AU36" s="26"/>
      <c r="AV36" s="26"/>
      <c r="AW36" s="26">
        <f t="shared" si="5"/>
        <v>19</v>
      </c>
      <c r="AX36" s="26"/>
      <c r="AY36" s="26"/>
      <c r="AZ36" s="26">
        <f t="shared" si="6"/>
        <v>19</v>
      </c>
      <c r="BA36" s="26"/>
      <c r="BB36" s="26"/>
      <c r="BC36" s="26">
        <f t="shared" si="7"/>
        <v>19</v>
      </c>
      <c r="BD36" s="26"/>
      <c r="BE36" s="26"/>
      <c r="BF36" s="26">
        <f t="shared" si="8"/>
        <v>19</v>
      </c>
      <c r="BG36" s="26"/>
      <c r="BH36" s="26"/>
      <c r="BI36" s="26">
        <f t="shared" si="9"/>
        <v>19</v>
      </c>
      <c r="BJ36" s="26"/>
      <c r="BK36" s="26"/>
      <c r="BL36" s="26">
        <f t="shared" si="10"/>
        <v>19</v>
      </c>
      <c r="BM36" s="26"/>
      <c r="BN36" s="26"/>
      <c r="BO36" s="26">
        <f t="shared" si="11"/>
        <v>19</v>
      </c>
      <c r="BP36" s="26"/>
      <c r="BQ36" s="26"/>
      <c r="BR36" s="26">
        <f t="shared" si="12"/>
        <v>19</v>
      </c>
      <c r="BS36" s="26"/>
      <c r="BT36" s="26"/>
      <c r="BU36" s="26">
        <f t="shared" si="13"/>
        <v>19</v>
      </c>
      <c r="BV36" s="26"/>
      <c r="BW36" s="26"/>
      <c r="BX36" s="26">
        <f t="shared" si="14"/>
        <v>19</v>
      </c>
      <c r="BY36" s="26"/>
      <c r="BZ36" s="26"/>
      <c r="CA36" s="27">
        <f t="shared" si="15"/>
        <v>19</v>
      </c>
      <c r="CB36" s="26"/>
      <c r="CC36" s="26"/>
      <c r="CD36" s="26">
        <f t="shared" si="16"/>
        <v>19</v>
      </c>
      <c r="CE36" s="26"/>
      <c r="CF36" s="26"/>
      <c r="CG36" s="26">
        <f t="shared" si="17"/>
        <v>19</v>
      </c>
      <c r="CH36" s="26">
        <v>1</v>
      </c>
      <c r="CI36" s="26"/>
      <c r="CJ36" s="26">
        <f t="shared" si="18"/>
        <v>20</v>
      </c>
      <c r="CK36" s="26"/>
      <c r="CL36" s="26"/>
      <c r="CM36" s="26">
        <f t="shared" si="19"/>
        <v>20</v>
      </c>
      <c r="CN36" s="26"/>
      <c r="CO36" s="26"/>
      <c r="CP36" s="26">
        <f t="shared" si="20"/>
        <v>20</v>
      </c>
      <c r="CQ36" s="26"/>
      <c r="CR36" s="26"/>
      <c r="CS36" s="26">
        <f t="shared" si="21"/>
        <v>20</v>
      </c>
      <c r="CT36" s="26"/>
      <c r="CU36" s="26"/>
      <c r="CV36" s="26">
        <f t="shared" si="22"/>
        <v>20</v>
      </c>
      <c r="CW36" s="26"/>
      <c r="CX36" s="26"/>
      <c r="CY36" s="26">
        <f t="shared" si="23"/>
        <v>20</v>
      </c>
      <c r="CZ36" s="26"/>
      <c r="DA36" s="26"/>
      <c r="DB36" s="26">
        <f t="shared" si="24"/>
        <v>20</v>
      </c>
      <c r="DC36" s="26"/>
      <c r="DD36" s="26"/>
      <c r="DE36" s="26">
        <f t="shared" si="25"/>
        <v>20</v>
      </c>
      <c r="DF36" s="26"/>
      <c r="DG36" s="26"/>
      <c r="DH36" s="26">
        <f t="shared" si="26"/>
        <v>20</v>
      </c>
      <c r="DI36" s="26"/>
      <c r="DJ36" s="26"/>
      <c r="DK36" s="26">
        <f t="shared" si="27"/>
        <v>20</v>
      </c>
      <c r="DL36" s="26"/>
      <c r="DM36" s="26"/>
      <c r="DN36" s="26">
        <f t="shared" si="28"/>
        <v>20</v>
      </c>
      <c r="DO36" s="26"/>
      <c r="DP36" s="26"/>
      <c r="DQ36" s="26">
        <f t="shared" si="29"/>
        <v>20</v>
      </c>
      <c r="DR36" s="26"/>
      <c r="DS36" s="26"/>
      <c r="DT36" s="26">
        <f t="shared" si="30"/>
        <v>20</v>
      </c>
      <c r="DU36" s="26"/>
      <c r="DV36" s="26"/>
      <c r="DW36" s="26">
        <f t="shared" si="31"/>
        <v>20</v>
      </c>
      <c r="DX36" s="26"/>
      <c r="DY36" s="26"/>
      <c r="DZ36" s="26">
        <f t="shared" si="32"/>
        <v>20</v>
      </c>
      <c r="EA36" s="26"/>
      <c r="EB36" s="26"/>
      <c r="EC36" s="26">
        <f t="shared" si="33"/>
        <v>20</v>
      </c>
      <c r="ED36" s="26"/>
      <c r="EE36" s="26"/>
      <c r="EF36" s="26">
        <f t="shared" si="34"/>
        <v>20</v>
      </c>
      <c r="EG36" s="26"/>
      <c r="EH36" s="26"/>
      <c r="EI36" s="26">
        <f t="shared" si="35"/>
        <v>20</v>
      </c>
      <c r="EJ36" s="26"/>
      <c r="EK36" s="26"/>
      <c r="EL36" s="26">
        <f t="shared" si="36"/>
        <v>20</v>
      </c>
      <c r="EM36" s="26"/>
      <c r="EN36" s="26"/>
      <c r="EO36" s="26">
        <f t="shared" si="37"/>
        <v>20</v>
      </c>
      <c r="EP36" s="26"/>
      <c r="EQ36" s="26"/>
      <c r="ER36" s="26">
        <f t="shared" si="38"/>
        <v>20</v>
      </c>
      <c r="ES36" s="26"/>
      <c r="ET36" s="26"/>
      <c r="EU36" s="26">
        <f t="shared" si="39"/>
        <v>20</v>
      </c>
      <c r="EV36" s="26"/>
      <c r="EW36" s="26"/>
      <c r="EX36" s="26">
        <f t="shared" si="40"/>
        <v>20</v>
      </c>
      <c r="EY36" s="26"/>
      <c r="EZ36" s="26"/>
      <c r="FA36" s="26">
        <f t="shared" si="41"/>
        <v>20</v>
      </c>
      <c r="FB36" s="26"/>
      <c r="FC36" s="26"/>
      <c r="FD36" s="26">
        <f t="shared" si="42"/>
        <v>20</v>
      </c>
      <c r="FE36" s="26"/>
      <c r="FF36" s="26"/>
      <c r="FG36" s="26">
        <f t="shared" si="0"/>
        <v>20</v>
      </c>
      <c r="FH36" s="26"/>
      <c r="FI36" s="26"/>
      <c r="FJ36" s="26">
        <f t="shared" si="43"/>
        <v>20</v>
      </c>
      <c r="FK36" s="26"/>
      <c r="FL36" s="26"/>
      <c r="FM36" s="26">
        <f t="shared" si="44"/>
        <v>20</v>
      </c>
      <c r="FN36" s="26"/>
      <c r="FO36" s="26"/>
      <c r="FP36" s="26">
        <f t="shared" si="45"/>
        <v>20</v>
      </c>
      <c r="FQ36" s="26"/>
      <c r="FR36" s="26"/>
      <c r="FS36" s="26">
        <f t="shared" si="46"/>
        <v>20</v>
      </c>
      <c r="FT36" s="26"/>
      <c r="FU36" s="26">
        <v>2</v>
      </c>
      <c r="FV36" s="26">
        <f t="shared" si="47"/>
        <v>18</v>
      </c>
      <c r="FW36" s="26"/>
      <c r="FX36" s="26">
        <v>2</v>
      </c>
      <c r="FY36" s="26">
        <f t="shared" si="48"/>
        <v>16</v>
      </c>
      <c r="FZ36" s="26"/>
      <c r="GA36" s="26"/>
      <c r="GB36" s="26">
        <f t="shared" si="49"/>
        <v>16</v>
      </c>
      <c r="GC36" s="26"/>
      <c r="GD36" s="26"/>
      <c r="GE36" s="26">
        <f t="shared" si="50"/>
        <v>16</v>
      </c>
      <c r="GF36" s="26"/>
      <c r="GG36" s="26"/>
      <c r="GH36" s="26">
        <f t="shared" si="51"/>
        <v>16</v>
      </c>
      <c r="GI36" s="26"/>
      <c r="GJ36" s="26"/>
      <c r="GK36" s="26">
        <f t="shared" si="52"/>
        <v>16</v>
      </c>
      <c r="GL36" s="26"/>
      <c r="GM36" s="26"/>
      <c r="GN36" s="26">
        <f t="shared" si="53"/>
        <v>16</v>
      </c>
      <c r="GO36" s="26"/>
      <c r="GP36" s="26"/>
      <c r="GQ36" s="26">
        <f t="shared" si="54"/>
        <v>16</v>
      </c>
      <c r="GR36" s="26"/>
      <c r="GS36" s="26"/>
      <c r="GT36" s="26">
        <f t="shared" si="55"/>
        <v>16</v>
      </c>
      <c r="GU36" s="26"/>
      <c r="GV36" s="26"/>
      <c r="GW36" s="26">
        <f t="shared" si="56"/>
        <v>16</v>
      </c>
      <c r="GX36" s="26"/>
      <c r="GY36" s="26"/>
      <c r="GZ36" s="26">
        <f t="shared" si="57"/>
        <v>16</v>
      </c>
      <c r="HA36" s="26"/>
      <c r="HB36" s="26"/>
      <c r="HC36" s="26">
        <f t="shared" si="58"/>
        <v>16</v>
      </c>
      <c r="HD36" s="26"/>
      <c r="HE36" s="26"/>
      <c r="HF36" s="26">
        <f t="shared" si="59"/>
        <v>16</v>
      </c>
      <c r="HG36" s="26"/>
      <c r="HH36" s="26"/>
      <c r="HI36" s="26">
        <f t="shared" si="60"/>
        <v>16</v>
      </c>
      <c r="HJ36" s="26"/>
      <c r="HK36" s="26"/>
      <c r="HL36" s="26">
        <f t="shared" si="61"/>
        <v>16</v>
      </c>
      <c r="HM36" s="26"/>
      <c r="HN36" s="26"/>
      <c r="HO36" s="26">
        <f t="shared" si="62"/>
        <v>16</v>
      </c>
      <c r="HP36" s="26"/>
      <c r="HQ36" s="26"/>
      <c r="HR36" s="26">
        <f t="shared" si="63"/>
        <v>16</v>
      </c>
      <c r="HS36" s="26"/>
      <c r="HT36" s="26"/>
      <c r="HU36" s="26">
        <f t="shared" si="1"/>
        <v>16</v>
      </c>
      <c r="HV36" s="26"/>
      <c r="HW36" s="26"/>
      <c r="HX36" s="26">
        <f t="shared" si="64"/>
        <v>16</v>
      </c>
      <c r="HY36" s="26"/>
      <c r="HZ36" s="26"/>
      <c r="IA36" s="26">
        <f t="shared" si="65"/>
        <v>16</v>
      </c>
      <c r="IB36" s="26"/>
      <c r="IC36" s="26"/>
      <c r="ID36" s="26">
        <f t="shared" si="66"/>
        <v>16</v>
      </c>
      <c r="IE36" s="26"/>
      <c r="IF36" s="26">
        <v>1</v>
      </c>
      <c r="IG36" s="33">
        <f t="shared" si="67"/>
        <v>15</v>
      </c>
      <c r="IH36" s="26">
        <v>5</v>
      </c>
      <c r="II36" s="26"/>
      <c r="IJ36" s="33">
        <f t="shared" si="68"/>
        <v>20</v>
      </c>
      <c r="IK36" s="26"/>
      <c r="IL36" s="26"/>
      <c r="IM36" s="33">
        <f t="shared" si="69"/>
        <v>20</v>
      </c>
      <c r="IN36" s="26"/>
      <c r="IO36" s="26"/>
      <c r="IP36" s="26">
        <f t="shared" si="70"/>
        <v>20</v>
      </c>
      <c r="IQ36" s="26"/>
      <c r="IR36" s="26"/>
      <c r="IS36" s="26">
        <f t="shared" si="71"/>
        <v>20</v>
      </c>
      <c r="IT36" s="26"/>
      <c r="IU36" s="26"/>
      <c r="IV36" s="26">
        <f t="shared" si="72"/>
        <v>20</v>
      </c>
      <c r="IW36" s="26"/>
      <c r="IX36" s="26"/>
      <c r="IY36" s="26">
        <f t="shared" si="73"/>
        <v>20</v>
      </c>
      <c r="IZ36" s="26"/>
      <c r="JA36" s="26"/>
      <c r="JB36" s="26">
        <f t="shared" si="74"/>
        <v>20</v>
      </c>
      <c r="JC36" s="26"/>
      <c r="JD36" s="26"/>
      <c r="JE36" s="26">
        <f t="shared" si="75"/>
        <v>20</v>
      </c>
      <c r="JF36" s="26"/>
      <c r="JG36" s="26"/>
      <c r="JH36" s="26">
        <f t="shared" si="76"/>
        <v>20</v>
      </c>
      <c r="JI36" s="26"/>
      <c r="JJ36" s="26"/>
      <c r="JK36" s="26">
        <f t="shared" si="77"/>
        <v>20</v>
      </c>
      <c r="JL36" s="26"/>
      <c r="JM36" s="26">
        <v>1</v>
      </c>
      <c r="JN36" s="26">
        <f t="shared" si="78"/>
        <v>19</v>
      </c>
      <c r="JO36" s="26"/>
      <c r="JP36" s="26"/>
      <c r="JQ36" s="26">
        <f t="shared" si="79"/>
        <v>19</v>
      </c>
      <c r="JR36" s="26"/>
      <c r="JS36" s="26">
        <v>2</v>
      </c>
      <c r="JT36" s="26">
        <f t="shared" si="80"/>
        <v>17</v>
      </c>
      <c r="JU36" s="26"/>
      <c r="JV36" s="26"/>
      <c r="JW36" s="26">
        <f t="shared" si="131"/>
        <v>17</v>
      </c>
      <c r="JX36" s="26"/>
      <c r="JY36" s="26"/>
      <c r="JZ36" s="26">
        <f t="shared" si="81"/>
        <v>17</v>
      </c>
      <c r="KA36" s="26"/>
      <c r="KB36" s="26"/>
      <c r="KC36" s="26">
        <f t="shared" si="82"/>
        <v>17</v>
      </c>
      <c r="KD36" s="26"/>
      <c r="KE36" s="26"/>
      <c r="KF36" s="26">
        <f t="shared" si="83"/>
        <v>17</v>
      </c>
      <c r="KG36" s="26"/>
      <c r="KH36" s="26"/>
      <c r="KI36" s="26">
        <f t="shared" si="84"/>
        <v>17</v>
      </c>
      <c r="KJ36" s="26"/>
      <c r="KK36" s="26"/>
      <c r="KL36" s="26">
        <f t="shared" si="85"/>
        <v>17</v>
      </c>
      <c r="KM36" s="26"/>
      <c r="KN36" s="26"/>
      <c r="KO36" s="26">
        <f t="shared" si="86"/>
        <v>17</v>
      </c>
      <c r="KP36" s="26"/>
      <c r="KQ36" s="26"/>
      <c r="KR36" s="26">
        <f t="shared" si="87"/>
        <v>17</v>
      </c>
      <c r="KS36" s="26"/>
      <c r="KT36" s="26"/>
      <c r="KU36" s="26">
        <f t="shared" si="88"/>
        <v>17</v>
      </c>
      <c r="KV36" s="26"/>
      <c r="KW36" s="26"/>
      <c r="KX36" s="26">
        <f t="shared" si="89"/>
        <v>17</v>
      </c>
      <c r="KY36" s="26"/>
      <c r="KZ36" s="26"/>
      <c r="LA36" s="26">
        <f t="shared" si="90"/>
        <v>17</v>
      </c>
      <c r="LB36" s="26"/>
      <c r="LC36" s="26"/>
      <c r="LD36" s="26">
        <f t="shared" si="91"/>
        <v>17</v>
      </c>
      <c r="LE36" s="26">
        <v>3</v>
      </c>
      <c r="LF36" s="26"/>
      <c r="LG36" s="26">
        <f t="shared" si="92"/>
        <v>20</v>
      </c>
      <c r="LH36" s="26"/>
      <c r="LI36" s="26"/>
      <c r="LJ36" s="26">
        <f t="shared" si="93"/>
        <v>20</v>
      </c>
      <c r="LK36" s="26"/>
      <c r="LL36" s="26"/>
      <c r="LM36" s="26">
        <f t="shared" si="94"/>
        <v>20</v>
      </c>
      <c r="LN36" s="26"/>
      <c r="LO36" s="26"/>
      <c r="LP36" s="26">
        <f t="shared" si="95"/>
        <v>20</v>
      </c>
      <c r="LQ36" s="26"/>
      <c r="LR36" s="26"/>
      <c r="LS36" s="26">
        <f t="shared" si="2"/>
        <v>20</v>
      </c>
      <c r="LT36" s="26"/>
      <c r="LU36" s="26"/>
      <c r="LV36" s="26">
        <f t="shared" si="96"/>
        <v>20</v>
      </c>
      <c r="LW36" s="26"/>
      <c r="LX36" s="26">
        <v>1</v>
      </c>
      <c r="LY36" s="26">
        <f t="shared" si="3"/>
        <v>19</v>
      </c>
      <c r="LZ36" s="26"/>
      <c r="MA36" s="26"/>
      <c r="MB36" s="26">
        <f t="shared" si="97"/>
        <v>19</v>
      </c>
      <c r="MC36" s="26"/>
      <c r="MD36" s="26"/>
      <c r="ME36" s="26">
        <f t="shared" si="98"/>
        <v>19</v>
      </c>
      <c r="MF36" s="26"/>
      <c r="MG36" s="26"/>
      <c r="MH36" s="26">
        <f t="shared" si="99"/>
        <v>19</v>
      </c>
      <c r="MI36" s="26"/>
      <c r="MJ36" s="26"/>
      <c r="MK36" s="26">
        <f t="shared" si="100"/>
        <v>19</v>
      </c>
      <c r="ML36" s="26"/>
      <c r="MM36" s="26"/>
      <c r="MN36" s="26">
        <f t="shared" si="101"/>
        <v>19</v>
      </c>
      <c r="MO36" s="26"/>
      <c r="MP36" s="26"/>
      <c r="MQ36" s="26">
        <f t="shared" si="102"/>
        <v>19</v>
      </c>
      <c r="MR36" s="26"/>
      <c r="MS36" s="26"/>
      <c r="MT36" s="26">
        <f t="shared" si="103"/>
        <v>19</v>
      </c>
      <c r="MU36" s="26"/>
      <c r="MV36" s="26"/>
      <c r="MW36" s="26">
        <f t="shared" si="104"/>
        <v>19</v>
      </c>
      <c r="MX36" s="26"/>
      <c r="MY36" s="26"/>
      <c r="MZ36" s="26">
        <f t="shared" si="105"/>
        <v>19</v>
      </c>
      <c r="NA36" s="26"/>
      <c r="NB36" s="26"/>
      <c r="NC36" s="26">
        <f t="shared" si="106"/>
        <v>19</v>
      </c>
      <c r="ND36" s="26"/>
      <c r="NE36" s="26"/>
      <c r="NF36" s="26">
        <f t="shared" si="107"/>
        <v>19</v>
      </c>
      <c r="NG36" s="26"/>
      <c r="NH36" s="26"/>
      <c r="NI36" s="26">
        <f t="shared" si="108"/>
        <v>19</v>
      </c>
      <c r="NJ36" s="26"/>
      <c r="NK36" s="26"/>
      <c r="NL36" s="26">
        <f t="shared" si="109"/>
        <v>19</v>
      </c>
      <c r="NM36" s="26"/>
      <c r="NN36" s="26"/>
      <c r="NO36" s="26">
        <f t="shared" si="110"/>
        <v>19</v>
      </c>
      <c r="NP36" s="26"/>
      <c r="NQ36" s="26"/>
      <c r="NR36" s="26">
        <f t="shared" si="111"/>
        <v>19</v>
      </c>
      <c r="NS36" s="26"/>
      <c r="NT36" s="26"/>
      <c r="NU36" s="26">
        <f t="shared" si="112"/>
        <v>19</v>
      </c>
      <c r="NV36" s="26"/>
      <c r="NW36" s="26">
        <v>1</v>
      </c>
      <c r="NX36" s="26">
        <f t="shared" si="113"/>
        <v>18</v>
      </c>
      <c r="NY36" s="26"/>
      <c r="NZ36" s="26"/>
      <c r="OA36" s="26">
        <f t="shared" si="114"/>
        <v>18</v>
      </c>
      <c r="OB36" s="26"/>
      <c r="OC36" s="26"/>
      <c r="OD36" s="26">
        <f t="shared" si="115"/>
        <v>18</v>
      </c>
      <c r="OE36" s="26">
        <v>2</v>
      </c>
      <c r="OF36" s="26"/>
      <c r="OG36" s="26">
        <f t="shared" si="116"/>
        <v>20</v>
      </c>
      <c r="OH36" s="26"/>
      <c r="OI36" s="26"/>
      <c r="OJ36" s="26">
        <f t="shared" si="117"/>
        <v>20</v>
      </c>
      <c r="OK36" s="26"/>
      <c r="OL36" s="26"/>
      <c r="OM36" s="26">
        <f t="shared" si="132"/>
        <v>20</v>
      </c>
      <c r="ON36" s="26"/>
      <c r="OO36" s="26"/>
      <c r="OP36" s="26">
        <f t="shared" si="118"/>
        <v>20</v>
      </c>
      <c r="OQ36" s="26"/>
      <c r="OR36" s="26"/>
      <c r="OS36" s="27">
        <f t="shared" si="119"/>
        <v>20</v>
      </c>
      <c r="OT36" s="26"/>
      <c r="OU36" s="26"/>
      <c r="OV36" s="26">
        <f t="shared" si="133"/>
        <v>20</v>
      </c>
      <c r="OW36" s="26"/>
      <c r="OX36" s="26"/>
      <c r="OY36" s="26">
        <f t="shared" si="120"/>
        <v>20</v>
      </c>
      <c r="OZ36" s="26"/>
      <c r="PA36" s="26"/>
      <c r="PB36" s="26">
        <f t="shared" si="121"/>
        <v>20</v>
      </c>
      <c r="PC36" s="26"/>
      <c r="PD36" s="26"/>
      <c r="PE36" s="26">
        <f t="shared" si="122"/>
        <v>20</v>
      </c>
      <c r="PF36" s="28">
        <f t="shared" si="123"/>
        <v>2</v>
      </c>
      <c r="PG36" s="29">
        <f t="shared" si="124"/>
        <v>8.6956521739130432E-2</v>
      </c>
      <c r="PH36" s="18"/>
      <c r="PI36" s="28">
        <f t="shared" si="125"/>
        <v>3</v>
      </c>
      <c r="PJ36" s="29">
        <f t="shared" si="126"/>
        <v>0.11538461538461539</v>
      </c>
      <c r="PK36" s="6"/>
      <c r="PL36" s="28">
        <f t="shared" si="127"/>
        <v>3</v>
      </c>
      <c r="PM36" s="28">
        <f t="shared" si="128"/>
        <v>0.12</v>
      </c>
      <c r="PN36" s="6"/>
      <c r="PO36" s="28">
        <f t="shared" si="129"/>
        <v>8</v>
      </c>
      <c r="PP36" s="29">
        <f t="shared" si="130"/>
        <v>0.10810810810810811</v>
      </c>
    </row>
    <row r="37" spans="1:432" s="30" customFormat="1" ht="20.25" x14ac:dyDescent="0.3">
      <c r="A37" s="19">
        <v>33</v>
      </c>
      <c r="B37" s="31" t="s">
        <v>142</v>
      </c>
      <c r="C37" s="32" t="s">
        <v>122</v>
      </c>
      <c r="D37" s="26">
        <v>31</v>
      </c>
      <c r="E37" s="26">
        <v>3</v>
      </c>
      <c r="F37" s="26"/>
      <c r="G37" s="26">
        <f t="shared" si="134"/>
        <v>34</v>
      </c>
      <c r="H37" s="26"/>
      <c r="I37" s="26"/>
      <c r="J37" s="26">
        <f t="shared" si="135"/>
        <v>34</v>
      </c>
      <c r="K37" s="26"/>
      <c r="L37" s="26"/>
      <c r="M37" s="26">
        <f t="shared" si="136"/>
        <v>34</v>
      </c>
      <c r="N37" s="26"/>
      <c r="O37" s="26">
        <v>1</v>
      </c>
      <c r="P37" s="26">
        <f t="shared" si="137"/>
        <v>33</v>
      </c>
      <c r="Q37" s="26"/>
      <c r="R37" s="26"/>
      <c r="S37" s="26">
        <f t="shared" si="138"/>
        <v>33</v>
      </c>
      <c r="T37" s="26"/>
      <c r="U37" s="26"/>
      <c r="V37" s="26">
        <f t="shared" si="139"/>
        <v>33</v>
      </c>
      <c r="W37" s="26"/>
      <c r="X37" s="26">
        <v>1</v>
      </c>
      <c r="Y37" s="26">
        <f t="shared" si="140"/>
        <v>32</v>
      </c>
      <c r="Z37" s="26"/>
      <c r="AA37" s="26">
        <v>1</v>
      </c>
      <c r="AB37" s="26">
        <f t="shared" si="141"/>
        <v>31</v>
      </c>
      <c r="AC37" s="26"/>
      <c r="AD37" s="26"/>
      <c r="AE37" s="26">
        <f t="shared" si="142"/>
        <v>31</v>
      </c>
      <c r="AF37" s="26"/>
      <c r="AG37" s="26"/>
      <c r="AH37" s="26">
        <f t="shared" si="143"/>
        <v>31</v>
      </c>
      <c r="AI37" s="26"/>
      <c r="AJ37" s="26"/>
      <c r="AK37" s="26">
        <f t="shared" si="144"/>
        <v>31</v>
      </c>
      <c r="AL37" s="26"/>
      <c r="AM37" s="26">
        <v>1</v>
      </c>
      <c r="AN37" s="26">
        <f t="shared" si="145"/>
        <v>30</v>
      </c>
      <c r="AO37" s="26"/>
      <c r="AP37" s="26"/>
      <c r="AQ37" s="26">
        <f t="shared" si="146"/>
        <v>30</v>
      </c>
      <c r="AR37" s="26"/>
      <c r="AS37" s="26">
        <v>1</v>
      </c>
      <c r="AT37" s="26">
        <f t="shared" si="4"/>
        <v>29</v>
      </c>
      <c r="AU37" s="26"/>
      <c r="AV37" s="26">
        <v>1</v>
      </c>
      <c r="AW37" s="26">
        <f t="shared" si="5"/>
        <v>28</v>
      </c>
      <c r="AX37" s="26"/>
      <c r="AY37" s="26"/>
      <c r="AZ37" s="26">
        <f t="shared" si="6"/>
        <v>28</v>
      </c>
      <c r="BA37" s="26"/>
      <c r="BB37" s="26"/>
      <c r="BC37" s="26">
        <f t="shared" si="7"/>
        <v>28</v>
      </c>
      <c r="BD37" s="26"/>
      <c r="BE37" s="26">
        <v>1</v>
      </c>
      <c r="BF37" s="26">
        <f t="shared" si="8"/>
        <v>27</v>
      </c>
      <c r="BG37" s="26"/>
      <c r="BH37" s="26"/>
      <c r="BI37" s="26">
        <f t="shared" si="9"/>
        <v>27</v>
      </c>
      <c r="BJ37" s="26"/>
      <c r="BK37" s="26"/>
      <c r="BL37" s="26">
        <f t="shared" si="10"/>
        <v>27</v>
      </c>
      <c r="BM37" s="26"/>
      <c r="BN37" s="26">
        <v>1</v>
      </c>
      <c r="BO37" s="26">
        <f t="shared" si="11"/>
        <v>26</v>
      </c>
      <c r="BP37" s="26"/>
      <c r="BQ37" s="26"/>
      <c r="BR37" s="26">
        <f t="shared" si="12"/>
        <v>26</v>
      </c>
      <c r="BS37" s="26"/>
      <c r="BT37" s="26"/>
      <c r="BU37" s="26">
        <f t="shared" si="13"/>
        <v>26</v>
      </c>
      <c r="BV37" s="26"/>
      <c r="BW37" s="26"/>
      <c r="BX37" s="26">
        <f t="shared" si="14"/>
        <v>26</v>
      </c>
      <c r="BY37" s="26"/>
      <c r="BZ37" s="26"/>
      <c r="CA37" s="27">
        <f t="shared" si="15"/>
        <v>26</v>
      </c>
      <c r="CB37" s="26"/>
      <c r="CC37" s="26"/>
      <c r="CD37" s="26">
        <f t="shared" si="16"/>
        <v>26</v>
      </c>
      <c r="CE37" s="26"/>
      <c r="CF37" s="26">
        <v>2</v>
      </c>
      <c r="CG37" s="26">
        <f t="shared" si="17"/>
        <v>24</v>
      </c>
      <c r="CH37" s="26">
        <v>10</v>
      </c>
      <c r="CI37" s="26"/>
      <c r="CJ37" s="26">
        <f t="shared" si="18"/>
        <v>34</v>
      </c>
      <c r="CK37" s="26"/>
      <c r="CL37" s="26"/>
      <c r="CM37" s="26">
        <f t="shared" si="19"/>
        <v>34</v>
      </c>
      <c r="CN37" s="26"/>
      <c r="CO37" s="26"/>
      <c r="CP37" s="26">
        <f t="shared" si="20"/>
        <v>34</v>
      </c>
      <c r="CQ37" s="26"/>
      <c r="CR37" s="26">
        <v>1</v>
      </c>
      <c r="CS37" s="26">
        <f t="shared" si="21"/>
        <v>33</v>
      </c>
      <c r="CT37" s="26"/>
      <c r="CU37" s="26"/>
      <c r="CV37" s="26">
        <f t="shared" si="22"/>
        <v>33</v>
      </c>
      <c r="CW37" s="26"/>
      <c r="CX37" s="26">
        <v>1</v>
      </c>
      <c r="CY37" s="26">
        <f t="shared" si="23"/>
        <v>32</v>
      </c>
      <c r="CZ37" s="26"/>
      <c r="DA37" s="26">
        <v>1</v>
      </c>
      <c r="DB37" s="26">
        <f t="shared" si="24"/>
        <v>31</v>
      </c>
      <c r="DC37" s="26"/>
      <c r="DD37" s="26"/>
      <c r="DE37" s="26">
        <f t="shared" si="25"/>
        <v>31</v>
      </c>
      <c r="DF37" s="26"/>
      <c r="DG37" s="26">
        <v>1</v>
      </c>
      <c r="DH37" s="26">
        <f t="shared" si="26"/>
        <v>30</v>
      </c>
      <c r="DI37" s="26"/>
      <c r="DJ37" s="26"/>
      <c r="DK37" s="26">
        <f t="shared" si="27"/>
        <v>30</v>
      </c>
      <c r="DL37" s="26"/>
      <c r="DM37" s="26">
        <v>1</v>
      </c>
      <c r="DN37" s="26">
        <f t="shared" si="28"/>
        <v>29</v>
      </c>
      <c r="DO37" s="26"/>
      <c r="DP37" s="26"/>
      <c r="DQ37" s="26">
        <f t="shared" si="29"/>
        <v>29</v>
      </c>
      <c r="DR37" s="26"/>
      <c r="DS37" s="26"/>
      <c r="DT37" s="26">
        <f t="shared" si="30"/>
        <v>29</v>
      </c>
      <c r="DU37" s="26"/>
      <c r="DV37" s="26"/>
      <c r="DW37" s="26">
        <f t="shared" si="31"/>
        <v>29</v>
      </c>
      <c r="DX37" s="26"/>
      <c r="DY37" s="26"/>
      <c r="DZ37" s="26">
        <f t="shared" si="32"/>
        <v>29</v>
      </c>
      <c r="EA37" s="26"/>
      <c r="EB37" s="26">
        <v>2</v>
      </c>
      <c r="EC37" s="26">
        <f t="shared" si="33"/>
        <v>27</v>
      </c>
      <c r="ED37" s="26"/>
      <c r="EE37" s="26"/>
      <c r="EF37" s="26">
        <f t="shared" si="34"/>
        <v>27</v>
      </c>
      <c r="EG37" s="26"/>
      <c r="EH37" s="26">
        <v>1</v>
      </c>
      <c r="EI37" s="26">
        <f t="shared" si="35"/>
        <v>26</v>
      </c>
      <c r="EJ37" s="26"/>
      <c r="EK37" s="26"/>
      <c r="EL37" s="26">
        <f t="shared" si="36"/>
        <v>26</v>
      </c>
      <c r="EM37" s="26"/>
      <c r="EN37" s="26"/>
      <c r="EO37" s="26">
        <f t="shared" si="37"/>
        <v>26</v>
      </c>
      <c r="EP37" s="26"/>
      <c r="EQ37" s="26"/>
      <c r="ER37" s="26">
        <f t="shared" si="38"/>
        <v>26</v>
      </c>
      <c r="ES37" s="26"/>
      <c r="ET37" s="26"/>
      <c r="EU37" s="26">
        <f t="shared" si="39"/>
        <v>26</v>
      </c>
      <c r="EV37" s="26"/>
      <c r="EW37" s="26"/>
      <c r="EX37" s="26">
        <f t="shared" si="40"/>
        <v>26</v>
      </c>
      <c r="EY37" s="26"/>
      <c r="EZ37" s="26"/>
      <c r="FA37" s="26">
        <f t="shared" si="41"/>
        <v>26</v>
      </c>
      <c r="FB37" s="26"/>
      <c r="FC37" s="26">
        <v>2</v>
      </c>
      <c r="FD37" s="26">
        <f t="shared" si="42"/>
        <v>24</v>
      </c>
      <c r="FE37" s="26"/>
      <c r="FF37" s="26"/>
      <c r="FG37" s="26">
        <f t="shared" si="0"/>
        <v>24</v>
      </c>
      <c r="FH37" s="26">
        <v>10</v>
      </c>
      <c r="FI37" s="26"/>
      <c r="FJ37" s="26">
        <f t="shared" si="43"/>
        <v>34</v>
      </c>
      <c r="FK37" s="26"/>
      <c r="FL37" s="26"/>
      <c r="FM37" s="26">
        <f t="shared" si="44"/>
        <v>34</v>
      </c>
      <c r="FN37" s="26"/>
      <c r="FO37" s="26">
        <v>1</v>
      </c>
      <c r="FP37" s="26">
        <f t="shared" si="45"/>
        <v>33</v>
      </c>
      <c r="FQ37" s="26"/>
      <c r="FR37" s="26"/>
      <c r="FS37" s="26">
        <f t="shared" si="46"/>
        <v>33</v>
      </c>
      <c r="FT37" s="26"/>
      <c r="FU37" s="26">
        <v>1</v>
      </c>
      <c r="FV37" s="26">
        <f t="shared" si="47"/>
        <v>32</v>
      </c>
      <c r="FW37" s="26"/>
      <c r="FX37" s="26">
        <v>1</v>
      </c>
      <c r="FY37" s="26">
        <f t="shared" si="48"/>
        <v>31</v>
      </c>
      <c r="FZ37" s="26"/>
      <c r="GA37" s="26"/>
      <c r="GB37" s="26">
        <f t="shared" si="49"/>
        <v>31</v>
      </c>
      <c r="GC37" s="26"/>
      <c r="GD37" s="26"/>
      <c r="GE37" s="26">
        <f t="shared" si="50"/>
        <v>31</v>
      </c>
      <c r="GF37" s="26"/>
      <c r="GG37" s="26">
        <v>1</v>
      </c>
      <c r="GH37" s="26">
        <f t="shared" si="51"/>
        <v>30</v>
      </c>
      <c r="GI37" s="26"/>
      <c r="GJ37" s="26"/>
      <c r="GK37" s="26">
        <f t="shared" si="52"/>
        <v>30</v>
      </c>
      <c r="GL37" s="26"/>
      <c r="GM37" s="26">
        <v>1</v>
      </c>
      <c r="GN37" s="26">
        <f t="shared" si="53"/>
        <v>29</v>
      </c>
      <c r="GO37" s="26"/>
      <c r="GP37" s="26"/>
      <c r="GQ37" s="26">
        <f t="shared" si="54"/>
        <v>29</v>
      </c>
      <c r="GR37" s="26"/>
      <c r="GS37" s="26">
        <v>1</v>
      </c>
      <c r="GT37" s="26">
        <f t="shared" si="55"/>
        <v>28</v>
      </c>
      <c r="GU37" s="26"/>
      <c r="GV37" s="26"/>
      <c r="GW37" s="26">
        <f t="shared" si="56"/>
        <v>28</v>
      </c>
      <c r="GX37" s="26"/>
      <c r="GY37" s="26">
        <v>2</v>
      </c>
      <c r="GZ37" s="26">
        <f t="shared" si="57"/>
        <v>26</v>
      </c>
      <c r="HA37" s="26"/>
      <c r="HB37" s="26"/>
      <c r="HC37" s="26">
        <f t="shared" si="58"/>
        <v>26</v>
      </c>
      <c r="HD37" s="26"/>
      <c r="HE37" s="26"/>
      <c r="HF37" s="26">
        <f t="shared" si="59"/>
        <v>26</v>
      </c>
      <c r="HG37" s="26"/>
      <c r="HH37" s="26"/>
      <c r="HI37" s="26">
        <f t="shared" si="60"/>
        <v>26</v>
      </c>
      <c r="HJ37" s="26"/>
      <c r="HK37" s="26">
        <v>1</v>
      </c>
      <c r="HL37" s="26">
        <f t="shared" si="61"/>
        <v>25</v>
      </c>
      <c r="HM37" s="26"/>
      <c r="HN37" s="26"/>
      <c r="HO37" s="26">
        <f t="shared" si="62"/>
        <v>25</v>
      </c>
      <c r="HP37" s="26"/>
      <c r="HQ37" s="26"/>
      <c r="HR37" s="26">
        <f t="shared" si="63"/>
        <v>25</v>
      </c>
      <c r="HS37" s="26"/>
      <c r="HT37" s="26"/>
      <c r="HU37" s="26">
        <f t="shared" si="1"/>
        <v>25</v>
      </c>
      <c r="HV37" s="26"/>
      <c r="HW37" s="26"/>
      <c r="HX37" s="26">
        <f t="shared" si="64"/>
        <v>25</v>
      </c>
      <c r="HY37" s="26"/>
      <c r="HZ37" s="26">
        <v>2</v>
      </c>
      <c r="IA37" s="26">
        <f t="shared" si="65"/>
        <v>23</v>
      </c>
      <c r="IB37" s="26"/>
      <c r="IC37" s="26"/>
      <c r="ID37" s="26">
        <f t="shared" si="66"/>
        <v>23</v>
      </c>
      <c r="IE37" s="26"/>
      <c r="IF37" s="26"/>
      <c r="IG37" s="33">
        <f t="shared" si="67"/>
        <v>23</v>
      </c>
      <c r="IH37" s="26">
        <v>11</v>
      </c>
      <c r="II37" s="26"/>
      <c r="IJ37" s="33">
        <f t="shared" si="68"/>
        <v>34</v>
      </c>
      <c r="IK37" s="26"/>
      <c r="IL37" s="26">
        <v>2</v>
      </c>
      <c r="IM37" s="33">
        <f t="shared" si="69"/>
        <v>32</v>
      </c>
      <c r="IN37" s="26"/>
      <c r="IO37" s="26"/>
      <c r="IP37" s="26">
        <f t="shared" si="70"/>
        <v>32</v>
      </c>
      <c r="IQ37" s="26"/>
      <c r="IR37" s="26"/>
      <c r="IS37" s="26">
        <f t="shared" si="71"/>
        <v>32</v>
      </c>
      <c r="IT37" s="26"/>
      <c r="IU37" s="26"/>
      <c r="IV37" s="26">
        <f t="shared" si="72"/>
        <v>32</v>
      </c>
      <c r="IW37" s="26"/>
      <c r="IX37" s="26"/>
      <c r="IY37" s="26">
        <f t="shared" si="73"/>
        <v>32</v>
      </c>
      <c r="IZ37" s="26"/>
      <c r="JA37" s="26"/>
      <c r="JB37" s="26">
        <f t="shared" si="74"/>
        <v>32</v>
      </c>
      <c r="JC37" s="26"/>
      <c r="JD37" s="26">
        <v>1</v>
      </c>
      <c r="JE37" s="26">
        <f t="shared" si="75"/>
        <v>31</v>
      </c>
      <c r="JF37" s="26"/>
      <c r="JG37" s="26"/>
      <c r="JH37" s="26">
        <f t="shared" si="76"/>
        <v>31</v>
      </c>
      <c r="JI37" s="26"/>
      <c r="JJ37" s="26"/>
      <c r="JK37" s="26">
        <f t="shared" si="77"/>
        <v>31</v>
      </c>
      <c r="JL37" s="26"/>
      <c r="JM37" s="26"/>
      <c r="JN37" s="26">
        <f t="shared" si="78"/>
        <v>31</v>
      </c>
      <c r="JO37" s="26"/>
      <c r="JP37" s="26">
        <v>1</v>
      </c>
      <c r="JQ37" s="26">
        <f t="shared" si="79"/>
        <v>30</v>
      </c>
      <c r="JR37" s="26"/>
      <c r="JS37" s="26">
        <v>1</v>
      </c>
      <c r="JT37" s="26">
        <f t="shared" si="80"/>
        <v>29</v>
      </c>
      <c r="JU37" s="26"/>
      <c r="JV37" s="26"/>
      <c r="JW37" s="26">
        <f t="shared" si="131"/>
        <v>29</v>
      </c>
      <c r="JX37" s="26"/>
      <c r="JY37" s="26"/>
      <c r="JZ37" s="26">
        <f t="shared" si="81"/>
        <v>29</v>
      </c>
      <c r="KA37" s="26"/>
      <c r="KB37" s="26"/>
      <c r="KC37" s="26">
        <f t="shared" si="82"/>
        <v>29</v>
      </c>
      <c r="KD37" s="26"/>
      <c r="KE37" s="26"/>
      <c r="KF37" s="26">
        <f t="shared" si="83"/>
        <v>29</v>
      </c>
      <c r="KG37" s="26"/>
      <c r="KH37" s="26"/>
      <c r="KI37" s="26">
        <f t="shared" si="84"/>
        <v>29</v>
      </c>
      <c r="KJ37" s="26"/>
      <c r="KK37" s="26">
        <v>2</v>
      </c>
      <c r="KL37" s="26">
        <f t="shared" si="85"/>
        <v>27</v>
      </c>
      <c r="KM37" s="26"/>
      <c r="KN37" s="26">
        <v>1</v>
      </c>
      <c r="KO37" s="26">
        <f t="shared" si="86"/>
        <v>26</v>
      </c>
      <c r="KP37" s="26"/>
      <c r="KQ37" s="26">
        <v>1</v>
      </c>
      <c r="KR37" s="26">
        <f t="shared" si="87"/>
        <v>25</v>
      </c>
      <c r="KS37" s="26"/>
      <c r="KT37" s="26"/>
      <c r="KU37" s="26">
        <f t="shared" si="88"/>
        <v>25</v>
      </c>
      <c r="KV37" s="26"/>
      <c r="KW37" s="26"/>
      <c r="KX37" s="26">
        <f t="shared" si="89"/>
        <v>25</v>
      </c>
      <c r="KY37" s="26"/>
      <c r="KZ37" s="26">
        <v>1</v>
      </c>
      <c r="LA37" s="26">
        <f t="shared" si="90"/>
        <v>24</v>
      </c>
      <c r="LB37" s="26"/>
      <c r="LC37" s="26"/>
      <c r="LD37" s="26">
        <f t="shared" si="91"/>
        <v>24</v>
      </c>
      <c r="LE37" s="26">
        <v>10</v>
      </c>
      <c r="LF37" s="26">
        <v>1</v>
      </c>
      <c r="LG37" s="26">
        <f t="shared" si="92"/>
        <v>33</v>
      </c>
      <c r="LH37" s="26"/>
      <c r="LI37" s="26">
        <v>1</v>
      </c>
      <c r="LJ37" s="26">
        <f t="shared" si="93"/>
        <v>32</v>
      </c>
      <c r="LK37" s="26"/>
      <c r="LL37" s="26"/>
      <c r="LM37" s="26">
        <f t="shared" si="94"/>
        <v>32</v>
      </c>
      <c r="LN37" s="26"/>
      <c r="LO37" s="26"/>
      <c r="LP37" s="26">
        <f t="shared" si="95"/>
        <v>32</v>
      </c>
      <c r="LQ37" s="26"/>
      <c r="LR37" s="26"/>
      <c r="LS37" s="26">
        <f t="shared" si="2"/>
        <v>32</v>
      </c>
      <c r="LT37" s="26"/>
      <c r="LU37" s="26"/>
      <c r="LV37" s="26">
        <f t="shared" si="96"/>
        <v>32</v>
      </c>
      <c r="LW37" s="26"/>
      <c r="LX37" s="26">
        <v>1</v>
      </c>
      <c r="LY37" s="26">
        <f t="shared" si="3"/>
        <v>31</v>
      </c>
      <c r="LZ37" s="26"/>
      <c r="MA37" s="26">
        <v>1</v>
      </c>
      <c r="MB37" s="26">
        <f t="shared" si="97"/>
        <v>30</v>
      </c>
      <c r="MC37" s="26"/>
      <c r="MD37" s="26"/>
      <c r="ME37" s="26">
        <f t="shared" si="98"/>
        <v>30</v>
      </c>
      <c r="MF37" s="26"/>
      <c r="MG37" s="26"/>
      <c r="MH37" s="26">
        <f t="shared" si="99"/>
        <v>30</v>
      </c>
      <c r="MI37" s="26"/>
      <c r="MJ37" s="26">
        <v>1</v>
      </c>
      <c r="MK37" s="26">
        <f t="shared" si="100"/>
        <v>29</v>
      </c>
      <c r="ML37" s="26"/>
      <c r="MM37" s="26"/>
      <c r="MN37" s="26">
        <f t="shared" si="101"/>
        <v>29</v>
      </c>
      <c r="MO37" s="26"/>
      <c r="MP37" s="26">
        <v>1</v>
      </c>
      <c r="MQ37" s="26">
        <f t="shared" si="102"/>
        <v>28</v>
      </c>
      <c r="MR37" s="26"/>
      <c r="MS37" s="26">
        <v>1</v>
      </c>
      <c r="MT37" s="26">
        <f t="shared" si="103"/>
        <v>27</v>
      </c>
      <c r="MU37" s="26"/>
      <c r="MV37" s="26"/>
      <c r="MW37" s="26">
        <f t="shared" si="104"/>
        <v>27</v>
      </c>
      <c r="MX37" s="26"/>
      <c r="MY37" s="26"/>
      <c r="MZ37" s="26">
        <f t="shared" si="105"/>
        <v>27</v>
      </c>
      <c r="NA37" s="26"/>
      <c r="NB37" s="26"/>
      <c r="NC37" s="26">
        <f t="shared" si="106"/>
        <v>27</v>
      </c>
      <c r="ND37" s="26"/>
      <c r="NE37" s="26"/>
      <c r="NF37" s="26">
        <f t="shared" si="107"/>
        <v>27</v>
      </c>
      <c r="NG37" s="26"/>
      <c r="NH37" s="26">
        <v>1</v>
      </c>
      <c r="NI37" s="26">
        <f t="shared" si="108"/>
        <v>26</v>
      </c>
      <c r="NJ37" s="26"/>
      <c r="NK37" s="26">
        <v>1</v>
      </c>
      <c r="NL37" s="26">
        <f t="shared" si="109"/>
        <v>25</v>
      </c>
      <c r="NM37" s="26"/>
      <c r="NN37" s="26"/>
      <c r="NO37" s="26">
        <f t="shared" si="110"/>
        <v>25</v>
      </c>
      <c r="NP37" s="26"/>
      <c r="NQ37" s="26"/>
      <c r="NR37" s="26">
        <f t="shared" si="111"/>
        <v>25</v>
      </c>
      <c r="NS37" s="26"/>
      <c r="NT37" s="26">
        <v>1</v>
      </c>
      <c r="NU37" s="26">
        <f t="shared" si="112"/>
        <v>24</v>
      </c>
      <c r="NV37" s="26"/>
      <c r="NW37" s="26"/>
      <c r="NX37" s="26">
        <f t="shared" si="113"/>
        <v>24</v>
      </c>
      <c r="NY37" s="26"/>
      <c r="NZ37" s="26">
        <v>1</v>
      </c>
      <c r="OA37" s="26">
        <f t="shared" si="114"/>
        <v>23</v>
      </c>
      <c r="OB37" s="26"/>
      <c r="OC37" s="26">
        <v>1</v>
      </c>
      <c r="OD37" s="26">
        <f t="shared" si="115"/>
        <v>22</v>
      </c>
      <c r="OE37" s="26">
        <v>12</v>
      </c>
      <c r="OF37" s="26"/>
      <c r="OG37" s="26">
        <f t="shared" si="116"/>
        <v>34</v>
      </c>
      <c r="OH37" s="26"/>
      <c r="OI37" s="26"/>
      <c r="OJ37" s="26">
        <f t="shared" si="117"/>
        <v>34</v>
      </c>
      <c r="OK37" s="26"/>
      <c r="OL37" s="26"/>
      <c r="OM37" s="26">
        <f t="shared" si="132"/>
        <v>34</v>
      </c>
      <c r="ON37" s="26"/>
      <c r="OO37" s="26"/>
      <c r="OP37" s="26">
        <f t="shared" si="118"/>
        <v>34</v>
      </c>
      <c r="OQ37" s="26"/>
      <c r="OR37" s="26"/>
      <c r="OS37" s="27">
        <f t="shared" si="119"/>
        <v>34</v>
      </c>
      <c r="OT37" s="26"/>
      <c r="OU37" s="26"/>
      <c r="OV37" s="26">
        <f t="shared" si="133"/>
        <v>34</v>
      </c>
      <c r="OW37" s="26"/>
      <c r="OX37" s="26">
        <v>1</v>
      </c>
      <c r="OY37" s="26">
        <f t="shared" si="120"/>
        <v>33</v>
      </c>
      <c r="OZ37" s="26"/>
      <c r="PA37" s="26">
        <v>1</v>
      </c>
      <c r="PB37" s="26">
        <f t="shared" si="121"/>
        <v>32</v>
      </c>
      <c r="PC37" s="26"/>
      <c r="PD37" s="26"/>
      <c r="PE37" s="26">
        <f t="shared" si="122"/>
        <v>32</v>
      </c>
      <c r="PF37" s="28">
        <f t="shared" si="123"/>
        <v>10</v>
      </c>
      <c r="PG37" s="29">
        <f t="shared" si="124"/>
        <v>0.43478260869565216</v>
      </c>
      <c r="PH37" s="18"/>
      <c r="PI37" s="28">
        <f t="shared" si="125"/>
        <v>11</v>
      </c>
      <c r="PJ37" s="29">
        <f t="shared" si="126"/>
        <v>0.42307692307692307</v>
      </c>
      <c r="PK37" s="6"/>
      <c r="PL37" s="28">
        <f t="shared" si="127"/>
        <v>10</v>
      </c>
      <c r="PM37" s="28">
        <f t="shared" si="128"/>
        <v>0.4</v>
      </c>
      <c r="PN37" s="6"/>
      <c r="PO37" s="28">
        <f t="shared" si="129"/>
        <v>31</v>
      </c>
      <c r="PP37" s="29">
        <f t="shared" si="130"/>
        <v>0.41891891891891891</v>
      </c>
    </row>
    <row r="38" spans="1:432" s="30" customFormat="1" ht="20.25" x14ac:dyDescent="0.3">
      <c r="A38" s="19">
        <v>34</v>
      </c>
      <c r="B38" s="31" t="s">
        <v>143</v>
      </c>
      <c r="C38" s="32" t="s">
        <v>122</v>
      </c>
      <c r="D38" s="26">
        <v>0</v>
      </c>
      <c r="E38" s="26"/>
      <c r="F38" s="26"/>
      <c r="G38" s="26">
        <f t="shared" si="134"/>
        <v>0</v>
      </c>
      <c r="H38" s="26"/>
      <c r="I38" s="26"/>
      <c r="J38" s="26">
        <f t="shared" si="135"/>
        <v>0</v>
      </c>
      <c r="K38" s="26"/>
      <c r="L38" s="26"/>
      <c r="M38" s="26">
        <f t="shared" si="136"/>
        <v>0</v>
      </c>
      <c r="N38" s="26"/>
      <c r="O38" s="26"/>
      <c r="P38" s="26">
        <f t="shared" si="137"/>
        <v>0</v>
      </c>
      <c r="Q38" s="26"/>
      <c r="R38" s="26"/>
      <c r="S38" s="26">
        <f t="shared" si="138"/>
        <v>0</v>
      </c>
      <c r="T38" s="26"/>
      <c r="U38" s="26"/>
      <c r="V38" s="26">
        <f t="shared" si="139"/>
        <v>0</v>
      </c>
      <c r="W38" s="26"/>
      <c r="X38" s="26"/>
      <c r="Y38" s="26">
        <f t="shared" si="140"/>
        <v>0</v>
      </c>
      <c r="Z38" s="26"/>
      <c r="AA38" s="26"/>
      <c r="AB38" s="26">
        <f t="shared" si="141"/>
        <v>0</v>
      </c>
      <c r="AC38" s="26"/>
      <c r="AD38" s="26"/>
      <c r="AE38" s="26">
        <f t="shared" si="142"/>
        <v>0</v>
      </c>
      <c r="AF38" s="26"/>
      <c r="AG38" s="26"/>
      <c r="AH38" s="26">
        <f t="shared" si="143"/>
        <v>0</v>
      </c>
      <c r="AI38" s="26"/>
      <c r="AJ38" s="26"/>
      <c r="AK38" s="26">
        <f t="shared" si="144"/>
        <v>0</v>
      </c>
      <c r="AL38" s="26"/>
      <c r="AM38" s="26"/>
      <c r="AN38" s="26">
        <f t="shared" si="145"/>
        <v>0</v>
      </c>
      <c r="AO38" s="26"/>
      <c r="AP38" s="26"/>
      <c r="AQ38" s="26">
        <f t="shared" si="146"/>
        <v>0</v>
      </c>
      <c r="AR38" s="26"/>
      <c r="AS38" s="26"/>
      <c r="AT38" s="26">
        <f t="shared" si="4"/>
        <v>0</v>
      </c>
      <c r="AU38" s="26"/>
      <c r="AV38" s="26"/>
      <c r="AW38" s="26">
        <f t="shared" si="5"/>
        <v>0</v>
      </c>
      <c r="AX38" s="26"/>
      <c r="AY38" s="26"/>
      <c r="AZ38" s="26">
        <f t="shared" si="6"/>
        <v>0</v>
      </c>
      <c r="BA38" s="26"/>
      <c r="BB38" s="26"/>
      <c r="BC38" s="26">
        <f t="shared" si="7"/>
        <v>0</v>
      </c>
      <c r="BD38" s="26"/>
      <c r="BE38" s="26"/>
      <c r="BF38" s="26">
        <f t="shared" si="8"/>
        <v>0</v>
      </c>
      <c r="BG38" s="26"/>
      <c r="BH38" s="26"/>
      <c r="BI38" s="26">
        <f t="shared" si="9"/>
        <v>0</v>
      </c>
      <c r="BJ38" s="26"/>
      <c r="BK38" s="26"/>
      <c r="BL38" s="26">
        <f t="shared" si="10"/>
        <v>0</v>
      </c>
      <c r="BM38" s="26"/>
      <c r="BN38" s="26"/>
      <c r="BO38" s="26">
        <f t="shared" si="11"/>
        <v>0</v>
      </c>
      <c r="BP38" s="26"/>
      <c r="BQ38" s="26"/>
      <c r="BR38" s="26">
        <f t="shared" si="12"/>
        <v>0</v>
      </c>
      <c r="BS38" s="26"/>
      <c r="BT38" s="26"/>
      <c r="BU38" s="26">
        <f t="shared" si="13"/>
        <v>0</v>
      </c>
      <c r="BV38" s="26"/>
      <c r="BW38" s="26"/>
      <c r="BX38" s="26">
        <f t="shared" si="14"/>
        <v>0</v>
      </c>
      <c r="BY38" s="26"/>
      <c r="BZ38" s="26"/>
      <c r="CA38" s="27">
        <f t="shared" si="15"/>
        <v>0</v>
      </c>
      <c r="CB38" s="26"/>
      <c r="CC38" s="26"/>
      <c r="CD38" s="26">
        <f t="shared" si="16"/>
        <v>0</v>
      </c>
      <c r="CE38" s="26"/>
      <c r="CF38" s="26"/>
      <c r="CG38" s="26">
        <f t="shared" si="17"/>
        <v>0</v>
      </c>
      <c r="CH38" s="26"/>
      <c r="CI38" s="26"/>
      <c r="CJ38" s="26">
        <f t="shared" si="18"/>
        <v>0</v>
      </c>
      <c r="CK38" s="26"/>
      <c r="CL38" s="26"/>
      <c r="CM38" s="26">
        <f t="shared" si="19"/>
        <v>0</v>
      </c>
      <c r="CN38" s="26"/>
      <c r="CO38" s="26"/>
      <c r="CP38" s="26">
        <f t="shared" si="20"/>
        <v>0</v>
      </c>
      <c r="CQ38" s="26"/>
      <c r="CR38" s="26"/>
      <c r="CS38" s="26">
        <f t="shared" si="21"/>
        <v>0</v>
      </c>
      <c r="CT38" s="26"/>
      <c r="CU38" s="26"/>
      <c r="CV38" s="26">
        <f t="shared" si="22"/>
        <v>0</v>
      </c>
      <c r="CW38" s="26"/>
      <c r="CX38" s="26"/>
      <c r="CY38" s="26">
        <f t="shared" si="23"/>
        <v>0</v>
      </c>
      <c r="CZ38" s="26"/>
      <c r="DA38" s="26"/>
      <c r="DB38" s="26">
        <f t="shared" si="24"/>
        <v>0</v>
      </c>
      <c r="DC38" s="26"/>
      <c r="DD38" s="26"/>
      <c r="DE38" s="26">
        <f t="shared" si="25"/>
        <v>0</v>
      </c>
      <c r="DF38" s="26"/>
      <c r="DG38" s="26"/>
      <c r="DH38" s="26">
        <f t="shared" si="26"/>
        <v>0</v>
      </c>
      <c r="DI38" s="26"/>
      <c r="DJ38" s="26"/>
      <c r="DK38" s="26">
        <f t="shared" si="27"/>
        <v>0</v>
      </c>
      <c r="DL38" s="26"/>
      <c r="DM38" s="26"/>
      <c r="DN38" s="26">
        <f t="shared" si="28"/>
        <v>0</v>
      </c>
      <c r="DO38" s="26"/>
      <c r="DP38" s="26"/>
      <c r="DQ38" s="26">
        <f t="shared" si="29"/>
        <v>0</v>
      </c>
      <c r="DR38" s="26"/>
      <c r="DS38" s="26"/>
      <c r="DT38" s="26">
        <f t="shared" si="30"/>
        <v>0</v>
      </c>
      <c r="DU38" s="26"/>
      <c r="DV38" s="26"/>
      <c r="DW38" s="26">
        <f t="shared" si="31"/>
        <v>0</v>
      </c>
      <c r="DX38" s="26"/>
      <c r="DY38" s="26"/>
      <c r="DZ38" s="26">
        <f t="shared" si="32"/>
        <v>0</v>
      </c>
      <c r="EA38" s="26"/>
      <c r="EB38" s="26"/>
      <c r="EC38" s="26">
        <f t="shared" si="33"/>
        <v>0</v>
      </c>
      <c r="ED38" s="26"/>
      <c r="EE38" s="26"/>
      <c r="EF38" s="26">
        <f t="shared" si="34"/>
        <v>0</v>
      </c>
      <c r="EG38" s="26"/>
      <c r="EH38" s="26"/>
      <c r="EI38" s="26">
        <f t="shared" si="35"/>
        <v>0</v>
      </c>
      <c r="EJ38" s="26"/>
      <c r="EK38" s="26"/>
      <c r="EL38" s="26">
        <f t="shared" si="36"/>
        <v>0</v>
      </c>
      <c r="EM38" s="26"/>
      <c r="EN38" s="26"/>
      <c r="EO38" s="26">
        <f t="shared" si="37"/>
        <v>0</v>
      </c>
      <c r="EP38" s="26"/>
      <c r="EQ38" s="26"/>
      <c r="ER38" s="26">
        <f t="shared" si="38"/>
        <v>0</v>
      </c>
      <c r="ES38" s="26"/>
      <c r="ET38" s="26"/>
      <c r="EU38" s="26">
        <f t="shared" si="39"/>
        <v>0</v>
      </c>
      <c r="EV38" s="26"/>
      <c r="EW38" s="26"/>
      <c r="EX38" s="26">
        <f t="shared" si="40"/>
        <v>0</v>
      </c>
      <c r="EY38" s="26"/>
      <c r="EZ38" s="26"/>
      <c r="FA38" s="26">
        <f t="shared" si="41"/>
        <v>0</v>
      </c>
      <c r="FB38" s="26"/>
      <c r="FC38" s="26"/>
      <c r="FD38" s="26">
        <f t="shared" si="42"/>
        <v>0</v>
      </c>
      <c r="FE38" s="26"/>
      <c r="FF38" s="26"/>
      <c r="FG38" s="26">
        <f t="shared" si="0"/>
        <v>0</v>
      </c>
      <c r="FH38" s="26"/>
      <c r="FI38" s="26"/>
      <c r="FJ38" s="26">
        <f t="shared" si="43"/>
        <v>0</v>
      </c>
      <c r="FK38" s="26"/>
      <c r="FL38" s="26"/>
      <c r="FM38" s="26">
        <f t="shared" si="44"/>
        <v>0</v>
      </c>
      <c r="FN38" s="26"/>
      <c r="FO38" s="26"/>
      <c r="FP38" s="26">
        <f t="shared" si="45"/>
        <v>0</v>
      </c>
      <c r="FQ38" s="26"/>
      <c r="FR38" s="26"/>
      <c r="FS38" s="26">
        <f t="shared" si="46"/>
        <v>0</v>
      </c>
      <c r="FT38" s="26"/>
      <c r="FU38" s="26"/>
      <c r="FV38" s="26">
        <f t="shared" si="47"/>
        <v>0</v>
      </c>
      <c r="FW38" s="26"/>
      <c r="FX38" s="26"/>
      <c r="FY38" s="26">
        <f t="shared" si="48"/>
        <v>0</v>
      </c>
      <c r="FZ38" s="26"/>
      <c r="GA38" s="26"/>
      <c r="GB38" s="26">
        <f t="shared" si="49"/>
        <v>0</v>
      </c>
      <c r="GC38" s="26"/>
      <c r="GD38" s="26"/>
      <c r="GE38" s="26">
        <f t="shared" si="50"/>
        <v>0</v>
      </c>
      <c r="GF38" s="26"/>
      <c r="GG38" s="26"/>
      <c r="GH38" s="26">
        <f t="shared" si="51"/>
        <v>0</v>
      </c>
      <c r="GI38" s="26"/>
      <c r="GJ38" s="26"/>
      <c r="GK38" s="26">
        <f t="shared" si="52"/>
        <v>0</v>
      </c>
      <c r="GL38" s="26"/>
      <c r="GM38" s="26"/>
      <c r="GN38" s="26">
        <f t="shared" si="53"/>
        <v>0</v>
      </c>
      <c r="GO38" s="26"/>
      <c r="GP38" s="26"/>
      <c r="GQ38" s="26">
        <f t="shared" si="54"/>
        <v>0</v>
      </c>
      <c r="GR38" s="26"/>
      <c r="GS38" s="26"/>
      <c r="GT38" s="26">
        <f t="shared" si="55"/>
        <v>0</v>
      </c>
      <c r="GU38" s="26"/>
      <c r="GV38" s="26"/>
      <c r="GW38" s="26">
        <f t="shared" si="56"/>
        <v>0</v>
      </c>
      <c r="GX38" s="26"/>
      <c r="GY38" s="26"/>
      <c r="GZ38" s="26">
        <f t="shared" si="57"/>
        <v>0</v>
      </c>
      <c r="HA38" s="26"/>
      <c r="HB38" s="26"/>
      <c r="HC38" s="26">
        <f t="shared" si="58"/>
        <v>0</v>
      </c>
      <c r="HD38" s="26"/>
      <c r="HE38" s="26"/>
      <c r="HF38" s="26">
        <f t="shared" si="59"/>
        <v>0</v>
      </c>
      <c r="HG38" s="26"/>
      <c r="HH38" s="26"/>
      <c r="HI38" s="26">
        <f t="shared" si="60"/>
        <v>0</v>
      </c>
      <c r="HJ38" s="26"/>
      <c r="HK38" s="26"/>
      <c r="HL38" s="26">
        <f t="shared" si="61"/>
        <v>0</v>
      </c>
      <c r="HM38" s="26"/>
      <c r="HN38" s="26"/>
      <c r="HO38" s="26">
        <f t="shared" si="62"/>
        <v>0</v>
      </c>
      <c r="HP38" s="26"/>
      <c r="HQ38" s="26"/>
      <c r="HR38" s="26">
        <f t="shared" si="63"/>
        <v>0</v>
      </c>
      <c r="HS38" s="26"/>
      <c r="HT38" s="26"/>
      <c r="HU38" s="26">
        <f t="shared" si="1"/>
        <v>0</v>
      </c>
      <c r="HV38" s="26"/>
      <c r="HW38" s="26"/>
      <c r="HX38" s="26">
        <f t="shared" si="64"/>
        <v>0</v>
      </c>
      <c r="HY38" s="26"/>
      <c r="HZ38" s="26"/>
      <c r="IA38" s="26">
        <f t="shared" si="65"/>
        <v>0</v>
      </c>
      <c r="IB38" s="26"/>
      <c r="IC38" s="26"/>
      <c r="ID38" s="26">
        <f t="shared" si="66"/>
        <v>0</v>
      </c>
      <c r="IE38" s="26"/>
      <c r="IF38" s="26"/>
      <c r="IG38" s="33">
        <f t="shared" si="67"/>
        <v>0</v>
      </c>
      <c r="IH38" s="26"/>
      <c r="II38" s="26"/>
      <c r="IJ38" s="33">
        <f t="shared" si="68"/>
        <v>0</v>
      </c>
      <c r="IK38" s="26"/>
      <c r="IL38" s="26"/>
      <c r="IM38" s="33">
        <f t="shared" si="69"/>
        <v>0</v>
      </c>
      <c r="IN38" s="26"/>
      <c r="IO38" s="26"/>
      <c r="IP38" s="26">
        <f t="shared" si="70"/>
        <v>0</v>
      </c>
      <c r="IQ38" s="26"/>
      <c r="IR38" s="26"/>
      <c r="IS38" s="26">
        <f t="shared" si="71"/>
        <v>0</v>
      </c>
      <c r="IT38" s="26"/>
      <c r="IU38" s="26"/>
      <c r="IV38" s="26">
        <f t="shared" si="72"/>
        <v>0</v>
      </c>
      <c r="IW38" s="26"/>
      <c r="IX38" s="26"/>
      <c r="IY38" s="26">
        <f t="shared" si="73"/>
        <v>0</v>
      </c>
      <c r="IZ38" s="26"/>
      <c r="JA38" s="26"/>
      <c r="JB38" s="26">
        <f t="shared" si="74"/>
        <v>0</v>
      </c>
      <c r="JC38" s="26"/>
      <c r="JD38" s="26"/>
      <c r="JE38" s="26">
        <f t="shared" si="75"/>
        <v>0</v>
      </c>
      <c r="JF38" s="26"/>
      <c r="JG38" s="26"/>
      <c r="JH38" s="26">
        <f t="shared" si="76"/>
        <v>0</v>
      </c>
      <c r="JI38" s="26"/>
      <c r="JJ38" s="26"/>
      <c r="JK38" s="26">
        <f t="shared" si="77"/>
        <v>0</v>
      </c>
      <c r="JL38" s="26"/>
      <c r="JM38" s="26"/>
      <c r="JN38" s="26">
        <f t="shared" si="78"/>
        <v>0</v>
      </c>
      <c r="JO38" s="26"/>
      <c r="JP38" s="26"/>
      <c r="JQ38" s="26">
        <f t="shared" si="79"/>
        <v>0</v>
      </c>
      <c r="JR38" s="26"/>
      <c r="JS38" s="26"/>
      <c r="JT38" s="26">
        <f t="shared" si="80"/>
        <v>0</v>
      </c>
      <c r="JU38" s="26"/>
      <c r="JV38" s="26"/>
      <c r="JW38" s="26">
        <f t="shared" si="131"/>
        <v>0</v>
      </c>
      <c r="JX38" s="26"/>
      <c r="JY38" s="26"/>
      <c r="JZ38" s="26">
        <f t="shared" si="81"/>
        <v>0</v>
      </c>
      <c r="KA38" s="26"/>
      <c r="KB38" s="26"/>
      <c r="KC38" s="26">
        <f t="shared" si="82"/>
        <v>0</v>
      </c>
      <c r="KD38" s="26"/>
      <c r="KE38" s="26"/>
      <c r="KF38" s="26">
        <f t="shared" si="83"/>
        <v>0</v>
      </c>
      <c r="KG38" s="26"/>
      <c r="KH38" s="26"/>
      <c r="KI38" s="26">
        <f t="shared" si="84"/>
        <v>0</v>
      </c>
      <c r="KJ38" s="26"/>
      <c r="KK38" s="26"/>
      <c r="KL38" s="26">
        <f t="shared" si="85"/>
        <v>0</v>
      </c>
      <c r="KM38" s="26"/>
      <c r="KN38" s="26"/>
      <c r="KO38" s="26">
        <f t="shared" si="86"/>
        <v>0</v>
      </c>
      <c r="KP38" s="26"/>
      <c r="KQ38" s="26"/>
      <c r="KR38" s="26">
        <f t="shared" si="87"/>
        <v>0</v>
      </c>
      <c r="KS38" s="26"/>
      <c r="KT38" s="26"/>
      <c r="KU38" s="26">
        <f t="shared" si="88"/>
        <v>0</v>
      </c>
      <c r="KV38" s="26"/>
      <c r="KW38" s="26"/>
      <c r="KX38" s="26">
        <f t="shared" si="89"/>
        <v>0</v>
      </c>
      <c r="KY38" s="26"/>
      <c r="KZ38" s="26"/>
      <c r="LA38" s="26">
        <f t="shared" si="90"/>
        <v>0</v>
      </c>
      <c r="LB38" s="26"/>
      <c r="LC38" s="26"/>
      <c r="LD38" s="26">
        <f t="shared" si="91"/>
        <v>0</v>
      </c>
      <c r="LE38" s="26"/>
      <c r="LF38" s="26"/>
      <c r="LG38" s="26">
        <f t="shared" si="92"/>
        <v>0</v>
      </c>
      <c r="LH38" s="26"/>
      <c r="LI38" s="26"/>
      <c r="LJ38" s="26">
        <f t="shared" si="93"/>
        <v>0</v>
      </c>
      <c r="LK38" s="26"/>
      <c r="LL38" s="26"/>
      <c r="LM38" s="26">
        <f t="shared" si="94"/>
        <v>0</v>
      </c>
      <c r="LN38" s="26"/>
      <c r="LO38" s="26"/>
      <c r="LP38" s="26">
        <f t="shared" si="95"/>
        <v>0</v>
      </c>
      <c r="LQ38" s="26"/>
      <c r="LR38" s="26"/>
      <c r="LS38" s="26">
        <f t="shared" si="2"/>
        <v>0</v>
      </c>
      <c r="LT38" s="26"/>
      <c r="LU38" s="26"/>
      <c r="LV38" s="26">
        <f t="shared" si="96"/>
        <v>0</v>
      </c>
      <c r="LW38" s="26"/>
      <c r="LX38" s="26"/>
      <c r="LY38" s="26">
        <f t="shared" si="3"/>
        <v>0</v>
      </c>
      <c r="LZ38" s="26"/>
      <c r="MA38" s="26"/>
      <c r="MB38" s="26">
        <f t="shared" si="97"/>
        <v>0</v>
      </c>
      <c r="MC38" s="26"/>
      <c r="MD38" s="26"/>
      <c r="ME38" s="26">
        <f t="shared" si="98"/>
        <v>0</v>
      </c>
      <c r="MF38" s="26"/>
      <c r="MG38" s="26"/>
      <c r="MH38" s="26">
        <f t="shared" si="99"/>
        <v>0</v>
      </c>
      <c r="MI38" s="26"/>
      <c r="MJ38" s="26"/>
      <c r="MK38" s="26">
        <f t="shared" si="100"/>
        <v>0</v>
      </c>
      <c r="ML38" s="26"/>
      <c r="MM38" s="26"/>
      <c r="MN38" s="26">
        <f t="shared" si="101"/>
        <v>0</v>
      </c>
      <c r="MO38" s="26"/>
      <c r="MP38" s="26"/>
      <c r="MQ38" s="26">
        <f t="shared" si="102"/>
        <v>0</v>
      </c>
      <c r="MR38" s="26"/>
      <c r="MS38" s="26"/>
      <c r="MT38" s="26">
        <f t="shared" si="103"/>
        <v>0</v>
      </c>
      <c r="MU38" s="26"/>
      <c r="MV38" s="26"/>
      <c r="MW38" s="26">
        <f t="shared" si="104"/>
        <v>0</v>
      </c>
      <c r="MX38" s="26"/>
      <c r="MY38" s="26"/>
      <c r="MZ38" s="26">
        <f t="shared" si="105"/>
        <v>0</v>
      </c>
      <c r="NA38" s="26"/>
      <c r="NB38" s="26"/>
      <c r="NC38" s="26">
        <f t="shared" si="106"/>
        <v>0</v>
      </c>
      <c r="ND38" s="26"/>
      <c r="NE38" s="26"/>
      <c r="NF38" s="26">
        <f t="shared" si="107"/>
        <v>0</v>
      </c>
      <c r="NG38" s="26"/>
      <c r="NH38" s="26"/>
      <c r="NI38" s="26">
        <f t="shared" si="108"/>
        <v>0</v>
      </c>
      <c r="NJ38" s="26"/>
      <c r="NK38" s="26"/>
      <c r="NL38" s="26">
        <f t="shared" si="109"/>
        <v>0</v>
      </c>
      <c r="NM38" s="26"/>
      <c r="NN38" s="26"/>
      <c r="NO38" s="26">
        <f t="shared" si="110"/>
        <v>0</v>
      </c>
      <c r="NP38" s="26"/>
      <c r="NQ38" s="26"/>
      <c r="NR38" s="26">
        <f t="shared" si="111"/>
        <v>0</v>
      </c>
      <c r="NS38" s="26"/>
      <c r="NT38" s="26"/>
      <c r="NU38" s="26">
        <f t="shared" si="112"/>
        <v>0</v>
      </c>
      <c r="NV38" s="26"/>
      <c r="NW38" s="26"/>
      <c r="NX38" s="26">
        <f t="shared" si="113"/>
        <v>0</v>
      </c>
      <c r="NY38" s="26"/>
      <c r="NZ38" s="26"/>
      <c r="OA38" s="26">
        <f t="shared" si="114"/>
        <v>0</v>
      </c>
      <c r="OB38" s="26"/>
      <c r="OC38" s="26"/>
      <c r="OD38" s="26">
        <f t="shared" si="115"/>
        <v>0</v>
      </c>
      <c r="OE38" s="26"/>
      <c r="OF38" s="26"/>
      <c r="OG38" s="26">
        <f t="shared" si="116"/>
        <v>0</v>
      </c>
      <c r="OH38" s="26"/>
      <c r="OI38" s="26"/>
      <c r="OJ38" s="26">
        <f t="shared" si="117"/>
        <v>0</v>
      </c>
      <c r="OK38" s="26"/>
      <c r="OL38" s="26"/>
      <c r="OM38" s="26">
        <f t="shared" si="132"/>
        <v>0</v>
      </c>
      <c r="ON38" s="26"/>
      <c r="OO38" s="26"/>
      <c r="OP38" s="26">
        <f t="shared" si="118"/>
        <v>0</v>
      </c>
      <c r="OQ38" s="26"/>
      <c r="OR38" s="26"/>
      <c r="OS38" s="27">
        <f t="shared" si="119"/>
        <v>0</v>
      </c>
      <c r="OT38" s="26"/>
      <c r="OU38" s="26"/>
      <c r="OV38" s="26">
        <f t="shared" si="133"/>
        <v>0</v>
      </c>
      <c r="OW38" s="26"/>
      <c r="OX38" s="26"/>
      <c r="OY38" s="26">
        <f t="shared" si="120"/>
        <v>0</v>
      </c>
      <c r="OZ38" s="26"/>
      <c r="PA38" s="26"/>
      <c r="PB38" s="26">
        <f t="shared" si="121"/>
        <v>0</v>
      </c>
      <c r="PC38" s="26"/>
      <c r="PD38" s="26"/>
      <c r="PE38" s="26">
        <f t="shared" si="122"/>
        <v>0</v>
      </c>
      <c r="PF38" s="28">
        <f t="shared" si="123"/>
        <v>0</v>
      </c>
      <c r="PG38" s="29">
        <f t="shared" si="124"/>
        <v>0</v>
      </c>
      <c r="PH38" s="18"/>
      <c r="PI38" s="28">
        <f t="shared" si="125"/>
        <v>0</v>
      </c>
      <c r="PJ38" s="29">
        <f t="shared" si="126"/>
        <v>0</v>
      </c>
      <c r="PK38" s="6"/>
      <c r="PL38" s="28">
        <f t="shared" si="127"/>
        <v>0</v>
      </c>
      <c r="PM38" s="28">
        <f t="shared" si="128"/>
        <v>0</v>
      </c>
      <c r="PN38" s="6"/>
      <c r="PO38" s="28">
        <f t="shared" si="129"/>
        <v>0</v>
      </c>
      <c r="PP38" s="29">
        <f t="shared" si="130"/>
        <v>0</v>
      </c>
    </row>
    <row r="39" spans="1:432" s="30" customFormat="1" ht="20.25" x14ac:dyDescent="0.3">
      <c r="A39" s="19">
        <v>35</v>
      </c>
      <c r="B39" s="31" t="s">
        <v>144</v>
      </c>
      <c r="C39" s="32" t="s">
        <v>145</v>
      </c>
      <c r="D39" s="26">
        <v>12</v>
      </c>
      <c r="E39" s="26">
        <v>2</v>
      </c>
      <c r="F39" s="26"/>
      <c r="G39" s="26">
        <f t="shared" si="134"/>
        <v>14</v>
      </c>
      <c r="H39" s="26"/>
      <c r="I39" s="26"/>
      <c r="J39" s="26">
        <f t="shared" si="135"/>
        <v>14</v>
      </c>
      <c r="K39" s="26"/>
      <c r="L39" s="26"/>
      <c r="M39" s="26">
        <f t="shared" si="136"/>
        <v>14</v>
      </c>
      <c r="N39" s="26"/>
      <c r="O39" s="26"/>
      <c r="P39" s="26">
        <f t="shared" si="137"/>
        <v>14</v>
      </c>
      <c r="Q39" s="26"/>
      <c r="R39" s="26"/>
      <c r="S39" s="26">
        <f t="shared" si="138"/>
        <v>14</v>
      </c>
      <c r="T39" s="26"/>
      <c r="U39" s="26"/>
      <c r="V39" s="26">
        <f t="shared" si="139"/>
        <v>14</v>
      </c>
      <c r="W39" s="26"/>
      <c r="X39" s="26"/>
      <c r="Y39" s="26">
        <f t="shared" si="140"/>
        <v>14</v>
      </c>
      <c r="Z39" s="26"/>
      <c r="AA39" s="26"/>
      <c r="AB39" s="26">
        <f t="shared" si="141"/>
        <v>14</v>
      </c>
      <c r="AC39" s="26"/>
      <c r="AD39" s="26"/>
      <c r="AE39" s="26">
        <f t="shared" si="142"/>
        <v>14</v>
      </c>
      <c r="AF39" s="26"/>
      <c r="AG39" s="26"/>
      <c r="AH39" s="26">
        <f t="shared" si="143"/>
        <v>14</v>
      </c>
      <c r="AI39" s="26"/>
      <c r="AJ39" s="26"/>
      <c r="AK39" s="26">
        <f t="shared" si="144"/>
        <v>14</v>
      </c>
      <c r="AL39" s="26"/>
      <c r="AM39" s="26"/>
      <c r="AN39" s="26">
        <f t="shared" si="145"/>
        <v>14</v>
      </c>
      <c r="AO39" s="26"/>
      <c r="AP39" s="26"/>
      <c r="AQ39" s="26">
        <f t="shared" si="146"/>
        <v>14</v>
      </c>
      <c r="AR39" s="26"/>
      <c r="AS39" s="26"/>
      <c r="AT39" s="26">
        <f t="shared" si="4"/>
        <v>14</v>
      </c>
      <c r="AU39" s="26"/>
      <c r="AV39" s="26"/>
      <c r="AW39" s="26">
        <f t="shared" si="5"/>
        <v>14</v>
      </c>
      <c r="AX39" s="26"/>
      <c r="AY39" s="26"/>
      <c r="AZ39" s="26">
        <f t="shared" si="6"/>
        <v>14</v>
      </c>
      <c r="BA39" s="26"/>
      <c r="BB39" s="26"/>
      <c r="BC39" s="26">
        <f t="shared" si="7"/>
        <v>14</v>
      </c>
      <c r="BD39" s="26"/>
      <c r="BE39" s="26"/>
      <c r="BF39" s="26">
        <f t="shared" si="8"/>
        <v>14</v>
      </c>
      <c r="BG39" s="26"/>
      <c r="BH39" s="26"/>
      <c r="BI39" s="26">
        <f t="shared" si="9"/>
        <v>14</v>
      </c>
      <c r="BJ39" s="26"/>
      <c r="BK39" s="26"/>
      <c r="BL39" s="26">
        <f t="shared" si="10"/>
        <v>14</v>
      </c>
      <c r="BM39" s="26"/>
      <c r="BN39" s="26">
        <v>2</v>
      </c>
      <c r="BO39" s="26">
        <f t="shared" si="11"/>
        <v>12</v>
      </c>
      <c r="BP39" s="26"/>
      <c r="BQ39" s="26"/>
      <c r="BR39" s="26">
        <f t="shared" si="12"/>
        <v>12</v>
      </c>
      <c r="BS39" s="26"/>
      <c r="BT39" s="26"/>
      <c r="BU39" s="26">
        <f t="shared" si="13"/>
        <v>12</v>
      </c>
      <c r="BV39" s="26"/>
      <c r="BW39" s="26"/>
      <c r="BX39" s="26">
        <f t="shared" si="14"/>
        <v>12</v>
      </c>
      <c r="BY39" s="26"/>
      <c r="BZ39" s="26">
        <v>2</v>
      </c>
      <c r="CA39" s="27">
        <f t="shared" si="15"/>
        <v>10</v>
      </c>
      <c r="CB39" s="26"/>
      <c r="CC39" s="26"/>
      <c r="CD39" s="26">
        <f t="shared" si="16"/>
        <v>10</v>
      </c>
      <c r="CE39" s="26"/>
      <c r="CF39" s="26"/>
      <c r="CG39" s="26">
        <f t="shared" si="17"/>
        <v>10</v>
      </c>
      <c r="CH39" s="26">
        <v>4</v>
      </c>
      <c r="CI39" s="26"/>
      <c r="CJ39" s="26">
        <f t="shared" si="18"/>
        <v>14</v>
      </c>
      <c r="CK39" s="26"/>
      <c r="CL39" s="26"/>
      <c r="CM39" s="26">
        <f t="shared" si="19"/>
        <v>14</v>
      </c>
      <c r="CN39" s="26"/>
      <c r="CO39" s="26"/>
      <c r="CP39" s="26">
        <f t="shared" si="20"/>
        <v>14</v>
      </c>
      <c r="CQ39" s="26"/>
      <c r="CR39" s="26"/>
      <c r="CS39" s="26">
        <f t="shared" si="21"/>
        <v>14</v>
      </c>
      <c r="CT39" s="26"/>
      <c r="CU39" s="26"/>
      <c r="CV39" s="26">
        <f t="shared" si="22"/>
        <v>14</v>
      </c>
      <c r="CW39" s="26"/>
      <c r="CX39" s="26">
        <v>2</v>
      </c>
      <c r="CY39" s="26">
        <f t="shared" si="23"/>
        <v>12</v>
      </c>
      <c r="CZ39" s="26"/>
      <c r="DA39" s="26"/>
      <c r="DB39" s="26">
        <f t="shared" si="24"/>
        <v>12</v>
      </c>
      <c r="DC39" s="26"/>
      <c r="DD39" s="26"/>
      <c r="DE39" s="26">
        <f t="shared" si="25"/>
        <v>12</v>
      </c>
      <c r="DF39" s="26"/>
      <c r="DG39" s="26">
        <v>2</v>
      </c>
      <c r="DH39" s="26">
        <f t="shared" si="26"/>
        <v>10</v>
      </c>
      <c r="DI39" s="26"/>
      <c r="DJ39" s="26"/>
      <c r="DK39" s="26">
        <f t="shared" si="27"/>
        <v>10</v>
      </c>
      <c r="DL39" s="26"/>
      <c r="DM39" s="26"/>
      <c r="DN39" s="26">
        <f t="shared" si="28"/>
        <v>10</v>
      </c>
      <c r="DO39" s="26"/>
      <c r="DP39" s="26"/>
      <c r="DQ39" s="26">
        <f t="shared" si="29"/>
        <v>10</v>
      </c>
      <c r="DR39" s="26"/>
      <c r="DS39" s="26"/>
      <c r="DT39" s="26">
        <f t="shared" si="30"/>
        <v>10</v>
      </c>
      <c r="DU39" s="26"/>
      <c r="DV39" s="26"/>
      <c r="DW39" s="26">
        <f t="shared" si="31"/>
        <v>10</v>
      </c>
      <c r="DX39" s="26"/>
      <c r="DY39" s="26"/>
      <c r="DZ39" s="26">
        <f t="shared" si="32"/>
        <v>10</v>
      </c>
      <c r="EA39" s="26"/>
      <c r="EB39" s="26"/>
      <c r="EC39" s="26">
        <f t="shared" si="33"/>
        <v>10</v>
      </c>
      <c r="ED39" s="26"/>
      <c r="EE39" s="26"/>
      <c r="EF39" s="26">
        <f t="shared" si="34"/>
        <v>10</v>
      </c>
      <c r="EG39" s="26"/>
      <c r="EH39" s="26">
        <v>2</v>
      </c>
      <c r="EI39" s="26">
        <f t="shared" si="35"/>
        <v>8</v>
      </c>
      <c r="EJ39" s="26"/>
      <c r="EK39" s="26"/>
      <c r="EL39" s="26">
        <f t="shared" si="36"/>
        <v>8</v>
      </c>
      <c r="EM39" s="26"/>
      <c r="EN39" s="26"/>
      <c r="EO39" s="26">
        <f t="shared" si="37"/>
        <v>8</v>
      </c>
      <c r="EP39" s="26"/>
      <c r="EQ39" s="26"/>
      <c r="ER39" s="26">
        <f t="shared" si="38"/>
        <v>8</v>
      </c>
      <c r="ES39" s="26"/>
      <c r="ET39" s="26">
        <v>1</v>
      </c>
      <c r="EU39" s="26">
        <f t="shared" si="39"/>
        <v>7</v>
      </c>
      <c r="EV39" s="26"/>
      <c r="EW39" s="26"/>
      <c r="EX39" s="26">
        <f t="shared" si="40"/>
        <v>7</v>
      </c>
      <c r="EY39" s="26"/>
      <c r="EZ39" s="26"/>
      <c r="FA39" s="26">
        <f t="shared" si="41"/>
        <v>7</v>
      </c>
      <c r="FB39" s="26"/>
      <c r="FC39" s="26"/>
      <c r="FD39" s="26">
        <f t="shared" si="42"/>
        <v>7</v>
      </c>
      <c r="FE39" s="26"/>
      <c r="FF39" s="26"/>
      <c r="FG39" s="26">
        <f t="shared" si="0"/>
        <v>7</v>
      </c>
      <c r="FH39" s="26">
        <v>7</v>
      </c>
      <c r="FI39" s="26">
        <v>2</v>
      </c>
      <c r="FJ39" s="26">
        <f t="shared" si="43"/>
        <v>12</v>
      </c>
      <c r="FK39" s="26"/>
      <c r="FL39" s="26"/>
      <c r="FM39" s="26">
        <f t="shared" si="44"/>
        <v>12</v>
      </c>
      <c r="FN39" s="26"/>
      <c r="FO39" s="26"/>
      <c r="FP39" s="26">
        <f t="shared" si="45"/>
        <v>12</v>
      </c>
      <c r="FQ39" s="26"/>
      <c r="FR39" s="26"/>
      <c r="FS39" s="26">
        <f t="shared" si="46"/>
        <v>12</v>
      </c>
      <c r="FT39" s="26"/>
      <c r="FU39" s="26">
        <v>2</v>
      </c>
      <c r="FV39" s="26">
        <f t="shared" si="47"/>
        <v>10</v>
      </c>
      <c r="FW39" s="26"/>
      <c r="FX39" s="26"/>
      <c r="FY39" s="26">
        <f t="shared" si="48"/>
        <v>10</v>
      </c>
      <c r="FZ39" s="26"/>
      <c r="GA39" s="26"/>
      <c r="GB39" s="26">
        <f t="shared" si="49"/>
        <v>10</v>
      </c>
      <c r="GC39" s="26"/>
      <c r="GD39" s="26">
        <v>2</v>
      </c>
      <c r="GE39" s="26">
        <f t="shared" si="50"/>
        <v>8</v>
      </c>
      <c r="GF39" s="26"/>
      <c r="GG39" s="26"/>
      <c r="GH39" s="26">
        <f t="shared" si="51"/>
        <v>8</v>
      </c>
      <c r="GI39" s="26"/>
      <c r="GJ39" s="26"/>
      <c r="GK39" s="26">
        <f t="shared" si="52"/>
        <v>8</v>
      </c>
      <c r="GL39" s="26"/>
      <c r="GM39" s="26"/>
      <c r="GN39" s="26">
        <f t="shared" si="53"/>
        <v>8</v>
      </c>
      <c r="GO39" s="26"/>
      <c r="GP39" s="26"/>
      <c r="GQ39" s="26">
        <f t="shared" si="54"/>
        <v>8</v>
      </c>
      <c r="GR39" s="26"/>
      <c r="GS39" s="26"/>
      <c r="GT39" s="26">
        <f t="shared" si="55"/>
        <v>8</v>
      </c>
      <c r="GU39" s="26"/>
      <c r="GV39" s="26">
        <v>2</v>
      </c>
      <c r="GW39" s="26">
        <f t="shared" si="56"/>
        <v>6</v>
      </c>
      <c r="GX39" s="26"/>
      <c r="GY39" s="26"/>
      <c r="GZ39" s="26">
        <f t="shared" si="57"/>
        <v>6</v>
      </c>
      <c r="HA39" s="26"/>
      <c r="HB39" s="26"/>
      <c r="HC39" s="26">
        <f t="shared" si="58"/>
        <v>6</v>
      </c>
      <c r="HD39" s="26"/>
      <c r="HE39" s="26"/>
      <c r="HF39" s="26">
        <f t="shared" si="59"/>
        <v>6</v>
      </c>
      <c r="HG39" s="26"/>
      <c r="HH39" s="26"/>
      <c r="HI39" s="26">
        <f t="shared" si="60"/>
        <v>6</v>
      </c>
      <c r="HJ39" s="26"/>
      <c r="HK39" s="26">
        <v>2</v>
      </c>
      <c r="HL39" s="26">
        <f t="shared" si="61"/>
        <v>4</v>
      </c>
      <c r="HM39" s="26"/>
      <c r="HN39" s="26"/>
      <c r="HO39" s="26">
        <f t="shared" si="62"/>
        <v>4</v>
      </c>
      <c r="HP39" s="26"/>
      <c r="HQ39" s="26"/>
      <c r="HR39" s="26">
        <f t="shared" si="63"/>
        <v>4</v>
      </c>
      <c r="HS39" s="26"/>
      <c r="HT39" s="26"/>
      <c r="HU39" s="26">
        <f t="shared" si="1"/>
        <v>4</v>
      </c>
      <c r="HV39" s="26"/>
      <c r="HW39" s="26"/>
      <c r="HX39" s="26">
        <f t="shared" si="64"/>
        <v>4</v>
      </c>
      <c r="HY39" s="26"/>
      <c r="HZ39" s="26"/>
      <c r="IA39" s="26">
        <f t="shared" si="65"/>
        <v>4</v>
      </c>
      <c r="IB39" s="26"/>
      <c r="IC39" s="26"/>
      <c r="ID39" s="26">
        <f t="shared" si="66"/>
        <v>4</v>
      </c>
      <c r="IE39" s="26"/>
      <c r="IF39" s="26">
        <v>3</v>
      </c>
      <c r="IG39" s="33">
        <f t="shared" si="67"/>
        <v>1</v>
      </c>
      <c r="IH39" s="26">
        <v>13</v>
      </c>
      <c r="II39" s="26"/>
      <c r="IJ39" s="33">
        <f t="shared" si="68"/>
        <v>14</v>
      </c>
      <c r="IK39" s="26"/>
      <c r="IL39" s="26">
        <v>2</v>
      </c>
      <c r="IM39" s="33">
        <f t="shared" si="69"/>
        <v>12</v>
      </c>
      <c r="IN39" s="26"/>
      <c r="IO39" s="26"/>
      <c r="IP39" s="26">
        <f t="shared" si="70"/>
        <v>12</v>
      </c>
      <c r="IQ39" s="26"/>
      <c r="IR39" s="26"/>
      <c r="IS39" s="26">
        <f t="shared" si="71"/>
        <v>12</v>
      </c>
      <c r="IT39" s="26"/>
      <c r="IU39" s="26"/>
      <c r="IV39" s="26">
        <f t="shared" si="72"/>
        <v>12</v>
      </c>
      <c r="IW39" s="26"/>
      <c r="IX39" s="26"/>
      <c r="IY39" s="26">
        <f t="shared" si="73"/>
        <v>12</v>
      </c>
      <c r="IZ39" s="26"/>
      <c r="JA39" s="26">
        <v>1</v>
      </c>
      <c r="JB39" s="26">
        <f t="shared" si="74"/>
        <v>11</v>
      </c>
      <c r="JC39" s="26"/>
      <c r="JD39" s="26">
        <v>2</v>
      </c>
      <c r="JE39" s="26">
        <f t="shared" si="75"/>
        <v>9</v>
      </c>
      <c r="JF39" s="26"/>
      <c r="JG39" s="26"/>
      <c r="JH39" s="26">
        <f t="shared" si="76"/>
        <v>9</v>
      </c>
      <c r="JI39" s="26"/>
      <c r="JJ39" s="26"/>
      <c r="JK39" s="26">
        <f t="shared" si="77"/>
        <v>9</v>
      </c>
      <c r="JL39" s="26"/>
      <c r="JM39" s="26"/>
      <c r="JN39" s="26">
        <f t="shared" si="78"/>
        <v>9</v>
      </c>
      <c r="JO39" s="26"/>
      <c r="JP39" s="26">
        <v>2</v>
      </c>
      <c r="JQ39" s="26">
        <f t="shared" si="79"/>
        <v>7</v>
      </c>
      <c r="JR39" s="26"/>
      <c r="JS39" s="26"/>
      <c r="JT39" s="26">
        <f t="shared" si="80"/>
        <v>7</v>
      </c>
      <c r="JU39" s="26"/>
      <c r="JV39" s="26"/>
      <c r="JW39" s="26">
        <f t="shared" si="131"/>
        <v>7</v>
      </c>
      <c r="JX39" s="26"/>
      <c r="JY39" s="26"/>
      <c r="JZ39" s="26">
        <f t="shared" si="81"/>
        <v>7</v>
      </c>
      <c r="KA39" s="26"/>
      <c r="KB39" s="26"/>
      <c r="KC39" s="26">
        <f t="shared" si="82"/>
        <v>7</v>
      </c>
      <c r="KD39" s="26"/>
      <c r="KE39" s="26"/>
      <c r="KF39" s="26">
        <f t="shared" si="83"/>
        <v>7</v>
      </c>
      <c r="KG39" s="26"/>
      <c r="KH39" s="26"/>
      <c r="KI39" s="26">
        <f t="shared" si="84"/>
        <v>7</v>
      </c>
      <c r="KJ39" s="26"/>
      <c r="KK39" s="26">
        <v>2</v>
      </c>
      <c r="KL39" s="26">
        <f t="shared" si="85"/>
        <v>5</v>
      </c>
      <c r="KM39" s="26"/>
      <c r="KN39" s="26"/>
      <c r="KO39" s="26">
        <f t="shared" si="86"/>
        <v>5</v>
      </c>
      <c r="KP39" s="26"/>
      <c r="KQ39" s="26">
        <v>3</v>
      </c>
      <c r="KR39" s="26">
        <f t="shared" si="87"/>
        <v>2</v>
      </c>
      <c r="KS39" s="26"/>
      <c r="KT39" s="26">
        <v>2</v>
      </c>
      <c r="KU39" s="26">
        <f t="shared" si="88"/>
        <v>0</v>
      </c>
      <c r="KV39" s="26"/>
      <c r="KW39" s="26"/>
      <c r="KX39" s="26">
        <f t="shared" si="89"/>
        <v>0</v>
      </c>
      <c r="KY39" s="26"/>
      <c r="KZ39" s="26"/>
      <c r="LA39" s="26">
        <f t="shared" si="90"/>
        <v>0</v>
      </c>
      <c r="LB39" s="26"/>
      <c r="LC39" s="26"/>
      <c r="LD39" s="26">
        <f t="shared" si="91"/>
        <v>0</v>
      </c>
      <c r="LE39" s="26">
        <v>14</v>
      </c>
      <c r="LF39" s="26"/>
      <c r="LG39" s="26">
        <f t="shared" si="92"/>
        <v>14</v>
      </c>
      <c r="LH39" s="26"/>
      <c r="LI39" s="26">
        <v>2</v>
      </c>
      <c r="LJ39" s="26">
        <f t="shared" si="93"/>
        <v>12</v>
      </c>
      <c r="LK39" s="26"/>
      <c r="LL39" s="26"/>
      <c r="LM39" s="26">
        <f t="shared" si="94"/>
        <v>12</v>
      </c>
      <c r="LN39" s="26"/>
      <c r="LO39" s="26"/>
      <c r="LP39" s="26">
        <f t="shared" si="95"/>
        <v>12</v>
      </c>
      <c r="LQ39" s="26"/>
      <c r="LR39" s="26"/>
      <c r="LS39" s="26">
        <f t="shared" si="2"/>
        <v>12</v>
      </c>
      <c r="LT39" s="26"/>
      <c r="LU39" s="26"/>
      <c r="LV39" s="26">
        <f t="shared" si="96"/>
        <v>12</v>
      </c>
      <c r="LW39" s="26"/>
      <c r="LX39" s="26"/>
      <c r="LY39" s="26">
        <f t="shared" si="3"/>
        <v>12</v>
      </c>
      <c r="LZ39" s="26"/>
      <c r="MA39" s="26"/>
      <c r="MB39" s="26">
        <f t="shared" si="97"/>
        <v>12</v>
      </c>
      <c r="MC39" s="26"/>
      <c r="MD39" s="26"/>
      <c r="ME39" s="26">
        <f t="shared" si="98"/>
        <v>12</v>
      </c>
      <c r="MF39" s="26"/>
      <c r="MG39" s="26"/>
      <c r="MH39" s="26">
        <f t="shared" si="99"/>
        <v>12</v>
      </c>
      <c r="MI39" s="26"/>
      <c r="MJ39" s="26"/>
      <c r="MK39" s="26">
        <f t="shared" si="100"/>
        <v>12</v>
      </c>
      <c r="ML39" s="26"/>
      <c r="MM39" s="26"/>
      <c r="MN39" s="26">
        <f t="shared" si="101"/>
        <v>12</v>
      </c>
      <c r="MO39" s="26"/>
      <c r="MP39" s="26"/>
      <c r="MQ39" s="26">
        <f t="shared" si="102"/>
        <v>12</v>
      </c>
      <c r="MR39" s="26"/>
      <c r="MS39" s="26">
        <v>2</v>
      </c>
      <c r="MT39" s="26">
        <f t="shared" si="103"/>
        <v>10</v>
      </c>
      <c r="MU39" s="26"/>
      <c r="MV39" s="26"/>
      <c r="MW39" s="26">
        <f t="shared" si="104"/>
        <v>10</v>
      </c>
      <c r="MX39" s="26"/>
      <c r="MY39" s="26"/>
      <c r="MZ39" s="26">
        <f t="shared" si="105"/>
        <v>10</v>
      </c>
      <c r="NA39" s="26"/>
      <c r="NB39" s="26"/>
      <c r="NC39" s="26">
        <f t="shared" si="106"/>
        <v>10</v>
      </c>
      <c r="ND39" s="26"/>
      <c r="NE39" s="26"/>
      <c r="NF39" s="26">
        <f t="shared" si="107"/>
        <v>10</v>
      </c>
      <c r="NG39" s="26"/>
      <c r="NH39" s="26"/>
      <c r="NI39" s="26">
        <f t="shared" si="108"/>
        <v>10</v>
      </c>
      <c r="NJ39" s="26"/>
      <c r="NK39" s="26">
        <v>2</v>
      </c>
      <c r="NL39" s="26">
        <f t="shared" si="109"/>
        <v>8</v>
      </c>
      <c r="NM39" s="26"/>
      <c r="NN39" s="26"/>
      <c r="NO39" s="26">
        <f t="shared" si="110"/>
        <v>8</v>
      </c>
      <c r="NP39" s="26"/>
      <c r="NQ39" s="26">
        <v>2</v>
      </c>
      <c r="NR39" s="26">
        <f t="shared" si="111"/>
        <v>6</v>
      </c>
      <c r="NS39" s="26"/>
      <c r="NT39" s="26"/>
      <c r="NU39" s="26">
        <f t="shared" si="112"/>
        <v>6</v>
      </c>
      <c r="NV39" s="26"/>
      <c r="NW39" s="26"/>
      <c r="NX39" s="26">
        <f t="shared" si="113"/>
        <v>6</v>
      </c>
      <c r="NY39" s="26"/>
      <c r="NZ39" s="26"/>
      <c r="OA39" s="26">
        <f t="shared" si="114"/>
        <v>6</v>
      </c>
      <c r="OB39" s="26"/>
      <c r="OC39" s="26">
        <v>3</v>
      </c>
      <c r="OD39" s="26">
        <f t="shared" si="115"/>
        <v>3</v>
      </c>
      <c r="OE39" s="26">
        <v>11</v>
      </c>
      <c r="OF39" s="26"/>
      <c r="OG39" s="26">
        <f t="shared" si="116"/>
        <v>14</v>
      </c>
      <c r="OH39" s="26"/>
      <c r="OI39" s="26"/>
      <c r="OJ39" s="26">
        <f t="shared" si="117"/>
        <v>14</v>
      </c>
      <c r="OK39" s="26"/>
      <c r="OL39" s="26"/>
      <c r="OM39" s="26">
        <f t="shared" si="132"/>
        <v>14</v>
      </c>
      <c r="ON39" s="26"/>
      <c r="OO39" s="26"/>
      <c r="OP39" s="26">
        <f t="shared" si="118"/>
        <v>14</v>
      </c>
      <c r="OQ39" s="26"/>
      <c r="OR39" s="26"/>
      <c r="OS39" s="27">
        <f t="shared" si="119"/>
        <v>14</v>
      </c>
      <c r="OT39" s="26"/>
      <c r="OU39" s="26"/>
      <c r="OV39" s="26">
        <f t="shared" si="133"/>
        <v>14</v>
      </c>
      <c r="OW39" s="26"/>
      <c r="OX39" s="26">
        <v>1</v>
      </c>
      <c r="OY39" s="26">
        <f t="shared" si="120"/>
        <v>13</v>
      </c>
      <c r="OZ39" s="26"/>
      <c r="PA39" s="26"/>
      <c r="PB39" s="26">
        <f t="shared" si="121"/>
        <v>13</v>
      </c>
      <c r="PC39" s="26"/>
      <c r="PD39" s="26"/>
      <c r="PE39" s="26">
        <f t="shared" si="122"/>
        <v>13</v>
      </c>
      <c r="PF39" s="28">
        <f t="shared" si="123"/>
        <v>9</v>
      </c>
      <c r="PG39" s="29">
        <f t="shared" si="124"/>
        <v>0.39130434782608697</v>
      </c>
      <c r="PH39" s="18"/>
      <c r="PI39" s="28">
        <f t="shared" si="125"/>
        <v>11</v>
      </c>
      <c r="PJ39" s="29">
        <f t="shared" si="126"/>
        <v>0.42307692307692307</v>
      </c>
      <c r="PK39" s="6"/>
      <c r="PL39" s="28">
        <f t="shared" si="127"/>
        <v>14</v>
      </c>
      <c r="PM39" s="28">
        <f t="shared" si="128"/>
        <v>0.56000000000000005</v>
      </c>
      <c r="PN39" s="6"/>
      <c r="PO39" s="28">
        <f t="shared" si="129"/>
        <v>34</v>
      </c>
      <c r="PP39" s="29">
        <f t="shared" si="130"/>
        <v>0.45945945945945948</v>
      </c>
    </row>
    <row r="40" spans="1:432" s="30" customFormat="1" ht="20.25" x14ac:dyDescent="0.3">
      <c r="A40" s="19">
        <v>36</v>
      </c>
      <c r="B40" s="31" t="s">
        <v>146</v>
      </c>
      <c r="C40" s="32" t="s">
        <v>122</v>
      </c>
      <c r="D40" s="26">
        <v>11</v>
      </c>
      <c r="E40" s="26">
        <v>3</v>
      </c>
      <c r="F40" s="26"/>
      <c r="G40" s="26">
        <f t="shared" si="134"/>
        <v>14</v>
      </c>
      <c r="H40" s="26"/>
      <c r="I40" s="26"/>
      <c r="J40" s="26">
        <f t="shared" si="135"/>
        <v>14</v>
      </c>
      <c r="K40" s="26"/>
      <c r="L40" s="26"/>
      <c r="M40" s="26">
        <f t="shared" si="136"/>
        <v>14</v>
      </c>
      <c r="N40" s="26"/>
      <c r="O40" s="26">
        <v>1</v>
      </c>
      <c r="P40" s="26">
        <f t="shared" si="137"/>
        <v>13</v>
      </c>
      <c r="Q40" s="26"/>
      <c r="R40" s="26"/>
      <c r="S40" s="26">
        <f t="shared" si="138"/>
        <v>13</v>
      </c>
      <c r="T40" s="26"/>
      <c r="U40" s="26">
        <v>1</v>
      </c>
      <c r="V40" s="26">
        <f t="shared" si="139"/>
        <v>12</v>
      </c>
      <c r="W40" s="26"/>
      <c r="X40" s="26"/>
      <c r="Y40" s="26">
        <f t="shared" si="140"/>
        <v>12</v>
      </c>
      <c r="Z40" s="26"/>
      <c r="AA40" s="26">
        <v>1</v>
      </c>
      <c r="AB40" s="26">
        <f t="shared" si="141"/>
        <v>11</v>
      </c>
      <c r="AC40" s="26"/>
      <c r="AD40" s="26"/>
      <c r="AE40" s="26">
        <f t="shared" si="142"/>
        <v>11</v>
      </c>
      <c r="AF40" s="26"/>
      <c r="AG40" s="26"/>
      <c r="AH40" s="26">
        <f t="shared" si="143"/>
        <v>11</v>
      </c>
      <c r="AI40" s="26"/>
      <c r="AJ40" s="26"/>
      <c r="AK40" s="26">
        <f t="shared" si="144"/>
        <v>11</v>
      </c>
      <c r="AL40" s="26"/>
      <c r="AM40" s="26">
        <v>1</v>
      </c>
      <c r="AN40" s="26">
        <f t="shared" si="145"/>
        <v>10</v>
      </c>
      <c r="AO40" s="26"/>
      <c r="AP40" s="26"/>
      <c r="AQ40" s="26">
        <f t="shared" si="146"/>
        <v>10</v>
      </c>
      <c r="AR40" s="26"/>
      <c r="AS40" s="26">
        <v>1</v>
      </c>
      <c r="AT40" s="26">
        <f t="shared" si="4"/>
        <v>9</v>
      </c>
      <c r="AU40" s="26"/>
      <c r="AV40" s="26">
        <v>1</v>
      </c>
      <c r="AW40" s="26">
        <f t="shared" si="5"/>
        <v>8</v>
      </c>
      <c r="AX40" s="26"/>
      <c r="AY40" s="26"/>
      <c r="AZ40" s="26">
        <f t="shared" si="6"/>
        <v>8</v>
      </c>
      <c r="BA40" s="26"/>
      <c r="BB40" s="26"/>
      <c r="BC40" s="26">
        <f t="shared" si="7"/>
        <v>8</v>
      </c>
      <c r="BD40" s="26"/>
      <c r="BE40" s="26">
        <v>1</v>
      </c>
      <c r="BF40" s="26">
        <f t="shared" si="8"/>
        <v>7</v>
      </c>
      <c r="BG40" s="26"/>
      <c r="BH40" s="26"/>
      <c r="BI40" s="26">
        <f t="shared" si="9"/>
        <v>7</v>
      </c>
      <c r="BJ40" s="26"/>
      <c r="BK40" s="26"/>
      <c r="BL40" s="26">
        <f t="shared" si="10"/>
        <v>7</v>
      </c>
      <c r="BM40" s="26"/>
      <c r="BN40" s="26"/>
      <c r="BO40" s="26">
        <f t="shared" si="11"/>
        <v>7</v>
      </c>
      <c r="BP40" s="26"/>
      <c r="BQ40" s="26"/>
      <c r="BR40" s="26">
        <f t="shared" si="12"/>
        <v>7</v>
      </c>
      <c r="BS40" s="26"/>
      <c r="BT40" s="26"/>
      <c r="BU40" s="26">
        <f t="shared" si="13"/>
        <v>7</v>
      </c>
      <c r="BV40" s="26"/>
      <c r="BW40" s="26"/>
      <c r="BX40" s="26">
        <f t="shared" si="14"/>
        <v>7</v>
      </c>
      <c r="BY40" s="26"/>
      <c r="BZ40" s="26"/>
      <c r="CA40" s="27">
        <f t="shared" si="15"/>
        <v>7</v>
      </c>
      <c r="CB40" s="26"/>
      <c r="CC40" s="26"/>
      <c r="CD40" s="26">
        <f t="shared" si="16"/>
        <v>7</v>
      </c>
      <c r="CE40" s="26"/>
      <c r="CF40" s="26">
        <v>2</v>
      </c>
      <c r="CG40" s="26">
        <f t="shared" si="17"/>
        <v>5</v>
      </c>
      <c r="CH40" s="26">
        <v>9</v>
      </c>
      <c r="CI40" s="26"/>
      <c r="CJ40" s="26">
        <f t="shared" si="18"/>
        <v>14</v>
      </c>
      <c r="CK40" s="26"/>
      <c r="CL40" s="26"/>
      <c r="CM40" s="26">
        <f t="shared" si="19"/>
        <v>14</v>
      </c>
      <c r="CN40" s="26"/>
      <c r="CO40" s="26"/>
      <c r="CP40" s="26">
        <f t="shared" si="20"/>
        <v>14</v>
      </c>
      <c r="CQ40" s="26"/>
      <c r="CR40" s="26"/>
      <c r="CS40" s="26">
        <f t="shared" si="21"/>
        <v>14</v>
      </c>
      <c r="CT40" s="26"/>
      <c r="CU40" s="26">
        <v>1</v>
      </c>
      <c r="CV40" s="26">
        <f t="shared" si="22"/>
        <v>13</v>
      </c>
      <c r="CW40" s="26"/>
      <c r="CX40" s="26">
        <v>1</v>
      </c>
      <c r="CY40" s="26">
        <f t="shared" si="23"/>
        <v>12</v>
      </c>
      <c r="CZ40" s="26"/>
      <c r="DA40" s="26">
        <v>1</v>
      </c>
      <c r="DB40" s="26">
        <f t="shared" si="24"/>
        <v>11</v>
      </c>
      <c r="DC40" s="26"/>
      <c r="DD40" s="26"/>
      <c r="DE40" s="26">
        <f t="shared" si="25"/>
        <v>11</v>
      </c>
      <c r="DF40" s="26"/>
      <c r="DG40" s="26"/>
      <c r="DH40" s="26">
        <f t="shared" si="26"/>
        <v>11</v>
      </c>
      <c r="DI40" s="26"/>
      <c r="DJ40" s="26"/>
      <c r="DK40" s="26">
        <f t="shared" si="27"/>
        <v>11</v>
      </c>
      <c r="DL40" s="26"/>
      <c r="DM40" s="26"/>
      <c r="DN40" s="26">
        <f t="shared" si="28"/>
        <v>11</v>
      </c>
      <c r="DO40" s="26"/>
      <c r="DP40" s="26"/>
      <c r="DQ40" s="26">
        <f t="shared" si="29"/>
        <v>11</v>
      </c>
      <c r="DR40" s="26"/>
      <c r="DS40" s="26"/>
      <c r="DT40" s="26">
        <f t="shared" si="30"/>
        <v>11</v>
      </c>
      <c r="DU40" s="26"/>
      <c r="DV40" s="26"/>
      <c r="DW40" s="26">
        <f t="shared" si="31"/>
        <v>11</v>
      </c>
      <c r="DX40" s="26"/>
      <c r="DY40" s="26"/>
      <c r="DZ40" s="26">
        <f t="shared" si="32"/>
        <v>11</v>
      </c>
      <c r="EA40" s="26"/>
      <c r="EB40" s="26">
        <v>2</v>
      </c>
      <c r="EC40" s="26">
        <f t="shared" si="33"/>
        <v>9</v>
      </c>
      <c r="ED40" s="26"/>
      <c r="EE40" s="26"/>
      <c r="EF40" s="26">
        <f t="shared" si="34"/>
        <v>9</v>
      </c>
      <c r="EG40" s="26"/>
      <c r="EH40" s="26"/>
      <c r="EI40" s="26">
        <f t="shared" si="35"/>
        <v>9</v>
      </c>
      <c r="EJ40" s="26"/>
      <c r="EK40" s="26"/>
      <c r="EL40" s="26">
        <f t="shared" si="36"/>
        <v>9</v>
      </c>
      <c r="EM40" s="26"/>
      <c r="EN40" s="26"/>
      <c r="EO40" s="26">
        <f t="shared" si="37"/>
        <v>9</v>
      </c>
      <c r="EP40" s="26"/>
      <c r="EQ40" s="26"/>
      <c r="ER40" s="26">
        <f t="shared" si="38"/>
        <v>9</v>
      </c>
      <c r="ES40" s="26"/>
      <c r="ET40" s="26"/>
      <c r="EU40" s="26">
        <f t="shared" si="39"/>
        <v>9</v>
      </c>
      <c r="EV40" s="26"/>
      <c r="EW40" s="26"/>
      <c r="EX40" s="26">
        <f t="shared" si="40"/>
        <v>9</v>
      </c>
      <c r="EY40" s="26"/>
      <c r="EZ40" s="26"/>
      <c r="FA40" s="26">
        <f t="shared" si="41"/>
        <v>9</v>
      </c>
      <c r="FB40" s="26"/>
      <c r="FC40" s="26">
        <v>2</v>
      </c>
      <c r="FD40" s="26">
        <f t="shared" si="42"/>
        <v>7</v>
      </c>
      <c r="FE40" s="26"/>
      <c r="FF40" s="26"/>
      <c r="FG40" s="26">
        <f t="shared" si="0"/>
        <v>7</v>
      </c>
      <c r="FH40" s="26">
        <v>7</v>
      </c>
      <c r="FI40" s="26"/>
      <c r="FJ40" s="26">
        <f t="shared" si="43"/>
        <v>14</v>
      </c>
      <c r="FK40" s="26"/>
      <c r="FL40" s="26"/>
      <c r="FM40" s="26">
        <f t="shared" si="44"/>
        <v>14</v>
      </c>
      <c r="FN40" s="26"/>
      <c r="FO40" s="26">
        <v>1</v>
      </c>
      <c r="FP40" s="26">
        <f t="shared" si="45"/>
        <v>13</v>
      </c>
      <c r="FQ40" s="26"/>
      <c r="FR40" s="26"/>
      <c r="FS40" s="26">
        <f t="shared" si="46"/>
        <v>13</v>
      </c>
      <c r="FT40" s="26"/>
      <c r="FU40" s="26">
        <v>1</v>
      </c>
      <c r="FV40" s="26">
        <f t="shared" si="47"/>
        <v>12</v>
      </c>
      <c r="FW40" s="26"/>
      <c r="FX40" s="26"/>
      <c r="FY40" s="26">
        <f t="shared" si="48"/>
        <v>12</v>
      </c>
      <c r="FZ40" s="26"/>
      <c r="GA40" s="26"/>
      <c r="GB40" s="26">
        <f t="shared" si="49"/>
        <v>12</v>
      </c>
      <c r="GC40" s="26"/>
      <c r="GD40" s="26"/>
      <c r="GE40" s="26">
        <f t="shared" si="50"/>
        <v>12</v>
      </c>
      <c r="GF40" s="26"/>
      <c r="GG40" s="26">
        <v>1</v>
      </c>
      <c r="GH40" s="26">
        <f t="shared" si="51"/>
        <v>11</v>
      </c>
      <c r="GI40" s="26"/>
      <c r="GJ40" s="26"/>
      <c r="GK40" s="26">
        <f t="shared" si="52"/>
        <v>11</v>
      </c>
      <c r="GL40" s="26"/>
      <c r="GM40" s="26">
        <v>1</v>
      </c>
      <c r="GN40" s="26">
        <f t="shared" si="53"/>
        <v>10</v>
      </c>
      <c r="GO40" s="26"/>
      <c r="GP40" s="26"/>
      <c r="GQ40" s="26">
        <f t="shared" si="54"/>
        <v>10</v>
      </c>
      <c r="GR40" s="26"/>
      <c r="GS40" s="26">
        <v>1</v>
      </c>
      <c r="GT40" s="26">
        <f t="shared" si="55"/>
        <v>9</v>
      </c>
      <c r="GU40" s="26"/>
      <c r="GV40" s="26"/>
      <c r="GW40" s="26">
        <f t="shared" si="56"/>
        <v>9</v>
      </c>
      <c r="GX40" s="26"/>
      <c r="GY40" s="26">
        <v>1</v>
      </c>
      <c r="GZ40" s="26">
        <f t="shared" si="57"/>
        <v>8</v>
      </c>
      <c r="HA40" s="26"/>
      <c r="HB40" s="26"/>
      <c r="HC40" s="26">
        <f t="shared" si="58"/>
        <v>8</v>
      </c>
      <c r="HD40" s="26"/>
      <c r="HE40" s="26">
        <v>1</v>
      </c>
      <c r="HF40" s="26">
        <f t="shared" si="59"/>
        <v>7</v>
      </c>
      <c r="HG40" s="26"/>
      <c r="HH40" s="26"/>
      <c r="HI40" s="26">
        <f t="shared" si="60"/>
        <v>7</v>
      </c>
      <c r="HJ40" s="26"/>
      <c r="HK40" s="26">
        <v>1</v>
      </c>
      <c r="HL40" s="26">
        <f t="shared" si="61"/>
        <v>6</v>
      </c>
      <c r="HM40" s="26"/>
      <c r="HN40" s="26"/>
      <c r="HO40" s="26">
        <f t="shared" si="62"/>
        <v>6</v>
      </c>
      <c r="HP40" s="26"/>
      <c r="HQ40" s="26"/>
      <c r="HR40" s="26">
        <f t="shared" si="63"/>
        <v>6</v>
      </c>
      <c r="HS40" s="26"/>
      <c r="HT40" s="26"/>
      <c r="HU40" s="26">
        <f t="shared" si="1"/>
        <v>6</v>
      </c>
      <c r="HV40" s="26"/>
      <c r="HW40" s="26"/>
      <c r="HX40" s="26">
        <f t="shared" si="64"/>
        <v>6</v>
      </c>
      <c r="HY40" s="26"/>
      <c r="HZ40" s="26">
        <v>1</v>
      </c>
      <c r="IA40" s="26">
        <f t="shared" si="65"/>
        <v>5</v>
      </c>
      <c r="IB40" s="26"/>
      <c r="IC40" s="26"/>
      <c r="ID40" s="26">
        <f t="shared" si="66"/>
        <v>5</v>
      </c>
      <c r="IE40" s="26"/>
      <c r="IF40" s="26"/>
      <c r="IG40" s="33">
        <f t="shared" si="67"/>
        <v>5</v>
      </c>
      <c r="IH40" s="26">
        <v>9</v>
      </c>
      <c r="II40" s="26"/>
      <c r="IJ40" s="33">
        <f t="shared" si="68"/>
        <v>14</v>
      </c>
      <c r="IK40" s="26"/>
      <c r="IL40" s="26">
        <v>2</v>
      </c>
      <c r="IM40" s="33">
        <f t="shared" si="69"/>
        <v>12</v>
      </c>
      <c r="IN40" s="26"/>
      <c r="IO40" s="26"/>
      <c r="IP40" s="26">
        <f t="shared" si="70"/>
        <v>12</v>
      </c>
      <c r="IQ40" s="26"/>
      <c r="IR40" s="26"/>
      <c r="IS40" s="26">
        <f t="shared" si="71"/>
        <v>12</v>
      </c>
      <c r="IT40" s="26"/>
      <c r="IU40" s="26"/>
      <c r="IV40" s="26">
        <f t="shared" si="72"/>
        <v>12</v>
      </c>
      <c r="IW40" s="26"/>
      <c r="IX40" s="26"/>
      <c r="IY40" s="26">
        <f t="shared" si="73"/>
        <v>12</v>
      </c>
      <c r="IZ40" s="26"/>
      <c r="JA40" s="26">
        <v>1</v>
      </c>
      <c r="JB40" s="26">
        <f t="shared" si="74"/>
        <v>11</v>
      </c>
      <c r="JC40" s="26"/>
      <c r="JD40" s="26">
        <v>1</v>
      </c>
      <c r="JE40" s="26">
        <f t="shared" si="75"/>
        <v>10</v>
      </c>
      <c r="JF40" s="26"/>
      <c r="JG40" s="26"/>
      <c r="JH40" s="26">
        <f t="shared" si="76"/>
        <v>10</v>
      </c>
      <c r="JI40" s="26"/>
      <c r="JJ40" s="26"/>
      <c r="JK40" s="26">
        <f t="shared" si="77"/>
        <v>10</v>
      </c>
      <c r="JL40" s="26"/>
      <c r="JM40" s="26"/>
      <c r="JN40" s="26">
        <f t="shared" si="78"/>
        <v>10</v>
      </c>
      <c r="JO40" s="26"/>
      <c r="JP40" s="26"/>
      <c r="JQ40" s="26">
        <f t="shared" si="79"/>
        <v>10</v>
      </c>
      <c r="JR40" s="26"/>
      <c r="JS40" s="26">
        <v>1</v>
      </c>
      <c r="JT40" s="26">
        <f t="shared" si="80"/>
        <v>9</v>
      </c>
      <c r="JU40" s="26"/>
      <c r="JV40" s="26"/>
      <c r="JW40" s="26">
        <f t="shared" si="131"/>
        <v>9</v>
      </c>
      <c r="JX40" s="26"/>
      <c r="JY40" s="26"/>
      <c r="JZ40" s="26">
        <f t="shared" si="81"/>
        <v>9</v>
      </c>
      <c r="KA40" s="26"/>
      <c r="KB40" s="26"/>
      <c r="KC40" s="26">
        <f t="shared" si="82"/>
        <v>9</v>
      </c>
      <c r="KD40" s="26"/>
      <c r="KE40" s="26"/>
      <c r="KF40" s="26">
        <f t="shared" si="83"/>
        <v>9</v>
      </c>
      <c r="KG40" s="26"/>
      <c r="KH40" s="26"/>
      <c r="KI40" s="26">
        <f t="shared" si="84"/>
        <v>9</v>
      </c>
      <c r="KJ40" s="26"/>
      <c r="KK40" s="26">
        <v>2</v>
      </c>
      <c r="KL40" s="26">
        <f t="shared" si="85"/>
        <v>7</v>
      </c>
      <c r="KM40" s="26"/>
      <c r="KN40" s="26">
        <v>1</v>
      </c>
      <c r="KO40" s="26">
        <f t="shared" si="86"/>
        <v>6</v>
      </c>
      <c r="KP40" s="26"/>
      <c r="KQ40" s="26">
        <v>1</v>
      </c>
      <c r="KR40" s="26">
        <f t="shared" si="87"/>
        <v>5</v>
      </c>
      <c r="KS40" s="26"/>
      <c r="KT40" s="26"/>
      <c r="KU40" s="26">
        <f t="shared" si="88"/>
        <v>5</v>
      </c>
      <c r="KV40" s="26"/>
      <c r="KW40" s="26"/>
      <c r="KX40" s="26">
        <f t="shared" si="89"/>
        <v>5</v>
      </c>
      <c r="KY40" s="26"/>
      <c r="KZ40" s="26">
        <v>3</v>
      </c>
      <c r="LA40" s="26">
        <f t="shared" si="90"/>
        <v>2</v>
      </c>
      <c r="LB40" s="26"/>
      <c r="LC40" s="26">
        <v>1</v>
      </c>
      <c r="LD40" s="26">
        <f t="shared" si="91"/>
        <v>1</v>
      </c>
      <c r="LE40" s="26">
        <v>13</v>
      </c>
      <c r="LF40" s="26">
        <v>1</v>
      </c>
      <c r="LG40" s="26">
        <f t="shared" si="92"/>
        <v>13</v>
      </c>
      <c r="LH40" s="26"/>
      <c r="LI40" s="26">
        <v>1</v>
      </c>
      <c r="LJ40" s="26">
        <f t="shared" si="93"/>
        <v>12</v>
      </c>
      <c r="LK40" s="26"/>
      <c r="LL40" s="26"/>
      <c r="LM40" s="26">
        <f t="shared" si="94"/>
        <v>12</v>
      </c>
      <c r="LN40" s="26"/>
      <c r="LO40" s="26"/>
      <c r="LP40" s="26">
        <f t="shared" si="95"/>
        <v>12</v>
      </c>
      <c r="LQ40" s="26"/>
      <c r="LR40" s="26"/>
      <c r="LS40" s="26">
        <f t="shared" si="2"/>
        <v>12</v>
      </c>
      <c r="LT40" s="26"/>
      <c r="LU40" s="26"/>
      <c r="LV40" s="26">
        <f t="shared" si="96"/>
        <v>12</v>
      </c>
      <c r="LW40" s="26"/>
      <c r="LX40" s="26"/>
      <c r="LY40" s="26">
        <f t="shared" si="3"/>
        <v>12</v>
      </c>
      <c r="LZ40" s="26"/>
      <c r="MA40" s="26">
        <v>1</v>
      </c>
      <c r="MB40" s="26">
        <f t="shared" si="97"/>
        <v>11</v>
      </c>
      <c r="MC40" s="26"/>
      <c r="MD40" s="26"/>
      <c r="ME40" s="26">
        <f t="shared" si="98"/>
        <v>11</v>
      </c>
      <c r="MF40" s="26"/>
      <c r="MG40" s="26"/>
      <c r="MH40" s="26">
        <f t="shared" si="99"/>
        <v>11</v>
      </c>
      <c r="MI40" s="26"/>
      <c r="MJ40" s="26">
        <v>1</v>
      </c>
      <c r="MK40" s="26">
        <f t="shared" si="100"/>
        <v>10</v>
      </c>
      <c r="ML40" s="26"/>
      <c r="MM40" s="26"/>
      <c r="MN40" s="26">
        <f t="shared" si="101"/>
        <v>10</v>
      </c>
      <c r="MO40" s="26"/>
      <c r="MP40" s="26">
        <v>1</v>
      </c>
      <c r="MQ40" s="26">
        <f t="shared" si="102"/>
        <v>9</v>
      </c>
      <c r="MR40" s="26"/>
      <c r="MS40" s="26">
        <v>3</v>
      </c>
      <c r="MT40" s="26">
        <f t="shared" si="103"/>
        <v>6</v>
      </c>
      <c r="MU40" s="26"/>
      <c r="MV40" s="26">
        <v>1</v>
      </c>
      <c r="MW40" s="26">
        <f t="shared" si="104"/>
        <v>5</v>
      </c>
      <c r="MX40" s="26"/>
      <c r="MY40" s="26"/>
      <c r="MZ40" s="26">
        <f t="shared" si="105"/>
        <v>5</v>
      </c>
      <c r="NA40" s="26"/>
      <c r="NB40" s="26"/>
      <c r="NC40" s="26">
        <f t="shared" si="106"/>
        <v>5</v>
      </c>
      <c r="ND40" s="26"/>
      <c r="NE40" s="26"/>
      <c r="NF40" s="26">
        <f t="shared" si="107"/>
        <v>5</v>
      </c>
      <c r="NG40" s="26"/>
      <c r="NH40" s="26">
        <v>1</v>
      </c>
      <c r="NI40" s="26">
        <f t="shared" si="108"/>
        <v>4</v>
      </c>
      <c r="NJ40" s="26"/>
      <c r="NK40" s="26"/>
      <c r="NL40" s="26">
        <f t="shared" si="109"/>
        <v>4</v>
      </c>
      <c r="NM40" s="26"/>
      <c r="NN40" s="26"/>
      <c r="NO40" s="26">
        <f t="shared" si="110"/>
        <v>4</v>
      </c>
      <c r="NP40" s="26"/>
      <c r="NQ40" s="26"/>
      <c r="NR40" s="26">
        <f t="shared" si="111"/>
        <v>4</v>
      </c>
      <c r="NS40" s="26"/>
      <c r="NT40" s="26">
        <v>1</v>
      </c>
      <c r="NU40" s="26">
        <f t="shared" si="112"/>
        <v>3</v>
      </c>
      <c r="NV40" s="26"/>
      <c r="NW40" s="26"/>
      <c r="NX40" s="26">
        <f t="shared" si="113"/>
        <v>3</v>
      </c>
      <c r="NY40" s="26"/>
      <c r="NZ40" s="26">
        <v>1</v>
      </c>
      <c r="OA40" s="26">
        <f t="shared" si="114"/>
        <v>2</v>
      </c>
      <c r="OB40" s="26"/>
      <c r="OC40" s="26">
        <v>1</v>
      </c>
      <c r="OD40" s="26">
        <f t="shared" si="115"/>
        <v>1</v>
      </c>
      <c r="OE40" s="26">
        <v>13</v>
      </c>
      <c r="OF40" s="26"/>
      <c r="OG40" s="26">
        <f t="shared" si="116"/>
        <v>14</v>
      </c>
      <c r="OH40" s="26"/>
      <c r="OI40" s="26"/>
      <c r="OJ40" s="26">
        <f t="shared" si="117"/>
        <v>14</v>
      </c>
      <c r="OK40" s="26"/>
      <c r="OL40" s="26"/>
      <c r="OM40" s="26">
        <f t="shared" si="132"/>
        <v>14</v>
      </c>
      <c r="ON40" s="26"/>
      <c r="OO40" s="26"/>
      <c r="OP40" s="26">
        <f t="shared" si="118"/>
        <v>14</v>
      </c>
      <c r="OQ40" s="26"/>
      <c r="OR40" s="26"/>
      <c r="OS40" s="27">
        <f t="shared" si="119"/>
        <v>14</v>
      </c>
      <c r="OT40" s="26"/>
      <c r="OU40" s="26"/>
      <c r="OV40" s="26">
        <f t="shared" si="133"/>
        <v>14</v>
      </c>
      <c r="OW40" s="26"/>
      <c r="OX40" s="26">
        <v>1</v>
      </c>
      <c r="OY40" s="26">
        <f t="shared" si="120"/>
        <v>13</v>
      </c>
      <c r="OZ40" s="26"/>
      <c r="PA40" s="26">
        <v>1</v>
      </c>
      <c r="PB40" s="26">
        <f t="shared" si="121"/>
        <v>12</v>
      </c>
      <c r="PC40" s="26"/>
      <c r="PD40" s="26"/>
      <c r="PE40" s="26">
        <f t="shared" si="122"/>
        <v>12</v>
      </c>
      <c r="PF40" s="28">
        <f t="shared" si="123"/>
        <v>7</v>
      </c>
      <c r="PG40" s="29">
        <f t="shared" si="124"/>
        <v>0.30434782608695654</v>
      </c>
      <c r="PH40" s="18"/>
      <c r="PI40" s="28">
        <f t="shared" si="125"/>
        <v>9</v>
      </c>
      <c r="PJ40" s="29">
        <f t="shared" si="126"/>
        <v>0.34615384615384615</v>
      </c>
      <c r="PK40" s="6"/>
      <c r="PL40" s="28">
        <f t="shared" si="127"/>
        <v>13</v>
      </c>
      <c r="PM40" s="28">
        <f t="shared" si="128"/>
        <v>0.52</v>
      </c>
      <c r="PN40" s="6"/>
      <c r="PO40" s="28">
        <f t="shared" si="129"/>
        <v>29</v>
      </c>
      <c r="PP40" s="29">
        <f t="shared" si="130"/>
        <v>0.39189189189189189</v>
      </c>
    </row>
    <row r="41" spans="1:432" s="30" customFormat="1" ht="20.25" x14ac:dyDescent="0.3">
      <c r="A41" s="19">
        <v>37</v>
      </c>
      <c r="B41" s="31" t="s">
        <v>147</v>
      </c>
      <c r="C41" s="32" t="s">
        <v>108</v>
      </c>
      <c r="D41" s="26">
        <v>0</v>
      </c>
      <c r="E41" s="26"/>
      <c r="F41" s="26"/>
      <c r="G41" s="26">
        <f t="shared" si="134"/>
        <v>0</v>
      </c>
      <c r="H41" s="26"/>
      <c r="I41" s="26"/>
      <c r="J41" s="26">
        <f t="shared" si="135"/>
        <v>0</v>
      </c>
      <c r="K41" s="26"/>
      <c r="L41" s="26"/>
      <c r="M41" s="26">
        <f t="shared" si="136"/>
        <v>0</v>
      </c>
      <c r="N41" s="26"/>
      <c r="O41" s="26"/>
      <c r="P41" s="26">
        <f t="shared" si="137"/>
        <v>0</v>
      </c>
      <c r="Q41" s="26"/>
      <c r="R41" s="26"/>
      <c r="S41" s="26">
        <f t="shared" si="138"/>
        <v>0</v>
      </c>
      <c r="T41" s="26"/>
      <c r="U41" s="26"/>
      <c r="V41" s="26">
        <f t="shared" si="139"/>
        <v>0</v>
      </c>
      <c r="W41" s="26"/>
      <c r="X41" s="26"/>
      <c r="Y41" s="26">
        <f t="shared" si="140"/>
        <v>0</v>
      </c>
      <c r="Z41" s="26"/>
      <c r="AA41" s="26"/>
      <c r="AB41" s="26">
        <f t="shared" si="141"/>
        <v>0</v>
      </c>
      <c r="AC41" s="26"/>
      <c r="AD41" s="26"/>
      <c r="AE41" s="26">
        <f t="shared" si="142"/>
        <v>0</v>
      </c>
      <c r="AF41" s="26"/>
      <c r="AG41" s="26"/>
      <c r="AH41" s="26">
        <f t="shared" si="143"/>
        <v>0</v>
      </c>
      <c r="AI41" s="26"/>
      <c r="AJ41" s="26"/>
      <c r="AK41" s="26">
        <f t="shared" si="144"/>
        <v>0</v>
      </c>
      <c r="AL41" s="26"/>
      <c r="AM41" s="26"/>
      <c r="AN41" s="26">
        <f t="shared" si="145"/>
        <v>0</v>
      </c>
      <c r="AO41" s="26"/>
      <c r="AP41" s="26"/>
      <c r="AQ41" s="26">
        <f t="shared" si="146"/>
        <v>0</v>
      </c>
      <c r="AR41" s="26"/>
      <c r="AS41" s="26"/>
      <c r="AT41" s="26">
        <f t="shared" si="4"/>
        <v>0</v>
      </c>
      <c r="AU41" s="26"/>
      <c r="AV41" s="26"/>
      <c r="AW41" s="26">
        <f t="shared" si="5"/>
        <v>0</v>
      </c>
      <c r="AX41" s="26"/>
      <c r="AY41" s="26"/>
      <c r="AZ41" s="26">
        <f t="shared" si="6"/>
        <v>0</v>
      </c>
      <c r="BA41" s="26"/>
      <c r="BB41" s="26"/>
      <c r="BC41" s="26">
        <f t="shared" si="7"/>
        <v>0</v>
      </c>
      <c r="BD41" s="26"/>
      <c r="BE41" s="26"/>
      <c r="BF41" s="26">
        <f t="shared" si="8"/>
        <v>0</v>
      </c>
      <c r="BG41" s="26"/>
      <c r="BH41" s="26"/>
      <c r="BI41" s="26">
        <f t="shared" si="9"/>
        <v>0</v>
      </c>
      <c r="BJ41" s="26"/>
      <c r="BK41" s="26"/>
      <c r="BL41" s="26">
        <f t="shared" si="10"/>
        <v>0</v>
      </c>
      <c r="BM41" s="26"/>
      <c r="BN41" s="26"/>
      <c r="BO41" s="26">
        <f t="shared" si="11"/>
        <v>0</v>
      </c>
      <c r="BP41" s="26"/>
      <c r="BQ41" s="26"/>
      <c r="BR41" s="26">
        <f t="shared" si="12"/>
        <v>0</v>
      </c>
      <c r="BS41" s="26"/>
      <c r="BT41" s="26"/>
      <c r="BU41" s="26">
        <f t="shared" si="13"/>
        <v>0</v>
      </c>
      <c r="BV41" s="26"/>
      <c r="BW41" s="26"/>
      <c r="BX41" s="26">
        <f t="shared" si="14"/>
        <v>0</v>
      </c>
      <c r="BY41" s="26"/>
      <c r="BZ41" s="26"/>
      <c r="CA41" s="27">
        <f t="shared" si="15"/>
        <v>0</v>
      </c>
      <c r="CB41" s="26"/>
      <c r="CC41" s="26"/>
      <c r="CD41" s="26">
        <f t="shared" si="16"/>
        <v>0</v>
      </c>
      <c r="CE41" s="26"/>
      <c r="CF41" s="26"/>
      <c r="CG41" s="26">
        <f t="shared" si="17"/>
        <v>0</v>
      </c>
      <c r="CH41" s="26"/>
      <c r="CI41" s="26"/>
      <c r="CJ41" s="26">
        <f t="shared" si="18"/>
        <v>0</v>
      </c>
      <c r="CK41" s="26"/>
      <c r="CL41" s="26"/>
      <c r="CM41" s="26">
        <f t="shared" si="19"/>
        <v>0</v>
      </c>
      <c r="CN41" s="26"/>
      <c r="CO41" s="26"/>
      <c r="CP41" s="26">
        <f t="shared" si="20"/>
        <v>0</v>
      </c>
      <c r="CQ41" s="26"/>
      <c r="CR41" s="26"/>
      <c r="CS41" s="26">
        <f t="shared" si="21"/>
        <v>0</v>
      </c>
      <c r="CT41" s="26"/>
      <c r="CU41" s="26"/>
      <c r="CV41" s="26">
        <f t="shared" si="22"/>
        <v>0</v>
      </c>
      <c r="CW41" s="26"/>
      <c r="CX41" s="26"/>
      <c r="CY41" s="26">
        <f t="shared" si="23"/>
        <v>0</v>
      </c>
      <c r="CZ41" s="26"/>
      <c r="DA41" s="26"/>
      <c r="DB41" s="26">
        <f t="shared" si="24"/>
        <v>0</v>
      </c>
      <c r="DC41" s="26"/>
      <c r="DD41" s="26"/>
      <c r="DE41" s="26">
        <f t="shared" si="25"/>
        <v>0</v>
      </c>
      <c r="DF41" s="26"/>
      <c r="DG41" s="26"/>
      <c r="DH41" s="26">
        <f t="shared" si="26"/>
        <v>0</v>
      </c>
      <c r="DI41" s="26"/>
      <c r="DJ41" s="26"/>
      <c r="DK41" s="26">
        <f t="shared" si="27"/>
        <v>0</v>
      </c>
      <c r="DL41" s="26"/>
      <c r="DM41" s="26"/>
      <c r="DN41" s="26">
        <f t="shared" si="28"/>
        <v>0</v>
      </c>
      <c r="DO41" s="26"/>
      <c r="DP41" s="26"/>
      <c r="DQ41" s="26">
        <f t="shared" si="29"/>
        <v>0</v>
      </c>
      <c r="DR41" s="26"/>
      <c r="DS41" s="26"/>
      <c r="DT41" s="26">
        <f t="shared" si="30"/>
        <v>0</v>
      </c>
      <c r="DU41" s="26"/>
      <c r="DV41" s="26"/>
      <c r="DW41" s="26">
        <f t="shared" si="31"/>
        <v>0</v>
      </c>
      <c r="DX41" s="26"/>
      <c r="DY41" s="26"/>
      <c r="DZ41" s="26">
        <f t="shared" si="32"/>
        <v>0</v>
      </c>
      <c r="EA41" s="26"/>
      <c r="EB41" s="26"/>
      <c r="EC41" s="26">
        <f t="shared" si="33"/>
        <v>0</v>
      </c>
      <c r="ED41" s="26"/>
      <c r="EE41" s="26"/>
      <c r="EF41" s="26">
        <f t="shared" si="34"/>
        <v>0</v>
      </c>
      <c r="EG41" s="26"/>
      <c r="EH41" s="26"/>
      <c r="EI41" s="26">
        <f t="shared" si="35"/>
        <v>0</v>
      </c>
      <c r="EJ41" s="26"/>
      <c r="EK41" s="26"/>
      <c r="EL41" s="26">
        <f t="shared" si="36"/>
        <v>0</v>
      </c>
      <c r="EM41" s="26"/>
      <c r="EN41" s="26"/>
      <c r="EO41" s="26">
        <f t="shared" si="37"/>
        <v>0</v>
      </c>
      <c r="EP41" s="26"/>
      <c r="EQ41" s="26"/>
      <c r="ER41" s="26">
        <f t="shared" si="38"/>
        <v>0</v>
      </c>
      <c r="ES41" s="26"/>
      <c r="ET41" s="26"/>
      <c r="EU41" s="26">
        <f t="shared" si="39"/>
        <v>0</v>
      </c>
      <c r="EV41" s="26"/>
      <c r="EW41" s="26"/>
      <c r="EX41" s="26">
        <f t="shared" si="40"/>
        <v>0</v>
      </c>
      <c r="EY41" s="26"/>
      <c r="EZ41" s="26"/>
      <c r="FA41" s="26">
        <f t="shared" si="41"/>
        <v>0</v>
      </c>
      <c r="FB41" s="26"/>
      <c r="FC41" s="26"/>
      <c r="FD41" s="26">
        <f t="shared" si="42"/>
        <v>0</v>
      </c>
      <c r="FE41" s="26"/>
      <c r="FF41" s="26"/>
      <c r="FG41" s="26">
        <f t="shared" si="0"/>
        <v>0</v>
      </c>
      <c r="FH41" s="26"/>
      <c r="FI41" s="26"/>
      <c r="FJ41" s="26">
        <f t="shared" si="43"/>
        <v>0</v>
      </c>
      <c r="FK41" s="26"/>
      <c r="FL41" s="26"/>
      <c r="FM41" s="26">
        <f t="shared" si="44"/>
        <v>0</v>
      </c>
      <c r="FN41" s="26"/>
      <c r="FO41" s="26"/>
      <c r="FP41" s="26">
        <f t="shared" si="45"/>
        <v>0</v>
      </c>
      <c r="FQ41" s="26"/>
      <c r="FR41" s="26"/>
      <c r="FS41" s="26">
        <f t="shared" si="46"/>
        <v>0</v>
      </c>
      <c r="FT41" s="26"/>
      <c r="FU41" s="26"/>
      <c r="FV41" s="26">
        <f t="shared" si="47"/>
        <v>0</v>
      </c>
      <c r="FW41" s="26"/>
      <c r="FX41" s="26"/>
      <c r="FY41" s="26">
        <f t="shared" si="48"/>
        <v>0</v>
      </c>
      <c r="FZ41" s="26"/>
      <c r="GA41" s="26"/>
      <c r="GB41" s="26">
        <f t="shared" si="49"/>
        <v>0</v>
      </c>
      <c r="GC41" s="26"/>
      <c r="GD41" s="26"/>
      <c r="GE41" s="26">
        <f t="shared" si="50"/>
        <v>0</v>
      </c>
      <c r="GF41" s="26"/>
      <c r="GG41" s="26"/>
      <c r="GH41" s="26">
        <f t="shared" si="51"/>
        <v>0</v>
      </c>
      <c r="GI41" s="26"/>
      <c r="GJ41" s="26"/>
      <c r="GK41" s="26">
        <f t="shared" si="52"/>
        <v>0</v>
      </c>
      <c r="GL41" s="26"/>
      <c r="GM41" s="26"/>
      <c r="GN41" s="26">
        <f t="shared" si="53"/>
        <v>0</v>
      </c>
      <c r="GO41" s="26"/>
      <c r="GP41" s="26"/>
      <c r="GQ41" s="26">
        <f t="shared" si="54"/>
        <v>0</v>
      </c>
      <c r="GR41" s="26"/>
      <c r="GS41" s="26"/>
      <c r="GT41" s="26">
        <f t="shared" si="55"/>
        <v>0</v>
      </c>
      <c r="GU41" s="26"/>
      <c r="GV41" s="26"/>
      <c r="GW41" s="26">
        <f t="shared" si="56"/>
        <v>0</v>
      </c>
      <c r="GX41" s="26"/>
      <c r="GY41" s="26"/>
      <c r="GZ41" s="26">
        <f t="shared" si="57"/>
        <v>0</v>
      </c>
      <c r="HA41" s="26"/>
      <c r="HB41" s="26"/>
      <c r="HC41" s="26">
        <f t="shared" si="58"/>
        <v>0</v>
      </c>
      <c r="HD41" s="26"/>
      <c r="HE41" s="26"/>
      <c r="HF41" s="26">
        <f t="shared" si="59"/>
        <v>0</v>
      </c>
      <c r="HG41" s="26"/>
      <c r="HH41" s="26"/>
      <c r="HI41" s="26">
        <f t="shared" si="60"/>
        <v>0</v>
      </c>
      <c r="HJ41" s="26"/>
      <c r="HK41" s="26"/>
      <c r="HL41" s="26">
        <f t="shared" si="61"/>
        <v>0</v>
      </c>
      <c r="HM41" s="26"/>
      <c r="HN41" s="26"/>
      <c r="HO41" s="26">
        <f t="shared" si="62"/>
        <v>0</v>
      </c>
      <c r="HP41" s="26"/>
      <c r="HQ41" s="26"/>
      <c r="HR41" s="26">
        <f t="shared" si="63"/>
        <v>0</v>
      </c>
      <c r="HS41" s="26"/>
      <c r="HT41" s="26"/>
      <c r="HU41" s="26">
        <f t="shared" si="1"/>
        <v>0</v>
      </c>
      <c r="HV41" s="26"/>
      <c r="HW41" s="26"/>
      <c r="HX41" s="26">
        <f t="shared" si="64"/>
        <v>0</v>
      </c>
      <c r="HY41" s="26"/>
      <c r="HZ41" s="26"/>
      <c r="IA41" s="26">
        <f t="shared" si="65"/>
        <v>0</v>
      </c>
      <c r="IB41" s="26"/>
      <c r="IC41" s="26"/>
      <c r="ID41" s="26">
        <f t="shared" si="66"/>
        <v>0</v>
      </c>
      <c r="IE41" s="26"/>
      <c r="IF41" s="26"/>
      <c r="IG41" s="33">
        <f t="shared" si="67"/>
        <v>0</v>
      </c>
      <c r="IH41" s="26"/>
      <c r="II41" s="26"/>
      <c r="IJ41" s="33">
        <f t="shared" si="68"/>
        <v>0</v>
      </c>
      <c r="IK41" s="26"/>
      <c r="IL41" s="26"/>
      <c r="IM41" s="33">
        <f t="shared" si="69"/>
        <v>0</v>
      </c>
      <c r="IN41" s="26"/>
      <c r="IO41" s="26"/>
      <c r="IP41" s="26">
        <f t="shared" si="70"/>
        <v>0</v>
      </c>
      <c r="IQ41" s="26"/>
      <c r="IR41" s="26"/>
      <c r="IS41" s="26">
        <f t="shared" si="71"/>
        <v>0</v>
      </c>
      <c r="IT41" s="26"/>
      <c r="IU41" s="26"/>
      <c r="IV41" s="26">
        <f t="shared" si="72"/>
        <v>0</v>
      </c>
      <c r="IW41" s="26"/>
      <c r="IX41" s="26"/>
      <c r="IY41" s="26">
        <f t="shared" si="73"/>
        <v>0</v>
      </c>
      <c r="IZ41" s="26"/>
      <c r="JA41" s="26"/>
      <c r="JB41" s="26">
        <f t="shared" si="74"/>
        <v>0</v>
      </c>
      <c r="JC41" s="26"/>
      <c r="JD41" s="26"/>
      <c r="JE41" s="26">
        <f t="shared" si="75"/>
        <v>0</v>
      </c>
      <c r="JF41" s="26"/>
      <c r="JG41" s="26"/>
      <c r="JH41" s="26">
        <f t="shared" si="76"/>
        <v>0</v>
      </c>
      <c r="JI41" s="26"/>
      <c r="JJ41" s="26"/>
      <c r="JK41" s="26">
        <f t="shared" si="77"/>
        <v>0</v>
      </c>
      <c r="JL41" s="26"/>
      <c r="JM41" s="26"/>
      <c r="JN41" s="26">
        <f t="shared" si="78"/>
        <v>0</v>
      </c>
      <c r="JO41" s="26"/>
      <c r="JP41" s="26"/>
      <c r="JQ41" s="26">
        <f t="shared" si="79"/>
        <v>0</v>
      </c>
      <c r="JR41" s="26"/>
      <c r="JS41" s="26"/>
      <c r="JT41" s="26">
        <f t="shared" si="80"/>
        <v>0</v>
      </c>
      <c r="JU41" s="26"/>
      <c r="JV41" s="26"/>
      <c r="JW41" s="26">
        <f t="shared" si="131"/>
        <v>0</v>
      </c>
      <c r="JX41" s="26"/>
      <c r="JY41" s="26"/>
      <c r="JZ41" s="26">
        <f t="shared" si="81"/>
        <v>0</v>
      </c>
      <c r="KA41" s="26"/>
      <c r="KB41" s="26"/>
      <c r="KC41" s="26">
        <f t="shared" si="82"/>
        <v>0</v>
      </c>
      <c r="KD41" s="26"/>
      <c r="KE41" s="26"/>
      <c r="KF41" s="26">
        <f t="shared" si="83"/>
        <v>0</v>
      </c>
      <c r="KG41" s="26"/>
      <c r="KH41" s="26"/>
      <c r="KI41" s="26">
        <f t="shared" si="84"/>
        <v>0</v>
      </c>
      <c r="KJ41" s="26"/>
      <c r="KK41" s="26"/>
      <c r="KL41" s="26">
        <f t="shared" si="85"/>
        <v>0</v>
      </c>
      <c r="KM41" s="26"/>
      <c r="KN41" s="26"/>
      <c r="KO41" s="26">
        <f t="shared" si="86"/>
        <v>0</v>
      </c>
      <c r="KP41" s="26"/>
      <c r="KQ41" s="26"/>
      <c r="KR41" s="26">
        <f t="shared" si="87"/>
        <v>0</v>
      </c>
      <c r="KS41" s="26"/>
      <c r="KT41" s="26"/>
      <c r="KU41" s="26">
        <f t="shared" si="88"/>
        <v>0</v>
      </c>
      <c r="KV41" s="26"/>
      <c r="KW41" s="26"/>
      <c r="KX41" s="26">
        <f t="shared" si="89"/>
        <v>0</v>
      </c>
      <c r="KY41" s="26"/>
      <c r="KZ41" s="26"/>
      <c r="LA41" s="26">
        <f t="shared" si="90"/>
        <v>0</v>
      </c>
      <c r="LB41" s="26"/>
      <c r="LC41" s="26"/>
      <c r="LD41" s="26">
        <f t="shared" si="91"/>
        <v>0</v>
      </c>
      <c r="LE41" s="26"/>
      <c r="LF41" s="26"/>
      <c r="LG41" s="26">
        <f t="shared" si="92"/>
        <v>0</v>
      </c>
      <c r="LH41" s="26"/>
      <c r="LI41" s="26"/>
      <c r="LJ41" s="26">
        <f t="shared" si="93"/>
        <v>0</v>
      </c>
      <c r="LK41" s="26"/>
      <c r="LL41" s="26"/>
      <c r="LM41" s="26">
        <f t="shared" si="94"/>
        <v>0</v>
      </c>
      <c r="LN41" s="26"/>
      <c r="LO41" s="26"/>
      <c r="LP41" s="26">
        <f t="shared" si="95"/>
        <v>0</v>
      </c>
      <c r="LQ41" s="26"/>
      <c r="LR41" s="26"/>
      <c r="LS41" s="26">
        <f t="shared" si="2"/>
        <v>0</v>
      </c>
      <c r="LT41" s="26"/>
      <c r="LU41" s="26"/>
      <c r="LV41" s="26">
        <f t="shared" si="96"/>
        <v>0</v>
      </c>
      <c r="LW41" s="26"/>
      <c r="LX41" s="26"/>
      <c r="LY41" s="26">
        <f t="shared" si="3"/>
        <v>0</v>
      </c>
      <c r="LZ41" s="26"/>
      <c r="MA41" s="26"/>
      <c r="MB41" s="26">
        <f t="shared" si="97"/>
        <v>0</v>
      </c>
      <c r="MC41" s="26"/>
      <c r="MD41" s="26"/>
      <c r="ME41" s="26">
        <f t="shared" si="98"/>
        <v>0</v>
      </c>
      <c r="MF41" s="26"/>
      <c r="MG41" s="26"/>
      <c r="MH41" s="26">
        <f t="shared" si="99"/>
        <v>0</v>
      </c>
      <c r="MI41" s="26"/>
      <c r="MJ41" s="26"/>
      <c r="MK41" s="26">
        <f t="shared" si="100"/>
        <v>0</v>
      </c>
      <c r="ML41" s="26"/>
      <c r="MM41" s="26"/>
      <c r="MN41" s="26">
        <f t="shared" si="101"/>
        <v>0</v>
      </c>
      <c r="MO41" s="26"/>
      <c r="MP41" s="26"/>
      <c r="MQ41" s="26">
        <f t="shared" si="102"/>
        <v>0</v>
      </c>
      <c r="MR41" s="26"/>
      <c r="MS41" s="26"/>
      <c r="MT41" s="26">
        <f t="shared" si="103"/>
        <v>0</v>
      </c>
      <c r="MU41" s="26"/>
      <c r="MV41" s="26"/>
      <c r="MW41" s="26">
        <f t="shared" si="104"/>
        <v>0</v>
      </c>
      <c r="MX41" s="26"/>
      <c r="MY41" s="26"/>
      <c r="MZ41" s="26">
        <f t="shared" si="105"/>
        <v>0</v>
      </c>
      <c r="NA41" s="26"/>
      <c r="NB41" s="26"/>
      <c r="NC41" s="26">
        <f t="shared" si="106"/>
        <v>0</v>
      </c>
      <c r="ND41" s="26"/>
      <c r="NE41" s="26"/>
      <c r="NF41" s="26">
        <f t="shared" si="107"/>
        <v>0</v>
      </c>
      <c r="NG41" s="26"/>
      <c r="NH41" s="26"/>
      <c r="NI41" s="26">
        <f t="shared" si="108"/>
        <v>0</v>
      </c>
      <c r="NJ41" s="26"/>
      <c r="NK41" s="26"/>
      <c r="NL41" s="26">
        <f t="shared" si="109"/>
        <v>0</v>
      </c>
      <c r="NM41" s="26"/>
      <c r="NN41" s="26"/>
      <c r="NO41" s="26">
        <f t="shared" si="110"/>
        <v>0</v>
      </c>
      <c r="NP41" s="26"/>
      <c r="NQ41" s="26"/>
      <c r="NR41" s="26">
        <f t="shared" si="111"/>
        <v>0</v>
      </c>
      <c r="NS41" s="26"/>
      <c r="NT41" s="26"/>
      <c r="NU41" s="26">
        <f t="shared" si="112"/>
        <v>0</v>
      </c>
      <c r="NV41" s="26"/>
      <c r="NW41" s="26"/>
      <c r="NX41" s="26">
        <f t="shared" si="113"/>
        <v>0</v>
      </c>
      <c r="NY41" s="26"/>
      <c r="NZ41" s="26"/>
      <c r="OA41" s="26">
        <f t="shared" si="114"/>
        <v>0</v>
      </c>
      <c r="OB41" s="26"/>
      <c r="OC41" s="26"/>
      <c r="OD41" s="26">
        <f t="shared" si="115"/>
        <v>0</v>
      </c>
      <c r="OE41" s="26"/>
      <c r="OF41" s="26"/>
      <c r="OG41" s="26">
        <f t="shared" si="116"/>
        <v>0</v>
      </c>
      <c r="OH41" s="26"/>
      <c r="OI41" s="26"/>
      <c r="OJ41" s="26">
        <f t="shared" si="117"/>
        <v>0</v>
      </c>
      <c r="OK41" s="26"/>
      <c r="OL41" s="26"/>
      <c r="OM41" s="26">
        <f t="shared" si="132"/>
        <v>0</v>
      </c>
      <c r="ON41" s="26"/>
      <c r="OO41" s="26"/>
      <c r="OP41" s="26">
        <f t="shared" si="118"/>
        <v>0</v>
      </c>
      <c r="OQ41" s="26"/>
      <c r="OR41" s="26"/>
      <c r="OS41" s="27">
        <f t="shared" si="119"/>
        <v>0</v>
      </c>
      <c r="OT41" s="26"/>
      <c r="OU41" s="26"/>
      <c r="OV41" s="26">
        <f t="shared" si="133"/>
        <v>0</v>
      </c>
      <c r="OW41" s="26"/>
      <c r="OX41" s="26"/>
      <c r="OY41" s="26">
        <f t="shared" si="120"/>
        <v>0</v>
      </c>
      <c r="OZ41" s="26"/>
      <c r="PA41" s="26"/>
      <c r="PB41" s="26">
        <f t="shared" si="121"/>
        <v>0</v>
      </c>
      <c r="PC41" s="26"/>
      <c r="PD41" s="26"/>
      <c r="PE41" s="26">
        <f t="shared" si="122"/>
        <v>0</v>
      </c>
      <c r="PF41" s="28">
        <f t="shared" si="123"/>
        <v>0</v>
      </c>
      <c r="PG41" s="29">
        <f t="shared" si="124"/>
        <v>0</v>
      </c>
      <c r="PH41" s="18"/>
      <c r="PI41" s="28">
        <f t="shared" si="125"/>
        <v>0</v>
      </c>
      <c r="PJ41" s="29">
        <f t="shared" si="126"/>
        <v>0</v>
      </c>
      <c r="PK41" s="6"/>
      <c r="PL41" s="28">
        <f t="shared" si="127"/>
        <v>0</v>
      </c>
      <c r="PM41" s="28">
        <f t="shared" si="128"/>
        <v>0</v>
      </c>
      <c r="PN41" s="6"/>
      <c r="PO41" s="28">
        <f t="shared" si="129"/>
        <v>0</v>
      </c>
      <c r="PP41" s="29">
        <f t="shared" si="130"/>
        <v>0</v>
      </c>
    </row>
    <row r="42" spans="1:432" s="30" customFormat="1" ht="20.25" x14ac:dyDescent="0.3">
      <c r="A42" s="19">
        <v>38</v>
      </c>
      <c r="B42" s="31" t="s">
        <v>148</v>
      </c>
      <c r="C42" s="32" t="s">
        <v>108</v>
      </c>
      <c r="D42" s="26">
        <v>0</v>
      </c>
      <c r="E42" s="26"/>
      <c r="F42" s="26"/>
      <c r="G42" s="26">
        <f t="shared" si="134"/>
        <v>0</v>
      </c>
      <c r="H42" s="26"/>
      <c r="I42" s="26"/>
      <c r="J42" s="26">
        <f t="shared" si="135"/>
        <v>0</v>
      </c>
      <c r="K42" s="26"/>
      <c r="L42" s="26"/>
      <c r="M42" s="26">
        <f t="shared" si="136"/>
        <v>0</v>
      </c>
      <c r="N42" s="26"/>
      <c r="O42" s="26"/>
      <c r="P42" s="26">
        <f t="shared" si="137"/>
        <v>0</v>
      </c>
      <c r="Q42" s="26"/>
      <c r="R42" s="26"/>
      <c r="S42" s="26">
        <f t="shared" si="138"/>
        <v>0</v>
      </c>
      <c r="T42" s="26"/>
      <c r="U42" s="26"/>
      <c r="V42" s="26">
        <f t="shared" si="139"/>
        <v>0</v>
      </c>
      <c r="W42" s="26"/>
      <c r="X42" s="26"/>
      <c r="Y42" s="26">
        <f t="shared" si="140"/>
        <v>0</v>
      </c>
      <c r="Z42" s="26"/>
      <c r="AA42" s="26"/>
      <c r="AB42" s="26">
        <f t="shared" si="141"/>
        <v>0</v>
      </c>
      <c r="AC42" s="26"/>
      <c r="AD42" s="26"/>
      <c r="AE42" s="26">
        <f t="shared" si="142"/>
        <v>0</v>
      </c>
      <c r="AF42" s="26"/>
      <c r="AG42" s="26"/>
      <c r="AH42" s="26">
        <f t="shared" si="143"/>
        <v>0</v>
      </c>
      <c r="AI42" s="26"/>
      <c r="AJ42" s="26"/>
      <c r="AK42" s="26">
        <f t="shared" si="144"/>
        <v>0</v>
      </c>
      <c r="AL42" s="26"/>
      <c r="AM42" s="26"/>
      <c r="AN42" s="26">
        <f t="shared" si="145"/>
        <v>0</v>
      </c>
      <c r="AO42" s="26"/>
      <c r="AP42" s="26"/>
      <c r="AQ42" s="26">
        <f t="shared" si="146"/>
        <v>0</v>
      </c>
      <c r="AR42" s="26"/>
      <c r="AS42" s="26"/>
      <c r="AT42" s="26">
        <f t="shared" si="4"/>
        <v>0</v>
      </c>
      <c r="AU42" s="26"/>
      <c r="AV42" s="26"/>
      <c r="AW42" s="26">
        <f t="shared" si="5"/>
        <v>0</v>
      </c>
      <c r="AX42" s="26"/>
      <c r="AY42" s="26"/>
      <c r="AZ42" s="26">
        <f t="shared" si="6"/>
        <v>0</v>
      </c>
      <c r="BA42" s="26"/>
      <c r="BB42" s="26"/>
      <c r="BC42" s="26">
        <f t="shared" si="7"/>
        <v>0</v>
      </c>
      <c r="BD42" s="26"/>
      <c r="BE42" s="26"/>
      <c r="BF42" s="26">
        <f t="shared" si="8"/>
        <v>0</v>
      </c>
      <c r="BG42" s="26"/>
      <c r="BH42" s="26"/>
      <c r="BI42" s="26">
        <f t="shared" si="9"/>
        <v>0</v>
      </c>
      <c r="BJ42" s="26"/>
      <c r="BK42" s="26"/>
      <c r="BL42" s="26">
        <f t="shared" si="10"/>
        <v>0</v>
      </c>
      <c r="BM42" s="26"/>
      <c r="BN42" s="26"/>
      <c r="BO42" s="26">
        <f t="shared" si="11"/>
        <v>0</v>
      </c>
      <c r="BP42" s="26"/>
      <c r="BQ42" s="26"/>
      <c r="BR42" s="26">
        <f t="shared" si="12"/>
        <v>0</v>
      </c>
      <c r="BS42" s="26"/>
      <c r="BT42" s="26"/>
      <c r="BU42" s="26">
        <f t="shared" si="13"/>
        <v>0</v>
      </c>
      <c r="BV42" s="26"/>
      <c r="BW42" s="26"/>
      <c r="BX42" s="26">
        <f t="shared" si="14"/>
        <v>0</v>
      </c>
      <c r="BY42" s="26"/>
      <c r="BZ42" s="26"/>
      <c r="CA42" s="27">
        <f t="shared" si="15"/>
        <v>0</v>
      </c>
      <c r="CB42" s="26"/>
      <c r="CC42" s="26"/>
      <c r="CD42" s="26">
        <f t="shared" si="16"/>
        <v>0</v>
      </c>
      <c r="CE42" s="26">
        <v>50.44</v>
      </c>
      <c r="CF42" s="26"/>
      <c r="CG42" s="26">
        <f t="shared" si="17"/>
        <v>50.44</v>
      </c>
      <c r="CH42" s="26"/>
      <c r="CI42" s="26"/>
      <c r="CJ42" s="26">
        <f t="shared" si="18"/>
        <v>50.44</v>
      </c>
      <c r="CK42" s="26"/>
      <c r="CL42" s="26">
        <v>6</v>
      </c>
      <c r="CM42" s="26">
        <f t="shared" si="19"/>
        <v>44.44</v>
      </c>
      <c r="CN42" s="26"/>
      <c r="CO42" s="26"/>
      <c r="CP42" s="26">
        <f t="shared" si="20"/>
        <v>44.44</v>
      </c>
      <c r="CQ42" s="26"/>
      <c r="CR42" s="26"/>
      <c r="CS42" s="26">
        <f t="shared" si="21"/>
        <v>44.44</v>
      </c>
      <c r="CT42" s="26"/>
      <c r="CU42" s="26">
        <v>6</v>
      </c>
      <c r="CV42" s="26">
        <f t="shared" si="22"/>
        <v>38.44</v>
      </c>
      <c r="CW42" s="26"/>
      <c r="CX42" s="26"/>
      <c r="CY42" s="26">
        <f t="shared" si="23"/>
        <v>38.44</v>
      </c>
      <c r="CZ42" s="26"/>
      <c r="DA42" s="26"/>
      <c r="DB42" s="26">
        <f t="shared" si="24"/>
        <v>38.44</v>
      </c>
      <c r="DC42" s="26"/>
      <c r="DD42" s="26"/>
      <c r="DE42" s="26">
        <f t="shared" si="25"/>
        <v>38.44</v>
      </c>
      <c r="DF42" s="26"/>
      <c r="DG42" s="26">
        <v>5</v>
      </c>
      <c r="DH42" s="26">
        <f t="shared" si="26"/>
        <v>33.44</v>
      </c>
      <c r="DI42" s="26"/>
      <c r="DJ42" s="26"/>
      <c r="DK42" s="26">
        <f t="shared" si="27"/>
        <v>33.44</v>
      </c>
      <c r="DL42" s="26"/>
      <c r="DM42" s="26"/>
      <c r="DN42" s="26">
        <f t="shared" si="28"/>
        <v>33.44</v>
      </c>
      <c r="DO42" s="26"/>
      <c r="DP42" s="26"/>
      <c r="DQ42" s="26">
        <f t="shared" si="29"/>
        <v>33.44</v>
      </c>
      <c r="DR42" s="26"/>
      <c r="DS42" s="26">
        <v>6</v>
      </c>
      <c r="DT42" s="26">
        <f t="shared" si="30"/>
        <v>27.439999999999998</v>
      </c>
      <c r="DU42" s="26"/>
      <c r="DV42" s="26"/>
      <c r="DW42" s="26">
        <f t="shared" si="31"/>
        <v>27.439999999999998</v>
      </c>
      <c r="DX42" s="26"/>
      <c r="DY42" s="26"/>
      <c r="DZ42" s="26">
        <f t="shared" si="32"/>
        <v>27.439999999999998</v>
      </c>
      <c r="EA42" s="26"/>
      <c r="EB42" s="26">
        <v>6</v>
      </c>
      <c r="EC42" s="26">
        <f t="shared" si="33"/>
        <v>21.439999999999998</v>
      </c>
      <c r="ED42" s="26"/>
      <c r="EE42" s="26"/>
      <c r="EF42" s="26">
        <f t="shared" si="34"/>
        <v>21.439999999999998</v>
      </c>
      <c r="EG42" s="26"/>
      <c r="EH42" s="26">
        <v>6</v>
      </c>
      <c r="EI42" s="26">
        <f t="shared" si="35"/>
        <v>15.439999999999998</v>
      </c>
      <c r="EJ42" s="26"/>
      <c r="EK42" s="26"/>
      <c r="EL42" s="26">
        <f t="shared" si="36"/>
        <v>15.439999999999998</v>
      </c>
      <c r="EM42" s="26"/>
      <c r="EN42" s="26">
        <v>4</v>
      </c>
      <c r="EO42" s="26">
        <f t="shared" si="37"/>
        <v>11.439999999999998</v>
      </c>
      <c r="EP42" s="26"/>
      <c r="EQ42" s="26"/>
      <c r="ER42" s="26">
        <f t="shared" si="38"/>
        <v>11.439999999999998</v>
      </c>
      <c r="ES42" s="26"/>
      <c r="ET42" s="26">
        <v>6.44</v>
      </c>
      <c r="EU42" s="26">
        <f t="shared" si="39"/>
        <v>4.9999999999999973</v>
      </c>
      <c r="EV42" s="26"/>
      <c r="EW42" s="26"/>
      <c r="EX42" s="26">
        <f t="shared" si="40"/>
        <v>4.9999999999999973</v>
      </c>
      <c r="EY42" s="26"/>
      <c r="EZ42" s="26"/>
      <c r="FA42" s="26">
        <f t="shared" si="41"/>
        <v>4.9999999999999973</v>
      </c>
      <c r="FB42" s="26"/>
      <c r="FC42" s="26">
        <v>3</v>
      </c>
      <c r="FD42" s="26">
        <f t="shared" si="42"/>
        <v>1.9999999999999973</v>
      </c>
      <c r="FE42" s="26"/>
      <c r="FF42" s="26"/>
      <c r="FG42" s="26">
        <f t="shared" si="0"/>
        <v>1.9999999999999973</v>
      </c>
      <c r="FH42" s="26"/>
      <c r="FI42" s="26">
        <v>2</v>
      </c>
      <c r="FJ42" s="26">
        <v>0</v>
      </c>
      <c r="FK42" s="26">
        <v>50</v>
      </c>
      <c r="FL42" s="26">
        <v>3</v>
      </c>
      <c r="FM42" s="26">
        <f t="shared" si="44"/>
        <v>47</v>
      </c>
      <c r="FN42" s="26"/>
      <c r="FO42" s="26">
        <v>3</v>
      </c>
      <c r="FP42" s="26">
        <f t="shared" si="45"/>
        <v>44</v>
      </c>
      <c r="FQ42" s="26"/>
      <c r="FR42" s="26"/>
      <c r="FS42" s="26">
        <f t="shared" si="46"/>
        <v>44</v>
      </c>
      <c r="FT42" s="26"/>
      <c r="FU42" s="26">
        <v>6</v>
      </c>
      <c r="FV42" s="26">
        <f t="shared" si="47"/>
        <v>38</v>
      </c>
      <c r="FW42" s="26"/>
      <c r="FX42" s="26">
        <v>6</v>
      </c>
      <c r="FY42" s="26">
        <f t="shared" si="48"/>
        <v>32</v>
      </c>
      <c r="FZ42" s="26"/>
      <c r="GA42" s="26"/>
      <c r="GB42" s="26">
        <f t="shared" si="49"/>
        <v>32</v>
      </c>
      <c r="GC42" s="26"/>
      <c r="GD42" s="26">
        <v>5</v>
      </c>
      <c r="GE42" s="26">
        <f t="shared" si="50"/>
        <v>27</v>
      </c>
      <c r="GF42" s="26"/>
      <c r="GG42" s="26"/>
      <c r="GH42" s="26">
        <f t="shared" si="51"/>
        <v>27</v>
      </c>
      <c r="GI42" s="26"/>
      <c r="GJ42" s="26">
        <v>6</v>
      </c>
      <c r="GK42" s="26">
        <f t="shared" si="52"/>
        <v>21</v>
      </c>
      <c r="GL42" s="26"/>
      <c r="GM42" s="26"/>
      <c r="GN42" s="26">
        <f t="shared" si="53"/>
        <v>21</v>
      </c>
      <c r="GO42" s="26"/>
      <c r="GP42" s="26"/>
      <c r="GQ42" s="26">
        <f t="shared" si="54"/>
        <v>21</v>
      </c>
      <c r="GR42" s="26"/>
      <c r="GS42" s="26"/>
      <c r="GT42" s="26">
        <f t="shared" si="55"/>
        <v>21</v>
      </c>
      <c r="GU42" s="26"/>
      <c r="GV42" s="26">
        <v>6</v>
      </c>
      <c r="GW42" s="26">
        <f t="shared" si="56"/>
        <v>15</v>
      </c>
      <c r="GX42" s="26"/>
      <c r="GY42" s="26"/>
      <c r="GZ42" s="26">
        <f t="shared" si="57"/>
        <v>15</v>
      </c>
      <c r="HA42" s="26"/>
      <c r="HB42" s="26"/>
      <c r="HC42" s="26">
        <f t="shared" si="58"/>
        <v>15</v>
      </c>
      <c r="HD42" s="26"/>
      <c r="HE42" s="26">
        <v>3</v>
      </c>
      <c r="HF42" s="26">
        <f t="shared" si="59"/>
        <v>12</v>
      </c>
      <c r="HG42" s="26"/>
      <c r="HH42" s="26">
        <v>3</v>
      </c>
      <c r="HI42" s="26">
        <f t="shared" si="60"/>
        <v>9</v>
      </c>
      <c r="HJ42" s="26"/>
      <c r="HK42" s="26">
        <v>2</v>
      </c>
      <c r="HL42" s="26">
        <f t="shared" si="61"/>
        <v>7</v>
      </c>
      <c r="HM42" s="26"/>
      <c r="HN42" s="26"/>
      <c r="HO42" s="26">
        <f t="shared" si="62"/>
        <v>7</v>
      </c>
      <c r="HP42" s="26"/>
      <c r="HQ42" s="26"/>
      <c r="HR42" s="26">
        <f t="shared" si="63"/>
        <v>7</v>
      </c>
      <c r="HS42" s="26"/>
      <c r="HT42" s="26">
        <v>6</v>
      </c>
      <c r="HU42" s="26">
        <f t="shared" si="1"/>
        <v>1</v>
      </c>
      <c r="HV42" s="26"/>
      <c r="HW42" s="26"/>
      <c r="HX42" s="26">
        <f t="shared" si="64"/>
        <v>1</v>
      </c>
      <c r="HY42" s="26"/>
      <c r="HZ42" s="26"/>
      <c r="IA42" s="26">
        <f t="shared" si="65"/>
        <v>1</v>
      </c>
      <c r="IB42" s="26">
        <v>28.2</v>
      </c>
      <c r="IC42" s="26">
        <v>2</v>
      </c>
      <c r="ID42" s="26">
        <f t="shared" si="66"/>
        <v>27.2</v>
      </c>
      <c r="IE42" s="26"/>
      <c r="IF42" s="26">
        <v>5</v>
      </c>
      <c r="IG42" s="33">
        <f t="shared" si="67"/>
        <v>22.2</v>
      </c>
      <c r="IH42" s="26"/>
      <c r="II42" s="26"/>
      <c r="IJ42" s="33">
        <f t="shared" si="68"/>
        <v>22.2</v>
      </c>
      <c r="IK42" s="26"/>
      <c r="IL42" s="26">
        <v>3</v>
      </c>
      <c r="IM42" s="33">
        <f t="shared" si="69"/>
        <v>19.2</v>
      </c>
      <c r="IN42" s="26"/>
      <c r="IO42" s="26"/>
      <c r="IP42" s="26">
        <f t="shared" si="70"/>
        <v>19.2</v>
      </c>
      <c r="IQ42" s="26"/>
      <c r="IR42" s="26">
        <v>5</v>
      </c>
      <c r="IS42" s="26">
        <f t="shared" si="71"/>
        <v>14.2</v>
      </c>
      <c r="IT42" s="26"/>
      <c r="IU42" s="26"/>
      <c r="IV42" s="26">
        <f t="shared" si="72"/>
        <v>14.2</v>
      </c>
      <c r="IW42" s="26"/>
      <c r="IX42" s="26"/>
      <c r="IY42" s="26">
        <f t="shared" si="73"/>
        <v>14.2</v>
      </c>
      <c r="IZ42" s="26"/>
      <c r="JA42" s="26">
        <v>4</v>
      </c>
      <c r="JB42" s="26">
        <f t="shared" si="74"/>
        <v>10.199999999999999</v>
      </c>
      <c r="JC42" s="26"/>
      <c r="JD42" s="26"/>
      <c r="JE42" s="26">
        <f t="shared" si="75"/>
        <v>10.199999999999999</v>
      </c>
      <c r="JF42" s="26"/>
      <c r="JG42" s="26"/>
      <c r="JH42" s="26">
        <f t="shared" si="76"/>
        <v>10.199999999999999</v>
      </c>
      <c r="JI42" s="26"/>
      <c r="JJ42" s="26"/>
      <c r="JK42" s="26">
        <f t="shared" si="77"/>
        <v>10.199999999999999</v>
      </c>
      <c r="JL42" s="26"/>
      <c r="JM42" s="26"/>
      <c r="JN42" s="26">
        <f t="shared" si="78"/>
        <v>10.199999999999999</v>
      </c>
      <c r="JO42" s="26"/>
      <c r="JP42" s="26">
        <v>3</v>
      </c>
      <c r="JQ42" s="26">
        <f t="shared" si="79"/>
        <v>7.1999999999999993</v>
      </c>
      <c r="JR42" s="26"/>
      <c r="JS42" s="26"/>
      <c r="JT42" s="26">
        <f t="shared" si="80"/>
        <v>7.1999999999999993</v>
      </c>
      <c r="JU42" s="26"/>
      <c r="JV42" s="26">
        <v>2</v>
      </c>
      <c r="JW42" s="26">
        <f t="shared" si="131"/>
        <v>5.1999999999999993</v>
      </c>
      <c r="JX42" s="26"/>
      <c r="JY42" s="26"/>
      <c r="JZ42" s="26">
        <f t="shared" si="81"/>
        <v>5.1999999999999993</v>
      </c>
      <c r="KA42" s="26"/>
      <c r="KB42" s="26">
        <v>2</v>
      </c>
      <c r="KC42" s="26">
        <f t="shared" si="82"/>
        <v>3.1999999999999993</v>
      </c>
      <c r="KD42" s="26"/>
      <c r="KE42" s="26">
        <v>2</v>
      </c>
      <c r="KF42" s="26">
        <f t="shared" si="83"/>
        <v>1.1999999999999993</v>
      </c>
      <c r="KG42" s="26"/>
      <c r="KH42" s="26">
        <v>1.2</v>
      </c>
      <c r="KI42" s="26">
        <f t="shared" si="84"/>
        <v>0</v>
      </c>
      <c r="KJ42" s="26"/>
      <c r="KK42" s="26"/>
      <c r="KL42" s="26">
        <f t="shared" si="85"/>
        <v>0</v>
      </c>
      <c r="KM42" s="26">
        <v>27.02</v>
      </c>
      <c r="KN42" s="26">
        <v>5</v>
      </c>
      <c r="KO42" s="26">
        <f t="shared" si="86"/>
        <v>22.02</v>
      </c>
      <c r="KP42" s="26"/>
      <c r="KQ42" s="26"/>
      <c r="KR42" s="26">
        <f t="shared" si="87"/>
        <v>22.02</v>
      </c>
      <c r="KS42" s="26"/>
      <c r="KT42" s="26"/>
      <c r="KU42" s="26">
        <f t="shared" si="88"/>
        <v>22.02</v>
      </c>
      <c r="KV42" s="26"/>
      <c r="KW42" s="26">
        <v>4</v>
      </c>
      <c r="KX42" s="26">
        <f t="shared" si="89"/>
        <v>18.02</v>
      </c>
      <c r="KY42" s="26"/>
      <c r="KZ42" s="26"/>
      <c r="LA42" s="26">
        <f t="shared" si="90"/>
        <v>18.02</v>
      </c>
      <c r="LB42" s="26"/>
      <c r="LC42" s="26"/>
      <c r="LD42" s="26">
        <f t="shared" si="91"/>
        <v>18.02</v>
      </c>
      <c r="LE42" s="26"/>
      <c r="LF42" s="26">
        <v>2</v>
      </c>
      <c r="LG42" s="26">
        <f t="shared" si="92"/>
        <v>16.02</v>
      </c>
      <c r="LH42" s="26"/>
      <c r="LI42" s="26">
        <v>5</v>
      </c>
      <c r="LJ42" s="26">
        <f t="shared" si="93"/>
        <v>11.02</v>
      </c>
      <c r="LK42" s="26"/>
      <c r="LL42" s="26"/>
      <c r="LM42" s="26">
        <f t="shared" si="94"/>
        <v>11.02</v>
      </c>
      <c r="LN42" s="26"/>
      <c r="LO42" s="26"/>
      <c r="LP42" s="26">
        <f t="shared" si="95"/>
        <v>11.02</v>
      </c>
      <c r="LQ42" s="26"/>
      <c r="LR42" s="26">
        <v>3</v>
      </c>
      <c r="LS42" s="26">
        <f t="shared" si="2"/>
        <v>8.02</v>
      </c>
      <c r="LT42" s="26"/>
      <c r="LU42" s="26"/>
      <c r="LV42" s="26">
        <f t="shared" si="96"/>
        <v>8.02</v>
      </c>
      <c r="LW42" s="26"/>
      <c r="LX42" s="26"/>
      <c r="LY42" s="26">
        <f t="shared" si="3"/>
        <v>8.02</v>
      </c>
      <c r="LZ42" s="26"/>
      <c r="MA42" s="26"/>
      <c r="MB42" s="26">
        <f t="shared" si="97"/>
        <v>8.02</v>
      </c>
      <c r="MC42" s="26"/>
      <c r="MD42" s="26">
        <v>3</v>
      </c>
      <c r="ME42" s="26">
        <f t="shared" si="98"/>
        <v>5.0199999999999996</v>
      </c>
      <c r="MF42" s="26"/>
      <c r="MG42" s="26"/>
      <c r="MH42" s="26">
        <f t="shared" si="99"/>
        <v>5.0199999999999996</v>
      </c>
      <c r="MI42" s="26"/>
      <c r="MJ42" s="26"/>
      <c r="MK42" s="26">
        <f t="shared" si="100"/>
        <v>5.0199999999999996</v>
      </c>
      <c r="ML42" s="26"/>
      <c r="MM42" s="26"/>
      <c r="MN42" s="26">
        <f t="shared" si="101"/>
        <v>5.0199999999999996</v>
      </c>
      <c r="MO42" s="26"/>
      <c r="MP42" s="26">
        <v>3</v>
      </c>
      <c r="MQ42" s="26">
        <f t="shared" si="102"/>
        <v>2.0199999999999996</v>
      </c>
      <c r="MR42" s="26"/>
      <c r="MS42" s="26">
        <v>2.02</v>
      </c>
      <c r="MT42" s="26">
        <f t="shared" si="103"/>
        <v>0</v>
      </c>
      <c r="MU42" s="26">
        <v>38.4</v>
      </c>
      <c r="MV42" s="26"/>
      <c r="MW42" s="26">
        <f t="shared" si="104"/>
        <v>38.4</v>
      </c>
      <c r="MX42" s="26"/>
      <c r="MY42" s="26">
        <v>4</v>
      </c>
      <c r="MZ42" s="26">
        <f t="shared" si="105"/>
        <v>34.4</v>
      </c>
      <c r="NA42" s="26"/>
      <c r="NB42" s="26"/>
      <c r="NC42" s="26">
        <f t="shared" si="106"/>
        <v>34.4</v>
      </c>
      <c r="ND42" s="26"/>
      <c r="NE42" s="26"/>
      <c r="NF42" s="26">
        <f t="shared" si="107"/>
        <v>34.4</v>
      </c>
      <c r="NG42" s="26"/>
      <c r="NH42" s="26">
        <v>4</v>
      </c>
      <c r="NI42" s="26">
        <f t="shared" si="108"/>
        <v>30.4</v>
      </c>
      <c r="NJ42" s="26"/>
      <c r="NK42" s="26"/>
      <c r="NL42" s="26">
        <f t="shared" si="109"/>
        <v>30.4</v>
      </c>
      <c r="NM42" s="26"/>
      <c r="NN42" s="26"/>
      <c r="NO42" s="26">
        <f t="shared" si="110"/>
        <v>30.4</v>
      </c>
      <c r="NP42" s="26"/>
      <c r="NQ42" s="26">
        <v>2</v>
      </c>
      <c r="NR42" s="26">
        <f t="shared" si="111"/>
        <v>28.4</v>
      </c>
      <c r="NS42" s="26"/>
      <c r="NT42" s="26">
        <v>3</v>
      </c>
      <c r="NU42" s="26">
        <f t="shared" si="112"/>
        <v>25.4</v>
      </c>
      <c r="NV42" s="26"/>
      <c r="NW42" s="26">
        <v>2</v>
      </c>
      <c r="NX42" s="26">
        <f t="shared" si="113"/>
        <v>23.4</v>
      </c>
      <c r="NY42" s="26"/>
      <c r="NZ42" s="26">
        <v>3</v>
      </c>
      <c r="OA42" s="26">
        <f t="shared" si="114"/>
        <v>20.399999999999999</v>
      </c>
      <c r="OB42" s="26"/>
      <c r="OC42" s="26"/>
      <c r="OD42" s="26">
        <f t="shared" si="115"/>
        <v>20.399999999999999</v>
      </c>
      <c r="OE42" s="26"/>
      <c r="OF42" s="26"/>
      <c r="OG42" s="26">
        <f t="shared" si="116"/>
        <v>20.399999999999999</v>
      </c>
      <c r="OH42" s="26"/>
      <c r="OI42" s="26"/>
      <c r="OJ42" s="26">
        <f t="shared" si="117"/>
        <v>20.399999999999999</v>
      </c>
      <c r="OK42" s="26"/>
      <c r="OL42" s="26">
        <v>3</v>
      </c>
      <c r="OM42" s="26">
        <f t="shared" si="132"/>
        <v>17.399999999999999</v>
      </c>
      <c r="ON42" s="26"/>
      <c r="OO42" s="26">
        <v>2.4</v>
      </c>
      <c r="OP42" s="26">
        <f t="shared" si="118"/>
        <v>14.999999999999998</v>
      </c>
      <c r="OQ42" s="26"/>
      <c r="OR42" s="26"/>
      <c r="OS42" s="27">
        <f t="shared" si="119"/>
        <v>14.999999999999998</v>
      </c>
      <c r="OT42" s="26"/>
      <c r="OU42" s="26"/>
      <c r="OV42" s="26">
        <f t="shared" si="133"/>
        <v>14.999999999999998</v>
      </c>
      <c r="OW42" s="26"/>
      <c r="OX42" s="26"/>
      <c r="OY42" s="26">
        <f t="shared" si="120"/>
        <v>14.999999999999998</v>
      </c>
      <c r="OZ42" s="26"/>
      <c r="PA42" s="26">
        <v>5</v>
      </c>
      <c r="PB42" s="26">
        <f t="shared" si="121"/>
        <v>9.9999999999999982</v>
      </c>
      <c r="PC42" s="26"/>
      <c r="PD42" s="26"/>
      <c r="PE42" s="26">
        <f t="shared" si="122"/>
        <v>9.9999999999999982</v>
      </c>
      <c r="PF42" s="28">
        <f t="shared" si="123"/>
        <v>50.44</v>
      </c>
      <c r="PG42" s="29">
        <f t="shared" si="124"/>
        <v>2.1930434782608694</v>
      </c>
      <c r="PH42" s="18"/>
      <c r="PI42" s="28">
        <f t="shared" si="125"/>
        <v>52</v>
      </c>
      <c r="PJ42" s="29">
        <f t="shared" si="126"/>
        <v>2</v>
      </c>
      <c r="PK42" s="6"/>
      <c r="PL42" s="28">
        <f t="shared" si="127"/>
        <v>33.200000000000003</v>
      </c>
      <c r="PM42" s="28">
        <f t="shared" si="128"/>
        <v>1.3280000000000001</v>
      </c>
      <c r="PN42" s="6"/>
      <c r="PO42" s="28">
        <f t="shared" si="129"/>
        <v>135.63999999999999</v>
      </c>
      <c r="PP42" s="29">
        <f t="shared" si="130"/>
        <v>1.8329729729729727</v>
      </c>
    </row>
    <row r="43" spans="1:432" s="30" customFormat="1" ht="20.25" x14ac:dyDescent="0.3">
      <c r="A43" s="19">
        <v>39</v>
      </c>
      <c r="B43" s="31" t="s">
        <v>149</v>
      </c>
      <c r="C43" s="32" t="s">
        <v>108</v>
      </c>
      <c r="D43" s="26">
        <v>40.799999999999997</v>
      </c>
      <c r="E43" s="26">
        <v>10.76</v>
      </c>
      <c r="F43" s="26"/>
      <c r="G43" s="26">
        <f t="shared" si="134"/>
        <v>51.559999999999995</v>
      </c>
      <c r="H43" s="26"/>
      <c r="I43" s="26"/>
      <c r="J43" s="26">
        <f t="shared" si="135"/>
        <v>51.559999999999995</v>
      </c>
      <c r="K43" s="26"/>
      <c r="L43" s="26"/>
      <c r="M43" s="26">
        <f t="shared" si="136"/>
        <v>51.559999999999995</v>
      </c>
      <c r="N43" s="26"/>
      <c r="O43" s="26"/>
      <c r="P43" s="26">
        <f t="shared" si="137"/>
        <v>51.559999999999995</v>
      </c>
      <c r="Q43" s="26"/>
      <c r="R43" s="26"/>
      <c r="S43" s="26">
        <f t="shared" si="138"/>
        <v>51.559999999999995</v>
      </c>
      <c r="T43" s="26"/>
      <c r="U43" s="26"/>
      <c r="V43" s="26">
        <f t="shared" si="139"/>
        <v>51.559999999999995</v>
      </c>
      <c r="W43" s="26"/>
      <c r="X43" s="26"/>
      <c r="Y43" s="26">
        <f t="shared" si="140"/>
        <v>51.559999999999995</v>
      </c>
      <c r="Z43" s="26"/>
      <c r="AA43" s="26"/>
      <c r="AB43" s="26">
        <f t="shared" si="141"/>
        <v>51.559999999999995</v>
      </c>
      <c r="AC43" s="26"/>
      <c r="AD43" s="26">
        <v>5.76</v>
      </c>
      <c r="AE43" s="26">
        <f t="shared" si="142"/>
        <v>45.8</v>
      </c>
      <c r="AF43" s="26"/>
      <c r="AG43" s="26"/>
      <c r="AH43" s="26">
        <f t="shared" si="143"/>
        <v>45.8</v>
      </c>
      <c r="AI43" s="26"/>
      <c r="AJ43" s="26"/>
      <c r="AK43" s="26">
        <f t="shared" si="144"/>
        <v>45.8</v>
      </c>
      <c r="AL43" s="26"/>
      <c r="AM43" s="26">
        <v>5</v>
      </c>
      <c r="AN43" s="26">
        <f t="shared" si="145"/>
        <v>40.799999999999997</v>
      </c>
      <c r="AO43" s="26"/>
      <c r="AP43" s="26"/>
      <c r="AQ43" s="26">
        <f t="shared" si="146"/>
        <v>40.799999999999997</v>
      </c>
      <c r="AR43" s="26"/>
      <c r="AS43" s="26">
        <v>5</v>
      </c>
      <c r="AT43" s="26">
        <f t="shared" si="4"/>
        <v>35.799999999999997</v>
      </c>
      <c r="AU43" s="26"/>
      <c r="AV43" s="26"/>
      <c r="AW43" s="26">
        <f t="shared" si="5"/>
        <v>35.799999999999997</v>
      </c>
      <c r="AX43" s="26"/>
      <c r="AY43" s="26">
        <v>5</v>
      </c>
      <c r="AZ43" s="26">
        <f t="shared" si="6"/>
        <v>30.799999999999997</v>
      </c>
      <c r="BA43" s="26"/>
      <c r="BB43" s="26"/>
      <c r="BC43" s="26">
        <f t="shared" si="7"/>
        <v>30.799999999999997</v>
      </c>
      <c r="BD43" s="26"/>
      <c r="BE43" s="26">
        <v>5</v>
      </c>
      <c r="BF43" s="26">
        <f t="shared" si="8"/>
        <v>25.799999999999997</v>
      </c>
      <c r="BG43" s="26"/>
      <c r="BH43" s="26"/>
      <c r="BI43" s="26">
        <f t="shared" si="9"/>
        <v>25.799999999999997</v>
      </c>
      <c r="BJ43" s="26"/>
      <c r="BK43" s="26"/>
      <c r="BL43" s="26">
        <f t="shared" si="10"/>
        <v>25.799999999999997</v>
      </c>
      <c r="BM43" s="26"/>
      <c r="BN43" s="26">
        <v>5</v>
      </c>
      <c r="BO43" s="26">
        <f t="shared" si="11"/>
        <v>20.799999999999997</v>
      </c>
      <c r="BP43" s="26"/>
      <c r="BQ43" s="26"/>
      <c r="BR43" s="26">
        <f t="shared" si="12"/>
        <v>20.799999999999997</v>
      </c>
      <c r="BS43" s="26"/>
      <c r="BT43" s="26">
        <v>5</v>
      </c>
      <c r="BU43" s="26">
        <f t="shared" si="13"/>
        <v>15.799999999999997</v>
      </c>
      <c r="BV43" s="26"/>
      <c r="BW43" s="26"/>
      <c r="BX43" s="26">
        <f t="shared" si="14"/>
        <v>15.799999999999997</v>
      </c>
      <c r="BY43" s="26"/>
      <c r="BZ43" s="26">
        <v>8.8000000000000007</v>
      </c>
      <c r="CA43" s="27">
        <f t="shared" si="15"/>
        <v>6.9999999999999964</v>
      </c>
      <c r="CB43" s="26"/>
      <c r="CC43" s="26"/>
      <c r="CD43" s="26">
        <f t="shared" si="16"/>
        <v>6.9999999999999964</v>
      </c>
      <c r="CE43" s="26"/>
      <c r="CF43" s="26">
        <v>5</v>
      </c>
      <c r="CG43" s="26">
        <f t="shared" si="17"/>
        <v>1.9999999999999964</v>
      </c>
      <c r="CH43" s="26">
        <v>62</v>
      </c>
      <c r="CI43" s="26"/>
      <c r="CJ43" s="26">
        <f t="shared" si="18"/>
        <v>64</v>
      </c>
      <c r="CK43" s="26"/>
      <c r="CL43" s="26">
        <v>2</v>
      </c>
      <c r="CM43" s="26">
        <f t="shared" si="19"/>
        <v>62</v>
      </c>
      <c r="CN43" s="26"/>
      <c r="CO43" s="26"/>
      <c r="CP43" s="26">
        <f t="shared" si="20"/>
        <v>62</v>
      </c>
      <c r="CQ43" s="26"/>
      <c r="CR43" s="26">
        <v>5</v>
      </c>
      <c r="CS43" s="26">
        <f t="shared" si="21"/>
        <v>57</v>
      </c>
      <c r="CT43" s="26"/>
      <c r="CU43" s="26"/>
      <c r="CV43" s="26">
        <f t="shared" si="22"/>
        <v>57</v>
      </c>
      <c r="CW43" s="26"/>
      <c r="CX43" s="26">
        <v>5</v>
      </c>
      <c r="CY43" s="26">
        <f t="shared" si="23"/>
        <v>52</v>
      </c>
      <c r="CZ43" s="26"/>
      <c r="DA43" s="26"/>
      <c r="DB43" s="26">
        <f t="shared" si="24"/>
        <v>52</v>
      </c>
      <c r="DC43" s="26"/>
      <c r="DD43" s="26">
        <v>5</v>
      </c>
      <c r="DE43" s="26">
        <f t="shared" si="25"/>
        <v>47</v>
      </c>
      <c r="DF43" s="26"/>
      <c r="DG43" s="26"/>
      <c r="DH43" s="26">
        <f t="shared" si="26"/>
        <v>47</v>
      </c>
      <c r="DI43" s="26"/>
      <c r="DJ43" s="26"/>
      <c r="DK43" s="26">
        <f t="shared" si="27"/>
        <v>47</v>
      </c>
      <c r="DL43" s="26"/>
      <c r="DM43" s="26">
        <v>5</v>
      </c>
      <c r="DN43" s="26">
        <f t="shared" si="28"/>
        <v>42</v>
      </c>
      <c r="DO43" s="26"/>
      <c r="DP43" s="26"/>
      <c r="DQ43" s="26">
        <f t="shared" si="29"/>
        <v>42</v>
      </c>
      <c r="DR43" s="26"/>
      <c r="DS43" s="26">
        <v>5</v>
      </c>
      <c r="DT43" s="26">
        <f t="shared" si="30"/>
        <v>37</v>
      </c>
      <c r="DU43" s="26"/>
      <c r="DV43" s="26"/>
      <c r="DW43" s="26">
        <f t="shared" si="31"/>
        <v>37</v>
      </c>
      <c r="DX43" s="26"/>
      <c r="DY43" s="26"/>
      <c r="DZ43" s="26">
        <f t="shared" si="32"/>
        <v>37</v>
      </c>
      <c r="EA43" s="26"/>
      <c r="EB43" s="26">
        <v>5</v>
      </c>
      <c r="EC43" s="26">
        <f t="shared" si="33"/>
        <v>32</v>
      </c>
      <c r="ED43" s="26"/>
      <c r="EE43" s="26"/>
      <c r="EF43" s="26">
        <f t="shared" si="34"/>
        <v>32</v>
      </c>
      <c r="EG43" s="26"/>
      <c r="EH43" s="26">
        <v>5</v>
      </c>
      <c r="EI43" s="26">
        <f t="shared" si="35"/>
        <v>27</v>
      </c>
      <c r="EJ43" s="26"/>
      <c r="EK43" s="26"/>
      <c r="EL43" s="26">
        <f t="shared" si="36"/>
        <v>27</v>
      </c>
      <c r="EM43" s="26"/>
      <c r="EN43" s="26">
        <v>5</v>
      </c>
      <c r="EO43" s="26">
        <f t="shared" si="37"/>
        <v>22</v>
      </c>
      <c r="EP43" s="26"/>
      <c r="EQ43" s="26"/>
      <c r="ER43" s="26">
        <f t="shared" si="38"/>
        <v>22</v>
      </c>
      <c r="ES43" s="26"/>
      <c r="ET43" s="26">
        <v>12</v>
      </c>
      <c r="EU43" s="26">
        <f t="shared" si="39"/>
        <v>10</v>
      </c>
      <c r="EV43" s="26"/>
      <c r="EW43" s="26">
        <v>5</v>
      </c>
      <c r="EX43" s="26">
        <f t="shared" si="40"/>
        <v>5</v>
      </c>
      <c r="EY43" s="26"/>
      <c r="EZ43" s="26"/>
      <c r="FA43" s="26">
        <f t="shared" si="41"/>
        <v>5</v>
      </c>
      <c r="FB43" s="26"/>
      <c r="FC43" s="26">
        <v>3</v>
      </c>
      <c r="FD43" s="26">
        <f t="shared" si="42"/>
        <v>2</v>
      </c>
      <c r="FE43" s="26"/>
      <c r="FF43" s="26">
        <v>2</v>
      </c>
      <c r="FG43" s="26">
        <f t="shared" si="0"/>
        <v>0</v>
      </c>
      <c r="FH43" s="26">
        <v>64</v>
      </c>
      <c r="FI43" s="26">
        <v>1</v>
      </c>
      <c r="FJ43" s="26">
        <f t="shared" si="43"/>
        <v>63</v>
      </c>
      <c r="FK43" s="26"/>
      <c r="FL43" s="26">
        <v>2</v>
      </c>
      <c r="FM43" s="26">
        <f t="shared" si="44"/>
        <v>61</v>
      </c>
      <c r="FN43" s="26"/>
      <c r="FO43" s="26">
        <v>2</v>
      </c>
      <c r="FP43" s="26">
        <f t="shared" si="45"/>
        <v>59</v>
      </c>
      <c r="FQ43" s="26"/>
      <c r="FR43" s="26">
        <v>2</v>
      </c>
      <c r="FS43" s="26">
        <f t="shared" si="46"/>
        <v>57</v>
      </c>
      <c r="FT43" s="26"/>
      <c r="FU43" s="26">
        <v>2</v>
      </c>
      <c r="FV43" s="26">
        <f t="shared" si="47"/>
        <v>55</v>
      </c>
      <c r="FW43" s="26"/>
      <c r="FX43" s="26">
        <v>1</v>
      </c>
      <c r="FY43" s="26">
        <f t="shared" si="48"/>
        <v>54</v>
      </c>
      <c r="FZ43" s="26"/>
      <c r="GA43" s="26">
        <v>2</v>
      </c>
      <c r="GB43" s="26">
        <f t="shared" si="49"/>
        <v>52</v>
      </c>
      <c r="GC43" s="26"/>
      <c r="GD43" s="26">
        <v>2</v>
      </c>
      <c r="GE43" s="26">
        <f t="shared" si="50"/>
        <v>50</v>
      </c>
      <c r="GF43" s="26"/>
      <c r="GG43" s="26">
        <v>2</v>
      </c>
      <c r="GH43" s="26">
        <f t="shared" si="51"/>
        <v>48</v>
      </c>
      <c r="GI43" s="26"/>
      <c r="GJ43" s="26">
        <v>2</v>
      </c>
      <c r="GK43" s="26">
        <f t="shared" si="52"/>
        <v>46</v>
      </c>
      <c r="GL43" s="26"/>
      <c r="GM43" s="26">
        <v>2</v>
      </c>
      <c r="GN43" s="26">
        <f t="shared" si="53"/>
        <v>44</v>
      </c>
      <c r="GO43" s="26"/>
      <c r="GP43" s="26">
        <v>2</v>
      </c>
      <c r="GQ43" s="26">
        <f t="shared" si="54"/>
        <v>42</v>
      </c>
      <c r="GR43" s="26"/>
      <c r="GS43" s="26">
        <v>3</v>
      </c>
      <c r="GT43" s="26">
        <f t="shared" si="55"/>
        <v>39</v>
      </c>
      <c r="GU43" s="26"/>
      <c r="GV43" s="26">
        <v>2</v>
      </c>
      <c r="GW43" s="26">
        <f t="shared" si="56"/>
        <v>37</v>
      </c>
      <c r="GX43" s="26"/>
      <c r="GY43" s="26">
        <v>3</v>
      </c>
      <c r="GZ43" s="26">
        <f t="shared" si="57"/>
        <v>34</v>
      </c>
      <c r="HA43" s="26"/>
      <c r="HB43" s="26">
        <v>3</v>
      </c>
      <c r="HC43" s="26">
        <f t="shared" si="58"/>
        <v>31</v>
      </c>
      <c r="HD43" s="26"/>
      <c r="HE43" s="26">
        <v>4</v>
      </c>
      <c r="HF43" s="26">
        <f t="shared" si="59"/>
        <v>27</v>
      </c>
      <c r="HG43" s="26"/>
      <c r="HH43" s="26">
        <v>4</v>
      </c>
      <c r="HI43" s="26">
        <f t="shared" si="60"/>
        <v>23</v>
      </c>
      <c r="HJ43" s="26"/>
      <c r="HK43" s="26">
        <v>4</v>
      </c>
      <c r="HL43" s="26">
        <f t="shared" si="61"/>
        <v>19</v>
      </c>
      <c r="HM43" s="26"/>
      <c r="HN43" s="26">
        <v>2</v>
      </c>
      <c r="HO43" s="26">
        <f t="shared" si="62"/>
        <v>17</v>
      </c>
      <c r="HP43" s="26"/>
      <c r="HQ43" s="26"/>
      <c r="HR43" s="26">
        <f t="shared" si="63"/>
        <v>17</v>
      </c>
      <c r="HS43" s="26"/>
      <c r="HT43" s="26">
        <v>1</v>
      </c>
      <c r="HU43" s="26">
        <f t="shared" si="1"/>
        <v>16</v>
      </c>
      <c r="HV43" s="26"/>
      <c r="HW43" s="26"/>
      <c r="HX43" s="26">
        <f t="shared" si="64"/>
        <v>16</v>
      </c>
      <c r="HY43" s="26"/>
      <c r="HZ43" s="26"/>
      <c r="IA43" s="26">
        <f t="shared" si="65"/>
        <v>16</v>
      </c>
      <c r="IB43" s="26"/>
      <c r="IC43" s="26">
        <v>5</v>
      </c>
      <c r="ID43" s="26">
        <f t="shared" si="66"/>
        <v>11</v>
      </c>
      <c r="IE43" s="26"/>
      <c r="IF43" s="26">
        <v>4</v>
      </c>
      <c r="IG43" s="33">
        <f t="shared" si="67"/>
        <v>7</v>
      </c>
      <c r="IH43" s="26">
        <v>57</v>
      </c>
      <c r="II43" s="26"/>
      <c r="IJ43" s="33">
        <f t="shared" si="68"/>
        <v>64</v>
      </c>
      <c r="IK43" s="26"/>
      <c r="IL43" s="26">
        <v>2</v>
      </c>
      <c r="IM43" s="33">
        <f t="shared" si="69"/>
        <v>62</v>
      </c>
      <c r="IN43" s="26"/>
      <c r="IO43" s="26">
        <v>2</v>
      </c>
      <c r="IP43" s="26">
        <f t="shared" si="70"/>
        <v>60</v>
      </c>
      <c r="IQ43" s="26"/>
      <c r="IR43" s="26">
        <v>2</v>
      </c>
      <c r="IS43" s="26">
        <f t="shared" si="71"/>
        <v>58</v>
      </c>
      <c r="IT43" s="26"/>
      <c r="IU43" s="26">
        <v>2</v>
      </c>
      <c r="IV43" s="26">
        <f t="shared" si="72"/>
        <v>56</v>
      </c>
      <c r="IW43" s="26"/>
      <c r="IX43" s="26">
        <v>2</v>
      </c>
      <c r="IY43" s="26">
        <f t="shared" si="73"/>
        <v>54</v>
      </c>
      <c r="IZ43" s="26"/>
      <c r="JA43" s="26">
        <v>2</v>
      </c>
      <c r="JB43" s="26">
        <f t="shared" si="74"/>
        <v>52</v>
      </c>
      <c r="JC43" s="26"/>
      <c r="JD43" s="26">
        <v>2</v>
      </c>
      <c r="JE43" s="26">
        <f t="shared" si="75"/>
        <v>50</v>
      </c>
      <c r="JF43" s="26"/>
      <c r="JG43" s="26">
        <v>2</v>
      </c>
      <c r="JH43" s="26">
        <f t="shared" si="76"/>
        <v>48</v>
      </c>
      <c r="JI43" s="26"/>
      <c r="JJ43" s="26">
        <v>2</v>
      </c>
      <c r="JK43" s="26">
        <f t="shared" si="77"/>
        <v>46</v>
      </c>
      <c r="JL43" s="26"/>
      <c r="JM43" s="26">
        <v>2</v>
      </c>
      <c r="JN43" s="26">
        <f t="shared" si="78"/>
        <v>44</v>
      </c>
      <c r="JO43" s="26"/>
      <c r="JP43" s="26">
        <v>2</v>
      </c>
      <c r="JQ43" s="26">
        <f t="shared" si="79"/>
        <v>42</v>
      </c>
      <c r="JR43" s="26"/>
      <c r="JS43" s="26">
        <v>2</v>
      </c>
      <c r="JT43" s="26">
        <f t="shared" si="80"/>
        <v>40</v>
      </c>
      <c r="JU43" s="26"/>
      <c r="JV43" s="26">
        <v>2</v>
      </c>
      <c r="JW43" s="26">
        <f t="shared" si="131"/>
        <v>38</v>
      </c>
      <c r="JX43" s="26"/>
      <c r="JY43" s="26">
        <v>2</v>
      </c>
      <c r="JZ43" s="26">
        <f t="shared" si="81"/>
        <v>36</v>
      </c>
      <c r="KA43" s="26"/>
      <c r="KB43" s="26">
        <v>2</v>
      </c>
      <c r="KC43" s="26">
        <f t="shared" si="82"/>
        <v>34</v>
      </c>
      <c r="KD43" s="26"/>
      <c r="KE43" s="26">
        <v>2</v>
      </c>
      <c r="KF43" s="26">
        <f t="shared" si="83"/>
        <v>32</v>
      </c>
      <c r="KG43" s="26"/>
      <c r="KH43" s="26">
        <v>2</v>
      </c>
      <c r="KI43" s="26">
        <f t="shared" si="84"/>
        <v>30</v>
      </c>
      <c r="KJ43" s="26"/>
      <c r="KK43" s="26">
        <v>2</v>
      </c>
      <c r="KL43" s="26">
        <f t="shared" si="85"/>
        <v>28</v>
      </c>
      <c r="KM43" s="26"/>
      <c r="KN43" s="26">
        <v>2</v>
      </c>
      <c r="KO43" s="26">
        <f t="shared" si="86"/>
        <v>26</v>
      </c>
      <c r="KP43" s="26"/>
      <c r="KQ43" s="26">
        <v>2</v>
      </c>
      <c r="KR43" s="26">
        <f t="shared" si="87"/>
        <v>24</v>
      </c>
      <c r="KS43" s="26"/>
      <c r="KT43" s="26">
        <v>2</v>
      </c>
      <c r="KU43" s="26">
        <f t="shared" si="88"/>
        <v>22</v>
      </c>
      <c r="KV43" s="26"/>
      <c r="KW43" s="26">
        <v>3</v>
      </c>
      <c r="KX43" s="26">
        <f t="shared" si="89"/>
        <v>19</v>
      </c>
      <c r="KY43" s="26"/>
      <c r="KZ43" s="26">
        <v>3</v>
      </c>
      <c r="LA43" s="26">
        <f t="shared" si="90"/>
        <v>16</v>
      </c>
      <c r="LB43" s="26"/>
      <c r="LC43" s="26">
        <v>4</v>
      </c>
      <c r="LD43" s="26">
        <f t="shared" si="91"/>
        <v>12</v>
      </c>
      <c r="LE43" s="26">
        <v>52</v>
      </c>
      <c r="LF43" s="26">
        <v>2</v>
      </c>
      <c r="LG43" s="26">
        <f t="shared" si="92"/>
        <v>62</v>
      </c>
      <c r="LH43" s="26"/>
      <c r="LI43" s="26">
        <v>2</v>
      </c>
      <c r="LJ43" s="26">
        <f t="shared" si="93"/>
        <v>60</v>
      </c>
      <c r="LK43" s="26"/>
      <c r="LL43" s="26">
        <v>2</v>
      </c>
      <c r="LM43" s="26">
        <f t="shared" si="94"/>
        <v>58</v>
      </c>
      <c r="LN43" s="26"/>
      <c r="LO43" s="26">
        <v>2</v>
      </c>
      <c r="LP43" s="26">
        <f t="shared" si="95"/>
        <v>56</v>
      </c>
      <c r="LQ43" s="26"/>
      <c r="LR43" s="26">
        <v>3</v>
      </c>
      <c r="LS43" s="26">
        <f t="shared" si="2"/>
        <v>53</v>
      </c>
      <c r="LT43" s="26"/>
      <c r="LU43" s="26">
        <v>2</v>
      </c>
      <c r="LV43" s="26">
        <f t="shared" si="96"/>
        <v>51</v>
      </c>
      <c r="LW43" s="26"/>
      <c r="LX43" s="26">
        <v>2</v>
      </c>
      <c r="LY43" s="26">
        <f t="shared" si="3"/>
        <v>49</v>
      </c>
      <c r="LZ43" s="26"/>
      <c r="MA43" s="26">
        <v>2</v>
      </c>
      <c r="MB43" s="26">
        <f t="shared" si="97"/>
        <v>47</v>
      </c>
      <c r="MC43" s="26"/>
      <c r="MD43" s="26">
        <v>2</v>
      </c>
      <c r="ME43" s="26">
        <f t="shared" si="98"/>
        <v>45</v>
      </c>
      <c r="MF43" s="26"/>
      <c r="MG43" s="26">
        <v>3</v>
      </c>
      <c r="MH43" s="26">
        <f t="shared" si="99"/>
        <v>42</v>
      </c>
      <c r="MI43" s="26"/>
      <c r="MJ43" s="26">
        <v>3</v>
      </c>
      <c r="MK43" s="26">
        <f t="shared" si="100"/>
        <v>39</v>
      </c>
      <c r="ML43" s="26"/>
      <c r="MM43" s="26">
        <v>3</v>
      </c>
      <c r="MN43" s="26">
        <f t="shared" si="101"/>
        <v>36</v>
      </c>
      <c r="MO43" s="26"/>
      <c r="MP43" s="26">
        <v>3</v>
      </c>
      <c r="MQ43" s="26">
        <f t="shared" si="102"/>
        <v>33</v>
      </c>
      <c r="MR43" s="26"/>
      <c r="MS43" s="26">
        <v>3</v>
      </c>
      <c r="MT43" s="26">
        <f t="shared" si="103"/>
        <v>30</v>
      </c>
      <c r="MU43" s="26"/>
      <c r="MV43" s="26">
        <v>3</v>
      </c>
      <c r="MW43" s="26">
        <f t="shared" si="104"/>
        <v>27</v>
      </c>
      <c r="MX43" s="26"/>
      <c r="MY43" s="26">
        <v>2</v>
      </c>
      <c r="MZ43" s="26">
        <f t="shared" si="105"/>
        <v>25</v>
      </c>
      <c r="NA43" s="26"/>
      <c r="NB43" s="26">
        <v>3</v>
      </c>
      <c r="NC43" s="26">
        <f t="shared" si="106"/>
        <v>22</v>
      </c>
      <c r="ND43" s="26"/>
      <c r="NE43" s="26">
        <v>3</v>
      </c>
      <c r="NF43" s="26">
        <f t="shared" si="107"/>
        <v>19</v>
      </c>
      <c r="NG43" s="26"/>
      <c r="NH43" s="26">
        <v>3</v>
      </c>
      <c r="NI43" s="26">
        <f t="shared" si="108"/>
        <v>16</v>
      </c>
      <c r="NJ43" s="26"/>
      <c r="NK43" s="26">
        <v>3</v>
      </c>
      <c r="NL43" s="26">
        <f t="shared" si="109"/>
        <v>13</v>
      </c>
      <c r="NM43" s="26"/>
      <c r="NN43" s="26">
        <v>2</v>
      </c>
      <c r="NO43" s="26">
        <f t="shared" si="110"/>
        <v>11</v>
      </c>
      <c r="NP43" s="26"/>
      <c r="NQ43" s="26">
        <v>2</v>
      </c>
      <c r="NR43" s="26">
        <f t="shared" si="111"/>
        <v>9</v>
      </c>
      <c r="NS43" s="26"/>
      <c r="NT43" s="26">
        <v>3</v>
      </c>
      <c r="NU43" s="26">
        <f t="shared" si="112"/>
        <v>6</v>
      </c>
      <c r="NV43" s="26"/>
      <c r="NW43" s="26">
        <v>2</v>
      </c>
      <c r="NX43" s="26">
        <f t="shared" si="113"/>
        <v>4</v>
      </c>
      <c r="NY43" s="26"/>
      <c r="NZ43" s="26">
        <v>2</v>
      </c>
      <c r="OA43" s="26">
        <f t="shared" si="114"/>
        <v>2</v>
      </c>
      <c r="OB43" s="26"/>
      <c r="OC43" s="26">
        <v>2</v>
      </c>
      <c r="OD43" s="26">
        <f t="shared" si="115"/>
        <v>0</v>
      </c>
      <c r="OE43" s="26">
        <v>64</v>
      </c>
      <c r="OF43" s="26">
        <v>3</v>
      </c>
      <c r="OG43" s="26">
        <f t="shared" si="116"/>
        <v>61</v>
      </c>
      <c r="OH43" s="26"/>
      <c r="OI43" s="26">
        <v>3</v>
      </c>
      <c r="OJ43" s="26">
        <f t="shared" si="117"/>
        <v>58</v>
      </c>
      <c r="OK43" s="26"/>
      <c r="OL43" s="26">
        <v>2</v>
      </c>
      <c r="OM43" s="26">
        <f t="shared" si="132"/>
        <v>56</v>
      </c>
      <c r="ON43" s="26"/>
      <c r="OO43" s="26">
        <v>4</v>
      </c>
      <c r="OP43" s="26">
        <f t="shared" si="118"/>
        <v>52</v>
      </c>
      <c r="OQ43" s="26"/>
      <c r="OR43" s="26"/>
      <c r="OS43" s="27">
        <f t="shared" si="119"/>
        <v>52</v>
      </c>
      <c r="OT43" s="26"/>
      <c r="OU43" s="26">
        <v>3</v>
      </c>
      <c r="OV43" s="26">
        <f t="shared" si="133"/>
        <v>49</v>
      </c>
      <c r="OW43" s="26"/>
      <c r="OX43" s="26">
        <v>3</v>
      </c>
      <c r="OY43" s="26">
        <f t="shared" si="120"/>
        <v>46</v>
      </c>
      <c r="OZ43" s="26"/>
      <c r="PA43" s="26">
        <v>2</v>
      </c>
      <c r="PB43" s="26">
        <f t="shared" si="121"/>
        <v>44</v>
      </c>
      <c r="PC43" s="26"/>
      <c r="PD43" s="26">
        <v>2</v>
      </c>
      <c r="PE43" s="26">
        <f t="shared" si="122"/>
        <v>42</v>
      </c>
      <c r="PF43" s="28">
        <f t="shared" si="123"/>
        <v>61</v>
      </c>
      <c r="PG43" s="29">
        <f t="shared" si="124"/>
        <v>2.652173913043478</v>
      </c>
      <c r="PH43" s="18"/>
      <c r="PI43" s="28">
        <f t="shared" si="125"/>
        <v>58</v>
      </c>
      <c r="PJ43" s="29">
        <f t="shared" si="126"/>
        <v>2.2307692307692308</v>
      </c>
      <c r="PK43" s="6"/>
      <c r="PL43" s="28">
        <f t="shared" si="127"/>
        <v>55</v>
      </c>
      <c r="PM43" s="28">
        <f t="shared" si="128"/>
        <v>2.2000000000000002</v>
      </c>
      <c r="PN43" s="6"/>
      <c r="PO43" s="28">
        <f t="shared" si="129"/>
        <v>174</v>
      </c>
      <c r="PP43" s="29">
        <f t="shared" si="130"/>
        <v>2.3513513513513513</v>
      </c>
    </row>
    <row r="44" spans="1:432" s="30" customFormat="1" ht="20.25" x14ac:dyDescent="0.3">
      <c r="A44" s="19">
        <v>40</v>
      </c>
      <c r="B44" s="31" t="s">
        <v>150</v>
      </c>
      <c r="C44" s="32" t="s">
        <v>122</v>
      </c>
      <c r="D44" s="26">
        <v>6</v>
      </c>
      <c r="E44" s="26"/>
      <c r="F44" s="26"/>
      <c r="G44" s="26">
        <f t="shared" si="134"/>
        <v>6</v>
      </c>
      <c r="H44" s="26"/>
      <c r="I44" s="26"/>
      <c r="J44" s="26">
        <f t="shared" si="135"/>
        <v>6</v>
      </c>
      <c r="K44" s="26"/>
      <c r="L44" s="26"/>
      <c r="M44" s="26">
        <f t="shared" si="136"/>
        <v>6</v>
      </c>
      <c r="N44" s="26"/>
      <c r="O44" s="26"/>
      <c r="P44" s="26">
        <f t="shared" si="137"/>
        <v>6</v>
      </c>
      <c r="Q44" s="26"/>
      <c r="R44" s="26"/>
      <c r="S44" s="26">
        <f t="shared" si="138"/>
        <v>6</v>
      </c>
      <c r="T44" s="26"/>
      <c r="U44" s="26">
        <v>1</v>
      </c>
      <c r="V44" s="26">
        <f t="shared" si="139"/>
        <v>5</v>
      </c>
      <c r="W44" s="26"/>
      <c r="X44" s="26"/>
      <c r="Y44" s="26">
        <f t="shared" si="140"/>
        <v>5</v>
      </c>
      <c r="Z44" s="26"/>
      <c r="AA44" s="26"/>
      <c r="AB44" s="26">
        <f t="shared" si="141"/>
        <v>5</v>
      </c>
      <c r="AC44" s="26"/>
      <c r="AD44" s="26"/>
      <c r="AE44" s="26">
        <f t="shared" si="142"/>
        <v>5</v>
      </c>
      <c r="AF44" s="26"/>
      <c r="AG44" s="26"/>
      <c r="AH44" s="26">
        <f t="shared" si="143"/>
        <v>5</v>
      </c>
      <c r="AI44" s="26"/>
      <c r="AJ44" s="26"/>
      <c r="AK44" s="26">
        <f t="shared" si="144"/>
        <v>5</v>
      </c>
      <c r="AL44" s="26"/>
      <c r="AM44" s="26"/>
      <c r="AN44" s="26">
        <f t="shared" si="145"/>
        <v>5</v>
      </c>
      <c r="AO44" s="26"/>
      <c r="AP44" s="26"/>
      <c r="AQ44" s="26">
        <f t="shared" si="146"/>
        <v>5</v>
      </c>
      <c r="AR44" s="26"/>
      <c r="AS44" s="26"/>
      <c r="AT44" s="26">
        <f t="shared" si="4"/>
        <v>5</v>
      </c>
      <c r="AU44" s="26"/>
      <c r="AV44" s="26"/>
      <c r="AW44" s="26">
        <f t="shared" si="5"/>
        <v>5</v>
      </c>
      <c r="AX44" s="26"/>
      <c r="AY44" s="26"/>
      <c r="AZ44" s="26">
        <f t="shared" si="6"/>
        <v>5</v>
      </c>
      <c r="BA44" s="26"/>
      <c r="BB44" s="26">
        <v>1</v>
      </c>
      <c r="BC44" s="26">
        <f t="shared" si="7"/>
        <v>4</v>
      </c>
      <c r="BD44" s="26"/>
      <c r="BE44" s="26"/>
      <c r="BF44" s="26">
        <f t="shared" si="8"/>
        <v>4</v>
      </c>
      <c r="BG44" s="26"/>
      <c r="BH44" s="26"/>
      <c r="BI44" s="26">
        <f t="shared" si="9"/>
        <v>4</v>
      </c>
      <c r="BJ44" s="26"/>
      <c r="BK44" s="26"/>
      <c r="BL44" s="26">
        <f t="shared" si="10"/>
        <v>4</v>
      </c>
      <c r="BM44" s="26"/>
      <c r="BN44" s="26"/>
      <c r="BO44" s="26">
        <f t="shared" si="11"/>
        <v>4</v>
      </c>
      <c r="BP44" s="26"/>
      <c r="BQ44" s="26"/>
      <c r="BR44" s="26">
        <f t="shared" si="12"/>
        <v>4</v>
      </c>
      <c r="BS44" s="26"/>
      <c r="BT44" s="26"/>
      <c r="BU44" s="26">
        <f t="shared" si="13"/>
        <v>4</v>
      </c>
      <c r="BV44" s="26"/>
      <c r="BW44" s="26"/>
      <c r="BX44" s="26">
        <f t="shared" si="14"/>
        <v>4</v>
      </c>
      <c r="BY44" s="26"/>
      <c r="BZ44" s="26"/>
      <c r="CA44" s="27">
        <f t="shared" si="15"/>
        <v>4</v>
      </c>
      <c r="CB44" s="26"/>
      <c r="CC44" s="26"/>
      <c r="CD44" s="26">
        <f t="shared" si="16"/>
        <v>4</v>
      </c>
      <c r="CE44" s="26"/>
      <c r="CF44" s="26"/>
      <c r="CG44" s="26">
        <f t="shared" si="17"/>
        <v>4</v>
      </c>
      <c r="CH44" s="26">
        <v>2</v>
      </c>
      <c r="CI44" s="26"/>
      <c r="CJ44" s="26">
        <f t="shared" si="18"/>
        <v>6</v>
      </c>
      <c r="CK44" s="26"/>
      <c r="CL44" s="26">
        <v>1</v>
      </c>
      <c r="CM44" s="26">
        <f t="shared" si="19"/>
        <v>5</v>
      </c>
      <c r="CN44" s="26"/>
      <c r="CO44" s="26"/>
      <c r="CP44" s="26">
        <f t="shared" si="20"/>
        <v>5</v>
      </c>
      <c r="CQ44" s="26"/>
      <c r="CR44" s="26"/>
      <c r="CS44" s="26">
        <f t="shared" si="21"/>
        <v>5</v>
      </c>
      <c r="CT44" s="26"/>
      <c r="CU44" s="26"/>
      <c r="CV44" s="26">
        <f t="shared" si="22"/>
        <v>5</v>
      </c>
      <c r="CW44" s="26"/>
      <c r="CX44" s="26">
        <v>1</v>
      </c>
      <c r="CY44" s="26">
        <f t="shared" si="23"/>
        <v>4</v>
      </c>
      <c r="CZ44" s="26"/>
      <c r="DA44" s="26"/>
      <c r="DB44" s="26">
        <f t="shared" si="24"/>
        <v>4</v>
      </c>
      <c r="DC44" s="26"/>
      <c r="DD44" s="26"/>
      <c r="DE44" s="26">
        <f t="shared" si="25"/>
        <v>4</v>
      </c>
      <c r="DF44" s="26"/>
      <c r="DG44" s="26"/>
      <c r="DH44" s="26">
        <f t="shared" si="26"/>
        <v>4</v>
      </c>
      <c r="DI44" s="26"/>
      <c r="DJ44" s="26"/>
      <c r="DK44" s="26">
        <f t="shared" si="27"/>
        <v>4</v>
      </c>
      <c r="DL44" s="26"/>
      <c r="DM44" s="26"/>
      <c r="DN44" s="26">
        <f t="shared" si="28"/>
        <v>4</v>
      </c>
      <c r="DO44" s="26"/>
      <c r="DP44" s="26"/>
      <c r="DQ44" s="26">
        <f t="shared" si="29"/>
        <v>4</v>
      </c>
      <c r="DR44" s="26"/>
      <c r="DS44" s="26"/>
      <c r="DT44" s="26">
        <f t="shared" si="30"/>
        <v>4</v>
      </c>
      <c r="DU44" s="26"/>
      <c r="DV44" s="26"/>
      <c r="DW44" s="26">
        <f t="shared" si="31"/>
        <v>4</v>
      </c>
      <c r="DX44" s="26"/>
      <c r="DY44" s="26"/>
      <c r="DZ44" s="26">
        <f t="shared" si="32"/>
        <v>4</v>
      </c>
      <c r="EA44" s="26"/>
      <c r="EB44" s="26"/>
      <c r="EC44" s="26">
        <f t="shared" si="33"/>
        <v>4</v>
      </c>
      <c r="ED44" s="26"/>
      <c r="EE44" s="26"/>
      <c r="EF44" s="26">
        <f t="shared" si="34"/>
        <v>4</v>
      </c>
      <c r="EG44" s="26"/>
      <c r="EH44" s="26"/>
      <c r="EI44" s="26">
        <f t="shared" si="35"/>
        <v>4</v>
      </c>
      <c r="EJ44" s="26"/>
      <c r="EK44" s="26"/>
      <c r="EL44" s="26">
        <f t="shared" si="36"/>
        <v>4</v>
      </c>
      <c r="EM44" s="26"/>
      <c r="EN44" s="26"/>
      <c r="EO44" s="26">
        <f t="shared" si="37"/>
        <v>4</v>
      </c>
      <c r="EP44" s="26"/>
      <c r="EQ44" s="26"/>
      <c r="ER44" s="26">
        <f t="shared" si="38"/>
        <v>4</v>
      </c>
      <c r="ES44" s="26"/>
      <c r="ET44" s="26"/>
      <c r="EU44" s="26">
        <f t="shared" si="39"/>
        <v>4</v>
      </c>
      <c r="EV44" s="26"/>
      <c r="EW44" s="26">
        <v>1</v>
      </c>
      <c r="EX44" s="26">
        <f t="shared" si="40"/>
        <v>3</v>
      </c>
      <c r="EY44" s="26"/>
      <c r="EZ44" s="26"/>
      <c r="FA44" s="26">
        <f t="shared" si="41"/>
        <v>3</v>
      </c>
      <c r="FB44" s="26"/>
      <c r="FC44" s="26"/>
      <c r="FD44" s="26">
        <f t="shared" si="42"/>
        <v>3</v>
      </c>
      <c r="FE44" s="26"/>
      <c r="FF44" s="26"/>
      <c r="FG44" s="26">
        <f t="shared" si="0"/>
        <v>3</v>
      </c>
      <c r="FH44" s="26">
        <v>3</v>
      </c>
      <c r="FI44" s="26">
        <v>1</v>
      </c>
      <c r="FJ44" s="26">
        <f t="shared" si="43"/>
        <v>5</v>
      </c>
      <c r="FK44" s="26"/>
      <c r="FL44" s="26"/>
      <c r="FM44" s="26">
        <f t="shared" si="44"/>
        <v>5</v>
      </c>
      <c r="FN44" s="26"/>
      <c r="FO44" s="26"/>
      <c r="FP44" s="26">
        <f t="shared" si="45"/>
        <v>5</v>
      </c>
      <c r="FQ44" s="26"/>
      <c r="FR44" s="26"/>
      <c r="FS44" s="26">
        <f t="shared" si="46"/>
        <v>5</v>
      </c>
      <c r="FT44" s="26"/>
      <c r="FU44" s="26"/>
      <c r="FV44" s="26">
        <f t="shared" si="47"/>
        <v>5</v>
      </c>
      <c r="FW44" s="26"/>
      <c r="FX44" s="26"/>
      <c r="FY44" s="26">
        <f t="shared" si="48"/>
        <v>5</v>
      </c>
      <c r="FZ44" s="26"/>
      <c r="GA44" s="26"/>
      <c r="GB44" s="26">
        <f t="shared" si="49"/>
        <v>5</v>
      </c>
      <c r="GC44" s="26"/>
      <c r="GD44" s="26"/>
      <c r="GE44" s="26">
        <f t="shared" si="50"/>
        <v>5</v>
      </c>
      <c r="GF44" s="26"/>
      <c r="GG44" s="26"/>
      <c r="GH44" s="26">
        <f t="shared" si="51"/>
        <v>5</v>
      </c>
      <c r="GI44" s="26"/>
      <c r="GJ44" s="26"/>
      <c r="GK44" s="26">
        <f t="shared" si="52"/>
        <v>5</v>
      </c>
      <c r="GL44" s="26"/>
      <c r="GM44" s="26"/>
      <c r="GN44" s="26">
        <f t="shared" si="53"/>
        <v>5</v>
      </c>
      <c r="GO44" s="26"/>
      <c r="GP44" s="26"/>
      <c r="GQ44" s="26">
        <f t="shared" si="54"/>
        <v>5</v>
      </c>
      <c r="GR44" s="26"/>
      <c r="GS44" s="26"/>
      <c r="GT44" s="26">
        <f t="shared" si="55"/>
        <v>5</v>
      </c>
      <c r="GU44" s="26"/>
      <c r="GV44" s="26"/>
      <c r="GW44" s="26">
        <f t="shared" si="56"/>
        <v>5</v>
      </c>
      <c r="GX44" s="26"/>
      <c r="GY44" s="26"/>
      <c r="GZ44" s="26">
        <f t="shared" si="57"/>
        <v>5</v>
      </c>
      <c r="HA44" s="26"/>
      <c r="HB44" s="26"/>
      <c r="HC44" s="26">
        <f t="shared" si="58"/>
        <v>5</v>
      </c>
      <c r="HD44" s="26"/>
      <c r="HE44" s="26"/>
      <c r="HF44" s="26">
        <f t="shared" si="59"/>
        <v>5</v>
      </c>
      <c r="HG44" s="26"/>
      <c r="HH44" s="26"/>
      <c r="HI44" s="26">
        <f t="shared" si="60"/>
        <v>5</v>
      </c>
      <c r="HJ44" s="26"/>
      <c r="HK44" s="26"/>
      <c r="HL44" s="26">
        <f t="shared" si="61"/>
        <v>5</v>
      </c>
      <c r="HM44" s="26"/>
      <c r="HN44" s="26"/>
      <c r="HO44" s="26">
        <f t="shared" si="62"/>
        <v>5</v>
      </c>
      <c r="HP44" s="26"/>
      <c r="HQ44" s="26"/>
      <c r="HR44" s="26">
        <f t="shared" si="63"/>
        <v>5</v>
      </c>
      <c r="HS44" s="26"/>
      <c r="HT44" s="26"/>
      <c r="HU44" s="26">
        <f t="shared" si="1"/>
        <v>5</v>
      </c>
      <c r="HV44" s="26"/>
      <c r="HW44" s="26"/>
      <c r="HX44" s="26">
        <f t="shared" si="64"/>
        <v>5</v>
      </c>
      <c r="HY44" s="26"/>
      <c r="HZ44" s="26"/>
      <c r="IA44" s="26">
        <f t="shared" si="65"/>
        <v>5</v>
      </c>
      <c r="IB44" s="26"/>
      <c r="IC44" s="26"/>
      <c r="ID44" s="26">
        <f t="shared" si="66"/>
        <v>5</v>
      </c>
      <c r="IE44" s="26"/>
      <c r="IF44" s="26"/>
      <c r="IG44" s="33">
        <f t="shared" si="67"/>
        <v>5</v>
      </c>
      <c r="IH44" s="26">
        <v>1</v>
      </c>
      <c r="II44" s="26"/>
      <c r="IJ44" s="33">
        <f t="shared" si="68"/>
        <v>6</v>
      </c>
      <c r="IK44" s="26"/>
      <c r="IL44" s="26"/>
      <c r="IM44" s="33">
        <f t="shared" si="69"/>
        <v>6</v>
      </c>
      <c r="IN44" s="26"/>
      <c r="IO44" s="26"/>
      <c r="IP44" s="26">
        <f t="shared" si="70"/>
        <v>6</v>
      </c>
      <c r="IQ44" s="26"/>
      <c r="IR44" s="26"/>
      <c r="IS44" s="26">
        <f t="shared" si="71"/>
        <v>6</v>
      </c>
      <c r="IT44" s="26"/>
      <c r="IU44" s="26"/>
      <c r="IV44" s="26">
        <f t="shared" si="72"/>
        <v>6</v>
      </c>
      <c r="IW44" s="26"/>
      <c r="IX44" s="26"/>
      <c r="IY44" s="26">
        <f t="shared" si="73"/>
        <v>6</v>
      </c>
      <c r="IZ44" s="26"/>
      <c r="JA44" s="26"/>
      <c r="JB44" s="26">
        <f t="shared" si="74"/>
        <v>6</v>
      </c>
      <c r="JC44" s="26"/>
      <c r="JD44" s="26"/>
      <c r="JE44" s="26">
        <f t="shared" si="75"/>
        <v>6</v>
      </c>
      <c r="JF44" s="26"/>
      <c r="JG44" s="26"/>
      <c r="JH44" s="26">
        <f t="shared" si="76"/>
        <v>6</v>
      </c>
      <c r="JI44" s="26"/>
      <c r="JJ44" s="26"/>
      <c r="JK44" s="26">
        <f t="shared" si="77"/>
        <v>6</v>
      </c>
      <c r="JL44" s="26"/>
      <c r="JM44" s="26"/>
      <c r="JN44" s="26">
        <f t="shared" si="78"/>
        <v>6</v>
      </c>
      <c r="JO44" s="26"/>
      <c r="JP44" s="26"/>
      <c r="JQ44" s="26">
        <f t="shared" si="79"/>
        <v>6</v>
      </c>
      <c r="JR44" s="26"/>
      <c r="JS44" s="26"/>
      <c r="JT44" s="26">
        <f t="shared" si="80"/>
        <v>6</v>
      </c>
      <c r="JU44" s="26"/>
      <c r="JV44" s="26"/>
      <c r="JW44" s="26">
        <f t="shared" si="131"/>
        <v>6</v>
      </c>
      <c r="JX44" s="26"/>
      <c r="JY44" s="26"/>
      <c r="JZ44" s="26">
        <f t="shared" si="81"/>
        <v>6</v>
      </c>
      <c r="KA44" s="26"/>
      <c r="KB44" s="26"/>
      <c r="KC44" s="26">
        <f t="shared" si="82"/>
        <v>6</v>
      </c>
      <c r="KD44" s="26"/>
      <c r="KE44" s="26"/>
      <c r="KF44" s="26">
        <f t="shared" si="83"/>
        <v>6</v>
      </c>
      <c r="KG44" s="26"/>
      <c r="KH44" s="26">
        <v>1</v>
      </c>
      <c r="KI44" s="26">
        <f t="shared" si="84"/>
        <v>5</v>
      </c>
      <c r="KJ44" s="26"/>
      <c r="KK44" s="26"/>
      <c r="KL44" s="26">
        <f t="shared" si="85"/>
        <v>5</v>
      </c>
      <c r="KM44" s="26"/>
      <c r="KN44" s="26"/>
      <c r="KO44" s="26">
        <f t="shared" si="86"/>
        <v>5</v>
      </c>
      <c r="KP44" s="26"/>
      <c r="KQ44" s="26"/>
      <c r="KR44" s="26">
        <f t="shared" si="87"/>
        <v>5</v>
      </c>
      <c r="KS44" s="26"/>
      <c r="KT44" s="26"/>
      <c r="KU44" s="26">
        <f t="shared" si="88"/>
        <v>5</v>
      </c>
      <c r="KV44" s="26"/>
      <c r="KW44" s="26"/>
      <c r="KX44" s="26">
        <f t="shared" si="89"/>
        <v>5</v>
      </c>
      <c r="KY44" s="26"/>
      <c r="KZ44" s="26"/>
      <c r="LA44" s="26">
        <f t="shared" si="90"/>
        <v>5</v>
      </c>
      <c r="LB44" s="26"/>
      <c r="LC44" s="26"/>
      <c r="LD44" s="26">
        <f t="shared" si="91"/>
        <v>5</v>
      </c>
      <c r="LE44" s="26">
        <v>1</v>
      </c>
      <c r="LF44" s="26"/>
      <c r="LG44" s="26">
        <f t="shared" si="92"/>
        <v>6</v>
      </c>
      <c r="LH44" s="26"/>
      <c r="LI44" s="26"/>
      <c r="LJ44" s="26">
        <f t="shared" si="93"/>
        <v>6</v>
      </c>
      <c r="LK44" s="26"/>
      <c r="LL44" s="26"/>
      <c r="LM44" s="26">
        <f t="shared" si="94"/>
        <v>6</v>
      </c>
      <c r="LN44" s="26"/>
      <c r="LO44" s="26"/>
      <c r="LP44" s="26">
        <f t="shared" si="95"/>
        <v>6</v>
      </c>
      <c r="LQ44" s="26"/>
      <c r="LR44" s="26">
        <v>1</v>
      </c>
      <c r="LS44" s="26">
        <f t="shared" si="2"/>
        <v>5</v>
      </c>
      <c r="LT44" s="26"/>
      <c r="LU44" s="26"/>
      <c r="LV44" s="26">
        <f t="shared" si="96"/>
        <v>5</v>
      </c>
      <c r="LW44" s="26"/>
      <c r="LX44" s="26"/>
      <c r="LY44" s="26">
        <f t="shared" si="3"/>
        <v>5</v>
      </c>
      <c r="LZ44" s="26"/>
      <c r="MA44" s="26"/>
      <c r="MB44" s="26">
        <f t="shared" si="97"/>
        <v>5</v>
      </c>
      <c r="MC44" s="26"/>
      <c r="MD44" s="26"/>
      <c r="ME44" s="26">
        <f t="shared" si="98"/>
        <v>5</v>
      </c>
      <c r="MF44" s="26"/>
      <c r="MG44" s="26"/>
      <c r="MH44" s="26">
        <f t="shared" si="99"/>
        <v>5</v>
      </c>
      <c r="MI44" s="26"/>
      <c r="MJ44" s="26"/>
      <c r="MK44" s="26">
        <f t="shared" si="100"/>
        <v>5</v>
      </c>
      <c r="ML44" s="26"/>
      <c r="MM44" s="26"/>
      <c r="MN44" s="26">
        <f t="shared" si="101"/>
        <v>5</v>
      </c>
      <c r="MO44" s="26"/>
      <c r="MP44" s="26"/>
      <c r="MQ44" s="26">
        <f t="shared" si="102"/>
        <v>5</v>
      </c>
      <c r="MR44" s="26"/>
      <c r="MS44" s="26"/>
      <c r="MT44" s="26">
        <f t="shared" si="103"/>
        <v>5</v>
      </c>
      <c r="MU44" s="26"/>
      <c r="MV44" s="26"/>
      <c r="MW44" s="26">
        <f t="shared" si="104"/>
        <v>5</v>
      </c>
      <c r="MX44" s="26"/>
      <c r="MY44" s="26"/>
      <c r="MZ44" s="26">
        <f t="shared" si="105"/>
        <v>5</v>
      </c>
      <c r="NA44" s="26"/>
      <c r="NB44" s="26"/>
      <c r="NC44" s="26">
        <f t="shared" si="106"/>
        <v>5</v>
      </c>
      <c r="ND44" s="26"/>
      <c r="NE44" s="26"/>
      <c r="NF44" s="26">
        <f t="shared" si="107"/>
        <v>5</v>
      </c>
      <c r="NG44" s="26"/>
      <c r="NH44" s="26"/>
      <c r="NI44" s="26">
        <f t="shared" si="108"/>
        <v>5</v>
      </c>
      <c r="NJ44" s="26"/>
      <c r="NK44" s="26"/>
      <c r="NL44" s="26">
        <f t="shared" si="109"/>
        <v>5</v>
      </c>
      <c r="NM44" s="26"/>
      <c r="NN44" s="26"/>
      <c r="NO44" s="26">
        <f t="shared" si="110"/>
        <v>5</v>
      </c>
      <c r="NP44" s="26"/>
      <c r="NQ44" s="26"/>
      <c r="NR44" s="26">
        <f t="shared" si="111"/>
        <v>5</v>
      </c>
      <c r="NS44" s="26"/>
      <c r="NT44" s="26"/>
      <c r="NU44" s="26">
        <f t="shared" si="112"/>
        <v>5</v>
      </c>
      <c r="NV44" s="26"/>
      <c r="NW44" s="26"/>
      <c r="NX44" s="26">
        <f t="shared" si="113"/>
        <v>5</v>
      </c>
      <c r="NY44" s="26"/>
      <c r="NZ44" s="26"/>
      <c r="OA44" s="26">
        <f t="shared" si="114"/>
        <v>5</v>
      </c>
      <c r="OB44" s="26"/>
      <c r="OC44" s="26"/>
      <c r="OD44" s="26">
        <f t="shared" si="115"/>
        <v>5</v>
      </c>
      <c r="OE44" s="26">
        <v>1</v>
      </c>
      <c r="OF44" s="26"/>
      <c r="OG44" s="26">
        <f t="shared" si="116"/>
        <v>6</v>
      </c>
      <c r="OH44" s="26"/>
      <c r="OI44" s="26"/>
      <c r="OJ44" s="26">
        <f t="shared" si="117"/>
        <v>6</v>
      </c>
      <c r="OK44" s="26"/>
      <c r="OL44" s="26"/>
      <c r="OM44" s="26">
        <f t="shared" si="132"/>
        <v>6</v>
      </c>
      <c r="ON44" s="26"/>
      <c r="OO44" s="26"/>
      <c r="OP44" s="26">
        <f t="shared" si="118"/>
        <v>6</v>
      </c>
      <c r="OQ44" s="26"/>
      <c r="OR44" s="26"/>
      <c r="OS44" s="27">
        <f t="shared" si="119"/>
        <v>6</v>
      </c>
      <c r="OT44" s="26"/>
      <c r="OU44" s="26"/>
      <c r="OV44" s="26">
        <f t="shared" si="133"/>
        <v>6</v>
      </c>
      <c r="OW44" s="26"/>
      <c r="OX44" s="26"/>
      <c r="OY44" s="26">
        <f t="shared" si="120"/>
        <v>6</v>
      </c>
      <c r="OZ44" s="26"/>
      <c r="PA44" s="26"/>
      <c r="PB44" s="26">
        <f t="shared" si="121"/>
        <v>6</v>
      </c>
      <c r="PC44" s="26"/>
      <c r="PD44" s="26"/>
      <c r="PE44" s="26">
        <f t="shared" si="122"/>
        <v>6</v>
      </c>
      <c r="PF44" s="28">
        <f t="shared" si="123"/>
        <v>2</v>
      </c>
      <c r="PG44" s="29">
        <f t="shared" si="124"/>
        <v>8.6956521739130432E-2</v>
      </c>
      <c r="PH44" s="18"/>
      <c r="PI44" s="28">
        <f t="shared" si="125"/>
        <v>0</v>
      </c>
      <c r="PJ44" s="29">
        <f t="shared" si="126"/>
        <v>0</v>
      </c>
      <c r="PK44" s="6"/>
      <c r="PL44" s="28">
        <f t="shared" si="127"/>
        <v>2</v>
      </c>
      <c r="PM44" s="28">
        <f t="shared" si="128"/>
        <v>0.08</v>
      </c>
      <c r="PN44" s="6"/>
      <c r="PO44" s="28">
        <f t="shared" si="129"/>
        <v>4</v>
      </c>
      <c r="PP44" s="29">
        <f t="shared" si="130"/>
        <v>5.4054054054054057E-2</v>
      </c>
    </row>
    <row r="45" spans="1:432" s="30" customFormat="1" ht="20.25" hidden="1" x14ac:dyDescent="0.3">
      <c r="A45" s="19">
        <v>41</v>
      </c>
      <c r="B45" s="31" t="s">
        <v>151</v>
      </c>
      <c r="C45" s="32" t="s">
        <v>122</v>
      </c>
      <c r="D45" s="26">
        <v>0</v>
      </c>
      <c r="E45" s="26"/>
      <c r="F45" s="26"/>
      <c r="G45" s="26">
        <f t="shared" si="134"/>
        <v>0</v>
      </c>
      <c r="H45" s="26"/>
      <c r="I45" s="26"/>
      <c r="J45" s="26">
        <f t="shared" si="135"/>
        <v>0</v>
      </c>
      <c r="K45" s="26"/>
      <c r="L45" s="26"/>
      <c r="M45" s="26">
        <f t="shared" si="136"/>
        <v>0</v>
      </c>
      <c r="N45" s="26"/>
      <c r="O45" s="26"/>
      <c r="P45" s="26">
        <f t="shared" si="137"/>
        <v>0</v>
      </c>
      <c r="Q45" s="26"/>
      <c r="R45" s="26"/>
      <c r="S45" s="26">
        <f t="shared" si="138"/>
        <v>0</v>
      </c>
      <c r="T45" s="26"/>
      <c r="U45" s="26"/>
      <c r="V45" s="26">
        <f t="shared" si="139"/>
        <v>0</v>
      </c>
      <c r="W45" s="26"/>
      <c r="X45" s="26"/>
      <c r="Y45" s="26">
        <f t="shared" si="140"/>
        <v>0</v>
      </c>
      <c r="Z45" s="26"/>
      <c r="AA45" s="26"/>
      <c r="AB45" s="26">
        <f t="shared" si="141"/>
        <v>0</v>
      </c>
      <c r="AC45" s="26"/>
      <c r="AD45" s="26"/>
      <c r="AE45" s="26">
        <f t="shared" si="142"/>
        <v>0</v>
      </c>
      <c r="AF45" s="26"/>
      <c r="AG45" s="26"/>
      <c r="AH45" s="26">
        <f t="shared" si="143"/>
        <v>0</v>
      </c>
      <c r="AI45" s="26"/>
      <c r="AJ45" s="26"/>
      <c r="AK45" s="26">
        <f t="shared" si="144"/>
        <v>0</v>
      </c>
      <c r="AL45" s="26"/>
      <c r="AM45" s="26"/>
      <c r="AN45" s="26">
        <f t="shared" si="145"/>
        <v>0</v>
      </c>
      <c r="AO45" s="26"/>
      <c r="AP45" s="26"/>
      <c r="AQ45" s="26">
        <f t="shared" si="146"/>
        <v>0</v>
      </c>
      <c r="AR45" s="26"/>
      <c r="AS45" s="26"/>
      <c r="AT45" s="26">
        <f t="shared" si="4"/>
        <v>0</v>
      </c>
      <c r="AU45" s="26"/>
      <c r="AV45" s="26"/>
      <c r="AW45" s="26">
        <f t="shared" si="5"/>
        <v>0</v>
      </c>
      <c r="AX45" s="26"/>
      <c r="AY45" s="26"/>
      <c r="AZ45" s="26">
        <f t="shared" si="6"/>
        <v>0</v>
      </c>
      <c r="BA45" s="26"/>
      <c r="BB45" s="26"/>
      <c r="BC45" s="26">
        <f t="shared" si="7"/>
        <v>0</v>
      </c>
      <c r="BD45" s="26"/>
      <c r="BE45" s="26"/>
      <c r="BF45" s="26">
        <f t="shared" si="8"/>
        <v>0</v>
      </c>
      <c r="BG45" s="26"/>
      <c r="BH45" s="26"/>
      <c r="BI45" s="26">
        <f t="shared" si="9"/>
        <v>0</v>
      </c>
      <c r="BJ45" s="26"/>
      <c r="BK45" s="26"/>
      <c r="BL45" s="26">
        <f t="shared" si="10"/>
        <v>0</v>
      </c>
      <c r="BM45" s="26"/>
      <c r="BN45" s="26"/>
      <c r="BO45" s="26">
        <f t="shared" si="11"/>
        <v>0</v>
      </c>
      <c r="BP45" s="26"/>
      <c r="BQ45" s="26"/>
      <c r="BR45" s="26">
        <f t="shared" si="12"/>
        <v>0</v>
      </c>
      <c r="BS45" s="26"/>
      <c r="BT45" s="26"/>
      <c r="BU45" s="26">
        <f t="shared" si="13"/>
        <v>0</v>
      </c>
      <c r="BV45" s="26"/>
      <c r="BW45" s="26"/>
      <c r="BX45" s="26">
        <f t="shared" si="14"/>
        <v>0</v>
      </c>
      <c r="BY45" s="26"/>
      <c r="BZ45" s="26"/>
      <c r="CA45" s="27">
        <f t="shared" si="15"/>
        <v>0</v>
      </c>
      <c r="CB45" s="26"/>
      <c r="CC45" s="26"/>
      <c r="CD45" s="26">
        <f t="shared" si="16"/>
        <v>0</v>
      </c>
      <c r="CE45" s="26"/>
      <c r="CF45" s="26"/>
      <c r="CG45" s="26">
        <f t="shared" si="17"/>
        <v>0</v>
      </c>
      <c r="CH45" s="26"/>
      <c r="CI45" s="26"/>
      <c r="CJ45" s="26">
        <f t="shared" si="18"/>
        <v>0</v>
      </c>
      <c r="CK45" s="26"/>
      <c r="CL45" s="26"/>
      <c r="CM45" s="26">
        <f t="shared" si="19"/>
        <v>0</v>
      </c>
      <c r="CN45" s="26"/>
      <c r="CO45" s="26"/>
      <c r="CP45" s="26">
        <f t="shared" si="20"/>
        <v>0</v>
      </c>
      <c r="CQ45" s="26"/>
      <c r="CR45" s="26"/>
      <c r="CS45" s="26">
        <f t="shared" si="21"/>
        <v>0</v>
      </c>
      <c r="CT45" s="26"/>
      <c r="CU45" s="26"/>
      <c r="CV45" s="26">
        <f t="shared" si="22"/>
        <v>0</v>
      </c>
      <c r="CW45" s="26"/>
      <c r="CX45" s="26"/>
      <c r="CY45" s="26">
        <f t="shared" si="23"/>
        <v>0</v>
      </c>
      <c r="CZ45" s="26"/>
      <c r="DA45" s="26"/>
      <c r="DB45" s="26">
        <f t="shared" si="24"/>
        <v>0</v>
      </c>
      <c r="DC45" s="26"/>
      <c r="DD45" s="26"/>
      <c r="DE45" s="26">
        <f t="shared" si="25"/>
        <v>0</v>
      </c>
      <c r="DF45" s="26"/>
      <c r="DG45" s="26"/>
      <c r="DH45" s="26">
        <f t="shared" si="26"/>
        <v>0</v>
      </c>
      <c r="DI45" s="26"/>
      <c r="DJ45" s="26"/>
      <c r="DK45" s="26">
        <f t="shared" si="27"/>
        <v>0</v>
      </c>
      <c r="DL45" s="26"/>
      <c r="DM45" s="26"/>
      <c r="DN45" s="26">
        <f t="shared" si="28"/>
        <v>0</v>
      </c>
      <c r="DO45" s="26"/>
      <c r="DP45" s="26"/>
      <c r="DQ45" s="26">
        <f t="shared" si="29"/>
        <v>0</v>
      </c>
      <c r="DR45" s="26"/>
      <c r="DS45" s="26"/>
      <c r="DT45" s="26">
        <f t="shared" si="30"/>
        <v>0</v>
      </c>
      <c r="DU45" s="26"/>
      <c r="DV45" s="26"/>
      <c r="DW45" s="26">
        <f t="shared" si="31"/>
        <v>0</v>
      </c>
      <c r="DX45" s="26"/>
      <c r="DY45" s="26"/>
      <c r="DZ45" s="26">
        <f t="shared" si="32"/>
        <v>0</v>
      </c>
      <c r="EA45" s="26"/>
      <c r="EB45" s="26"/>
      <c r="EC45" s="26">
        <f t="shared" si="33"/>
        <v>0</v>
      </c>
      <c r="ED45" s="26"/>
      <c r="EE45" s="26"/>
      <c r="EF45" s="26">
        <f t="shared" si="34"/>
        <v>0</v>
      </c>
      <c r="EG45" s="26"/>
      <c r="EH45" s="26"/>
      <c r="EI45" s="26">
        <f t="shared" si="35"/>
        <v>0</v>
      </c>
      <c r="EJ45" s="26"/>
      <c r="EK45" s="26"/>
      <c r="EL45" s="26">
        <f t="shared" si="36"/>
        <v>0</v>
      </c>
      <c r="EM45" s="26"/>
      <c r="EN45" s="26"/>
      <c r="EO45" s="26">
        <f t="shared" si="37"/>
        <v>0</v>
      </c>
      <c r="EP45" s="26"/>
      <c r="EQ45" s="26"/>
      <c r="ER45" s="26">
        <f t="shared" si="38"/>
        <v>0</v>
      </c>
      <c r="ES45" s="26"/>
      <c r="ET45" s="26"/>
      <c r="EU45" s="26">
        <f t="shared" si="39"/>
        <v>0</v>
      </c>
      <c r="EV45" s="26"/>
      <c r="EW45" s="26"/>
      <c r="EX45" s="26">
        <f t="shared" si="40"/>
        <v>0</v>
      </c>
      <c r="EY45" s="26"/>
      <c r="EZ45" s="26"/>
      <c r="FA45" s="26">
        <f t="shared" si="41"/>
        <v>0</v>
      </c>
      <c r="FB45" s="26"/>
      <c r="FC45" s="26"/>
      <c r="FD45" s="26">
        <f t="shared" si="42"/>
        <v>0</v>
      </c>
      <c r="FE45" s="26"/>
      <c r="FF45" s="26"/>
      <c r="FG45" s="26">
        <f t="shared" si="0"/>
        <v>0</v>
      </c>
      <c r="FH45" s="26"/>
      <c r="FI45" s="26"/>
      <c r="FJ45" s="26">
        <f t="shared" si="43"/>
        <v>0</v>
      </c>
      <c r="FK45" s="26"/>
      <c r="FL45" s="26"/>
      <c r="FM45" s="26">
        <f t="shared" si="44"/>
        <v>0</v>
      </c>
      <c r="FN45" s="26"/>
      <c r="FO45" s="26"/>
      <c r="FP45" s="26">
        <f t="shared" si="45"/>
        <v>0</v>
      </c>
      <c r="FQ45" s="26"/>
      <c r="FR45" s="26"/>
      <c r="FS45" s="26">
        <f t="shared" si="46"/>
        <v>0</v>
      </c>
      <c r="FT45" s="26"/>
      <c r="FU45" s="26"/>
      <c r="FV45" s="26">
        <f t="shared" si="47"/>
        <v>0</v>
      </c>
      <c r="FW45" s="26"/>
      <c r="FX45" s="26"/>
      <c r="FY45" s="26">
        <f t="shared" si="48"/>
        <v>0</v>
      </c>
      <c r="FZ45" s="26"/>
      <c r="GA45" s="26"/>
      <c r="GB45" s="26">
        <f t="shared" si="49"/>
        <v>0</v>
      </c>
      <c r="GC45" s="26"/>
      <c r="GD45" s="26"/>
      <c r="GE45" s="26">
        <f t="shared" si="50"/>
        <v>0</v>
      </c>
      <c r="GF45" s="26"/>
      <c r="GG45" s="26"/>
      <c r="GH45" s="26">
        <f t="shared" si="51"/>
        <v>0</v>
      </c>
      <c r="GI45" s="26"/>
      <c r="GJ45" s="26"/>
      <c r="GK45" s="26">
        <f t="shared" si="52"/>
        <v>0</v>
      </c>
      <c r="GL45" s="26"/>
      <c r="GM45" s="26"/>
      <c r="GN45" s="26">
        <f t="shared" si="53"/>
        <v>0</v>
      </c>
      <c r="GO45" s="26"/>
      <c r="GP45" s="26"/>
      <c r="GQ45" s="26">
        <f t="shared" si="54"/>
        <v>0</v>
      </c>
      <c r="GR45" s="26"/>
      <c r="GS45" s="26"/>
      <c r="GT45" s="26">
        <f t="shared" si="55"/>
        <v>0</v>
      </c>
      <c r="GU45" s="26"/>
      <c r="GV45" s="26"/>
      <c r="GW45" s="26">
        <f t="shared" si="56"/>
        <v>0</v>
      </c>
      <c r="GX45" s="26"/>
      <c r="GY45" s="26"/>
      <c r="GZ45" s="26">
        <f t="shared" si="57"/>
        <v>0</v>
      </c>
      <c r="HA45" s="26"/>
      <c r="HB45" s="26"/>
      <c r="HC45" s="26">
        <f t="shared" si="58"/>
        <v>0</v>
      </c>
      <c r="HD45" s="26"/>
      <c r="HE45" s="26"/>
      <c r="HF45" s="26">
        <f t="shared" si="59"/>
        <v>0</v>
      </c>
      <c r="HG45" s="26"/>
      <c r="HH45" s="26"/>
      <c r="HI45" s="26">
        <f t="shared" si="60"/>
        <v>0</v>
      </c>
      <c r="HJ45" s="26"/>
      <c r="HK45" s="26"/>
      <c r="HL45" s="26">
        <f t="shared" si="61"/>
        <v>0</v>
      </c>
      <c r="HM45" s="26"/>
      <c r="HN45" s="26"/>
      <c r="HO45" s="26">
        <f t="shared" si="62"/>
        <v>0</v>
      </c>
      <c r="HP45" s="26"/>
      <c r="HQ45" s="26"/>
      <c r="HR45" s="26">
        <f t="shared" si="63"/>
        <v>0</v>
      </c>
      <c r="HS45" s="26"/>
      <c r="HT45" s="26"/>
      <c r="HU45" s="26">
        <f t="shared" si="1"/>
        <v>0</v>
      </c>
      <c r="HV45" s="26"/>
      <c r="HW45" s="26"/>
      <c r="HX45" s="26">
        <f t="shared" si="64"/>
        <v>0</v>
      </c>
      <c r="HY45" s="26"/>
      <c r="HZ45" s="26"/>
      <c r="IA45" s="26">
        <f t="shared" si="65"/>
        <v>0</v>
      </c>
      <c r="IB45" s="26"/>
      <c r="IC45" s="26"/>
      <c r="ID45" s="26">
        <f t="shared" si="66"/>
        <v>0</v>
      </c>
      <c r="IE45" s="26"/>
      <c r="IF45" s="26"/>
      <c r="IG45" s="33">
        <f t="shared" si="67"/>
        <v>0</v>
      </c>
      <c r="IH45" s="26"/>
      <c r="II45" s="26"/>
      <c r="IJ45" s="33">
        <f t="shared" si="68"/>
        <v>0</v>
      </c>
      <c r="IK45" s="26"/>
      <c r="IL45" s="26"/>
      <c r="IM45" s="33">
        <f t="shared" si="69"/>
        <v>0</v>
      </c>
      <c r="IN45" s="26"/>
      <c r="IO45" s="26"/>
      <c r="IP45" s="26">
        <f t="shared" si="70"/>
        <v>0</v>
      </c>
      <c r="IQ45" s="26"/>
      <c r="IR45" s="26"/>
      <c r="IS45" s="26">
        <f t="shared" si="71"/>
        <v>0</v>
      </c>
      <c r="IT45" s="26"/>
      <c r="IU45" s="26"/>
      <c r="IV45" s="26">
        <f t="shared" si="72"/>
        <v>0</v>
      </c>
      <c r="IW45" s="26"/>
      <c r="IX45" s="26"/>
      <c r="IY45" s="26">
        <f t="shared" si="73"/>
        <v>0</v>
      </c>
      <c r="IZ45" s="26"/>
      <c r="JA45" s="26"/>
      <c r="JB45" s="26">
        <f t="shared" si="74"/>
        <v>0</v>
      </c>
      <c r="JC45" s="26"/>
      <c r="JD45" s="26"/>
      <c r="JE45" s="26">
        <f t="shared" si="75"/>
        <v>0</v>
      </c>
      <c r="JF45" s="26"/>
      <c r="JG45" s="26"/>
      <c r="JH45" s="26">
        <f t="shared" si="76"/>
        <v>0</v>
      </c>
      <c r="JI45" s="26"/>
      <c r="JJ45" s="26"/>
      <c r="JK45" s="26">
        <f t="shared" si="77"/>
        <v>0</v>
      </c>
      <c r="JL45" s="26"/>
      <c r="JM45" s="26"/>
      <c r="JN45" s="26">
        <f t="shared" si="78"/>
        <v>0</v>
      </c>
      <c r="JO45" s="26"/>
      <c r="JP45" s="26"/>
      <c r="JQ45" s="26">
        <f t="shared" si="79"/>
        <v>0</v>
      </c>
      <c r="JR45" s="26"/>
      <c r="JS45" s="26"/>
      <c r="JT45" s="26">
        <f t="shared" si="80"/>
        <v>0</v>
      </c>
      <c r="JU45" s="26"/>
      <c r="JV45" s="26"/>
      <c r="JW45" s="26">
        <f t="shared" si="131"/>
        <v>0</v>
      </c>
      <c r="JX45" s="26"/>
      <c r="JY45" s="26"/>
      <c r="JZ45" s="26">
        <f t="shared" si="81"/>
        <v>0</v>
      </c>
      <c r="KA45" s="26"/>
      <c r="KB45" s="26"/>
      <c r="KC45" s="26">
        <f t="shared" si="82"/>
        <v>0</v>
      </c>
      <c r="KD45" s="26"/>
      <c r="KE45" s="26"/>
      <c r="KF45" s="26">
        <f t="shared" si="83"/>
        <v>0</v>
      </c>
      <c r="KG45" s="26"/>
      <c r="KH45" s="26"/>
      <c r="KI45" s="26">
        <f t="shared" si="84"/>
        <v>0</v>
      </c>
      <c r="KJ45" s="26"/>
      <c r="KK45" s="26"/>
      <c r="KL45" s="26">
        <f t="shared" si="85"/>
        <v>0</v>
      </c>
      <c r="KM45" s="26"/>
      <c r="KN45" s="26"/>
      <c r="KO45" s="26">
        <f t="shared" si="86"/>
        <v>0</v>
      </c>
      <c r="KP45" s="26"/>
      <c r="KQ45" s="26"/>
      <c r="KR45" s="26">
        <f t="shared" si="87"/>
        <v>0</v>
      </c>
      <c r="KS45" s="26"/>
      <c r="KT45" s="26"/>
      <c r="KU45" s="26">
        <f t="shared" si="88"/>
        <v>0</v>
      </c>
      <c r="KV45" s="26"/>
      <c r="KW45" s="26"/>
      <c r="KX45" s="26">
        <f t="shared" si="89"/>
        <v>0</v>
      </c>
      <c r="KY45" s="26"/>
      <c r="KZ45" s="26"/>
      <c r="LA45" s="26">
        <f t="shared" si="90"/>
        <v>0</v>
      </c>
      <c r="LB45" s="26"/>
      <c r="LC45" s="26"/>
      <c r="LD45" s="26">
        <f t="shared" si="91"/>
        <v>0</v>
      </c>
      <c r="LE45" s="26"/>
      <c r="LF45" s="26"/>
      <c r="LG45" s="26">
        <f t="shared" si="92"/>
        <v>0</v>
      </c>
      <c r="LH45" s="26"/>
      <c r="LI45" s="26"/>
      <c r="LJ45" s="26">
        <f t="shared" si="93"/>
        <v>0</v>
      </c>
      <c r="LK45" s="26"/>
      <c r="LL45" s="26"/>
      <c r="LM45" s="26">
        <f t="shared" si="94"/>
        <v>0</v>
      </c>
      <c r="LN45" s="26"/>
      <c r="LO45" s="26"/>
      <c r="LP45" s="26">
        <f t="shared" si="95"/>
        <v>0</v>
      </c>
      <c r="LQ45" s="26"/>
      <c r="LR45" s="26"/>
      <c r="LS45" s="26">
        <f t="shared" si="2"/>
        <v>0</v>
      </c>
      <c r="LT45" s="26"/>
      <c r="LU45" s="26"/>
      <c r="LV45" s="26">
        <f t="shared" si="96"/>
        <v>0</v>
      </c>
      <c r="LW45" s="26"/>
      <c r="LX45" s="26"/>
      <c r="LY45" s="26">
        <f t="shared" si="3"/>
        <v>0</v>
      </c>
      <c r="LZ45" s="26"/>
      <c r="MA45" s="26"/>
      <c r="MB45" s="26">
        <f t="shared" si="97"/>
        <v>0</v>
      </c>
      <c r="MC45" s="26"/>
      <c r="MD45" s="26"/>
      <c r="ME45" s="26">
        <f t="shared" si="98"/>
        <v>0</v>
      </c>
      <c r="MF45" s="26"/>
      <c r="MG45" s="26"/>
      <c r="MH45" s="26">
        <f t="shared" si="99"/>
        <v>0</v>
      </c>
      <c r="MI45" s="26"/>
      <c r="MJ45" s="26"/>
      <c r="MK45" s="26">
        <f t="shared" si="100"/>
        <v>0</v>
      </c>
      <c r="ML45" s="26"/>
      <c r="MM45" s="26"/>
      <c r="MN45" s="26">
        <f t="shared" si="101"/>
        <v>0</v>
      </c>
      <c r="MO45" s="26"/>
      <c r="MP45" s="26"/>
      <c r="MQ45" s="26">
        <f t="shared" si="102"/>
        <v>0</v>
      </c>
      <c r="MR45" s="26"/>
      <c r="MS45" s="26"/>
      <c r="MT45" s="26">
        <f t="shared" si="103"/>
        <v>0</v>
      </c>
      <c r="MU45" s="26"/>
      <c r="MV45" s="26"/>
      <c r="MW45" s="26">
        <f t="shared" si="104"/>
        <v>0</v>
      </c>
      <c r="MX45" s="26"/>
      <c r="MY45" s="26"/>
      <c r="MZ45" s="26">
        <f t="shared" si="105"/>
        <v>0</v>
      </c>
      <c r="NA45" s="26"/>
      <c r="NB45" s="26"/>
      <c r="NC45" s="26">
        <f t="shared" si="106"/>
        <v>0</v>
      </c>
      <c r="ND45" s="26"/>
      <c r="NE45" s="26"/>
      <c r="NF45" s="26">
        <f t="shared" si="107"/>
        <v>0</v>
      </c>
      <c r="NG45" s="26"/>
      <c r="NH45" s="26"/>
      <c r="NI45" s="26">
        <f t="shared" si="108"/>
        <v>0</v>
      </c>
      <c r="NJ45" s="26"/>
      <c r="NK45" s="26"/>
      <c r="NL45" s="26">
        <f t="shared" si="109"/>
        <v>0</v>
      </c>
      <c r="NM45" s="26"/>
      <c r="NN45" s="26"/>
      <c r="NO45" s="26">
        <f t="shared" si="110"/>
        <v>0</v>
      </c>
      <c r="NP45" s="26"/>
      <c r="NQ45" s="26"/>
      <c r="NR45" s="26">
        <f t="shared" si="111"/>
        <v>0</v>
      </c>
      <c r="NS45" s="26"/>
      <c r="NT45" s="26"/>
      <c r="NU45" s="26">
        <f t="shared" si="112"/>
        <v>0</v>
      </c>
      <c r="NV45" s="26"/>
      <c r="NW45" s="26"/>
      <c r="NX45" s="26">
        <f t="shared" si="113"/>
        <v>0</v>
      </c>
      <c r="NY45" s="26"/>
      <c r="NZ45" s="26"/>
      <c r="OA45" s="26">
        <f t="shared" si="114"/>
        <v>0</v>
      </c>
      <c r="OB45" s="26"/>
      <c r="OC45" s="26"/>
      <c r="OD45" s="26">
        <f t="shared" si="115"/>
        <v>0</v>
      </c>
      <c r="OE45" s="26"/>
      <c r="OF45" s="26"/>
      <c r="OG45" s="26">
        <f t="shared" si="116"/>
        <v>0</v>
      </c>
      <c r="OH45" s="26"/>
      <c r="OI45" s="26"/>
      <c r="OJ45" s="26">
        <f t="shared" si="117"/>
        <v>0</v>
      </c>
      <c r="OK45" s="26"/>
      <c r="OL45" s="26"/>
      <c r="OM45" s="26">
        <f t="shared" si="132"/>
        <v>0</v>
      </c>
      <c r="ON45" s="26"/>
      <c r="OO45" s="26"/>
      <c r="OP45" s="26">
        <f t="shared" si="118"/>
        <v>0</v>
      </c>
      <c r="OQ45" s="26"/>
      <c r="OR45" s="26"/>
      <c r="OS45" s="27">
        <f t="shared" si="119"/>
        <v>0</v>
      </c>
      <c r="OT45" s="26"/>
      <c r="OU45" s="26"/>
      <c r="OV45" s="26">
        <f t="shared" si="133"/>
        <v>0</v>
      </c>
      <c r="OW45" s="26"/>
      <c r="OX45" s="26"/>
      <c r="OY45" s="26">
        <f t="shared" si="120"/>
        <v>0</v>
      </c>
      <c r="OZ45" s="26"/>
      <c r="PA45" s="26"/>
      <c r="PB45" s="26">
        <f t="shared" si="121"/>
        <v>0</v>
      </c>
      <c r="PC45" s="26"/>
      <c r="PD45" s="26"/>
      <c r="PE45" s="26">
        <f t="shared" si="122"/>
        <v>0</v>
      </c>
      <c r="PF45" s="28">
        <f t="shared" si="123"/>
        <v>0</v>
      </c>
      <c r="PG45" s="29">
        <f t="shared" si="124"/>
        <v>0</v>
      </c>
      <c r="PH45" s="18"/>
      <c r="PI45" s="28">
        <f t="shared" si="125"/>
        <v>0</v>
      </c>
      <c r="PJ45" s="29">
        <f t="shared" si="126"/>
        <v>0</v>
      </c>
      <c r="PK45" s="6"/>
      <c r="PL45" s="28">
        <f t="shared" si="127"/>
        <v>0</v>
      </c>
      <c r="PM45" s="28">
        <f t="shared" si="128"/>
        <v>0</v>
      </c>
      <c r="PN45" s="6"/>
      <c r="PO45" s="28">
        <f t="shared" si="129"/>
        <v>0</v>
      </c>
      <c r="PP45" s="29">
        <f t="shared" si="130"/>
        <v>0</v>
      </c>
    </row>
    <row r="46" spans="1:432" s="30" customFormat="1" ht="20.25" x14ac:dyDescent="0.3">
      <c r="A46" s="19">
        <v>42</v>
      </c>
      <c r="B46" s="31" t="s">
        <v>152</v>
      </c>
      <c r="C46" s="32" t="s">
        <v>122</v>
      </c>
      <c r="D46" s="26">
        <v>22</v>
      </c>
      <c r="E46" s="26">
        <v>6</v>
      </c>
      <c r="F46" s="26"/>
      <c r="G46" s="26">
        <f t="shared" si="134"/>
        <v>28</v>
      </c>
      <c r="H46" s="26"/>
      <c r="I46" s="26"/>
      <c r="J46" s="26">
        <f t="shared" si="135"/>
        <v>28</v>
      </c>
      <c r="K46" s="26"/>
      <c r="L46" s="26"/>
      <c r="M46" s="26">
        <f t="shared" si="136"/>
        <v>28</v>
      </c>
      <c r="N46" s="26"/>
      <c r="O46" s="26"/>
      <c r="P46" s="26">
        <f t="shared" si="137"/>
        <v>28</v>
      </c>
      <c r="Q46" s="26"/>
      <c r="R46" s="26">
        <v>2</v>
      </c>
      <c r="S46" s="26">
        <f t="shared" si="138"/>
        <v>26</v>
      </c>
      <c r="T46" s="26"/>
      <c r="U46" s="26"/>
      <c r="V46" s="26">
        <f t="shared" si="139"/>
        <v>26</v>
      </c>
      <c r="W46" s="26"/>
      <c r="X46" s="26">
        <v>2</v>
      </c>
      <c r="Y46" s="26">
        <f t="shared" si="140"/>
        <v>24</v>
      </c>
      <c r="Z46" s="26"/>
      <c r="AA46" s="26">
        <v>1</v>
      </c>
      <c r="AB46" s="26">
        <f t="shared" si="141"/>
        <v>23</v>
      </c>
      <c r="AC46" s="26"/>
      <c r="AD46" s="26">
        <v>1</v>
      </c>
      <c r="AE46" s="26">
        <f t="shared" si="142"/>
        <v>22</v>
      </c>
      <c r="AF46" s="26"/>
      <c r="AG46" s="26"/>
      <c r="AH46" s="26">
        <f t="shared" si="143"/>
        <v>22</v>
      </c>
      <c r="AI46" s="26"/>
      <c r="AJ46" s="26"/>
      <c r="AK46" s="26">
        <f t="shared" si="144"/>
        <v>22</v>
      </c>
      <c r="AL46" s="26"/>
      <c r="AM46" s="26">
        <v>1</v>
      </c>
      <c r="AN46" s="26">
        <f t="shared" si="145"/>
        <v>21</v>
      </c>
      <c r="AO46" s="26"/>
      <c r="AP46" s="26">
        <v>1</v>
      </c>
      <c r="AQ46" s="26">
        <f t="shared" si="146"/>
        <v>20</v>
      </c>
      <c r="AR46" s="26"/>
      <c r="AS46" s="26"/>
      <c r="AT46" s="26">
        <f t="shared" si="4"/>
        <v>20</v>
      </c>
      <c r="AU46" s="26"/>
      <c r="AV46" s="26">
        <v>2</v>
      </c>
      <c r="AW46" s="26">
        <f t="shared" si="5"/>
        <v>18</v>
      </c>
      <c r="AX46" s="26"/>
      <c r="AY46" s="26">
        <v>1</v>
      </c>
      <c r="AZ46" s="26">
        <f t="shared" si="6"/>
        <v>17</v>
      </c>
      <c r="BA46" s="26"/>
      <c r="BB46" s="26">
        <v>1</v>
      </c>
      <c r="BC46" s="26">
        <f t="shared" si="7"/>
        <v>16</v>
      </c>
      <c r="BD46" s="26"/>
      <c r="BE46" s="26"/>
      <c r="BF46" s="26">
        <f t="shared" si="8"/>
        <v>16</v>
      </c>
      <c r="BG46" s="26"/>
      <c r="BH46" s="26">
        <v>1</v>
      </c>
      <c r="BI46" s="26">
        <f t="shared" si="9"/>
        <v>15</v>
      </c>
      <c r="BJ46" s="26"/>
      <c r="BK46" s="26"/>
      <c r="BL46" s="26">
        <f t="shared" si="10"/>
        <v>15</v>
      </c>
      <c r="BM46" s="26"/>
      <c r="BN46" s="26"/>
      <c r="BO46" s="26">
        <f t="shared" si="11"/>
        <v>15</v>
      </c>
      <c r="BP46" s="26"/>
      <c r="BQ46" s="26">
        <v>2</v>
      </c>
      <c r="BR46" s="26">
        <f t="shared" si="12"/>
        <v>13</v>
      </c>
      <c r="BS46" s="26"/>
      <c r="BT46" s="26"/>
      <c r="BU46" s="26">
        <f t="shared" si="13"/>
        <v>13</v>
      </c>
      <c r="BV46" s="26"/>
      <c r="BW46" s="26">
        <v>1</v>
      </c>
      <c r="BX46" s="26">
        <f t="shared" si="14"/>
        <v>12</v>
      </c>
      <c r="BY46" s="26"/>
      <c r="BZ46" s="26"/>
      <c r="CA46" s="27">
        <f t="shared" si="15"/>
        <v>12</v>
      </c>
      <c r="CB46" s="26"/>
      <c r="CC46" s="26">
        <v>2</v>
      </c>
      <c r="CD46" s="26">
        <f t="shared" si="16"/>
        <v>10</v>
      </c>
      <c r="CE46" s="26"/>
      <c r="CF46" s="26">
        <v>1</v>
      </c>
      <c r="CG46" s="26">
        <f t="shared" si="17"/>
        <v>9</v>
      </c>
      <c r="CH46" s="26">
        <v>19</v>
      </c>
      <c r="CI46" s="26"/>
      <c r="CJ46" s="26">
        <f t="shared" si="18"/>
        <v>28</v>
      </c>
      <c r="CK46" s="26"/>
      <c r="CL46" s="26">
        <v>2</v>
      </c>
      <c r="CM46" s="26">
        <f t="shared" si="19"/>
        <v>26</v>
      </c>
      <c r="CN46" s="26"/>
      <c r="CO46" s="26"/>
      <c r="CP46" s="26">
        <f t="shared" si="20"/>
        <v>26</v>
      </c>
      <c r="CQ46" s="26"/>
      <c r="CR46" s="26"/>
      <c r="CS46" s="26">
        <f t="shared" si="21"/>
        <v>26</v>
      </c>
      <c r="CT46" s="26"/>
      <c r="CU46" s="26">
        <v>2</v>
      </c>
      <c r="CV46" s="26">
        <f t="shared" si="22"/>
        <v>24</v>
      </c>
      <c r="CW46" s="26"/>
      <c r="CX46" s="26"/>
      <c r="CY46" s="26">
        <f t="shared" si="23"/>
        <v>24</v>
      </c>
      <c r="CZ46" s="26"/>
      <c r="DA46" s="26">
        <v>1</v>
      </c>
      <c r="DB46" s="26">
        <f t="shared" si="24"/>
        <v>23</v>
      </c>
      <c r="DC46" s="26"/>
      <c r="DD46" s="26">
        <v>1</v>
      </c>
      <c r="DE46" s="26">
        <f t="shared" si="25"/>
        <v>22</v>
      </c>
      <c r="DF46" s="26"/>
      <c r="DG46" s="26">
        <v>1</v>
      </c>
      <c r="DH46" s="26">
        <f t="shared" si="26"/>
        <v>21</v>
      </c>
      <c r="DI46" s="26"/>
      <c r="DJ46" s="26">
        <v>1</v>
      </c>
      <c r="DK46" s="26">
        <f t="shared" si="27"/>
        <v>20</v>
      </c>
      <c r="DL46" s="26"/>
      <c r="DM46" s="26">
        <v>1</v>
      </c>
      <c r="DN46" s="26">
        <f t="shared" si="28"/>
        <v>19</v>
      </c>
      <c r="DO46" s="26"/>
      <c r="DP46" s="26">
        <v>1</v>
      </c>
      <c r="DQ46" s="26">
        <f t="shared" si="29"/>
        <v>18</v>
      </c>
      <c r="DR46" s="26"/>
      <c r="DS46" s="26">
        <v>1</v>
      </c>
      <c r="DT46" s="26">
        <f t="shared" si="30"/>
        <v>17</v>
      </c>
      <c r="DU46" s="26"/>
      <c r="DV46" s="26"/>
      <c r="DW46" s="26">
        <f t="shared" si="31"/>
        <v>17</v>
      </c>
      <c r="DX46" s="26"/>
      <c r="DY46" s="26">
        <v>2</v>
      </c>
      <c r="DZ46" s="26">
        <f t="shared" si="32"/>
        <v>15</v>
      </c>
      <c r="EA46" s="26"/>
      <c r="EB46" s="26"/>
      <c r="EC46" s="26">
        <f t="shared" si="33"/>
        <v>15</v>
      </c>
      <c r="ED46" s="26"/>
      <c r="EE46" s="26"/>
      <c r="EF46" s="26">
        <f t="shared" si="34"/>
        <v>15</v>
      </c>
      <c r="EG46" s="26"/>
      <c r="EH46" s="26">
        <v>2</v>
      </c>
      <c r="EI46" s="26">
        <f t="shared" si="35"/>
        <v>13</v>
      </c>
      <c r="EJ46" s="26"/>
      <c r="EK46" s="26"/>
      <c r="EL46" s="26">
        <f t="shared" si="36"/>
        <v>13</v>
      </c>
      <c r="EM46" s="26"/>
      <c r="EN46" s="26"/>
      <c r="EO46" s="26">
        <f t="shared" si="37"/>
        <v>13</v>
      </c>
      <c r="EP46" s="26"/>
      <c r="EQ46" s="26">
        <v>1</v>
      </c>
      <c r="ER46" s="26">
        <f t="shared" si="38"/>
        <v>12</v>
      </c>
      <c r="ES46" s="26"/>
      <c r="ET46" s="26">
        <v>2</v>
      </c>
      <c r="EU46" s="26">
        <f t="shared" si="39"/>
        <v>10</v>
      </c>
      <c r="EV46" s="26"/>
      <c r="EW46" s="26">
        <v>1</v>
      </c>
      <c r="EX46" s="26">
        <f t="shared" si="40"/>
        <v>9</v>
      </c>
      <c r="EY46" s="26"/>
      <c r="EZ46" s="26"/>
      <c r="FA46" s="26">
        <f t="shared" si="41"/>
        <v>9</v>
      </c>
      <c r="FB46" s="26"/>
      <c r="FC46" s="26">
        <v>1</v>
      </c>
      <c r="FD46" s="26">
        <f t="shared" si="42"/>
        <v>8</v>
      </c>
      <c r="FE46" s="26"/>
      <c r="FF46" s="26"/>
      <c r="FG46" s="26">
        <f t="shared" si="0"/>
        <v>8</v>
      </c>
      <c r="FH46" s="26">
        <v>20</v>
      </c>
      <c r="FI46" s="26">
        <v>3</v>
      </c>
      <c r="FJ46" s="26">
        <f t="shared" si="43"/>
        <v>25</v>
      </c>
      <c r="FK46" s="26"/>
      <c r="FL46" s="26"/>
      <c r="FM46" s="26">
        <f t="shared" si="44"/>
        <v>25</v>
      </c>
      <c r="FN46" s="26"/>
      <c r="FO46" s="26">
        <v>1</v>
      </c>
      <c r="FP46" s="26">
        <f t="shared" si="45"/>
        <v>24</v>
      </c>
      <c r="FQ46" s="26"/>
      <c r="FR46" s="26">
        <v>1</v>
      </c>
      <c r="FS46" s="26">
        <f t="shared" si="46"/>
        <v>23</v>
      </c>
      <c r="FT46" s="26"/>
      <c r="FU46" s="26">
        <v>2</v>
      </c>
      <c r="FV46" s="26">
        <f t="shared" si="47"/>
        <v>21</v>
      </c>
      <c r="FW46" s="26"/>
      <c r="FX46" s="26">
        <v>1</v>
      </c>
      <c r="FY46" s="26">
        <f t="shared" si="48"/>
        <v>20</v>
      </c>
      <c r="FZ46" s="26"/>
      <c r="GA46" s="26">
        <v>2</v>
      </c>
      <c r="GB46" s="26">
        <f t="shared" si="49"/>
        <v>18</v>
      </c>
      <c r="GC46" s="26"/>
      <c r="GD46" s="26"/>
      <c r="GE46" s="26">
        <f t="shared" si="50"/>
        <v>18</v>
      </c>
      <c r="GF46" s="26"/>
      <c r="GG46" s="26"/>
      <c r="GH46" s="26">
        <f t="shared" si="51"/>
        <v>18</v>
      </c>
      <c r="GI46" s="26"/>
      <c r="GJ46" s="26">
        <v>1</v>
      </c>
      <c r="GK46" s="26">
        <f t="shared" si="52"/>
        <v>17</v>
      </c>
      <c r="GL46" s="26"/>
      <c r="GM46" s="26">
        <v>1</v>
      </c>
      <c r="GN46" s="26">
        <f t="shared" si="53"/>
        <v>16</v>
      </c>
      <c r="GO46" s="26"/>
      <c r="GP46" s="26">
        <v>1</v>
      </c>
      <c r="GQ46" s="26">
        <f t="shared" si="54"/>
        <v>15</v>
      </c>
      <c r="GR46" s="26"/>
      <c r="GS46" s="26"/>
      <c r="GT46" s="26">
        <f t="shared" si="55"/>
        <v>15</v>
      </c>
      <c r="GU46" s="26"/>
      <c r="GV46" s="26">
        <v>3</v>
      </c>
      <c r="GW46" s="26">
        <f t="shared" si="56"/>
        <v>12</v>
      </c>
      <c r="GX46" s="26"/>
      <c r="GY46" s="26">
        <v>1</v>
      </c>
      <c r="GZ46" s="26">
        <f t="shared" si="57"/>
        <v>11</v>
      </c>
      <c r="HA46" s="26"/>
      <c r="HB46" s="26">
        <v>2</v>
      </c>
      <c r="HC46" s="26">
        <f t="shared" si="58"/>
        <v>9</v>
      </c>
      <c r="HD46" s="26"/>
      <c r="HE46" s="26">
        <v>1</v>
      </c>
      <c r="HF46" s="26">
        <f t="shared" si="59"/>
        <v>8</v>
      </c>
      <c r="HG46" s="26"/>
      <c r="HH46" s="26"/>
      <c r="HI46" s="26">
        <f t="shared" si="60"/>
        <v>8</v>
      </c>
      <c r="HJ46" s="26"/>
      <c r="HK46" s="26">
        <v>1</v>
      </c>
      <c r="HL46" s="26">
        <f t="shared" si="61"/>
        <v>7</v>
      </c>
      <c r="HM46" s="26"/>
      <c r="HN46" s="26"/>
      <c r="HO46" s="26">
        <f t="shared" si="62"/>
        <v>7</v>
      </c>
      <c r="HP46" s="26"/>
      <c r="HQ46" s="26"/>
      <c r="HR46" s="26">
        <f t="shared" si="63"/>
        <v>7</v>
      </c>
      <c r="HS46" s="26"/>
      <c r="HT46" s="26">
        <v>1</v>
      </c>
      <c r="HU46" s="26">
        <f t="shared" si="1"/>
        <v>6</v>
      </c>
      <c r="HV46" s="26"/>
      <c r="HW46" s="26">
        <v>1</v>
      </c>
      <c r="HX46" s="26">
        <f t="shared" si="64"/>
        <v>5</v>
      </c>
      <c r="HY46" s="26"/>
      <c r="HZ46" s="26">
        <v>2</v>
      </c>
      <c r="IA46" s="26">
        <f t="shared" si="65"/>
        <v>3</v>
      </c>
      <c r="IB46" s="26"/>
      <c r="IC46" s="26">
        <v>1</v>
      </c>
      <c r="ID46" s="26">
        <f t="shared" si="66"/>
        <v>2</v>
      </c>
      <c r="IE46" s="26"/>
      <c r="IF46" s="26">
        <v>2</v>
      </c>
      <c r="IG46" s="33">
        <f t="shared" si="67"/>
        <v>0</v>
      </c>
      <c r="IH46" s="26">
        <v>28</v>
      </c>
      <c r="II46" s="26">
        <v>1</v>
      </c>
      <c r="IJ46" s="33">
        <f t="shared" si="68"/>
        <v>27</v>
      </c>
      <c r="IK46" s="26"/>
      <c r="IL46" s="26"/>
      <c r="IM46" s="33">
        <f t="shared" si="69"/>
        <v>27</v>
      </c>
      <c r="IN46" s="26"/>
      <c r="IO46" s="26"/>
      <c r="IP46" s="26">
        <f t="shared" si="70"/>
        <v>27</v>
      </c>
      <c r="IQ46" s="26"/>
      <c r="IR46" s="26">
        <v>3</v>
      </c>
      <c r="IS46" s="26">
        <f t="shared" si="71"/>
        <v>24</v>
      </c>
      <c r="IT46" s="26"/>
      <c r="IU46" s="26"/>
      <c r="IV46" s="26">
        <f t="shared" si="72"/>
        <v>24</v>
      </c>
      <c r="IW46" s="26"/>
      <c r="IX46" s="26"/>
      <c r="IY46" s="26">
        <f t="shared" si="73"/>
        <v>24</v>
      </c>
      <c r="IZ46" s="26"/>
      <c r="JA46" s="26"/>
      <c r="JB46" s="26">
        <f t="shared" si="74"/>
        <v>24</v>
      </c>
      <c r="JC46" s="26"/>
      <c r="JD46" s="26">
        <v>1</v>
      </c>
      <c r="JE46" s="26">
        <f t="shared" si="75"/>
        <v>23</v>
      </c>
      <c r="JF46" s="26"/>
      <c r="JG46" s="26">
        <v>1</v>
      </c>
      <c r="JH46" s="26">
        <f t="shared" si="76"/>
        <v>22</v>
      </c>
      <c r="JI46" s="26"/>
      <c r="JJ46" s="26">
        <v>3</v>
      </c>
      <c r="JK46" s="26">
        <f t="shared" si="77"/>
        <v>19</v>
      </c>
      <c r="JL46" s="26"/>
      <c r="JM46" s="26"/>
      <c r="JN46" s="26">
        <f t="shared" si="78"/>
        <v>19</v>
      </c>
      <c r="JO46" s="26"/>
      <c r="JP46" s="26"/>
      <c r="JQ46" s="26">
        <f t="shared" si="79"/>
        <v>19</v>
      </c>
      <c r="JR46" s="26"/>
      <c r="JS46" s="26"/>
      <c r="JT46" s="26">
        <f t="shared" si="80"/>
        <v>19</v>
      </c>
      <c r="JU46" s="26"/>
      <c r="JV46" s="26">
        <v>1</v>
      </c>
      <c r="JW46" s="26">
        <f t="shared" si="131"/>
        <v>18</v>
      </c>
      <c r="JX46" s="26"/>
      <c r="JY46" s="26">
        <v>1</v>
      </c>
      <c r="JZ46" s="26">
        <f t="shared" si="81"/>
        <v>17</v>
      </c>
      <c r="KA46" s="26"/>
      <c r="KB46" s="26">
        <v>3</v>
      </c>
      <c r="KC46" s="26">
        <f t="shared" si="82"/>
        <v>14</v>
      </c>
      <c r="KD46" s="26"/>
      <c r="KE46" s="26">
        <v>1</v>
      </c>
      <c r="KF46" s="26">
        <f t="shared" si="83"/>
        <v>13</v>
      </c>
      <c r="KG46" s="26"/>
      <c r="KH46" s="26">
        <v>1</v>
      </c>
      <c r="KI46" s="26">
        <f t="shared" si="84"/>
        <v>12</v>
      </c>
      <c r="KJ46" s="26"/>
      <c r="KK46" s="26"/>
      <c r="KL46" s="26">
        <f t="shared" si="85"/>
        <v>12</v>
      </c>
      <c r="KM46" s="26"/>
      <c r="KN46" s="26"/>
      <c r="KO46" s="26">
        <f t="shared" si="86"/>
        <v>12</v>
      </c>
      <c r="KP46" s="26"/>
      <c r="KQ46" s="26"/>
      <c r="KR46" s="26">
        <f t="shared" si="87"/>
        <v>12</v>
      </c>
      <c r="KS46" s="26"/>
      <c r="KT46" s="26">
        <v>1</v>
      </c>
      <c r="KU46" s="26">
        <f t="shared" si="88"/>
        <v>11</v>
      </c>
      <c r="KV46" s="26"/>
      <c r="KW46" s="26">
        <v>2</v>
      </c>
      <c r="KX46" s="26">
        <f t="shared" si="89"/>
        <v>9</v>
      </c>
      <c r="KY46" s="26"/>
      <c r="KZ46" s="26"/>
      <c r="LA46" s="26">
        <f t="shared" si="90"/>
        <v>9</v>
      </c>
      <c r="LB46" s="26"/>
      <c r="LC46" s="26"/>
      <c r="LD46" s="26">
        <f t="shared" si="91"/>
        <v>9</v>
      </c>
      <c r="LE46" s="26">
        <v>19</v>
      </c>
      <c r="LF46" s="26"/>
      <c r="LG46" s="26">
        <f t="shared" si="92"/>
        <v>28</v>
      </c>
      <c r="LH46" s="26"/>
      <c r="LI46" s="26"/>
      <c r="LJ46" s="26">
        <f t="shared" si="93"/>
        <v>28</v>
      </c>
      <c r="LK46" s="26"/>
      <c r="LL46" s="26">
        <v>1</v>
      </c>
      <c r="LM46" s="26">
        <f t="shared" si="94"/>
        <v>27</v>
      </c>
      <c r="LN46" s="26"/>
      <c r="LO46" s="26"/>
      <c r="LP46" s="26">
        <f t="shared" si="95"/>
        <v>27</v>
      </c>
      <c r="LQ46" s="26"/>
      <c r="LR46" s="26">
        <v>1</v>
      </c>
      <c r="LS46" s="26">
        <f t="shared" si="2"/>
        <v>26</v>
      </c>
      <c r="LT46" s="26"/>
      <c r="LU46" s="26">
        <v>2</v>
      </c>
      <c r="LV46" s="26">
        <f t="shared" si="96"/>
        <v>24</v>
      </c>
      <c r="LW46" s="26"/>
      <c r="LX46" s="26">
        <v>1</v>
      </c>
      <c r="LY46" s="26">
        <f t="shared" si="3"/>
        <v>23</v>
      </c>
      <c r="LZ46" s="26"/>
      <c r="MA46" s="26"/>
      <c r="MB46" s="26">
        <f t="shared" si="97"/>
        <v>23</v>
      </c>
      <c r="MC46" s="26"/>
      <c r="MD46" s="26"/>
      <c r="ME46" s="26">
        <f t="shared" si="98"/>
        <v>23</v>
      </c>
      <c r="MF46" s="26"/>
      <c r="MG46" s="26"/>
      <c r="MH46" s="26">
        <f t="shared" si="99"/>
        <v>23</v>
      </c>
      <c r="MI46" s="26"/>
      <c r="MJ46" s="26">
        <v>1</v>
      </c>
      <c r="MK46" s="26">
        <f t="shared" si="100"/>
        <v>22</v>
      </c>
      <c r="ML46" s="26"/>
      <c r="MM46" s="26"/>
      <c r="MN46" s="26">
        <f t="shared" si="101"/>
        <v>22</v>
      </c>
      <c r="MO46" s="26"/>
      <c r="MP46" s="26">
        <v>2</v>
      </c>
      <c r="MQ46" s="26">
        <f t="shared" si="102"/>
        <v>20</v>
      </c>
      <c r="MR46" s="26"/>
      <c r="MS46" s="26">
        <v>1</v>
      </c>
      <c r="MT46" s="26">
        <f t="shared" si="103"/>
        <v>19</v>
      </c>
      <c r="MU46" s="26"/>
      <c r="MV46" s="26">
        <v>1</v>
      </c>
      <c r="MW46" s="26">
        <f t="shared" si="104"/>
        <v>18</v>
      </c>
      <c r="MX46" s="26"/>
      <c r="MY46" s="26">
        <v>1</v>
      </c>
      <c r="MZ46" s="26">
        <f t="shared" si="105"/>
        <v>17</v>
      </c>
      <c r="NA46" s="26"/>
      <c r="NB46" s="26"/>
      <c r="NC46" s="26">
        <f t="shared" si="106"/>
        <v>17</v>
      </c>
      <c r="ND46" s="26"/>
      <c r="NE46" s="26"/>
      <c r="NF46" s="26">
        <f t="shared" si="107"/>
        <v>17</v>
      </c>
      <c r="NG46" s="26"/>
      <c r="NH46" s="26"/>
      <c r="NI46" s="26">
        <f t="shared" si="108"/>
        <v>17</v>
      </c>
      <c r="NJ46" s="26"/>
      <c r="NK46" s="26">
        <v>1</v>
      </c>
      <c r="NL46" s="26">
        <f t="shared" si="109"/>
        <v>16</v>
      </c>
      <c r="NM46" s="26"/>
      <c r="NN46" s="26">
        <v>2</v>
      </c>
      <c r="NO46" s="26">
        <f t="shared" si="110"/>
        <v>14</v>
      </c>
      <c r="NP46" s="26"/>
      <c r="NQ46" s="26">
        <v>1</v>
      </c>
      <c r="NR46" s="26">
        <f t="shared" si="111"/>
        <v>13</v>
      </c>
      <c r="NS46" s="26"/>
      <c r="NT46" s="26">
        <v>1</v>
      </c>
      <c r="NU46" s="26">
        <f t="shared" si="112"/>
        <v>12</v>
      </c>
      <c r="NV46" s="26"/>
      <c r="NW46" s="26">
        <v>1</v>
      </c>
      <c r="NX46" s="26">
        <f t="shared" si="113"/>
        <v>11</v>
      </c>
      <c r="NY46" s="26"/>
      <c r="NZ46" s="26">
        <v>1</v>
      </c>
      <c r="OA46" s="26">
        <f t="shared" si="114"/>
        <v>10</v>
      </c>
      <c r="OB46" s="26"/>
      <c r="OC46" s="26"/>
      <c r="OD46" s="26">
        <f t="shared" si="115"/>
        <v>10</v>
      </c>
      <c r="OE46" s="26">
        <v>18</v>
      </c>
      <c r="OF46" s="26"/>
      <c r="OG46" s="26">
        <f t="shared" si="116"/>
        <v>28</v>
      </c>
      <c r="OH46" s="26"/>
      <c r="OI46" s="26"/>
      <c r="OJ46" s="26">
        <f t="shared" si="117"/>
        <v>28</v>
      </c>
      <c r="OK46" s="26"/>
      <c r="OL46" s="26">
        <v>1</v>
      </c>
      <c r="OM46" s="26">
        <f t="shared" si="132"/>
        <v>27</v>
      </c>
      <c r="ON46" s="26"/>
      <c r="OO46" s="26"/>
      <c r="OP46" s="26">
        <f t="shared" si="118"/>
        <v>27</v>
      </c>
      <c r="OQ46" s="26"/>
      <c r="OR46" s="26"/>
      <c r="OS46" s="27">
        <f t="shared" si="119"/>
        <v>27</v>
      </c>
      <c r="OT46" s="26"/>
      <c r="OU46" s="26">
        <v>3</v>
      </c>
      <c r="OV46" s="26">
        <f t="shared" si="133"/>
        <v>24</v>
      </c>
      <c r="OW46" s="26"/>
      <c r="OX46" s="26">
        <v>1</v>
      </c>
      <c r="OY46" s="26">
        <f t="shared" si="120"/>
        <v>23</v>
      </c>
      <c r="OZ46" s="26"/>
      <c r="PA46" s="26">
        <v>1</v>
      </c>
      <c r="PB46" s="26">
        <f t="shared" si="121"/>
        <v>22</v>
      </c>
      <c r="PC46" s="26"/>
      <c r="PD46" s="26"/>
      <c r="PE46" s="26">
        <f t="shared" si="122"/>
        <v>22</v>
      </c>
      <c r="PF46" s="28">
        <f t="shared" si="123"/>
        <v>23</v>
      </c>
      <c r="PG46" s="29">
        <f t="shared" si="124"/>
        <v>1</v>
      </c>
      <c r="PH46" s="18"/>
      <c r="PI46" s="28">
        <f t="shared" si="125"/>
        <v>25</v>
      </c>
      <c r="PJ46" s="29">
        <f t="shared" si="126"/>
        <v>0.96153846153846156</v>
      </c>
      <c r="PK46" s="6"/>
      <c r="PL46" s="28">
        <f t="shared" si="127"/>
        <v>19</v>
      </c>
      <c r="PM46" s="28">
        <f t="shared" si="128"/>
        <v>0.76</v>
      </c>
      <c r="PN46" s="6"/>
      <c r="PO46" s="28">
        <f t="shared" si="129"/>
        <v>67</v>
      </c>
      <c r="PP46" s="29">
        <f t="shared" si="130"/>
        <v>0.90540540540540537</v>
      </c>
    </row>
    <row r="47" spans="1:432" s="30" customFormat="1" ht="20.25" hidden="1" x14ac:dyDescent="0.3">
      <c r="A47" s="19">
        <v>43</v>
      </c>
      <c r="B47" s="31" t="s">
        <v>153</v>
      </c>
      <c r="C47" s="32" t="s">
        <v>122</v>
      </c>
      <c r="D47" s="26">
        <v>32</v>
      </c>
      <c r="E47" s="26">
        <v>8</v>
      </c>
      <c r="F47" s="26"/>
      <c r="G47" s="26">
        <f t="shared" si="134"/>
        <v>40</v>
      </c>
      <c r="H47" s="26"/>
      <c r="I47" s="26">
        <v>2</v>
      </c>
      <c r="J47" s="26">
        <f t="shared" si="135"/>
        <v>38</v>
      </c>
      <c r="K47" s="26"/>
      <c r="L47" s="26">
        <v>3</v>
      </c>
      <c r="M47" s="26">
        <f t="shared" si="136"/>
        <v>35</v>
      </c>
      <c r="N47" s="26"/>
      <c r="O47" s="26">
        <v>2</v>
      </c>
      <c r="P47" s="26">
        <f t="shared" si="137"/>
        <v>33</v>
      </c>
      <c r="Q47" s="26"/>
      <c r="R47" s="26"/>
      <c r="S47" s="26">
        <f t="shared" si="138"/>
        <v>33</v>
      </c>
      <c r="T47" s="26"/>
      <c r="U47" s="26"/>
      <c r="V47" s="26">
        <f t="shared" si="139"/>
        <v>33</v>
      </c>
      <c r="W47" s="26"/>
      <c r="X47" s="26">
        <v>3</v>
      </c>
      <c r="Y47" s="26">
        <f t="shared" si="140"/>
        <v>30</v>
      </c>
      <c r="Z47" s="26"/>
      <c r="AA47" s="26">
        <v>1</v>
      </c>
      <c r="AB47" s="26">
        <f t="shared" si="141"/>
        <v>29</v>
      </c>
      <c r="AC47" s="26"/>
      <c r="AD47" s="26">
        <v>3</v>
      </c>
      <c r="AE47" s="26">
        <f t="shared" si="142"/>
        <v>26</v>
      </c>
      <c r="AF47" s="26"/>
      <c r="AG47" s="26"/>
      <c r="AH47" s="26">
        <f t="shared" si="143"/>
        <v>26</v>
      </c>
      <c r="AI47" s="26"/>
      <c r="AJ47" s="26">
        <v>2</v>
      </c>
      <c r="AK47" s="26">
        <f t="shared" si="144"/>
        <v>24</v>
      </c>
      <c r="AL47" s="26"/>
      <c r="AM47" s="26">
        <v>1</v>
      </c>
      <c r="AN47" s="26">
        <f t="shared" si="145"/>
        <v>23</v>
      </c>
      <c r="AO47" s="26"/>
      <c r="AP47" s="26">
        <v>1</v>
      </c>
      <c r="AQ47" s="26">
        <f t="shared" si="146"/>
        <v>22</v>
      </c>
      <c r="AR47" s="26"/>
      <c r="AS47" s="26"/>
      <c r="AT47" s="26">
        <f t="shared" si="4"/>
        <v>22</v>
      </c>
      <c r="AU47" s="26"/>
      <c r="AV47" s="26">
        <v>2</v>
      </c>
      <c r="AW47" s="26">
        <f t="shared" si="5"/>
        <v>20</v>
      </c>
      <c r="AX47" s="26"/>
      <c r="AY47" s="26">
        <v>1</v>
      </c>
      <c r="AZ47" s="26">
        <f t="shared" si="6"/>
        <v>19</v>
      </c>
      <c r="BA47" s="26"/>
      <c r="BB47" s="26">
        <v>3</v>
      </c>
      <c r="BC47" s="26">
        <f t="shared" si="7"/>
        <v>16</v>
      </c>
      <c r="BD47" s="26"/>
      <c r="BE47" s="26"/>
      <c r="BF47" s="26">
        <f t="shared" si="8"/>
        <v>16</v>
      </c>
      <c r="BG47" s="26"/>
      <c r="BH47" s="26">
        <v>2</v>
      </c>
      <c r="BI47" s="26">
        <f t="shared" si="9"/>
        <v>14</v>
      </c>
      <c r="BJ47" s="26"/>
      <c r="BK47" s="26"/>
      <c r="BL47" s="26">
        <f t="shared" si="10"/>
        <v>14</v>
      </c>
      <c r="BM47" s="26"/>
      <c r="BN47" s="26">
        <v>3</v>
      </c>
      <c r="BO47" s="26">
        <f t="shared" si="11"/>
        <v>11</v>
      </c>
      <c r="BP47" s="26"/>
      <c r="BQ47" s="26"/>
      <c r="BR47" s="26">
        <f t="shared" si="12"/>
        <v>11</v>
      </c>
      <c r="BS47" s="26"/>
      <c r="BT47" s="26">
        <v>2</v>
      </c>
      <c r="BU47" s="26">
        <f t="shared" si="13"/>
        <v>9</v>
      </c>
      <c r="BV47" s="26"/>
      <c r="BW47" s="26">
        <v>1</v>
      </c>
      <c r="BX47" s="26">
        <f t="shared" si="14"/>
        <v>8</v>
      </c>
      <c r="BY47" s="26"/>
      <c r="BZ47" s="26">
        <v>1</v>
      </c>
      <c r="CA47" s="27">
        <f t="shared" si="15"/>
        <v>7</v>
      </c>
      <c r="CB47" s="26"/>
      <c r="CC47" s="26"/>
      <c r="CD47" s="26">
        <f t="shared" si="16"/>
        <v>7</v>
      </c>
      <c r="CE47" s="26"/>
      <c r="CF47" s="26">
        <v>2</v>
      </c>
      <c r="CG47" s="26">
        <f t="shared" si="17"/>
        <v>5</v>
      </c>
      <c r="CH47" s="26">
        <v>35</v>
      </c>
      <c r="CI47" s="26">
        <v>1</v>
      </c>
      <c r="CJ47" s="26">
        <f t="shared" si="18"/>
        <v>39</v>
      </c>
      <c r="CK47" s="26"/>
      <c r="CL47" s="26">
        <v>3</v>
      </c>
      <c r="CM47" s="26">
        <f t="shared" si="19"/>
        <v>36</v>
      </c>
      <c r="CN47" s="26"/>
      <c r="CO47" s="26">
        <v>2</v>
      </c>
      <c r="CP47" s="26">
        <f t="shared" si="20"/>
        <v>34</v>
      </c>
      <c r="CQ47" s="26"/>
      <c r="CR47" s="26"/>
      <c r="CS47" s="26">
        <f t="shared" si="21"/>
        <v>34</v>
      </c>
      <c r="CT47" s="26"/>
      <c r="CU47" s="26"/>
      <c r="CV47" s="26">
        <f t="shared" si="22"/>
        <v>34</v>
      </c>
      <c r="CW47" s="26"/>
      <c r="CX47" s="26">
        <v>2</v>
      </c>
      <c r="CY47" s="26">
        <f t="shared" si="23"/>
        <v>32</v>
      </c>
      <c r="CZ47" s="26"/>
      <c r="DA47" s="26">
        <v>3</v>
      </c>
      <c r="DB47" s="26">
        <f t="shared" si="24"/>
        <v>29</v>
      </c>
      <c r="DC47" s="26"/>
      <c r="DD47" s="26">
        <v>2</v>
      </c>
      <c r="DE47" s="26">
        <f t="shared" si="25"/>
        <v>27</v>
      </c>
      <c r="DF47" s="26"/>
      <c r="DG47" s="26"/>
      <c r="DH47" s="26">
        <f t="shared" si="26"/>
        <v>27</v>
      </c>
      <c r="DI47" s="26"/>
      <c r="DJ47" s="26">
        <v>1</v>
      </c>
      <c r="DK47" s="26">
        <f t="shared" si="27"/>
        <v>26</v>
      </c>
      <c r="DL47" s="26"/>
      <c r="DM47" s="26">
        <v>3</v>
      </c>
      <c r="DN47" s="26">
        <f t="shared" si="28"/>
        <v>23</v>
      </c>
      <c r="DO47" s="26"/>
      <c r="DP47" s="26">
        <v>2</v>
      </c>
      <c r="DQ47" s="26">
        <f t="shared" si="29"/>
        <v>21</v>
      </c>
      <c r="DR47" s="26"/>
      <c r="DS47" s="26">
        <v>1</v>
      </c>
      <c r="DT47" s="26">
        <f t="shared" si="30"/>
        <v>20</v>
      </c>
      <c r="DU47" s="26"/>
      <c r="DV47" s="26"/>
      <c r="DW47" s="26">
        <f t="shared" si="31"/>
        <v>20</v>
      </c>
      <c r="DX47" s="26"/>
      <c r="DY47" s="26">
        <v>2</v>
      </c>
      <c r="DZ47" s="26">
        <f t="shared" si="32"/>
        <v>18</v>
      </c>
      <c r="EA47" s="26"/>
      <c r="EB47" s="26">
        <v>2</v>
      </c>
      <c r="EC47" s="26">
        <f t="shared" si="33"/>
        <v>16</v>
      </c>
      <c r="ED47" s="26"/>
      <c r="EE47" s="26"/>
      <c r="EF47" s="26">
        <f t="shared" si="34"/>
        <v>16</v>
      </c>
      <c r="EG47" s="26"/>
      <c r="EH47" s="26">
        <v>3</v>
      </c>
      <c r="EI47" s="26">
        <f t="shared" si="35"/>
        <v>13</v>
      </c>
      <c r="EJ47" s="26"/>
      <c r="EK47" s="26"/>
      <c r="EL47" s="26">
        <f t="shared" si="36"/>
        <v>13</v>
      </c>
      <c r="EM47" s="26"/>
      <c r="EN47" s="26">
        <v>1</v>
      </c>
      <c r="EO47" s="26">
        <f t="shared" si="37"/>
        <v>12</v>
      </c>
      <c r="EP47" s="26"/>
      <c r="EQ47" s="26">
        <v>1</v>
      </c>
      <c r="ER47" s="26">
        <f t="shared" si="38"/>
        <v>11</v>
      </c>
      <c r="ES47" s="26"/>
      <c r="ET47" s="26">
        <v>1</v>
      </c>
      <c r="EU47" s="26">
        <f t="shared" si="39"/>
        <v>10</v>
      </c>
      <c r="EV47" s="26"/>
      <c r="EW47" s="26">
        <v>2</v>
      </c>
      <c r="EX47" s="26">
        <f t="shared" si="40"/>
        <v>8</v>
      </c>
      <c r="EY47" s="26"/>
      <c r="EZ47" s="26"/>
      <c r="FA47" s="26">
        <f t="shared" si="41"/>
        <v>8</v>
      </c>
      <c r="FB47" s="26"/>
      <c r="FC47" s="26"/>
      <c r="FD47" s="26">
        <f t="shared" si="42"/>
        <v>8</v>
      </c>
      <c r="FE47" s="26"/>
      <c r="FF47" s="26">
        <v>2</v>
      </c>
      <c r="FG47" s="26">
        <f t="shared" si="0"/>
        <v>6</v>
      </c>
      <c r="FH47" s="26">
        <v>34</v>
      </c>
      <c r="FI47" s="26">
        <v>2</v>
      </c>
      <c r="FJ47" s="26">
        <f t="shared" si="43"/>
        <v>38</v>
      </c>
      <c r="FK47" s="26"/>
      <c r="FL47" s="26">
        <v>2</v>
      </c>
      <c r="FM47" s="26">
        <f t="shared" si="44"/>
        <v>36</v>
      </c>
      <c r="FN47" s="26"/>
      <c r="FO47" s="26"/>
      <c r="FP47" s="26">
        <f t="shared" si="45"/>
        <v>36</v>
      </c>
      <c r="FQ47" s="26"/>
      <c r="FR47" s="26">
        <v>1</v>
      </c>
      <c r="FS47" s="26">
        <f t="shared" si="46"/>
        <v>35</v>
      </c>
      <c r="FT47" s="26"/>
      <c r="FU47" s="26">
        <v>2</v>
      </c>
      <c r="FV47" s="26">
        <f t="shared" si="47"/>
        <v>33</v>
      </c>
      <c r="FW47" s="26"/>
      <c r="FX47" s="26">
        <v>1</v>
      </c>
      <c r="FY47" s="26">
        <f t="shared" si="48"/>
        <v>32</v>
      </c>
      <c r="FZ47" s="26"/>
      <c r="GA47" s="26">
        <v>4</v>
      </c>
      <c r="GB47" s="26">
        <f t="shared" si="49"/>
        <v>28</v>
      </c>
      <c r="GC47" s="26"/>
      <c r="GD47" s="26"/>
      <c r="GE47" s="26">
        <f t="shared" si="50"/>
        <v>28</v>
      </c>
      <c r="GF47" s="26"/>
      <c r="GG47" s="26"/>
      <c r="GH47" s="26">
        <f t="shared" si="51"/>
        <v>28</v>
      </c>
      <c r="GI47" s="26"/>
      <c r="GJ47" s="26">
        <v>1</v>
      </c>
      <c r="GK47" s="26">
        <f t="shared" si="52"/>
        <v>27</v>
      </c>
      <c r="GL47" s="26"/>
      <c r="GM47" s="26">
        <v>2</v>
      </c>
      <c r="GN47" s="26">
        <f t="shared" si="53"/>
        <v>25</v>
      </c>
      <c r="GO47" s="26"/>
      <c r="GP47" s="26"/>
      <c r="GQ47" s="26">
        <f t="shared" si="54"/>
        <v>25</v>
      </c>
      <c r="GR47" s="26"/>
      <c r="GS47" s="26">
        <v>3</v>
      </c>
      <c r="GT47" s="26">
        <f t="shared" si="55"/>
        <v>22</v>
      </c>
      <c r="GU47" s="26"/>
      <c r="GV47" s="26"/>
      <c r="GW47" s="26">
        <f t="shared" si="56"/>
        <v>22</v>
      </c>
      <c r="GX47" s="26"/>
      <c r="GY47" s="26"/>
      <c r="GZ47" s="26">
        <f t="shared" si="57"/>
        <v>22</v>
      </c>
      <c r="HA47" s="26"/>
      <c r="HB47" s="26">
        <v>1</v>
      </c>
      <c r="HC47" s="26">
        <f t="shared" si="58"/>
        <v>21</v>
      </c>
      <c r="HD47" s="26"/>
      <c r="HE47" s="26">
        <v>5</v>
      </c>
      <c r="HF47" s="26">
        <f t="shared" si="59"/>
        <v>16</v>
      </c>
      <c r="HG47" s="26"/>
      <c r="HH47" s="26"/>
      <c r="HI47" s="26">
        <f t="shared" si="60"/>
        <v>16</v>
      </c>
      <c r="HJ47" s="26"/>
      <c r="HK47" s="26">
        <v>2</v>
      </c>
      <c r="HL47" s="26">
        <f t="shared" si="61"/>
        <v>14</v>
      </c>
      <c r="HM47" s="26"/>
      <c r="HN47" s="26">
        <v>1</v>
      </c>
      <c r="HO47" s="26">
        <f t="shared" si="62"/>
        <v>13</v>
      </c>
      <c r="HP47" s="26"/>
      <c r="HQ47" s="26"/>
      <c r="HR47" s="26">
        <f t="shared" si="63"/>
        <v>13</v>
      </c>
      <c r="HS47" s="26"/>
      <c r="HT47" s="26">
        <v>2</v>
      </c>
      <c r="HU47" s="26">
        <f t="shared" si="1"/>
        <v>11</v>
      </c>
      <c r="HV47" s="26"/>
      <c r="HW47" s="26"/>
      <c r="HX47" s="26">
        <f t="shared" si="64"/>
        <v>11</v>
      </c>
      <c r="HY47" s="26"/>
      <c r="HZ47" s="26"/>
      <c r="IA47" s="26">
        <f t="shared" si="65"/>
        <v>11</v>
      </c>
      <c r="IB47" s="26"/>
      <c r="IC47" s="26"/>
      <c r="ID47" s="26">
        <f t="shared" si="66"/>
        <v>11</v>
      </c>
      <c r="IE47" s="26"/>
      <c r="IF47" s="26">
        <v>2</v>
      </c>
      <c r="IG47" s="33">
        <f t="shared" si="67"/>
        <v>9</v>
      </c>
      <c r="IH47" s="26">
        <v>31</v>
      </c>
      <c r="II47" s="26">
        <v>2</v>
      </c>
      <c r="IJ47" s="33">
        <f t="shared" si="68"/>
        <v>38</v>
      </c>
      <c r="IK47" s="26"/>
      <c r="IL47" s="26">
        <v>1</v>
      </c>
      <c r="IM47" s="33">
        <f t="shared" si="69"/>
        <v>37</v>
      </c>
      <c r="IN47" s="26"/>
      <c r="IO47" s="26"/>
      <c r="IP47" s="26">
        <f t="shared" si="70"/>
        <v>37</v>
      </c>
      <c r="IQ47" s="26"/>
      <c r="IR47" s="26"/>
      <c r="IS47" s="26">
        <f t="shared" si="71"/>
        <v>37</v>
      </c>
      <c r="IT47" s="26"/>
      <c r="IU47" s="26">
        <v>2</v>
      </c>
      <c r="IV47" s="26">
        <f t="shared" si="72"/>
        <v>35</v>
      </c>
      <c r="IW47" s="26"/>
      <c r="IX47" s="26"/>
      <c r="IY47" s="26">
        <f t="shared" si="73"/>
        <v>35</v>
      </c>
      <c r="IZ47" s="26"/>
      <c r="JA47" s="26">
        <v>2</v>
      </c>
      <c r="JB47" s="26">
        <f t="shared" si="74"/>
        <v>33</v>
      </c>
      <c r="JC47" s="26"/>
      <c r="JD47" s="26">
        <v>6</v>
      </c>
      <c r="JE47" s="26">
        <f t="shared" si="75"/>
        <v>27</v>
      </c>
      <c r="JF47" s="26"/>
      <c r="JG47" s="26">
        <v>1</v>
      </c>
      <c r="JH47" s="26">
        <f t="shared" si="76"/>
        <v>26</v>
      </c>
      <c r="JI47" s="26"/>
      <c r="JJ47" s="26"/>
      <c r="JK47" s="26">
        <f t="shared" si="77"/>
        <v>26</v>
      </c>
      <c r="JL47" s="26"/>
      <c r="JM47" s="26"/>
      <c r="JN47" s="26">
        <f t="shared" si="78"/>
        <v>26</v>
      </c>
      <c r="JO47" s="26"/>
      <c r="JP47" s="26">
        <v>1</v>
      </c>
      <c r="JQ47" s="26">
        <f t="shared" si="79"/>
        <v>25</v>
      </c>
      <c r="JR47" s="26"/>
      <c r="JS47" s="26"/>
      <c r="JT47" s="26">
        <f t="shared" si="80"/>
        <v>25</v>
      </c>
      <c r="JU47" s="26"/>
      <c r="JV47" s="26">
        <v>5</v>
      </c>
      <c r="JW47" s="26">
        <f t="shared" si="131"/>
        <v>20</v>
      </c>
      <c r="JX47" s="26"/>
      <c r="JY47" s="26"/>
      <c r="JZ47" s="26">
        <f t="shared" si="81"/>
        <v>20</v>
      </c>
      <c r="KA47" s="26"/>
      <c r="KB47" s="26"/>
      <c r="KC47" s="26">
        <f t="shared" si="82"/>
        <v>20</v>
      </c>
      <c r="KD47" s="26"/>
      <c r="KE47" s="26">
        <v>1</v>
      </c>
      <c r="KF47" s="26">
        <f t="shared" si="83"/>
        <v>19</v>
      </c>
      <c r="KG47" s="26"/>
      <c r="KH47" s="26">
        <v>4</v>
      </c>
      <c r="KI47" s="26">
        <f t="shared" si="84"/>
        <v>15</v>
      </c>
      <c r="KJ47" s="26"/>
      <c r="KK47" s="26">
        <v>1</v>
      </c>
      <c r="KL47" s="26">
        <f t="shared" si="85"/>
        <v>14</v>
      </c>
      <c r="KM47" s="26"/>
      <c r="KN47" s="26">
        <v>1</v>
      </c>
      <c r="KO47" s="26">
        <f t="shared" si="86"/>
        <v>13</v>
      </c>
      <c r="KP47" s="26"/>
      <c r="KQ47" s="26"/>
      <c r="KR47" s="26">
        <f t="shared" si="87"/>
        <v>13</v>
      </c>
      <c r="KS47" s="26"/>
      <c r="KT47" s="26">
        <v>2</v>
      </c>
      <c r="KU47" s="26">
        <f t="shared" si="88"/>
        <v>11</v>
      </c>
      <c r="KV47" s="26"/>
      <c r="KW47" s="26"/>
      <c r="KX47" s="26">
        <f t="shared" si="89"/>
        <v>11</v>
      </c>
      <c r="KY47" s="26"/>
      <c r="KZ47" s="26">
        <v>2</v>
      </c>
      <c r="LA47" s="26">
        <f t="shared" si="90"/>
        <v>9</v>
      </c>
      <c r="LB47" s="26"/>
      <c r="LC47" s="26">
        <v>3</v>
      </c>
      <c r="LD47" s="26">
        <f t="shared" si="91"/>
        <v>6</v>
      </c>
      <c r="LE47" s="26">
        <v>34</v>
      </c>
      <c r="LF47" s="26"/>
      <c r="LG47" s="26">
        <f t="shared" si="92"/>
        <v>40</v>
      </c>
      <c r="LH47" s="26"/>
      <c r="LI47" s="26">
        <v>2</v>
      </c>
      <c r="LJ47" s="26">
        <f t="shared" si="93"/>
        <v>38</v>
      </c>
      <c r="LK47" s="26"/>
      <c r="LL47" s="26">
        <v>4</v>
      </c>
      <c r="LM47" s="26">
        <f t="shared" si="94"/>
        <v>34</v>
      </c>
      <c r="LN47" s="26"/>
      <c r="LO47" s="26">
        <v>1</v>
      </c>
      <c r="LP47" s="26">
        <f t="shared" si="95"/>
        <v>33</v>
      </c>
      <c r="LQ47" s="26"/>
      <c r="LR47" s="26">
        <v>1</v>
      </c>
      <c r="LS47" s="26">
        <f t="shared" si="2"/>
        <v>32</v>
      </c>
      <c r="LT47" s="26"/>
      <c r="LU47" s="26">
        <v>1</v>
      </c>
      <c r="LV47" s="26">
        <f t="shared" si="96"/>
        <v>31</v>
      </c>
      <c r="LW47" s="26"/>
      <c r="LX47" s="26">
        <v>2</v>
      </c>
      <c r="LY47" s="26">
        <f t="shared" si="3"/>
        <v>29</v>
      </c>
      <c r="LZ47" s="26"/>
      <c r="MA47" s="26"/>
      <c r="MB47" s="26">
        <f t="shared" si="97"/>
        <v>29</v>
      </c>
      <c r="MC47" s="26"/>
      <c r="MD47" s="26">
        <v>2</v>
      </c>
      <c r="ME47" s="26">
        <f t="shared" si="98"/>
        <v>27</v>
      </c>
      <c r="MF47" s="26"/>
      <c r="MG47" s="26">
        <v>2</v>
      </c>
      <c r="MH47" s="26">
        <f t="shared" si="99"/>
        <v>25</v>
      </c>
      <c r="MI47" s="26"/>
      <c r="MJ47" s="26">
        <v>1</v>
      </c>
      <c r="MK47" s="26">
        <f t="shared" si="100"/>
        <v>24</v>
      </c>
      <c r="ML47" s="26"/>
      <c r="MM47" s="26">
        <v>3</v>
      </c>
      <c r="MN47" s="26">
        <f t="shared" si="101"/>
        <v>21</v>
      </c>
      <c r="MO47" s="26"/>
      <c r="MP47" s="26"/>
      <c r="MQ47" s="26">
        <f t="shared" si="102"/>
        <v>21</v>
      </c>
      <c r="MR47" s="26"/>
      <c r="MS47" s="26">
        <v>1</v>
      </c>
      <c r="MT47" s="26">
        <f t="shared" si="103"/>
        <v>20</v>
      </c>
      <c r="MU47" s="26"/>
      <c r="MV47" s="26">
        <v>2</v>
      </c>
      <c r="MW47" s="26">
        <f t="shared" si="104"/>
        <v>18</v>
      </c>
      <c r="MX47" s="26"/>
      <c r="MY47" s="26"/>
      <c r="MZ47" s="26">
        <f t="shared" si="105"/>
        <v>18</v>
      </c>
      <c r="NA47" s="26"/>
      <c r="NB47" s="26"/>
      <c r="NC47" s="26">
        <f t="shared" si="106"/>
        <v>18</v>
      </c>
      <c r="ND47" s="26"/>
      <c r="NE47" s="26"/>
      <c r="NF47" s="26">
        <f t="shared" si="107"/>
        <v>18</v>
      </c>
      <c r="NG47" s="26"/>
      <c r="NH47" s="26"/>
      <c r="NI47" s="26">
        <f t="shared" si="108"/>
        <v>18</v>
      </c>
      <c r="NJ47" s="26"/>
      <c r="NK47" s="26">
        <v>2</v>
      </c>
      <c r="NL47" s="26">
        <f t="shared" si="109"/>
        <v>16</v>
      </c>
      <c r="NM47" s="26"/>
      <c r="NN47" s="26">
        <v>4</v>
      </c>
      <c r="NO47" s="26">
        <f t="shared" si="110"/>
        <v>12</v>
      </c>
      <c r="NP47" s="26"/>
      <c r="NQ47" s="26"/>
      <c r="NR47" s="26">
        <f t="shared" si="111"/>
        <v>12</v>
      </c>
      <c r="NS47" s="26"/>
      <c r="NT47" s="26"/>
      <c r="NU47" s="26">
        <f t="shared" si="112"/>
        <v>12</v>
      </c>
      <c r="NV47" s="26"/>
      <c r="NW47" s="26">
        <v>1</v>
      </c>
      <c r="NX47" s="26">
        <f t="shared" si="113"/>
        <v>11</v>
      </c>
      <c r="NY47" s="26"/>
      <c r="NZ47" s="26">
        <v>2</v>
      </c>
      <c r="OA47" s="26">
        <f t="shared" si="114"/>
        <v>9</v>
      </c>
      <c r="OB47" s="26"/>
      <c r="OC47" s="26">
        <v>1</v>
      </c>
      <c r="OD47" s="26">
        <f t="shared" si="115"/>
        <v>8</v>
      </c>
      <c r="OE47" s="26">
        <v>32</v>
      </c>
      <c r="OF47" s="26">
        <v>4</v>
      </c>
      <c r="OG47" s="26">
        <f t="shared" si="116"/>
        <v>36</v>
      </c>
      <c r="OH47" s="26"/>
      <c r="OI47" s="26">
        <v>2</v>
      </c>
      <c r="OJ47" s="26">
        <f t="shared" si="117"/>
        <v>34</v>
      </c>
      <c r="OK47" s="26"/>
      <c r="OL47" s="26">
        <v>1</v>
      </c>
      <c r="OM47" s="26">
        <f t="shared" si="132"/>
        <v>33</v>
      </c>
      <c r="ON47" s="26"/>
      <c r="OO47" s="26">
        <v>3</v>
      </c>
      <c r="OP47" s="26">
        <f t="shared" si="118"/>
        <v>30</v>
      </c>
      <c r="OQ47" s="26"/>
      <c r="OR47" s="26"/>
      <c r="OS47" s="27">
        <f t="shared" si="119"/>
        <v>30</v>
      </c>
      <c r="OT47" s="26"/>
      <c r="OU47" s="26">
        <v>2</v>
      </c>
      <c r="OV47" s="26">
        <f t="shared" si="133"/>
        <v>28</v>
      </c>
      <c r="OW47" s="26"/>
      <c r="OX47" s="26">
        <v>1</v>
      </c>
      <c r="OY47" s="26">
        <f t="shared" si="120"/>
        <v>27</v>
      </c>
      <c r="OZ47" s="26"/>
      <c r="PA47" s="26">
        <v>1</v>
      </c>
      <c r="PB47" s="26">
        <f t="shared" si="121"/>
        <v>26</v>
      </c>
      <c r="PC47" s="26"/>
      <c r="PD47" s="26">
        <v>1</v>
      </c>
      <c r="PE47" s="26">
        <f t="shared" si="122"/>
        <v>25</v>
      </c>
      <c r="PF47" s="28">
        <f t="shared" si="123"/>
        <v>33</v>
      </c>
      <c r="PG47" s="29">
        <f t="shared" si="124"/>
        <v>1.4347826086956521</v>
      </c>
      <c r="PH47" s="18"/>
      <c r="PI47" s="28">
        <f t="shared" si="125"/>
        <v>29</v>
      </c>
      <c r="PJ47" s="29">
        <f t="shared" si="126"/>
        <v>1.1153846153846154</v>
      </c>
      <c r="PK47" s="6"/>
      <c r="PL47" s="28">
        <f t="shared" si="127"/>
        <v>38</v>
      </c>
      <c r="PM47" s="28">
        <f t="shared" si="128"/>
        <v>1.52</v>
      </c>
      <c r="PN47" s="6"/>
      <c r="PO47" s="28">
        <f t="shared" si="129"/>
        <v>100</v>
      </c>
      <c r="PP47" s="29">
        <f t="shared" si="130"/>
        <v>1.3513513513513513</v>
      </c>
    </row>
    <row r="48" spans="1:432" s="30" customFormat="1" ht="20.25" hidden="1" x14ac:dyDescent="0.3">
      <c r="A48" s="19">
        <v>44</v>
      </c>
      <c r="B48" s="31" t="s">
        <v>154</v>
      </c>
      <c r="C48" s="32" t="s">
        <v>155</v>
      </c>
      <c r="D48" s="26">
        <v>10</v>
      </c>
      <c r="E48" s="26"/>
      <c r="F48" s="26"/>
      <c r="G48" s="26">
        <f t="shared" si="134"/>
        <v>10</v>
      </c>
      <c r="H48" s="26"/>
      <c r="I48" s="26">
        <v>1</v>
      </c>
      <c r="J48" s="26">
        <f t="shared" si="135"/>
        <v>9</v>
      </c>
      <c r="K48" s="26"/>
      <c r="L48" s="26"/>
      <c r="M48" s="26">
        <f t="shared" si="136"/>
        <v>9</v>
      </c>
      <c r="N48" s="26"/>
      <c r="O48" s="26"/>
      <c r="P48" s="26">
        <f t="shared" si="137"/>
        <v>9</v>
      </c>
      <c r="Q48" s="26"/>
      <c r="R48" s="26"/>
      <c r="S48" s="26">
        <f t="shared" si="138"/>
        <v>9</v>
      </c>
      <c r="T48" s="26"/>
      <c r="U48" s="26"/>
      <c r="V48" s="26">
        <f t="shared" si="139"/>
        <v>9</v>
      </c>
      <c r="W48" s="26"/>
      <c r="X48" s="26"/>
      <c r="Y48" s="26">
        <f t="shared" si="140"/>
        <v>9</v>
      </c>
      <c r="Z48" s="26"/>
      <c r="AA48" s="26"/>
      <c r="AB48" s="26">
        <f t="shared" si="141"/>
        <v>9</v>
      </c>
      <c r="AC48" s="26"/>
      <c r="AD48" s="26"/>
      <c r="AE48" s="26">
        <f t="shared" si="142"/>
        <v>9</v>
      </c>
      <c r="AF48" s="26"/>
      <c r="AG48" s="26"/>
      <c r="AH48" s="26">
        <f t="shared" si="143"/>
        <v>9</v>
      </c>
      <c r="AI48" s="26"/>
      <c r="AJ48" s="26"/>
      <c r="AK48" s="26">
        <f t="shared" si="144"/>
        <v>9</v>
      </c>
      <c r="AL48" s="26"/>
      <c r="AM48" s="26"/>
      <c r="AN48" s="26">
        <f t="shared" si="145"/>
        <v>9</v>
      </c>
      <c r="AO48" s="26"/>
      <c r="AP48" s="26"/>
      <c r="AQ48" s="26">
        <f t="shared" si="146"/>
        <v>9</v>
      </c>
      <c r="AR48" s="26"/>
      <c r="AS48" s="26"/>
      <c r="AT48" s="26">
        <f t="shared" si="4"/>
        <v>9</v>
      </c>
      <c r="AU48" s="26"/>
      <c r="AV48" s="26"/>
      <c r="AW48" s="26">
        <f t="shared" si="5"/>
        <v>9</v>
      </c>
      <c r="AX48" s="26"/>
      <c r="AY48" s="26"/>
      <c r="AZ48" s="26">
        <f t="shared" si="6"/>
        <v>9</v>
      </c>
      <c r="BA48" s="26"/>
      <c r="BB48" s="26"/>
      <c r="BC48" s="26">
        <f t="shared" si="7"/>
        <v>9</v>
      </c>
      <c r="BD48" s="26"/>
      <c r="BE48" s="26"/>
      <c r="BF48" s="26">
        <f t="shared" si="8"/>
        <v>9</v>
      </c>
      <c r="BG48" s="26"/>
      <c r="BH48" s="26"/>
      <c r="BI48" s="26">
        <f t="shared" si="9"/>
        <v>9</v>
      </c>
      <c r="BJ48" s="26"/>
      <c r="BK48" s="26"/>
      <c r="BL48" s="26">
        <f t="shared" si="10"/>
        <v>9</v>
      </c>
      <c r="BM48" s="26"/>
      <c r="BN48" s="26"/>
      <c r="BO48" s="26">
        <f t="shared" si="11"/>
        <v>9</v>
      </c>
      <c r="BP48" s="26"/>
      <c r="BQ48" s="26"/>
      <c r="BR48" s="26">
        <f t="shared" si="12"/>
        <v>9</v>
      </c>
      <c r="BS48" s="26"/>
      <c r="BT48" s="26"/>
      <c r="BU48" s="26">
        <f t="shared" si="13"/>
        <v>9</v>
      </c>
      <c r="BV48" s="26"/>
      <c r="BW48" s="26"/>
      <c r="BX48" s="26">
        <f t="shared" si="14"/>
        <v>9</v>
      </c>
      <c r="BY48" s="26"/>
      <c r="BZ48" s="26"/>
      <c r="CA48" s="27">
        <f t="shared" si="15"/>
        <v>9</v>
      </c>
      <c r="CB48" s="26"/>
      <c r="CC48" s="26"/>
      <c r="CD48" s="26">
        <f t="shared" si="16"/>
        <v>9</v>
      </c>
      <c r="CE48" s="26"/>
      <c r="CF48" s="26"/>
      <c r="CG48" s="26">
        <f t="shared" si="17"/>
        <v>9</v>
      </c>
      <c r="CH48" s="26"/>
      <c r="CI48" s="26"/>
      <c r="CJ48" s="26">
        <f t="shared" si="18"/>
        <v>9</v>
      </c>
      <c r="CK48" s="26"/>
      <c r="CL48" s="26"/>
      <c r="CM48" s="26">
        <f t="shared" si="19"/>
        <v>9</v>
      </c>
      <c r="CN48" s="26"/>
      <c r="CO48" s="26"/>
      <c r="CP48" s="26">
        <f t="shared" si="20"/>
        <v>9</v>
      </c>
      <c r="CQ48" s="26"/>
      <c r="CR48" s="26"/>
      <c r="CS48" s="26">
        <f t="shared" si="21"/>
        <v>9</v>
      </c>
      <c r="CT48" s="26"/>
      <c r="CU48" s="26">
        <v>1</v>
      </c>
      <c r="CV48" s="26">
        <f t="shared" si="22"/>
        <v>8</v>
      </c>
      <c r="CW48" s="26"/>
      <c r="CX48" s="26"/>
      <c r="CY48" s="26">
        <f t="shared" si="23"/>
        <v>8</v>
      </c>
      <c r="CZ48" s="26"/>
      <c r="DA48" s="26"/>
      <c r="DB48" s="26">
        <f t="shared" si="24"/>
        <v>8</v>
      </c>
      <c r="DC48" s="26"/>
      <c r="DD48" s="26"/>
      <c r="DE48" s="26">
        <f t="shared" si="25"/>
        <v>8</v>
      </c>
      <c r="DF48" s="26"/>
      <c r="DG48" s="26">
        <v>2</v>
      </c>
      <c r="DH48" s="26">
        <f t="shared" si="26"/>
        <v>6</v>
      </c>
      <c r="DI48" s="26"/>
      <c r="DJ48" s="26"/>
      <c r="DK48" s="26">
        <f t="shared" si="27"/>
        <v>6</v>
      </c>
      <c r="DL48" s="26"/>
      <c r="DM48" s="26"/>
      <c r="DN48" s="26">
        <f t="shared" si="28"/>
        <v>6</v>
      </c>
      <c r="DO48" s="26"/>
      <c r="DP48" s="26"/>
      <c r="DQ48" s="26">
        <f t="shared" si="29"/>
        <v>6</v>
      </c>
      <c r="DR48" s="26"/>
      <c r="DS48" s="26"/>
      <c r="DT48" s="26">
        <f t="shared" si="30"/>
        <v>6</v>
      </c>
      <c r="DU48" s="26"/>
      <c r="DV48" s="26"/>
      <c r="DW48" s="26">
        <f t="shared" si="31"/>
        <v>6</v>
      </c>
      <c r="DX48" s="26"/>
      <c r="DY48" s="26"/>
      <c r="DZ48" s="26">
        <f t="shared" si="32"/>
        <v>6</v>
      </c>
      <c r="EA48" s="26"/>
      <c r="EB48" s="26"/>
      <c r="EC48" s="26">
        <f t="shared" si="33"/>
        <v>6</v>
      </c>
      <c r="ED48" s="26"/>
      <c r="EE48" s="26"/>
      <c r="EF48" s="26">
        <f t="shared" si="34"/>
        <v>6</v>
      </c>
      <c r="EG48" s="26"/>
      <c r="EH48" s="26"/>
      <c r="EI48" s="26">
        <f t="shared" si="35"/>
        <v>6</v>
      </c>
      <c r="EJ48" s="26"/>
      <c r="EK48" s="26"/>
      <c r="EL48" s="26">
        <f t="shared" si="36"/>
        <v>6</v>
      </c>
      <c r="EM48" s="26"/>
      <c r="EN48" s="26"/>
      <c r="EO48" s="26">
        <f t="shared" si="37"/>
        <v>6</v>
      </c>
      <c r="EP48" s="26"/>
      <c r="EQ48" s="26"/>
      <c r="ER48" s="26">
        <f t="shared" si="38"/>
        <v>6</v>
      </c>
      <c r="ES48" s="26"/>
      <c r="ET48" s="26">
        <v>1</v>
      </c>
      <c r="EU48" s="26">
        <f t="shared" si="39"/>
        <v>5</v>
      </c>
      <c r="EV48" s="26"/>
      <c r="EW48" s="26"/>
      <c r="EX48" s="26">
        <f t="shared" si="40"/>
        <v>5</v>
      </c>
      <c r="EY48" s="26"/>
      <c r="EZ48" s="26"/>
      <c r="FA48" s="26">
        <f t="shared" si="41"/>
        <v>5</v>
      </c>
      <c r="FB48" s="26"/>
      <c r="FC48" s="26"/>
      <c r="FD48" s="26">
        <f t="shared" si="42"/>
        <v>5</v>
      </c>
      <c r="FE48" s="26"/>
      <c r="FF48" s="26"/>
      <c r="FG48" s="26">
        <f t="shared" si="0"/>
        <v>5</v>
      </c>
      <c r="FH48" s="26"/>
      <c r="FI48" s="26"/>
      <c r="FJ48" s="26">
        <f t="shared" si="43"/>
        <v>5</v>
      </c>
      <c r="FK48" s="26"/>
      <c r="FL48" s="26"/>
      <c r="FM48" s="26">
        <f t="shared" si="44"/>
        <v>5</v>
      </c>
      <c r="FN48" s="26"/>
      <c r="FO48" s="26"/>
      <c r="FP48" s="26">
        <f t="shared" si="45"/>
        <v>5</v>
      </c>
      <c r="FQ48" s="26"/>
      <c r="FR48" s="26"/>
      <c r="FS48" s="26">
        <f t="shared" si="46"/>
        <v>5</v>
      </c>
      <c r="FT48" s="26"/>
      <c r="FU48" s="26"/>
      <c r="FV48" s="26">
        <f t="shared" si="47"/>
        <v>5</v>
      </c>
      <c r="FW48" s="26"/>
      <c r="FX48" s="26"/>
      <c r="FY48" s="26">
        <f t="shared" si="48"/>
        <v>5</v>
      </c>
      <c r="FZ48" s="26"/>
      <c r="GA48" s="26"/>
      <c r="GB48" s="26">
        <f t="shared" si="49"/>
        <v>5</v>
      </c>
      <c r="GC48" s="26"/>
      <c r="GD48" s="26">
        <v>1</v>
      </c>
      <c r="GE48" s="26">
        <f t="shared" si="50"/>
        <v>4</v>
      </c>
      <c r="GF48" s="26"/>
      <c r="GG48" s="26"/>
      <c r="GH48" s="26">
        <f t="shared" si="51"/>
        <v>4</v>
      </c>
      <c r="GI48" s="26"/>
      <c r="GJ48" s="26"/>
      <c r="GK48" s="26">
        <f t="shared" si="52"/>
        <v>4</v>
      </c>
      <c r="GL48" s="26"/>
      <c r="GM48" s="26"/>
      <c r="GN48" s="26">
        <f t="shared" si="53"/>
        <v>4</v>
      </c>
      <c r="GO48" s="26"/>
      <c r="GP48" s="26"/>
      <c r="GQ48" s="26">
        <f t="shared" si="54"/>
        <v>4</v>
      </c>
      <c r="GR48" s="26"/>
      <c r="GS48" s="26"/>
      <c r="GT48" s="26">
        <f t="shared" si="55"/>
        <v>4</v>
      </c>
      <c r="GU48" s="26"/>
      <c r="GV48" s="26"/>
      <c r="GW48" s="26">
        <f t="shared" si="56"/>
        <v>4</v>
      </c>
      <c r="GX48" s="26"/>
      <c r="GY48" s="26"/>
      <c r="GZ48" s="26">
        <f t="shared" si="57"/>
        <v>4</v>
      </c>
      <c r="HA48" s="26"/>
      <c r="HB48" s="26"/>
      <c r="HC48" s="26">
        <f t="shared" si="58"/>
        <v>4</v>
      </c>
      <c r="HD48" s="26"/>
      <c r="HE48" s="26">
        <v>1</v>
      </c>
      <c r="HF48" s="26">
        <f t="shared" si="59"/>
        <v>3</v>
      </c>
      <c r="HG48" s="26"/>
      <c r="HH48" s="26"/>
      <c r="HI48" s="26">
        <f t="shared" si="60"/>
        <v>3</v>
      </c>
      <c r="HJ48" s="26"/>
      <c r="HK48" s="26"/>
      <c r="HL48" s="26">
        <f t="shared" si="61"/>
        <v>3</v>
      </c>
      <c r="HM48" s="26"/>
      <c r="HN48" s="26">
        <v>1</v>
      </c>
      <c r="HO48" s="26">
        <f t="shared" si="62"/>
        <v>2</v>
      </c>
      <c r="HP48" s="26"/>
      <c r="HQ48" s="26"/>
      <c r="HR48" s="26">
        <f t="shared" si="63"/>
        <v>2</v>
      </c>
      <c r="HS48" s="26"/>
      <c r="HT48" s="26"/>
      <c r="HU48" s="26">
        <f t="shared" si="1"/>
        <v>2</v>
      </c>
      <c r="HV48" s="26"/>
      <c r="HW48" s="26"/>
      <c r="HX48" s="26">
        <f t="shared" si="64"/>
        <v>2</v>
      </c>
      <c r="HY48" s="26"/>
      <c r="HZ48" s="26"/>
      <c r="IA48" s="26">
        <f t="shared" si="65"/>
        <v>2</v>
      </c>
      <c r="IB48" s="26"/>
      <c r="IC48" s="26"/>
      <c r="ID48" s="26">
        <f t="shared" si="66"/>
        <v>2</v>
      </c>
      <c r="IE48" s="26"/>
      <c r="IF48" s="26"/>
      <c r="IG48" s="33">
        <f t="shared" si="67"/>
        <v>2</v>
      </c>
      <c r="IH48" s="26">
        <v>8</v>
      </c>
      <c r="II48" s="26"/>
      <c r="IJ48" s="33">
        <f t="shared" si="68"/>
        <v>10</v>
      </c>
      <c r="IK48" s="26"/>
      <c r="IL48" s="26"/>
      <c r="IM48" s="33">
        <f t="shared" si="69"/>
        <v>10</v>
      </c>
      <c r="IN48" s="26"/>
      <c r="IO48" s="26">
        <v>1</v>
      </c>
      <c r="IP48" s="26">
        <f t="shared" si="70"/>
        <v>9</v>
      </c>
      <c r="IQ48" s="26"/>
      <c r="IR48" s="26"/>
      <c r="IS48" s="26">
        <f t="shared" si="71"/>
        <v>9</v>
      </c>
      <c r="IT48" s="26"/>
      <c r="IU48" s="26"/>
      <c r="IV48" s="26">
        <f t="shared" si="72"/>
        <v>9</v>
      </c>
      <c r="IW48" s="26"/>
      <c r="IX48" s="26"/>
      <c r="IY48" s="26">
        <f t="shared" si="73"/>
        <v>9</v>
      </c>
      <c r="IZ48" s="26"/>
      <c r="JA48" s="26"/>
      <c r="JB48" s="26">
        <f t="shared" si="74"/>
        <v>9</v>
      </c>
      <c r="JC48" s="26"/>
      <c r="JD48" s="26">
        <v>1</v>
      </c>
      <c r="JE48" s="26">
        <f t="shared" si="75"/>
        <v>8</v>
      </c>
      <c r="JF48" s="26"/>
      <c r="JG48" s="26"/>
      <c r="JH48" s="26">
        <f t="shared" si="76"/>
        <v>8</v>
      </c>
      <c r="JI48" s="26"/>
      <c r="JJ48" s="26"/>
      <c r="JK48" s="26">
        <f t="shared" si="77"/>
        <v>8</v>
      </c>
      <c r="JL48" s="26"/>
      <c r="JM48" s="26"/>
      <c r="JN48" s="26">
        <f t="shared" si="78"/>
        <v>8</v>
      </c>
      <c r="JO48" s="26"/>
      <c r="JP48" s="26"/>
      <c r="JQ48" s="26">
        <f t="shared" si="79"/>
        <v>8</v>
      </c>
      <c r="JR48" s="26"/>
      <c r="JS48" s="26"/>
      <c r="JT48" s="26">
        <f t="shared" si="80"/>
        <v>8</v>
      </c>
      <c r="JU48" s="26"/>
      <c r="JV48" s="26"/>
      <c r="JW48" s="26">
        <f t="shared" si="131"/>
        <v>8</v>
      </c>
      <c r="JX48" s="26"/>
      <c r="JY48" s="26"/>
      <c r="JZ48" s="26">
        <f t="shared" si="81"/>
        <v>8</v>
      </c>
      <c r="KA48" s="26"/>
      <c r="KB48" s="26"/>
      <c r="KC48" s="26">
        <f t="shared" si="82"/>
        <v>8</v>
      </c>
      <c r="KD48" s="26"/>
      <c r="KE48" s="26"/>
      <c r="KF48" s="26">
        <f t="shared" si="83"/>
        <v>8</v>
      </c>
      <c r="KG48" s="26"/>
      <c r="KH48" s="26"/>
      <c r="KI48" s="26">
        <f t="shared" si="84"/>
        <v>8</v>
      </c>
      <c r="KJ48" s="26"/>
      <c r="KK48" s="26"/>
      <c r="KL48" s="26">
        <f t="shared" si="85"/>
        <v>8</v>
      </c>
      <c r="KM48" s="26"/>
      <c r="KN48" s="26"/>
      <c r="KO48" s="26">
        <f t="shared" si="86"/>
        <v>8</v>
      </c>
      <c r="KP48" s="26"/>
      <c r="KQ48" s="26"/>
      <c r="KR48" s="26">
        <f t="shared" si="87"/>
        <v>8</v>
      </c>
      <c r="KS48" s="26"/>
      <c r="KT48" s="26"/>
      <c r="KU48" s="26">
        <f t="shared" si="88"/>
        <v>8</v>
      </c>
      <c r="KV48" s="26"/>
      <c r="KW48" s="26"/>
      <c r="KX48" s="26">
        <f t="shared" si="89"/>
        <v>8</v>
      </c>
      <c r="KY48" s="26"/>
      <c r="KZ48" s="26"/>
      <c r="LA48" s="26">
        <f t="shared" si="90"/>
        <v>8</v>
      </c>
      <c r="LB48" s="26"/>
      <c r="LC48" s="26"/>
      <c r="LD48" s="26">
        <f t="shared" si="91"/>
        <v>8</v>
      </c>
      <c r="LE48" s="26"/>
      <c r="LF48" s="26"/>
      <c r="LG48" s="26">
        <f t="shared" si="92"/>
        <v>8</v>
      </c>
      <c r="LH48" s="26"/>
      <c r="LI48" s="26"/>
      <c r="LJ48" s="26">
        <f t="shared" si="93"/>
        <v>8</v>
      </c>
      <c r="LK48" s="26"/>
      <c r="LL48" s="26"/>
      <c r="LM48" s="26">
        <f t="shared" si="94"/>
        <v>8</v>
      </c>
      <c r="LN48" s="26"/>
      <c r="LO48" s="26"/>
      <c r="LP48" s="26">
        <f t="shared" si="95"/>
        <v>8</v>
      </c>
      <c r="LQ48" s="26"/>
      <c r="LR48" s="26">
        <v>1</v>
      </c>
      <c r="LS48" s="26">
        <f t="shared" si="2"/>
        <v>7</v>
      </c>
      <c r="LT48" s="26"/>
      <c r="LU48" s="26"/>
      <c r="LV48" s="26">
        <f t="shared" si="96"/>
        <v>7</v>
      </c>
      <c r="LW48" s="26"/>
      <c r="LX48" s="26"/>
      <c r="LY48" s="26">
        <f t="shared" si="3"/>
        <v>7</v>
      </c>
      <c r="LZ48" s="26"/>
      <c r="MA48" s="26"/>
      <c r="MB48" s="26">
        <f t="shared" si="97"/>
        <v>7</v>
      </c>
      <c r="MC48" s="26"/>
      <c r="MD48" s="26">
        <v>1</v>
      </c>
      <c r="ME48" s="26">
        <f t="shared" si="98"/>
        <v>6</v>
      </c>
      <c r="MF48" s="26"/>
      <c r="MG48" s="26"/>
      <c r="MH48" s="26">
        <f t="shared" si="99"/>
        <v>6</v>
      </c>
      <c r="MI48" s="26"/>
      <c r="MJ48" s="26"/>
      <c r="MK48" s="26">
        <f t="shared" si="100"/>
        <v>6</v>
      </c>
      <c r="ML48" s="26"/>
      <c r="MM48" s="26"/>
      <c r="MN48" s="26">
        <f t="shared" si="101"/>
        <v>6</v>
      </c>
      <c r="MO48" s="26"/>
      <c r="MP48" s="26"/>
      <c r="MQ48" s="26">
        <f t="shared" si="102"/>
        <v>6</v>
      </c>
      <c r="MR48" s="26"/>
      <c r="MS48" s="26">
        <v>1</v>
      </c>
      <c r="MT48" s="26">
        <f t="shared" si="103"/>
        <v>5</v>
      </c>
      <c r="MU48" s="26"/>
      <c r="MV48" s="26"/>
      <c r="MW48" s="26">
        <f t="shared" si="104"/>
        <v>5</v>
      </c>
      <c r="MX48" s="26"/>
      <c r="MY48" s="26"/>
      <c r="MZ48" s="26">
        <f t="shared" si="105"/>
        <v>5</v>
      </c>
      <c r="NA48" s="26"/>
      <c r="NB48" s="26"/>
      <c r="NC48" s="26">
        <f t="shared" si="106"/>
        <v>5</v>
      </c>
      <c r="ND48" s="26"/>
      <c r="NE48" s="26"/>
      <c r="NF48" s="26">
        <f t="shared" si="107"/>
        <v>5</v>
      </c>
      <c r="NG48" s="26"/>
      <c r="NH48" s="26"/>
      <c r="NI48" s="26">
        <f t="shared" si="108"/>
        <v>5</v>
      </c>
      <c r="NJ48" s="26"/>
      <c r="NK48" s="26"/>
      <c r="NL48" s="26">
        <f t="shared" si="109"/>
        <v>5</v>
      </c>
      <c r="NM48" s="26"/>
      <c r="NN48" s="26"/>
      <c r="NO48" s="26">
        <f t="shared" si="110"/>
        <v>5</v>
      </c>
      <c r="NP48" s="26"/>
      <c r="NQ48" s="26"/>
      <c r="NR48" s="26">
        <f t="shared" si="111"/>
        <v>5</v>
      </c>
      <c r="NS48" s="26"/>
      <c r="NT48" s="26"/>
      <c r="NU48" s="26">
        <f t="shared" si="112"/>
        <v>5</v>
      </c>
      <c r="NV48" s="26"/>
      <c r="NW48" s="26"/>
      <c r="NX48" s="26">
        <f t="shared" si="113"/>
        <v>5</v>
      </c>
      <c r="NY48" s="26"/>
      <c r="NZ48" s="26"/>
      <c r="OA48" s="26">
        <f t="shared" si="114"/>
        <v>5</v>
      </c>
      <c r="OB48" s="26"/>
      <c r="OC48" s="26"/>
      <c r="OD48" s="26">
        <f t="shared" si="115"/>
        <v>5</v>
      </c>
      <c r="OE48" s="26"/>
      <c r="OF48" s="26"/>
      <c r="OG48" s="26">
        <f t="shared" si="116"/>
        <v>5</v>
      </c>
      <c r="OH48" s="26"/>
      <c r="OI48" s="26"/>
      <c r="OJ48" s="26">
        <f t="shared" si="117"/>
        <v>5</v>
      </c>
      <c r="OK48" s="26"/>
      <c r="OL48" s="26"/>
      <c r="OM48" s="26">
        <f t="shared" si="132"/>
        <v>5</v>
      </c>
      <c r="ON48" s="26"/>
      <c r="OO48" s="26">
        <v>1</v>
      </c>
      <c r="OP48" s="26">
        <f t="shared" si="118"/>
        <v>4</v>
      </c>
      <c r="OQ48" s="26"/>
      <c r="OR48" s="26"/>
      <c r="OS48" s="27">
        <f t="shared" si="119"/>
        <v>4</v>
      </c>
      <c r="OT48" s="26"/>
      <c r="OU48" s="26"/>
      <c r="OV48" s="26">
        <f t="shared" si="133"/>
        <v>4</v>
      </c>
      <c r="OW48" s="26"/>
      <c r="OX48" s="26"/>
      <c r="OY48" s="26">
        <f t="shared" si="120"/>
        <v>4</v>
      </c>
      <c r="OZ48" s="26"/>
      <c r="PA48" s="26"/>
      <c r="PB48" s="26">
        <f t="shared" si="121"/>
        <v>4</v>
      </c>
      <c r="PC48" s="26"/>
      <c r="PD48" s="26"/>
      <c r="PE48" s="26">
        <f t="shared" si="122"/>
        <v>4</v>
      </c>
      <c r="PF48" s="28">
        <f t="shared" si="123"/>
        <v>3</v>
      </c>
      <c r="PG48" s="29">
        <f t="shared" si="124"/>
        <v>0.13043478260869565</v>
      </c>
      <c r="PH48" s="18"/>
      <c r="PI48" s="28">
        <f t="shared" si="125"/>
        <v>4</v>
      </c>
      <c r="PJ48" s="29">
        <f t="shared" si="126"/>
        <v>0.15384615384615385</v>
      </c>
      <c r="PK48" s="6"/>
      <c r="PL48" s="28">
        <f t="shared" si="127"/>
        <v>2</v>
      </c>
      <c r="PM48" s="28">
        <f t="shared" si="128"/>
        <v>0.08</v>
      </c>
      <c r="PN48" s="6"/>
      <c r="PO48" s="28">
        <f t="shared" si="129"/>
        <v>9</v>
      </c>
      <c r="PP48" s="29">
        <f t="shared" si="130"/>
        <v>0.12162162162162163</v>
      </c>
    </row>
    <row r="49" spans="1:432" s="30" customFormat="1" ht="20.25" hidden="1" x14ac:dyDescent="0.3">
      <c r="A49" s="19">
        <v>45</v>
      </c>
      <c r="B49" s="31" t="s">
        <v>156</v>
      </c>
      <c r="C49" s="32" t="s">
        <v>155</v>
      </c>
      <c r="D49" s="26">
        <v>10</v>
      </c>
      <c r="E49" s="26"/>
      <c r="F49" s="26"/>
      <c r="G49" s="26">
        <f t="shared" si="134"/>
        <v>10</v>
      </c>
      <c r="H49" s="26"/>
      <c r="I49" s="26">
        <v>1</v>
      </c>
      <c r="J49" s="26">
        <f t="shared" si="135"/>
        <v>9</v>
      </c>
      <c r="K49" s="26"/>
      <c r="L49" s="26"/>
      <c r="M49" s="26">
        <f t="shared" si="136"/>
        <v>9</v>
      </c>
      <c r="N49" s="26"/>
      <c r="O49" s="26"/>
      <c r="P49" s="26">
        <f t="shared" si="137"/>
        <v>9</v>
      </c>
      <c r="Q49" s="26"/>
      <c r="R49" s="26"/>
      <c r="S49" s="26">
        <f t="shared" si="138"/>
        <v>9</v>
      </c>
      <c r="T49" s="26"/>
      <c r="U49" s="26"/>
      <c r="V49" s="26">
        <f t="shared" si="139"/>
        <v>9</v>
      </c>
      <c r="W49" s="26"/>
      <c r="X49" s="26"/>
      <c r="Y49" s="26">
        <f t="shared" si="140"/>
        <v>9</v>
      </c>
      <c r="Z49" s="26"/>
      <c r="AA49" s="26"/>
      <c r="AB49" s="26">
        <f t="shared" si="141"/>
        <v>9</v>
      </c>
      <c r="AC49" s="26"/>
      <c r="AD49" s="26"/>
      <c r="AE49" s="26">
        <f t="shared" si="142"/>
        <v>9</v>
      </c>
      <c r="AF49" s="26"/>
      <c r="AG49" s="26"/>
      <c r="AH49" s="26">
        <f t="shared" si="143"/>
        <v>9</v>
      </c>
      <c r="AI49" s="26"/>
      <c r="AJ49" s="26"/>
      <c r="AK49" s="26">
        <f t="shared" si="144"/>
        <v>9</v>
      </c>
      <c r="AL49" s="26"/>
      <c r="AM49" s="26"/>
      <c r="AN49" s="26">
        <f t="shared" si="145"/>
        <v>9</v>
      </c>
      <c r="AO49" s="26"/>
      <c r="AP49" s="26"/>
      <c r="AQ49" s="26">
        <f t="shared" si="146"/>
        <v>9</v>
      </c>
      <c r="AR49" s="26"/>
      <c r="AS49" s="26">
        <v>1</v>
      </c>
      <c r="AT49" s="26">
        <f t="shared" si="4"/>
        <v>8</v>
      </c>
      <c r="AU49" s="26"/>
      <c r="AV49" s="26"/>
      <c r="AW49" s="26">
        <f t="shared" si="5"/>
        <v>8</v>
      </c>
      <c r="AX49" s="26"/>
      <c r="AY49" s="26"/>
      <c r="AZ49" s="26">
        <f t="shared" si="6"/>
        <v>8</v>
      </c>
      <c r="BA49" s="26"/>
      <c r="BB49" s="26"/>
      <c r="BC49" s="26">
        <f t="shared" si="7"/>
        <v>8</v>
      </c>
      <c r="BD49" s="26"/>
      <c r="BE49" s="26"/>
      <c r="BF49" s="26">
        <f t="shared" si="8"/>
        <v>8</v>
      </c>
      <c r="BG49" s="26"/>
      <c r="BH49" s="26">
        <v>1</v>
      </c>
      <c r="BI49" s="26">
        <f t="shared" si="9"/>
        <v>7</v>
      </c>
      <c r="BJ49" s="26"/>
      <c r="BK49" s="26"/>
      <c r="BL49" s="26">
        <f t="shared" si="10"/>
        <v>7</v>
      </c>
      <c r="BM49" s="26"/>
      <c r="BN49" s="26"/>
      <c r="BO49" s="26">
        <f t="shared" si="11"/>
        <v>7</v>
      </c>
      <c r="BP49" s="26"/>
      <c r="BQ49" s="26"/>
      <c r="BR49" s="26">
        <f t="shared" si="12"/>
        <v>7</v>
      </c>
      <c r="BS49" s="26"/>
      <c r="BT49" s="26"/>
      <c r="BU49" s="26">
        <f t="shared" si="13"/>
        <v>7</v>
      </c>
      <c r="BV49" s="26"/>
      <c r="BW49" s="26"/>
      <c r="BX49" s="26">
        <f t="shared" si="14"/>
        <v>7</v>
      </c>
      <c r="BY49" s="26"/>
      <c r="BZ49" s="26"/>
      <c r="CA49" s="27">
        <f t="shared" si="15"/>
        <v>7</v>
      </c>
      <c r="CB49" s="26"/>
      <c r="CC49" s="26"/>
      <c r="CD49" s="26">
        <f t="shared" si="16"/>
        <v>7</v>
      </c>
      <c r="CE49" s="26"/>
      <c r="CF49" s="26"/>
      <c r="CG49" s="26">
        <f t="shared" si="17"/>
        <v>7</v>
      </c>
      <c r="CH49" s="26"/>
      <c r="CI49" s="26">
        <v>1</v>
      </c>
      <c r="CJ49" s="26">
        <f t="shared" si="18"/>
        <v>6</v>
      </c>
      <c r="CK49" s="26"/>
      <c r="CL49" s="26"/>
      <c r="CM49" s="26">
        <f t="shared" si="19"/>
        <v>6</v>
      </c>
      <c r="CN49" s="26"/>
      <c r="CO49" s="26"/>
      <c r="CP49" s="26">
        <f t="shared" si="20"/>
        <v>6</v>
      </c>
      <c r="CQ49" s="26"/>
      <c r="CR49" s="26"/>
      <c r="CS49" s="26">
        <f t="shared" si="21"/>
        <v>6</v>
      </c>
      <c r="CT49" s="26"/>
      <c r="CU49" s="26"/>
      <c r="CV49" s="26">
        <f t="shared" si="22"/>
        <v>6</v>
      </c>
      <c r="CW49" s="26"/>
      <c r="CX49" s="26"/>
      <c r="CY49" s="26">
        <f t="shared" si="23"/>
        <v>6</v>
      </c>
      <c r="CZ49" s="26"/>
      <c r="DA49" s="26"/>
      <c r="DB49" s="26">
        <f t="shared" si="24"/>
        <v>6</v>
      </c>
      <c r="DC49" s="26"/>
      <c r="DD49" s="26">
        <v>1</v>
      </c>
      <c r="DE49" s="26">
        <f t="shared" si="25"/>
        <v>5</v>
      </c>
      <c r="DF49" s="26"/>
      <c r="DG49" s="26"/>
      <c r="DH49" s="26">
        <f t="shared" si="26"/>
        <v>5</v>
      </c>
      <c r="DI49" s="26"/>
      <c r="DJ49" s="26"/>
      <c r="DK49" s="26">
        <f t="shared" si="27"/>
        <v>5</v>
      </c>
      <c r="DL49" s="26"/>
      <c r="DM49" s="26"/>
      <c r="DN49" s="26">
        <f t="shared" si="28"/>
        <v>5</v>
      </c>
      <c r="DO49" s="26"/>
      <c r="DP49" s="26"/>
      <c r="DQ49" s="26">
        <f t="shared" si="29"/>
        <v>5</v>
      </c>
      <c r="DR49" s="26"/>
      <c r="DS49" s="26"/>
      <c r="DT49" s="26">
        <f t="shared" si="30"/>
        <v>5</v>
      </c>
      <c r="DU49" s="26"/>
      <c r="DV49" s="26"/>
      <c r="DW49" s="26">
        <f t="shared" si="31"/>
        <v>5</v>
      </c>
      <c r="DX49" s="26"/>
      <c r="DY49" s="26"/>
      <c r="DZ49" s="26">
        <f t="shared" si="32"/>
        <v>5</v>
      </c>
      <c r="EA49" s="26"/>
      <c r="EB49" s="26"/>
      <c r="EC49" s="26">
        <f t="shared" si="33"/>
        <v>5</v>
      </c>
      <c r="ED49" s="26"/>
      <c r="EE49" s="26"/>
      <c r="EF49" s="26">
        <f t="shared" si="34"/>
        <v>5</v>
      </c>
      <c r="EG49" s="26"/>
      <c r="EH49" s="26"/>
      <c r="EI49" s="26">
        <f t="shared" si="35"/>
        <v>5</v>
      </c>
      <c r="EJ49" s="26"/>
      <c r="EK49" s="26"/>
      <c r="EL49" s="26">
        <f t="shared" si="36"/>
        <v>5</v>
      </c>
      <c r="EM49" s="26"/>
      <c r="EN49" s="26">
        <v>1</v>
      </c>
      <c r="EO49" s="26">
        <f t="shared" si="37"/>
        <v>4</v>
      </c>
      <c r="EP49" s="26"/>
      <c r="EQ49" s="26"/>
      <c r="ER49" s="26">
        <f t="shared" si="38"/>
        <v>4</v>
      </c>
      <c r="ES49" s="26"/>
      <c r="ET49" s="26"/>
      <c r="EU49" s="26">
        <f t="shared" si="39"/>
        <v>4</v>
      </c>
      <c r="EV49" s="26"/>
      <c r="EW49" s="26"/>
      <c r="EX49" s="26">
        <f t="shared" si="40"/>
        <v>4</v>
      </c>
      <c r="EY49" s="26"/>
      <c r="EZ49" s="26"/>
      <c r="FA49" s="26">
        <f t="shared" si="41"/>
        <v>4</v>
      </c>
      <c r="FB49" s="26"/>
      <c r="FC49" s="26"/>
      <c r="FD49" s="26">
        <f t="shared" si="42"/>
        <v>4</v>
      </c>
      <c r="FE49" s="26"/>
      <c r="FF49" s="26"/>
      <c r="FG49" s="26">
        <f t="shared" si="0"/>
        <v>4</v>
      </c>
      <c r="FH49" s="26"/>
      <c r="FI49" s="26"/>
      <c r="FJ49" s="26">
        <f t="shared" si="43"/>
        <v>4</v>
      </c>
      <c r="FK49" s="26"/>
      <c r="FL49" s="26"/>
      <c r="FM49" s="26">
        <f t="shared" si="44"/>
        <v>4</v>
      </c>
      <c r="FN49" s="26"/>
      <c r="FO49" s="26"/>
      <c r="FP49" s="26">
        <f t="shared" si="45"/>
        <v>4</v>
      </c>
      <c r="FQ49" s="26"/>
      <c r="FR49" s="26"/>
      <c r="FS49" s="26">
        <f t="shared" si="46"/>
        <v>4</v>
      </c>
      <c r="FT49" s="26"/>
      <c r="FU49" s="26"/>
      <c r="FV49" s="26">
        <f t="shared" si="47"/>
        <v>4</v>
      </c>
      <c r="FW49" s="26"/>
      <c r="FX49" s="26"/>
      <c r="FY49" s="26">
        <f t="shared" si="48"/>
        <v>4</v>
      </c>
      <c r="FZ49" s="26"/>
      <c r="GA49" s="26"/>
      <c r="GB49" s="26">
        <f t="shared" si="49"/>
        <v>4</v>
      </c>
      <c r="GC49" s="26"/>
      <c r="GD49" s="26">
        <v>1</v>
      </c>
      <c r="GE49" s="26">
        <f t="shared" si="50"/>
        <v>3</v>
      </c>
      <c r="GF49" s="26"/>
      <c r="GG49" s="26"/>
      <c r="GH49" s="26">
        <f t="shared" si="51"/>
        <v>3</v>
      </c>
      <c r="GI49" s="26"/>
      <c r="GJ49" s="26"/>
      <c r="GK49" s="26">
        <f t="shared" si="52"/>
        <v>3</v>
      </c>
      <c r="GL49" s="26"/>
      <c r="GM49" s="26"/>
      <c r="GN49" s="26">
        <f t="shared" si="53"/>
        <v>3</v>
      </c>
      <c r="GO49" s="26"/>
      <c r="GP49" s="26"/>
      <c r="GQ49" s="26">
        <f t="shared" si="54"/>
        <v>3</v>
      </c>
      <c r="GR49" s="26"/>
      <c r="GS49" s="26"/>
      <c r="GT49" s="26">
        <f t="shared" si="55"/>
        <v>3</v>
      </c>
      <c r="GU49" s="26"/>
      <c r="GV49" s="26">
        <v>1</v>
      </c>
      <c r="GW49" s="26">
        <f t="shared" si="56"/>
        <v>2</v>
      </c>
      <c r="GX49" s="26"/>
      <c r="GY49" s="26"/>
      <c r="GZ49" s="26">
        <f t="shared" si="57"/>
        <v>2</v>
      </c>
      <c r="HA49" s="26"/>
      <c r="HB49" s="26"/>
      <c r="HC49" s="26">
        <f t="shared" si="58"/>
        <v>2</v>
      </c>
      <c r="HD49" s="26"/>
      <c r="HE49" s="26"/>
      <c r="HF49" s="26">
        <f t="shared" si="59"/>
        <v>2</v>
      </c>
      <c r="HG49" s="26"/>
      <c r="HH49" s="26"/>
      <c r="HI49" s="26">
        <f t="shared" si="60"/>
        <v>2</v>
      </c>
      <c r="HJ49" s="26"/>
      <c r="HK49" s="26"/>
      <c r="HL49" s="26">
        <f t="shared" si="61"/>
        <v>2</v>
      </c>
      <c r="HM49" s="26"/>
      <c r="HN49" s="26"/>
      <c r="HO49" s="26">
        <f t="shared" si="62"/>
        <v>2</v>
      </c>
      <c r="HP49" s="26"/>
      <c r="HQ49" s="26"/>
      <c r="HR49" s="26">
        <f t="shared" si="63"/>
        <v>2</v>
      </c>
      <c r="HS49" s="26"/>
      <c r="HT49" s="26"/>
      <c r="HU49" s="26">
        <f t="shared" si="1"/>
        <v>2</v>
      </c>
      <c r="HV49" s="26"/>
      <c r="HW49" s="26"/>
      <c r="HX49" s="26">
        <f t="shared" si="64"/>
        <v>2</v>
      </c>
      <c r="HY49" s="26"/>
      <c r="HZ49" s="26"/>
      <c r="IA49" s="26">
        <f t="shared" si="65"/>
        <v>2</v>
      </c>
      <c r="IB49" s="26"/>
      <c r="IC49" s="26">
        <v>1</v>
      </c>
      <c r="ID49" s="26">
        <f t="shared" si="66"/>
        <v>1</v>
      </c>
      <c r="IE49" s="26"/>
      <c r="IF49" s="26"/>
      <c r="IG49" s="33">
        <f t="shared" si="67"/>
        <v>1</v>
      </c>
      <c r="IH49" s="26">
        <v>9</v>
      </c>
      <c r="II49" s="26"/>
      <c r="IJ49" s="33">
        <f t="shared" si="68"/>
        <v>10</v>
      </c>
      <c r="IK49" s="26"/>
      <c r="IL49" s="26"/>
      <c r="IM49" s="33">
        <f t="shared" si="69"/>
        <v>10</v>
      </c>
      <c r="IN49" s="26"/>
      <c r="IO49" s="26"/>
      <c r="IP49" s="26">
        <f t="shared" si="70"/>
        <v>10</v>
      </c>
      <c r="IQ49" s="26"/>
      <c r="IR49" s="26"/>
      <c r="IS49" s="26">
        <f t="shared" si="71"/>
        <v>10</v>
      </c>
      <c r="IT49" s="26"/>
      <c r="IU49" s="26"/>
      <c r="IV49" s="26">
        <f t="shared" si="72"/>
        <v>10</v>
      </c>
      <c r="IW49" s="26"/>
      <c r="IX49" s="26"/>
      <c r="IY49" s="26">
        <f t="shared" si="73"/>
        <v>10</v>
      </c>
      <c r="IZ49" s="26"/>
      <c r="JA49" s="26"/>
      <c r="JB49" s="26">
        <f t="shared" si="74"/>
        <v>10</v>
      </c>
      <c r="JC49" s="26"/>
      <c r="JD49" s="26"/>
      <c r="JE49" s="26">
        <f t="shared" si="75"/>
        <v>10</v>
      </c>
      <c r="JF49" s="26"/>
      <c r="JG49" s="26"/>
      <c r="JH49" s="26">
        <f t="shared" si="76"/>
        <v>10</v>
      </c>
      <c r="JI49" s="26"/>
      <c r="JJ49" s="26"/>
      <c r="JK49" s="26">
        <f t="shared" si="77"/>
        <v>10</v>
      </c>
      <c r="JL49" s="26"/>
      <c r="JM49" s="26"/>
      <c r="JN49" s="26">
        <f t="shared" si="78"/>
        <v>10</v>
      </c>
      <c r="JO49" s="26"/>
      <c r="JP49" s="26"/>
      <c r="JQ49" s="26">
        <f t="shared" si="79"/>
        <v>10</v>
      </c>
      <c r="JR49" s="26"/>
      <c r="JS49" s="26"/>
      <c r="JT49" s="26">
        <f t="shared" si="80"/>
        <v>10</v>
      </c>
      <c r="JU49" s="26"/>
      <c r="JV49" s="26"/>
      <c r="JW49" s="26">
        <f t="shared" si="131"/>
        <v>10</v>
      </c>
      <c r="JX49" s="26"/>
      <c r="JY49" s="26"/>
      <c r="JZ49" s="26">
        <f t="shared" si="81"/>
        <v>10</v>
      </c>
      <c r="KA49" s="26"/>
      <c r="KB49" s="26"/>
      <c r="KC49" s="26">
        <f t="shared" si="82"/>
        <v>10</v>
      </c>
      <c r="KD49" s="26"/>
      <c r="KE49" s="26"/>
      <c r="KF49" s="26">
        <f t="shared" si="83"/>
        <v>10</v>
      </c>
      <c r="KG49" s="26"/>
      <c r="KH49" s="26"/>
      <c r="KI49" s="26">
        <f t="shared" si="84"/>
        <v>10</v>
      </c>
      <c r="KJ49" s="26"/>
      <c r="KK49" s="26"/>
      <c r="KL49" s="26">
        <f t="shared" si="85"/>
        <v>10</v>
      </c>
      <c r="KM49" s="26"/>
      <c r="KN49" s="26"/>
      <c r="KO49" s="26">
        <f t="shared" si="86"/>
        <v>10</v>
      </c>
      <c r="KP49" s="26"/>
      <c r="KQ49" s="26"/>
      <c r="KR49" s="26">
        <f t="shared" si="87"/>
        <v>10</v>
      </c>
      <c r="KS49" s="26"/>
      <c r="KT49" s="26"/>
      <c r="KU49" s="26">
        <f t="shared" si="88"/>
        <v>10</v>
      </c>
      <c r="KV49" s="26"/>
      <c r="KW49" s="26"/>
      <c r="KX49" s="26">
        <f t="shared" si="89"/>
        <v>10</v>
      </c>
      <c r="KY49" s="26"/>
      <c r="KZ49" s="26"/>
      <c r="LA49" s="26">
        <f t="shared" si="90"/>
        <v>10</v>
      </c>
      <c r="LB49" s="26"/>
      <c r="LC49" s="26"/>
      <c r="LD49" s="26">
        <f t="shared" si="91"/>
        <v>10</v>
      </c>
      <c r="LE49" s="26"/>
      <c r="LF49" s="26"/>
      <c r="LG49" s="26">
        <f t="shared" si="92"/>
        <v>10</v>
      </c>
      <c r="LH49" s="26"/>
      <c r="LI49" s="26"/>
      <c r="LJ49" s="26">
        <f t="shared" si="93"/>
        <v>10</v>
      </c>
      <c r="LK49" s="26"/>
      <c r="LL49" s="26">
        <v>2</v>
      </c>
      <c r="LM49" s="26">
        <f t="shared" si="94"/>
        <v>8</v>
      </c>
      <c r="LN49" s="26"/>
      <c r="LO49" s="26"/>
      <c r="LP49" s="26">
        <f t="shared" si="95"/>
        <v>8</v>
      </c>
      <c r="LQ49" s="26"/>
      <c r="LR49" s="26"/>
      <c r="LS49" s="26">
        <f t="shared" si="2"/>
        <v>8</v>
      </c>
      <c r="LT49" s="26"/>
      <c r="LU49" s="26"/>
      <c r="LV49" s="26">
        <f t="shared" si="96"/>
        <v>8</v>
      </c>
      <c r="LW49" s="26"/>
      <c r="LX49" s="26"/>
      <c r="LY49" s="26">
        <f t="shared" si="3"/>
        <v>8</v>
      </c>
      <c r="LZ49" s="26"/>
      <c r="MA49" s="26"/>
      <c r="MB49" s="26">
        <f t="shared" si="97"/>
        <v>8</v>
      </c>
      <c r="MC49" s="26"/>
      <c r="MD49" s="26">
        <v>1</v>
      </c>
      <c r="ME49" s="26">
        <f t="shared" si="98"/>
        <v>7</v>
      </c>
      <c r="MF49" s="26"/>
      <c r="MG49" s="26"/>
      <c r="MH49" s="26">
        <f t="shared" si="99"/>
        <v>7</v>
      </c>
      <c r="MI49" s="26"/>
      <c r="MJ49" s="26"/>
      <c r="MK49" s="26">
        <f t="shared" si="100"/>
        <v>7</v>
      </c>
      <c r="ML49" s="26"/>
      <c r="MM49" s="26"/>
      <c r="MN49" s="26">
        <f t="shared" si="101"/>
        <v>7</v>
      </c>
      <c r="MO49" s="26"/>
      <c r="MP49" s="26"/>
      <c r="MQ49" s="26">
        <f t="shared" si="102"/>
        <v>7</v>
      </c>
      <c r="MR49" s="26"/>
      <c r="MS49" s="26"/>
      <c r="MT49" s="26">
        <f t="shared" si="103"/>
        <v>7</v>
      </c>
      <c r="MU49" s="26"/>
      <c r="MV49" s="26"/>
      <c r="MW49" s="26">
        <f t="shared" si="104"/>
        <v>7</v>
      </c>
      <c r="MX49" s="26"/>
      <c r="MY49" s="26"/>
      <c r="MZ49" s="26">
        <f t="shared" si="105"/>
        <v>7</v>
      </c>
      <c r="NA49" s="26"/>
      <c r="NB49" s="26"/>
      <c r="NC49" s="26">
        <f t="shared" si="106"/>
        <v>7</v>
      </c>
      <c r="ND49" s="26"/>
      <c r="NE49" s="26"/>
      <c r="NF49" s="26">
        <f t="shared" si="107"/>
        <v>7</v>
      </c>
      <c r="NG49" s="26"/>
      <c r="NH49" s="26">
        <v>1</v>
      </c>
      <c r="NI49" s="26">
        <f t="shared" si="108"/>
        <v>6</v>
      </c>
      <c r="NJ49" s="26"/>
      <c r="NK49" s="26">
        <v>1</v>
      </c>
      <c r="NL49" s="26">
        <f t="shared" si="109"/>
        <v>5</v>
      </c>
      <c r="NM49" s="26"/>
      <c r="NN49" s="26"/>
      <c r="NO49" s="26">
        <f t="shared" si="110"/>
        <v>5</v>
      </c>
      <c r="NP49" s="26"/>
      <c r="NQ49" s="26"/>
      <c r="NR49" s="26">
        <f t="shared" si="111"/>
        <v>5</v>
      </c>
      <c r="NS49" s="26"/>
      <c r="NT49" s="26"/>
      <c r="NU49" s="26">
        <f t="shared" si="112"/>
        <v>5</v>
      </c>
      <c r="NV49" s="26"/>
      <c r="NW49" s="26"/>
      <c r="NX49" s="26">
        <f t="shared" si="113"/>
        <v>5</v>
      </c>
      <c r="NY49" s="26"/>
      <c r="NZ49" s="26">
        <v>1</v>
      </c>
      <c r="OA49" s="26">
        <f t="shared" si="114"/>
        <v>4</v>
      </c>
      <c r="OB49" s="26"/>
      <c r="OC49" s="26"/>
      <c r="OD49" s="26">
        <f t="shared" si="115"/>
        <v>4</v>
      </c>
      <c r="OE49" s="26"/>
      <c r="OF49" s="26"/>
      <c r="OG49" s="26">
        <f t="shared" si="116"/>
        <v>4</v>
      </c>
      <c r="OH49" s="26"/>
      <c r="OI49" s="26"/>
      <c r="OJ49" s="26">
        <f t="shared" si="117"/>
        <v>4</v>
      </c>
      <c r="OK49" s="26"/>
      <c r="OL49" s="26"/>
      <c r="OM49" s="26">
        <f t="shared" si="132"/>
        <v>4</v>
      </c>
      <c r="ON49" s="26"/>
      <c r="OO49" s="26"/>
      <c r="OP49" s="26">
        <f t="shared" si="118"/>
        <v>4</v>
      </c>
      <c r="OQ49" s="26"/>
      <c r="OR49" s="26"/>
      <c r="OS49" s="27">
        <f t="shared" si="119"/>
        <v>4</v>
      </c>
      <c r="OT49" s="26"/>
      <c r="OU49" s="26"/>
      <c r="OV49" s="26">
        <f t="shared" si="133"/>
        <v>4</v>
      </c>
      <c r="OW49" s="26"/>
      <c r="OX49" s="26"/>
      <c r="OY49" s="26">
        <f t="shared" si="120"/>
        <v>4</v>
      </c>
      <c r="OZ49" s="26"/>
      <c r="PA49" s="26">
        <v>1</v>
      </c>
      <c r="PB49" s="26">
        <f t="shared" si="121"/>
        <v>3</v>
      </c>
      <c r="PC49" s="26"/>
      <c r="PD49" s="26"/>
      <c r="PE49" s="26">
        <f t="shared" si="122"/>
        <v>3</v>
      </c>
      <c r="PF49" s="28">
        <f t="shared" si="123"/>
        <v>2</v>
      </c>
      <c r="PG49" s="29">
        <f t="shared" si="124"/>
        <v>8.6956521739130432E-2</v>
      </c>
      <c r="PH49" s="18"/>
      <c r="PI49" s="28">
        <f t="shared" si="125"/>
        <v>3</v>
      </c>
      <c r="PJ49" s="29">
        <f t="shared" si="126"/>
        <v>0.11538461538461539</v>
      </c>
      <c r="PK49" s="6"/>
      <c r="PL49" s="28">
        <f t="shared" si="127"/>
        <v>2</v>
      </c>
      <c r="PM49" s="28">
        <f t="shared" si="128"/>
        <v>0.08</v>
      </c>
      <c r="PN49" s="6"/>
      <c r="PO49" s="28">
        <f t="shared" si="129"/>
        <v>7</v>
      </c>
      <c r="PP49" s="29">
        <f t="shared" si="130"/>
        <v>9.45945945945946E-2</v>
      </c>
    </row>
    <row r="50" spans="1:432" s="30" customFormat="1" ht="20.25" hidden="1" x14ac:dyDescent="0.3">
      <c r="A50" s="19">
        <v>46</v>
      </c>
      <c r="B50" s="31" t="s">
        <v>157</v>
      </c>
      <c r="C50" s="32" t="s">
        <v>155</v>
      </c>
      <c r="D50" s="26">
        <v>9</v>
      </c>
      <c r="E50" s="26">
        <v>1</v>
      </c>
      <c r="F50" s="26"/>
      <c r="G50" s="26">
        <f t="shared" si="134"/>
        <v>10</v>
      </c>
      <c r="H50" s="26"/>
      <c r="I50" s="26">
        <v>2</v>
      </c>
      <c r="J50" s="26">
        <f t="shared" si="135"/>
        <v>8</v>
      </c>
      <c r="K50" s="26"/>
      <c r="L50" s="26"/>
      <c r="M50" s="26">
        <f t="shared" si="136"/>
        <v>8</v>
      </c>
      <c r="N50" s="26"/>
      <c r="O50" s="26"/>
      <c r="P50" s="26">
        <f t="shared" si="137"/>
        <v>8</v>
      </c>
      <c r="Q50" s="26"/>
      <c r="R50" s="26"/>
      <c r="S50" s="26">
        <f t="shared" si="138"/>
        <v>8</v>
      </c>
      <c r="T50" s="26"/>
      <c r="U50" s="26"/>
      <c r="V50" s="26">
        <f t="shared" si="139"/>
        <v>8</v>
      </c>
      <c r="W50" s="26"/>
      <c r="X50" s="26"/>
      <c r="Y50" s="26">
        <f t="shared" si="140"/>
        <v>8</v>
      </c>
      <c r="Z50" s="26"/>
      <c r="AA50" s="26">
        <v>1</v>
      </c>
      <c r="AB50" s="26">
        <f t="shared" si="141"/>
        <v>7</v>
      </c>
      <c r="AC50" s="26"/>
      <c r="AD50" s="26"/>
      <c r="AE50" s="26">
        <f t="shared" si="142"/>
        <v>7</v>
      </c>
      <c r="AF50" s="26"/>
      <c r="AG50" s="26"/>
      <c r="AH50" s="26">
        <f t="shared" si="143"/>
        <v>7</v>
      </c>
      <c r="AI50" s="26"/>
      <c r="AJ50" s="26"/>
      <c r="AK50" s="26">
        <f t="shared" si="144"/>
        <v>7</v>
      </c>
      <c r="AL50" s="26"/>
      <c r="AM50" s="26"/>
      <c r="AN50" s="26">
        <f t="shared" si="145"/>
        <v>7</v>
      </c>
      <c r="AO50" s="26"/>
      <c r="AP50" s="26"/>
      <c r="AQ50" s="26">
        <f t="shared" si="146"/>
        <v>7</v>
      </c>
      <c r="AR50" s="26"/>
      <c r="AS50" s="26">
        <v>1</v>
      </c>
      <c r="AT50" s="26">
        <f t="shared" si="4"/>
        <v>6</v>
      </c>
      <c r="AU50" s="26"/>
      <c r="AV50" s="26">
        <v>2</v>
      </c>
      <c r="AW50" s="26">
        <f t="shared" si="5"/>
        <v>4</v>
      </c>
      <c r="AX50" s="26"/>
      <c r="AY50" s="26">
        <v>1</v>
      </c>
      <c r="AZ50" s="26">
        <f t="shared" si="6"/>
        <v>3</v>
      </c>
      <c r="BA50" s="26"/>
      <c r="BB50" s="26"/>
      <c r="BC50" s="26">
        <f t="shared" si="7"/>
        <v>3</v>
      </c>
      <c r="BD50" s="26"/>
      <c r="BE50" s="26"/>
      <c r="BF50" s="26">
        <f t="shared" si="8"/>
        <v>3</v>
      </c>
      <c r="BG50" s="26"/>
      <c r="BH50" s="26">
        <v>1</v>
      </c>
      <c r="BI50" s="26">
        <f t="shared" si="9"/>
        <v>2</v>
      </c>
      <c r="BJ50" s="26"/>
      <c r="BK50" s="26"/>
      <c r="BL50" s="26">
        <f t="shared" si="10"/>
        <v>2</v>
      </c>
      <c r="BM50" s="26"/>
      <c r="BN50" s="26"/>
      <c r="BO50" s="26">
        <f t="shared" si="11"/>
        <v>2</v>
      </c>
      <c r="BP50" s="26"/>
      <c r="BQ50" s="26"/>
      <c r="BR50" s="26">
        <f t="shared" si="12"/>
        <v>2</v>
      </c>
      <c r="BS50" s="26"/>
      <c r="BT50" s="26"/>
      <c r="BU50" s="26">
        <f t="shared" si="13"/>
        <v>2</v>
      </c>
      <c r="BV50" s="26"/>
      <c r="BW50" s="26">
        <v>1</v>
      </c>
      <c r="BX50" s="26">
        <f t="shared" si="14"/>
        <v>1</v>
      </c>
      <c r="BY50" s="26"/>
      <c r="BZ50" s="26"/>
      <c r="CA50" s="27">
        <f t="shared" si="15"/>
        <v>1</v>
      </c>
      <c r="CB50" s="26"/>
      <c r="CC50" s="26"/>
      <c r="CD50" s="26">
        <f t="shared" si="16"/>
        <v>1</v>
      </c>
      <c r="CE50" s="26"/>
      <c r="CF50" s="26"/>
      <c r="CG50" s="26">
        <f t="shared" si="17"/>
        <v>1</v>
      </c>
      <c r="CH50" s="26"/>
      <c r="CI50" s="26"/>
      <c r="CJ50" s="26">
        <f t="shared" si="18"/>
        <v>1</v>
      </c>
      <c r="CK50" s="26"/>
      <c r="CL50" s="26"/>
      <c r="CM50" s="26">
        <f t="shared" si="19"/>
        <v>1</v>
      </c>
      <c r="CN50" s="26"/>
      <c r="CO50" s="26">
        <v>1</v>
      </c>
      <c r="CP50" s="26">
        <f t="shared" si="20"/>
        <v>0</v>
      </c>
      <c r="CQ50" s="26"/>
      <c r="CR50" s="26"/>
      <c r="CS50" s="26">
        <f t="shared" si="21"/>
        <v>0</v>
      </c>
      <c r="CT50" s="26"/>
      <c r="CU50" s="26"/>
      <c r="CV50" s="26">
        <f t="shared" si="22"/>
        <v>0</v>
      </c>
      <c r="CW50" s="26"/>
      <c r="CX50" s="26"/>
      <c r="CY50" s="26">
        <f t="shared" si="23"/>
        <v>0</v>
      </c>
      <c r="CZ50" s="26"/>
      <c r="DA50" s="26"/>
      <c r="DB50" s="26">
        <f t="shared" si="24"/>
        <v>0</v>
      </c>
      <c r="DC50" s="26"/>
      <c r="DD50" s="26"/>
      <c r="DE50" s="26">
        <f t="shared" si="25"/>
        <v>0</v>
      </c>
      <c r="DF50" s="26"/>
      <c r="DG50" s="26"/>
      <c r="DH50" s="26">
        <f t="shared" si="26"/>
        <v>0</v>
      </c>
      <c r="DI50" s="26"/>
      <c r="DJ50" s="26"/>
      <c r="DK50" s="26">
        <f t="shared" si="27"/>
        <v>0</v>
      </c>
      <c r="DL50" s="26"/>
      <c r="DM50" s="26"/>
      <c r="DN50" s="26">
        <f t="shared" si="28"/>
        <v>0</v>
      </c>
      <c r="DO50" s="26"/>
      <c r="DP50" s="26"/>
      <c r="DQ50" s="26">
        <f t="shared" si="29"/>
        <v>0</v>
      </c>
      <c r="DR50" s="26"/>
      <c r="DS50" s="26"/>
      <c r="DT50" s="26">
        <f t="shared" si="30"/>
        <v>0</v>
      </c>
      <c r="DU50" s="26"/>
      <c r="DV50" s="26"/>
      <c r="DW50" s="26">
        <f t="shared" si="31"/>
        <v>0</v>
      </c>
      <c r="DX50" s="26"/>
      <c r="DY50" s="26"/>
      <c r="DZ50" s="26">
        <f t="shared" si="32"/>
        <v>0</v>
      </c>
      <c r="EA50" s="26"/>
      <c r="EB50" s="26"/>
      <c r="EC50" s="26">
        <f t="shared" si="33"/>
        <v>0</v>
      </c>
      <c r="ED50" s="26"/>
      <c r="EE50" s="26"/>
      <c r="EF50" s="26">
        <f t="shared" si="34"/>
        <v>0</v>
      </c>
      <c r="EG50" s="26"/>
      <c r="EH50" s="26"/>
      <c r="EI50" s="26">
        <f t="shared" si="35"/>
        <v>0</v>
      </c>
      <c r="EJ50" s="26"/>
      <c r="EK50" s="26"/>
      <c r="EL50" s="26">
        <f t="shared" si="36"/>
        <v>0</v>
      </c>
      <c r="EM50" s="26"/>
      <c r="EN50" s="26"/>
      <c r="EO50" s="26">
        <f t="shared" si="37"/>
        <v>0</v>
      </c>
      <c r="EP50" s="26"/>
      <c r="EQ50" s="26"/>
      <c r="ER50" s="26">
        <f t="shared" si="38"/>
        <v>0</v>
      </c>
      <c r="ES50" s="26"/>
      <c r="ET50" s="26"/>
      <c r="EU50" s="26">
        <f t="shared" si="39"/>
        <v>0</v>
      </c>
      <c r="EV50" s="26"/>
      <c r="EW50" s="26"/>
      <c r="EX50" s="26">
        <f t="shared" si="40"/>
        <v>0</v>
      </c>
      <c r="EY50" s="26"/>
      <c r="EZ50" s="26"/>
      <c r="FA50" s="26">
        <f t="shared" si="41"/>
        <v>0</v>
      </c>
      <c r="FB50" s="26"/>
      <c r="FC50" s="26"/>
      <c r="FD50" s="26">
        <f t="shared" si="42"/>
        <v>0</v>
      </c>
      <c r="FE50" s="26"/>
      <c r="FF50" s="26"/>
      <c r="FG50" s="26">
        <f t="shared" si="0"/>
        <v>0</v>
      </c>
      <c r="FH50" s="26">
        <v>5</v>
      </c>
      <c r="FI50" s="26"/>
      <c r="FJ50" s="26">
        <f t="shared" si="43"/>
        <v>5</v>
      </c>
      <c r="FK50" s="26"/>
      <c r="FL50" s="26">
        <v>2</v>
      </c>
      <c r="FM50" s="26">
        <f t="shared" si="44"/>
        <v>3</v>
      </c>
      <c r="FN50" s="26"/>
      <c r="FO50" s="26"/>
      <c r="FP50" s="26">
        <f t="shared" si="45"/>
        <v>3</v>
      </c>
      <c r="FQ50" s="26"/>
      <c r="FR50" s="26">
        <v>1</v>
      </c>
      <c r="FS50" s="26">
        <f t="shared" si="46"/>
        <v>2</v>
      </c>
      <c r="FT50" s="26"/>
      <c r="FU50" s="26"/>
      <c r="FV50" s="26">
        <f t="shared" si="47"/>
        <v>2</v>
      </c>
      <c r="FW50" s="26"/>
      <c r="FX50" s="26"/>
      <c r="FY50" s="26">
        <f t="shared" si="48"/>
        <v>2</v>
      </c>
      <c r="FZ50" s="26"/>
      <c r="GA50" s="26"/>
      <c r="GB50" s="26">
        <f t="shared" si="49"/>
        <v>2</v>
      </c>
      <c r="GC50" s="26"/>
      <c r="GD50" s="26"/>
      <c r="GE50" s="26">
        <f t="shared" si="50"/>
        <v>2</v>
      </c>
      <c r="GF50" s="26"/>
      <c r="GG50" s="26"/>
      <c r="GH50" s="26">
        <f t="shared" si="51"/>
        <v>2</v>
      </c>
      <c r="GI50" s="26"/>
      <c r="GJ50" s="26"/>
      <c r="GK50" s="26">
        <f t="shared" si="52"/>
        <v>2</v>
      </c>
      <c r="GL50" s="26"/>
      <c r="GM50" s="26"/>
      <c r="GN50" s="26">
        <f t="shared" si="53"/>
        <v>2</v>
      </c>
      <c r="GO50" s="26"/>
      <c r="GP50" s="26"/>
      <c r="GQ50" s="26">
        <f t="shared" si="54"/>
        <v>2</v>
      </c>
      <c r="GR50" s="26"/>
      <c r="GS50" s="26"/>
      <c r="GT50" s="26">
        <f t="shared" si="55"/>
        <v>2</v>
      </c>
      <c r="GU50" s="26"/>
      <c r="GV50" s="26"/>
      <c r="GW50" s="26">
        <f t="shared" si="56"/>
        <v>2</v>
      </c>
      <c r="GX50" s="26"/>
      <c r="GY50" s="26"/>
      <c r="GZ50" s="26">
        <f t="shared" si="57"/>
        <v>2</v>
      </c>
      <c r="HA50" s="26"/>
      <c r="HB50" s="26"/>
      <c r="HC50" s="26">
        <f t="shared" si="58"/>
        <v>2</v>
      </c>
      <c r="HD50" s="26"/>
      <c r="HE50" s="26"/>
      <c r="HF50" s="26">
        <f t="shared" si="59"/>
        <v>2</v>
      </c>
      <c r="HG50" s="26"/>
      <c r="HH50" s="26"/>
      <c r="HI50" s="26">
        <f t="shared" si="60"/>
        <v>2</v>
      </c>
      <c r="HJ50" s="26"/>
      <c r="HK50" s="26">
        <v>1</v>
      </c>
      <c r="HL50" s="26">
        <f t="shared" si="61"/>
        <v>1</v>
      </c>
      <c r="HM50" s="26"/>
      <c r="HN50" s="26"/>
      <c r="HO50" s="26">
        <f t="shared" si="62"/>
        <v>1</v>
      </c>
      <c r="HP50" s="26"/>
      <c r="HQ50" s="26"/>
      <c r="HR50" s="26">
        <f t="shared" si="63"/>
        <v>1</v>
      </c>
      <c r="HS50" s="26"/>
      <c r="HT50" s="26"/>
      <c r="HU50" s="26">
        <f t="shared" si="1"/>
        <v>1</v>
      </c>
      <c r="HV50" s="26"/>
      <c r="HW50" s="26"/>
      <c r="HX50" s="26">
        <f t="shared" si="64"/>
        <v>1</v>
      </c>
      <c r="HY50" s="26"/>
      <c r="HZ50" s="26"/>
      <c r="IA50" s="26">
        <f t="shared" si="65"/>
        <v>1</v>
      </c>
      <c r="IB50" s="26"/>
      <c r="IC50" s="26">
        <v>1</v>
      </c>
      <c r="ID50" s="26">
        <f t="shared" si="66"/>
        <v>0</v>
      </c>
      <c r="IE50" s="26"/>
      <c r="IF50" s="26"/>
      <c r="IG50" s="33">
        <f t="shared" si="67"/>
        <v>0</v>
      </c>
      <c r="IH50" s="26">
        <v>10</v>
      </c>
      <c r="II50" s="26"/>
      <c r="IJ50" s="33">
        <f t="shared" si="68"/>
        <v>10</v>
      </c>
      <c r="IK50" s="26"/>
      <c r="IL50" s="26"/>
      <c r="IM50" s="33">
        <f t="shared" si="69"/>
        <v>10</v>
      </c>
      <c r="IN50" s="26"/>
      <c r="IO50" s="26">
        <v>1</v>
      </c>
      <c r="IP50" s="26">
        <f t="shared" si="70"/>
        <v>9</v>
      </c>
      <c r="IQ50" s="26"/>
      <c r="IR50" s="26"/>
      <c r="IS50" s="26">
        <f t="shared" si="71"/>
        <v>9</v>
      </c>
      <c r="IT50" s="26"/>
      <c r="IU50" s="26"/>
      <c r="IV50" s="26">
        <f t="shared" si="72"/>
        <v>9</v>
      </c>
      <c r="IW50" s="26"/>
      <c r="IX50" s="26"/>
      <c r="IY50" s="26">
        <f t="shared" si="73"/>
        <v>9</v>
      </c>
      <c r="IZ50" s="26"/>
      <c r="JA50" s="26"/>
      <c r="JB50" s="26">
        <f t="shared" si="74"/>
        <v>9</v>
      </c>
      <c r="JC50" s="26"/>
      <c r="JD50" s="26"/>
      <c r="JE50" s="26">
        <f t="shared" si="75"/>
        <v>9</v>
      </c>
      <c r="JF50" s="26"/>
      <c r="JG50" s="26"/>
      <c r="JH50" s="26">
        <f t="shared" si="76"/>
        <v>9</v>
      </c>
      <c r="JI50" s="26"/>
      <c r="JJ50" s="26"/>
      <c r="JK50" s="26">
        <f t="shared" si="77"/>
        <v>9</v>
      </c>
      <c r="JL50" s="26"/>
      <c r="JM50" s="26"/>
      <c r="JN50" s="26">
        <f t="shared" si="78"/>
        <v>9</v>
      </c>
      <c r="JO50" s="26"/>
      <c r="JP50" s="26"/>
      <c r="JQ50" s="26">
        <f t="shared" si="79"/>
        <v>9</v>
      </c>
      <c r="JR50" s="26"/>
      <c r="JS50" s="26"/>
      <c r="JT50" s="26">
        <f t="shared" si="80"/>
        <v>9</v>
      </c>
      <c r="JU50" s="26"/>
      <c r="JV50" s="26"/>
      <c r="JW50" s="26">
        <f t="shared" si="131"/>
        <v>9</v>
      </c>
      <c r="JX50" s="26"/>
      <c r="JY50" s="26"/>
      <c r="JZ50" s="26">
        <f t="shared" si="81"/>
        <v>9</v>
      </c>
      <c r="KA50" s="26"/>
      <c r="KB50" s="26"/>
      <c r="KC50" s="26">
        <f t="shared" si="82"/>
        <v>9</v>
      </c>
      <c r="KD50" s="26"/>
      <c r="KE50" s="26"/>
      <c r="KF50" s="26">
        <f t="shared" si="83"/>
        <v>9</v>
      </c>
      <c r="KG50" s="26"/>
      <c r="KH50" s="26"/>
      <c r="KI50" s="26">
        <f t="shared" si="84"/>
        <v>9</v>
      </c>
      <c r="KJ50" s="26"/>
      <c r="KK50" s="26"/>
      <c r="KL50" s="26">
        <f t="shared" si="85"/>
        <v>9</v>
      </c>
      <c r="KM50" s="26"/>
      <c r="KN50" s="26"/>
      <c r="KO50" s="26">
        <f t="shared" si="86"/>
        <v>9</v>
      </c>
      <c r="KP50" s="26"/>
      <c r="KQ50" s="26"/>
      <c r="KR50" s="26">
        <f t="shared" si="87"/>
        <v>9</v>
      </c>
      <c r="KS50" s="26"/>
      <c r="KT50" s="26">
        <v>1</v>
      </c>
      <c r="KU50" s="26">
        <f t="shared" si="88"/>
        <v>8</v>
      </c>
      <c r="KV50" s="26"/>
      <c r="KW50" s="26"/>
      <c r="KX50" s="26">
        <f t="shared" si="89"/>
        <v>8</v>
      </c>
      <c r="KY50" s="26"/>
      <c r="KZ50" s="26"/>
      <c r="LA50" s="26">
        <f t="shared" si="90"/>
        <v>8</v>
      </c>
      <c r="LB50" s="26"/>
      <c r="LC50" s="26"/>
      <c r="LD50" s="26">
        <f t="shared" si="91"/>
        <v>8</v>
      </c>
      <c r="LE50" s="26"/>
      <c r="LF50" s="26"/>
      <c r="LG50" s="26">
        <f t="shared" si="92"/>
        <v>8</v>
      </c>
      <c r="LH50" s="26"/>
      <c r="LI50" s="26">
        <v>1</v>
      </c>
      <c r="LJ50" s="26">
        <f t="shared" si="93"/>
        <v>7</v>
      </c>
      <c r="LK50" s="26"/>
      <c r="LL50" s="26"/>
      <c r="LM50" s="26">
        <f t="shared" si="94"/>
        <v>7</v>
      </c>
      <c r="LN50" s="26"/>
      <c r="LO50" s="26"/>
      <c r="LP50" s="26">
        <f t="shared" si="95"/>
        <v>7</v>
      </c>
      <c r="LQ50" s="26"/>
      <c r="LR50" s="26"/>
      <c r="LS50" s="26">
        <f t="shared" si="2"/>
        <v>7</v>
      </c>
      <c r="LT50" s="26"/>
      <c r="LU50" s="26"/>
      <c r="LV50" s="26">
        <f t="shared" si="96"/>
        <v>7</v>
      </c>
      <c r="LW50" s="26"/>
      <c r="LX50" s="26"/>
      <c r="LY50" s="26">
        <f t="shared" si="3"/>
        <v>7</v>
      </c>
      <c r="LZ50" s="26"/>
      <c r="MA50" s="26">
        <v>1</v>
      </c>
      <c r="MB50" s="26">
        <f t="shared" si="97"/>
        <v>6</v>
      </c>
      <c r="MC50" s="26"/>
      <c r="MD50" s="26"/>
      <c r="ME50" s="26">
        <f t="shared" si="98"/>
        <v>6</v>
      </c>
      <c r="MF50" s="26"/>
      <c r="MG50" s="26"/>
      <c r="MH50" s="26">
        <f t="shared" si="99"/>
        <v>6</v>
      </c>
      <c r="MI50" s="26"/>
      <c r="MJ50" s="26">
        <v>1</v>
      </c>
      <c r="MK50" s="26">
        <f t="shared" si="100"/>
        <v>5</v>
      </c>
      <c r="ML50" s="26"/>
      <c r="MM50" s="26"/>
      <c r="MN50" s="26">
        <f t="shared" si="101"/>
        <v>5</v>
      </c>
      <c r="MO50" s="26"/>
      <c r="MP50" s="26"/>
      <c r="MQ50" s="26">
        <f t="shared" si="102"/>
        <v>5</v>
      </c>
      <c r="MR50" s="26"/>
      <c r="MS50" s="26"/>
      <c r="MT50" s="26">
        <f t="shared" si="103"/>
        <v>5</v>
      </c>
      <c r="MU50" s="26"/>
      <c r="MV50" s="26"/>
      <c r="MW50" s="26">
        <f t="shared" si="104"/>
        <v>5</v>
      </c>
      <c r="MX50" s="26"/>
      <c r="MY50" s="26"/>
      <c r="MZ50" s="26">
        <f t="shared" si="105"/>
        <v>5</v>
      </c>
      <c r="NA50" s="26"/>
      <c r="NB50" s="26"/>
      <c r="NC50" s="26">
        <f t="shared" si="106"/>
        <v>5</v>
      </c>
      <c r="ND50" s="26"/>
      <c r="NE50" s="26"/>
      <c r="NF50" s="26">
        <f t="shared" si="107"/>
        <v>5</v>
      </c>
      <c r="NG50" s="26"/>
      <c r="NH50" s="26"/>
      <c r="NI50" s="26">
        <f t="shared" si="108"/>
        <v>5</v>
      </c>
      <c r="NJ50" s="26"/>
      <c r="NK50" s="26">
        <v>1</v>
      </c>
      <c r="NL50" s="26">
        <f t="shared" si="109"/>
        <v>4</v>
      </c>
      <c r="NM50" s="26"/>
      <c r="NN50" s="26"/>
      <c r="NO50" s="26">
        <f t="shared" si="110"/>
        <v>4</v>
      </c>
      <c r="NP50" s="26"/>
      <c r="NQ50" s="26"/>
      <c r="NR50" s="26">
        <f t="shared" si="111"/>
        <v>4</v>
      </c>
      <c r="NS50" s="26"/>
      <c r="NT50" s="26"/>
      <c r="NU50" s="26">
        <f t="shared" si="112"/>
        <v>4</v>
      </c>
      <c r="NV50" s="26"/>
      <c r="NW50" s="26"/>
      <c r="NX50" s="26">
        <f t="shared" si="113"/>
        <v>4</v>
      </c>
      <c r="NY50" s="26"/>
      <c r="NZ50" s="26">
        <v>1</v>
      </c>
      <c r="OA50" s="26">
        <f t="shared" si="114"/>
        <v>3</v>
      </c>
      <c r="OB50" s="26"/>
      <c r="OC50" s="26"/>
      <c r="OD50" s="26">
        <f t="shared" si="115"/>
        <v>3</v>
      </c>
      <c r="OE50" s="26"/>
      <c r="OF50" s="26"/>
      <c r="OG50" s="26">
        <f t="shared" si="116"/>
        <v>3</v>
      </c>
      <c r="OH50" s="26"/>
      <c r="OI50" s="26"/>
      <c r="OJ50" s="26">
        <f t="shared" si="117"/>
        <v>3</v>
      </c>
      <c r="OK50" s="26"/>
      <c r="OL50" s="26"/>
      <c r="OM50" s="26">
        <f t="shared" si="132"/>
        <v>3</v>
      </c>
      <c r="ON50" s="26"/>
      <c r="OO50" s="26"/>
      <c r="OP50" s="26">
        <f t="shared" si="118"/>
        <v>3</v>
      </c>
      <c r="OQ50" s="26"/>
      <c r="OR50" s="26"/>
      <c r="OS50" s="27">
        <f t="shared" si="119"/>
        <v>3</v>
      </c>
      <c r="OT50" s="26"/>
      <c r="OU50" s="26"/>
      <c r="OV50" s="26">
        <f t="shared" si="133"/>
        <v>3</v>
      </c>
      <c r="OW50" s="26"/>
      <c r="OX50" s="26"/>
      <c r="OY50" s="26">
        <f t="shared" si="120"/>
        <v>3</v>
      </c>
      <c r="OZ50" s="26"/>
      <c r="PA50" s="26"/>
      <c r="PB50" s="26">
        <f t="shared" si="121"/>
        <v>3</v>
      </c>
      <c r="PC50" s="26"/>
      <c r="PD50" s="26"/>
      <c r="PE50" s="26">
        <f t="shared" si="122"/>
        <v>3</v>
      </c>
      <c r="PF50" s="28">
        <f t="shared" si="123"/>
        <v>3</v>
      </c>
      <c r="PG50" s="29">
        <f t="shared" si="124"/>
        <v>0.13043478260869565</v>
      </c>
      <c r="PH50" s="18"/>
      <c r="PI50" s="28">
        <f t="shared" si="125"/>
        <v>3</v>
      </c>
      <c r="PJ50" s="29">
        <f t="shared" si="126"/>
        <v>0.11538461538461539</v>
      </c>
      <c r="PK50" s="6"/>
      <c r="PL50" s="28">
        <f t="shared" si="127"/>
        <v>2</v>
      </c>
      <c r="PM50" s="28">
        <f t="shared" si="128"/>
        <v>0.08</v>
      </c>
      <c r="PN50" s="6"/>
      <c r="PO50" s="28">
        <f t="shared" si="129"/>
        <v>8</v>
      </c>
      <c r="PP50" s="29">
        <f t="shared" si="130"/>
        <v>0.10810810810810811</v>
      </c>
    </row>
    <row r="51" spans="1:432" s="30" customFormat="1" ht="20.25" x14ac:dyDescent="0.3">
      <c r="A51" s="19">
        <v>47</v>
      </c>
      <c r="B51" s="31" t="s">
        <v>158</v>
      </c>
      <c r="C51" s="32" t="s">
        <v>108</v>
      </c>
      <c r="D51" s="26">
        <v>6</v>
      </c>
      <c r="E51" s="26"/>
      <c r="F51" s="26"/>
      <c r="G51" s="26">
        <f t="shared" si="134"/>
        <v>6</v>
      </c>
      <c r="H51" s="26"/>
      <c r="I51" s="26"/>
      <c r="J51" s="26">
        <f t="shared" si="135"/>
        <v>6</v>
      </c>
      <c r="K51" s="26"/>
      <c r="L51" s="26"/>
      <c r="M51" s="26">
        <f t="shared" si="136"/>
        <v>6</v>
      </c>
      <c r="N51" s="26"/>
      <c r="O51" s="26"/>
      <c r="P51" s="26">
        <f t="shared" si="137"/>
        <v>6</v>
      </c>
      <c r="Q51" s="26"/>
      <c r="R51" s="26">
        <v>2</v>
      </c>
      <c r="S51" s="26">
        <f t="shared" si="138"/>
        <v>4</v>
      </c>
      <c r="T51" s="26"/>
      <c r="U51" s="26"/>
      <c r="V51" s="26">
        <f t="shared" si="139"/>
        <v>4</v>
      </c>
      <c r="W51" s="26"/>
      <c r="X51" s="26"/>
      <c r="Y51" s="26">
        <f t="shared" si="140"/>
        <v>4</v>
      </c>
      <c r="Z51" s="26"/>
      <c r="AA51" s="26"/>
      <c r="AB51" s="26">
        <f t="shared" si="141"/>
        <v>4</v>
      </c>
      <c r="AC51" s="26"/>
      <c r="AD51" s="26"/>
      <c r="AE51" s="26">
        <f t="shared" si="142"/>
        <v>4</v>
      </c>
      <c r="AF51" s="26"/>
      <c r="AG51" s="26"/>
      <c r="AH51" s="26">
        <f t="shared" si="143"/>
        <v>4</v>
      </c>
      <c r="AI51" s="26"/>
      <c r="AJ51" s="26"/>
      <c r="AK51" s="26">
        <f t="shared" si="144"/>
        <v>4</v>
      </c>
      <c r="AL51" s="26"/>
      <c r="AM51" s="26"/>
      <c r="AN51" s="26">
        <f t="shared" si="145"/>
        <v>4</v>
      </c>
      <c r="AO51" s="26"/>
      <c r="AP51" s="26"/>
      <c r="AQ51" s="26">
        <f t="shared" si="146"/>
        <v>4</v>
      </c>
      <c r="AR51" s="26"/>
      <c r="AS51" s="26"/>
      <c r="AT51" s="26">
        <f t="shared" si="4"/>
        <v>4</v>
      </c>
      <c r="AU51" s="26"/>
      <c r="AV51" s="26"/>
      <c r="AW51" s="26">
        <f t="shared" si="5"/>
        <v>4</v>
      </c>
      <c r="AX51" s="26"/>
      <c r="AY51" s="26"/>
      <c r="AZ51" s="26">
        <f t="shared" si="6"/>
        <v>4</v>
      </c>
      <c r="BA51" s="26"/>
      <c r="BB51" s="26"/>
      <c r="BC51" s="26">
        <f t="shared" si="7"/>
        <v>4</v>
      </c>
      <c r="BD51" s="26"/>
      <c r="BE51" s="26">
        <v>2</v>
      </c>
      <c r="BF51" s="26">
        <f t="shared" si="8"/>
        <v>2</v>
      </c>
      <c r="BG51" s="26"/>
      <c r="BH51" s="26"/>
      <c r="BI51" s="26">
        <f t="shared" si="9"/>
        <v>2</v>
      </c>
      <c r="BJ51" s="26"/>
      <c r="BK51" s="26"/>
      <c r="BL51" s="26">
        <f t="shared" si="10"/>
        <v>2</v>
      </c>
      <c r="BM51" s="26"/>
      <c r="BN51" s="26"/>
      <c r="BO51" s="26">
        <f t="shared" si="11"/>
        <v>2</v>
      </c>
      <c r="BP51" s="26"/>
      <c r="BQ51" s="26"/>
      <c r="BR51" s="26">
        <f t="shared" si="12"/>
        <v>2</v>
      </c>
      <c r="BS51" s="26"/>
      <c r="BT51" s="26"/>
      <c r="BU51" s="26">
        <f t="shared" si="13"/>
        <v>2</v>
      </c>
      <c r="BV51" s="26"/>
      <c r="BW51" s="26"/>
      <c r="BX51" s="26">
        <f t="shared" si="14"/>
        <v>2</v>
      </c>
      <c r="BY51" s="26"/>
      <c r="BZ51" s="26"/>
      <c r="CA51" s="27">
        <f t="shared" si="15"/>
        <v>2</v>
      </c>
      <c r="CB51" s="26"/>
      <c r="CC51" s="26">
        <v>2</v>
      </c>
      <c r="CD51" s="26">
        <f t="shared" si="16"/>
        <v>0</v>
      </c>
      <c r="CE51" s="26"/>
      <c r="CF51" s="26"/>
      <c r="CG51" s="26">
        <f t="shared" si="17"/>
        <v>0</v>
      </c>
      <c r="CH51" s="26">
        <v>6</v>
      </c>
      <c r="CI51" s="26"/>
      <c r="CJ51" s="26">
        <f t="shared" si="18"/>
        <v>6</v>
      </c>
      <c r="CK51" s="26"/>
      <c r="CL51" s="26"/>
      <c r="CM51" s="26">
        <f t="shared" si="19"/>
        <v>6</v>
      </c>
      <c r="CN51" s="26"/>
      <c r="CO51" s="26"/>
      <c r="CP51" s="26">
        <f t="shared" si="20"/>
        <v>6</v>
      </c>
      <c r="CQ51" s="26"/>
      <c r="CR51" s="26"/>
      <c r="CS51" s="26">
        <f t="shared" si="21"/>
        <v>6</v>
      </c>
      <c r="CT51" s="26"/>
      <c r="CU51" s="26"/>
      <c r="CV51" s="26">
        <f t="shared" si="22"/>
        <v>6</v>
      </c>
      <c r="CW51" s="26"/>
      <c r="CX51" s="26"/>
      <c r="CY51" s="26">
        <f t="shared" si="23"/>
        <v>6</v>
      </c>
      <c r="CZ51" s="26"/>
      <c r="DA51" s="26">
        <v>1</v>
      </c>
      <c r="DB51" s="26">
        <f t="shared" si="24"/>
        <v>5</v>
      </c>
      <c r="DC51" s="26"/>
      <c r="DD51" s="26"/>
      <c r="DE51" s="26">
        <f t="shared" si="25"/>
        <v>5</v>
      </c>
      <c r="DF51" s="26"/>
      <c r="DG51" s="26"/>
      <c r="DH51" s="26">
        <f t="shared" si="26"/>
        <v>5</v>
      </c>
      <c r="DI51" s="26"/>
      <c r="DJ51" s="26"/>
      <c r="DK51" s="26">
        <f t="shared" si="27"/>
        <v>5</v>
      </c>
      <c r="DL51" s="26"/>
      <c r="DM51" s="26"/>
      <c r="DN51" s="26">
        <f t="shared" si="28"/>
        <v>5</v>
      </c>
      <c r="DO51" s="26"/>
      <c r="DP51" s="26"/>
      <c r="DQ51" s="26">
        <f t="shared" si="29"/>
        <v>5</v>
      </c>
      <c r="DR51" s="26"/>
      <c r="DS51" s="26"/>
      <c r="DT51" s="26">
        <f t="shared" si="30"/>
        <v>5</v>
      </c>
      <c r="DU51" s="26"/>
      <c r="DV51" s="26"/>
      <c r="DW51" s="26">
        <f t="shared" si="31"/>
        <v>5</v>
      </c>
      <c r="DX51" s="26"/>
      <c r="DY51" s="26"/>
      <c r="DZ51" s="26">
        <f t="shared" si="32"/>
        <v>5</v>
      </c>
      <c r="EA51" s="26"/>
      <c r="EB51" s="26">
        <v>2</v>
      </c>
      <c r="EC51" s="26">
        <f t="shared" si="33"/>
        <v>3</v>
      </c>
      <c r="ED51" s="26"/>
      <c r="EE51" s="26"/>
      <c r="EF51" s="26">
        <f t="shared" si="34"/>
        <v>3</v>
      </c>
      <c r="EG51" s="26"/>
      <c r="EH51" s="26"/>
      <c r="EI51" s="26">
        <f t="shared" si="35"/>
        <v>3</v>
      </c>
      <c r="EJ51" s="26"/>
      <c r="EK51" s="26"/>
      <c r="EL51" s="26">
        <f t="shared" si="36"/>
        <v>3</v>
      </c>
      <c r="EM51" s="26"/>
      <c r="EN51" s="26">
        <v>1</v>
      </c>
      <c r="EO51" s="26">
        <f t="shared" si="37"/>
        <v>2</v>
      </c>
      <c r="EP51" s="26"/>
      <c r="EQ51" s="26"/>
      <c r="ER51" s="26">
        <f t="shared" si="38"/>
        <v>2</v>
      </c>
      <c r="ES51" s="26"/>
      <c r="ET51" s="26"/>
      <c r="EU51" s="26">
        <f t="shared" si="39"/>
        <v>2</v>
      </c>
      <c r="EV51" s="26"/>
      <c r="EW51" s="26">
        <v>1</v>
      </c>
      <c r="EX51" s="26">
        <f t="shared" si="40"/>
        <v>1</v>
      </c>
      <c r="EY51" s="26"/>
      <c r="EZ51" s="26"/>
      <c r="FA51" s="26">
        <f t="shared" si="41"/>
        <v>1</v>
      </c>
      <c r="FB51" s="26"/>
      <c r="FC51" s="26"/>
      <c r="FD51" s="26">
        <f t="shared" si="42"/>
        <v>1</v>
      </c>
      <c r="FE51" s="26"/>
      <c r="FF51" s="26"/>
      <c r="FG51" s="26">
        <f t="shared" si="0"/>
        <v>1</v>
      </c>
      <c r="FH51" s="26">
        <v>5</v>
      </c>
      <c r="FI51" s="26"/>
      <c r="FJ51" s="26">
        <f t="shared" si="43"/>
        <v>6</v>
      </c>
      <c r="FK51" s="26"/>
      <c r="FL51" s="26"/>
      <c r="FM51" s="26">
        <f t="shared" si="44"/>
        <v>6</v>
      </c>
      <c r="FN51" s="26"/>
      <c r="FO51" s="26">
        <v>1</v>
      </c>
      <c r="FP51" s="26">
        <f t="shared" si="45"/>
        <v>5</v>
      </c>
      <c r="FQ51" s="26"/>
      <c r="FR51" s="26"/>
      <c r="FS51" s="26">
        <f t="shared" si="46"/>
        <v>5</v>
      </c>
      <c r="FT51" s="26"/>
      <c r="FU51" s="26"/>
      <c r="FV51" s="26">
        <f t="shared" si="47"/>
        <v>5</v>
      </c>
      <c r="FW51" s="26"/>
      <c r="FX51" s="26">
        <v>2</v>
      </c>
      <c r="FY51" s="26">
        <f t="shared" si="48"/>
        <v>3</v>
      </c>
      <c r="FZ51" s="26"/>
      <c r="GA51" s="26"/>
      <c r="GB51" s="26">
        <f t="shared" si="49"/>
        <v>3</v>
      </c>
      <c r="GC51" s="26"/>
      <c r="GD51" s="26">
        <v>1</v>
      </c>
      <c r="GE51" s="26">
        <f t="shared" si="50"/>
        <v>2</v>
      </c>
      <c r="GF51" s="26"/>
      <c r="GG51" s="26"/>
      <c r="GH51" s="26">
        <f t="shared" si="51"/>
        <v>2</v>
      </c>
      <c r="GI51" s="26"/>
      <c r="GJ51" s="26"/>
      <c r="GK51" s="26">
        <f t="shared" si="52"/>
        <v>2</v>
      </c>
      <c r="GL51" s="26"/>
      <c r="GM51" s="26">
        <v>1</v>
      </c>
      <c r="GN51" s="26">
        <f t="shared" si="53"/>
        <v>1</v>
      </c>
      <c r="GO51" s="26"/>
      <c r="GP51" s="26"/>
      <c r="GQ51" s="26">
        <f t="shared" si="54"/>
        <v>1</v>
      </c>
      <c r="GR51" s="26"/>
      <c r="GS51" s="26"/>
      <c r="GT51" s="26">
        <f t="shared" si="55"/>
        <v>1</v>
      </c>
      <c r="GU51" s="26"/>
      <c r="GV51" s="26">
        <v>1</v>
      </c>
      <c r="GW51" s="26">
        <f t="shared" si="56"/>
        <v>0</v>
      </c>
      <c r="GX51" s="26">
        <v>1</v>
      </c>
      <c r="GY51" s="26"/>
      <c r="GZ51" s="26">
        <f t="shared" si="57"/>
        <v>1</v>
      </c>
      <c r="HA51" s="26"/>
      <c r="HB51" s="26">
        <v>1</v>
      </c>
      <c r="HC51" s="26">
        <f t="shared" si="58"/>
        <v>0</v>
      </c>
      <c r="HD51" s="26"/>
      <c r="HE51" s="26"/>
      <c r="HF51" s="26">
        <f t="shared" si="59"/>
        <v>0</v>
      </c>
      <c r="HG51" s="26"/>
      <c r="HH51" s="26"/>
      <c r="HI51" s="26">
        <f t="shared" si="60"/>
        <v>0</v>
      </c>
      <c r="HJ51" s="26"/>
      <c r="HK51" s="26"/>
      <c r="HL51" s="26">
        <f t="shared" si="61"/>
        <v>0</v>
      </c>
      <c r="HM51" s="26"/>
      <c r="HN51" s="26"/>
      <c r="HO51" s="26">
        <f t="shared" si="62"/>
        <v>0</v>
      </c>
      <c r="HP51" s="26"/>
      <c r="HQ51" s="26"/>
      <c r="HR51" s="26">
        <f t="shared" si="63"/>
        <v>0</v>
      </c>
      <c r="HS51" s="26"/>
      <c r="HT51" s="26"/>
      <c r="HU51" s="26">
        <f t="shared" si="1"/>
        <v>0</v>
      </c>
      <c r="HV51" s="26"/>
      <c r="HW51" s="26"/>
      <c r="HX51" s="26">
        <f t="shared" si="64"/>
        <v>0</v>
      </c>
      <c r="HY51" s="26"/>
      <c r="HZ51" s="26"/>
      <c r="IA51" s="26">
        <f t="shared" si="65"/>
        <v>0</v>
      </c>
      <c r="IB51" s="26"/>
      <c r="IC51" s="26"/>
      <c r="ID51" s="26">
        <f t="shared" si="66"/>
        <v>0</v>
      </c>
      <c r="IE51" s="26"/>
      <c r="IF51" s="26"/>
      <c r="IG51" s="33">
        <f t="shared" si="67"/>
        <v>0</v>
      </c>
      <c r="IH51" s="26">
        <v>6</v>
      </c>
      <c r="II51" s="26"/>
      <c r="IJ51" s="33">
        <f t="shared" si="68"/>
        <v>6</v>
      </c>
      <c r="IK51" s="26"/>
      <c r="IL51" s="26"/>
      <c r="IM51" s="33">
        <f t="shared" si="69"/>
        <v>6</v>
      </c>
      <c r="IN51" s="26"/>
      <c r="IO51" s="26">
        <v>1</v>
      </c>
      <c r="IP51" s="26">
        <f t="shared" si="70"/>
        <v>5</v>
      </c>
      <c r="IQ51" s="26"/>
      <c r="IR51" s="26"/>
      <c r="IS51" s="26">
        <f t="shared" si="71"/>
        <v>5</v>
      </c>
      <c r="IT51" s="26"/>
      <c r="IU51" s="26"/>
      <c r="IV51" s="26">
        <f t="shared" si="72"/>
        <v>5</v>
      </c>
      <c r="IW51" s="26"/>
      <c r="IX51" s="26"/>
      <c r="IY51" s="26">
        <f t="shared" si="73"/>
        <v>5</v>
      </c>
      <c r="IZ51" s="26"/>
      <c r="JA51" s="26"/>
      <c r="JB51" s="26">
        <f t="shared" si="74"/>
        <v>5</v>
      </c>
      <c r="JC51" s="26"/>
      <c r="JD51" s="26">
        <v>1</v>
      </c>
      <c r="JE51" s="26">
        <f t="shared" si="75"/>
        <v>4</v>
      </c>
      <c r="JF51" s="26"/>
      <c r="JG51" s="26"/>
      <c r="JH51" s="26">
        <f t="shared" si="76"/>
        <v>4</v>
      </c>
      <c r="JI51" s="26"/>
      <c r="JJ51" s="26"/>
      <c r="JK51" s="26">
        <f t="shared" si="77"/>
        <v>4</v>
      </c>
      <c r="JL51" s="26"/>
      <c r="JM51" s="26"/>
      <c r="JN51" s="26">
        <f t="shared" si="78"/>
        <v>4</v>
      </c>
      <c r="JO51" s="26"/>
      <c r="JP51" s="26"/>
      <c r="JQ51" s="26">
        <f t="shared" si="79"/>
        <v>4</v>
      </c>
      <c r="JR51" s="26"/>
      <c r="JS51" s="26"/>
      <c r="JT51" s="26">
        <f t="shared" si="80"/>
        <v>4</v>
      </c>
      <c r="JU51" s="26"/>
      <c r="JV51" s="26"/>
      <c r="JW51" s="26">
        <f t="shared" si="131"/>
        <v>4</v>
      </c>
      <c r="JX51" s="26"/>
      <c r="JY51" s="26"/>
      <c r="JZ51" s="26">
        <f t="shared" si="81"/>
        <v>4</v>
      </c>
      <c r="KA51" s="26"/>
      <c r="KB51" s="26"/>
      <c r="KC51" s="26">
        <f t="shared" si="82"/>
        <v>4</v>
      </c>
      <c r="KD51" s="26"/>
      <c r="KE51" s="26"/>
      <c r="KF51" s="26">
        <f t="shared" si="83"/>
        <v>4</v>
      </c>
      <c r="KG51" s="26"/>
      <c r="KH51" s="26"/>
      <c r="KI51" s="26">
        <f t="shared" si="84"/>
        <v>4</v>
      </c>
      <c r="KJ51" s="26"/>
      <c r="KK51" s="26"/>
      <c r="KL51" s="26">
        <f t="shared" si="85"/>
        <v>4</v>
      </c>
      <c r="KM51" s="26"/>
      <c r="KN51" s="26">
        <v>1</v>
      </c>
      <c r="KO51" s="26">
        <f t="shared" si="86"/>
        <v>3</v>
      </c>
      <c r="KP51" s="26"/>
      <c r="KQ51" s="26">
        <v>2</v>
      </c>
      <c r="KR51" s="26">
        <f t="shared" si="87"/>
        <v>1</v>
      </c>
      <c r="KS51" s="26"/>
      <c r="KT51" s="26"/>
      <c r="KU51" s="26">
        <f t="shared" si="88"/>
        <v>1</v>
      </c>
      <c r="KV51" s="26"/>
      <c r="KW51" s="26"/>
      <c r="KX51" s="26">
        <f t="shared" si="89"/>
        <v>1</v>
      </c>
      <c r="KY51" s="26"/>
      <c r="KZ51" s="26">
        <v>1</v>
      </c>
      <c r="LA51" s="26">
        <f t="shared" si="90"/>
        <v>0</v>
      </c>
      <c r="LB51" s="26"/>
      <c r="LC51" s="26"/>
      <c r="LD51" s="26">
        <f t="shared" si="91"/>
        <v>0</v>
      </c>
      <c r="LE51" s="26">
        <v>6</v>
      </c>
      <c r="LF51" s="26"/>
      <c r="LG51" s="26">
        <f t="shared" si="92"/>
        <v>6</v>
      </c>
      <c r="LH51" s="26"/>
      <c r="LI51" s="26">
        <v>1</v>
      </c>
      <c r="LJ51" s="26">
        <f t="shared" si="93"/>
        <v>5</v>
      </c>
      <c r="LK51" s="26"/>
      <c r="LL51" s="26"/>
      <c r="LM51" s="26">
        <f t="shared" si="94"/>
        <v>5</v>
      </c>
      <c r="LN51" s="26"/>
      <c r="LO51" s="26"/>
      <c r="LP51" s="26">
        <f t="shared" si="95"/>
        <v>5</v>
      </c>
      <c r="LQ51" s="26"/>
      <c r="LR51" s="26"/>
      <c r="LS51" s="26">
        <f t="shared" si="2"/>
        <v>5</v>
      </c>
      <c r="LT51" s="26"/>
      <c r="LU51" s="26"/>
      <c r="LV51" s="26">
        <f t="shared" si="96"/>
        <v>5</v>
      </c>
      <c r="LW51" s="26"/>
      <c r="LX51" s="26"/>
      <c r="LY51" s="26">
        <f t="shared" si="3"/>
        <v>5</v>
      </c>
      <c r="LZ51" s="26"/>
      <c r="MA51" s="26"/>
      <c r="MB51" s="26">
        <f t="shared" si="97"/>
        <v>5</v>
      </c>
      <c r="MC51" s="26"/>
      <c r="MD51" s="26">
        <v>1</v>
      </c>
      <c r="ME51" s="26">
        <f t="shared" si="98"/>
        <v>4</v>
      </c>
      <c r="MF51" s="26"/>
      <c r="MG51" s="26"/>
      <c r="MH51" s="26">
        <f t="shared" si="99"/>
        <v>4</v>
      </c>
      <c r="MI51" s="26"/>
      <c r="MJ51" s="26"/>
      <c r="MK51" s="26">
        <f t="shared" si="100"/>
        <v>4</v>
      </c>
      <c r="ML51" s="26"/>
      <c r="MM51" s="26"/>
      <c r="MN51" s="26">
        <f t="shared" si="101"/>
        <v>4</v>
      </c>
      <c r="MO51" s="26"/>
      <c r="MP51" s="26"/>
      <c r="MQ51" s="26">
        <f t="shared" si="102"/>
        <v>4</v>
      </c>
      <c r="MR51" s="26"/>
      <c r="MS51" s="26"/>
      <c r="MT51" s="26">
        <f t="shared" si="103"/>
        <v>4</v>
      </c>
      <c r="MU51" s="26"/>
      <c r="MV51" s="26">
        <v>1</v>
      </c>
      <c r="MW51" s="26">
        <f t="shared" si="104"/>
        <v>3</v>
      </c>
      <c r="MX51" s="26"/>
      <c r="MY51" s="26"/>
      <c r="MZ51" s="26">
        <f t="shared" si="105"/>
        <v>3</v>
      </c>
      <c r="NA51" s="26"/>
      <c r="NB51" s="26"/>
      <c r="NC51" s="26">
        <f t="shared" si="106"/>
        <v>3</v>
      </c>
      <c r="ND51" s="26"/>
      <c r="NE51" s="26"/>
      <c r="NF51" s="26">
        <f t="shared" si="107"/>
        <v>3</v>
      </c>
      <c r="NG51" s="26"/>
      <c r="NH51" s="26"/>
      <c r="NI51" s="26">
        <f t="shared" si="108"/>
        <v>3</v>
      </c>
      <c r="NJ51" s="26"/>
      <c r="NK51" s="26">
        <v>1</v>
      </c>
      <c r="NL51" s="26">
        <f t="shared" si="109"/>
        <v>2</v>
      </c>
      <c r="NM51" s="26"/>
      <c r="NN51" s="26"/>
      <c r="NO51" s="26">
        <f t="shared" si="110"/>
        <v>2</v>
      </c>
      <c r="NP51" s="26"/>
      <c r="NQ51" s="26"/>
      <c r="NR51" s="26">
        <f t="shared" si="111"/>
        <v>2</v>
      </c>
      <c r="NS51" s="26"/>
      <c r="NT51" s="26"/>
      <c r="NU51" s="26">
        <f t="shared" si="112"/>
        <v>2</v>
      </c>
      <c r="NV51" s="26"/>
      <c r="NW51" s="26"/>
      <c r="NX51" s="26">
        <f t="shared" si="113"/>
        <v>2</v>
      </c>
      <c r="NY51" s="26"/>
      <c r="NZ51" s="26">
        <v>1</v>
      </c>
      <c r="OA51" s="26">
        <f t="shared" si="114"/>
        <v>1</v>
      </c>
      <c r="OB51" s="26"/>
      <c r="OC51" s="26"/>
      <c r="OD51" s="26">
        <f t="shared" si="115"/>
        <v>1</v>
      </c>
      <c r="OE51" s="26">
        <v>5</v>
      </c>
      <c r="OF51" s="26"/>
      <c r="OG51" s="26">
        <f t="shared" si="116"/>
        <v>6</v>
      </c>
      <c r="OH51" s="26"/>
      <c r="OI51" s="26"/>
      <c r="OJ51" s="26">
        <f t="shared" si="117"/>
        <v>6</v>
      </c>
      <c r="OK51" s="26"/>
      <c r="OL51" s="26"/>
      <c r="OM51" s="26">
        <f t="shared" si="132"/>
        <v>6</v>
      </c>
      <c r="ON51" s="26"/>
      <c r="OO51" s="26">
        <v>1</v>
      </c>
      <c r="OP51" s="26">
        <f t="shared" si="118"/>
        <v>5</v>
      </c>
      <c r="OQ51" s="26"/>
      <c r="OR51" s="26"/>
      <c r="OS51" s="27">
        <f t="shared" si="119"/>
        <v>5</v>
      </c>
      <c r="OT51" s="26"/>
      <c r="OU51" s="26"/>
      <c r="OV51" s="26">
        <f t="shared" si="133"/>
        <v>5</v>
      </c>
      <c r="OW51" s="26"/>
      <c r="OX51" s="26"/>
      <c r="OY51" s="26">
        <f t="shared" si="120"/>
        <v>5</v>
      </c>
      <c r="OZ51" s="26"/>
      <c r="PA51" s="26"/>
      <c r="PB51" s="26">
        <f t="shared" si="121"/>
        <v>5</v>
      </c>
      <c r="PC51" s="26"/>
      <c r="PD51" s="26"/>
      <c r="PE51" s="26">
        <f t="shared" si="122"/>
        <v>5</v>
      </c>
      <c r="PF51" s="28">
        <f t="shared" si="123"/>
        <v>6</v>
      </c>
      <c r="PG51" s="29">
        <f t="shared" si="124"/>
        <v>0.2608695652173913</v>
      </c>
      <c r="PH51" s="18"/>
      <c r="PI51" s="28">
        <f t="shared" si="125"/>
        <v>7</v>
      </c>
      <c r="PJ51" s="29">
        <f t="shared" si="126"/>
        <v>0.26923076923076922</v>
      </c>
      <c r="PK51" s="6"/>
      <c r="PL51" s="28">
        <f t="shared" si="127"/>
        <v>6</v>
      </c>
      <c r="PM51" s="28">
        <f t="shared" si="128"/>
        <v>0.24</v>
      </c>
      <c r="PN51" s="6"/>
      <c r="PO51" s="28">
        <f t="shared" si="129"/>
        <v>19</v>
      </c>
      <c r="PP51" s="29">
        <f t="shared" si="130"/>
        <v>0.25675675675675674</v>
      </c>
    </row>
    <row r="52" spans="1:432" s="30" customFormat="1" ht="20.25" hidden="1" x14ac:dyDescent="0.3">
      <c r="A52" s="19">
        <v>48</v>
      </c>
      <c r="B52" s="31" t="s">
        <v>159</v>
      </c>
      <c r="C52" s="32" t="s">
        <v>122</v>
      </c>
      <c r="D52" s="26">
        <v>0</v>
      </c>
      <c r="E52" s="26"/>
      <c r="F52" s="26"/>
      <c r="G52" s="26">
        <f t="shared" si="134"/>
        <v>0</v>
      </c>
      <c r="H52" s="26"/>
      <c r="I52" s="26"/>
      <c r="J52" s="26">
        <f t="shared" si="135"/>
        <v>0</v>
      </c>
      <c r="K52" s="26"/>
      <c r="L52" s="26"/>
      <c r="M52" s="26">
        <f t="shared" si="136"/>
        <v>0</v>
      </c>
      <c r="N52" s="26"/>
      <c r="O52" s="26"/>
      <c r="P52" s="26">
        <f t="shared" si="137"/>
        <v>0</v>
      </c>
      <c r="Q52" s="26"/>
      <c r="R52" s="26"/>
      <c r="S52" s="26">
        <f t="shared" si="138"/>
        <v>0</v>
      </c>
      <c r="T52" s="26"/>
      <c r="U52" s="26"/>
      <c r="V52" s="26">
        <f t="shared" si="139"/>
        <v>0</v>
      </c>
      <c r="W52" s="26"/>
      <c r="X52" s="26"/>
      <c r="Y52" s="26">
        <f t="shared" si="140"/>
        <v>0</v>
      </c>
      <c r="Z52" s="26"/>
      <c r="AA52" s="26"/>
      <c r="AB52" s="26">
        <f t="shared" si="141"/>
        <v>0</v>
      </c>
      <c r="AC52" s="26"/>
      <c r="AD52" s="26"/>
      <c r="AE52" s="26">
        <f t="shared" si="142"/>
        <v>0</v>
      </c>
      <c r="AF52" s="26"/>
      <c r="AG52" s="26"/>
      <c r="AH52" s="26">
        <f t="shared" si="143"/>
        <v>0</v>
      </c>
      <c r="AI52" s="26"/>
      <c r="AJ52" s="26"/>
      <c r="AK52" s="26">
        <f t="shared" si="144"/>
        <v>0</v>
      </c>
      <c r="AL52" s="26"/>
      <c r="AM52" s="26"/>
      <c r="AN52" s="26">
        <f t="shared" si="145"/>
        <v>0</v>
      </c>
      <c r="AO52" s="26"/>
      <c r="AP52" s="26"/>
      <c r="AQ52" s="26">
        <f t="shared" si="146"/>
        <v>0</v>
      </c>
      <c r="AR52" s="26"/>
      <c r="AS52" s="26"/>
      <c r="AT52" s="26">
        <f t="shared" si="4"/>
        <v>0</v>
      </c>
      <c r="AU52" s="26"/>
      <c r="AV52" s="26"/>
      <c r="AW52" s="26">
        <f t="shared" si="5"/>
        <v>0</v>
      </c>
      <c r="AX52" s="26"/>
      <c r="AY52" s="26"/>
      <c r="AZ52" s="26">
        <f t="shared" si="6"/>
        <v>0</v>
      </c>
      <c r="BA52" s="26"/>
      <c r="BB52" s="26"/>
      <c r="BC52" s="26">
        <f t="shared" si="7"/>
        <v>0</v>
      </c>
      <c r="BD52" s="26"/>
      <c r="BE52" s="26"/>
      <c r="BF52" s="26">
        <f t="shared" si="8"/>
        <v>0</v>
      </c>
      <c r="BG52" s="26"/>
      <c r="BH52" s="26"/>
      <c r="BI52" s="26">
        <f t="shared" si="9"/>
        <v>0</v>
      </c>
      <c r="BJ52" s="26"/>
      <c r="BK52" s="26"/>
      <c r="BL52" s="26">
        <f t="shared" si="10"/>
        <v>0</v>
      </c>
      <c r="BM52" s="26"/>
      <c r="BN52" s="26"/>
      <c r="BO52" s="26">
        <f t="shared" si="11"/>
        <v>0</v>
      </c>
      <c r="BP52" s="26"/>
      <c r="BQ52" s="26"/>
      <c r="BR52" s="26">
        <f t="shared" si="12"/>
        <v>0</v>
      </c>
      <c r="BS52" s="26"/>
      <c r="BT52" s="26"/>
      <c r="BU52" s="26">
        <f t="shared" si="13"/>
        <v>0</v>
      </c>
      <c r="BV52" s="26"/>
      <c r="BW52" s="26"/>
      <c r="BX52" s="26">
        <f t="shared" si="14"/>
        <v>0</v>
      </c>
      <c r="BY52" s="26"/>
      <c r="BZ52" s="26"/>
      <c r="CA52" s="27">
        <f t="shared" si="15"/>
        <v>0</v>
      </c>
      <c r="CB52" s="26"/>
      <c r="CC52" s="26"/>
      <c r="CD52" s="26">
        <f t="shared" si="16"/>
        <v>0</v>
      </c>
      <c r="CE52" s="26"/>
      <c r="CF52" s="26"/>
      <c r="CG52" s="26">
        <f t="shared" si="17"/>
        <v>0</v>
      </c>
      <c r="CH52" s="26"/>
      <c r="CI52" s="26"/>
      <c r="CJ52" s="26">
        <f t="shared" si="18"/>
        <v>0</v>
      </c>
      <c r="CK52" s="26"/>
      <c r="CL52" s="26"/>
      <c r="CM52" s="26">
        <f t="shared" si="19"/>
        <v>0</v>
      </c>
      <c r="CN52" s="26"/>
      <c r="CO52" s="26"/>
      <c r="CP52" s="26">
        <f t="shared" si="20"/>
        <v>0</v>
      </c>
      <c r="CQ52" s="26"/>
      <c r="CR52" s="26"/>
      <c r="CS52" s="26">
        <f t="shared" si="21"/>
        <v>0</v>
      </c>
      <c r="CT52" s="26"/>
      <c r="CU52" s="26"/>
      <c r="CV52" s="26">
        <f t="shared" si="22"/>
        <v>0</v>
      </c>
      <c r="CW52" s="26"/>
      <c r="CX52" s="26"/>
      <c r="CY52" s="26">
        <f t="shared" si="23"/>
        <v>0</v>
      </c>
      <c r="CZ52" s="26"/>
      <c r="DA52" s="26"/>
      <c r="DB52" s="26">
        <f t="shared" si="24"/>
        <v>0</v>
      </c>
      <c r="DC52" s="26"/>
      <c r="DD52" s="26"/>
      <c r="DE52" s="26">
        <f t="shared" si="25"/>
        <v>0</v>
      </c>
      <c r="DF52" s="26"/>
      <c r="DG52" s="26"/>
      <c r="DH52" s="26">
        <f t="shared" si="26"/>
        <v>0</v>
      </c>
      <c r="DI52" s="26"/>
      <c r="DJ52" s="26"/>
      <c r="DK52" s="26">
        <f t="shared" si="27"/>
        <v>0</v>
      </c>
      <c r="DL52" s="26"/>
      <c r="DM52" s="26"/>
      <c r="DN52" s="26">
        <f t="shared" si="28"/>
        <v>0</v>
      </c>
      <c r="DO52" s="26"/>
      <c r="DP52" s="26"/>
      <c r="DQ52" s="26">
        <f t="shared" si="29"/>
        <v>0</v>
      </c>
      <c r="DR52" s="26"/>
      <c r="DS52" s="26"/>
      <c r="DT52" s="26">
        <f t="shared" si="30"/>
        <v>0</v>
      </c>
      <c r="DU52" s="26"/>
      <c r="DV52" s="26"/>
      <c r="DW52" s="26">
        <f t="shared" si="31"/>
        <v>0</v>
      </c>
      <c r="DX52" s="26"/>
      <c r="DY52" s="26"/>
      <c r="DZ52" s="26">
        <f t="shared" si="32"/>
        <v>0</v>
      </c>
      <c r="EA52" s="26"/>
      <c r="EB52" s="26"/>
      <c r="EC52" s="26">
        <f t="shared" si="33"/>
        <v>0</v>
      </c>
      <c r="ED52" s="26"/>
      <c r="EE52" s="26"/>
      <c r="EF52" s="26">
        <f t="shared" si="34"/>
        <v>0</v>
      </c>
      <c r="EG52" s="26"/>
      <c r="EH52" s="26"/>
      <c r="EI52" s="26">
        <f t="shared" si="35"/>
        <v>0</v>
      </c>
      <c r="EJ52" s="26"/>
      <c r="EK52" s="26"/>
      <c r="EL52" s="26">
        <f t="shared" si="36"/>
        <v>0</v>
      </c>
      <c r="EM52" s="26"/>
      <c r="EN52" s="26"/>
      <c r="EO52" s="26">
        <f t="shared" si="37"/>
        <v>0</v>
      </c>
      <c r="EP52" s="26"/>
      <c r="EQ52" s="26"/>
      <c r="ER52" s="26">
        <f t="shared" si="38"/>
        <v>0</v>
      </c>
      <c r="ES52" s="26"/>
      <c r="ET52" s="26"/>
      <c r="EU52" s="26">
        <f t="shared" si="39"/>
        <v>0</v>
      </c>
      <c r="EV52" s="26"/>
      <c r="EW52" s="26"/>
      <c r="EX52" s="26">
        <f t="shared" si="40"/>
        <v>0</v>
      </c>
      <c r="EY52" s="26"/>
      <c r="EZ52" s="26"/>
      <c r="FA52" s="26">
        <f t="shared" si="41"/>
        <v>0</v>
      </c>
      <c r="FB52" s="26"/>
      <c r="FC52" s="26"/>
      <c r="FD52" s="26">
        <f t="shared" si="42"/>
        <v>0</v>
      </c>
      <c r="FE52" s="26"/>
      <c r="FF52" s="26"/>
      <c r="FG52" s="26">
        <f t="shared" si="0"/>
        <v>0</v>
      </c>
      <c r="FH52" s="26"/>
      <c r="FI52" s="26"/>
      <c r="FJ52" s="26">
        <f t="shared" si="43"/>
        <v>0</v>
      </c>
      <c r="FK52" s="26"/>
      <c r="FL52" s="26"/>
      <c r="FM52" s="26">
        <f t="shared" si="44"/>
        <v>0</v>
      </c>
      <c r="FN52" s="26"/>
      <c r="FO52" s="26"/>
      <c r="FP52" s="26">
        <f t="shared" si="45"/>
        <v>0</v>
      </c>
      <c r="FQ52" s="26"/>
      <c r="FR52" s="26"/>
      <c r="FS52" s="26">
        <f t="shared" si="46"/>
        <v>0</v>
      </c>
      <c r="FT52" s="26"/>
      <c r="FU52" s="26"/>
      <c r="FV52" s="26">
        <f t="shared" si="47"/>
        <v>0</v>
      </c>
      <c r="FW52" s="26"/>
      <c r="FX52" s="26"/>
      <c r="FY52" s="26">
        <f t="shared" si="48"/>
        <v>0</v>
      </c>
      <c r="FZ52" s="26"/>
      <c r="GA52" s="26"/>
      <c r="GB52" s="26">
        <f t="shared" si="49"/>
        <v>0</v>
      </c>
      <c r="GC52" s="26"/>
      <c r="GD52" s="26"/>
      <c r="GE52" s="26">
        <f t="shared" si="50"/>
        <v>0</v>
      </c>
      <c r="GF52" s="26"/>
      <c r="GG52" s="26"/>
      <c r="GH52" s="26">
        <f t="shared" si="51"/>
        <v>0</v>
      </c>
      <c r="GI52" s="26"/>
      <c r="GJ52" s="26"/>
      <c r="GK52" s="26">
        <f t="shared" si="52"/>
        <v>0</v>
      </c>
      <c r="GL52" s="26"/>
      <c r="GM52" s="26"/>
      <c r="GN52" s="26">
        <f t="shared" si="53"/>
        <v>0</v>
      </c>
      <c r="GO52" s="26"/>
      <c r="GP52" s="26"/>
      <c r="GQ52" s="26">
        <f t="shared" si="54"/>
        <v>0</v>
      </c>
      <c r="GR52" s="26"/>
      <c r="GS52" s="26"/>
      <c r="GT52" s="26">
        <f t="shared" si="55"/>
        <v>0</v>
      </c>
      <c r="GU52" s="26"/>
      <c r="GV52" s="26"/>
      <c r="GW52" s="26">
        <f t="shared" si="56"/>
        <v>0</v>
      </c>
      <c r="GX52" s="26"/>
      <c r="GY52" s="26"/>
      <c r="GZ52" s="26">
        <f t="shared" si="57"/>
        <v>0</v>
      </c>
      <c r="HA52" s="26"/>
      <c r="HB52" s="26"/>
      <c r="HC52" s="26">
        <f t="shared" si="58"/>
        <v>0</v>
      </c>
      <c r="HD52" s="26"/>
      <c r="HE52" s="26"/>
      <c r="HF52" s="26">
        <f t="shared" si="59"/>
        <v>0</v>
      </c>
      <c r="HG52" s="26"/>
      <c r="HH52" s="26"/>
      <c r="HI52" s="26">
        <f t="shared" si="60"/>
        <v>0</v>
      </c>
      <c r="HJ52" s="26"/>
      <c r="HK52" s="26"/>
      <c r="HL52" s="26">
        <f t="shared" si="61"/>
        <v>0</v>
      </c>
      <c r="HM52" s="26"/>
      <c r="HN52" s="26"/>
      <c r="HO52" s="26">
        <f t="shared" si="62"/>
        <v>0</v>
      </c>
      <c r="HP52" s="26"/>
      <c r="HQ52" s="26"/>
      <c r="HR52" s="26">
        <f t="shared" si="63"/>
        <v>0</v>
      </c>
      <c r="HS52" s="26"/>
      <c r="HT52" s="26"/>
      <c r="HU52" s="26">
        <f t="shared" si="1"/>
        <v>0</v>
      </c>
      <c r="HV52" s="26"/>
      <c r="HW52" s="26"/>
      <c r="HX52" s="26">
        <f t="shared" si="64"/>
        <v>0</v>
      </c>
      <c r="HY52" s="26"/>
      <c r="HZ52" s="26"/>
      <c r="IA52" s="26">
        <f t="shared" si="65"/>
        <v>0</v>
      </c>
      <c r="IB52" s="26"/>
      <c r="IC52" s="26"/>
      <c r="ID52" s="26">
        <f t="shared" si="66"/>
        <v>0</v>
      </c>
      <c r="IE52" s="26"/>
      <c r="IF52" s="26"/>
      <c r="IG52" s="33">
        <f t="shared" si="67"/>
        <v>0</v>
      </c>
      <c r="IH52" s="26"/>
      <c r="II52" s="26"/>
      <c r="IJ52" s="33">
        <f t="shared" si="68"/>
        <v>0</v>
      </c>
      <c r="IK52" s="26"/>
      <c r="IL52" s="26"/>
      <c r="IM52" s="33">
        <f t="shared" si="69"/>
        <v>0</v>
      </c>
      <c r="IN52" s="26"/>
      <c r="IO52" s="26"/>
      <c r="IP52" s="26">
        <f t="shared" si="70"/>
        <v>0</v>
      </c>
      <c r="IQ52" s="26"/>
      <c r="IR52" s="26"/>
      <c r="IS52" s="26">
        <f t="shared" si="71"/>
        <v>0</v>
      </c>
      <c r="IT52" s="26"/>
      <c r="IU52" s="26"/>
      <c r="IV52" s="26">
        <f t="shared" si="72"/>
        <v>0</v>
      </c>
      <c r="IW52" s="26"/>
      <c r="IX52" s="26"/>
      <c r="IY52" s="26">
        <f t="shared" si="73"/>
        <v>0</v>
      </c>
      <c r="IZ52" s="26"/>
      <c r="JA52" s="26"/>
      <c r="JB52" s="26">
        <f t="shared" si="74"/>
        <v>0</v>
      </c>
      <c r="JC52" s="26"/>
      <c r="JD52" s="26"/>
      <c r="JE52" s="26">
        <f t="shared" si="75"/>
        <v>0</v>
      </c>
      <c r="JF52" s="26"/>
      <c r="JG52" s="26"/>
      <c r="JH52" s="26">
        <f t="shared" si="76"/>
        <v>0</v>
      </c>
      <c r="JI52" s="26"/>
      <c r="JJ52" s="26"/>
      <c r="JK52" s="26">
        <f t="shared" si="77"/>
        <v>0</v>
      </c>
      <c r="JL52" s="26"/>
      <c r="JM52" s="26"/>
      <c r="JN52" s="26">
        <f t="shared" si="78"/>
        <v>0</v>
      </c>
      <c r="JO52" s="26"/>
      <c r="JP52" s="26"/>
      <c r="JQ52" s="26">
        <f t="shared" si="79"/>
        <v>0</v>
      </c>
      <c r="JR52" s="26"/>
      <c r="JS52" s="26"/>
      <c r="JT52" s="26">
        <f t="shared" si="80"/>
        <v>0</v>
      </c>
      <c r="JU52" s="26"/>
      <c r="JV52" s="26"/>
      <c r="JW52" s="26">
        <f t="shared" si="131"/>
        <v>0</v>
      </c>
      <c r="JX52" s="26"/>
      <c r="JY52" s="26"/>
      <c r="JZ52" s="26">
        <f t="shared" si="81"/>
        <v>0</v>
      </c>
      <c r="KA52" s="26"/>
      <c r="KB52" s="26"/>
      <c r="KC52" s="26">
        <f t="shared" si="82"/>
        <v>0</v>
      </c>
      <c r="KD52" s="26"/>
      <c r="KE52" s="26"/>
      <c r="KF52" s="26">
        <f t="shared" si="83"/>
        <v>0</v>
      </c>
      <c r="KG52" s="26"/>
      <c r="KH52" s="26"/>
      <c r="KI52" s="26">
        <f t="shared" si="84"/>
        <v>0</v>
      </c>
      <c r="KJ52" s="26"/>
      <c r="KK52" s="26"/>
      <c r="KL52" s="26">
        <f t="shared" si="85"/>
        <v>0</v>
      </c>
      <c r="KM52" s="26"/>
      <c r="KN52" s="26"/>
      <c r="KO52" s="26">
        <f t="shared" si="86"/>
        <v>0</v>
      </c>
      <c r="KP52" s="26"/>
      <c r="KQ52" s="26"/>
      <c r="KR52" s="26">
        <f t="shared" si="87"/>
        <v>0</v>
      </c>
      <c r="KS52" s="26"/>
      <c r="KT52" s="26"/>
      <c r="KU52" s="26">
        <f t="shared" si="88"/>
        <v>0</v>
      </c>
      <c r="KV52" s="26"/>
      <c r="KW52" s="26"/>
      <c r="KX52" s="26">
        <f t="shared" si="89"/>
        <v>0</v>
      </c>
      <c r="KY52" s="26"/>
      <c r="KZ52" s="26"/>
      <c r="LA52" s="26">
        <f t="shared" si="90"/>
        <v>0</v>
      </c>
      <c r="LB52" s="26"/>
      <c r="LC52" s="26"/>
      <c r="LD52" s="26">
        <f t="shared" si="91"/>
        <v>0</v>
      </c>
      <c r="LE52" s="26"/>
      <c r="LF52" s="26"/>
      <c r="LG52" s="26">
        <f t="shared" si="92"/>
        <v>0</v>
      </c>
      <c r="LH52" s="26"/>
      <c r="LI52" s="26"/>
      <c r="LJ52" s="26">
        <f t="shared" si="93"/>
        <v>0</v>
      </c>
      <c r="LK52" s="26"/>
      <c r="LL52" s="26"/>
      <c r="LM52" s="26">
        <f t="shared" si="94"/>
        <v>0</v>
      </c>
      <c r="LN52" s="26"/>
      <c r="LO52" s="26"/>
      <c r="LP52" s="26">
        <f t="shared" si="95"/>
        <v>0</v>
      </c>
      <c r="LQ52" s="26"/>
      <c r="LR52" s="26"/>
      <c r="LS52" s="26">
        <f t="shared" si="2"/>
        <v>0</v>
      </c>
      <c r="LT52" s="26"/>
      <c r="LU52" s="26"/>
      <c r="LV52" s="26">
        <f t="shared" si="96"/>
        <v>0</v>
      </c>
      <c r="LW52" s="26"/>
      <c r="LX52" s="26"/>
      <c r="LY52" s="26">
        <f t="shared" si="3"/>
        <v>0</v>
      </c>
      <c r="LZ52" s="26"/>
      <c r="MA52" s="26"/>
      <c r="MB52" s="26">
        <f t="shared" si="97"/>
        <v>0</v>
      </c>
      <c r="MC52" s="26"/>
      <c r="MD52" s="26"/>
      <c r="ME52" s="26">
        <f t="shared" si="98"/>
        <v>0</v>
      </c>
      <c r="MF52" s="26"/>
      <c r="MG52" s="26"/>
      <c r="MH52" s="26">
        <f t="shared" si="99"/>
        <v>0</v>
      </c>
      <c r="MI52" s="26"/>
      <c r="MJ52" s="26"/>
      <c r="MK52" s="26">
        <f t="shared" si="100"/>
        <v>0</v>
      </c>
      <c r="ML52" s="26"/>
      <c r="MM52" s="26"/>
      <c r="MN52" s="26">
        <f t="shared" si="101"/>
        <v>0</v>
      </c>
      <c r="MO52" s="26"/>
      <c r="MP52" s="26"/>
      <c r="MQ52" s="26">
        <f t="shared" si="102"/>
        <v>0</v>
      </c>
      <c r="MR52" s="26"/>
      <c r="MS52" s="26"/>
      <c r="MT52" s="26">
        <f t="shared" si="103"/>
        <v>0</v>
      </c>
      <c r="MU52" s="26"/>
      <c r="MV52" s="26"/>
      <c r="MW52" s="26">
        <f t="shared" si="104"/>
        <v>0</v>
      </c>
      <c r="MX52" s="26"/>
      <c r="MY52" s="26"/>
      <c r="MZ52" s="26">
        <f t="shared" si="105"/>
        <v>0</v>
      </c>
      <c r="NA52" s="26"/>
      <c r="NB52" s="26"/>
      <c r="NC52" s="26">
        <f t="shared" si="106"/>
        <v>0</v>
      </c>
      <c r="ND52" s="26"/>
      <c r="NE52" s="26"/>
      <c r="NF52" s="26">
        <f t="shared" si="107"/>
        <v>0</v>
      </c>
      <c r="NG52" s="26"/>
      <c r="NH52" s="26"/>
      <c r="NI52" s="26">
        <f t="shared" si="108"/>
        <v>0</v>
      </c>
      <c r="NJ52" s="26"/>
      <c r="NK52" s="26"/>
      <c r="NL52" s="26">
        <f t="shared" si="109"/>
        <v>0</v>
      </c>
      <c r="NM52" s="26"/>
      <c r="NN52" s="26"/>
      <c r="NO52" s="26">
        <f t="shared" si="110"/>
        <v>0</v>
      </c>
      <c r="NP52" s="26"/>
      <c r="NQ52" s="26"/>
      <c r="NR52" s="26">
        <f t="shared" si="111"/>
        <v>0</v>
      </c>
      <c r="NS52" s="26"/>
      <c r="NT52" s="26"/>
      <c r="NU52" s="26">
        <f t="shared" si="112"/>
        <v>0</v>
      </c>
      <c r="NV52" s="26"/>
      <c r="NW52" s="26"/>
      <c r="NX52" s="26">
        <f t="shared" si="113"/>
        <v>0</v>
      </c>
      <c r="NY52" s="26"/>
      <c r="NZ52" s="26"/>
      <c r="OA52" s="26">
        <f t="shared" si="114"/>
        <v>0</v>
      </c>
      <c r="OB52" s="26"/>
      <c r="OC52" s="26"/>
      <c r="OD52" s="26">
        <f t="shared" si="115"/>
        <v>0</v>
      </c>
      <c r="OE52" s="26"/>
      <c r="OF52" s="26"/>
      <c r="OG52" s="26">
        <f t="shared" si="116"/>
        <v>0</v>
      </c>
      <c r="OH52" s="26"/>
      <c r="OI52" s="26"/>
      <c r="OJ52" s="26">
        <f t="shared" si="117"/>
        <v>0</v>
      </c>
      <c r="OK52" s="26"/>
      <c r="OL52" s="26"/>
      <c r="OM52" s="26">
        <f t="shared" si="132"/>
        <v>0</v>
      </c>
      <c r="ON52" s="26"/>
      <c r="OO52" s="26"/>
      <c r="OP52" s="26">
        <f t="shared" si="118"/>
        <v>0</v>
      </c>
      <c r="OQ52" s="26"/>
      <c r="OR52" s="26"/>
      <c r="OS52" s="27">
        <f t="shared" si="119"/>
        <v>0</v>
      </c>
      <c r="OT52" s="26"/>
      <c r="OU52" s="26"/>
      <c r="OV52" s="26">
        <f t="shared" si="133"/>
        <v>0</v>
      </c>
      <c r="OW52" s="26"/>
      <c r="OX52" s="26"/>
      <c r="OY52" s="26">
        <f t="shared" si="120"/>
        <v>0</v>
      </c>
      <c r="OZ52" s="26"/>
      <c r="PA52" s="26"/>
      <c r="PB52" s="26">
        <f t="shared" si="121"/>
        <v>0</v>
      </c>
      <c r="PC52" s="26"/>
      <c r="PD52" s="26"/>
      <c r="PE52" s="26">
        <f t="shared" si="122"/>
        <v>0</v>
      </c>
      <c r="PF52" s="28">
        <f t="shared" si="123"/>
        <v>0</v>
      </c>
      <c r="PG52" s="29">
        <f t="shared" si="124"/>
        <v>0</v>
      </c>
      <c r="PH52" s="18"/>
      <c r="PI52" s="28">
        <f t="shared" si="125"/>
        <v>0</v>
      </c>
      <c r="PJ52" s="29">
        <f t="shared" si="126"/>
        <v>0</v>
      </c>
      <c r="PK52" s="6"/>
      <c r="PL52" s="28">
        <f t="shared" si="127"/>
        <v>0</v>
      </c>
      <c r="PM52" s="28">
        <f t="shared" si="128"/>
        <v>0</v>
      </c>
      <c r="PN52" s="6"/>
      <c r="PO52" s="28">
        <f t="shared" si="129"/>
        <v>0</v>
      </c>
      <c r="PP52" s="29">
        <f t="shared" si="130"/>
        <v>0</v>
      </c>
    </row>
    <row r="53" spans="1:432" s="30" customFormat="1" ht="20.25" hidden="1" x14ac:dyDescent="0.3">
      <c r="A53" s="19">
        <v>49</v>
      </c>
      <c r="B53" s="31" t="s">
        <v>160</v>
      </c>
      <c r="C53" s="32" t="s">
        <v>122</v>
      </c>
      <c r="D53" s="26">
        <v>9</v>
      </c>
      <c r="E53" s="26">
        <v>1</v>
      </c>
      <c r="F53" s="26"/>
      <c r="G53" s="26">
        <f t="shared" si="134"/>
        <v>10</v>
      </c>
      <c r="H53" s="26"/>
      <c r="I53" s="26"/>
      <c r="J53" s="26">
        <f t="shared" si="135"/>
        <v>10</v>
      </c>
      <c r="K53" s="26"/>
      <c r="L53" s="26"/>
      <c r="M53" s="26">
        <f t="shared" si="136"/>
        <v>10</v>
      </c>
      <c r="N53" s="26"/>
      <c r="O53" s="26">
        <v>1</v>
      </c>
      <c r="P53" s="26">
        <f t="shared" si="137"/>
        <v>9</v>
      </c>
      <c r="Q53" s="26"/>
      <c r="R53" s="26"/>
      <c r="S53" s="26">
        <f t="shared" si="138"/>
        <v>9</v>
      </c>
      <c r="T53" s="26"/>
      <c r="U53" s="26"/>
      <c r="V53" s="26">
        <f t="shared" si="139"/>
        <v>9</v>
      </c>
      <c r="W53" s="26"/>
      <c r="X53" s="26"/>
      <c r="Y53" s="26">
        <f t="shared" si="140"/>
        <v>9</v>
      </c>
      <c r="Z53" s="26"/>
      <c r="AA53" s="26"/>
      <c r="AB53" s="26">
        <f t="shared" si="141"/>
        <v>9</v>
      </c>
      <c r="AC53" s="26"/>
      <c r="AD53" s="26"/>
      <c r="AE53" s="26">
        <f t="shared" si="142"/>
        <v>9</v>
      </c>
      <c r="AF53" s="26"/>
      <c r="AG53" s="26"/>
      <c r="AH53" s="26">
        <f t="shared" si="143"/>
        <v>9</v>
      </c>
      <c r="AI53" s="26"/>
      <c r="AJ53" s="26"/>
      <c r="AK53" s="26">
        <f t="shared" si="144"/>
        <v>9</v>
      </c>
      <c r="AL53" s="26"/>
      <c r="AM53" s="26">
        <v>2</v>
      </c>
      <c r="AN53" s="26">
        <f t="shared" si="145"/>
        <v>7</v>
      </c>
      <c r="AO53" s="26"/>
      <c r="AP53" s="26">
        <v>1</v>
      </c>
      <c r="AQ53" s="26">
        <f t="shared" si="146"/>
        <v>6</v>
      </c>
      <c r="AR53" s="26"/>
      <c r="AS53" s="26"/>
      <c r="AT53" s="26">
        <f t="shared" si="4"/>
        <v>6</v>
      </c>
      <c r="AU53" s="26"/>
      <c r="AV53" s="26"/>
      <c r="AW53" s="26">
        <f t="shared" si="5"/>
        <v>6</v>
      </c>
      <c r="AX53" s="26"/>
      <c r="AY53" s="26"/>
      <c r="AZ53" s="26">
        <f t="shared" si="6"/>
        <v>6</v>
      </c>
      <c r="BA53" s="26"/>
      <c r="BB53" s="26"/>
      <c r="BC53" s="26">
        <f t="shared" si="7"/>
        <v>6</v>
      </c>
      <c r="BD53" s="26"/>
      <c r="BE53" s="26"/>
      <c r="BF53" s="26">
        <f t="shared" si="8"/>
        <v>6</v>
      </c>
      <c r="BG53" s="26"/>
      <c r="BH53" s="26"/>
      <c r="BI53" s="26">
        <f t="shared" si="9"/>
        <v>6</v>
      </c>
      <c r="BJ53" s="26"/>
      <c r="BK53" s="26"/>
      <c r="BL53" s="26">
        <f t="shared" si="10"/>
        <v>6</v>
      </c>
      <c r="BM53" s="26"/>
      <c r="BN53" s="26">
        <v>1</v>
      </c>
      <c r="BO53" s="26">
        <f t="shared" si="11"/>
        <v>5</v>
      </c>
      <c r="BP53" s="26"/>
      <c r="BQ53" s="26"/>
      <c r="BR53" s="26">
        <f t="shared" si="12"/>
        <v>5</v>
      </c>
      <c r="BS53" s="26"/>
      <c r="BT53" s="26">
        <v>1</v>
      </c>
      <c r="BU53" s="26">
        <f t="shared" si="13"/>
        <v>4</v>
      </c>
      <c r="BV53" s="26"/>
      <c r="BW53" s="26"/>
      <c r="BX53" s="26">
        <f t="shared" si="14"/>
        <v>4</v>
      </c>
      <c r="BY53" s="26"/>
      <c r="BZ53" s="26"/>
      <c r="CA53" s="27">
        <f t="shared" si="15"/>
        <v>4</v>
      </c>
      <c r="CB53" s="26"/>
      <c r="CC53" s="26">
        <v>4</v>
      </c>
      <c r="CD53" s="26">
        <f t="shared" si="16"/>
        <v>0</v>
      </c>
      <c r="CE53" s="26"/>
      <c r="CF53" s="26"/>
      <c r="CG53" s="26">
        <f t="shared" si="17"/>
        <v>0</v>
      </c>
      <c r="CH53" s="26">
        <v>10</v>
      </c>
      <c r="CI53" s="26"/>
      <c r="CJ53" s="26">
        <f t="shared" si="18"/>
        <v>10</v>
      </c>
      <c r="CK53" s="26"/>
      <c r="CL53" s="26"/>
      <c r="CM53" s="26">
        <f t="shared" si="19"/>
        <v>10</v>
      </c>
      <c r="CN53" s="26"/>
      <c r="CO53" s="26"/>
      <c r="CP53" s="26">
        <f t="shared" si="20"/>
        <v>10</v>
      </c>
      <c r="CQ53" s="26"/>
      <c r="CR53" s="26"/>
      <c r="CS53" s="26">
        <f t="shared" si="21"/>
        <v>10</v>
      </c>
      <c r="CT53" s="26"/>
      <c r="CU53" s="26"/>
      <c r="CV53" s="26">
        <f t="shared" si="22"/>
        <v>10</v>
      </c>
      <c r="CW53" s="26"/>
      <c r="CX53" s="26"/>
      <c r="CY53" s="26">
        <f t="shared" si="23"/>
        <v>10</v>
      </c>
      <c r="CZ53" s="26"/>
      <c r="DA53" s="26"/>
      <c r="DB53" s="26">
        <f t="shared" si="24"/>
        <v>10</v>
      </c>
      <c r="DC53" s="26"/>
      <c r="DD53" s="26"/>
      <c r="DE53" s="26">
        <f t="shared" si="25"/>
        <v>10</v>
      </c>
      <c r="DF53" s="26"/>
      <c r="DG53" s="26">
        <v>1</v>
      </c>
      <c r="DH53" s="26">
        <f t="shared" si="26"/>
        <v>9</v>
      </c>
      <c r="DI53" s="26"/>
      <c r="DJ53" s="26"/>
      <c r="DK53" s="26">
        <f t="shared" si="27"/>
        <v>9</v>
      </c>
      <c r="DL53" s="26"/>
      <c r="DM53" s="26"/>
      <c r="DN53" s="26">
        <f t="shared" si="28"/>
        <v>9</v>
      </c>
      <c r="DO53" s="26"/>
      <c r="DP53" s="26"/>
      <c r="DQ53" s="26">
        <f t="shared" si="29"/>
        <v>9</v>
      </c>
      <c r="DR53" s="26"/>
      <c r="DS53" s="26"/>
      <c r="DT53" s="26">
        <f t="shared" si="30"/>
        <v>9</v>
      </c>
      <c r="DU53" s="26"/>
      <c r="DV53" s="26"/>
      <c r="DW53" s="26">
        <f t="shared" si="31"/>
        <v>9</v>
      </c>
      <c r="DX53" s="26"/>
      <c r="DY53" s="26"/>
      <c r="DZ53" s="26">
        <f t="shared" si="32"/>
        <v>9</v>
      </c>
      <c r="EA53" s="26"/>
      <c r="EB53" s="26"/>
      <c r="EC53" s="26">
        <f t="shared" si="33"/>
        <v>9</v>
      </c>
      <c r="ED53" s="26"/>
      <c r="EE53" s="26"/>
      <c r="EF53" s="26">
        <f t="shared" si="34"/>
        <v>9</v>
      </c>
      <c r="EG53" s="26"/>
      <c r="EH53" s="26"/>
      <c r="EI53" s="26">
        <f t="shared" si="35"/>
        <v>9</v>
      </c>
      <c r="EJ53" s="26"/>
      <c r="EK53" s="26"/>
      <c r="EL53" s="26">
        <f t="shared" si="36"/>
        <v>9</v>
      </c>
      <c r="EM53" s="26"/>
      <c r="EN53" s="26">
        <v>1</v>
      </c>
      <c r="EO53" s="26">
        <f t="shared" si="37"/>
        <v>8</v>
      </c>
      <c r="EP53" s="26"/>
      <c r="EQ53" s="26">
        <v>1</v>
      </c>
      <c r="ER53" s="26">
        <f t="shared" si="38"/>
        <v>7</v>
      </c>
      <c r="ES53" s="26"/>
      <c r="ET53" s="26"/>
      <c r="EU53" s="26">
        <f t="shared" si="39"/>
        <v>7</v>
      </c>
      <c r="EV53" s="26"/>
      <c r="EW53" s="26"/>
      <c r="EX53" s="26">
        <f t="shared" si="40"/>
        <v>7</v>
      </c>
      <c r="EY53" s="26"/>
      <c r="EZ53" s="26"/>
      <c r="FA53" s="26">
        <f t="shared" si="41"/>
        <v>7</v>
      </c>
      <c r="FB53" s="26"/>
      <c r="FC53" s="26">
        <v>1</v>
      </c>
      <c r="FD53" s="26">
        <f t="shared" si="42"/>
        <v>6</v>
      </c>
      <c r="FE53" s="26"/>
      <c r="FF53" s="26">
        <v>2</v>
      </c>
      <c r="FG53" s="26">
        <f t="shared" si="0"/>
        <v>4</v>
      </c>
      <c r="FH53" s="26">
        <v>6</v>
      </c>
      <c r="FI53" s="26"/>
      <c r="FJ53" s="26">
        <f t="shared" si="43"/>
        <v>10</v>
      </c>
      <c r="FK53" s="26"/>
      <c r="FL53" s="26"/>
      <c r="FM53" s="26">
        <f t="shared" si="44"/>
        <v>10</v>
      </c>
      <c r="FN53" s="26"/>
      <c r="FO53" s="26"/>
      <c r="FP53" s="26">
        <f t="shared" si="45"/>
        <v>10</v>
      </c>
      <c r="FQ53" s="26"/>
      <c r="FR53" s="26"/>
      <c r="FS53" s="26">
        <f t="shared" si="46"/>
        <v>10</v>
      </c>
      <c r="FT53" s="26"/>
      <c r="FU53" s="26"/>
      <c r="FV53" s="26">
        <f t="shared" si="47"/>
        <v>10</v>
      </c>
      <c r="FW53" s="26"/>
      <c r="FX53" s="26"/>
      <c r="FY53" s="26">
        <f t="shared" si="48"/>
        <v>10</v>
      </c>
      <c r="FZ53" s="26"/>
      <c r="GA53" s="26"/>
      <c r="GB53" s="26">
        <f t="shared" si="49"/>
        <v>10</v>
      </c>
      <c r="GC53" s="26">
        <v>1</v>
      </c>
      <c r="GD53" s="26">
        <v>1</v>
      </c>
      <c r="GE53" s="26">
        <f t="shared" si="50"/>
        <v>10</v>
      </c>
      <c r="GF53" s="26"/>
      <c r="GG53" s="26"/>
      <c r="GH53" s="26">
        <f t="shared" si="51"/>
        <v>10</v>
      </c>
      <c r="GI53" s="26"/>
      <c r="GJ53" s="26"/>
      <c r="GK53" s="26">
        <f t="shared" si="52"/>
        <v>10</v>
      </c>
      <c r="GL53" s="26"/>
      <c r="GM53" s="26"/>
      <c r="GN53" s="26">
        <f t="shared" si="53"/>
        <v>10</v>
      </c>
      <c r="GO53" s="26"/>
      <c r="GP53" s="26">
        <v>1</v>
      </c>
      <c r="GQ53" s="26">
        <f t="shared" si="54"/>
        <v>9</v>
      </c>
      <c r="GR53" s="26"/>
      <c r="GS53" s="26"/>
      <c r="GT53" s="26">
        <f t="shared" si="55"/>
        <v>9</v>
      </c>
      <c r="GU53" s="26"/>
      <c r="GV53" s="26">
        <v>1</v>
      </c>
      <c r="GW53" s="26">
        <f t="shared" si="56"/>
        <v>8</v>
      </c>
      <c r="GX53" s="26"/>
      <c r="GY53" s="26">
        <v>1</v>
      </c>
      <c r="GZ53" s="26">
        <f t="shared" si="57"/>
        <v>7</v>
      </c>
      <c r="HA53" s="26"/>
      <c r="HB53" s="26"/>
      <c r="HC53" s="26">
        <f t="shared" si="58"/>
        <v>7</v>
      </c>
      <c r="HD53" s="26"/>
      <c r="HE53" s="26"/>
      <c r="HF53" s="26">
        <f t="shared" si="59"/>
        <v>7</v>
      </c>
      <c r="HG53" s="26"/>
      <c r="HH53" s="26"/>
      <c r="HI53" s="26">
        <f t="shared" si="60"/>
        <v>7</v>
      </c>
      <c r="HJ53" s="26"/>
      <c r="HK53" s="26"/>
      <c r="HL53" s="26">
        <f t="shared" si="61"/>
        <v>7</v>
      </c>
      <c r="HM53" s="26"/>
      <c r="HN53" s="26"/>
      <c r="HO53" s="26">
        <f t="shared" si="62"/>
        <v>7</v>
      </c>
      <c r="HP53" s="26"/>
      <c r="HQ53" s="26"/>
      <c r="HR53" s="26">
        <f t="shared" si="63"/>
        <v>7</v>
      </c>
      <c r="HS53" s="26"/>
      <c r="HT53" s="26"/>
      <c r="HU53" s="26">
        <f t="shared" si="1"/>
        <v>7</v>
      </c>
      <c r="HV53" s="26"/>
      <c r="HW53" s="26"/>
      <c r="HX53" s="26">
        <f t="shared" si="64"/>
        <v>7</v>
      </c>
      <c r="HY53" s="26"/>
      <c r="HZ53" s="26"/>
      <c r="IA53" s="26">
        <f t="shared" si="65"/>
        <v>7</v>
      </c>
      <c r="IB53" s="26"/>
      <c r="IC53" s="26"/>
      <c r="ID53" s="26">
        <f t="shared" si="66"/>
        <v>7</v>
      </c>
      <c r="IE53" s="26"/>
      <c r="IF53" s="26"/>
      <c r="IG53" s="33">
        <f t="shared" si="67"/>
        <v>7</v>
      </c>
      <c r="IH53" s="26">
        <v>3</v>
      </c>
      <c r="II53" s="26"/>
      <c r="IJ53" s="33">
        <f t="shared" si="68"/>
        <v>10</v>
      </c>
      <c r="IK53" s="26"/>
      <c r="IL53" s="26"/>
      <c r="IM53" s="33">
        <f t="shared" si="69"/>
        <v>10</v>
      </c>
      <c r="IN53" s="26"/>
      <c r="IO53" s="26"/>
      <c r="IP53" s="26">
        <f t="shared" si="70"/>
        <v>10</v>
      </c>
      <c r="IQ53" s="26"/>
      <c r="IR53" s="26">
        <v>2</v>
      </c>
      <c r="IS53" s="26">
        <f t="shared" si="71"/>
        <v>8</v>
      </c>
      <c r="IT53" s="26"/>
      <c r="IU53" s="26"/>
      <c r="IV53" s="26">
        <f t="shared" si="72"/>
        <v>8</v>
      </c>
      <c r="IW53" s="26"/>
      <c r="IX53" s="26"/>
      <c r="IY53" s="26">
        <f t="shared" si="73"/>
        <v>8</v>
      </c>
      <c r="IZ53" s="26"/>
      <c r="JA53" s="26"/>
      <c r="JB53" s="26">
        <f t="shared" si="74"/>
        <v>8</v>
      </c>
      <c r="JC53" s="26"/>
      <c r="JD53" s="26"/>
      <c r="JE53" s="26">
        <f t="shared" si="75"/>
        <v>8</v>
      </c>
      <c r="JF53" s="26"/>
      <c r="JG53" s="26"/>
      <c r="JH53" s="26">
        <f t="shared" si="76"/>
        <v>8</v>
      </c>
      <c r="JI53" s="26"/>
      <c r="JJ53" s="26"/>
      <c r="JK53" s="26">
        <f t="shared" si="77"/>
        <v>8</v>
      </c>
      <c r="JL53" s="26"/>
      <c r="JM53" s="26">
        <v>1</v>
      </c>
      <c r="JN53" s="26">
        <f t="shared" si="78"/>
        <v>7</v>
      </c>
      <c r="JO53" s="26"/>
      <c r="JP53" s="26"/>
      <c r="JQ53" s="26">
        <f t="shared" si="79"/>
        <v>7</v>
      </c>
      <c r="JR53" s="26"/>
      <c r="JS53" s="26">
        <v>1</v>
      </c>
      <c r="JT53" s="26">
        <f t="shared" si="80"/>
        <v>6</v>
      </c>
      <c r="JU53" s="26"/>
      <c r="JV53" s="26"/>
      <c r="JW53" s="26">
        <f t="shared" si="131"/>
        <v>6</v>
      </c>
      <c r="JX53" s="26"/>
      <c r="JY53" s="26"/>
      <c r="JZ53" s="26">
        <f t="shared" si="81"/>
        <v>6</v>
      </c>
      <c r="KA53" s="26"/>
      <c r="KB53" s="26"/>
      <c r="KC53" s="26">
        <f t="shared" si="82"/>
        <v>6</v>
      </c>
      <c r="KD53" s="26"/>
      <c r="KE53" s="26">
        <v>1</v>
      </c>
      <c r="KF53" s="26">
        <f t="shared" si="83"/>
        <v>5</v>
      </c>
      <c r="KG53" s="26"/>
      <c r="KH53" s="26"/>
      <c r="KI53" s="26">
        <f t="shared" si="84"/>
        <v>5</v>
      </c>
      <c r="KJ53" s="26"/>
      <c r="KK53" s="26"/>
      <c r="KL53" s="26">
        <f t="shared" si="85"/>
        <v>5</v>
      </c>
      <c r="KM53" s="26"/>
      <c r="KN53" s="26"/>
      <c r="KO53" s="26">
        <f t="shared" si="86"/>
        <v>5</v>
      </c>
      <c r="KP53" s="26"/>
      <c r="KQ53" s="26"/>
      <c r="KR53" s="26">
        <f t="shared" si="87"/>
        <v>5</v>
      </c>
      <c r="KS53" s="26"/>
      <c r="KT53" s="26">
        <v>1</v>
      </c>
      <c r="KU53" s="26">
        <f t="shared" si="88"/>
        <v>4</v>
      </c>
      <c r="KV53" s="26"/>
      <c r="KW53" s="26">
        <v>1</v>
      </c>
      <c r="KX53" s="26">
        <f t="shared" si="89"/>
        <v>3</v>
      </c>
      <c r="KY53" s="26"/>
      <c r="KZ53" s="26"/>
      <c r="LA53" s="26">
        <f t="shared" si="90"/>
        <v>3</v>
      </c>
      <c r="LB53" s="26"/>
      <c r="LC53" s="26"/>
      <c r="LD53" s="26">
        <f t="shared" si="91"/>
        <v>3</v>
      </c>
      <c r="LE53" s="26">
        <v>7</v>
      </c>
      <c r="LF53" s="26"/>
      <c r="LG53" s="26">
        <f t="shared" si="92"/>
        <v>10</v>
      </c>
      <c r="LH53" s="26"/>
      <c r="LI53" s="26"/>
      <c r="LJ53" s="26">
        <f t="shared" si="93"/>
        <v>10</v>
      </c>
      <c r="LK53" s="26"/>
      <c r="LL53" s="26"/>
      <c r="LM53" s="26">
        <f t="shared" si="94"/>
        <v>10</v>
      </c>
      <c r="LN53" s="26"/>
      <c r="LO53" s="26"/>
      <c r="LP53" s="26">
        <f t="shared" si="95"/>
        <v>10</v>
      </c>
      <c r="LQ53" s="26"/>
      <c r="LR53" s="26">
        <v>1</v>
      </c>
      <c r="LS53" s="26">
        <f t="shared" si="2"/>
        <v>9</v>
      </c>
      <c r="LT53" s="26"/>
      <c r="LU53" s="26"/>
      <c r="LV53" s="26">
        <f t="shared" si="96"/>
        <v>9</v>
      </c>
      <c r="LW53" s="26"/>
      <c r="LX53" s="26">
        <v>1</v>
      </c>
      <c r="LY53" s="26">
        <f t="shared" si="3"/>
        <v>8</v>
      </c>
      <c r="LZ53" s="26"/>
      <c r="MA53" s="26"/>
      <c r="MB53" s="26">
        <f t="shared" si="97"/>
        <v>8</v>
      </c>
      <c r="MC53" s="26"/>
      <c r="MD53" s="26"/>
      <c r="ME53" s="26">
        <f t="shared" si="98"/>
        <v>8</v>
      </c>
      <c r="MF53" s="26"/>
      <c r="MG53" s="26"/>
      <c r="MH53" s="26">
        <f t="shared" si="99"/>
        <v>8</v>
      </c>
      <c r="MI53" s="26"/>
      <c r="MJ53" s="26"/>
      <c r="MK53" s="26">
        <f t="shared" si="100"/>
        <v>8</v>
      </c>
      <c r="ML53" s="26"/>
      <c r="MM53" s="26"/>
      <c r="MN53" s="26">
        <f t="shared" si="101"/>
        <v>8</v>
      </c>
      <c r="MO53" s="26"/>
      <c r="MP53" s="26"/>
      <c r="MQ53" s="26">
        <f t="shared" si="102"/>
        <v>8</v>
      </c>
      <c r="MR53" s="26"/>
      <c r="MS53" s="26">
        <v>1</v>
      </c>
      <c r="MT53" s="26">
        <f t="shared" si="103"/>
        <v>7</v>
      </c>
      <c r="MU53" s="26"/>
      <c r="MV53" s="26"/>
      <c r="MW53" s="26">
        <f t="shared" si="104"/>
        <v>7</v>
      </c>
      <c r="MX53" s="26"/>
      <c r="MY53" s="26"/>
      <c r="MZ53" s="26">
        <f t="shared" si="105"/>
        <v>7</v>
      </c>
      <c r="NA53" s="26"/>
      <c r="NB53" s="26"/>
      <c r="NC53" s="26">
        <f t="shared" si="106"/>
        <v>7</v>
      </c>
      <c r="ND53" s="26"/>
      <c r="NE53" s="26"/>
      <c r="NF53" s="26">
        <f t="shared" si="107"/>
        <v>7</v>
      </c>
      <c r="NG53" s="26"/>
      <c r="NH53" s="26"/>
      <c r="NI53" s="26">
        <f t="shared" si="108"/>
        <v>7</v>
      </c>
      <c r="NJ53" s="26"/>
      <c r="NK53" s="26"/>
      <c r="NL53" s="26">
        <f t="shared" si="109"/>
        <v>7</v>
      </c>
      <c r="NM53" s="26"/>
      <c r="NN53" s="26">
        <v>4</v>
      </c>
      <c r="NO53" s="26">
        <f t="shared" si="110"/>
        <v>3</v>
      </c>
      <c r="NP53" s="26"/>
      <c r="NQ53" s="26"/>
      <c r="NR53" s="26">
        <f t="shared" si="111"/>
        <v>3</v>
      </c>
      <c r="NS53" s="26"/>
      <c r="NT53" s="26"/>
      <c r="NU53" s="26">
        <f t="shared" si="112"/>
        <v>3</v>
      </c>
      <c r="NV53" s="26"/>
      <c r="NW53" s="26"/>
      <c r="NX53" s="26">
        <f t="shared" si="113"/>
        <v>3</v>
      </c>
      <c r="NY53" s="26"/>
      <c r="NZ53" s="26">
        <v>3</v>
      </c>
      <c r="OA53" s="26">
        <f t="shared" si="114"/>
        <v>0</v>
      </c>
      <c r="OB53" s="26"/>
      <c r="OC53" s="26"/>
      <c r="OD53" s="26">
        <f t="shared" si="115"/>
        <v>0</v>
      </c>
      <c r="OE53" s="26">
        <v>10</v>
      </c>
      <c r="OF53" s="26"/>
      <c r="OG53" s="26">
        <f t="shared" si="116"/>
        <v>10</v>
      </c>
      <c r="OH53" s="26"/>
      <c r="OI53" s="26"/>
      <c r="OJ53" s="26">
        <f t="shared" si="117"/>
        <v>10</v>
      </c>
      <c r="OK53" s="26"/>
      <c r="OL53" s="26"/>
      <c r="OM53" s="26">
        <f t="shared" si="132"/>
        <v>10</v>
      </c>
      <c r="ON53" s="26"/>
      <c r="OO53" s="26"/>
      <c r="OP53" s="26">
        <f t="shared" si="118"/>
        <v>10</v>
      </c>
      <c r="OQ53" s="26"/>
      <c r="OR53" s="26"/>
      <c r="OS53" s="27">
        <f t="shared" si="119"/>
        <v>10</v>
      </c>
      <c r="OT53" s="26"/>
      <c r="OU53" s="26"/>
      <c r="OV53" s="26">
        <f t="shared" si="133"/>
        <v>10</v>
      </c>
      <c r="OW53" s="26"/>
      <c r="OX53" s="26"/>
      <c r="OY53" s="26">
        <f t="shared" si="120"/>
        <v>10</v>
      </c>
      <c r="OZ53" s="26"/>
      <c r="PA53" s="26"/>
      <c r="PB53" s="26">
        <f t="shared" si="121"/>
        <v>10</v>
      </c>
      <c r="PC53" s="26"/>
      <c r="PD53" s="26"/>
      <c r="PE53" s="26">
        <f t="shared" si="122"/>
        <v>10</v>
      </c>
      <c r="PF53" s="28">
        <f t="shared" si="123"/>
        <v>6</v>
      </c>
      <c r="PG53" s="29">
        <f t="shared" si="124"/>
        <v>0.2608695652173913</v>
      </c>
      <c r="PH53" s="18"/>
      <c r="PI53" s="28">
        <f t="shared" si="125"/>
        <v>6</v>
      </c>
      <c r="PJ53" s="29">
        <f t="shared" si="126"/>
        <v>0.23076923076923078</v>
      </c>
      <c r="PK53" s="6"/>
      <c r="PL53" s="28">
        <f t="shared" si="127"/>
        <v>6</v>
      </c>
      <c r="PM53" s="28">
        <f t="shared" si="128"/>
        <v>0.24</v>
      </c>
      <c r="PN53" s="6"/>
      <c r="PO53" s="28">
        <f t="shared" si="129"/>
        <v>18</v>
      </c>
      <c r="PP53" s="29">
        <f t="shared" si="130"/>
        <v>0.24324324324324326</v>
      </c>
    </row>
    <row r="54" spans="1:432" s="30" customFormat="1" ht="18.75" customHeight="1" x14ac:dyDescent="0.3">
      <c r="A54" s="19">
        <v>50</v>
      </c>
      <c r="B54" s="31" t="s">
        <v>161</v>
      </c>
      <c r="C54" s="32" t="s">
        <v>145</v>
      </c>
      <c r="D54" s="26">
        <v>9</v>
      </c>
      <c r="E54" s="26">
        <v>1</v>
      </c>
      <c r="F54" s="26"/>
      <c r="G54" s="26">
        <f t="shared" si="134"/>
        <v>10</v>
      </c>
      <c r="H54" s="26"/>
      <c r="I54" s="26"/>
      <c r="J54" s="26">
        <f t="shared" si="135"/>
        <v>10</v>
      </c>
      <c r="K54" s="26"/>
      <c r="L54" s="26"/>
      <c r="M54" s="26">
        <f t="shared" si="136"/>
        <v>10</v>
      </c>
      <c r="N54" s="26"/>
      <c r="O54" s="26"/>
      <c r="P54" s="26">
        <f t="shared" si="137"/>
        <v>10</v>
      </c>
      <c r="Q54" s="26"/>
      <c r="R54" s="26"/>
      <c r="S54" s="26">
        <f t="shared" si="138"/>
        <v>10</v>
      </c>
      <c r="T54" s="26"/>
      <c r="U54" s="26"/>
      <c r="V54" s="26">
        <f t="shared" si="139"/>
        <v>10</v>
      </c>
      <c r="W54" s="26"/>
      <c r="X54" s="26"/>
      <c r="Y54" s="26">
        <f t="shared" si="140"/>
        <v>10</v>
      </c>
      <c r="Z54" s="26"/>
      <c r="AA54" s="26"/>
      <c r="AB54" s="26">
        <f t="shared" si="141"/>
        <v>10</v>
      </c>
      <c r="AC54" s="26"/>
      <c r="AD54" s="26"/>
      <c r="AE54" s="26">
        <f t="shared" si="142"/>
        <v>10</v>
      </c>
      <c r="AF54" s="26"/>
      <c r="AG54" s="26">
        <v>1</v>
      </c>
      <c r="AH54" s="26">
        <f t="shared" si="143"/>
        <v>9</v>
      </c>
      <c r="AI54" s="26"/>
      <c r="AJ54" s="26"/>
      <c r="AK54" s="26">
        <f t="shared" si="144"/>
        <v>9</v>
      </c>
      <c r="AL54" s="26"/>
      <c r="AM54" s="26"/>
      <c r="AN54" s="26">
        <f t="shared" si="145"/>
        <v>9</v>
      </c>
      <c r="AO54" s="26"/>
      <c r="AP54" s="26"/>
      <c r="AQ54" s="26">
        <f t="shared" si="146"/>
        <v>9</v>
      </c>
      <c r="AR54" s="26"/>
      <c r="AS54" s="26"/>
      <c r="AT54" s="26">
        <f t="shared" si="4"/>
        <v>9</v>
      </c>
      <c r="AU54" s="26"/>
      <c r="AV54" s="26"/>
      <c r="AW54" s="26">
        <f t="shared" si="5"/>
        <v>9</v>
      </c>
      <c r="AX54" s="26"/>
      <c r="AY54" s="26"/>
      <c r="AZ54" s="26">
        <f t="shared" si="6"/>
        <v>9</v>
      </c>
      <c r="BA54" s="26"/>
      <c r="BB54" s="26"/>
      <c r="BC54" s="26">
        <f t="shared" si="7"/>
        <v>9</v>
      </c>
      <c r="BD54" s="26"/>
      <c r="BE54" s="26"/>
      <c r="BF54" s="26">
        <f t="shared" si="8"/>
        <v>9</v>
      </c>
      <c r="BG54" s="26"/>
      <c r="BH54" s="26"/>
      <c r="BI54" s="26">
        <f t="shared" si="9"/>
        <v>9</v>
      </c>
      <c r="BJ54" s="26"/>
      <c r="BK54" s="26"/>
      <c r="BL54" s="26">
        <f t="shared" si="10"/>
        <v>9</v>
      </c>
      <c r="BM54" s="26"/>
      <c r="BN54" s="26"/>
      <c r="BO54" s="26">
        <f t="shared" si="11"/>
        <v>9</v>
      </c>
      <c r="BP54" s="26"/>
      <c r="BQ54" s="26"/>
      <c r="BR54" s="26">
        <f t="shared" si="12"/>
        <v>9</v>
      </c>
      <c r="BS54" s="26"/>
      <c r="BT54" s="26"/>
      <c r="BU54" s="26">
        <f t="shared" si="13"/>
        <v>9</v>
      </c>
      <c r="BV54" s="26"/>
      <c r="BW54" s="26"/>
      <c r="BX54" s="26">
        <f t="shared" si="14"/>
        <v>9</v>
      </c>
      <c r="BY54" s="26"/>
      <c r="BZ54" s="26"/>
      <c r="CA54" s="27">
        <f t="shared" si="15"/>
        <v>9</v>
      </c>
      <c r="CB54" s="26"/>
      <c r="CC54" s="26"/>
      <c r="CD54" s="26">
        <f t="shared" si="16"/>
        <v>9</v>
      </c>
      <c r="CE54" s="26"/>
      <c r="CF54" s="26">
        <v>2</v>
      </c>
      <c r="CG54" s="26">
        <f t="shared" si="17"/>
        <v>7</v>
      </c>
      <c r="CH54" s="26">
        <v>3</v>
      </c>
      <c r="CI54" s="26"/>
      <c r="CJ54" s="26">
        <f t="shared" si="18"/>
        <v>10</v>
      </c>
      <c r="CK54" s="26"/>
      <c r="CL54" s="26"/>
      <c r="CM54" s="26">
        <f t="shared" si="19"/>
        <v>10</v>
      </c>
      <c r="CN54" s="26"/>
      <c r="CO54" s="26"/>
      <c r="CP54" s="26">
        <f t="shared" si="20"/>
        <v>10</v>
      </c>
      <c r="CQ54" s="26"/>
      <c r="CR54" s="26"/>
      <c r="CS54" s="26">
        <f t="shared" si="21"/>
        <v>10</v>
      </c>
      <c r="CT54" s="26"/>
      <c r="CU54" s="26"/>
      <c r="CV54" s="26">
        <f t="shared" si="22"/>
        <v>10</v>
      </c>
      <c r="CW54" s="26"/>
      <c r="CX54" s="26"/>
      <c r="CY54" s="26">
        <f t="shared" si="23"/>
        <v>10</v>
      </c>
      <c r="CZ54" s="26"/>
      <c r="DA54" s="26"/>
      <c r="DB54" s="26">
        <f t="shared" si="24"/>
        <v>10</v>
      </c>
      <c r="DC54" s="26"/>
      <c r="DD54" s="26"/>
      <c r="DE54" s="26">
        <f t="shared" si="25"/>
        <v>10</v>
      </c>
      <c r="DF54" s="26"/>
      <c r="DG54" s="26"/>
      <c r="DH54" s="26">
        <f t="shared" si="26"/>
        <v>10</v>
      </c>
      <c r="DI54" s="26"/>
      <c r="DJ54" s="26"/>
      <c r="DK54" s="26">
        <f t="shared" si="27"/>
        <v>10</v>
      </c>
      <c r="DL54" s="26"/>
      <c r="DM54" s="26"/>
      <c r="DN54" s="26">
        <f t="shared" si="28"/>
        <v>10</v>
      </c>
      <c r="DO54" s="26"/>
      <c r="DP54" s="26"/>
      <c r="DQ54" s="26">
        <f t="shared" si="29"/>
        <v>10</v>
      </c>
      <c r="DR54" s="26"/>
      <c r="DS54" s="26"/>
      <c r="DT54" s="26">
        <f t="shared" si="30"/>
        <v>10</v>
      </c>
      <c r="DU54" s="26"/>
      <c r="DV54" s="26"/>
      <c r="DW54" s="26">
        <f t="shared" si="31"/>
        <v>10</v>
      </c>
      <c r="DX54" s="26"/>
      <c r="DY54" s="26"/>
      <c r="DZ54" s="26">
        <f t="shared" si="32"/>
        <v>10</v>
      </c>
      <c r="EA54" s="26"/>
      <c r="EB54" s="26"/>
      <c r="EC54" s="26">
        <f t="shared" si="33"/>
        <v>10</v>
      </c>
      <c r="ED54" s="26"/>
      <c r="EE54" s="26"/>
      <c r="EF54" s="26">
        <f t="shared" si="34"/>
        <v>10</v>
      </c>
      <c r="EG54" s="26"/>
      <c r="EH54" s="26">
        <v>2</v>
      </c>
      <c r="EI54" s="26">
        <f t="shared" si="35"/>
        <v>8</v>
      </c>
      <c r="EJ54" s="26"/>
      <c r="EK54" s="26"/>
      <c r="EL54" s="26">
        <f t="shared" si="36"/>
        <v>8</v>
      </c>
      <c r="EM54" s="26"/>
      <c r="EN54" s="26"/>
      <c r="EO54" s="26">
        <f t="shared" si="37"/>
        <v>8</v>
      </c>
      <c r="EP54" s="26"/>
      <c r="EQ54" s="26"/>
      <c r="ER54" s="26">
        <f t="shared" si="38"/>
        <v>8</v>
      </c>
      <c r="ES54" s="26"/>
      <c r="ET54" s="26"/>
      <c r="EU54" s="26">
        <f t="shared" si="39"/>
        <v>8</v>
      </c>
      <c r="EV54" s="26"/>
      <c r="EW54" s="26"/>
      <c r="EX54" s="26">
        <f t="shared" si="40"/>
        <v>8</v>
      </c>
      <c r="EY54" s="26"/>
      <c r="EZ54" s="26"/>
      <c r="FA54" s="26">
        <f t="shared" si="41"/>
        <v>8</v>
      </c>
      <c r="FB54" s="26"/>
      <c r="FC54" s="26"/>
      <c r="FD54" s="26">
        <f t="shared" si="42"/>
        <v>8</v>
      </c>
      <c r="FE54" s="26"/>
      <c r="FF54" s="26"/>
      <c r="FG54" s="26">
        <f t="shared" si="0"/>
        <v>8</v>
      </c>
      <c r="FH54" s="26">
        <v>2</v>
      </c>
      <c r="FI54" s="26"/>
      <c r="FJ54" s="26">
        <f t="shared" si="43"/>
        <v>10</v>
      </c>
      <c r="FK54" s="26"/>
      <c r="FL54" s="26"/>
      <c r="FM54" s="26">
        <f t="shared" si="44"/>
        <v>10</v>
      </c>
      <c r="FN54" s="26"/>
      <c r="FO54" s="26"/>
      <c r="FP54" s="26">
        <f t="shared" si="45"/>
        <v>10</v>
      </c>
      <c r="FQ54" s="26"/>
      <c r="FR54" s="26"/>
      <c r="FS54" s="26">
        <f t="shared" si="46"/>
        <v>10</v>
      </c>
      <c r="FT54" s="26"/>
      <c r="FU54" s="26"/>
      <c r="FV54" s="26">
        <f t="shared" si="47"/>
        <v>10</v>
      </c>
      <c r="FW54" s="26"/>
      <c r="FX54" s="26"/>
      <c r="FY54" s="26">
        <f t="shared" si="48"/>
        <v>10</v>
      </c>
      <c r="FZ54" s="26"/>
      <c r="GA54" s="26"/>
      <c r="GB54" s="26">
        <f t="shared" si="49"/>
        <v>10</v>
      </c>
      <c r="GC54" s="26"/>
      <c r="GD54" s="26"/>
      <c r="GE54" s="26">
        <f t="shared" si="50"/>
        <v>10</v>
      </c>
      <c r="GF54" s="26"/>
      <c r="GG54" s="26"/>
      <c r="GH54" s="26">
        <f t="shared" si="51"/>
        <v>10</v>
      </c>
      <c r="GI54" s="26"/>
      <c r="GJ54" s="26"/>
      <c r="GK54" s="26">
        <f t="shared" si="52"/>
        <v>10</v>
      </c>
      <c r="GL54" s="26"/>
      <c r="GM54" s="26"/>
      <c r="GN54" s="26">
        <f t="shared" si="53"/>
        <v>10</v>
      </c>
      <c r="GO54" s="26"/>
      <c r="GP54" s="26">
        <v>1</v>
      </c>
      <c r="GQ54" s="26">
        <f t="shared" si="54"/>
        <v>9</v>
      </c>
      <c r="GR54" s="26"/>
      <c r="GS54" s="26"/>
      <c r="GT54" s="26">
        <f t="shared" si="55"/>
        <v>9</v>
      </c>
      <c r="GU54" s="26"/>
      <c r="GV54" s="26"/>
      <c r="GW54" s="26">
        <f t="shared" si="56"/>
        <v>9</v>
      </c>
      <c r="GX54" s="26"/>
      <c r="GY54" s="26"/>
      <c r="GZ54" s="26">
        <f t="shared" si="57"/>
        <v>9</v>
      </c>
      <c r="HA54" s="26"/>
      <c r="HB54" s="26"/>
      <c r="HC54" s="26">
        <f t="shared" si="58"/>
        <v>9</v>
      </c>
      <c r="HD54" s="26"/>
      <c r="HE54" s="26"/>
      <c r="HF54" s="26">
        <f t="shared" si="59"/>
        <v>9</v>
      </c>
      <c r="HG54" s="26"/>
      <c r="HH54" s="26"/>
      <c r="HI54" s="26">
        <f t="shared" si="60"/>
        <v>9</v>
      </c>
      <c r="HJ54" s="26"/>
      <c r="HK54" s="26"/>
      <c r="HL54" s="26">
        <f t="shared" si="61"/>
        <v>9</v>
      </c>
      <c r="HM54" s="26"/>
      <c r="HN54" s="26"/>
      <c r="HO54" s="26">
        <f t="shared" si="62"/>
        <v>9</v>
      </c>
      <c r="HP54" s="26"/>
      <c r="HQ54" s="26"/>
      <c r="HR54" s="26">
        <f t="shared" si="63"/>
        <v>9</v>
      </c>
      <c r="HS54" s="26"/>
      <c r="HT54" s="26"/>
      <c r="HU54" s="26">
        <f t="shared" si="1"/>
        <v>9</v>
      </c>
      <c r="HV54" s="26"/>
      <c r="HW54" s="26"/>
      <c r="HX54" s="26">
        <f t="shared" si="64"/>
        <v>9</v>
      </c>
      <c r="HY54" s="26"/>
      <c r="HZ54" s="26"/>
      <c r="IA54" s="26">
        <f t="shared" si="65"/>
        <v>9</v>
      </c>
      <c r="IB54" s="26"/>
      <c r="IC54" s="26"/>
      <c r="ID54" s="26">
        <f t="shared" si="66"/>
        <v>9</v>
      </c>
      <c r="IE54" s="26"/>
      <c r="IF54" s="26"/>
      <c r="IG54" s="33">
        <f t="shared" si="67"/>
        <v>9</v>
      </c>
      <c r="IH54" s="26">
        <v>1</v>
      </c>
      <c r="II54" s="26"/>
      <c r="IJ54" s="33">
        <f t="shared" si="68"/>
        <v>10</v>
      </c>
      <c r="IK54" s="26"/>
      <c r="IL54" s="26"/>
      <c r="IM54" s="33">
        <f t="shared" si="69"/>
        <v>10</v>
      </c>
      <c r="IN54" s="26"/>
      <c r="IO54" s="26"/>
      <c r="IP54" s="26">
        <f t="shared" si="70"/>
        <v>10</v>
      </c>
      <c r="IQ54" s="26"/>
      <c r="IR54" s="26"/>
      <c r="IS54" s="26">
        <f t="shared" si="71"/>
        <v>10</v>
      </c>
      <c r="IT54" s="26"/>
      <c r="IU54" s="26"/>
      <c r="IV54" s="26">
        <f t="shared" si="72"/>
        <v>10</v>
      </c>
      <c r="IW54" s="26"/>
      <c r="IX54" s="26"/>
      <c r="IY54" s="26">
        <f t="shared" si="73"/>
        <v>10</v>
      </c>
      <c r="IZ54" s="26"/>
      <c r="JA54" s="26"/>
      <c r="JB54" s="26">
        <f t="shared" si="74"/>
        <v>10</v>
      </c>
      <c r="JC54" s="26"/>
      <c r="JD54" s="26">
        <v>1</v>
      </c>
      <c r="JE54" s="26">
        <f t="shared" si="75"/>
        <v>9</v>
      </c>
      <c r="JF54" s="26"/>
      <c r="JG54" s="26"/>
      <c r="JH54" s="26">
        <f t="shared" si="76"/>
        <v>9</v>
      </c>
      <c r="JI54" s="26"/>
      <c r="JJ54" s="26"/>
      <c r="JK54" s="26">
        <f t="shared" si="77"/>
        <v>9</v>
      </c>
      <c r="JL54" s="26"/>
      <c r="JM54" s="26"/>
      <c r="JN54" s="26">
        <f t="shared" si="78"/>
        <v>9</v>
      </c>
      <c r="JO54" s="26"/>
      <c r="JP54" s="26"/>
      <c r="JQ54" s="26">
        <f t="shared" si="79"/>
        <v>9</v>
      </c>
      <c r="JR54" s="26"/>
      <c r="JS54" s="26"/>
      <c r="JT54" s="26">
        <f t="shared" si="80"/>
        <v>9</v>
      </c>
      <c r="JU54" s="26"/>
      <c r="JV54" s="26"/>
      <c r="JW54" s="26">
        <f t="shared" si="131"/>
        <v>9</v>
      </c>
      <c r="JX54" s="26"/>
      <c r="JY54" s="26"/>
      <c r="JZ54" s="26">
        <f t="shared" si="81"/>
        <v>9</v>
      </c>
      <c r="KA54" s="26"/>
      <c r="KB54" s="26"/>
      <c r="KC54" s="26">
        <f t="shared" si="82"/>
        <v>9</v>
      </c>
      <c r="KD54" s="26"/>
      <c r="KE54" s="26"/>
      <c r="KF54" s="26">
        <f t="shared" si="83"/>
        <v>9</v>
      </c>
      <c r="KG54" s="26"/>
      <c r="KH54" s="26"/>
      <c r="KI54" s="26">
        <f t="shared" si="84"/>
        <v>9</v>
      </c>
      <c r="KJ54" s="26"/>
      <c r="KK54" s="26"/>
      <c r="KL54" s="26">
        <f t="shared" si="85"/>
        <v>9</v>
      </c>
      <c r="KM54" s="26"/>
      <c r="KN54" s="26">
        <v>1</v>
      </c>
      <c r="KO54" s="26">
        <f t="shared" si="86"/>
        <v>8</v>
      </c>
      <c r="KP54" s="26"/>
      <c r="KQ54" s="26"/>
      <c r="KR54" s="26">
        <f t="shared" si="87"/>
        <v>8</v>
      </c>
      <c r="KS54" s="26"/>
      <c r="KT54" s="26"/>
      <c r="KU54" s="26">
        <f t="shared" si="88"/>
        <v>8</v>
      </c>
      <c r="KV54" s="26"/>
      <c r="KW54" s="26">
        <v>2</v>
      </c>
      <c r="KX54" s="26">
        <f t="shared" si="89"/>
        <v>6</v>
      </c>
      <c r="KY54" s="26"/>
      <c r="KZ54" s="26">
        <v>2</v>
      </c>
      <c r="LA54" s="26">
        <f t="shared" si="90"/>
        <v>4</v>
      </c>
      <c r="LB54" s="26"/>
      <c r="LC54" s="26"/>
      <c r="LD54" s="26">
        <f t="shared" si="91"/>
        <v>4</v>
      </c>
      <c r="LE54" s="26">
        <v>6</v>
      </c>
      <c r="LF54" s="26"/>
      <c r="LG54" s="26">
        <f t="shared" si="92"/>
        <v>10</v>
      </c>
      <c r="LH54" s="26"/>
      <c r="LI54" s="26">
        <v>2</v>
      </c>
      <c r="LJ54" s="26">
        <f t="shared" si="93"/>
        <v>8</v>
      </c>
      <c r="LK54" s="26"/>
      <c r="LL54" s="26"/>
      <c r="LM54" s="26">
        <f t="shared" si="94"/>
        <v>8</v>
      </c>
      <c r="LN54" s="26"/>
      <c r="LO54" s="26"/>
      <c r="LP54" s="26">
        <f t="shared" si="95"/>
        <v>8</v>
      </c>
      <c r="LQ54" s="26"/>
      <c r="LR54" s="26"/>
      <c r="LS54" s="26">
        <f t="shared" si="2"/>
        <v>8</v>
      </c>
      <c r="LT54" s="26"/>
      <c r="LU54" s="26"/>
      <c r="LV54" s="26">
        <f t="shared" si="96"/>
        <v>8</v>
      </c>
      <c r="LW54" s="26"/>
      <c r="LX54" s="26"/>
      <c r="LY54" s="26">
        <f t="shared" si="3"/>
        <v>8</v>
      </c>
      <c r="LZ54" s="26"/>
      <c r="MA54" s="26"/>
      <c r="MB54" s="26">
        <f t="shared" si="97"/>
        <v>8</v>
      </c>
      <c r="MC54" s="26"/>
      <c r="MD54" s="26"/>
      <c r="ME54" s="26">
        <f t="shared" si="98"/>
        <v>8</v>
      </c>
      <c r="MF54" s="26"/>
      <c r="MG54" s="26"/>
      <c r="MH54" s="26">
        <f t="shared" si="99"/>
        <v>8</v>
      </c>
      <c r="MI54" s="26"/>
      <c r="MJ54" s="26"/>
      <c r="MK54" s="26">
        <f t="shared" si="100"/>
        <v>8</v>
      </c>
      <c r="ML54" s="26"/>
      <c r="MM54" s="26">
        <v>1</v>
      </c>
      <c r="MN54" s="26">
        <f t="shared" si="101"/>
        <v>7</v>
      </c>
      <c r="MO54" s="26"/>
      <c r="MP54" s="26"/>
      <c r="MQ54" s="26">
        <f t="shared" si="102"/>
        <v>7</v>
      </c>
      <c r="MR54" s="26"/>
      <c r="MS54" s="26"/>
      <c r="MT54" s="26">
        <f t="shared" si="103"/>
        <v>7</v>
      </c>
      <c r="MU54" s="26"/>
      <c r="MV54" s="26"/>
      <c r="MW54" s="26">
        <f t="shared" si="104"/>
        <v>7</v>
      </c>
      <c r="MX54" s="26"/>
      <c r="MY54" s="26"/>
      <c r="MZ54" s="26">
        <f t="shared" si="105"/>
        <v>7</v>
      </c>
      <c r="NA54" s="26"/>
      <c r="NB54" s="26">
        <v>1</v>
      </c>
      <c r="NC54" s="26">
        <f t="shared" si="106"/>
        <v>6</v>
      </c>
      <c r="ND54" s="26"/>
      <c r="NE54" s="26"/>
      <c r="NF54" s="26">
        <f t="shared" si="107"/>
        <v>6</v>
      </c>
      <c r="NG54" s="26"/>
      <c r="NH54" s="26"/>
      <c r="NI54" s="26">
        <f t="shared" si="108"/>
        <v>6</v>
      </c>
      <c r="NJ54" s="26"/>
      <c r="NK54" s="26"/>
      <c r="NL54" s="26">
        <f t="shared" si="109"/>
        <v>6</v>
      </c>
      <c r="NM54" s="26"/>
      <c r="NN54" s="26"/>
      <c r="NO54" s="26">
        <f t="shared" si="110"/>
        <v>6</v>
      </c>
      <c r="NP54" s="26"/>
      <c r="NQ54" s="26">
        <v>1</v>
      </c>
      <c r="NR54" s="26">
        <f t="shared" si="111"/>
        <v>5</v>
      </c>
      <c r="NS54" s="26"/>
      <c r="NT54" s="26"/>
      <c r="NU54" s="26">
        <f t="shared" si="112"/>
        <v>5</v>
      </c>
      <c r="NV54" s="26"/>
      <c r="NW54" s="26"/>
      <c r="NX54" s="26">
        <f t="shared" si="113"/>
        <v>5</v>
      </c>
      <c r="NY54" s="26"/>
      <c r="NZ54" s="26"/>
      <c r="OA54" s="26">
        <f t="shared" si="114"/>
        <v>5</v>
      </c>
      <c r="OB54" s="26"/>
      <c r="OC54" s="26">
        <v>2</v>
      </c>
      <c r="OD54" s="26">
        <f t="shared" si="115"/>
        <v>3</v>
      </c>
      <c r="OE54" s="26">
        <v>7</v>
      </c>
      <c r="OF54" s="26"/>
      <c r="OG54" s="26">
        <f t="shared" si="116"/>
        <v>10</v>
      </c>
      <c r="OH54" s="26"/>
      <c r="OI54" s="26"/>
      <c r="OJ54" s="26">
        <f t="shared" si="117"/>
        <v>10</v>
      </c>
      <c r="OK54" s="26"/>
      <c r="OL54" s="26"/>
      <c r="OM54" s="26">
        <f t="shared" si="132"/>
        <v>10</v>
      </c>
      <c r="ON54" s="26"/>
      <c r="OO54" s="26"/>
      <c r="OP54" s="26">
        <f t="shared" si="118"/>
        <v>10</v>
      </c>
      <c r="OQ54" s="26"/>
      <c r="OR54" s="26"/>
      <c r="OS54" s="27">
        <f t="shared" si="119"/>
        <v>10</v>
      </c>
      <c r="OT54" s="26"/>
      <c r="OU54" s="26">
        <v>1</v>
      </c>
      <c r="OV54" s="26">
        <f t="shared" si="133"/>
        <v>9</v>
      </c>
      <c r="OW54" s="26"/>
      <c r="OX54" s="26"/>
      <c r="OY54" s="26">
        <f t="shared" si="120"/>
        <v>9</v>
      </c>
      <c r="OZ54" s="26"/>
      <c r="PA54" s="26"/>
      <c r="PB54" s="26">
        <f t="shared" si="121"/>
        <v>9</v>
      </c>
      <c r="PC54" s="26"/>
      <c r="PD54" s="26"/>
      <c r="PE54" s="26">
        <f t="shared" si="122"/>
        <v>9</v>
      </c>
      <c r="PF54" s="28">
        <f t="shared" si="123"/>
        <v>2</v>
      </c>
      <c r="PG54" s="29">
        <f t="shared" si="124"/>
        <v>8.6956521739130432E-2</v>
      </c>
      <c r="PH54" s="18"/>
      <c r="PI54" s="28">
        <f t="shared" si="125"/>
        <v>1</v>
      </c>
      <c r="PJ54" s="29">
        <f t="shared" si="126"/>
        <v>3.8461538461538464E-2</v>
      </c>
      <c r="PK54" s="6"/>
      <c r="PL54" s="28">
        <f t="shared" si="127"/>
        <v>8</v>
      </c>
      <c r="PM54" s="28">
        <f t="shared" si="128"/>
        <v>0.32</v>
      </c>
      <c r="PN54" s="6"/>
      <c r="PO54" s="28">
        <f t="shared" si="129"/>
        <v>11</v>
      </c>
      <c r="PP54" s="29">
        <f t="shared" si="130"/>
        <v>0.14864864864864866</v>
      </c>
    </row>
    <row r="55" spans="1:432" s="30" customFormat="1" ht="20.25" hidden="1" x14ac:dyDescent="0.3">
      <c r="A55" s="19">
        <v>51</v>
      </c>
      <c r="B55" s="31" t="s">
        <v>162</v>
      </c>
      <c r="C55" s="32" t="s">
        <v>122</v>
      </c>
      <c r="D55" s="26">
        <v>8</v>
      </c>
      <c r="E55" s="26"/>
      <c r="F55" s="26"/>
      <c r="G55" s="26">
        <f t="shared" si="134"/>
        <v>8</v>
      </c>
      <c r="H55" s="26"/>
      <c r="I55" s="26"/>
      <c r="J55" s="26">
        <f t="shared" si="135"/>
        <v>8</v>
      </c>
      <c r="K55" s="26"/>
      <c r="L55" s="26"/>
      <c r="M55" s="26">
        <f t="shared" si="136"/>
        <v>8</v>
      </c>
      <c r="N55" s="26"/>
      <c r="O55" s="26"/>
      <c r="P55" s="26">
        <f t="shared" si="137"/>
        <v>8</v>
      </c>
      <c r="Q55" s="26"/>
      <c r="R55" s="26"/>
      <c r="S55" s="26">
        <f t="shared" si="138"/>
        <v>8</v>
      </c>
      <c r="T55" s="26"/>
      <c r="U55" s="26"/>
      <c r="V55" s="26">
        <f t="shared" si="139"/>
        <v>8</v>
      </c>
      <c r="W55" s="26"/>
      <c r="X55" s="26"/>
      <c r="Y55" s="26">
        <f t="shared" si="140"/>
        <v>8</v>
      </c>
      <c r="Z55" s="26"/>
      <c r="AA55" s="26"/>
      <c r="AB55" s="26">
        <f t="shared" si="141"/>
        <v>8</v>
      </c>
      <c r="AC55" s="26"/>
      <c r="AD55" s="26"/>
      <c r="AE55" s="26">
        <f t="shared" si="142"/>
        <v>8</v>
      </c>
      <c r="AF55" s="26"/>
      <c r="AG55" s="26"/>
      <c r="AH55" s="26">
        <f t="shared" si="143"/>
        <v>8</v>
      </c>
      <c r="AI55" s="26"/>
      <c r="AJ55" s="26"/>
      <c r="AK55" s="26">
        <f t="shared" si="144"/>
        <v>8</v>
      </c>
      <c r="AL55" s="26"/>
      <c r="AM55" s="26"/>
      <c r="AN55" s="26">
        <f t="shared" si="145"/>
        <v>8</v>
      </c>
      <c r="AO55" s="26"/>
      <c r="AP55" s="26"/>
      <c r="AQ55" s="26">
        <f t="shared" si="146"/>
        <v>8</v>
      </c>
      <c r="AR55" s="26"/>
      <c r="AS55" s="26"/>
      <c r="AT55" s="26">
        <f t="shared" si="4"/>
        <v>8</v>
      </c>
      <c r="AU55" s="26"/>
      <c r="AV55" s="26"/>
      <c r="AW55" s="26">
        <f t="shared" si="5"/>
        <v>8</v>
      </c>
      <c r="AX55" s="26"/>
      <c r="AY55" s="26"/>
      <c r="AZ55" s="26">
        <f t="shared" si="6"/>
        <v>8</v>
      </c>
      <c r="BA55" s="26"/>
      <c r="BB55" s="26"/>
      <c r="BC55" s="26">
        <f t="shared" si="7"/>
        <v>8</v>
      </c>
      <c r="BD55" s="26"/>
      <c r="BE55" s="26"/>
      <c r="BF55" s="26">
        <f t="shared" si="8"/>
        <v>8</v>
      </c>
      <c r="BG55" s="26"/>
      <c r="BH55" s="26"/>
      <c r="BI55" s="26">
        <f t="shared" si="9"/>
        <v>8</v>
      </c>
      <c r="BJ55" s="26"/>
      <c r="BK55" s="26"/>
      <c r="BL55" s="26">
        <f>BI55+BJ55-BK55</f>
        <v>8</v>
      </c>
      <c r="BM55" s="26">
        <v>17</v>
      </c>
      <c r="BN55" s="26">
        <v>18</v>
      </c>
      <c r="BO55" s="26">
        <f t="shared" si="11"/>
        <v>7</v>
      </c>
      <c r="BP55" s="26"/>
      <c r="BQ55" s="26">
        <v>1</v>
      </c>
      <c r="BR55" s="26">
        <f t="shared" si="12"/>
        <v>6</v>
      </c>
      <c r="BS55" s="26"/>
      <c r="BT55" s="26"/>
      <c r="BU55" s="26">
        <f t="shared" si="13"/>
        <v>6</v>
      </c>
      <c r="BV55" s="26"/>
      <c r="BW55" s="26">
        <v>1</v>
      </c>
      <c r="BX55" s="26">
        <f t="shared" si="14"/>
        <v>5</v>
      </c>
      <c r="BY55" s="26"/>
      <c r="BZ55" s="26"/>
      <c r="CA55" s="27">
        <f t="shared" si="15"/>
        <v>5</v>
      </c>
      <c r="CB55" s="26"/>
      <c r="CC55" s="26">
        <v>3</v>
      </c>
      <c r="CD55" s="26">
        <f t="shared" si="16"/>
        <v>2</v>
      </c>
      <c r="CE55" s="26"/>
      <c r="CF55" s="26">
        <v>2</v>
      </c>
      <c r="CG55" s="26">
        <f t="shared" si="17"/>
        <v>0</v>
      </c>
      <c r="CH55" s="26"/>
      <c r="CI55" s="26"/>
      <c r="CJ55" s="26">
        <f t="shared" si="18"/>
        <v>0</v>
      </c>
      <c r="CK55" s="26"/>
      <c r="CL55" s="26"/>
      <c r="CM55" s="26">
        <f t="shared" si="19"/>
        <v>0</v>
      </c>
      <c r="CN55" s="26"/>
      <c r="CO55" s="26"/>
      <c r="CP55" s="26">
        <f t="shared" si="20"/>
        <v>0</v>
      </c>
      <c r="CQ55" s="26"/>
      <c r="CR55" s="26"/>
      <c r="CS55" s="26">
        <f t="shared" si="21"/>
        <v>0</v>
      </c>
      <c r="CT55" s="26"/>
      <c r="CU55" s="26"/>
      <c r="CV55" s="26">
        <f t="shared" si="22"/>
        <v>0</v>
      </c>
      <c r="CW55" s="26"/>
      <c r="CX55" s="26"/>
      <c r="CY55" s="26">
        <f t="shared" si="23"/>
        <v>0</v>
      </c>
      <c r="CZ55" s="26"/>
      <c r="DA55" s="26"/>
      <c r="DB55" s="26">
        <f t="shared" si="24"/>
        <v>0</v>
      </c>
      <c r="DC55" s="26"/>
      <c r="DD55" s="26"/>
      <c r="DE55" s="26">
        <f t="shared" si="25"/>
        <v>0</v>
      </c>
      <c r="DF55" s="26"/>
      <c r="DG55" s="26"/>
      <c r="DH55" s="26">
        <f t="shared" si="26"/>
        <v>0</v>
      </c>
      <c r="DI55" s="26"/>
      <c r="DJ55" s="26"/>
      <c r="DK55" s="26">
        <f t="shared" si="27"/>
        <v>0</v>
      </c>
      <c r="DL55" s="26"/>
      <c r="DM55" s="26"/>
      <c r="DN55" s="26">
        <f t="shared" si="28"/>
        <v>0</v>
      </c>
      <c r="DO55" s="26"/>
      <c r="DP55" s="26"/>
      <c r="DQ55" s="26">
        <f t="shared" si="29"/>
        <v>0</v>
      </c>
      <c r="DR55" s="26"/>
      <c r="DS55" s="26"/>
      <c r="DT55" s="26">
        <f t="shared" si="30"/>
        <v>0</v>
      </c>
      <c r="DU55" s="26"/>
      <c r="DV55" s="26"/>
      <c r="DW55" s="26">
        <f t="shared" si="31"/>
        <v>0</v>
      </c>
      <c r="DX55" s="26"/>
      <c r="DY55" s="26"/>
      <c r="DZ55" s="26">
        <f t="shared" si="32"/>
        <v>0</v>
      </c>
      <c r="EA55" s="26"/>
      <c r="EB55" s="26"/>
      <c r="EC55" s="26">
        <f t="shared" si="33"/>
        <v>0</v>
      </c>
      <c r="ED55" s="26"/>
      <c r="EE55" s="26"/>
      <c r="EF55" s="26">
        <f t="shared" si="34"/>
        <v>0</v>
      </c>
      <c r="EG55" s="26"/>
      <c r="EH55" s="26"/>
      <c r="EI55" s="26">
        <f t="shared" si="35"/>
        <v>0</v>
      </c>
      <c r="EJ55" s="26"/>
      <c r="EK55" s="26"/>
      <c r="EL55" s="26">
        <f t="shared" si="36"/>
        <v>0</v>
      </c>
      <c r="EM55" s="26">
        <v>22</v>
      </c>
      <c r="EN55" s="26">
        <v>18</v>
      </c>
      <c r="EO55" s="26">
        <f t="shared" si="37"/>
        <v>4</v>
      </c>
      <c r="EP55" s="26"/>
      <c r="EQ55" s="26"/>
      <c r="ER55" s="26">
        <f t="shared" si="38"/>
        <v>4</v>
      </c>
      <c r="ES55" s="26"/>
      <c r="ET55" s="26"/>
      <c r="EU55" s="26">
        <f t="shared" si="39"/>
        <v>4</v>
      </c>
      <c r="EV55" s="26"/>
      <c r="EW55" s="26"/>
      <c r="EX55" s="26">
        <f t="shared" si="40"/>
        <v>4</v>
      </c>
      <c r="EY55" s="26"/>
      <c r="EZ55" s="26"/>
      <c r="FA55" s="26">
        <f t="shared" si="41"/>
        <v>4</v>
      </c>
      <c r="FB55" s="26"/>
      <c r="FC55" s="26">
        <v>2</v>
      </c>
      <c r="FD55" s="26">
        <f t="shared" si="42"/>
        <v>2</v>
      </c>
      <c r="FE55" s="26"/>
      <c r="FF55" s="26"/>
      <c r="FG55" s="26">
        <f t="shared" si="0"/>
        <v>2</v>
      </c>
      <c r="FH55" s="26"/>
      <c r="FI55" s="26"/>
      <c r="FJ55" s="26">
        <f t="shared" si="43"/>
        <v>2</v>
      </c>
      <c r="FK55" s="26"/>
      <c r="FL55" s="26"/>
      <c r="FM55" s="26">
        <f t="shared" si="44"/>
        <v>2</v>
      </c>
      <c r="FN55" s="26"/>
      <c r="FO55" s="26"/>
      <c r="FP55" s="26">
        <f t="shared" si="45"/>
        <v>2</v>
      </c>
      <c r="FQ55" s="26"/>
      <c r="FR55" s="26"/>
      <c r="FS55" s="26">
        <f t="shared" si="46"/>
        <v>2</v>
      </c>
      <c r="FT55" s="26"/>
      <c r="FU55" s="26"/>
      <c r="FV55" s="26">
        <f t="shared" si="47"/>
        <v>2</v>
      </c>
      <c r="FW55" s="26"/>
      <c r="FX55" s="26"/>
      <c r="FY55" s="26">
        <f t="shared" si="48"/>
        <v>2</v>
      </c>
      <c r="FZ55" s="26"/>
      <c r="GA55" s="26"/>
      <c r="GB55" s="26">
        <f t="shared" si="49"/>
        <v>2</v>
      </c>
      <c r="GC55" s="26"/>
      <c r="GD55" s="26"/>
      <c r="GE55" s="26">
        <f t="shared" si="50"/>
        <v>2</v>
      </c>
      <c r="GF55" s="26"/>
      <c r="GG55" s="26"/>
      <c r="GH55" s="26">
        <f t="shared" si="51"/>
        <v>2</v>
      </c>
      <c r="GI55" s="26"/>
      <c r="GJ55" s="26"/>
      <c r="GK55" s="26">
        <f t="shared" si="52"/>
        <v>2</v>
      </c>
      <c r="GL55" s="26"/>
      <c r="GM55" s="26"/>
      <c r="GN55" s="26">
        <f t="shared" si="53"/>
        <v>2</v>
      </c>
      <c r="GO55" s="26"/>
      <c r="GP55" s="26"/>
      <c r="GQ55" s="26">
        <f t="shared" si="54"/>
        <v>2</v>
      </c>
      <c r="GR55" s="26"/>
      <c r="GS55" s="26"/>
      <c r="GT55" s="26">
        <f t="shared" si="55"/>
        <v>2</v>
      </c>
      <c r="GU55" s="26"/>
      <c r="GV55" s="26"/>
      <c r="GW55" s="26">
        <f t="shared" si="56"/>
        <v>2</v>
      </c>
      <c r="GX55" s="26"/>
      <c r="GY55" s="26"/>
      <c r="GZ55" s="26">
        <f t="shared" si="57"/>
        <v>2</v>
      </c>
      <c r="HA55" s="26"/>
      <c r="HB55" s="26"/>
      <c r="HC55" s="26">
        <f t="shared" si="58"/>
        <v>2</v>
      </c>
      <c r="HD55" s="26"/>
      <c r="HE55" s="26"/>
      <c r="HF55" s="26">
        <f t="shared" si="59"/>
        <v>2</v>
      </c>
      <c r="HG55" s="26"/>
      <c r="HH55" s="26"/>
      <c r="HI55" s="26">
        <f t="shared" si="60"/>
        <v>2</v>
      </c>
      <c r="HJ55" s="26">
        <v>15</v>
      </c>
      <c r="HK55" s="26">
        <v>17</v>
      </c>
      <c r="HL55" s="26">
        <f t="shared" si="61"/>
        <v>0</v>
      </c>
      <c r="HM55" s="26"/>
      <c r="HN55" s="26"/>
      <c r="HO55" s="26">
        <f t="shared" si="62"/>
        <v>0</v>
      </c>
      <c r="HP55" s="26"/>
      <c r="HQ55" s="26"/>
      <c r="HR55" s="26">
        <f t="shared" si="63"/>
        <v>0</v>
      </c>
      <c r="HS55" s="26"/>
      <c r="HT55" s="26"/>
      <c r="HU55" s="26">
        <f t="shared" si="1"/>
        <v>0</v>
      </c>
      <c r="HV55" s="26"/>
      <c r="HW55" s="26"/>
      <c r="HX55" s="26">
        <f t="shared" si="64"/>
        <v>0</v>
      </c>
      <c r="HY55" s="26"/>
      <c r="HZ55" s="26"/>
      <c r="IA55" s="26">
        <f t="shared" si="65"/>
        <v>0</v>
      </c>
      <c r="IB55" s="26"/>
      <c r="IC55" s="26"/>
      <c r="ID55" s="26">
        <f t="shared" si="66"/>
        <v>0</v>
      </c>
      <c r="IE55" s="26"/>
      <c r="IF55" s="26"/>
      <c r="IG55" s="33">
        <f t="shared" si="67"/>
        <v>0</v>
      </c>
      <c r="IH55" s="26"/>
      <c r="II55" s="26"/>
      <c r="IJ55" s="33">
        <f t="shared" si="68"/>
        <v>0</v>
      </c>
      <c r="IK55" s="26"/>
      <c r="IL55" s="26"/>
      <c r="IM55" s="33">
        <f t="shared" si="69"/>
        <v>0</v>
      </c>
      <c r="IN55" s="26"/>
      <c r="IO55" s="26"/>
      <c r="IP55" s="26">
        <f t="shared" si="70"/>
        <v>0</v>
      </c>
      <c r="IQ55" s="26"/>
      <c r="IR55" s="26"/>
      <c r="IS55" s="26">
        <f t="shared" si="71"/>
        <v>0</v>
      </c>
      <c r="IT55" s="26"/>
      <c r="IU55" s="26"/>
      <c r="IV55" s="26">
        <f t="shared" si="72"/>
        <v>0</v>
      </c>
      <c r="IW55" s="26"/>
      <c r="IX55" s="26"/>
      <c r="IY55" s="26">
        <f t="shared" si="73"/>
        <v>0</v>
      </c>
      <c r="IZ55" s="26"/>
      <c r="JA55" s="26"/>
      <c r="JB55" s="26">
        <f t="shared" si="74"/>
        <v>0</v>
      </c>
      <c r="JC55" s="26"/>
      <c r="JD55" s="26"/>
      <c r="JE55" s="26">
        <f t="shared" si="75"/>
        <v>0</v>
      </c>
      <c r="JF55" s="26"/>
      <c r="JG55" s="26"/>
      <c r="JH55" s="26">
        <f t="shared" si="76"/>
        <v>0</v>
      </c>
      <c r="JI55" s="26"/>
      <c r="JJ55" s="26"/>
      <c r="JK55" s="26">
        <f t="shared" si="77"/>
        <v>0</v>
      </c>
      <c r="JL55" s="26"/>
      <c r="JM55" s="26"/>
      <c r="JN55" s="26">
        <f t="shared" si="78"/>
        <v>0</v>
      </c>
      <c r="JO55" s="26"/>
      <c r="JP55" s="26"/>
      <c r="JQ55" s="26">
        <f t="shared" si="79"/>
        <v>0</v>
      </c>
      <c r="JR55" s="26"/>
      <c r="JS55" s="26"/>
      <c r="JT55" s="26">
        <f t="shared" si="80"/>
        <v>0</v>
      </c>
      <c r="JU55" s="26"/>
      <c r="JV55" s="26"/>
      <c r="JW55" s="26">
        <f t="shared" si="131"/>
        <v>0</v>
      </c>
      <c r="JX55" s="26"/>
      <c r="JY55" s="26"/>
      <c r="JZ55" s="26">
        <f t="shared" si="81"/>
        <v>0</v>
      </c>
      <c r="KA55" s="26"/>
      <c r="KB55" s="26"/>
      <c r="KC55" s="26">
        <f t="shared" si="82"/>
        <v>0</v>
      </c>
      <c r="KD55" s="26"/>
      <c r="KE55" s="26"/>
      <c r="KF55" s="26">
        <f t="shared" si="83"/>
        <v>0</v>
      </c>
      <c r="KG55" s="26"/>
      <c r="KH55" s="26"/>
      <c r="KI55" s="26">
        <f t="shared" si="84"/>
        <v>0</v>
      </c>
      <c r="KJ55" s="26"/>
      <c r="KK55" s="26"/>
      <c r="KL55" s="26">
        <f t="shared" si="85"/>
        <v>0</v>
      </c>
      <c r="KM55" s="26">
        <v>17</v>
      </c>
      <c r="KN55" s="26">
        <v>14</v>
      </c>
      <c r="KO55" s="26">
        <f t="shared" si="86"/>
        <v>3</v>
      </c>
      <c r="KP55" s="26"/>
      <c r="KQ55" s="26">
        <v>2</v>
      </c>
      <c r="KR55" s="26">
        <f t="shared" si="87"/>
        <v>1</v>
      </c>
      <c r="KS55" s="26"/>
      <c r="KT55" s="26"/>
      <c r="KU55" s="26">
        <f t="shared" si="88"/>
        <v>1</v>
      </c>
      <c r="KV55" s="26"/>
      <c r="KW55" s="26"/>
      <c r="KX55" s="26">
        <f t="shared" si="89"/>
        <v>1</v>
      </c>
      <c r="KY55" s="26"/>
      <c r="KZ55" s="26"/>
      <c r="LA55" s="26">
        <f t="shared" si="90"/>
        <v>1</v>
      </c>
      <c r="LB55" s="26"/>
      <c r="LC55" s="26"/>
      <c r="LD55" s="26">
        <f t="shared" si="91"/>
        <v>1</v>
      </c>
      <c r="LE55" s="26"/>
      <c r="LF55" s="26"/>
      <c r="LG55" s="26">
        <f t="shared" si="92"/>
        <v>1</v>
      </c>
      <c r="LH55" s="26"/>
      <c r="LI55" s="26"/>
      <c r="LJ55" s="26">
        <f t="shared" si="93"/>
        <v>1</v>
      </c>
      <c r="LK55" s="26"/>
      <c r="LL55" s="26"/>
      <c r="LM55" s="26">
        <f t="shared" si="94"/>
        <v>1</v>
      </c>
      <c r="LN55" s="26"/>
      <c r="LO55" s="26"/>
      <c r="LP55" s="26">
        <f t="shared" si="95"/>
        <v>1</v>
      </c>
      <c r="LQ55" s="26"/>
      <c r="LR55" s="26"/>
      <c r="LS55" s="26">
        <f t="shared" si="2"/>
        <v>1</v>
      </c>
      <c r="LT55" s="26"/>
      <c r="LU55" s="26"/>
      <c r="LV55" s="26">
        <f t="shared" si="96"/>
        <v>1</v>
      </c>
      <c r="LW55" s="26"/>
      <c r="LX55" s="26"/>
      <c r="LY55" s="26">
        <f t="shared" si="3"/>
        <v>1</v>
      </c>
      <c r="LZ55" s="26"/>
      <c r="MA55" s="26"/>
      <c r="MB55" s="26">
        <f t="shared" si="97"/>
        <v>1</v>
      </c>
      <c r="MC55" s="26"/>
      <c r="MD55" s="26"/>
      <c r="ME55" s="26">
        <f t="shared" si="98"/>
        <v>1</v>
      </c>
      <c r="MF55" s="26"/>
      <c r="MG55" s="26"/>
      <c r="MH55" s="26">
        <f t="shared" si="99"/>
        <v>1</v>
      </c>
      <c r="MI55" s="26"/>
      <c r="MJ55" s="26"/>
      <c r="MK55" s="26">
        <f t="shared" si="100"/>
        <v>1</v>
      </c>
      <c r="ML55" s="26"/>
      <c r="MM55" s="26"/>
      <c r="MN55" s="26">
        <f t="shared" si="101"/>
        <v>1</v>
      </c>
      <c r="MO55" s="26"/>
      <c r="MP55" s="26"/>
      <c r="MQ55" s="26">
        <f t="shared" si="102"/>
        <v>1</v>
      </c>
      <c r="MR55" s="26"/>
      <c r="MS55" s="26"/>
      <c r="MT55" s="26">
        <f t="shared" si="103"/>
        <v>1</v>
      </c>
      <c r="MU55" s="26"/>
      <c r="MV55" s="26"/>
      <c r="MW55" s="26">
        <f t="shared" si="104"/>
        <v>1</v>
      </c>
      <c r="MX55" s="26"/>
      <c r="MY55" s="26"/>
      <c r="MZ55" s="26">
        <f t="shared" si="105"/>
        <v>1</v>
      </c>
      <c r="NA55" s="26"/>
      <c r="NB55" s="26"/>
      <c r="NC55" s="26">
        <f t="shared" si="106"/>
        <v>1</v>
      </c>
      <c r="ND55" s="26"/>
      <c r="NE55" s="26"/>
      <c r="NF55" s="26">
        <f t="shared" si="107"/>
        <v>1</v>
      </c>
      <c r="NG55" s="26"/>
      <c r="NH55" s="26"/>
      <c r="NI55" s="26">
        <f t="shared" si="108"/>
        <v>1</v>
      </c>
      <c r="NJ55" s="26">
        <v>24</v>
      </c>
      <c r="NK55" s="26">
        <v>25</v>
      </c>
      <c r="NL55" s="26">
        <f t="shared" si="109"/>
        <v>0</v>
      </c>
      <c r="NM55" s="26"/>
      <c r="NN55" s="26"/>
      <c r="NO55" s="26">
        <f t="shared" si="110"/>
        <v>0</v>
      </c>
      <c r="NP55" s="26"/>
      <c r="NQ55" s="26"/>
      <c r="NR55" s="26">
        <f t="shared" si="111"/>
        <v>0</v>
      </c>
      <c r="NS55" s="26"/>
      <c r="NT55" s="26"/>
      <c r="NU55" s="26">
        <f t="shared" si="112"/>
        <v>0</v>
      </c>
      <c r="NV55" s="26"/>
      <c r="NW55" s="26"/>
      <c r="NX55" s="26">
        <f t="shared" si="113"/>
        <v>0</v>
      </c>
      <c r="NY55" s="26"/>
      <c r="NZ55" s="26"/>
      <c r="OA55" s="26">
        <f t="shared" si="114"/>
        <v>0</v>
      </c>
      <c r="OB55" s="26"/>
      <c r="OC55" s="26"/>
      <c r="OD55" s="26">
        <f t="shared" si="115"/>
        <v>0</v>
      </c>
      <c r="OE55" s="26"/>
      <c r="OF55" s="26"/>
      <c r="OG55" s="26">
        <f t="shared" si="116"/>
        <v>0</v>
      </c>
      <c r="OH55" s="26"/>
      <c r="OI55" s="26"/>
      <c r="OJ55" s="26">
        <f t="shared" si="117"/>
        <v>0</v>
      </c>
      <c r="OK55" s="26"/>
      <c r="OL55" s="26"/>
      <c r="OM55" s="26">
        <f t="shared" si="132"/>
        <v>0</v>
      </c>
      <c r="ON55" s="26"/>
      <c r="OO55" s="26"/>
      <c r="OP55" s="26">
        <f t="shared" si="118"/>
        <v>0</v>
      </c>
      <c r="OQ55" s="26"/>
      <c r="OR55" s="26"/>
      <c r="OS55" s="27">
        <f t="shared" si="119"/>
        <v>0</v>
      </c>
      <c r="OT55" s="26"/>
      <c r="OU55" s="26"/>
      <c r="OV55" s="26">
        <f t="shared" si="133"/>
        <v>0</v>
      </c>
      <c r="OW55" s="26"/>
      <c r="OX55" s="26"/>
      <c r="OY55" s="26">
        <f t="shared" si="120"/>
        <v>0</v>
      </c>
      <c r="OZ55" s="26"/>
      <c r="PA55" s="26"/>
      <c r="PB55" s="26">
        <f t="shared" si="121"/>
        <v>0</v>
      </c>
      <c r="PC55" s="26"/>
      <c r="PD55" s="26"/>
      <c r="PE55" s="26">
        <f t="shared" si="122"/>
        <v>0</v>
      </c>
      <c r="PF55" s="28">
        <f t="shared" si="123"/>
        <v>20</v>
      </c>
      <c r="PG55" s="29">
        <f t="shared" si="124"/>
        <v>0.86956521739130432</v>
      </c>
      <c r="PH55" s="18"/>
      <c r="PI55" s="28">
        <f t="shared" si="125"/>
        <v>17</v>
      </c>
      <c r="PJ55" s="29">
        <f t="shared" si="126"/>
        <v>0.65384615384615385</v>
      </c>
      <c r="PK55" s="6"/>
      <c r="PL55" s="28">
        <f t="shared" si="127"/>
        <v>16</v>
      </c>
      <c r="PM55" s="28">
        <f t="shared" si="128"/>
        <v>0.64</v>
      </c>
      <c r="PN55" s="6"/>
      <c r="PO55" s="28">
        <f t="shared" si="129"/>
        <v>53</v>
      </c>
      <c r="PP55" s="29">
        <f t="shared" si="130"/>
        <v>0.71621621621621623</v>
      </c>
    </row>
    <row r="56" spans="1:432" s="30" customFormat="1" ht="20.25" hidden="1" x14ac:dyDescent="0.3">
      <c r="A56" s="19">
        <v>52</v>
      </c>
      <c r="B56" s="31" t="s">
        <v>163</v>
      </c>
      <c r="C56" s="32" t="s">
        <v>122</v>
      </c>
      <c r="D56" s="26">
        <v>0</v>
      </c>
      <c r="E56" s="26"/>
      <c r="F56" s="26"/>
      <c r="G56" s="26">
        <f t="shared" si="134"/>
        <v>0</v>
      </c>
      <c r="H56" s="26"/>
      <c r="I56" s="26"/>
      <c r="J56" s="26">
        <f t="shared" si="135"/>
        <v>0</v>
      </c>
      <c r="K56" s="26"/>
      <c r="L56" s="26"/>
      <c r="M56" s="26">
        <f t="shared" si="136"/>
        <v>0</v>
      </c>
      <c r="N56" s="26"/>
      <c r="O56" s="26"/>
      <c r="P56" s="26">
        <f t="shared" si="137"/>
        <v>0</v>
      </c>
      <c r="Q56" s="26"/>
      <c r="R56" s="26"/>
      <c r="S56" s="26">
        <f t="shared" si="138"/>
        <v>0</v>
      </c>
      <c r="T56" s="26"/>
      <c r="U56" s="26"/>
      <c r="V56" s="26">
        <f t="shared" si="139"/>
        <v>0</v>
      </c>
      <c r="W56" s="26"/>
      <c r="X56" s="26"/>
      <c r="Y56" s="26">
        <f t="shared" si="140"/>
        <v>0</v>
      </c>
      <c r="Z56" s="26"/>
      <c r="AA56" s="26"/>
      <c r="AB56" s="26">
        <f t="shared" si="141"/>
        <v>0</v>
      </c>
      <c r="AC56" s="26"/>
      <c r="AD56" s="26"/>
      <c r="AE56" s="26">
        <f t="shared" si="142"/>
        <v>0</v>
      </c>
      <c r="AF56" s="26"/>
      <c r="AG56" s="26"/>
      <c r="AH56" s="26">
        <f t="shared" si="143"/>
        <v>0</v>
      </c>
      <c r="AI56" s="26"/>
      <c r="AJ56" s="26"/>
      <c r="AK56" s="26">
        <f t="shared" si="144"/>
        <v>0</v>
      </c>
      <c r="AL56" s="26"/>
      <c r="AM56" s="26"/>
      <c r="AN56" s="26">
        <f t="shared" si="145"/>
        <v>0</v>
      </c>
      <c r="AO56" s="26"/>
      <c r="AP56" s="26"/>
      <c r="AQ56" s="26">
        <f t="shared" si="146"/>
        <v>0</v>
      </c>
      <c r="AR56" s="26"/>
      <c r="AS56" s="26"/>
      <c r="AT56" s="26">
        <f t="shared" si="4"/>
        <v>0</v>
      </c>
      <c r="AU56" s="26"/>
      <c r="AV56" s="26"/>
      <c r="AW56" s="26">
        <f t="shared" si="5"/>
        <v>0</v>
      </c>
      <c r="AX56" s="26"/>
      <c r="AY56" s="26"/>
      <c r="AZ56" s="26">
        <f t="shared" si="6"/>
        <v>0</v>
      </c>
      <c r="BA56" s="26"/>
      <c r="BB56" s="26"/>
      <c r="BC56" s="26">
        <f t="shared" si="7"/>
        <v>0</v>
      </c>
      <c r="BD56" s="26"/>
      <c r="BE56" s="26"/>
      <c r="BF56" s="26">
        <f t="shared" si="8"/>
        <v>0</v>
      </c>
      <c r="BG56" s="26"/>
      <c r="BH56" s="26"/>
      <c r="BI56" s="26">
        <f t="shared" si="9"/>
        <v>0</v>
      </c>
      <c r="BJ56" s="26"/>
      <c r="BK56" s="26"/>
      <c r="BL56" s="26">
        <f t="shared" si="10"/>
        <v>0</v>
      </c>
      <c r="BM56" s="26"/>
      <c r="BN56" s="26"/>
      <c r="BO56" s="26">
        <f t="shared" si="11"/>
        <v>0</v>
      </c>
      <c r="BP56" s="26"/>
      <c r="BQ56" s="26"/>
      <c r="BR56" s="26">
        <f t="shared" si="12"/>
        <v>0</v>
      </c>
      <c r="BS56" s="26"/>
      <c r="BT56" s="26"/>
      <c r="BU56" s="26">
        <f t="shared" si="13"/>
        <v>0</v>
      </c>
      <c r="BV56" s="26"/>
      <c r="BW56" s="26"/>
      <c r="BX56" s="26">
        <f t="shared" si="14"/>
        <v>0</v>
      </c>
      <c r="BY56" s="26"/>
      <c r="BZ56" s="26"/>
      <c r="CA56" s="27">
        <f t="shared" si="15"/>
        <v>0</v>
      </c>
      <c r="CB56" s="26"/>
      <c r="CC56" s="26"/>
      <c r="CD56" s="26">
        <f t="shared" si="16"/>
        <v>0</v>
      </c>
      <c r="CE56" s="26"/>
      <c r="CF56" s="26"/>
      <c r="CG56" s="26">
        <f t="shared" si="17"/>
        <v>0</v>
      </c>
      <c r="CH56" s="26"/>
      <c r="CI56" s="26"/>
      <c r="CJ56" s="26">
        <f t="shared" si="18"/>
        <v>0</v>
      </c>
      <c r="CK56" s="26"/>
      <c r="CL56" s="26"/>
      <c r="CM56" s="26">
        <f t="shared" si="19"/>
        <v>0</v>
      </c>
      <c r="CN56" s="26"/>
      <c r="CO56" s="26"/>
      <c r="CP56" s="26">
        <f t="shared" si="20"/>
        <v>0</v>
      </c>
      <c r="CQ56" s="26"/>
      <c r="CR56" s="26"/>
      <c r="CS56" s="26">
        <f t="shared" si="21"/>
        <v>0</v>
      </c>
      <c r="CT56" s="26"/>
      <c r="CU56" s="26"/>
      <c r="CV56" s="26">
        <f t="shared" si="22"/>
        <v>0</v>
      </c>
      <c r="CW56" s="26"/>
      <c r="CX56" s="26"/>
      <c r="CY56" s="26">
        <f t="shared" si="23"/>
        <v>0</v>
      </c>
      <c r="CZ56" s="26"/>
      <c r="DA56" s="26"/>
      <c r="DB56" s="26">
        <f t="shared" si="24"/>
        <v>0</v>
      </c>
      <c r="DC56" s="26"/>
      <c r="DD56" s="26"/>
      <c r="DE56" s="26">
        <f t="shared" si="25"/>
        <v>0</v>
      </c>
      <c r="DF56" s="26"/>
      <c r="DG56" s="26"/>
      <c r="DH56" s="26">
        <f t="shared" si="26"/>
        <v>0</v>
      </c>
      <c r="DI56" s="26"/>
      <c r="DJ56" s="26"/>
      <c r="DK56" s="26">
        <f t="shared" si="27"/>
        <v>0</v>
      </c>
      <c r="DL56" s="26"/>
      <c r="DM56" s="26"/>
      <c r="DN56" s="26">
        <f t="shared" si="28"/>
        <v>0</v>
      </c>
      <c r="DO56" s="26"/>
      <c r="DP56" s="26"/>
      <c r="DQ56" s="26">
        <f t="shared" si="29"/>
        <v>0</v>
      </c>
      <c r="DR56" s="26"/>
      <c r="DS56" s="26"/>
      <c r="DT56" s="26">
        <f t="shared" si="30"/>
        <v>0</v>
      </c>
      <c r="DU56" s="26"/>
      <c r="DV56" s="26"/>
      <c r="DW56" s="26">
        <f t="shared" si="31"/>
        <v>0</v>
      </c>
      <c r="DX56" s="26"/>
      <c r="DY56" s="26"/>
      <c r="DZ56" s="26">
        <f t="shared" si="32"/>
        <v>0</v>
      </c>
      <c r="EA56" s="26"/>
      <c r="EB56" s="26"/>
      <c r="EC56" s="26">
        <f t="shared" si="33"/>
        <v>0</v>
      </c>
      <c r="ED56" s="26"/>
      <c r="EE56" s="26"/>
      <c r="EF56" s="26">
        <f t="shared" si="34"/>
        <v>0</v>
      </c>
      <c r="EG56" s="26"/>
      <c r="EH56" s="26"/>
      <c r="EI56" s="26">
        <f t="shared" si="35"/>
        <v>0</v>
      </c>
      <c r="EJ56" s="26"/>
      <c r="EK56" s="26"/>
      <c r="EL56" s="26">
        <f t="shared" si="36"/>
        <v>0</v>
      </c>
      <c r="EM56" s="26"/>
      <c r="EN56" s="26"/>
      <c r="EO56" s="26">
        <f t="shared" si="37"/>
        <v>0</v>
      </c>
      <c r="EP56" s="26"/>
      <c r="EQ56" s="26"/>
      <c r="ER56" s="26">
        <f t="shared" si="38"/>
        <v>0</v>
      </c>
      <c r="ES56" s="26"/>
      <c r="ET56" s="26"/>
      <c r="EU56" s="26">
        <f t="shared" si="39"/>
        <v>0</v>
      </c>
      <c r="EV56" s="26"/>
      <c r="EW56" s="26"/>
      <c r="EX56" s="26">
        <f t="shared" si="40"/>
        <v>0</v>
      </c>
      <c r="EY56" s="26"/>
      <c r="EZ56" s="26"/>
      <c r="FA56" s="26">
        <f t="shared" si="41"/>
        <v>0</v>
      </c>
      <c r="FB56" s="26"/>
      <c r="FC56" s="26"/>
      <c r="FD56" s="26">
        <f t="shared" si="42"/>
        <v>0</v>
      </c>
      <c r="FE56" s="26"/>
      <c r="FF56" s="26"/>
      <c r="FG56" s="26">
        <f t="shared" si="0"/>
        <v>0</v>
      </c>
      <c r="FH56" s="26"/>
      <c r="FI56" s="26"/>
      <c r="FJ56" s="26">
        <f t="shared" si="43"/>
        <v>0</v>
      </c>
      <c r="FK56" s="26"/>
      <c r="FL56" s="26"/>
      <c r="FM56" s="26">
        <f t="shared" si="44"/>
        <v>0</v>
      </c>
      <c r="FN56" s="26"/>
      <c r="FO56" s="26"/>
      <c r="FP56" s="26">
        <f t="shared" si="45"/>
        <v>0</v>
      </c>
      <c r="FQ56" s="26"/>
      <c r="FR56" s="26"/>
      <c r="FS56" s="26">
        <f t="shared" si="46"/>
        <v>0</v>
      </c>
      <c r="FT56" s="26"/>
      <c r="FU56" s="26"/>
      <c r="FV56" s="26">
        <f t="shared" si="47"/>
        <v>0</v>
      </c>
      <c r="FW56" s="26"/>
      <c r="FX56" s="26"/>
      <c r="FY56" s="26">
        <f t="shared" si="48"/>
        <v>0</v>
      </c>
      <c r="FZ56" s="26"/>
      <c r="GA56" s="26"/>
      <c r="GB56" s="26">
        <f t="shared" si="49"/>
        <v>0</v>
      </c>
      <c r="GC56" s="26"/>
      <c r="GD56" s="26"/>
      <c r="GE56" s="26">
        <f t="shared" si="50"/>
        <v>0</v>
      </c>
      <c r="GF56" s="26"/>
      <c r="GG56" s="26"/>
      <c r="GH56" s="26">
        <f t="shared" si="51"/>
        <v>0</v>
      </c>
      <c r="GI56" s="26"/>
      <c r="GJ56" s="26"/>
      <c r="GK56" s="26">
        <f t="shared" si="52"/>
        <v>0</v>
      </c>
      <c r="GL56" s="26"/>
      <c r="GM56" s="26"/>
      <c r="GN56" s="26">
        <f t="shared" si="53"/>
        <v>0</v>
      </c>
      <c r="GO56" s="26"/>
      <c r="GP56" s="26"/>
      <c r="GQ56" s="26">
        <f t="shared" si="54"/>
        <v>0</v>
      </c>
      <c r="GR56" s="26"/>
      <c r="GS56" s="26"/>
      <c r="GT56" s="26">
        <f t="shared" si="55"/>
        <v>0</v>
      </c>
      <c r="GU56" s="26"/>
      <c r="GV56" s="26"/>
      <c r="GW56" s="26">
        <f t="shared" si="56"/>
        <v>0</v>
      </c>
      <c r="GX56" s="26"/>
      <c r="GY56" s="26"/>
      <c r="GZ56" s="26">
        <f t="shared" si="57"/>
        <v>0</v>
      </c>
      <c r="HA56" s="26"/>
      <c r="HB56" s="26"/>
      <c r="HC56" s="26">
        <f t="shared" si="58"/>
        <v>0</v>
      </c>
      <c r="HD56" s="26"/>
      <c r="HE56" s="26"/>
      <c r="HF56" s="26">
        <f t="shared" si="59"/>
        <v>0</v>
      </c>
      <c r="HG56" s="26"/>
      <c r="HH56" s="26"/>
      <c r="HI56" s="26">
        <f t="shared" si="60"/>
        <v>0</v>
      </c>
      <c r="HJ56" s="26"/>
      <c r="HK56" s="26"/>
      <c r="HL56" s="26">
        <f t="shared" si="61"/>
        <v>0</v>
      </c>
      <c r="HM56" s="26"/>
      <c r="HN56" s="26"/>
      <c r="HO56" s="26">
        <f t="shared" si="62"/>
        <v>0</v>
      </c>
      <c r="HP56" s="26"/>
      <c r="HQ56" s="26"/>
      <c r="HR56" s="26">
        <f t="shared" si="63"/>
        <v>0</v>
      </c>
      <c r="HS56" s="26"/>
      <c r="HT56" s="26"/>
      <c r="HU56" s="26">
        <f t="shared" si="1"/>
        <v>0</v>
      </c>
      <c r="HV56" s="26"/>
      <c r="HW56" s="26"/>
      <c r="HX56" s="26">
        <f t="shared" si="64"/>
        <v>0</v>
      </c>
      <c r="HY56" s="26"/>
      <c r="HZ56" s="26"/>
      <c r="IA56" s="26">
        <f t="shared" si="65"/>
        <v>0</v>
      </c>
      <c r="IB56" s="26"/>
      <c r="IC56" s="26"/>
      <c r="ID56" s="26">
        <f t="shared" si="66"/>
        <v>0</v>
      </c>
      <c r="IE56" s="26"/>
      <c r="IF56" s="26"/>
      <c r="IG56" s="33">
        <f t="shared" si="67"/>
        <v>0</v>
      </c>
      <c r="IH56" s="26"/>
      <c r="II56" s="26"/>
      <c r="IJ56" s="33">
        <f t="shared" si="68"/>
        <v>0</v>
      </c>
      <c r="IK56" s="26"/>
      <c r="IL56" s="26"/>
      <c r="IM56" s="33">
        <f t="shared" si="69"/>
        <v>0</v>
      </c>
      <c r="IN56" s="26"/>
      <c r="IO56" s="26"/>
      <c r="IP56" s="26">
        <f t="shared" si="70"/>
        <v>0</v>
      </c>
      <c r="IQ56" s="26"/>
      <c r="IR56" s="26"/>
      <c r="IS56" s="26">
        <f t="shared" si="71"/>
        <v>0</v>
      </c>
      <c r="IT56" s="26"/>
      <c r="IU56" s="26"/>
      <c r="IV56" s="26">
        <f t="shared" si="72"/>
        <v>0</v>
      </c>
      <c r="IW56" s="26"/>
      <c r="IX56" s="26"/>
      <c r="IY56" s="26">
        <f t="shared" si="73"/>
        <v>0</v>
      </c>
      <c r="IZ56" s="26"/>
      <c r="JA56" s="26"/>
      <c r="JB56" s="26">
        <f t="shared" si="74"/>
        <v>0</v>
      </c>
      <c r="JC56" s="26"/>
      <c r="JD56" s="26"/>
      <c r="JE56" s="26">
        <f t="shared" si="75"/>
        <v>0</v>
      </c>
      <c r="JF56" s="26"/>
      <c r="JG56" s="26"/>
      <c r="JH56" s="26">
        <f t="shared" si="76"/>
        <v>0</v>
      </c>
      <c r="JI56" s="26"/>
      <c r="JJ56" s="26"/>
      <c r="JK56" s="26">
        <f t="shared" si="77"/>
        <v>0</v>
      </c>
      <c r="JL56" s="26"/>
      <c r="JM56" s="26"/>
      <c r="JN56" s="26">
        <f t="shared" si="78"/>
        <v>0</v>
      </c>
      <c r="JO56" s="26"/>
      <c r="JP56" s="26"/>
      <c r="JQ56" s="26">
        <f t="shared" si="79"/>
        <v>0</v>
      </c>
      <c r="JR56" s="26"/>
      <c r="JS56" s="26"/>
      <c r="JT56" s="26">
        <f t="shared" si="80"/>
        <v>0</v>
      </c>
      <c r="JU56" s="26"/>
      <c r="JV56" s="26"/>
      <c r="JW56" s="26">
        <f t="shared" si="131"/>
        <v>0</v>
      </c>
      <c r="JX56" s="26"/>
      <c r="JY56" s="26"/>
      <c r="JZ56" s="26">
        <f t="shared" si="81"/>
        <v>0</v>
      </c>
      <c r="KA56" s="26"/>
      <c r="KB56" s="26"/>
      <c r="KC56" s="26">
        <f t="shared" si="82"/>
        <v>0</v>
      </c>
      <c r="KD56" s="26"/>
      <c r="KE56" s="26"/>
      <c r="KF56" s="26">
        <f t="shared" si="83"/>
        <v>0</v>
      </c>
      <c r="KG56" s="26"/>
      <c r="KH56" s="26"/>
      <c r="KI56" s="26">
        <f t="shared" si="84"/>
        <v>0</v>
      </c>
      <c r="KJ56" s="26"/>
      <c r="KK56" s="26"/>
      <c r="KL56" s="26">
        <f t="shared" si="85"/>
        <v>0</v>
      </c>
      <c r="KM56" s="26"/>
      <c r="KN56" s="26"/>
      <c r="KO56" s="26">
        <f t="shared" si="86"/>
        <v>0</v>
      </c>
      <c r="KP56" s="26"/>
      <c r="KQ56" s="26"/>
      <c r="KR56" s="26">
        <f t="shared" si="87"/>
        <v>0</v>
      </c>
      <c r="KS56" s="26"/>
      <c r="KT56" s="26"/>
      <c r="KU56" s="26">
        <f t="shared" si="88"/>
        <v>0</v>
      </c>
      <c r="KV56" s="26"/>
      <c r="KW56" s="26"/>
      <c r="KX56" s="26">
        <f t="shared" si="89"/>
        <v>0</v>
      </c>
      <c r="KY56" s="26"/>
      <c r="KZ56" s="26"/>
      <c r="LA56" s="26">
        <f t="shared" si="90"/>
        <v>0</v>
      </c>
      <c r="LB56" s="26"/>
      <c r="LC56" s="26"/>
      <c r="LD56" s="26">
        <f t="shared" si="91"/>
        <v>0</v>
      </c>
      <c r="LE56" s="26"/>
      <c r="LF56" s="26"/>
      <c r="LG56" s="26">
        <f t="shared" si="92"/>
        <v>0</v>
      </c>
      <c r="LH56" s="26"/>
      <c r="LI56" s="26"/>
      <c r="LJ56" s="26">
        <f t="shared" si="93"/>
        <v>0</v>
      </c>
      <c r="LK56" s="26"/>
      <c r="LL56" s="26"/>
      <c r="LM56" s="26">
        <f t="shared" si="94"/>
        <v>0</v>
      </c>
      <c r="LN56" s="26"/>
      <c r="LO56" s="26"/>
      <c r="LP56" s="26">
        <f t="shared" si="95"/>
        <v>0</v>
      </c>
      <c r="LQ56" s="26"/>
      <c r="LR56" s="26"/>
      <c r="LS56" s="26">
        <f t="shared" si="2"/>
        <v>0</v>
      </c>
      <c r="LT56" s="26"/>
      <c r="LU56" s="26"/>
      <c r="LV56" s="26">
        <f t="shared" si="96"/>
        <v>0</v>
      </c>
      <c r="LW56" s="26"/>
      <c r="LX56" s="26"/>
      <c r="LY56" s="26">
        <f t="shared" si="3"/>
        <v>0</v>
      </c>
      <c r="LZ56" s="26"/>
      <c r="MA56" s="26"/>
      <c r="MB56" s="26">
        <f t="shared" si="97"/>
        <v>0</v>
      </c>
      <c r="MC56" s="26"/>
      <c r="MD56" s="26"/>
      <c r="ME56" s="26">
        <f t="shared" si="98"/>
        <v>0</v>
      </c>
      <c r="MF56" s="26"/>
      <c r="MG56" s="26"/>
      <c r="MH56" s="26">
        <f t="shared" si="99"/>
        <v>0</v>
      </c>
      <c r="MI56" s="26"/>
      <c r="MJ56" s="26"/>
      <c r="MK56" s="26">
        <f t="shared" si="100"/>
        <v>0</v>
      </c>
      <c r="ML56" s="26"/>
      <c r="MM56" s="26"/>
      <c r="MN56" s="26">
        <f t="shared" si="101"/>
        <v>0</v>
      </c>
      <c r="MO56" s="26"/>
      <c r="MP56" s="26"/>
      <c r="MQ56" s="26">
        <f t="shared" si="102"/>
        <v>0</v>
      </c>
      <c r="MR56" s="26"/>
      <c r="MS56" s="26"/>
      <c r="MT56" s="26">
        <f t="shared" si="103"/>
        <v>0</v>
      </c>
      <c r="MU56" s="26"/>
      <c r="MV56" s="26"/>
      <c r="MW56" s="26">
        <f t="shared" si="104"/>
        <v>0</v>
      </c>
      <c r="MX56" s="26"/>
      <c r="MY56" s="26"/>
      <c r="MZ56" s="26">
        <f t="shared" si="105"/>
        <v>0</v>
      </c>
      <c r="NA56" s="26"/>
      <c r="NB56" s="26"/>
      <c r="NC56" s="26">
        <f t="shared" si="106"/>
        <v>0</v>
      </c>
      <c r="ND56" s="26"/>
      <c r="NE56" s="26"/>
      <c r="NF56" s="26">
        <f t="shared" si="107"/>
        <v>0</v>
      </c>
      <c r="NG56" s="26"/>
      <c r="NH56" s="26"/>
      <c r="NI56" s="26">
        <f t="shared" si="108"/>
        <v>0</v>
      </c>
      <c r="NJ56" s="26"/>
      <c r="NK56" s="26"/>
      <c r="NL56" s="26">
        <f t="shared" si="109"/>
        <v>0</v>
      </c>
      <c r="NM56" s="26"/>
      <c r="NN56" s="26"/>
      <c r="NO56" s="26">
        <f t="shared" si="110"/>
        <v>0</v>
      </c>
      <c r="NP56" s="26"/>
      <c r="NQ56" s="26"/>
      <c r="NR56" s="26">
        <f t="shared" si="111"/>
        <v>0</v>
      </c>
      <c r="NS56" s="26"/>
      <c r="NT56" s="26"/>
      <c r="NU56" s="26">
        <f t="shared" si="112"/>
        <v>0</v>
      </c>
      <c r="NV56" s="26"/>
      <c r="NW56" s="26"/>
      <c r="NX56" s="26">
        <f t="shared" si="113"/>
        <v>0</v>
      </c>
      <c r="NY56" s="26"/>
      <c r="NZ56" s="26"/>
      <c r="OA56" s="26">
        <f t="shared" si="114"/>
        <v>0</v>
      </c>
      <c r="OB56" s="26"/>
      <c r="OC56" s="26"/>
      <c r="OD56" s="26">
        <f t="shared" si="115"/>
        <v>0</v>
      </c>
      <c r="OE56" s="26"/>
      <c r="OF56" s="26"/>
      <c r="OG56" s="26">
        <f t="shared" si="116"/>
        <v>0</v>
      </c>
      <c r="OH56" s="26"/>
      <c r="OI56" s="26"/>
      <c r="OJ56" s="26">
        <f t="shared" si="117"/>
        <v>0</v>
      </c>
      <c r="OK56" s="26"/>
      <c r="OL56" s="26"/>
      <c r="OM56" s="26">
        <f t="shared" si="132"/>
        <v>0</v>
      </c>
      <c r="ON56" s="26"/>
      <c r="OO56" s="26"/>
      <c r="OP56" s="26">
        <f t="shared" si="118"/>
        <v>0</v>
      </c>
      <c r="OQ56" s="26"/>
      <c r="OR56" s="26"/>
      <c r="OS56" s="27">
        <f t="shared" si="119"/>
        <v>0</v>
      </c>
      <c r="OT56" s="26"/>
      <c r="OU56" s="26"/>
      <c r="OV56" s="26">
        <f t="shared" si="133"/>
        <v>0</v>
      </c>
      <c r="OW56" s="26"/>
      <c r="OX56" s="26"/>
      <c r="OY56" s="26">
        <f t="shared" si="120"/>
        <v>0</v>
      </c>
      <c r="OZ56" s="26"/>
      <c r="PA56" s="26"/>
      <c r="PB56" s="26">
        <f t="shared" si="121"/>
        <v>0</v>
      </c>
      <c r="PC56" s="26"/>
      <c r="PD56" s="26"/>
      <c r="PE56" s="26">
        <f t="shared" si="122"/>
        <v>0</v>
      </c>
      <c r="PF56" s="28">
        <f t="shared" si="123"/>
        <v>0</v>
      </c>
      <c r="PG56" s="29">
        <f t="shared" si="124"/>
        <v>0</v>
      </c>
      <c r="PH56" s="18"/>
      <c r="PI56" s="28">
        <f t="shared" si="125"/>
        <v>0</v>
      </c>
      <c r="PJ56" s="29">
        <f t="shared" si="126"/>
        <v>0</v>
      </c>
      <c r="PK56" s="6"/>
      <c r="PL56" s="28">
        <f t="shared" si="127"/>
        <v>0</v>
      </c>
      <c r="PM56" s="28">
        <f t="shared" si="128"/>
        <v>0</v>
      </c>
      <c r="PN56" s="6"/>
      <c r="PO56" s="28">
        <f t="shared" si="129"/>
        <v>0</v>
      </c>
      <c r="PP56" s="29">
        <f t="shared" si="130"/>
        <v>0</v>
      </c>
    </row>
    <row r="57" spans="1:432" s="30" customFormat="1" ht="20.25" hidden="1" x14ac:dyDescent="0.3">
      <c r="A57" s="19">
        <v>53</v>
      </c>
      <c r="B57" s="31" t="s">
        <v>164</v>
      </c>
      <c r="C57" s="32" t="s">
        <v>122</v>
      </c>
      <c r="D57" s="26">
        <v>150</v>
      </c>
      <c r="E57" s="26"/>
      <c r="F57" s="26"/>
      <c r="G57" s="26">
        <f t="shared" si="134"/>
        <v>150</v>
      </c>
      <c r="H57" s="26"/>
      <c r="I57" s="26"/>
      <c r="J57" s="26">
        <f t="shared" si="135"/>
        <v>150</v>
      </c>
      <c r="K57" s="26"/>
      <c r="L57" s="26"/>
      <c r="M57" s="26">
        <f t="shared" si="136"/>
        <v>150</v>
      </c>
      <c r="N57" s="26"/>
      <c r="O57" s="26"/>
      <c r="P57" s="26">
        <f t="shared" si="137"/>
        <v>150</v>
      </c>
      <c r="Q57" s="26"/>
      <c r="R57" s="26"/>
      <c r="S57" s="26">
        <f t="shared" si="138"/>
        <v>150</v>
      </c>
      <c r="T57" s="26"/>
      <c r="U57" s="26"/>
      <c r="V57" s="26">
        <f t="shared" si="139"/>
        <v>150</v>
      </c>
      <c r="W57" s="26"/>
      <c r="X57" s="26"/>
      <c r="Y57" s="26">
        <f t="shared" si="140"/>
        <v>150</v>
      </c>
      <c r="Z57" s="26"/>
      <c r="AA57" s="26"/>
      <c r="AB57" s="26">
        <f t="shared" si="141"/>
        <v>150</v>
      </c>
      <c r="AC57" s="26"/>
      <c r="AD57" s="26"/>
      <c r="AE57" s="26">
        <f t="shared" si="142"/>
        <v>150</v>
      </c>
      <c r="AF57" s="26"/>
      <c r="AG57" s="26"/>
      <c r="AH57" s="26">
        <f t="shared" si="143"/>
        <v>150</v>
      </c>
      <c r="AI57" s="26"/>
      <c r="AJ57" s="26"/>
      <c r="AK57" s="26">
        <f t="shared" si="144"/>
        <v>150</v>
      </c>
      <c r="AL57" s="26"/>
      <c r="AM57" s="26"/>
      <c r="AN57" s="26">
        <f t="shared" si="145"/>
        <v>150</v>
      </c>
      <c r="AO57" s="26"/>
      <c r="AP57" s="26"/>
      <c r="AQ57" s="26">
        <f t="shared" si="146"/>
        <v>150</v>
      </c>
      <c r="AR57" s="26"/>
      <c r="AS57" s="26"/>
      <c r="AT57" s="26">
        <f t="shared" si="4"/>
        <v>150</v>
      </c>
      <c r="AU57" s="26"/>
      <c r="AV57" s="26"/>
      <c r="AW57" s="26">
        <f t="shared" si="5"/>
        <v>150</v>
      </c>
      <c r="AX57" s="26"/>
      <c r="AY57" s="26"/>
      <c r="AZ57" s="26">
        <f t="shared" si="6"/>
        <v>150</v>
      </c>
      <c r="BA57" s="26"/>
      <c r="BB57" s="26"/>
      <c r="BC57" s="26">
        <f t="shared" si="7"/>
        <v>150</v>
      </c>
      <c r="BD57" s="26"/>
      <c r="BE57" s="26"/>
      <c r="BF57" s="26">
        <f t="shared" si="8"/>
        <v>150</v>
      </c>
      <c r="BG57" s="26"/>
      <c r="BH57" s="26"/>
      <c r="BI57" s="26">
        <f t="shared" si="9"/>
        <v>150</v>
      </c>
      <c r="BJ57" s="26"/>
      <c r="BK57" s="26"/>
      <c r="BL57" s="26">
        <f t="shared" si="10"/>
        <v>150</v>
      </c>
      <c r="BM57" s="26"/>
      <c r="BN57" s="26"/>
      <c r="BO57" s="26">
        <f t="shared" si="11"/>
        <v>150</v>
      </c>
      <c r="BP57" s="26"/>
      <c r="BQ57" s="26"/>
      <c r="BR57" s="26">
        <f t="shared" si="12"/>
        <v>150</v>
      </c>
      <c r="BS57" s="26"/>
      <c r="BT57" s="26"/>
      <c r="BU57" s="26">
        <f t="shared" si="13"/>
        <v>150</v>
      </c>
      <c r="BV57" s="26"/>
      <c r="BW57" s="26"/>
      <c r="BX57" s="26">
        <f t="shared" si="14"/>
        <v>150</v>
      </c>
      <c r="BY57" s="26"/>
      <c r="BZ57" s="26"/>
      <c r="CA57" s="27">
        <f t="shared" si="15"/>
        <v>150</v>
      </c>
      <c r="CB57" s="26"/>
      <c r="CC57" s="26"/>
      <c r="CD57" s="26">
        <f t="shared" si="16"/>
        <v>150</v>
      </c>
      <c r="CE57" s="26"/>
      <c r="CF57" s="26"/>
      <c r="CG57" s="26">
        <f t="shared" si="17"/>
        <v>150</v>
      </c>
      <c r="CH57" s="26">
        <v>100</v>
      </c>
      <c r="CI57" s="26">
        <v>100</v>
      </c>
      <c r="CJ57" s="26">
        <f t="shared" si="18"/>
        <v>150</v>
      </c>
      <c r="CK57" s="26"/>
      <c r="CL57" s="26"/>
      <c r="CM57" s="26">
        <f t="shared" si="19"/>
        <v>150</v>
      </c>
      <c r="CN57" s="26"/>
      <c r="CO57" s="26"/>
      <c r="CP57" s="26">
        <f t="shared" si="20"/>
        <v>150</v>
      </c>
      <c r="CQ57" s="26"/>
      <c r="CR57" s="26"/>
      <c r="CS57" s="26">
        <f t="shared" si="21"/>
        <v>150</v>
      </c>
      <c r="CT57" s="26"/>
      <c r="CU57" s="26"/>
      <c r="CV57" s="26">
        <f t="shared" si="22"/>
        <v>150</v>
      </c>
      <c r="CW57" s="26"/>
      <c r="CX57" s="26"/>
      <c r="CY57" s="26">
        <f t="shared" si="23"/>
        <v>150</v>
      </c>
      <c r="CZ57" s="26"/>
      <c r="DA57" s="26"/>
      <c r="DB57" s="26">
        <f t="shared" si="24"/>
        <v>150</v>
      </c>
      <c r="DC57" s="26"/>
      <c r="DD57" s="26"/>
      <c r="DE57" s="26">
        <f t="shared" si="25"/>
        <v>150</v>
      </c>
      <c r="DF57" s="26"/>
      <c r="DG57" s="26"/>
      <c r="DH57" s="26">
        <f t="shared" si="26"/>
        <v>150</v>
      </c>
      <c r="DI57" s="26"/>
      <c r="DJ57" s="26"/>
      <c r="DK57" s="26">
        <f t="shared" si="27"/>
        <v>150</v>
      </c>
      <c r="DL57" s="26">
        <v>22</v>
      </c>
      <c r="DM57" s="26">
        <v>22</v>
      </c>
      <c r="DN57" s="26">
        <f t="shared" si="28"/>
        <v>150</v>
      </c>
      <c r="DO57" s="26"/>
      <c r="DP57" s="26"/>
      <c r="DQ57" s="26">
        <f t="shared" si="29"/>
        <v>150</v>
      </c>
      <c r="DR57" s="26"/>
      <c r="DS57" s="26"/>
      <c r="DT57" s="26">
        <f t="shared" si="30"/>
        <v>150</v>
      </c>
      <c r="DU57" s="26"/>
      <c r="DV57" s="26"/>
      <c r="DW57" s="26">
        <f t="shared" si="31"/>
        <v>150</v>
      </c>
      <c r="DX57" s="26"/>
      <c r="DY57" s="26"/>
      <c r="DZ57" s="26">
        <f t="shared" si="32"/>
        <v>150</v>
      </c>
      <c r="EA57" s="26"/>
      <c r="EB57" s="26"/>
      <c r="EC57" s="26">
        <f t="shared" si="33"/>
        <v>150</v>
      </c>
      <c r="ED57" s="26"/>
      <c r="EE57" s="26"/>
      <c r="EF57" s="26">
        <f t="shared" si="34"/>
        <v>150</v>
      </c>
      <c r="EG57" s="26"/>
      <c r="EH57" s="26"/>
      <c r="EI57" s="26">
        <f t="shared" si="35"/>
        <v>150</v>
      </c>
      <c r="EJ57" s="26"/>
      <c r="EK57" s="26"/>
      <c r="EL57" s="26">
        <f t="shared" si="36"/>
        <v>150</v>
      </c>
      <c r="EM57" s="26"/>
      <c r="EN57" s="26"/>
      <c r="EO57" s="26">
        <f t="shared" si="37"/>
        <v>150</v>
      </c>
      <c r="EP57" s="26"/>
      <c r="EQ57" s="26"/>
      <c r="ER57" s="26">
        <f t="shared" si="38"/>
        <v>150</v>
      </c>
      <c r="ES57" s="26"/>
      <c r="ET57" s="26"/>
      <c r="EU57" s="26">
        <f t="shared" si="39"/>
        <v>150</v>
      </c>
      <c r="EV57" s="26"/>
      <c r="EW57" s="26"/>
      <c r="EX57" s="26">
        <f t="shared" si="40"/>
        <v>150</v>
      </c>
      <c r="EY57" s="26"/>
      <c r="EZ57" s="26"/>
      <c r="FA57" s="26">
        <f t="shared" si="41"/>
        <v>150</v>
      </c>
      <c r="FB57" s="26"/>
      <c r="FC57" s="26"/>
      <c r="FD57" s="26">
        <f t="shared" si="42"/>
        <v>150</v>
      </c>
      <c r="FE57" s="26"/>
      <c r="FF57" s="26"/>
      <c r="FG57" s="26">
        <f t="shared" si="0"/>
        <v>150</v>
      </c>
      <c r="FH57" s="26"/>
      <c r="FI57" s="26"/>
      <c r="FJ57" s="26">
        <f t="shared" si="43"/>
        <v>150</v>
      </c>
      <c r="FK57" s="26"/>
      <c r="FL57" s="26"/>
      <c r="FM57" s="26">
        <f t="shared" si="44"/>
        <v>150</v>
      </c>
      <c r="FN57" s="26"/>
      <c r="FO57" s="26"/>
      <c r="FP57" s="26">
        <f t="shared" si="45"/>
        <v>150</v>
      </c>
      <c r="FQ57" s="26"/>
      <c r="FR57" s="26"/>
      <c r="FS57" s="26">
        <f t="shared" si="46"/>
        <v>150</v>
      </c>
      <c r="FT57" s="26"/>
      <c r="FU57" s="26"/>
      <c r="FV57" s="26">
        <f t="shared" si="47"/>
        <v>150</v>
      </c>
      <c r="FW57" s="26"/>
      <c r="FX57" s="26"/>
      <c r="FY57" s="26">
        <f t="shared" si="48"/>
        <v>150</v>
      </c>
      <c r="FZ57" s="26"/>
      <c r="GA57" s="26"/>
      <c r="GB57" s="26">
        <f t="shared" si="49"/>
        <v>150</v>
      </c>
      <c r="GC57" s="26"/>
      <c r="GD57" s="26"/>
      <c r="GE57" s="26">
        <f t="shared" si="50"/>
        <v>150</v>
      </c>
      <c r="GF57" s="26"/>
      <c r="GG57" s="26"/>
      <c r="GH57" s="26">
        <f t="shared" si="51"/>
        <v>150</v>
      </c>
      <c r="GI57" s="26">
        <v>8</v>
      </c>
      <c r="GJ57" s="26">
        <v>8</v>
      </c>
      <c r="GK57" s="26">
        <f t="shared" si="52"/>
        <v>150</v>
      </c>
      <c r="GL57" s="26"/>
      <c r="GM57" s="26"/>
      <c r="GN57" s="26">
        <f t="shared" si="53"/>
        <v>150</v>
      </c>
      <c r="GO57" s="26"/>
      <c r="GP57" s="26"/>
      <c r="GQ57" s="26">
        <f t="shared" si="54"/>
        <v>150</v>
      </c>
      <c r="GR57" s="26"/>
      <c r="GS57" s="26"/>
      <c r="GT57" s="26">
        <f t="shared" si="55"/>
        <v>150</v>
      </c>
      <c r="GU57" s="26">
        <v>4</v>
      </c>
      <c r="GV57" s="26">
        <v>4</v>
      </c>
      <c r="GW57" s="26">
        <f t="shared" si="56"/>
        <v>150</v>
      </c>
      <c r="GX57" s="26"/>
      <c r="GY57" s="26"/>
      <c r="GZ57" s="26">
        <f t="shared" si="57"/>
        <v>150</v>
      </c>
      <c r="HA57" s="26"/>
      <c r="HB57" s="26"/>
      <c r="HC57" s="26">
        <f t="shared" si="58"/>
        <v>150</v>
      </c>
      <c r="HD57" s="26"/>
      <c r="HE57" s="26"/>
      <c r="HF57" s="26">
        <f t="shared" si="59"/>
        <v>150</v>
      </c>
      <c r="HG57" s="26">
        <v>15</v>
      </c>
      <c r="HH57" s="26">
        <v>15</v>
      </c>
      <c r="HI57" s="26">
        <f t="shared" si="60"/>
        <v>150</v>
      </c>
      <c r="HJ57" s="26">
        <v>5</v>
      </c>
      <c r="HK57" s="26">
        <v>5</v>
      </c>
      <c r="HL57" s="26">
        <f t="shared" si="61"/>
        <v>150</v>
      </c>
      <c r="HM57" s="26"/>
      <c r="HN57" s="26"/>
      <c r="HO57" s="26">
        <f t="shared" si="62"/>
        <v>150</v>
      </c>
      <c r="HP57" s="26"/>
      <c r="HQ57" s="26"/>
      <c r="HR57" s="26">
        <f t="shared" si="63"/>
        <v>150</v>
      </c>
      <c r="HS57" s="26"/>
      <c r="HT57" s="26"/>
      <c r="HU57" s="26">
        <f t="shared" si="1"/>
        <v>150</v>
      </c>
      <c r="HV57" s="26"/>
      <c r="HW57" s="26"/>
      <c r="HX57" s="26">
        <f t="shared" si="64"/>
        <v>150</v>
      </c>
      <c r="HY57" s="26"/>
      <c r="HZ57" s="26"/>
      <c r="IA57" s="26">
        <f t="shared" si="65"/>
        <v>150</v>
      </c>
      <c r="IB57" s="26"/>
      <c r="IC57" s="26"/>
      <c r="ID57" s="26">
        <f t="shared" si="66"/>
        <v>150</v>
      </c>
      <c r="IE57" s="26"/>
      <c r="IF57" s="26"/>
      <c r="IG57" s="33">
        <f t="shared" si="67"/>
        <v>150</v>
      </c>
      <c r="IH57" s="26"/>
      <c r="II57" s="26"/>
      <c r="IJ57" s="33">
        <f t="shared" si="68"/>
        <v>150</v>
      </c>
      <c r="IK57" s="26"/>
      <c r="IL57" s="26"/>
      <c r="IM57" s="33">
        <f t="shared" si="69"/>
        <v>150</v>
      </c>
      <c r="IN57" s="26"/>
      <c r="IO57" s="26"/>
      <c r="IP57" s="26">
        <f t="shared" si="70"/>
        <v>150</v>
      </c>
      <c r="IQ57" s="26"/>
      <c r="IR57" s="26"/>
      <c r="IS57" s="26">
        <f t="shared" si="71"/>
        <v>150</v>
      </c>
      <c r="IT57" s="26"/>
      <c r="IU57" s="26"/>
      <c r="IV57" s="26">
        <f t="shared" si="72"/>
        <v>150</v>
      </c>
      <c r="IW57" s="26"/>
      <c r="IX57" s="26"/>
      <c r="IY57" s="26">
        <f t="shared" si="73"/>
        <v>150</v>
      </c>
      <c r="IZ57" s="26"/>
      <c r="JA57" s="26"/>
      <c r="JB57" s="26">
        <f t="shared" si="74"/>
        <v>150</v>
      </c>
      <c r="JC57" s="26"/>
      <c r="JD57" s="26"/>
      <c r="JE57" s="26">
        <f t="shared" si="75"/>
        <v>150</v>
      </c>
      <c r="JF57" s="26"/>
      <c r="JG57" s="26"/>
      <c r="JH57" s="26">
        <f t="shared" si="76"/>
        <v>150</v>
      </c>
      <c r="JI57" s="26"/>
      <c r="JJ57" s="26"/>
      <c r="JK57" s="26">
        <f t="shared" si="77"/>
        <v>150</v>
      </c>
      <c r="JL57" s="26">
        <v>3</v>
      </c>
      <c r="JM57" s="26">
        <v>3</v>
      </c>
      <c r="JN57" s="26">
        <f t="shared" si="78"/>
        <v>150</v>
      </c>
      <c r="JO57" s="26"/>
      <c r="JP57" s="26"/>
      <c r="JQ57" s="26">
        <f t="shared" si="79"/>
        <v>150</v>
      </c>
      <c r="JR57" s="26"/>
      <c r="JS57" s="26"/>
      <c r="JT57" s="26">
        <f t="shared" si="80"/>
        <v>150</v>
      </c>
      <c r="JU57" s="26"/>
      <c r="JV57" s="26"/>
      <c r="JW57" s="26">
        <f t="shared" si="131"/>
        <v>150</v>
      </c>
      <c r="JX57" s="26"/>
      <c r="JY57" s="26"/>
      <c r="JZ57" s="26">
        <f t="shared" si="81"/>
        <v>150</v>
      </c>
      <c r="KA57" s="26"/>
      <c r="KB57" s="26"/>
      <c r="KC57" s="26">
        <f t="shared" si="82"/>
        <v>150</v>
      </c>
      <c r="KD57" s="26"/>
      <c r="KE57" s="26"/>
      <c r="KF57" s="26">
        <f t="shared" si="83"/>
        <v>150</v>
      </c>
      <c r="KG57" s="26"/>
      <c r="KH57" s="26"/>
      <c r="KI57" s="26">
        <f t="shared" si="84"/>
        <v>150</v>
      </c>
      <c r="KJ57" s="26"/>
      <c r="KK57" s="26"/>
      <c r="KL57" s="26">
        <f t="shared" si="85"/>
        <v>150</v>
      </c>
      <c r="KM57" s="26"/>
      <c r="KN57" s="26"/>
      <c r="KO57" s="26">
        <f t="shared" si="86"/>
        <v>150</v>
      </c>
      <c r="KP57" s="26"/>
      <c r="KQ57" s="26"/>
      <c r="KR57" s="26">
        <f t="shared" si="87"/>
        <v>150</v>
      </c>
      <c r="KS57" s="26"/>
      <c r="KT57" s="26"/>
      <c r="KU57" s="26">
        <f t="shared" si="88"/>
        <v>150</v>
      </c>
      <c r="KV57" s="26"/>
      <c r="KW57" s="26"/>
      <c r="KX57" s="26">
        <f t="shared" si="89"/>
        <v>150</v>
      </c>
      <c r="KY57" s="26">
        <v>3</v>
      </c>
      <c r="KZ57" s="26">
        <v>3</v>
      </c>
      <c r="LA57" s="26">
        <f t="shared" si="90"/>
        <v>150</v>
      </c>
      <c r="LB57" s="26"/>
      <c r="LC57" s="26"/>
      <c r="LD57" s="26">
        <f t="shared" si="91"/>
        <v>150</v>
      </c>
      <c r="LE57" s="26"/>
      <c r="LF57" s="26"/>
      <c r="LG57" s="26">
        <f t="shared" si="92"/>
        <v>150</v>
      </c>
      <c r="LH57" s="26">
        <v>50</v>
      </c>
      <c r="LI57" s="26">
        <v>50</v>
      </c>
      <c r="LJ57" s="26">
        <f t="shared" si="93"/>
        <v>150</v>
      </c>
      <c r="LK57" s="26"/>
      <c r="LL57" s="26"/>
      <c r="LM57" s="26">
        <f t="shared" si="94"/>
        <v>150</v>
      </c>
      <c r="LN57" s="26">
        <v>7</v>
      </c>
      <c r="LO57" s="26">
        <v>7</v>
      </c>
      <c r="LP57" s="26">
        <f t="shared" si="95"/>
        <v>150</v>
      </c>
      <c r="LQ57" s="26"/>
      <c r="LR57" s="26"/>
      <c r="LS57" s="26">
        <f t="shared" si="2"/>
        <v>150</v>
      </c>
      <c r="LT57" s="26"/>
      <c r="LU57" s="26"/>
      <c r="LV57" s="26">
        <f t="shared" si="96"/>
        <v>150</v>
      </c>
      <c r="LW57" s="26">
        <v>18</v>
      </c>
      <c r="LX57" s="26">
        <v>18</v>
      </c>
      <c r="LY57" s="26">
        <f t="shared" si="3"/>
        <v>150</v>
      </c>
      <c r="LZ57" s="26"/>
      <c r="MA57" s="26"/>
      <c r="MB57" s="26">
        <f t="shared" si="97"/>
        <v>150</v>
      </c>
      <c r="MC57" s="26"/>
      <c r="MD57" s="26"/>
      <c r="ME57" s="26">
        <f t="shared" si="98"/>
        <v>150</v>
      </c>
      <c r="MF57" s="26"/>
      <c r="MG57" s="26"/>
      <c r="MH57" s="26">
        <f t="shared" si="99"/>
        <v>150</v>
      </c>
      <c r="MI57" s="26"/>
      <c r="MJ57" s="26"/>
      <c r="MK57" s="26">
        <f t="shared" si="100"/>
        <v>150</v>
      </c>
      <c r="ML57" s="26"/>
      <c r="MM57" s="26"/>
      <c r="MN57" s="26">
        <f t="shared" si="101"/>
        <v>150</v>
      </c>
      <c r="MO57" s="26"/>
      <c r="MP57" s="26"/>
      <c r="MQ57" s="26">
        <f t="shared" si="102"/>
        <v>150</v>
      </c>
      <c r="MR57" s="26"/>
      <c r="MS57" s="26"/>
      <c r="MT57" s="26">
        <f t="shared" si="103"/>
        <v>150</v>
      </c>
      <c r="MU57" s="26"/>
      <c r="MV57" s="26"/>
      <c r="MW57" s="26">
        <f t="shared" si="104"/>
        <v>150</v>
      </c>
      <c r="MX57" s="26"/>
      <c r="MY57" s="26"/>
      <c r="MZ57" s="26">
        <f t="shared" si="105"/>
        <v>150</v>
      </c>
      <c r="NA57" s="26"/>
      <c r="NB57" s="26"/>
      <c r="NC57" s="26">
        <f t="shared" si="106"/>
        <v>150</v>
      </c>
      <c r="ND57" s="26"/>
      <c r="NE57" s="26"/>
      <c r="NF57" s="26">
        <f t="shared" si="107"/>
        <v>150</v>
      </c>
      <c r="NG57" s="26"/>
      <c r="NH57" s="26"/>
      <c r="NI57" s="26">
        <f t="shared" si="108"/>
        <v>150</v>
      </c>
      <c r="NJ57" s="26"/>
      <c r="NK57" s="26"/>
      <c r="NL57" s="26">
        <f t="shared" si="109"/>
        <v>150</v>
      </c>
      <c r="NM57" s="26"/>
      <c r="NN57" s="26"/>
      <c r="NO57" s="26">
        <f t="shared" si="110"/>
        <v>150</v>
      </c>
      <c r="NP57" s="26"/>
      <c r="NQ57" s="26"/>
      <c r="NR57" s="26">
        <f t="shared" si="111"/>
        <v>150</v>
      </c>
      <c r="NS57" s="26"/>
      <c r="NT57" s="26"/>
      <c r="NU57" s="26">
        <f t="shared" si="112"/>
        <v>150</v>
      </c>
      <c r="NV57" s="26"/>
      <c r="NW57" s="26"/>
      <c r="NX57" s="26">
        <f t="shared" si="113"/>
        <v>150</v>
      </c>
      <c r="NY57" s="26"/>
      <c r="NZ57" s="26"/>
      <c r="OA57" s="26">
        <f t="shared" si="114"/>
        <v>150</v>
      </c>
      <c r="OB57" s="26"/>
      <c r="OC57" s="26"/>
      <c r="OD57" s="26">
        <f t="shared" si="115"/>
        <v>150</v>
      </c>
      <c r="OE57" s="26"/>
      <c r="OF57" s="26"/>
      <c r="OG57" s="26">
        <f t="shared" si="116"/>
        <v>150</v>
      </c>
      <c r="OH57" s="26"/>
      <c r="OI57" s="26"/>
      <c r="OJ57" s="26">
        <f t="shared" si="117"/>
        <v>150</v>
      </c>
      <c r="OK57" s="26"/>
      <c r="OL57" s="26"/>
      <c r="OM57" s="26">
        <f t="shared" si="132"/>
        <v>150</v>
      </c>
      <c r="ON57" s="26"/>
      <c r="OO57" s="26"/>
      <c r="OP57" s="26">
        <f t="shared" si="118"/>
        <v>150</v>
      </c>
      <c r="OQ57" s="26"/>
      <c r="OR57" s="26"/>
      <c r="OS57" s="27">
        <f t="shared" si="119"/>
        <v>150</v>
      </c>
      <c r="OT57" s="26"/>
      <c r="OU57" s="26"/>
      <c r="OV57" s="26">
        <f t="shared" si="133"/>
        <v>150</v>
      </c>
      <c r="OW57" s="26"/>
      <c r="OX57" s="26"/>
      <c r="OY57" s="26">
        <f t="shared" si="120"/>
        <v>150</v>
      </c>
      <c r="OZ57" s="26"/>
      <c r="PA57" s="26"/>
      <c r="PB57" s="26">
        <f t="shared" si="121"/>
        <v>150</v>
      </c>
      <c r="PC57" s="26"/>
      <c r="PD57" s="26"/>
      <c r="PE57" s="26">
        <f t="shared" si="122"/>
        <v>150</v>
      </c>
      <c r="PF57" s="28">
        <f t="shared" si="123"/>
        <v>22</v>
      </c>
      <c r="PG57" s="29">
        <f t="shared" si="124"/>
        <v>0.95652173913043481</v>
      </c>
      <c r="PH57" s="18"/>
      <c r="PI57" s="28">
        <f t="shared" si="125"/>
        <v>32</v>
      </c>
      <c r="PJ57" s="29">
        <f t="shared" si="126"/>
        <v>1.2307692307692308</v>
      </c>
      <c r="PK57" s="6"/>
      <c r="PL57" s="28">
        <f t="shared" si="127"/>
        <v>63</v>
      </c>
      <c r="PM57" s="28">
        <f t="shared" si="128"/>
        <v>2.52</v>
      </c>
      <c r="PN57" s="6"/>
      <c r="PO57" s="28">
        <f t="shared" si="129"/>
        <v>117</v>
      </c>
      <c r="PP57" s="29">
        <f t="shared" si="130"/>
        <v>1.5810810810810811</v>
      </c>
    </row>
    <row r="58" spans="1:432" s="30" customFormat="1" ht="20.25" hidden="1" x14ac:dyDescent="0.3">
      <c r="A58" s="19">
        <v>54</v>
      </c>
      <c r="B58" s="31" t="s">
        <v>165</v>
      </c>
      <c r="C58" s="32" t="s">
        <v>122</v>
      </c>
      <c r="D58" s="26">
        <v>0</v>
      </c>
      <c r="E58" s="26"/>
      <c r="F58" s="26"/>
      <c r="G58" s="26">
        <f t="shared" si="134"/>
        <v>0</v>
      </c>
      <c r="H58" s="26"/>
      <c r="I58" s="26"/>
      <c r="J58" s="26">
        <f t="shared" si="135"/>
        <v>0</v>
      </c>
      <c r="K58" s="26"/>
      <c r="L58" s="26"/>
      <c r="M58" s="26">
        <f t="shared" si="136"/>
        <v>0</v>
      </c>
      <c r="N58" s="26"/>
      <c r="O58" s="26"/>
      <c r="P58" s="26">
        <f t="shared" si="137"/>
        <v>0</v>
      </c>
      <c r="Q58" s="26"/>
      <c r="R58" s="26"/>
      <c r="S58" s="26">
        <f t="shared" si="138"/>
        <v>0</v>
      </c>
      <c r="T58" s="26"/>
      <c r="U58" s="26"/>
      <c r="V58" s="26">
        <f t="shared" si="139"/>
        <v>0</v>
      </c>
      <c r="W58" s="26"/>
      <c r="X58" s="26"/>
      <c r="Y58" s="26">
        <f t="shared" si="140"/>
        <v>0</v>
      </c>
      <c r="Z58" s="26"/>
      <c r="AA58" s="26"/>
      <c r="AB58" s="26">
        <f t="shared" si="141"/>
        <v>0</v>
      </c>
      <c r="AC58" s="26"/>
      <c r="AD58" s="26"/>
      <c r="AE58" s="26">
        <f t="shared" si="142"/>
        <v>0</v>
      </c>
      <c r="AF58" s="26"/>
      <c r="AG58" s="26"/>
      <c r="AH58" s="26">
        <f t="shared" si="143"/>
        <v>0</v>
      </c>
      <c r="AI58" s="26"/>
      <c r="AJ58" s="26"/>
      <c r="AK58" s="26">
        <f t="shared" si="144"/>
        <v>0</v>
      </c>
      <c r="AL58" s="26"/>
      <c r="AM58" s="26"/>
      <c r="AN58" s="26">
        <f t="shared" si="145"/>
        <v>0</v>
      </c>
      <c r="AO58" s="26"/>
      <c r="AP58" s="26"/>
      <c r="AQ58" s="26">
        <f t="shared" si="146"/>
        <v>0</v>
      </c>
      <c r="AR58" s="26"/>
      <c r="AS58" s="26"/>
      <c r="AT58" s="26">
        <f t="shared" si="4"/>
        <v>0</v>
      </c>
      <c r="AU58" s="26"/>
      <c r="AV58" s="26"/>
      <c r="AW58" s="26">
        <f t="shared" si="5"/>
        <v>0</v>
      </c>
      <c r="AX58" s="26"/>
      <c r="AY58" s="26"/>
      <c r="AZ58" s="26">
        <f t="shared" si="6"/>
        <v>0</v>
      </c>
      <c r="BA58" s="26"/>
      <c r="BB58" s="26"/>
      <c r="BC58" s="26">
        <f t="shared" si="7"/>
        <v>0</v>
      </c>
      <c r="BD58" s="26"/>
      <c r="BE58" s="26"/>
      <c r="BF58" s="26">
        <f t="shared" si="8"/>
        <v>0</v>
      </c>
      <c r="BG58" s="26"/>
      <c r="BH58" s="26"/>
      <c r="BI58" s="26">
        <f t="shared" si="9"/>
        <v>0</v>
      </c>
      <c r="BJ58" s="26"/>
      <c r="BK58" s="26"/>
      <c r="BL58" s="26">
        <f t="shared" si="10"/>
        <v>0</v>
      </c>
      <c r="BM58" s="26"/>
      <c r="BN58" s="26"/>
      <c r="BO58" s="26">
        <f t="shared" si="11"/>
        <v>0</v>
      </c>
      <c r="BP58" s="26"/>
      <c r="BQ58" s="26"/>
      <c r="BR58" s="26">
        <f t="shared" si="12"/>
        <v>0</v>
      </c>
      <c r="BS58" s="26"/>
      <c r="BT58" s="26"/>
      <c r="BU58" s="26">
        <f t="shared" si="13"/>
        <v>0</v>
      </c>
      <c r="BV58" s="26"/>
      <c r="BW58" s="26"/>
      <c r="BX58" s="26">
        <f t="shared" si="14"/>
        <v>0</v>
      </c>
      <c r="BY58" s="26"/>
      <c r="BZ58" s="26"/>
      <c r="CA58" s="27">
        <f t="shared" si="15"/>
        <v>0</v>
      </c>
      <c r="CB58" s="26"/>
      <c r="CC58" s="26"/>
      <c r="CD58" s="26">
        <f t="shared" si="16"/>
        <v>0</v>
      </c>
      <c r="CE58" s="26"/>
      <c r="CF58" s="26"/>
      <c r="CG58" s="26">
        <f t="shared" si="17"/>
        <v>0</v>
      </c>
      <c r="CH58" s="26"/>
      <c r="CI58" s="26"/>
      <c r="CJ58" s="26">
        <f t="shared" si="18"/>
        <v>0</v>
      </c>
      <c r="CK58" s="26"/>
      <c r="CL58" s="26"/>
      <c r="CM58" s="26">
        <f t="shared" si="19"/>
        <v>0</v>
      </c>
      <c r="CN58" s="26"/>
      <c r="CO58" s="26"/>
      <c r="CP58" s="26">
        <f t="shared" si="20"/>
        <v>0</v>
      </c>
      <c r="CQ58" s="26"/>
      <c r="CR58" s="26"/>
      <c r="CS58" s="26">
        <f t="shared" si="21"/>
        <v>0</v>
      </c>
      <c r="CT58" s="26"/>
      <c r="CU58" s="26"/>
      <c r="CV58" s="26">
        <f t="shared" si="22"/>
        <v>0</v>
      </c>
      <c r="CW58" s="26"/>
      <c r="CX58" s="26"/>
      <c r="CY58" s="26">
        <f t="shared" si="23"/>
        <v>0</v>
      </c>
      <c r="CZ58" s="26"/>
      <c r="DA58" s="26"/>
      <c r="DB58" s="26">
        <f t="shared" si="24"/>
        <v>0</v>
      </c>
      <c r="DC58" s="26"/>
      <c r="DD58" s="26"/>
      <c r="DE58" s="26">
        <f t="shared" si="25"/>
        <v>0</v>
      </c>
      <c r="DF58" s="26"/>
      <c r="DG58" s="26"/>
      <c r="DH58" s="26">
        <f t="shared" si="26"/>
        <v>0</v>
      </c>
      <c r="DI58" s="26"/>
      <c r="DJ58" s="26"/>
      <c r="DK58" s="26">
        <f t="shared" si="27"/>
        <v>0</v>
      </c>
      <c r="DL58" s="26"/>
      <c r="DM58" s="26"/>
      <c r="DN58" s="26">
        <f t="shared" si="28"/>
        <v>0</v>
      </c>
      <c r="DO58" s="26"/>
      <c r="DP58" s="26"/>
      <c r="DQ58" s="26">
        <f t="shared" si="29"/>
        <v>0</v>
      </c>
      <c r="DR58" s="26"/>
      <c r="DS58" s="26"/>
      <c r="DT58" s="26">
        <f t="shared" si="30"/>
        <v>0</v>
      </c>
      <c r="DU58" s="26"/>
      <c r="DV58" s="26"/>
      <c r="DW58" s="26">
        <f t="shared" si="31"/>
        <v>0</v>
      </c>
      <c r="DX58" s="26"/>
      <c r="DY58" s="26"/>
      <c r="DZ58" s="26">
        <f t="shared" si="32"/>
        <v>0</v>
      </c>
      <c r="EA58" s="26"/>
      <c r="EB58" s="26"/>
      <c r="EC58" s="26">
        <f t="shared" si="33"/>
        <v>0</v>
      </c>
      <c r="ED58" s="26"/>
      <c r="EE58" s="26"/>
      <c r="EF58" s="26">
        <f t="shared" si="34"/>
        <v>0</v>
      </c>
      <c r="EG58" s="26"/>
      <c r="EH58" s="26"/>
      <c r="EI58" s="26">
        <f t="shared" si="35"/>
        <v>0</v>
      </c>
      <c r="EJ58" s="26"/>
      <c r="EK58" s="26"/>
      <c r="EL58" s="26">
        <f t="shared" si="36"/>
        <v>0</v>
      </c>
      <c r="EM58" s="26"/>
      <c r="EN58" s="26"/>
      <c r="EO58" s="26">
        <f t="shared" si="37"/>
        <v>0</v>
      </c>
      <c r="EP58" s="26"/>
      <c r="EQ58" s="26"/>
      <c r="ER58" s="26">
        <f t="shared" si="38"/>
        <v>0</v>
      </c>
      <c r="ES58" s="26"/>
      <c r="ET58" s="26"/>
      <c r="EU58" s="26">
        <f t="shared" si="39"/>
        <v>0</v>
      </c>
      <c r="EV58" s="26"/>
      <c r="EW58" s="26"/>
      <c r="EX58" s="26">
        <f t="shared" si="40"/>
        <v>0</v>
      </c>
      <c r="EY58" s="26"/>
      <c r="EZ58" s="26"/>
      <c r="FA58" s="26">
        <f t="shared" si="41"/>
        <v>0</v>
      </c>
      <c r="FB58" s="26"/>
      <c r="FC58" s="26"/>
      <c r="FD58" s="26">
        <f t="shared" si="42"/>
        <v>0</v>
      </c>
      <c r="FE58" s="26"/>
      <c r="FF58" s="26"/>
      <c r="FG58" s="26">
        <f t="shared" si="0"/>
        <v>0</v>
      </c>
      <c r="FH58" s="26"/>
      <c r="FI58" s="26"/>
      <c r="FJ58" s="26">
        <f t="shared" si="43"/>
        <v>0</v>
      </c>
      <c r="FK58" s="26"/>
      <c r="FL58" s="26"/>
      <c r="FM58" s="26">
        <f t="shared" si="44"/>
        <v>0</v>
      </c>
      <c r="FN58" s="26"/>
      <c r="FO58" s="26"/>
      <c r="FP58" s="26">
        <f t="shared" si="45"/>
        <v>0</v>
      </c>
      <c r="FQ58" s="26"/>
      <c r="FR58" s="26"/>
      <c r="FS58" s="26">
        <f t="shared" si="46"/>
        <v>0</v>
      </c>
      <c r="FT58" s="26"/>
      <c r="FU58" s="26"/>
      <c r="FV58" s="26">
        <f t="shared" si="47"/>
        <v>0</v>
      </c>
      <c r="FW58" s="26"/>
      <c r="FX58" s="26"/>
      <c r="FY58" s="26">
        <f t="shared" si="48"/>
        <v>0</v>
      </c>
      <c r="FZ58" s="26"/>
      <c r="GA58" s="26"/>
      <c r="GB58" s="26">
        <f t="shared" si="49"/>
        <v>0</v>
      </c>
      <c r="GC58" s="26"/>
      <c r="GD58" s="26"/>
      <c r="GE58" s="26">
        <f t="shared" si="50"/>
        <v>0</v>
      </c>
      <c r="GF58" s="26"/>
      <c r="GG58" s="26"/>
      <c r="GH58" s="26">
        <f t="shared" si="51"/>
        <v>0</v>
      </c>
      <c r="GI58" s="26"/>
      <c r="GJ58" s="26"/>
      <c r="GK58" s="26">
        <f t="shared" si="52"/>
        <v>0</v>
      </c>
      <c r="GL58" s="26"/>
      <c r="GM58" s="26"/>
      <c r="GN58" s="26">
        <f t="shared" si="53"/>
        <v>0</v>
      </c>
      <c r="GO58" s="26"/>
      <c r="GP58" s="26"/>
      <c r="GQ58" s="26">
        <f t="shared" si="54"/>
        <v>0</v>
      </c>
      <c r="GR58" s="26"/>
      <c r="GS58" s="26"/>
      <c r="GT58" s="26">
        <f t="shared" si="55"/>
        <v>0</v>
      </c>
      <c r="GU58" s="26"/>
      <c r="GV58" s="26"/>
      <c r="GW58" s="26">
        <f t="shared" si="56"/>
        <v>0</v>
      </c>
      <c r="GX58" s="26"/>
      <c r="GY58" s="26"/>
      <c r="GZ58" s="26">
        <f t="shared" si="57"/>
        <v>0</v>
      </c>
      <c r="HA58" s="26"/>
      <c r="HB58" s="26"/>
      <c r="HC58" s="26">
        <f t="shared" si="58"/>
        <v>0</v>
      </c>
      <c r="HD58" s="26"/>
      <c r="HE58" s="26"/>
      <c r="HF58" s="26">
        <f t="shared" si="59"/>
        <v>0</v>
      </c>
      <c r="HG58" s="26"/>
      <c r="HH58" s="26"/>
      <c r="HI58" s="26">
        <f t="shared" si="60"/>
        <v>0</v>
      </c>
      <c r="HJ58" s="26"/>
      <c r="HK58" s="26"/>
      <c r="HL58" s="26">
        <f t="shared" si="61"/>
        <v>0</v>
      </c>
      <c r="HM58" s="26"/>
      <c r="HN58" s="26"/>
      <c r="HO58" s="26">
        <f t="shared" si="62"/>
        <v>0</v>
      </c>
      <c r="HP58" s="26"/>
      <c r="HQ58" s="26"/>
      <c r="HR58" s="26">
        <f t="shared" si="63"/>
        <v>0</v>
      </c>
      <c r="HS58" s="26"/>
      <c r="HT58" s="26"/>
      <c r="HU58" s="26">
        <f t="shared" si="1"/>
        <v>0</v>
      </c>
      <c r="HV58" s="26"/>
      <c r="HW58" s="26"/>
      <c r="HX58" s="26">
        <f t="shared" si="64"/>
        <v>0</v>
      </c>
      <c r="HY58" s="26"/>
      <c r="HZ58" s="26"/>
      <c r="IA58" s="26">
        <f t="shared" si="65"/>
        <v>0</v>
      </c>
      <c r="IB58" s="26"/>
      <c r="IC58" s="26"/>
      <c r="ID58" s="26">
        <f t="shared" si="66"/>
        <v>0</v>
      </c>
      <c r="IE58" s="26"/>
      <c r="IF58" s="26"/>
      <c r="IG58" s="33">
        <f t="shared" si="67"/>
        <v>0</v>
      </c>
      <c r="IH58" s="26"/>
      <c r="II58" s="26"/>
      <c r="IJ58" s="33">
        <f t="shared" si="68"/>
        <v>0</v>
      </c>
      <c r="IK58" s="26"/>
      <c r="IL58" s="26"/>
      <c r="IM58" s="33">
        <f t="shared" si="69"/>
        <v>0</v>
      </c>
      <c r="IN58" s="26"/>
      <c r="IO58" s="26"/>
      <c r="IP58" s="26">
        <f t="shared" si="70"/>
        <v>0</v>
      </c>
      <c r="IQ58" s="26"/>
      <c r="IR58" s="26"/>
      <c r="IS58" s="26">
        <f t="shared" si="71"/>
        <v>0</v>
      </c>
      <c r="IT58" s="26"/>
      <c r="IU58" s="26"/>
      <c r="IV58" s="26">
        <f t="shared" si="72"/>
        <v>0</v>
      </c>
      <c r="IW58" s="26"/>
      <c r="IX58" s="26"/>
      <c r="IY58" s="26">
        <f t="shared" si="73"/>
        <v>0</v>
      </c>
      <c r="IZ58" s="26"/>
      <c r="JA58" s="26"/>
      <c r="JB58" s="26">
        <f t="shared" si="74"/>
        <v>0</v>
      </c>
      <c r="JC58" s="26"/>
      <c r="JD58" s="26"/>
      <c r="JE58" s="26">
        <f t="shared" si="75"/>
        <v>0</v>
      </c>
      <c r="JF58" s="26"/>
      <c r="JG58" s="26"/>
      <c r="JH58" s="26">
        <f t="shared" si="76"/>
        <v>0</v>
      </c>
      <c r="JI58" s="26"/>
      <c r="JJ58" s="26"/>
      <c r="JK58" s="26">
        <f t="shared" si="77"/>
        <v>0</v>
      </c>
      <c r="JL58" s="26"/>
      <c r="JM58" s="26"/>
      <c r="JN58" s="26">
        <f t="shared" si="78"/>
        <v>0</v>
      </c>
      <c r="JO58" s="26"/>
      <c r="JP58" s="26"/>
      <c r="JQ58" s="26">
        <f t="shared" si="79"/>
        <v>0</v>
      </c>
      <c r="JR58" s="26"/>
      <c r="JS58" s="26"/>
      <c r="JT58" s="26">
        <f t="shared" si="80"/>
        <v>0</v>
      </c>
      <c r="JU58" s="26"/>
      <c r="JV58" s="26"/>
      <c r="JW58" s="26">
        <f t="shared" si="131"/>
        <v>0</v>
      </c>
      <c r="JX58" s="26"/>
      <c r="JY58" s="26"/>
      <c r="JZ58" s="26">
        <f t="shared" si="81"/>
        <v>0</v>
      </c>
      <c r="KA58" s="26"/>
      <c r="KB58" s="26"/>
      <c r="KC58" s="26">
        <f t="shared" si="82"/>
        <v>0</v>
      </c>
      <c r="KD58" s="26"/>
      <c r="KE58" s="26"/>
      <c r="KF58" s="26">
        <f t="shared" si="83"/>
        <v>0</v>
      </c>
      <c r="KG58" s="26"/>
      <c r="KH58" s="26"/>
      <c r="KI58" s="26">
        <f t="shared" si="84"/>
        <v>0</v>
      </c>
      <c r="KJ58" s="26"/>
      <c r="KK58" s="26"/>
      <c r="KL58" s="26">
        <f t="shared" si="85"/>
        <v>0</v>
      </c>
      <c r="KM58" s="26"/>
      <c r="KN58" s="26"/>
      <c r="KO58" s="26">
        <f t="shared" si="86"/>
        <v>0</v>
      </c>
      <c r="KP58" s="26"/>
      <c r="KQ58" s="26"/>
      <c r="KR58" s="26">
        <f t="shared" si="87"/>
        <v>0</v>
      </c>
      <c r="KS58" s="26"/>
      <c r="KT58" s="26"/>
      <c r="KU58" s="26">
        <f t="shared" si="88"/>
        <v>0</v>
      </c>
      <c r="KV58" s="26"/>
      <c r="KW58" s="26"/>
      <c r="KX58" s="26">
        <f t="shared" si="89"/>
        <v>0</v>
      </c>
      <c r="KY58" s="26"/>
      <c r="KZ58" s="26"/>
      <c r="LA58" s="26">
        <f t="shared" si="90"/>
        <v>0</v>
      </c>
      <c r="LB58" s="26"/>
      <c r="LC58" s="26"/>
      <c r="LD58" s="26">
        <f t="shared" si="91"/>
        <v>0</v>
      </c>
      <c r="LE58" s="26"/>
      <c r="LF58" s="26"/>
      <c r="LG58" s="26">
        <f t="shared" si="92"/>
        <v>0</v>
      </c>
      <c r="LH58" s="26"/>
      <c r="LI58" s="26"/>
      <c r="LJ58" s="26">
        <f t="shared" si="93"/>
        <v>0</v>
      </c>
      <c r="LK58" s="26"/>
      <c r="LL58" s="26"/>
      <c r="LM58" s="26">
        <f t="shared" si="94"/>
        <v>0</v>
      </c>
      <c r="LN58" s="26"/>
      <c r="LO58" s="26"/>
      <c r="LP58" s="26">
        <f t="shared" si="95"/>
        <v>0</v>
      </c>
      <c r="LQ58" s="26"/>
      <c r="LR58" s="26"/>
      <c r="LS58" s="26">
        <f t="shared" si="2"/>
        <v>0</v>
      </c>
      <c r="LT58" s="26"/>
      <c r="LU58" s="26"/>
      <c r="LV58" s="26">
        <f t="shared" si="96"/>
        <v>0</v>
      </c>
      <c r="LW58" s="26"/>
      <c r="LX58" s="26"/>
      <c r="LY58" s="26">
        <f t="shared" si="3"/>
        <v>0</v>
      </c>
      <c r="LZ58" s="26"/>
      <c r="MA58" s="26"/>
      <c r="MB58" s="26">
        <f t="shared" si="97"/>
        <v>0</v>
      </c>
      <c r="MC58" s="26"/>
      <c r="MD58" s="26"/>
      <c r="ME58" s="26">
        <f t="shared" si="98"/>
        <v>0</v>
      </c>
      <c r="MF58" s="26"/>
      <c r="MG58" s="26"/>
      <c r="MH58" s="26">
        <f t="shared" si="99"/>
        <v>0</v>
      </c>
      <c r="MI58" s="26"/>
      <c r="MJ58" s="26"/>
      <c r="MK58" s="26">
        <f t="shared" si="100"/>
        <v>0</v>
      </c>
      <c r="ML58" s="26"/>
      <c r="MM58" s="26"/>
      <c r="MN58" s="26">
        <f t="shared" si="101"/>
        <v>0</v>
      </c>
      <c r="MO58" s="26"/>
      <c r="MP58" s="26"/>
      <c r="MQ58" s="26">
        <f t="shared" si="102"/>
        <v>0</v>
      </c>
      <c r="MR58" s="26"/>
      <c r="MS58" s="26"/>
      <c r="MT58" s="26">
        <f t="shared" si="103"/>
        <v>0</v>
      </c>
      <c r="MU58" s="26"/>
      <c r="MV58" s="26"/>
      <c r="MW58" s="26">
        <f t="shared" si="104"/>
        <v>0</v>
      </c>
      <c r="MX58" s="26"/>
      <c r="MY58" s="26"/>
      <c r="MZ58" s="26">
        <f t="shared" si="105"/>
        <v>0</v>
      </c>
      <c r="NA58" s="26"/>
      <c r="NB58" s="26"/>
      <c r="NC58" s="26">
        <f t="shared" si="106"/>
        <v>0</v>
      </c>
      <c r="ND58" s="26"/>
      <c r="NE58" s="26"/>
      <c r="NF58" s="26">
        <f t="shared" si="107"/>
        <v>0</v>
      </c>
      <c r="NG58" s="26"/>
      <c r="NH58" s="26"/>
      <c r="NI58" s="26">
        <f t="shared" si="108"/>
        <v>0</v>
      </c>
      <c r="NJ58" s="26"/>
      <c r="NK58" s="26"/>
      <c r="NL58" s="26">
        <f t="shared" si="109"/>
        <v>0</v>
      </c>
      <c r="NM58" s="26"/>
      <c r="NN58" s="26"/>
      <c r="NO58" s="26">
        <f t="shared" si="110"/>
        <v>0</v>
      </c>
      <c r="NP58" s="26"/>
      <c r="NQ58" s="26"/>
      <c r="NR58" s="26">
        <f t="shared" si="111"/>
        <v>0</v>
      </c>
      <c r="NS58" s="26"/>
      <c r="NT58" s="26"/>
      <c r="NU58" s="26">
        <f t="shared" si="112"/>
        <v>0</v>
      </c>
      <c r="NV58" s="26"/>
      <c r="NW58" s="26"/>
      <c r="NX58" s="26">
        <f t="shared" si="113"/>
        <v>0</v>
      </c>
      <c r="NY58" s="26"/>
      <c r="NZ58" s="26"/>
      <c r="OA58" s="26">
        <f t="shared" si="114"/>
        <v>0</v>
      </c>
      <c r="OB58" s="26"/>
      <c r="OC58" s="26"/>
      <c r="OD58" s="26">
        <f t="shared" si="115"/>
        <v>0</v>
      </c>
      <c r="OE58" s="26"/>
      <c r="OF58" s="26"/>
      <c r="OG58" s="26">
        <f t="shared" si="116"/>
        <v>0</v>
      </c>
      <c r="OH58" s="26"/>
      <c r="OI58" s="26"/>
      <c r="OJ58" s="26">
        <f t="shared" si="117"/>
        <v>0</v>
      </c>
      <c r="OK58" s="26"/>
      <c r="OL58" s="26"/>
      <c r="OM58" s="26">
        <f t="shared" si="132"/>
        <v>0</v>
      </c>
      <c r="ON58" s="26"/>
      <c r="OO58" s="26"/>
      <c r="OP58" s="26">
        <f t="shared" si="118"/>
        <v>0</v>
      </c>
      <c r="OQ58" s="26"/>
      <c r="OR58" s="26"/>
      <c r="OS58" s="27">
        <f t="shared" si="119"/>
        <v>0</v>
      </c>
      <c r="OT58" s="26"/>
      <c r="OU58" s="26"/>
      <c r="OV58" s="26">
        <f t="shared" si="133"/>
        <v>0</v>
      </c>
      <c r="OW58" s="26"/>
      <c r="OX58" s="26"/>
      <c r="OY58" s="26">
        <f t="shared" si="120"/>
        <v>0</v>
      </c>
      <c r="OZ58" s="26"/>
      <c r="PA58" s="26"/>
      <c r="PB58" s="26">
        <f t="shared" si="121"/>
        <v>0</v>
      </c>
      <c r="PC58" s="26"/>
      <c r="PD58" s="26"/>
      <c r="PE58" s="26">
        <f t="shared" si="122"/>
        <v>0</v>
      </c>
      <c r="PF58" s="28">
        <f t="shared" si="123"/>
        <v>0</v>
      </c>
      <c r="PG58" s="29">
        <f t="shared" si="124"/>
        <v>0</v>
      </c>
      <c r="PH58" s="18"/>
      <c r="PI58" s="28">
        <f t="shared" si="125"/>
        <v>0</v>
      </c>
      <c r="PJ58" s="29">
        <f t="shared" si="126"/>
        <v>0</v>
      </c>
      <c r="PK58" s="6"/>
      <c r="PL58" s="28">
        <f t="shared" si="127"/>
        <v>0</v>
      </c>
      <c r="PM58" s="28">
        <f t="shared" si="128"/>
        <v>0</v>
      </c>
      <c r="PN58" s="6"/>
      <c r="PO58" s="28">
        <f t="shared" si="129"/>
        <v>0</v>
      </c>
      <c r="PP58" s="29">
        <f t="shared" si="130"/>
        <v>0</v>
      </c>
    </row>
    <row r="59" spans="1:432" s="30" customFormat="1" ht="20.25" x14ac:dyDescent="0.3">
      <c r="A59" s="19">
        <v>55</v>
      </c>
      <c r="B59" s="31" t="s">
        <v>166</v>
      </c>
      <c r="C59" s="32" t="s">
        <v>122</v>
      </c>
      <c r="D59" s="26">
        <v>40</v>
      </c>
      <c r="E59" s="26"/>
      <c r="F59" s="26"/>
      <c r="G59" s="26">
        <f t="shared" si="134"/>
        <v>40</v>
      </c>
      <c r="H59" s="26"/>
      <c r="I59" s="26">
        <v>10</v>
      </c>
      <c r="J59" s="26">
        <f t="shared" si="135"/>
        <v>30</v>
      </c>
      <c r="K59" s="26"/>
      <c r="L59" s="26"/>
      <c r="M59" s="26">
        <f t="shared" si="136"/>
        <v>30</v>
      </c>
      <c r="N59" s="26"/>
      <c r="O59" s="26"/>
      <c r="P59" s="26">
        <f t="shared" si="137"/>
        <v>30</v>
      </c>
      <c r="Q59" s="26"/>
      <c r="R59" s="26">
        <v>15</v>
      </c>
      <c r="S59" s="26">
        <f t="shared" si="138"/>
        <v>15</v>
      </c>
      <c r="T59" s="26"/>
      <c r="U59" s="26">
        <v>15</v>
      </c>
      <c r="V59" s="26">
        <f t="shared" si="139"/>
        <v>0</v>
      </c>
      <c r="W59" s="26"/>
      <c r="X59" s="26"/>
      <c r="Y59" s="26">
        <f t="shared" si="140"/>
        <v>0</v>
      </c>
      <c r="Z59" s="26"/>
      <c r="AA59" s="26"/>
      <c r="AB59" s="26">
        <f t="shared" si="141"/>
        <v>0</v>
      </c>
      <c r="AC59" s="26"/>
      <c r="AD59" s="26"/>
      <c r="AE59" s="26">
        <f t="shared" si="142"/>
        <v>0</v>
      </c>
      <c r="AF59" s="26"/>
      <c r="AG59" s="26"/>
      <c r="AH59" s="26">
        <f t="shared" si="143"/>
        <v>0</v>
      </c>
      <c r="AI59" s="26"/>
      <c r="AJ59" s="26"/>
      <c r="AK59" s="26">
        <f t="shared" si="144"/>
        <v>0</v>
      </c>
      <c r="AL59" s="26"/>
      <c r="AM59" s="26"/>
      <c r="AN59" s="26">
        <f t="shared" si="145"/>
        <v>0</v>
      </c>
      <c r="AO59" s="26"/>
      <c r="AP59" s="26"/>
      <c r="AQ59" s="26">
        <f t="shared" si="146"/>
        <v>0</v>
      </c>
      <c r="AR59" s="26"/>
      <c r="AS59" s="26"/>
      <c r="AT59" s="26">
        <f t="shared" si="4"/>
        <v>0</v>
      </c>
      <c r="AU59" s="26"/>
      <c r="AV59" s="26"/>
      <c r="AW59" s="26">
        <f t="shared" si="5"/>
        <v>0</v>
      </c>
      <c r="AX59" s="26"/>
      <c r="AY59" s="26"/>
      <c r="AZ59" s="26">
        <f t="shared" si="6"/>
        <v>0</v>
      </c>
      <c r="BA59" s="26"/>
      <c r="BB59" s="26"/>
      <c r="BC59" s="26">
        <f t="shared" si="7"/>
        <v>0</v>
      </c>
      <c r="BD59" s="26"/>
      <c r="BE59" s="26"/>
      <c r="BF59" s="26">
        <f t="shared" si="8"/>
        <v>0</v>
      </c>
      <c r="BG59" s="26"/>
      <c r="BH59" s="26"/>
      <c r="BI59" s="26">
        <f t="shared" si="9"/>
        <v>0</v>
      </c>
      <c r="BJ59" s="26"/>
      <c r="BK59" s="26"/>
      <c r="BL59" s="26">
        <f t="shared" si="10"/>
        <v>0</v>
      </c>
      <c r="BM59" s="26"/>
      <c r="BN59" s="26"/>
      <c r="BO59" s="26">
        <f t="shared" si="11"/>
        <v>0</v>
      </c>
      <c r="BP59" s="26"/>
      <c r="BQ59" s="26"/>
      <c r="BR59" s="26">
        <f t="shared" si="12"/>
        <v>0</v>
      </c>
      <c r="BS59" s="26"/>
      <c r="BT59" s="26"/>
      <c r="BU59" s="26">
        <f t="shared" si="13"/>
        <v>0</v>
      </c>
      <c r="BV59" s="26"/>
      <c r="BW59" s="26"/>
      <c r="BX59" s="26">
        <f t="shared" si="14"/>
        <v>0</v>
      </c>
      <c r="BY59" s="26"/>
      <c r="BZ59" s="26"/>
      <c r="CA59" s="27">
        <f t="shared" si="15"/>
        <v>0</v>
      </c>
      <c r="CB59" s="26"/>
      <c r="CC59" s="26"/>
      <c r="CD59" s="26">
        <f t="shared" si="16"/>
        <v>0</v>
      </c>
      <c r="CE59" s="26"/>
      <c r="CF59" s="26"/>
      <c r="CG59" s="26">
        <f t="shared" si="17"/>
        <v>0</v>
      </c>
      <c r="CH59" s="26"/>
      <c r="CI59" s="26"/>
      <c r="CJ59" s="26">
        <f t="shared" si="18"/>
        <v>0</v>
      </c>
      <c r="CK59" s="26"/>
      <c r="CL59" s="26"/>
      <c r="CM59" s="26">
        <f t="shared" si="19"/>
        <v>0</v>
      </c>
      <c r="CN59" s="26"/>
      <c r="CO59" s="26"/>
      <c r="CP59" s="26">
        <f t="shared" si="20"/>
        <v>0</v>
      </c>
      <c r="CQ59" s="26"/>
      <c r="CR59" s="26"/>
      <c r="CS59" s="26">
        <f t="shared" si="21"/>
        <v>0</v>
      </c>
      <c r="CT59" s="26"/>
      <c r="CU59" s="26"/>
      <c r="CV59" s="26">
        <f t="shared" si="22"/>
        <v>0</v>
      </c>
      <c r="CW59" s="26"/>
      <c r="CX59" s="26"/>
      <c r="CY59" s="26">
        <f t="shared" si="23"/>
        <v>0</v>
      </c>
      <c r="CZ59" s="26"/>
      <c r="DA59" s="26"/>
      <c r="DB59" s="26">
        <f t="shared" si="24"/>
        <v>0</v>
      </c>
      <c r="DC59" s="26"/>
      <c r="DD59" s="26"/>
      <c r="DE59" s="26">
        <f t="shared" si="25"/>
        <v>0</v>
      </c>
      <c r="DF59" s="26"/>
      <c r="DG59" s="26"/>
      <c r="DH59" s="26">
        <f t="shared" si="26"/>
        <v>0</v>
      </c>
      <c r="DI59" s="26"/>
      <c r="DJ59" s="26"/>
      <c r="DK59" s="26">
        <f t="shared" si="27"/>
        <v>0</v>
      </c>
      <c r="DL59" s="26"/>
      <c r="DM59" s="26"/>
      <c r="DN59" s="26">
        <f t="shared" si="28"/>
        <v>0</v>
      </c>
      <c r="DO59" s="26"/>
      <c r="DP59" s="26"/>
      <c r="DQ59" s="26">
        <f t="shared" si="29"/>
        <v>0</v>
      </c>
      <c r="DR59" s="26"/>
      <c r="DS59" s="26"/>
      <c r="DT59" s="26">
        <f t="shared" si="30"/>
        <v>0</v>
      </c>
      <c r="DU59" s="26"/>
      <c r="DV59" s="26"/>
      <c r="DW59" s="26">
        <f t="shared" si="31"/>
        <v>0</v>
      </c>
      <c r="DX59" s="26"/>
      <c r="DY59" s="26"/>
      <c r="DZ59" s="26">
        <f t="shared" si="32"/>
        <v>0</v>
      </c>
      <c r="EA59" s="26"/>
      <c r="EB59" s="26"/>
      <c r="EC59" s="26">
        <f t="shared" si="33"/>
        <v>0</v>
      </c>
      <c r="ED59" s="26"/>
      <c r="EE59" s="26"/>
      <c r="EF59" s="26">
        <f t="shared" si="34"/>
        <v>0</v>
      </c>
      <c r="EG59" s="26"/>
      <c r="EH59" s="26"/>
      <c r="EI59" s="26">
        <f t="shared" si="35"/>
        <v>0</v>
      </c>
      <c r="EJ59" s="26"/>
      <c r="EK59" s="26"/>
      <c r="EL59" s="26">
        <f t="shared" si="36"/>
        <v>0</v>
      </c>
      <c r="EM59" s="26"/>
      <c r="EN59" s="26"/>
      <c r="EO59" s="26">
        <f t="shared" si="37"/>
        <v>0</v>
      </c>
      <c r="EP59" s="26"/>
      <c r="EQ59" s="26"/>
      <c r="ER59" s="26">
        <f t="shared" si="38"/>
        <v>0</v>
      </c>
      <c r="ES59" s="26"/>
      <c r="ET59" s="26"/>
      <c r="EU59" s="26">
        <f t="shared" si="39"/>
        <v>0</v>
      </c>
      <c r="EV59" s="26"/>
      <c r="EW59" s="26"/>
      <c r="EX59" s="26">
        <f t="shared" si="40"/>
        <v>0</v>
      </c>
      <c r="EY59" s="26"/>
      <c r="EZ59" s="26"/>
      <c r="FA59" s="26">
        <f t="shared" si="41"/>
        <v>0</v>
      </c>
      <c r="FB59" s="26"/>
      <c r="FC59" s="26"/>
      <c r="FD59" s="26">
        <f t="shared" si="42"/>
        <v>0</v>
      </c>
      <c r="FE59" s="26"/>
      <c r="FF59" s="26"/>
      <c r="FG59" s="26">
        <f t="shared" si="0"/>
        <v>0</v>
      </c>
      <c r="FH59" s="26"/>
      <c r="FI59" s="26"/>
      <c r="FJ59" s="26">
        <f t="shared" si="43"/>
        <v>0</v>
      </c>
      <c r="FK59" s="26"/>
      <c r="FL59" s="26"/>
      <c r="FM59" s="26">
        <f t="shared" si="44"/>
        <v>0</v>
      </c>
      <c r="FN59" s="26"/>
      <c r="FO59" s="26"/>
      <c r="FP59" s="26">
        <f t="shared" si="45"/>
        <v>0</v>
      </c>
      <c r="FQ59" s="26"/>
      <c r="FR59" s="26"/>
      <c r="FS59" s="26">
        <f t="shared" si="46"/>
        <v>0</v>
      </c>
      <c r="FT59" s="26"/>
      <c r="FU59" s="26"/>
      <c r="FV59" s="26">
        <f t="shared" si="47"/>
        <v>0</v>
      </c>
      <c r="FW59" s="26"/>
      <c r="FX59" s="26"/>
      <c r="FY59" s="26">
        <f t="shared" si="48"/>
        <v>0</v>
      </c>
      <c r="FZ59" s="26"/>
      <c r="GA59" s="26"/>
      <c r="GB59" s="26">
        <f t="shared" si="49"/>
        <v>0</v>
      </c>
      <c r="GC59" s="26"/>
      <c r="GD59" s="26"/>
      <c r="GE59" s="26">
        <f t="shared" si="50"/>
        <v>0</v>
      </c>
      <c r="GF59" s="26"/>
      <c r="GG59" s="26"/>
      <c r="GH59" s="26">
        <f t="shared" si="51"/>
        <v>0</v>
      </c>
      <c r="GI59" s="26"/>
      <c r="GJ59" s="26"/>
      <c r="GK59" s="26">
        <f t="shared" si="52"/>
        <v>0</v>
      </c>
      <c r="GL59" s="26"/>
      <c r="GM59" s="26"/>
      <c r="GN59" s="26">
        <f t="shared" si="53"/>
        <v>0</v>
      </c>
      <c r="GO59" s="26"/>
      <c r="GP59" s="26"/>
      <c r="GQ59" s="26">
        <f t="shared" si="54"/>
        <v>0</v>
      </c>
      <c r="GR59" s="26"/>
      <c r="GS59" s="26"/>
      <c r="GT59" s="26">
        <f t="shared" si="55"/>
        <v>0</v>
      </c>
      <c r="GU59" s="26"/>
      <c r="GV59" s="26"/>
      <c r="GW59" s="26">
        <f t="shared" si="56"/>
        <v>0</v>
      </c>
      <c r="GX59" s="26"/>
      <c r="GY59" s="26"/>
      <c r="GZ59" s="26">
        <f t="shared" si="57"/>
        <v>0</v>
      </c>
      <c r="HA59" s="26"/>
      <c r="HB59" s="26"/>
      <c r="HC59" s="26">
        <f t="shared" si="58"/>
        <v>0</v>
      </c>
      <c r="HD59" s="26"/>
      <c r="HE59" s="26"/>
      <c r="HF59" s="26">
        <f t="shared" si="59"/>
        <v>0</v>
      </c>
      <c r="HG59" s="26"/>
      <c r="HH59" s="26"/>
      <c r="HI59" s="26">
        <f t="shared" si="60"/>
        <v>0</v>
      </c>
      <c r="HJ59" s="26"/>
      <c r="HK59" s="26"/>
      <c r="HL59" s="26">
        <f t="shared" si="61"/>
        <v>0</v>
      </c>
      <c r="HM59" s="26"/>
      <c r="HN59" s="26"/>
      <c r="HO59" s="26">
        <f t="shared" si="62"/>
        <v>0</v>
      </c>
      <c r="HP59" s="26"/>
      <c r="HQ59" s="26"/>
      <c r="HR59" s="26">
        <f t="shared" si="63"/>
        <v>0</v>
      </c>
      <c r="HS59" s="26"/>
      <c r="HT59" s="26"/>
      <c r="HU59" s="26">
        <f t="shared" si="1"/>
        <v>0</v>
      </c>
      <c r="HV59" s="26"/>
      <c r="HW59" s="26"/>
      <c r="HX59" s="26">
        <f t="shared" si="64"/>
        <v>0</v>
      </c>
      <c r="HY59" s="26"/>
      <c r="HZ59" s="26"/>
      <c r="IA59" s="26">
        <f t="shared" si="65"/>
        <v>0</v>
      </c>
      <c r="IB59" s="26"/>
      <c r="IC59" s="26"/>
      <c r="ID59" s="26">
        <f t="shared" si="66"/>
        <v>0</v>
      </c>
      <c r="IE59" s="26"/>
      <c r="IF59" s="26"/>
      <c r="IG59" s="33">
        <f t="shared" si="67"/>
        <v>0</v>
      </c>
      <c r="IH59" s="26"/>
      <c r="II59" s="26"/>
      <c r="IJ59" s="33">
        <f t="shared" si="68"/>
        <v>0</v>
      </c>
      <c r="IK59" s="26"/>
      <c r="IL59" s="26"/>
      <c r="IM59" s="33">
        <f t="shared" si="69"/>
        <v>0</v>
      </c>
      <c r="IN59" s="26"/>
      <c r="IO59" s="26"/>
      <c r="IP59" s="26">
        <f t="shared" si="70"/>
        <v>0</v>
      </c>
      <c r="IQ59" s="26"/>
      <c r="IR59" s="26"/>
      <c r="IS59" s="26">
        <f t="shared" si="71"/>
        <v>0</v>
      </c>
      <c r="IT59" s="26"/>
      <c r="IU59" s="26"/>
      <c r="IV59" s="26">
        <f t="shared" si="72"/>
        <v>0</v>
      </c>
      <c r="IW59" s="26"/>
      <c r="IX59" s="26"/>
      <c r="IY59" s="26">
        <f t="shared" si="73"/>
        <v>0</v>
      </c>
      <c r="IZ59" s="26"/>
      <c r="JA59" s="26"/>
      <c r="JB59" s="26">
        <f t="shared" si="74"/>
        <v>0</v>
      </c>
      <c r="JC59" s="26"/>
      <c r="JD59" s="26"/>
      <c r="JE59" s="26">
        <f t="shared" si="75"/>
        <v>0</v>
      </c>
      <c r="JF59" s="26"/>
      <c r="JG59" s="26"/>
      <c r="JH59" s="26">
        <f t="shared" si="76"/>
        <v>0</v>
      </c>
      <c r="JI59" s="26"/>
      <c r="JJ59" s="26"/>
      <c r="JK59" s="26">
        <f t="shared" si="77"/>
        <v>0</v>
      </c>
      <c r="JL59" s="26"/>
      <c r="JM59" s="26"/>
      <c r="JN59" s="26">
        <f t="shared" si="78"/>
        <v>0</v>
      </c>
      <c r="JO59" s="26"/>
      <c r="JP59" s="26"/>
      <c r="JQ59" s="26">
        <f t="shared" si="79"/>
        <v>0</v>
      </c>
      <c r="JR59" s="26"/>
      <c r="JS59" s="26"/>
      <c r="JT59" s="26">
        <f t="shared" si="80"/>
        <v>0</v>
      </c>
      <c r="JU59" s="26"/>
      <c r="JV59" s="26"/>
      <c r="JW59" s="26">
        <f t="shared" si="131"/>
        <v>0</v>
      </c>
      <c r="JX59" s="26"/>
      <c r="JY59" s="26"/>
      <c r="JZ59" s="26">
        <f t="shared" si="81"/>
        <v>0</v>
      </c>
      <c r="KA59" s="26"/>
      <c r="KB59" s="26"/>
      <c r="KC59" s="26">
        <f t="shared" si="82"/>
        <v>0</v>
      </c>
      <c r="KD59" s="26"/>
      <c r="KE59" s="26"/>
      <c r="KF59" s="26">
        <f t="shared" si="83"/>
        <v>0</v>
      </c>
      <c r="KG59" s="26"/>
      <c r="KH59" s="26"/>
      <c r="KI59" s="26">
        <f t="shared" si="84"/>
        <v>0</v>
      </c>
      <c r="KJ59" s="26"/>
      <c r="KK59" s="26"/>
      <c r="KL59" s="26">
        <f t="shared" si="85"/>
        <v>0</v>
      </c>
      <c r="KM59" s="26"/>
      <c r="KN59" s="26"/>
      <c r="KO59" s="26">
        <f t="shared" si="86"/>
        <v>0</v>
      </c>
      <c r="KP59" s="26"/>
      <c r="KQ59" s="26"/>
      <c r="KR59" s="26">
        <f t="shared" si="87"/>
        <v>0</v>
      </c>
      <c r="KS59" s="26"/>
      <c r="KT59" s="26"/>
      <c r="KU59" s="26">
        <f t="shared" si="88"/>
        <v>0</v>
      </c>
      <c r="KV59" s="26"/>
      <c r="KW59" s="26"/>
      <c r="KX59" s="26">
        <f t="shared" si="89"/>
        <v>0</v>
      </c>
      <c r="KY59" s="26"/>
      <c r="KZ59" s="26"/>
      <c r="LA59" s="26">
        <f t="shared" si="90"/>
        <v>0</v>
      </c>
      <c r="LB59" s="26"/>
      <c r="LC59" s="26"/>
      <c r="LD59" s="26">
        <f t="shared" si="91"/>
        <v>0</v>
      </c>
      <c r="LE59" s="26"/>
      <c r="LF59" s="26"/>
      <c r="LG59" s="26">
        <f t="shared" si="92"/>
        <v>0</v>
      </c>
      <c r="LH59" s="26"/>
      <c r="LI59" s="26"/>
      <c r="LJ59" s="26">
        <f t="shared" si="93"/>
        <v>0</v>
      </c>
      <c r="LK59" s="26"/>
      <c r="LL59" s="26"/>
      <c r="LM59" s="26">
        <f t="shared" si="94"/>
        <v>0</v>
      </c>
      <c r="LN59" s="26"/>
      <c r="LO59" s="26"/>
      <c r="LP59" s="26">
        <f t="shared" si="95"/>
        <v>0</v>
      </c>
      <c r="LQ59" s="26"/>
      <c r="LR59" s="26"/>
      <c r="LS59" s="26">
        <f t="shared" si="2"/>
        <v>0</v>
      </c>
      <c r="LT59" s="26"/>
      <c r="LU59" s="26"/>
      <c r="LV59" s="26">
        <f t="shared" si="96"/>
        <v>0</v>
      </c>
      <c r="LW59" s="26"/>
      <c r="LX59" s="26"/>
      <c r="LY59" s="26">
        <f t="shared" si="3"/>
        <v>0</v>
      </c>
      <c r="LZ59" s="26"/>
      <c r="MA59" s="26"/>
      <c r="MB59" s="26">
        <f t="shared" si="97"/>
        <v>0</v>
      </c>
      <c r="MC59" s="26"/>
      <c r="MD59" s="26"/>
      <c r="ME59" s="26">
        <f t="shared" si="98"/>
        <v>0</v>
      </c>
      <c r="MF59" s="26"/>
      <c r="MG59" s="26"/>
      <c r="MH59" s="26">
        <f t="shared" si="99"/>
        <v>0</v>
      </c>
      <c r="MI59" s="26"/>
      <c r="MJ59" s="26"/>
      <c r="MK59" s="26">
        <f t="shared" si="100"/>
        <v>0</v>
      </c>
      <c r="ML59" s="26"/>
      <c r="MM59" s="26"/>
      <c r="MN59" s="26">
        <f t="shared" si="101"/>
        <v>0</v>
      </c>
      <c r="MO59" s="26"/>
      <c r="MP59" s="26"/>
      <c r="MQ59" s="26">
        <f t="shared" si="102"/>
        <v>0</v>
      </c>
      <c r="MR59" s="26"/>
      <c r="MS59" s="26"/>
      <c r="MT59" s="26">
        <f t="shared" si="103"/>
        <v>0</v>
      </c>
      <c r="MU59" s="26"/>
      <c r="MV59" s="26"/>
      <c r="MW59" s="26">
        <f t="shared" si="104"/>
        <v>0</v>
      </c>
      <c r="MX59" s="26"/>
      <c r="MY59" s="26"/>
      <c r="MZ59" s="26">
        <f t="shared" si="105"/>
        <v>0</v>
      </c>
      <c r="NA59" s="26"/>
      <c r="NB59" s="26"/>
      <c r="NC59" s="26">
        <f t="shared" si="106"/>
        <v>0</v>
      </c>
      <c r="ND59" s="26"/>
      <c r="NE59" s="26"/>
      <c r="NF59" s="26">
        <f t="shared" si="107"/>
        <v>0</v>
      </c>
      <c r="NG59" s="26"/>
      <c r="NH59" s="26"/>
      <c r="NI59" s="26">
        <f t="shared" si="108"/>
        <v>0</v>
      </c>
      <c r="NJ59" s="26"/>
      <c r="NK59" s="26"/>
      <c r="NL59" s="26">
        <f t="shared" si="109"/>
        <v>0</v>
      </c>
      <c r="NM59" s="26"/>
      <c r="NN59" s="26"/>
      <c r="NO59" s="26">
        <f t="shared" si="110"/>
        <v>0</v>
      </c>
      <c r="NP59" s="26"/>
      <c r="NQ59" s="26"/>
      <c r="NR59" s="26">
        <f t="shared" si="111"/>
        <v>0</v>
      </c>
      <c r="NS59" s="26"/>
      <c r="NT59" s="26"/>
      <c r="NU59" s="26">
        <f t="shared" si="112"/>
        <v>0</v>
      </c>
      <c r="NV59" s="26"/>
      <c r="NW59" s="26"/>
      <c r="NX59" s="26">
        <f t="shared" si="113"/>
        <v>0</v>
      </c>
      <c r="NY59" s="26"/>
      <c r="NZ59" s="26"/>
      <c r="OA59" s="26">
        <f t="shared" si="114"/>
        <v>0</v>
      </c>
      <c r="OB59" s="26"/>
      <c r="OC59" s="26"/>
      <c r="OD59" s="26">
        <f t="shared" si="115"/>
        <v>0</v>
      </c>
      <c r="OE59" s="26"/>
      <c r="OF59" s="26"/>
      <c r="OG59" s="26">
        <f t="shared" si="116"/>
        <v>0</v>
      </c>
      <c r="OH59" s="26"/>
      <c r="OI59" s="26"/>
      <c r="OJ59" s="26">
        <f t="shared" si="117"/>
        <v>0</v>
      </c>
      <c r="OK59" s="26"/>
      <c r="OL59" s="26"/>
      <c r="OM59" s="26">
        <f t="shared" si="132"/>
        <v>0</v>
      </c>
      <c r="ON59" s="26"/>
      <c r="OO59" s="26"/>
      <c r="OP59" s="26">
        <f t="shared" si="118"/>
        <v>0</v>
      </c>
      <c r="OQ59" s="26"/>
      <c r="OR59" s="26"/>
      <c r="OS59" s="27">
        <f t="shared" si="119"/>
        <v>0</v>
      </c>
      <c r="OT59" s="26"/>
      <c r="OU59" s="26"/>
      <c r="OV59" s="26">
        <f t="shared" si="133"/>
        <v>0</v>
      </c>
      <c r="OW59" s="26"/>
      <c r="OX59" s="26"/>
      <c r="OY59" s="26">
        <f t="shared" si="120"/>
        <v>0</v>
      </c>
      <c r="OZ59" s="26"/>
      <c r="PA59" s="26"/>
      <c r="PB59" s="26">
        <f t="shared" si="121"/>
        <v>0</v>
      </c>
      <c r="PC59" s="26"/>
      <c r="PD59" s="26"/>
      <c r="PE59" s="26">
        <f t="shared" si="122"/>
        <v>0</v>
      </c>
      <c r="PF59" s="28">
        <f t="shared" si="123"/>
        <v>0</v>
      </c>
      <c r="PG59" s="29">
        <f t="shared" si="124"/>
        <v>0</v>
      </c>
      <c r="PH59" s="18"/>
      <c r="PI59" s="28">
        <f t="shared" si="125"/>
        <v>0</v>
      </c>
      <c r="PJ59" s="29">
        <f t="shared" si="126"/>
        <v>0</v>
      </c>
      <c r="PK59" s="6"/>
      <c r="PL59" s="28">
        <f t="shared" si="127"/>
        <v>0</v>
      </c>
      <c r="PM59" s="28">
        <f t="shared" si="128"/>
        <v>0</v>
      </c>
      <c r="PN59" s="6"/>
      <c r="PO59" s="28">
        <f t="shared" si="129"/>
        <v>0</v>
      </c>
      <c r="PP59" s="29">
        <f t="shared" si="130"/>
        <v>0</v>
      </c>
    </row>
    <row r="60" spans="1:432" s="30" customFormat="1" ht="20.25" hidden="1" x14ac:dyDescent="0.3">
      <c r="A60" s="19">
        <v>56</v>
      </c>
      <c r="B60" s="31" t="s">
        <v>167</v>
      </c>
      <c r="C60" s="32" t="s">
        <v>122</v>
      </c>
      <c r="D60" s="26">
        <v>4</v>
      </c>
      <c r="E60" s="26"/>
      <c r="F60" s="26"/>
      <c r="G60" s="26">
        <f t="shared" si="134"/>
        <v>4</v>
      </c>
      <c r="H60" s="26"/>
      <c r="I60" s="26"/>
      <c r="J60" s="26">
        <f t="shared" si="135"/>
        <v>4</v>
      </c>
      <c r="K60" s="26"/>
      <c r="L60" s="26"/>
      <c r="M60" s="26">
        <f t="shared" si="136"/>
        <v>4</v>
      </c>
      <c r="N60" s="26"/>
      <c r="O60" s="26"/>
      <c r="P60" s="26">
        <f t="shared" si="137"/>
        <v>4</v>
      </c>
      <c r="Q60" s="26"/>
      <c r="R60" s="26"/>
      <c r="S60" s="26">
        <f t="shared" si="138"/>
        <v>4</v>
      </c>
      <c r="T60" s="26"/>
      <c r="U60" s="26"/>
      <c r="V60" s="26">
        <f t="shared" si="139"/>
        <v>4</v>
      </c>
      <c r="W60" s="26"/>
      <c r="X60" s="26"/>
      <c r="Y60" s="26">
        <f t="shared" si="140"/>
        <v>4</v>
      </c>
      <c r="Z60" s="26"/>
      <c r="AA60" s="26"/>
      <c r="AB60" s="26">
        <f t="shared" si="141"/>
        <v>4</v>
      </c>
      <c r="AC60" s="26"/>
      <c r="AD60" s="26"/>
      <c r="AE60" s="26">
        <f t="shared" si="142"/>
        <v>4</v>
      </c>
      <c r="AF60" s="26"/>
      <c r="AG60" s="26"/>
      <c r="AH60" s="26">
        <f t="shared" si="143"/>
        <v>4</v>
      </c>
      <c r="AI60" s="26"/>
      <c r="AJ60" s="26"/>
      <c r="AK60" s="26">
        <f t="shared" si="144"/>
        <v>4</v>
      </c>
      <c r="AL60" s="26"/>
      <c r="AM60" s="26"/>
      <c r="AN60" s="26">
        <f t="shared" si="145"/>
        <v>4</v>
      </c>
      <c r="AO60" s="26"/>
      <c r="AP60" s="26"/>
      <c r="AQ60" s="26">
        <f t="shared" si="146"/>
        <v>4</v>
      </c>
      <c r="AR60" s="26"/>
      <c r="AS60" s="26"/>
      <c r="AT60" s="26">
        <f t="shared" si="4"/>
        <v>4</v>
      </c>
      <c r="AU60" s="26"/>
      <c r="AV60" s="26"/>
      <c r="AW60" s="26">
        <f t="shared" si="5"/>
        <v>4</v>
      </c>
      <c r="AX60" s="26"/>
      <c r="AY60" s="26"/>
      <c r="AZ60" s="26">
        <f t="shared" si="6"/>
        <v>4</v>
      </c>
      <c r="BA60" s="26"/>
      <c r="BB60" s="26"/>
      <c r="BC60" s="26">
        <f t="shared" si="7"/>
        <v>4</v>
      </c>
      <c r="BD60" s="26"/>
      <c r="BE60" s="26"/>
      <c r="BF60" s="26">
        <f t="shared" si="8"/>
        <v>4</v>
      </c>
      <c r="BG60" s="26"/>
      <c r="BH60" s="26"/>
      <c r="BI60" s="26">
        <f t="shared" si="9"/>
        <v>4</v>
      </c>
      <c r="BJ60" s="26"/>
      <c r="BK60" s="26"/>
      <c r="BL60" s="26">
        <f t="shared" si="10"/>
        <v>4</v>
      </c>
      <c r="BM60" s="26"/>
      <c r="BN60" s="26"/>
      <c r="BO60" s="26">
        <f t="shared" si="11"/>
        <v>4</v>
      </c>
      <c r="BP60" s="26"/>
      <c r="BQ60" s="26"/>
      <c r="BR60" s="26">
        <f t="shared" si="12"/>
        <v>4</v>
      </c>
      <c r="BS60" s="26"/>
      <c r="BT60" s="26"/>
      <c r="BU60" s="26">
        <f t="shared" si="13"/>
        <v>4</v>
      </c>
      <c r="BV60" s="26"/>
      <c r="BW60" s="26"/>
      <c r="BX60" s="26">
        <f t="shared" si="14"/>
        <v>4</v>
      </c>
      <c r="BY60" s="26"/>
      <c r="BZ60" s="26"/>
      <c r="CA60" s="27">
        <f t="shared" si="15"/>
        <v>4</v>
      </c>
      <c r="CB60" s="26"/>
      <c r="CC60" s="26"/>
      <c r="CD60" s="26">
        <f t="shared" si="16"/>
        <v>4</v>
      </c>
      <c r="CE60" s="26"/>
      <c r="CF60" s="26"/>
      <c r="CG60" s="26">
        <f t="shared" si="17"/>
        <v>4</v>
      </c>
      <c r="CH60" s="26"/>
      <c r="CI60" s="26"/>
      <c r="CJ60" s="26">
        <f t="shared" si="18"/>
        <v>4</v>
      </c>
      <c r="CK60" s="26"/>
      <c r="CL60" s="26"/>
      <c r="CM60" s="26">
        <f t="shared" si="19"/>
        <v>4</v>
      </c>
      <c r="CN60" s="26"/>
      <c r="CO60" s="26"/>
      <c r="CP60" s="26">
        <f t="shared" si="20"/>
        <v>4</v>
      </c>
      <c r="CQ60" s="26"/>
      <c r="CR60" s="26"/>
      <c r="CS60" s="26">
        <f t="shared" si="21"/>
        <v>4</v>
      </c>
      <c r="CT60" s="26"/>
      <c r="CU60" s="26"/>
      <c r="CV60" s="26">
        <f t="shared" si="22"/>
        <v>4</v>
      </c>
      <c r="CW60" s="26"/>
      <c r="CX60" s="26"/>
      <c r="CY60" s="26">
        <f t="shared" si="23"/>
        <v>4</v>
      </c>
      <c r="CZ60" s="26"/>
      <c r="DA60" s="26"/>
      <c r="DB60" s="26">
        <f t="shared" si="24"/>
        <v>4</v>
      </c>
      <c r="DC60" s="26"/>
      <c r="DD60" s="26"/>
      <c r="DE60" s="26">
        <f t="shared" si="25"/>
        <v>4</v>
      </c>
      <c r="DF60" s="26"/>
      <c r="DG60" s="26"/>
      <c r="DH60" s="26">
        <f t="shared" si="26"/>
        <v>4</v>
      </c>
      <c r="DI60" s="26"/>
      <c r="DJ60" s="26"/>
      <c r="DK60" s="26">
        <f t="shared" si="27"/>
        <v>4</v>
      </c>
      <c r="DL60" s="26"/>
      <c r="DM60" s="26"/>
      <c r="DN60" s="26">
        <f t="shared" si="28"/>
        <v>4</v>
      </c>
      <c r="DO60" s="26"/>
      <c r="DP60" s="26"/>
      <c r="DQ60" s="26">
        <f t="shared" si="29"/>
        <v>4</v>
      </c>
      <c r="DR60" s="26"/>
      <c r="DS60" s="26"/>
      <c r="DT60" s="26">
        <f t="shared" si="30"/>
        <v>4</v>
      </c>
      <c r="DU60" s="26"/>
      <c r="DV60" s="26"/>
      <c r="DW60" s="26">
        <f t="shared" si="31"/>
        <v>4</v>
      </c>
      <c r="DX60" s="26"/>
      <c r="DY60" s="26"/>
      <c r="DZ60" s="26">
        <f t="shared" si="32"/>
        <v>4</v>
      </c>
      <c r="EA60" s="26"/>
      <c r="EB60" s="26"/>
      <c r="EC60" s="26">
        <f t="shared" si="33"/>
        <v>4</v>
      </c>
      <c r="ED60" s="26"/>
      <c r="EE60" s="26"/>
      <c r="EF60" s="26">
        <f t="shared" si="34"/>
        <v>4</v>
      </c>
      <c r="EG60" s="26"/>
      <c r="EH60" s="26"/>
      <c r="EI60" s="26">
        <f t="shared" si="35"/>
        <v>4</v>
      </c>
      <c r="EJ60" s="26"/>
      <c r="EK60" s="26"/>
      <c r="EL60" s="26">
        <f t="shared" si="36"/>
        <v>4</v>
      </c>
      <c r="EM60" s="26"/>
      <c r="EN60" s="26">
        <v>2</v>
      </c>
      <c r="EO60" s="26">
        <f t="shared" si="37"/>
        <v>2</v>
      </c>
      <c r="EP60" s="26"/>
      <c r="EQ60" s="26"/>
      <c r="ER60" s="26">
        <f t="shared" si="38"/>
        <v>2</v>
      </c>
      <c r="ES60" s="26"/>
      <c r="ET60" s="26"/>
      <c r="EU60" s="26">
        <f t="shared" si="39"/>
        <v>2</v>
      </c>
      <c r="EV60" s="26"/>
      <c r="EW60" s="26"/>
      <c r="EX60" s="26">
        <f t="shared" si="40"/>
        <v>2</v>
      </c>
      <c r="EY60" s="26"/>
      <c r="EZ60" s="26"/>
      <c r="FA60" s="26">
        <f t="shared" si="41"/>
        <v>2</v>
      </c>
      <c r="FB60" s="26"/>
      <c r="FC60" s="26"/>
      <c r="FD60" s="26">
        <f t="shared" si="42"/>
        <v>2</v>
      </c>
      <c r="FE60" s="26"/>
      <c r="FF60" s="26"/>
      <c r="FG60" s="26">
        <f t="shared" si="0"/>
        <v>2</v>
      </c>
      <c r="FH60" s="26">
        <v>2</v>
      </c>
      <c r="FI60" s="26"/>
      <c r="FJ60" s="26">
        <f t="shared" si="43"/>
        <v>4</v>
      </c>
      <c r="FK60" s="26"/>
      <c r="FL60" s="26"/>
      <c r="FM60" s="26">
        <f t="shared" si="44"/>
        <v>4</v>
      </c>
      <c r="FN60" s="26"/>
      <c r="FO60" s="26"/>
      <c r="FP60" s="26">
        <f t="shared" si="45"/>
        <v>4</v>
      </c>
      <c r="FQ60" s="26"/>
      <c r="FR60" s="26"/>
      <c r="FS60" s="26">
        <f t="shared" si="46"/>
        <v>4</v>
      </c>
      <c r="FT60" s="26"/>
      <c r="FU60" s="26"/>
      <c r="FV60" s="26">
        <f t="shared" si="47"/>
        <v>4</v>
      </c>
      <c r="FW60" s="26"/>
      <c r="FX60" s="26"/>
      <c r="FY60" s="26">
        <f t="shared" si="48"/>
        <v>4</v>
      </c>
      <c r="FZ60" s="26"/>
      <c r="GA60" s="26"/>
      <c r="GB60" s="26">
        <f t="shared" si="49"/>
        <v>4</v>
      </c>
      <c r="GC60" s="26"/>
      <c r="GD60" s="26"/>
      <c r="GE60" s="26">
        <f t="shared" si="50"/>
        <v>4</v>
      </c>
      <c r="GF60" s="26"/>
      <c r="GG60" s="26"/>
      <c r="GH60" s="26">
        <f t="shared" si="51"/>
        <v>4</v>
      </c>
      <c r="GI60" s="26"/>
      <c r="GJ60" s="26"/>
      <c r="GK60" s="26">
        <f t="shared" si="52"/>
        <v>4</v>
      </c>
      <c r="GL60" s="26"/>
      <c r="GM60" s="26"/>
      <c r="GN60" s="26">
        <f t="shared" si="53"/>
        <v>4</v>
      </c>
      <c r="GO60" s="26"/>
      <c r="GP60" s="26"/>
      <c r="GQ60" s="26">
        <f t="shared" si="54"/>
        <v>4</v>
      </c>
      <c r="GR60" s="26"/>
      <c r="GS60" s="26"/>
      <c r="GT60" s="26">
        <f t="shared" si="55"/>
        <v>4</v>
      </c>
      <c r="GU60" s="26"/>
      <c r="GV60" s="26"/>
      <c r="GW60" s="26">
        <f t="shared" si="56"/>
        <v>4</v>
      </c>
      <c r="GX60" s="26"/>
      <c r="GY60" s="26"/>
      <c r="GZ60" s="26">
        <f t="shared" si="57"/>
        <v>4</v>
      </c>
      <c r="HA60" s="26"/>
      <c r="HB60" s="26"/>
      <c r="HC60" s="26">
        <f t="shared" si="58"/>
        <v>4</v>
      </c>
      <c r="HD60" s="26"/>
      <c r="HE60" s="26"/>
      <c r="HF60" s="26">
        <f t="shared" si="59"/>
        <v>4</v>
      </c>
      <c r="HG60" s="26"/>
      <c r="HH60" s="26"/>
      <c r="HI60" s="26">
        <f t="shared" si="60"/>
        <v>4</v>
      </c>
      <c r="HJ60" s="26"/>
      <c r="HK60" s="26"/>
      <c r="HL60" s="26">
        <f t="shared" si="61"/>
        <v>4</v>
      </c>
      <c r="HM60" s="26"/>
      <c r="HN60" s="26"/>
      <c r="HO60" s="26">
        <f t="shared" si="62"/>
        <v>4</v>
      </c>
      <c r="HP60" s="26"/>
      <c r="HQ60" s="26"/>
      <c r="HR60" s="26">
        <f t="shared" si="63"/>
        <v>4</v>
      </c>
      <c r="HS60" s="26"/>
      <c r="HT60" s="26"/>
      <c r="HU60" s="26">
        <f t="shared" si="1"/>
        <v>4</v>
      </c>
      <c r="HV60" s="26"/>
      <c r="HW60" s="26"/>
      <c r="HX60" s="26">
        <f t="shared" si="64"/>
        <v>4</v>
      </c>
      <c r="HY60" s="26"/>
      <c r="HZ60" s="26"/>
      <c r="IA60" s="26">
        <f t="shared" si="65"/>
        <v>4</v>
      </c>
      <c r="IB60" s="26"/>
      <c r="IC60" s="26"/>
      <c r="ID60" s="26">
        <f t="shared" si="66"/>
        <v>4</v>
      </c>
      <c r="IE60" s="26"/>
      <c r="IF60" s="26"/>
      <c r="IG60" s="33">
        <f t="shared" si="67"/>
        <v>4</v>
      </c>
      <c r="IH60" s="26"/>
      <c r="II60" s="26"/>
      <c r="IJ60" s="33">
        <f t="shared" si="68"/>
        <v>4</v>
      </c>
      <c r="IK60" s="26"/>
      <c r="IL60" s="26"/>
      <c r="IM60" s="33">
        <f t="shared" si="69"/>
        <v>4</v>
      </c>
      <c r="IN60" s="26"/>
      <c r="IO60" s="26"/>
      <c r="IP60" s="26">
        <f t="shared" si="70"/>
        <v>4</v>
      </c>
      <c r="IQ60" s="26"/>
      <c r="IR60" s="26"/>
      <c r="IS60" s="26">
        <f t="shared" si="71"/>
        <v>4</v>
      </c>
      <c r="IT60" s="26"/>
      <c r="IU60" s="26"/>
      <c r="IV60" s="26">
        <f t="shared" si="72"/>
        <v>4</v>
      </c>
      <c r="IW60" s="26"/>
      <c r="IX60" s="26"/>
      <c r="IY60" s="26">
        <f t="shared" si="73"/>
        <v>4</v>
      </c>
      <c r="IZ60" s="26"/>
      <c r="JA60" s="26"/>
      <c r="JB60" s="26">
        <f t="shared" si="74"/>
        <v>4</v>
      </c>
      <c r="JC60" s="26"/>
      <c r="JD60" s="26"/>
      <c r="JE60" s="26">
        <f t="shared" si="75"/>
        <v>4</v>
      </c>
      <c r="JF60" s="26"/>
      <c r="JG60" s="26"/>
      <c r="JH60" s="26">
        <f t="shared" si="76"/>
        <v>4</v>
      </c>
      <c r="JI60" s="26"/>
      <c r="JJ60" s="26"/>
      <c r="JK60" s="26">
        <f t="shared" si="77"/>
        <v>4</v>
      </c>
      <c r="JL60" s="26"/>
      <c r="JM60" s="26"/>
      <c r="JN60" s="26">
        <f t="shared" si="78"/>
        <v>4</v>
      </c>
      <c r="JO60" s="26"/>
      <c r="JP60" s="26"/>
      <c r="JQ60" s="26">
        <f t="shared" si="79"/>
        <v>4</v>
      </c>
      <c r="JR60" s="26"/>
      <c r="JS60" s="26"/>
      <c r="JT60" s="26">
        <f t="shared" si="80"/>
        <v>4</v>
      </c>
      <c r="JU60" s="26"/>
      <c r="JV60" s="26"/>
      <c r="JW60" s="26">
        <f t="shared" si="131"/>
        <v>4</v>
      </c>
      <c r="JX60" s="26"/>
      <c r="JY60" s="26"/>
      <c r="JZ60" s="26">
        <f t="shared" si="81"/>
        <v>4</v>
      </c>
      <c r="KA60" s="26"/>
      <c r="KB60" s="26"/>
      <c r="KC60" s="26">
        <f t="shared" si="82"/>
        <v>4</v>
      </c>
      <c r="KD60" s="26"/>
      <c r="KE60" s="26"/>
      <c r="KF60" s="26">
        <f t="shared" si="83"/>
        <v>4</v>
      </c>
      <c r="KG60" s="26"/>
      <c r="KH60" s="26"/>
      <c r="KI60" s="26">
        <f t="shared" si="84"/>
        <v>4</v>
      </c>
      <c r="KJ60" s="26"/>
      <c r="KK60" s="26"/>
      <c r="KL60" s="26">
        <f t="shared" si="85"/>
        <v>4</v>
      </c>
      <c r="KM60" s="26"/>
      <c r="KN60" s="26"/>
      <c r="KO60" s="26">
        <f t="shared" si="86"/>
        <v>4</v>
      </c>
      <c r="KP60" s="26"/>
      <c r="KQ60" s="26"/>
      <c r="KR60" s="26">
        <f t="shared" si="87"/>
        <v>4</v>
      </c>
      <c r="KS60" s="26"/>
      <c r="KT60" s="26"/>
      <c r="KU60" s="26">
        <f t="shared" si="88"/>
        <v>4</v>
      </c>
      <c r="KV60" s="26"/>
      <c r="KW60" s="26"/>
      <c r="KX60" s="26">
        <f t="shared" si="89"/>
        <v>4</v>
      </c>
      <c r="KY60" s="26"/>
      <c r="KZ60" s="26"/>
      <c r="LA60" s="26">
        <f t="shared" si="90"/>
        <v>4</v>
      </c>
      <c r="LB60" s="26"/>
      <c r="LC60" s="26">
        <v>2</v>
      </c>
      <c r="LD60" s="26">
        <f t="shared" si="91"/>
        <v>2</v>
      </c>
      <c r="LE60" s="26">
        <v>2</v>
      </c>
      <c r="LF60" s="26"/>
      <c r="LG60" s="26">
        <f t="shared" si="92"/>
        <v>4</v>
      </c>
      <c r="LH60" s="26"/>
      <c r="LI60" s="26"/>
      <c r="LJ60" s="26">
        <f t="shared" si="93"/>
        <v>4</v>
      </c>
      <c r="LK60" s="26"/>
      <c r="LL60" s="26"/>
      <c r="LM60" s="26">
        <f t="shared" si="94"/>
        <v>4</v>
      </c>
      <c r="LN60" s="26"/>
      <c r="LO60" s="26"/>
      <c r="LP60" s="26">
        <f t="shared" si="95"/>
        <v>4</v>
      </c>
      <c r="LQ60" s="26"/>
      <c r="LR60" s="26"/>
      <c r="LS60" s="26">
        <f t="shared" si="2"/>
        <v>4</v>
      </c>
      <c r="LT60" s="26"/>
      <c r="LU60" s="26"/>
      <c r="LV60" s="26">
        <f t="shared" si="96"/>
        <v>4</v>
      </c>
      <c r="LW60" s="26"/>
      <c r="LX60" s="26"/>
      <c r="LY60" s="26">
        <f t="shared" si="3"/>
        <v>4</v>
      </c>
      <c r="LZ60" s="26"/>
      <c r="MA60" s="26"/>
      <c r="MB60" s="26">
        <f t="shared" si="97"/>
        <v>4</v>
      </c>
      <c r="MC60" s="26"/>
      <c r="MD60" s="26"/>
      <c r="ME60" s="26">
        <f t="shared" si="98"/>
        <v>4</v>
      </c>
      <c r="MF60" s="26"/>
      <c r="MG60" s="26"/>
      <c r="MH60" s="26">
        <f t="shared" si="99"/>
        <v>4</v>
      </c>
      <c r="MI60" s="26"/>
      <c r="MJ60" s="26"/>
      <c r="MK60" s="26">
        <f t="shared" si="100"/>
        <v>4</v>
      </c>
      <c r="ML60" s="26"/>
      <c r="MM60" s="26"/>
      <c r="MN60" s="26">
        <f t="shared" si="101"/>
        <v>4</v>
      </c>
      <c r="MO60" s="26"/>
      <c r="MP60" s="26"/>
      <c r="MQ60" s="26">
        <f t="shared" si="102"/>
        <v>4</v>
      </c>
      <c r="MR60" s="26"/>
      <c r="MS60" s="26"/>
      <c r="MT60" s="26">
        <f t="shared" si="103"/>
        <v>4</v>
      </c>
      <c r="MU60" s="26"/>
      <c r="MV60" s="26"/>
      <c r="MW60" s="26">
        <f t="shared" si="104"/>
        <v>4</v>
      </c>
      <c r="MX60" s="26"/>
      <c r="MY60" s="26"/>
      <c r="MZ60" s="26">
        <f t="shared" si="105"/>
        <v>4</v>
      </c>
      <c r="NA60" s="26"/>
      <c r="NB60" s="26">
        <v>2</v>
      </c>
      <c r="NC60" s="26">
        <f t="shared" si="106"/>
        <v>2</v>
      </c>
      <c r="ND60" s="26"/>
      <c r="NE60" s="26"/>
      <c r="NF60" s="26">
        <f t="shared" si="107"/>
        <v>2</v>
      </c>
      <c r="NG60" s="26"/>
      <c r="NH60" s="26"/>
      <c r="NI60" s="26">
        <f t="shared" si="108"/>
        <v>2</v>
      </c>
      <c r="NJ60" s="26"/>
      <c r="NK60" s="26"/>
      <c r="NL60" s="26">
        <f t="shared" si="109"/>
        <v>2</v>
      </c>
      <c r="NM60" s="26"/>
      <c r="NN60" s="26"/>
      <c r="NO60" s="26">
        <f t="shared" si="110"/>
        <v>2</v>
      </c>
      <c r="NP60" s="26"/>
      <c r="NQ60" s="26"/>
      <c r="NR60" s="26">
        <f t="shared" si="111"/>
        <v>2</v>
      </c>
      <c r="NS60" s="26"/>
      <c r="NT60" s="26"/>
      <c r="NU60" s="26">
        <f t="shared" si="112"/>
        <v>2</v>
      </c>
      <c r="NV60" s="26"/>
      <c r="NW60" s="26"/>
      <c r="NX60" s="26">
        <f t="shared" si="113"/>
        <v>2</v>
      </c>
      <c r="NY60" s="26"/>
      <c r="NZ60" s="26"/>
      <c r="OA60" s="26">
        <f t="shared" si="114"/>
        <v>2</v>
      </c>
      <c r="OB60" s="26"/>
      <c r="OC60" s="26"/>
      <c r="OD60" s="26">
        <f t="shared" si="115"/>
        <v>2</v>
      </c>
      <c r="OE60" s="26">
        <v>2</v>
      </c>
      <c r="OF60" s="26"/>
      <c r="OG60" s="26">
        <f t="shared" si="116"/>
        <v>4</v>
      </c>
      <c r="OH60" s="26"/>
      <c r="OI60" s="26"/>
      <c r="OJ60" s="26">
        <f t="shared" si="117"/>
        <v>4</v>
      </c>
      <c r="OK60" s="26"/>
      <c r="OL60" s="26"/>
      <c r="OM60" s="26">
        <f t="shared" si="132"/>
        <v>4</v>
      </c>
      <c r="ON60" s="26"/>
      <c r="OO60" s="26"/>
      <c r="OP60" s="26">
        <f t="shared" si="118"/>
        <v>4</v>
      </c>
      <c r="OQ60" s="26"/>
      <c r="OR60" s="26"/>
      <c r="OS60" s="27">
        <f t="shared" si="119"/>
        <v>4</v>
      </c>
      <c r="OT60" s="26"/>
      <c r="OU60" s="26"/>
      <c r="OV60" s="26">
        <f t="shared" si="133"/>
        <v>4</v>
      </c>
      <c r="OW60" s="26"/>
      <c r="OX60" s="26"/>
      <c r="OY60" s="26">
        <f t="shared" si="120"/>
        <v>4</v>
      </c>
      <c r="OZ60" s="26"/>
      <c r="PA60" s="26"/>
      <c r="PB60" s="26">
        <f t="shared" si="121"/>
        <v>4</v>
      </c>
      <c r="PC60" s="26"/>
      <c r="PD60" s="26"/>
      <c r="PE60" s="26">
        <f t="shared" si="122"/>
        <v>4</v>
      </c>
      <c r="PF60" s="28">
        <f t="shared" si="123"/>
        <v>2</v>
      </c>
      <c r="PG60" s="29">
        <f t="shared" si="124"/>
        <v>8.6956521739130432E-2</v>
      </c>
      <c r="PH60" s="18"/>
      <c r="PI60" s="28">
        <f t="shared" si="125"/>
        <v>0</v>
      </c>
      <c r="PJ60" s="29">
        <f t="shared" si="126"/>
        <v>0</v>
      </c>
      <c r="PK60" s="6"/>
      <c r="PL60" s="28">
        <f t="shared" si="127"/>
        <v>2</v>
      </c>
      <c r="PM60" s="28">
        <f t="shared" si="128"/>
        <v>0.08</v>
      </c>
      <c r="PN60" s="6"/>
      <c r="PO60" s="28">
        <f t="shared" si="129"/>
        <v>4</v>
      </c>
      <c r="PP60" s="29">
        <f t="shared" si="130"/>
        <v>5.4054054054054057E-2</v>
      </c>
    </row>
    <row r="61" spans="1:432" s="30" customFormat="1" ht="20.25" hidden="1" x14ac:dyDescent="0.3">
      <c r="A61" s="19">
        <v>57</v>
      </c>
      <c r="B61" s="42" t="s">
        <v>168</v>
      </c>
      <c r="C61" s="32" t="s">
        <v>122</v>
      </c>
      <c r="D61" s="26">
        <v>4</v>
      </c>
      <c r="E61" s="26"/>
      <c r="F61" s="26"/>
      <c r="G61" s="26">
        <f t="shared" si="134"/>
        <v>4</v>
      </c>
      <c r="H61" s="26"/>
      <c r="I61" s="26"/>
      <c r="J61" s="26">
        <f t="shared" si="135"/>
        <v>4</v>
      </c>
      <c r="K61" s="26"/>
      <c r="L61" s="26"/>
      <c r="M61" s="26">
        <f t="shared" si="136"/>
        <v>4</v>
      </c>
      <c r="N61" s="26"/>
      <c r="O61" s="26"/>
      <c r="P61" s="26">
        <f t="shared" si="137"/>
        <v>4</v>
      </c>
      <c r="Q61" s="26"/>
      <c r="R61" s="26"/>
      <c r="S61" s="26">
        <f t="shared" si="138"/>
        <v>4</v>
      </c>
      <c r="T61" s="26"/>
      <c r="U61" s="26"/>
      <c r="V61" s="26">
        <f t="shared" si="139"/>
        <v>4</v>
      </c>
      <c r="W61" s="26"/>
      <c r="X61" s="26"/>
      <c r="Y61" s="26">
        <f t="shared" si="140"/>
        <v>4</v>
      </c>
      <c r="Z61" s="26"/>
      <c r="AA61" s="26"/>
      <c r="AB61" s="26">
        <f t="shared" si="141"/>
        <v>4</v>
      </c>
      <c r="AC61" s="26"/>
      <c r="AD61" s="26"/>
      <c r="AE61" s="26">
        <f t="shared" si="142"/>
        <v>4</v>
      </c>
      <c r="AF61" s="26"/>
      <c r="AG61" s="26"/>
      <c r="AH61" s="26">
        <f t="shared" si="143"/>
        <v>4</v>
      </c>
      <c r="AI61" s="26"/>
      <c r="AJ61" s="26"/>
      <c r="AK61" s="26">
        <f t="shared" si="144"/>
        <v>4</v>
      </c>
      <c r="AL61" s="26"/>
      <c r="AM61" s="26"/>
      <c r="AN61" s="26">
        <f t="shared" si="145"/>
        <v>4</v>
      </c>
      <c r="AO61" s="26"/>
      <c r="AP61" s="26"/>
      <c r="AQ61" s="26">
        <f t="shared" si="146"/>
        <v>4</v>
      </c>
      <c r="AR61" s="26"/>
      <c r="AS61" s="26"/>
      <c r="AT61" s="26">
        <f t="shared" si="4"/>
        <v>4</v>
      </c>
      <c r="AU61" s="26"/>
      <c r="AV61" s="26"/>
      <c r="AW61" s="26">
        <f t="shared" si="5"/>
        <v>4</v>
      </c>
      <c r="AX61" s="26"/>
      <c r="AY61" s="26"/>
      <c r="AZ61" s="26">
        <f t="shared" si="6"/>
        <v>4</v>
      </c>
      <c r="BA61" s="26"/>
      <c r="BB61" s="26"/>
      <c r="BC61" s="26">
        <f t="shared" si="7"/>
        <v>4</v>
      </c>
      <c r="BD61" s="26"/>
      <c r="BE61" s="26"/>
      <c r="BF61" s="26">
        <f t="shared" si="8"/>
        <v>4</v>
      </c>
      <c r="BG61" s="26"/>
      <c r="BH61" s="26"/>
      <c r="BI61" s="26">
        <f t="shared" si="9"/>
        <v>4</v>
      </c>
      <c r="BJ61" s="26"/>
      <c r="BK61" s="26"/>
      <c r="BL61" s="26">
        <f t="shared" si="10"/>
        <v>4</v>
      </c>
      <c r="BM61" s="26"/>
      <c r="BN61" s="26"/>
      <c r="BO61" s="26">
        <f t="shared" si="11"/>
        <v>4</v>
      </c>
      <c r="BP61" s="26"/>
      <c r="BQ61" s="26"/>
      <c r="BR61" s="26">
        <f t="shared" si="12"/>
        <v>4</v>
      </c>
      <c r="BS61" s="26"/>
      <c r="BT61" s="26"/>
      <c r="BU61" s="26">
        <f t="shared" si="13"/>
        <v>4</v>
      </c>
      <c r="BV61" s="26"/>
      <c r="BW61" s="26"/>
      <c r="BX61" s="26">
        <f t="shared" si="14"/>
        <v>4</v>
      </c>
      <c r="BY61" s="26"/>
      <c r="BZ61" s="26">
        <v>2</v>
      </c>
      <c r="CA61" s="27">
        <f t="shared" si="15"/>
        <v>2</v>
      </c>
      <c r="CB61" s="26"/>
      <c r="CC61" s="26"/>
      <c r="CD61" s="26">
        <f t="shared" si="16"/>
        <v>2</v>
      </c>
      <c r="CE61" s="26"/>
      <c r="CF61" s="26"/>
      <c r="CG61" s="26">
        <f t="shared" si="17"/>
        <v>2</v>
      </c>
      <c r="CH61" s="26">
        <v>2</v>
      </c>
      <c r="CI61" s="26"/>
      <c r="CJ61" s="26">
        <f t="shared" si="18"/>
        <v>4</v>
      </c>
      <c r="CK61" s="26"/>
      <c r="CL61" s="26"/>
      <c r="CM61" s="26">
        <f t="shared" si="19"/>
        <v>4</v>
      </c>
      <c r="CN61" s="26"/>
      <c r="CO61" s="26"/>
      <c r="CP61" s="26">
        <f t="shared" si="20"/>
        <v>4</v>
      </c>
      <c r="CQ61" s="26"/>
      <c r="CR61" s="26"/>
      <c r="CS61" s="26">
        <f t="shared" si="21"/>
        <v>4</v>
      </c>
      <c r="CT61" s="26"/>
      <c r="CU61" s="26"/>
      <c r="CV61" s="26">
        <f t="shared" si="22"/>
        <v>4</v>
      </c>
      <c r="CW61" s="26"/>
      <c r="CX61" s="26"/>
      <c r="CY61" s="26">
        <f t="shared" si="23"/>
        <v>4</v>
      </c>
      <c r="CZ61" s="26"/>
      <c r="DA61" s="26"/>
      <c r="DB61" s="26">
        <f t="shared" si="24"/>
        <v>4</v>
      </c>
      <c r="DC61" s="26"/>
      <c r="DD61" s="26"/>
      <c r="DE61" s="26">
        <f t="shared" si="25"/>
        <v>4</v>
      </c>
      <c r="DF61" s="26"/>
      <c r="DG61" s="26"/>
      <c r="DH61" s="26">
        <f t="shared" si="26"/>
        <v>4</v>
      </c>
      <c r="DI61" s="26"/>
      <c r="DJ61" s="26"/>
      <c r="DK61" s="26">
        <f t="shared" si="27"/>
        <v>4</v>
      </c>
      <c r="DL61" s="26"/>
      <c r="DM61" s="26"/>
      <c r="DN61" s="26">
        <f t="shared" si="28"/>
        <v>4</v>
      </c>
      <c r="DO61" s="26"/>
      <c r="DP61" s="26"/>
      <c r="DQ61" s="26">
        <f t="shared" si="29"/>
        <v>4</v>
      </c>
      <c r="DR61" s="26"/>
      <c r="DS61" s="26"/>
      <c r="DT61" s="26">
        <f t="shared" si="30"/>
        <v>4</v>
      </c>
      <c r="DU61" s="26"/>
      <c r="DV61" s="26"/>
      <c r="DW61" s="26">
        <f t="shared" si="31"/>
        <v>4</v>
      </c>
      <c r="DX61" s="26"/>
      <c r="DY61" s="26"/>
      <c r="DZ61" s="26">
        <f t="shared" si="32"/>
        <v>4</v>
      </c>
      <c r="EA61" s="26"/>
      <c r="EB61" s="26"/>
      <c r="EC61" s="26">
        <f t="shared" si="33"/>
        <v>4</v>
      </c>
      <c r="ED61" s="26"/>
      <c r="EE61" s="26"/>
      <c r="EF61" s="26">
        <f t="shared" si="34"/>
        <v>4</v>
      </c>
      <c r="EG61" s="26"/>
      <c r="EH61" s="26"/>
      <c r="EI61" s="26">
        <f t="shared" si="35"/>
        <v>4</v>
      </c>
      <c r="EJ61" s="26"/>
      <c r="EK61" s="26"/>
      <c r="EL61" s="26">
        <f t="shared" si="36"/>
        <v>4</v>
      </c>
      <c r="EM61" s="26"/>
      <c r="EN61" s="26"/>
      <c r="EO61" s="26">
        <f t="shared" si="37"/>
        <v>4</v>
      </c>
      <c r="EP61" s="26"/>
      <c r="EQ61" s="26"/>
      <c r="ER61" s="26">
        <f t="shared" si="38"/>
        <v>4</v>
      </c>
      <c r="ES61" s="26"/>
      <c r="ET61" s="26"/>
      <c r="EU61" s="26">
        <f t="shared" si="39"/>
        <v>4</v>
      </c>
      <c r="EV61" s="26"/>
      <c r="EW61" s="26"/>
      <c r="EX61" s="26">
        <f t="shared" si="40"/>
        <v>4</v>
      </c>
      <c r="EY61" s="26"/>
      <c r="EZ61" s="26"/>
      <c r="FA61" s="26">
        <f t="shared" si="41"/>
        <v>4</v>
      </c>
      <c r="FB61" s="26"/>
      <c r="FC61" s="26"/>
      <c r="FD61" s="26">
        <f t="shared" si="42"/>
        <v>4</v>
      </c>
      <c r="FE61" s="26"/>
      <c r="FF61" s="26"/>
      <c r="FG61" s="26">
        <f t="shared" si="0"/>
        <v>4</v>
      </c>
      <c r="FH61" s="26"/>
      <c r="FI61" s="26"/>
      <c r="FJ61" s="26">
        <f t="shared" si="43"/>
        <v>4</v>
      </c>
      <c r="FK61" s="26"/>
      <c r="FL61" s="26"/>
      <c r="FM61" s="26">
        <f t="shared" si="44"/>
        <v>4</v>
      </c>
      <c r="FN61" s="26"/>
      <c r="FO61" s="26"/>
      <c r="FP61" s="26">
        <f t="shared" si="45"/>
        <v>4</v>
      </c>
      <c r="FQ61" s="26"/>
      <c r="FR61" s="26"/>
      <c r="FS61" s="26">
        <f t="shared" si="46"/>
        <v>4</v>
      </c>
      <c r="FT61" s="26"/>
      <c r="FU61" s="26"/>
      <c r="FV61" s="26">
        <f t="shared" si="47"/>
        <v>4</v>
      </c>
      <c r="FW61" s="26"/>
      <c r="FX61" s="26"/>
      <c r="FY61" s="26">
        <f t="shared" si="48"/>
        <v>4</v>
      </c>
      <c r="FZ61" s="26"/>
      <c r="GA61" s="26"/>
      <c r="GB61" s="26">
        <f t="shared" si="49"/>
        <v>4</v>
      </c>
      <c r="GC61" s="26"/>
      <c r="GD61" s="26"/>
      <c r="GE61" s="26">
        <f t="shared" si="50"/>
        <v>4</v>
      </c>
      <c r="GF61" s="26"/>
      <c r="GG61" s="26">
        <v>2</v>
      </c>
      <c r="GH61" s="26">
        <f t="shared" si="51"/>
        <v>2</v>
      </c>
      <c r="GI61" s="26"/>
      <c r="GJ61" s="26"/>
      <c r="GK61" s="26">
        <f t="shared" si="52"/>
        <v>2</v>
      </c>
      <c r="GL61" s="26"/>
      <c r="GM61" s="26"/>
      <c r="GN61" s="26">
        <f t="shared" si="53"/>
        <v>2</v>
      </c>
      <c r="GO61" s="26"/>
      <c r="GP61" s="26"/>
      <c r="GQ61" s="26">
        <f t="shared" si="54"/>
        <v>2</v>
      </c>
      <c r="GR61" s="26"/>
      <c r="GS61" s="26"/>
      <c r="GT61" s="26">
        <f t="shared" si="55"/>
        <v>2</v>
      </c>
      <c r="GU61" s="26"/>
      <c r="GV61" s="26"/>
      <c r="GW61" s="26">
        <f t="shared" si="56"/>
        <v>2</v>
      </c>
      <c r="GX61" s="26"/>
      <c r="GY61" s="26"/>
      <c r="GZ61" s="26">
        <f t="shared" si="57"/>
        <v>2</v>
      </c>
      <c r="HA61" s="26"/>
      <c r="HB61" s="26"/>
      <c r="HC61" s="26">
        <f t="shared" si="58"/>
        <v>2</v>
      </c>
      <c r="HD61" s="26"/>
      <c r="HE61" s="26"/>
      <c r="HF61" s="26">
        <f t="shared" si="59"/>
        <v>2</v>
      </c>
      <c r="HG61" s="26"/>
      <c r="HH61" s="26"/>
      <c r="HI61" s="26">
        <f t="shared" si="60"/>
        <v>2</v>
      </c>
      <c r="HJ61" s="26"/>
      <c r="HK61" s="26"/>
      <c r="HL61" s="26">
        <f t="shared" si="61"/>
        <v>2</v>
      </c>
      <c r="HM61" s="26"/>
      <c r="HN61" s="26"/>
      <c r="HO61" s="26">
        <f t="shared" si="62"/>
        <v>2</v>
      </c>
      <c r="HP61" s="26"/>
      <c r="HQ61" s="26"/>
      <c r="HR61" s="26">
        <f t="shared" si="63"/>
        <v>2</v>
      </c>
      <c r="HS61" s="26"/>
      <c r="HT61" s="26"/>
      <c r="HU61" s="26">
        <f t="shared" si="1"/>
        <v>2</v>
      </c>
      <c r="HV61" s="26"/>
      <c r="HW61" s="26"/>
      <c r="HX61" s="26">
        <f t="shared" si="64"/>
        <v>2</v>
      </c>
      <c r="HY61" s="26"/>
      <c r="HZ61" s="26"/>
      <c r="IA61" s="26">
        <f t="shared" si="65"/>
        <v>2</v>
      </c>
      <c r="IB61" s="26"/>
      <c r="IC61" s="26"/>
      <c r="ID61" s="26">
        <f t="shared" si="66"/>
        <v>2</v>
      </c>
      <c r="IE61" s="26"/>
      <c r="IF61" s="26"/>
      <c r="IG61" s="33">
        <f t="shared" si="67"/>
        <v>2</v>
      </c>
      <c r="IH61" s="26">
        <v>2</v>
      </c>
      <c r="II61" s="26"/>
      <c r="IJ61" s="33">
        <f t="shared" si="68"/>
        <v>4</v>
      </c>
      <c r="IK61" s="26"/>
      <c r="IL61" s="26"/>
      <c r="IM61" s="33">
        <f t="shared" si="69"/>
        <v>4</v>
      </c>
      <c r="IN61" s="26"/>
      <c r="IO61" s="26"/>
      <c r="IP61" s="26">
        <f t="shared" si="70"/>
        <v>4</v>
      </c>
      <c r="IQ61" s="26"/>
      <c r="IR61" s="26"/>
      <c r="IS61" s="26">
        <f t="shared" si="71"/>
        <v>4</v>
      </c>
      <c r="IT61" s="26"/>
      <c r="IU61" s="26"/>
      <c r="IV61" s="26">
        <f t="shared" si="72"/>
        <v>4</v>
      </c>
      <c r="IW61" s="26"/>
      <c r="IX61" s="26"/>
      <c r="IY61" s="26">
        <f t="shared" si="73"/>
        <v>4</v>
      </c>
      <c r="IZ61" s="26"/>
      <c r="JA61" s="26"/>
      <c r="JB61" s="26">
        <f t="shared" si="74"/>
        <v>4</v>
      </c>
      <c r="JC61" s="26"/>
      <c r="JD61" s="26"/>
      <c r="JE61" s="26">
        <f t="shared" si="75"/>
        <v>4</v>
      </c>
      <c r="JF61" s="26"/>
      <c r="JG61" s="26"/>
      <c r="JH61" s="26">
        <f t="shared" si="76"/>
        <v>4</v>
      </c>
      <c r="JI61" s="26"/>
      <c r="JJ61" s="26"/>
      <c r="JK61" s="26">
        <f t="shared" si="77"/>
        <v>4</v>
      </c>
      <c r="JL61" s="26"/>
      <c r="JM61" s="26"/>
      <c r="JN61" s="26">
        <f t="shared" si="78"/>
        <v>4</v>
      </c>
      <c r="JO61" s="26"/>
      <c r="JP61" s="26"/>
      <c r="JQ61" s="26">
        <f t="shared" si="79"/>
        <v>4</v>
      </c>
      <c r="JR61" s="26"/>
      <c r="JS61" s="26"/>
      <c r="JT61" s="26">
        <f t="shared" si="80"/>
        <v>4</v>
      </c>
      <c r="JU61" s="26"/>
      <c r="JV61" s="26"/>
      <c r="JW61" s="26">
        <f t="shared" si="131"/>
        <v>4</v>
      </c>
      <c r="JX61" s="26"/>
      <c r="JY61" s="26"/>
      <c r="JZ61" s="26">
        <f t="shared" si="81"/>
        <v>4</v>
      </c>
      <c r="KA61" s="26"/>
      <c r="KB61" s="26"/>
      <c r="KC61" s="26">
        <f t="shared" si="82"/>
        <v>4</v>
      </c>
      <c r="KD61" s="26"/>
      <c r="KE61" s="26"/>
      <c r="KF61" s="26">
        <f t="shared" si="83"/>
        <v>4</v>
      </c>
      <c r="KG61" s="26"/>
      <c r="KH61" s="26"/>
      <c r="KI61" s="26">
        <f t="shared" si="84"/>
        <v>4</v>
      </c>
      <c r="KJ61" s="26"/>
      <c r="KK61" s="26"/>
      <c r="KL61" s="26">
        <f t="shared" si="85"/>
        <v>4</v>
      </c>
      <c r="KM61" s="26"/>
      <c r="KN61" s="26"/>
      <c r="KO61" s="26">
        <f t="shared" si="86"/>
        <v>4</v>
      </c>
      <c r="KP61" s="26"/>
      <c r="KQ61" s="26"/>
      <c r="KR61" s="26">
        <f t="shared" si="87"/>
        <v>4</v>
      </c>
      <c r="KS61" s="26"/>
      <c r="KT61" s="26"/>
      <c r="KU61" s="26">
        <f t="shared" si="88"/>
        <v>4</v>
      </c>
      <c r="KV61" s="26"/>
      <c r="KW61" s="26"/>
      <c r="KX61" s="26">
        <f t="shared" si="89"/>
        <v>4</v>
      </c>
      <c r="KY61" s="26"/>
      <c r="KZ61" s="26"/>
      <c r="LA61" s="26">
        <f t="shared" si="90"/>
        <v>4</v>
      </c>
      <c r="LB61" s="26"/>
      <c r="LC61" s="26">
        <v>2</v>
      </c>
      <c r="LD61" s="26">
        <f t="shared" si="91"/>
        <v>2</v>
      </c>
      <c r="LE61" s="26">
        <v>2</v>
      </c>
      <c r="LF61" s="26"/>
      <c r="LG61" s="26">
        <f t="shared" si="92"/>
        <v>4</v>
      </c>
      <c r="LH61" s="26"/>
      <c r="LI61" s="26"/>
      <c r="LJ61" s="26">
        <f t="shared" si="93"/>
        <v>4</v>
      </c>
      <c r="LK61" s="26"/>
      <c r="LL61" s="26"/>
      <c r="LM61" s="26">
        <f t="shared" si="94"/>
        <v>4</v>
      </c>
      <c r="LN61" s="26"/>
      <c r="LO61" s="26"/>
      <c r="LP61" s="26">
        <f t="shared" si="95"/>
        <v>4</v>
      </c>
      <c r="LQ61" s="26"/>
      <c r="LR61" s="26"/>
      <c r="LS61" s="26">
        <f t="shared" si="2"/>
        <v>4</v>
      </c>
      <c r="LT61" s="26"/>
      <c r="LU61" s="26"/>
      <c r="LV61" s="26">
        <f t="shared" si="96"/>
        <v>4</v>
      </c>
      <c r="LW61" s="26"/>
      <c r="LX61" s="26"/>
      <c r="LY61" s="26">
        <f t="shared" si="3"/>
        <v>4</v>
      </c>
      <c r="LZ61" s="26"/>
      <c r="MA61" s="26"/>
      <c r="MB61" s="26">
        <f t="shared" si="97"/>
        <v>4</v>
      </c>
      <c r="MC61" s="26"/>
      <c r="MD61" s="26"/>
      <c r="ME61" s="26">
        <f t="shared" si="98"/>
        <v>4</v>
      </c>
      <c r="MF61" s="26"/>
      <c r="MG61" s="26"/>
      <c r="MH61" s="26">
        <f t="shared" si="99"/>
        <v>4</v>
      </c>
      <c r="MI61" s="26"/>
      <c r="MJ61" s="26"/>
      <c r="MK61" s="26">
        <f t="shared" si="100"/>
        <v>4</v>
      </c>
      <c r="ML61" s="26"/>
      <c r="MM61" s="26"/>
      <c r="MN61" s="26">
        <f t="shared" si="101"/>
        <v>4</v>
      </c>
      <c r="MO61" s="26"/>
      <c r="MP61" s="26"/>
      <c r="MQ61" s="26">
        <f t="shared" si="102"/>
        <v>4</v>
      </c>
      <c r="MR61" s="26"/>
      <c r="MS61" s="26"/>
      <c r="MT61" s="26">
        <f t="shared" si="103"/>
        <v>4</v>
      </c>
      <c r="MU61" s="26"/>
      <c r="MV61" s="26"/>
      <c r="MW61" s="26">
        <f t="shared" si="104"/>
        <v>4</v>
      </c>
      <c r="MX61" s="26"/>
      <c r="MY61" s="26"/>
      <c r="MZ61" s="26">
        <f t="shared" si="105"/>
        <v>4</v>
      </c>
      <c r="NA61" s="26"/>
      <c r="NB61" s="26"/>
      <c r="NC61" s="26">
        <f t="shared" si="106"/>
        <v>4</v>
      </c>
      <c r="ND61" s="26"/>
      <c r="NE61" s="26"/>
      <c r="NF61" s="26">
        <f t="shared" si="107"/>
        <v>4</v>
      </c>
      <c r="NG61" s="26"/>
      <c r="NH61" s="26"/>
      <c r="NI61" s="26">
        <f t="shared" si="108"/>
        <v>4</v>
      </c>
      <c r="NJ61" s="26"/>
      <c r="NK61" s="26"/>
      <c r="NL61" s="26">
        <f t="shared" si="109"/>
        <v>4</v>
      </c>
      <c r="NM61" s="26"/>
      <c r="NN61" s="26"/>
      <c r="NO61" s="26">
        <f t="shared" si="110"/>
        <v>4</v>
      </c>
      <c r="NP61" s="26"/>
      <c r="NQ61" s="26"/>
      <c r="NR61" s="26">
        <f t="shared" si="111"/>
        <v>4</v>
      </c>
      <c r="NS61" s="26"/>
      <c r="NT61" s="26"/>
      <c r="NU61" s="26">
        <f t="shared" si="112"/>
        <v>4</v>
      </c>
      <c r="NV61" s="26"/>
      <c r="NW61" s="26"/>
      <c r="NX61" s="26">
        <f t="shared" si="113"/>
        <v>4</v>
      </c>
      <c r="NY61" s="26"/>
      <c r="NZ61" s="26"/>
      <c r="OA61" s="26">
        <f t="shared" si="114"/>
        <v>4</v>
      </c>
      <c r="OB61" s="26"/>
      <c r="OC61" s="26"/>
      <c r="OD61" s="26">
        <f t="shared" si="115"/>
        <v>4</v>
      </c>
      <c r="OE61" s="26"/>
      <c r="OF61" s="26"/>
      <c r="OG61" s="26">
        <f t="shared" si="116"/>
        <v>4</v>
      </c>
      <c r="OH61" s="26"/>
      <c r="OI61" s="26"/>
      <c r="OJ61" s="26">
        <f t="shared" si="117"/>
        <v>4</v>
      </c>
      <c r="OK61" s="26"/>
      <c r="OL61" s="26"/>
      <c r="OM61" s="26">
        <f t="shared" si="132"/>
        <v>4</v>
      </c>
      <c r="ON61" s="26"/>
      <c r="OO61" s="26"/>
      <c r="OP61" s="26">
        <f t="shared" si="118"/>
        <v>4</v>
      </c>
      <c r="OQ61" s="26"/>
      <c r="OR61" s="26"/>
      <c r="OS61" s="27">
        <f t="shared" si="119"/>
        <v>4</v>
      </c>
      <c r="OT61" s="26"/>
      <c r="OU61" s="26"/>
      <c r="OV61" s="26">
        <f t="shared" si="133"/>
        <v>4</v>
      </c>
      <c r="OW61" s="26"/>
      <c r="OX61" s="26"/>
      <c r="OY61" s="26">
        <f t="shared" si="120"/>
        <v>4</v>
      </c>
      <c r="OZ61" s="26"/>
      <c r="PA61" s="26"/>
      <c r="PB61" s="26">
        <f t="shared" si="121"/>
        <v>4</v>
      </c>
      <c r="PC61" s="26"/>
      <c r="PD61" s="26"/>
      <c r="PE61" s="26">
        <f t="shared" si="122"/>
        <v>4</v>
      </c>
      <c r="PF61" s="28">
        <f t="shared" si="123"/>
        <v>0</v>
      </c>
      <c r="PG61" s="29">
        <f t="shared" si="124"/>
        <v>0</v>
      </c>
      <c r="PH61" s="18"/>
      <c r="PI61" s="28">
        <f t="shared" si="125"/>
        <v>2</v>
      </c>
      <c r="PJ61" s="29">
        <f t="shared" si="126"/>
        <v>7.6923076923076927E-2</v>
      </c>
      <c r="PK61" s="6"/>
      <c r="PL61" s="28">
        <f t="shared" si="127"/>
        <v>2</v>
      </c>
      <c r="PM61" s="28">
        <f t="shared" si="128"/>
        <v>0.08</v>
      </c>
      <c r="PN61" s="6"/>
      <c r="PO61" s="28">
        <f t="shared" si="129"/>
        <v>4</v>
      </c>
      <c r="PP61" s="29">
        <f t="shared" si="130"/>
        <v>5.4054054054054057E-2</v>
      </c>
    </row>
    <row r="62" spans="1:432" s="30" customFormat="1" ht="20.25" x14ac:dyDescent="0.3">
      <c r="A62" s="19">
        <v>58</v>
      </c>
      <c r="B62" s="42" t="s">
        <v>169</v>
      </c>
      <c r="C62" s="32" t="s">
        <v>122</v>
      </c>
      <c r="D62" s="26">
        <v>100</v>
      </c>
      <c r="E62" s="26"/>
      <c r="F62" s="26"/>
      <c r="G62" s="26">
        <f t="shared" si="134"/>
        <v>100</v>
      </c>
      <c r="H62" s="26"/>
      <c r="I62" s="26"/>
      <c r="J62" s="26">
        <f t="shared" si="135"/>
        <v>100</v>
      </c>
      <c r="K62" s="26"/>
      <c r="L62" s="26"/>
      <c r="M62" s="26">
        <f t="shared" si="136"/>
        <v>100</v>
      </c>
      <c r="N62" s="26"/>
      <c r="O62" s="26"/>
      <c r="P62" s="26">
        <f t="shared" si="137"/>
        <v>100</v>
      </c>
      <c r="Q62" s="26"/>
      <c r="R62" s="26"/>
      <c r="S62" s="26">
        <f t="shared" si="138"/>
        <v>100</v>
      </c>
      <c r="T62" s="26"/>
      <c r="U62" s="26"/>
      <c r="V62" s="26">
        <f t="shared" si="139"/>
        <v>100</v>
      </c>
      <c r="W62" s="26"/>
      <c r="X62" s="26"/>
      <c r="Y62" s="26">
        <f t="shared" si="140"/>
        <v>100</v>
      </c>
      <c r="Z62" s="26"/>
      <c r="AA62" s="26"/>
      <c r="AB62" s="26">
        <f t="shared" si="141"/>
        <v>100</v>
      </c>
      <c r="AC62" s="26"/>
      <c r="AD62" s="26"/>
      <c r="AE62" s="26">
        <f t="shared" si="142"/>
        <v>100</v>
      </c>
      <c r="AF62" s="26"/>
      <c r="AG62" s="26"/>
      <c r="AH62" s="26">
        <f t="shared" si="143"/>
        <v>100</v>
      </c>
      <c r="AI62" s="26"/>
      <c r="AJ62" s="26"/>
      <c r="AK62" s="26">
        <f t="shared" si="144"/>
        <v>100</v>
      </c>
      <c r="AL62" s="26"/>
      <c r="AM62" s="26"/>
      <c r="AN62" s="26">
        <f t="shared" si="145"/>
        <v>100</v>
      </c>
      <c r="AO62" s="26"/>
      <c r="AP62" s="26"/>
      <c r="AQ62" s="26">
        <f t="shared" si="146"/>
        <v>100</v>
      </c>
      <c r="AR62" s="26"/>
      <c r="AS62" s="26"/>
      <c r="AT62" s="26">
        <f t="shared" si="4"/>
        <v>100</v>
      </c>
      <c r="AU62" s="26"/>
      <c r="AV62" s="26"/>
      <c r="AW62" s="26">
        <f t="shared" si="5"/>
        <v>100</v>
      </c>
      <c r="AX62" s="26"/>
      <c r="AY62" s="26"/>
      <c r="AZ62" s="26">
        <f t="shared" si="6"/>
        <v>100</v>
      </c>
      <c r="BA62" s="26"/>
      <c r="BB62" s="26"/>
      <c r="BC62" s="26">
        <f t="shared" si="7"/>
        <v>100</v>
      </c>
      <c r="BD62" s="26"/>
      <c r="BE62" s="26"/>
      <c r="BF62" s="26">
        <f t="shared" si="8"/>
        <v>100</v>
      </c>
      <c r="BG62" s="26"/>
      <c r="BH62" s="26"/>
      <c r="BI62" s="26">
        <f t="shared" si="9"/>
        <v>100</v>
      </c>
      <c r="BJ62" s="26"/>
      <c r="BK62" s="26"/>
      <c r="BL62" s="26">
        <f t="shared" si="10"/>
        <v>100</v>
      </c>
      <c r="BM62" s="26"/>
      <c r="BN62" s="26">
        <v>3</v>
      </c>
      <c r="BO62" s="26">
        <f t="shared" si="11"/>
        <v>97</v>
      </c>
      <c r="BP62" s="26"/>
      <c r="BQ62" s="26"/>
      <c r="BR62" s="26">
        <f t="shared" si="12"/>
        <v>97</v>
      </c>
      <c r="BS62" s="26"/>
      <c r="BT62" s="26"/>
      <c r="BU62" s="26">
        <f t="shared" si="13"/>
        <v>97</v>
      </c>
      <c r="BV62" s="26"/>
      <c r="BW62" s="26"/>
      <c r="BX62" s="26">
        <f t="shared" si="14"/>
        <v>97</v>
      </c>
      <c r="BY62" s="26"/>
      <c r="BZ62" s="26"/>
      <c r="CA62" s="27">
        <f t="shared" si="15"/>
        <v>97</v>
      </c>
      <c r="CB62" s="26"/>
      <c r="CC62" s="26"/>
      <c r="CD62" s="26">
        <f t="shared" si="16"/>
        <v>97</v>
      </c>
      <c r="CE62" s="26"/>
      <c r="CF62" s="26"/>
      <c r="CG62" s="26">
        <f t="shared" si="17"/>
        <v>97</v>
      </c>
      <c r="CH62" s="26">
        <v>3</v>
      </c>
      <c r="CI62" s="26">
        <v>10</v>
      </c>
      <c r="CJ62" s="26">
        <f t="shared" si="18"/>
        <v>90</v>
      </c>
      <c r="CK62" s="26"/>
      <c r="CL62" s="26"/>
      <c r="CM62" s="26">
        <f t="shared" si="19"/>
        <v>90</v>
      </c>
      <c r="CN62" s="26"/>
      <c r="CO62" s="26"/>
      <c r="CP62" s="26">
        <f t="shared" si="20"/>
        <v>90</v>
      </c>
      <c r="CQ62" s="26"/>
      <c r="CR62" s="26"/>
      <c r="CS62" s="26">
        <f t="shared" si="21"/>
        <v>90</v>
      </c>
      <c r="CT62" s="26"/>
      <c r="CU62" s="26"/>
      <c r="CV62" s="26">
        <f t="shared" si="22"/>
        <v>90</v>
      </c>
      <c r="CW62" s="26"/>
      <c r="CX62" s="26"/>
      <c r="CY62" s="26">
        <f t="shared" si="23"/>
        <v>90</v>
      </c>
      <c r="CZ62" s="26"/>
      <c r="DA62" s="26"/>
      <c r="DB62" s="26">
        <f t="shared" si="24"/>
        <v>90</v>
      </c>
      <c r="DC62" s="26"/>
      <c r="DD62" s="26"/>
      <c r="DE62" s="26">
        <f t="shared" si="25"/>
        <v>90</v>
      </c>
      <c r="DF62" s="26"/>
      <c r="DG62" s="26">
        <v>12</v>
      </c>
      <c r="DH62" s="26">
        <f t="shared" si="26"/>
        <v>78</v>
      </c>
      <c r="DI62" s="26"/>
      <c r="DJ62" s="26"/>
      <c r="DK62" s="26">
        <f t="shared" si="27"/>
        <v>78</v>
      </c>
      <c r="DL62" s="26"/>
      <c r="DM62" s="26"/>
      <c r="DN62" s="26">
        <f t="shared" si="28"/>
        <v>78</v>
      </c>
      <c r="DO62" s="26"/>
      <c r="DP62" s="26"/>
      <c r="DQ62" s="26">
        <f t="shared" si="29"/>
        <v>78</v>
      </c>
      <c r="DR62" s="26"/>
      <c r="DS62" s="26"/>
      <c r="DT62" s="26">
        <f t="shared" si="30"/>
        <v>78</v>
      </c>
      <c r="DU62" s="26"/>
      <c r="DV62" s="26"/>
      <c r="DW62" s="26">
        <f t="shared" si="31"/>
        <v>78</v>
      </c>
      <c r="DX62" s="26"/>
      <c r="DY62" s="26"/>
      <c r="DZ62" s="26">
        <f t="shared" si="32"/>
        <v>78</v>
      </c>
      <c r="EA62" s="26"/>
      <c r="EB62" s="26"/>
      <c r="EC62" s="26">
        <f t="shared" si="33"/>
        <v>78</v>
      </c>
      <c r="ED62" s="26"/>
      <c r="EE62" s="26"/>
      <c r="EF62" s="26">
        <f t="shared" si="34"/>
        <v>78</v>
      </c>
      <c r="EG62" s="26"/>
      <c r="EH62" s="26"/>
      <c r="EI62" s="26">
        <f t="shared" si="35"/>
        <v>78</v>
      </c>
      <c r="EJ62" s="26"/>
      <c r="EK62" s="26"/>
      <c r="EL62" s="26">
        <f t="shared" si="36"/>
        <v>78</v>
      </c>
      <c r="EM62" s="26"/>
      <c r="EN62" s="26"/>
      <c r="EO62" s="26">
        <f t="shared" si="37"/>
        <v>78</v>
      </c>
      <c r="EP62" s="26"/>
      <c r="EQ62" s="26"/>
      <c r="ER62" s="26">
        <f t="shared" si="38"/>
        <v>78</v>
      </c>
      <c r="ES62" s="26"/>
      <c r="ET62" s="26"/>
      <c r="EU62" s="26">
        <f t="shared" si="39"/>
        <v>78</v>
      </c>
      <c r="EV62" s="26"/>
      <c r="EW62" s="26"/>
      <c r="EX62" s="26">
        <f t="shared" si="40"/>
        <v>78</v>
      </c>
      <c r="EY62" s="26"/>
      <c r="EZ62" s="26"/>
      <c r="FA62" s="26">
        <f t="shared" si="41"/>
        <v>78</v>
      </c>
      <c r="FB62" s="26"/>
      <c r="FC62" s="26">
        <v>38</v>
      </c>
      <c r="FD62" s="26">
        <f t="shared" si="42"/>
        <v>40</v>
      </c>
      <c r="FE62" s="26"/>
      <c r="FF62" s="26"/>
      <c r="FG62" s="26">
        <f t="shared" si="0"/>
        <v>40</v>
      </c>
      <c r="FH62" s="26">
        <v>60</v>
      </c>
      <c r="FI62" s="26"/>
      <c r="FJ62" s="26">
        <f t="shared" si="43"/>
        <v>100</v>
      </c>
      <c r="FK62" s="26"/>
      <c r="FL62" s="26"/>
      <c r="FM62" s="26">
        <f t="shared" si="44"/>
        <v>100</v>
      </c>
      <c r="FN62" s="26"/>
      <c r="FO62" s="26"/>
      <c r="FP62" s="26">
        <f t="shared" si="45"/>
        <v>100</v>
      </c>
      <c r="FQ62" s="26"/>
      <c r="FR62" s="26"/>
      <c r="FS62" s="26">
        <f t="shared" si="46"/>
        <v>100</v>
      </c>
      <c r="FT62" s="26"/>
      <c r="FU62" s="26"/>
      <c r="FV62" s="26">
        <f t="shared" si="47"/>
        <v>100</v>
      </c>
      <c r="FW62" s="26"/>
      <c r="FX62" s="26"/>
      <c r="FY62" s="26">
        <f t="shared" si="48"/>
        <v>100</v>
      </c>
      <c r="FZ62" s="26"/>
      <c r="GA62" s="26"/>
      <c r="GB62" s="26">
        <f t="shared" si="49"/>
        <v>100</v>
      </c>
      <c r="GC62" s="26"/>
      <c r="GD62" s="26"/>
      <c r="GE62" s="26">
        <f t="shared" si="50"/>
        <v>100</v>
      </c>
      <c r="GF62" s="26"/>
      <c r="GG62" s="26"/>
      <c r="GH62" s="26">
        <f t="shared" si="51"/>
        <v>100</v>
      </c>
      <c r="GI62" s="26"/>
      <c r="GJ62" s="26"/>
      <c r="GK62" s="26">
        <f t="shared" si="52"/>
        <v>100</v>
      </c>
      <c r="GL62" s="26"/>
      <c r="GM62" s="26"/>
      <c r="GN62" s="26">
        <f t="shared" si="53"/>
        <v>100</v>
      </c>
      <c r="GO62" s="26"/>
      <c r="GP62" s="26"/>
      <c r="GQ62" s="26">
        <f t="shared" si="54"/>
        <v>100</v>
      </c>
      <c r="GR62" s="26"/>
      <c r="GS62" s="26"/>
      <c r="GT62" s="26">
        <f t="shared" si="55"/>
        <v>100</v>
      </c>
      <c r="GU62" s="26"/>
      <c r="GV62" s="26"/>
      <c r="GW62" s="26">
        <f t="shared" si="56"/>
        <v>100</v>
      </c>
      <c r="GX62" s="26"/>
      <c r="GY62" s="26"/>
      <c r="GZ62" s="26">
        <f t="shared" si="57"/>
        <v>100</v>
      </c>
      <c r="HA62" s="26"/>
      <c r="HB62" s="26"/>
      <c r="HC62" s="26">
        <f t="shared" si="58"/>
        <v>100</v>
      </c>
      <c r="HD62" s="26"/>
      <c r="HE62" s="26"/>
      <c r="HF62" s="26">
        <f t="shared" si="59"/>
        <v>100</v>
      </c>
      <c r="HG62" s="26"/>
      <c r="HH62" s="26"/>
      <c r="HI62" s="26">
        <f t="shared" si="60"/>
        <v>100</v>
      </c>
      <c r="HJ62" s="26"/>
      <c r="HK62" s="26"/>
      <c r="HL62" s="26">
        <f t="shared" si="61"/>
        <v>100</v>
      </c>
      <c r="HM62" s="26"/>
      <c r="HN62" s="26"/>
      <c r="HO62" s="26">
        <f t="shared" si="62"/>
        <v>100</v>
      </c>
      <c r="HP62" s="26"/>
      <c r="HQ62" s="26"/>
      <c r="HR62" s="26">
        <f t="shared" si="63"/>
        <v>100</v>
      </c>
      <c r="HS62" s="26"/>
      <c r="HT62" s="26"/>
      <c r="HU62" s="26">
        <f t="shared" si="1"/>
        <v>100</v>
      </c>
      <c r="HV62" s="26"/>
      <c r="HW62" s="26"/>
      <c r="HX62" s="26">
        <f t="shared" si="64"/>
        <v>100</v>
      </c>
      <c r="HY62" s="26"/>
      <c r="HZ62" s="26"/>
      <c r="IA62" s="26">
        <f t="shared" si="65"/>
        <v>100</v>
      </c>
      <c r="IB62" s="26"/>
      <c r="IC62" s="26"/>
      <c r="ID62" s="26">
        <f t="shared" si="66"/>
        <v>100</v>
      </c>
      <c r="IE62" s="26"/>
      <c r="IF62" s="26"/>
      <c r="IG62" s="33">
        <f t="shared" si="67"/>
        <v>100</v>
      </c>
      <c r="IH62" s="26"/>
      <c r="II62" s="26"/>
      <c r="IJ62" s="33">
        <f t="shared" si="68"/>
        <v>100</v>
      </c>
      <c r="IK62" s="26"/>
      <c r="IL62" s="26"/>
      <c r="IM62" s="33">
        <f t="shared" si="69"/>
        <v>100</v>
      </c>
      <c r="IN62" s="26"/>
      <c r="IO62" s="26"/>
      <c r="IP62" s="26">
        <f t="shared" si="70"/>
        <v>100</v>
      </c>
      <c r="IQ62" s="26"/>
      <c r="IR62" s="26"/>
      <c r="IS62" s="26">
        <f t="shared" si="71"/>
        <v>100</v>
      </c>
      <c r="IT62" s="26"/>
      <c r="IU62" s="26"/>
      <c r="IV62" s="26">
        <f t="shared" si="72"/>
        <v>100</v>
      </c>
      <c r="IW62" s="26"/>
      <c r="IX62" s="26"/>
      <c r="IY62" s="26">
        <f t="shared" si="73"/>
        <v>100</v>
      </c>
      <c r="IZ62" s="26"/>
      <c r="JA62" s="26"/>
      <c r="JB62" s="26">
        <f t="shared" si="74"/>
        <v>100</v>
      </c>
      <c r="JC62" s="26"/>
      <c r="JD62" s="26"/>
      <c r="JE62" s="26">
        <f t="shared" si="75"/>
        <v>100</v>
      </c>
      <c r="JF62" s="26"/>
      <c r="JG62" s="26"/>
      <c r="JH62" s="26">
        <f t="shared" si="76"/>
        <v>100</v>
      </c>
      <c r="JI62" s="26"/>
      <c r="JJ62" s="26"/>
      <c r="JK62" s="26">
        <f t="shared" si="77"/>
        <v>100</v>
      </c>
      <c r="JL62" s="26"/>
      <c r="JM62" s="26"/>
      <c r="JN62" s="26">
        <f t="shared" si="78"/>
        <v>100</v>
      </c>
      <c r="JO62" s="26"/>
      <c r="JP62" s="26"/>
      <c r="JQ62" s="26">
        <f t="shared" si="79"/>
        <v>100</v>
      </c>
      <c r="JR62" s="26"/>
      <c r="JS62" s="26"/>
      <c r="JT62" s="26">
        <f t="shared" si="80"/>
        <v>100</v>
      </c>
      <c r="JU62" s="26"/>
      <c r="JV62" s="26"/>
      <c r="JW62" s="26">
        <f t="shared" si="131"/>
        <v>100</v>
      </c>
      <c r="JX62" s="26"/>
      <c r="JY62" s="26"/>
      <c r="JZ62" s="26">
        <f t="shared" si="81"/>
        <v>100</v>
      </c>
      <c r="KA62" s="26"/>
      <c r="KB62" s="26"/>
      <c r="KC62" s="26">
        <f t="shared" si="82"/>
        <v>100</v>
      </c>
      <c r="KD62" s="26"/>
      <c r="KE62" s="26">
        <v>33</v>
      </c>
      <c r="KF62" s="26">
        <f t="shared" si="83"/>
        <v>67</v>
      </c>
      <c r="KG62" s="26"/>
      <c r="KH62" s="26"/>
      <c r="KI62" s="26">
        <f t="shared" si="84"/>
        <v>67</v>
      </c>
      <c r="KJ62" s="26"/>
      <c r="KK62" s="26"/>
      <c r="KL62" s="26">
        <f t="shared" si="85"/>
        <v>67</v>
      </c>
      <c r="KM62" s="26"/>
      <c r="KN62" s="26">
        <v>18</v>
      </c>
      <c r="KO62" s="26">
        <f t="shared" si="86"/>
        <v>49</v>
      </c>
      <c r="KP62" s="26"/>
      <c r="KQ62" s="26">
        <v>18</v>
      </c>
      <c r="KR62" s="26">
        <f t="shared" si="87"/>
        <v>31</v>
      </c>
      <c r="KS62" s="26"/>
      <c r="KT62" s="26"/>
      <c r="KU62" s="26">
        <f t="shared" si="88"/>
        <v>31</v>
      </c>
      <c r="KV62" s="26"/>
      <c r="KW62" s="26"/>
      <c r="KX62" s="26">
        <f t="shared" si="89"/>
        <v>31</v>
      </c>
      <c r="KY62" s="26"/>
      <c r="KZ62" s="26"/>
      <c r="LA62" s="26">
        <f t="shared" si="90"/>
        <v>31</v>
      </c>
      <c r="LB62" s="26"/>
      <c r="LC62" s="26"/>
      <c r="LD62" s="26">
        <f t="shared" si="91"/>
        <v>31</v>
      </c>
      <c r="LE62" s="26">
        <v>69</v>
      </c>
      <c r="LF62" s="26"/>
      <c r="LG62" s="26">
        <f t="shared" si="92"/>
        <v>100</v>
      </c>
      <c r="LH62" s="26"/>
      <c r="LI62" s="26"/>
      <c r="LJ62" s="26">
        <f t="shared" si="93"/>
        <v>100</v>
      </c>
      <c r="LK62" s="26"/>
      <c r="LL62" s="26"/>
      <c r="LM62" s="26">
        <f t="shared" si="94"/>
        <v>100</v>
      </c>
      <c r="LN62" s="26"/>
      <c r="LO62" s="26"/>
      <c r="LP62" s="26">
        <f t="shared" si="95"/>
        <v>100</v>
      </c>
      <c r="LQ62" s="26"/>
      <c r="LR62" s="26"/>
      <c r="LS62" s="26">
        <f t="shared" si="2"/>
        <v>100</v>
      </c>
      <c r="LT62" s="26"/>
      <c r="LU62" s="26">
        <v>3</v>
      </c>
      <c r="LV62" s="26">
        <f t="shared" si="96"/>
        <v>97</v>
      </c>
      <c r="LW62" s="26"/>
      <c r="LX62" s="26"/>
      <c r="LY62" s="26">
        <f t="shared" si="3"/>
        <v>97</v>
      </c>
      <c r="LZ62" s="26"/>
      <c r="MA62" s="26"/>
      <c r="MB62" s="26">
        <f t="shared" si="97"/>
        <v>97</v>
      </c>
      <c r="MC62" s="26"/>
      <c r="MD62" s="26">
        <v>15</v>
      </c>
      <c r="ME62" s="26">
        <f t="shared" si="98"/>
        <v>82</v>
      </c>
      <c r="MF62" s="26"/>
      <c r="MG62" s="26"/>
      <c r="MH62" s="26">
        <f t="shared" si="99"/>
        <v>82</v>
      </c>
      <c r="MI62" s="26"/>
      <c r="MJ62" s="26">
        <v>27</v>
      </c>
      <c r="MK62" s="26">
        <f t="shared" si="100"/>
        <v>55</v>
      </c>
      <c r="ML62" s="26"/>
      <c r="MM62" s="26"/>
      <c r="MN62" s="26">
        <f t="shared" si="101"/>
        <v>55</v>
      </c>
      <c r="MO62" s="26"/>
      <c r="MP62" s="26">
        <v>9</v>
      </c>
      <c r="MQ62" s="26">
        <f t="shared" si="102"/>
        <v>46</v>
      </c>
      <c r="MR62" s="26"/>
      <c r="MS62" s="26"/>
      <c r="MT62" s="26">
        <f t="shared" si="103"/>
        <v>46</v>
      </c>
      <c r="MU62" s="26"/>
      <c r="MV62" s="26"/>
      <c r="MW62" s="26">
        <f t="shared" si="104"/>
        <v>46</v>
      </c>
      <c r="MX62" s="26"/>
      <c r="MY62" s="26"/>
      <c r="MZ62" s="26">
        <f t="shared" si="105"/>
        <v>46</v>
      </c>
      <c r="NA62" s="26"/>
      <c r="NB62" s="26"/>
      <c r="NC62" s="26">
        <f t="shared" si="106"/>
        <v>46</v>
      </c>
      <c r="ND62" s="26"/>
      <c r="NE62" s="26"/>
      <c r="NF62" s="26">
        <f t="shared" si="107"/>
        <v>46</v>
      </c>
      <c r="NG62" s="26"/>
      <c r="NH62" s="26"/>
      <c r="NI62" s="26">
        <f t="shared" si="108"/>
        <v>46</v>
      </c>
      <c r="NJ62" s="26"/>
      <c r="NK62" s="26"/>
      <c r="NL62" s="26">
        <f t="shared" si="109"/>
        <v>46</v>
      </c>
      <c r="NM62" s="26"/>
      <c r="NN62" s="26"/>
      <c r="NO62" s="26">
        <f t="shared" si="110"/>
        <v>46</v>
      </c>
      <c r="NP62" s="26"/>
      <c r="NQ62" s="26">
        <v>24</v>
      </c>
      <c r="NR62" s="26">
        <f t="shared" si="111"/>
        <v>22</v>
      </c>
      <c r="NS62" s="26"/>
      <c r="NT62" s="26"/>
      <c r="NU62" s="26">
        <f t="shared" si="112"/>
        <v>22</v>
      </c>
      <c r="NV62" s="26"/>
      <c r="NW62" s="26"/>
      <c r="NX62" s="26">
        <f t="shared" si="113"/>
        <v>22</v>
      </c>
      <c r="NY62" s="26"/>
      <c r="NZ62" s="26"/>
      <c r="OA62" s="26">
        <f t="shared" si="114"/>
        <v>22</v>
      </c>
      <c r="OB62" s="26"/>
      <c r="OC62" s="26">
        <v>18</v>
      </c>
      <c r="OD62" s="26">
        <f t="shared" si="115"/>
        <v>4</v>
      </c>
      <c r="OE62" s="26">
        <v>96</v>
      </c>
      <c r="OF62" s="26"/>
      <c r="OG62" s="26">
        <f t="shared" si="116"/>
        <v>100</v>
      </c>
      <c r="OH62" s="26"/>
      <c r="OI62" s="26"/>
      <c r="OJ62" s="26">
        <f t="shared" si="117"/>
        <v>100</v>
      </c>
      <c r="OK62" s="26"/>
      <c r="OL62" s="26"/>
      <c r="OM62" s="26">
        <f t="shared" si="132"/>
        <v>100</v>
      </c>
      <c r="ON62" s="26"/>
      <c r="OO62" s="26"/>
      <c r="OP62" s="26">
        <f t="shared" si="118"/>
        <v>100</v>
      </c>
      <c r="OQ62" s="26"/>
      <c r="OR62" s="26"/>
      <c r="OS62" s="27">
        <f t="shared" si="119"/>
        <v>100</v>
      </c>
      <c r="OT62" s="26"/>
      <c r="OU62" s="26"/>
      <c r="OV62" s="26">
        <f t="shared" si="133"/>
        <v>100</v>
      </c>
      <c r="OW62" s="26"/>
      <c r="OX62" s="26"/>
      <c r="OY62" s="26">
        <f t="shared" si="120"/>
        <v>100</v>
      </c>
      <c r="OZ62" s="26"/>
      <c r="PA62" s="26"/>
      <c r="PB62" s="26">
        <f t="shared" si="121"/>
        <v>100</v>
      </c>
      <c r="PC62" s="26"/>
      <c r="PD62" s="26"/>
      <c r="PE62" s="26">
        <f t="shared" si="122"/>
        <v>100</v>
      </c>
      <c r="PF62" s="28">
        <f t="shared" si="123"/>
        <v>50</v>
      </c>
      <c r="PG62" s="29">
        <f t="shared" si="124"/>
        <v>2.1739130434782608</v>
      </c>
      <c r="PH62" s="18"/>
      <c r="PI62" s="28">
        <f t="shared" si="125"/>
        <v>0</v>
      </c>
      <c r="PJ62" s="29">
        <f t="shared" si="126"/>
        <v>0</v>
      </c>
      <c r="PK62" s="6"/>
      <c r="PL62" s="28">
        <f t="shared" si="127"/>
        <v>72</v>
      </c>
      <c r="PM62" s="28">
        <f t="shared" si="128"/>
        <v>2.88</v>
      </c>
      <c r="PN62" s="6"/>
      <c r="PO62" s="28">
        <f t="shared" si="129"/>
        <v>122</v>
      </c>
      <c r="PP62" s="29">
        <f t="shared" si="130"/>
        <v>1.6486486486486487</v>
      </c>
    </row>
    <row r="63" spans="1:432" s="30" customFormat="1" ht="20.25" x14ac:dyDescent="0.3">
      <c r="A63" s="19">
        <v>59</v>
      </c>
      <c r="B63" s="42" t="s">
        <v>170</v>
      </c>
      <c r="C63" s="32" t="s">
        <v>122</v>
      </c>
      <c r="D63" s="26">
        <v>100</v>
      </c>
      <c r="E63" s="26"/>
      <c r="F63" s="26"/>
      <c r="G63" s="26">
        <f t="shared" si="134"/>
        <v>100</v>
      </c>
      <c r="H63" s="26"/>
      <c r="I63" s="26"/>
      <c r="J63" s="26">
        <f t="shared" si="135"/>
        <v>100</v>
      </c>
      <c r="K63" s="26"/>
      <c r="L63" s="26"/>
      <c r="M63" s="26">
        <f t="shared" si="136"/>
        <v>100</v>
      </c>
      <c r="N63" s="26"/>
      <c r="O63" s="26"/>
      <c r="P63" s="26">
        <f t="shared" si="137"/>
        <v>100</v>
      </c>
      <c r="Q63" s="26"/>
      <c r="R63" s="26"/>
      <c r="S63" s="26">
        <f t="shared" si="138"/>
        <v>100</v>
      </c>
      <c r="T63" s="26"/>
      <c r="U63" s="26"/>
      <c r="V63" s="26">
        <f t="shared" si="139"/>
        <v>100</v>
      </c>
      <c r="W63" s="26"/>
      <c r="X63" s="26"/>
      <c r="Y63" s="26">
        <f t="shared" si="140"/>
        <v>100</v>
      </c>
      <c r="Z63" s="26"/>
      <c r="AA63" s="26"/>
      <c r="AB63" s="26">
        <f t="shared" si="141"/>
        <v>100</v>
      </c>
      <c r="AC63" s="26"/>
      <c r="AD63" s="26"/>
      <c r="AE63" s="26">
        <f t="shared" si="142"/>
        <v>100</v>
      </c>
      <c r="AF63" s="26"/>
      <c r="AG63" s="26"/>
      <c r="AH63" s="26">
        <f t="shared" si="143"/>
        <v>100</v>
      </c>
      <c r="AI63" s="26"/>
      <c r="AJ63" s="26"/>
      <c r="AK63" s="26">
        <f t="shared" si="144"/>
        <v>100</v>
      </c>
      <c r="AL63" s="26"/>
      <c r="AM63" s="26"/>
      <c r="AN63" s="26">
        <f t="shared" si="145"/>
        <v>100</v>
      </c>
      <c r="AO63" s="26"/>
      <c r="AP63" s="26"/>
      <c r="AQ63" s="26">
        <f t="shared" si="146"/>
        <v>100</v>
      </c>
      <c r="AR63" s="26"/>
      <c r="AS63" s="26"/>
      <c r="AT63" s="26">
        <f t="shared" si="4"/>
        <v>100</v>
      </c>
      <c r="AU63" s="26"/>
      <c r="AV63" s="26"/>
      <c r="AW63" s="26">
        <f t="shared" si="5"/>
        <v>100</v>
      </c>
      <c r="AX63" s="26"/>
      <c r="AY63" s="26"/>
      <c r="AZ63" s="26">
        <f t="shared" si="6"/>
        <v>100</v>
      </c>
      <c r="BA63" s="26"/>
      <c r="BB63" s="26"/>
      <c r="BC63" s="26">
        <f t="shared" si="7"/>
        <v>100</v>
      </c>
      <c r="BD63" s="26"/>
      <c r="BE63" s="26"/>
      <c r="BF63" s="26">
        <f t="shared" si="8"/>
        <v>100</v>
      </c>
      <c r="BG63" s="26"/>
      <c r="BH63" s="26"/>
      <c r="BI63" s="26">
        <f t="shared" si="9"/>
        <v>100</v>
      </c>
      <c r="BJ63" s="26"/>
      <c r="BK63" s="26"/>
      <c r="BL63" s="26">
        <f t="shared" si="10"/>
        <v>100</v>
      </c>
      <c r="BM63" s="26"/>
      <c r="BN63" s="26">
        <v>3</v>
      </c>
      <c r="BO63" s="26">
        <f t="shared" si="11"/>
        <v>97</v>
      </c>
      <c r="BP63" s="26"/>
      <c r="BQ63" s="26"/>
      <c r="BR63" s="26">
        <f t="shared" si="12"/>
        <v>97</v>
      </c>
      <c r="BS63" s="26"/>
      <c r="BT63" s="26"/>
      <c r="BU63" s="26">
        <f t="shared" si="13"/>
        <v>97</v>
      </c>
      <c r="BV63" s="26"/>
      <c r="BW63" s="26"/>
      <c r="BX63" s="26">
        <f t="shared" si="14"/>
        <v>97</v>
      </c>
      <c r="BY63" s="26"/>
      <c r="BZ63" s="26"/>
      <c r="CA63" s="27">
        <f t="shared" si="15"/>
        <v>97</v>
      </c>
      <c r="CB63" s="26"/>
      <c r="CC63" s="26"/>
      <c r="CD63" s="26">
        <f t="shared" si="16"/>
        <v>97</v>
      </c>
      <c r="CE63" s="26"/>
      <c r="CF63" s="26"/>
      <c r="CG63" s="26">
        <f t="shared" si="17"/>
        <v>97</v>
      </c>
      <c r="CH63" s="26">
        <v>3</v>
      </c>
      <c r="CI63" s="26">
        <v>10</v>
      </c>
      <c r="CJ63" s="26">
        <f t="shared" si="18"/>
        <v>90</v>
      </c>
      <c r="CK63" s="26"/>
      <c r="CL63" s="26"/>
      <c r="CM63" s="26">
        <f t="shared" si="19"/>
        <v>90</v>
      </c>
      <c r="CN63" s="26"/>
      <c r="CO63" s="26"/>
      <c r="CP63" s="26">
        <f t="shared" si="20"/>
        <v>90</v>
      </c>
      <c r="CQ63" s="26"/>
      <c r="CR63" s="26"/>
      <c r="CS63" s="26">
        <f t="shared" si="21"/>
        <v>90</v>
      </c>
      <c r="CT63" s="26"/>
      <c r="CU63" s="26"/>
      <c r="CV63" s="26">
        <f t="shared" si="22"/>
        <v>90</v>
      </c>
      <c r="CW63" s="26"/>
      <c r="CX63" s="26"/>
      <c r="CY63" s="26">
        <f t="shared" si="23"/>
        <v>90</v>
      </c>
      <c r="CZ63" s="26"/>
      <c r="DA63" s="26"/>
      <c r="DB63" s="26">
        <f t="shared" si="24"/>
        <v>90</v>
      </c>
      <c r="DC63" s="26"/>
      <c r="DD63" s="26"/>
      <c r="DE63" s="26">
        <f t="shared" si="25"/>
        <v>90</v>
      </c>
      <c r="DF63" s="26"/>
      <c r="DG63" s="26">
        <v>12</v>
      </c>
      <c r="DH63" s="26">
        <f t="shared" si="26"/>
        <v>78</v>
      </c>
      <c r="DI63" s="26"/>
      <c r="DJ63" s="26"/>
      <c r="DK63" s="26">
        <f t="shared" si="27"/>
        <v>78</v>
      </c>
      <c r="DL63" s="26"/>
      <c r="DM63" s="26"/>
      <c r="DN63" s="26">
        <f t="shared" si="28"/>
        <v>78</v>
      </c>
      <c r="DO63" s="26"/>
      <c r="DP63" s="26"/>
      <c r="DQ63" s="26">
        <f t="shared" si="29"/>
        <v>78</v>
      </c>
      <c r="DR63" s="26"/>
      <c r="DS63" s="26"/>
      <c r="DT63" s="26">
        <f t="shared" si="30"/>
        <v>78</v>
      </c>
      <c r="DU63" s="26"/>
      <c r="DV63" s="26"/>
      <c r="DW63" s="26">
        <f t="shared" si="31"/>
        <v>78</v>
      </c>
      <c r="DX63" s="26"/>
      <c r="DY63" s="26"/>
      <c r="DZ63" s="26">
        <f t="shared" si="32"/>
        <v>78</v>
      </c>
      <c r="EA63" s="26"/>
      <c r="EB63" s="26"/>
      <c r="EC63" s="26">
        <f t="shared" si="33"/>
        <v>78</v>
      </c>
      <c r="ED63" s="26"/>
      <c r="EE63" s="26"/>
      <c r="EF63" s="26">
        <f t="shared" si="34"/>
        <v>78</v>
      </c>
      <c r="EG63" s="26"/>
      <c r="EH63" s="26"/>
      <c r="EI63" s="26">
        <f t="shared" si="35"/>
        <v>78</v>
      </c>
      <c r="EJ63" s="26"/>
      <c r="EK63" s="26"/>
      <c r="EL63" s="26">
        <f t="shared" si="36"/>
        <v>78</v>
      </c>
      <c r="EM63" s="26"/>
      <c r="EN63" s="26"/>
      <c r="EO63" s="26">
        <f t="shared" si="37"/>
        <v>78</v>
      </c>
      <c r="EP63" s="26"/>
      <c r="EQ63" s="26"/>
      <c r="ER63" s="26">
        <f t="shared" si="38"/>
        <v>78</v>
      </c>
      <c r="ES63" s="26"/>
      <c r="ET63" s="26"/>
      <c r="EU63" s="26">
        <f t="shared" si="39"/>
        <v>78</v>
      </c>
      <c r="EV63" s="26"/>
      <c r="EW63" s="26"/>
      <c r="EX63" s="26">
        <f t="shared" si="40"/>
        <v>78</v>
      </c>
      <c r="EY63" s="26"/>
      <c r="EZ63" s="26"/>
      <c r="FA63" s="26">
        <f t="shared" si="41"/>
        <v>78</v>
      </c>
      <c r="FB63" s="26"/>
      <c r="FC63" s="26">
        <v>38</v>
      </c>
      <c r="FD63" s="26">
        <f t="shared" si="42"/>
        <v>40</v>
      </c>
      <c r="FE63" s="26"/>
      <c r="FF63" s="26"/>
      <c r="FG63" s="26">
        <f t="shared" si="0"/>
        <v>40</v>
      </c>
      <c r="FH63" s="26">
        <v>60</v>
      </c>
      <c r="FI63" s="26"/>
      <c r="FJ63" s="26">
        <f t="shared" si="43"/>
        <v>100</v>
      </c>
      <c r="FK63" s="26"/>
      <c r="FL63" s="26"/>
      <c r="FM63" s="26">
        <f t="shared" si="44"/>
        <v>100</v>
      </c>
      <c r="FN63" s="26"/>
      <c r="FO63" s="26"/>
      <c r="FP63" s="26">
        <f t="shared" si="45"/>
        <v>100</v>
      </c>
      <c r="FQ63" s="26"/>
      <c r="FR63" s="26"/>
      <c r="FS63" s="26">
        <f t="shared" si="46"/>
        <v>100</v>
      </c>
      <c r="FT63" s="26"/>
      <c r="FU63" s="26"/>
      <c r="FV63" s="26">
        <f t="shared" si="47"/>
        <v>100</v>
      </c>
      <c r="FW63" s="26"/>
      <c r="FX63" s="26"/>
      <c r="FY63" s="26">
        <f t="shared" si="48"/>
        <v>100</v>
      </c>
      <c r="FZ63" s="26"/>
      <c r="GA63" s="26"/>
      <c r="GB63" s="26">
        <f t="shared" si="49"/>
        <v>100</v>
      </c>
      <c r="GC63" s="26"/>
      <c r="GD63" s="26"/>
      <c r="GE63" s="26">
        <f t="shared" si="50"/>
        <v>100</v>
      </c>
      <c r="GF63" s="26"/>
      <c r="GG63" s="26"/>
      <c r="GH63" s="26">
        <f t="shared" si="51"/>
        <v>100</v>
      </c>
      <c r="GI63" s="26"/>
      <c r="GJ63" s="26"/>
      <c r="GK63" s="26">
        <f t="shared" si="52"/>
        <v>100</v>
      </c>
      <c r="GL63" s="26"/>
      <c r="GM63" s="26"/>
      <c r="GN63" s="26">
        <f t="shared" si="53"/>
        <v>100</v>
      </c>
      <c r="GO63" s="26"/>
      <c r="GP63" s="26"/>
      <c r="GQ63" s="26">
        <f t="shared" si="54"/>
        <v>100</v>
      </c>
      <c r="GR63" s="26"/>
      <c r="GS63" s="26"/>
      <c r="GT63" s="26">
        <f t="shared" si="55"/>
        <v>100</v>
      </c>
      <c r="GU63" s="26"/>
      <c r="GV63" s="26"/>
      <c r="GW63" s="26">
        <f t="shared" si="56"/>
        <v>100</v>
      </c>
      <c r="GX63" s="26"/>
      <c r="GY63" s="26"/>
      <c r="GZ63" s="26">
        <f t="shared" si="57"/>
        <v>100</v>
      </c>
      <c r="HA63" s="26"/>
      <c r="HB63" s="26"/>
      <c r="HC63" s="26">
        <f t="shared" si="58"/>
        <v>100</v>
      </c>
      <c r="HD63" s="26"/>
      <c r="HE63" s="26"/>
      <c r="HF63" s="26">
        <f t="shared" si="59"/>
        <v>100</v>
      </c>
      <c r="HG63" s="26"/>
      <c r="HH63" s="26"/>
      <c r="HI63" s="26">
        <f t="shared" si="60"/>
        <v>100</v>
      </c>
      <c r="HJ63" s="26"/>
      <c r="HK63" s="26"/>
      <c r="HL63" s="26">
        <f t="shared" si="61"/>
        <v>100</v>
      </c>
      <c r="HM63" s="26"/>
      <c r="HN63" s="26"/>
      <c r="HO63" s="26">
        <f t="shared" si="62"/>
        <v>100</v>
      </c>
      <c r="HP63" s="26"/>
      <c r="HQ63" s="26"/>
      <c r="HR63" s="26">
        <f t="shared" si="63"/>
        <v>100</v>
      </c>
      <c r="HS63" s="26"/>
      <c r="HT63" s="26"/>
      <c r="HU63" s="26">
        <f t="shared" si="1"/>
        <v>100</v>
      </c>
      <c r="HV63" s="26"/>
      <c r="HW63" s="26"/>
      <c r="HX63" s="26">
        <f t="shared" si="64"/>
        <v>100</v>
      </c>
      <c r="HY63" s="26"/>
      <c r="HZ63" s="26"/>
      <c r="IA63" s="26">
        <f t="shared" si="65"/>
        <v>100</v>
      </c>
      <c r="IB63" s="26"/>
      <c r="IC63" s="26"/>
      <c r="ID63" s="26">
        <f t="shared" si="66"/>
        <v>100</v>
      </c>
      <c r="IE63" s="26"/>
      <c r="IF63" s="26"/>
      <c r="IG63" s="33">
        <f t="shared" si="67"/>
        <v>100</v>
      </c>
      <c r="IH63" s="26"/>
      <c r="II63" s="26"/>
      <c r="IJ63" s="33">
        <f t="shared" si="68"/>
        <v>100</v>
      </c>
      <c r="IK63" s="26"/>
      <c r="IL63" s="26"/>
      <c r="IM63" s="33">
        <f t="shared" si="69"/>
        <v>100</v>
      </c>
      <c r="IN63" s="26"/>
      <c r="IO63" s="26"/>
      <c r="IP63" s="26">
        <f t="shared" si="70"/>
        <v>100</v>
      </c>
      <c r="IQ63" s="26"/>
      <c r="IR63" s="26"/>
      <c r="IS63" s="26">
        <f t="shared" si="71"/>
        <v>100</v>
      </c>
      <c r="IT63" s="26"/>
      <c r="IU63" s="26"/>
      <c r="IV63" s="26">
        <f t="shared" si="72"/>
        <v>100</v>
      </c>
      <c r="IW63" s="26"/>
      <c r="IX63" s="26"/>
      <c r="IY63" s="26">
        <f t="shared" si="73"/>
        <v>100</v>
      </c>
      <c r="IZ63" s="26"/>
      <c r="JA63" s="26"/>
      <c r="JB63" s="26">
        <f t="shared" si="74"/>
        <v>100</v>
      </c>
      <c r="JC63" s="26"/>
      <c r="JD63" s="26"/>
      <c r="JE63" s="26">
        <f t="shared" si="75"/>
        <v>100</v>
      </c>
      <c r="JF63" s="26"/>
      <c r="JG63" s="26"/>
      <c r="JH63" s="26">
        <f t="shared" si="76"/>
        <v>100</v>
      </c>
      <c r="JI63" s="26"/>
      <c r="JJ63" s="26"/>
      <c r="JK63" s="26">
        <f t="shared" si="77"/>
        <v>100</v>
      </c>
      <c r="JL63" s="26"/>
      <c r="JM63" s="26"/>
      <c r="JN63" s="26">
        <f t="shared" si="78"/>
        <v>100</v>
      </c>
      <c r="JO63" s="26"/>
      <c r="JP63" s="26"/>
      <c r="JQ63" s="26">
        <f t="shared" si="79"/>
        <v>100</v>
      </c>
      <c r="JR63" s="26"/>
      <c r="JS63" s="26"/>
      <c r="JT63" s="26">
        <f t="shared" si="80"/>
        <v>100</v>
      </c>
      <c r="JU63" s="26"/>
      <c r="JV63" s="26"/>
      <c r="JW63" s="26">
        <f t="shared" si="131"/>
        <v>100</v>
      </c>
      <c r="JX63" s="26"/>
      <c r="JY63" s="26"/>
      <c r="JZ63" s="26">
        <f t="shared" si="81"/>
        <v>100</v>
      </c>
      <c r="KA63" s="26"/>
      <c r="KB63" s="26"/>
      <c r="KC63" s="26">
        <f t="shared" si="82"/>
        <v>100</v>
      </c>
      <c r="KD63" s="26"/>
      <c r="KE63" s="26">
        <v>33</v>
      </c>
      <c r="KF63" s="26">
        <f t="shared" si="83"/>
        <v>67</v>
      </c>
      <c r="KG63" s="26"/>
      <c r="KH63" s="26"/>
      <c r="KI63" s="26">
        <f t="shared" si="84"/>
        <v>67</v>
      </c>
      <c r="KJ63" s="26"/>
      <c r="KK63" s="26"/>
      <c r="KL63" s="26">
        <f t="shared" si="85"/>
        <v>67</v>
      </c>
      <c r="KM63" s="26"/>
      <c r="KN63" s="26">
        <v>18</v>
      </c>
      <c r="KO63" s="26">
        <f t="shared" si="86"/>
        <v>49</v>
      </c>
      <c r="KP63" s="26"/>
      <c r="KQ63" s="26">
        <v>18</v>
      </c>
      <c r="KR63" s="26">
        <f t="shared" si="87"/>
        <v>31</v>
      </c>
      <c r="KS63" s="26"/>
      <c r="KT63" s="26"/>
      <c r="KU63" s="26">
        <f t="shared" si="88"/>
        <v>31</v>
      </c>
      <c r="KV63" s="26"/>
      <c r="KW63" s="26"/>
      <c r="KX63" s="26">
        <f t="shared" si="89"/>
        <v>31</v>
      </c>
      <c r="KY63" s="26"/>
      <c r="KZ63" s="26"/>
      <c r="LA63" s="26">
        <f t="shared" si="90"/>
        <v>31</v>
      </c>
      <c r="LB63" s="26"/>
      <c r="LC63" s="26"/>
      <c r="LD63" s="26">
        <f t="shared" si="91"/>
        <v>31</v>
      </c>
      <c r="LE63" s="26">
        <v>69</v>
      </c>
      <c r="LF63" s="26"/>
      <c r="LG63" s="26">
        <f t="shared" si="92"/>
        <v>100</v>
      </c>
      <c r="LH63" s="26"/>
      <c r="LI63" s="26"/>
      <c r="LJ63" s="26">
        <f t="shared" si="93"/>
        <v>100</v>
      </c>
      <c r="LK63" s="26"/>
      <c r="LL63" s="26"/>
      <c r="LM63" s="26">
        <f t="shared" si="94"/>
        <v>100</v>
      </c>
      <c r="LN63" s="26"/>
      <c r="LO63" s="26"/>
      <c r="LP63" s="26">
        <f t="shared" si="95"/>
        <v>100</v>
      </c>
      <c r="LQ63" s="26"/>
      <c r="LR63" s="26"/>
      <c r="LS63" s="26">
        <f t="shared" si="2"/>
        <v>100</v>
      </c>
      <c r="LT63" s="26"/>
      <c r="LU63" s="26">
        <v>3</v>
      </c>
      <c r="LV63" s="26">
        <f t="shared" si="96"/>
        <v>97</v>
      </c>
      <c r="LW63" s="26"/>
      <c r="LX63" s="26"/>
      <c r="LY63" s="26">
        <f t="shared" si="3"/>
        <v>97</v>
      </c>
      <c r="LZ63" s="26"/>
      <c r="MA63" s="26"/>
      <c r="MB63" s="26">
        <f t="shared" si="97"/>
        <v>97</v>
      </c>
      <c r="MC63" s="26"/>
      <c r="MD63" s="26">
        <v>15</v>
      </c>
      <c r="ME63" s="26">
        <f t="shared" si="98"/>
        <v>82</v>
      </c>
      <c r="MF63" s="26"/>
      <c r="MG63" s="26"/>
      <c r="MH63" s="26">
        <f t="shared" si="99"/>
        <v>82</v>
      </c>
      <c r="MI63" s="26"/>
      <c r="MJ63" s="26">
        <v>27</v>
      </c>
      <c r="MK63" s="26">
        <f t="shared" si="100"/>
        <v>55</v>
      </c>
      <c r="ML63" s="26"/>
      <c r="MM63" s="26"/>
      <c r="MN63" s="26">
        <f t="shared" si="101"/>
        <v>55</v>
      </c>
      <c r="MO63" s="26"/>
      <c r="MP63" s="26">
        <v>9</v>
      </c>
      <c r="MQ63" s="26">
        <f t="shared" si="102"/>
        <v>46</v>
      </c>
      <c r="MR63" s="26"/>
      <c r="MS63" s="26"/>
      <c r="MT63" s="26">
        <f t="shared" si="103"/>
        <v>46</v>
      </c>
      <c r="MU63" s="26"/>
      <c r="MV63" s="26"/>
      <c r="MW63" s="26">
        <f t="shared" si="104"/>
        <v>46</v>
      </c>
      <c r="MX63" s="26"/>
      <c r="MY63" s="26"/>
      <c r="MZ63" s="26">
        <f t="shared" si="105"/>
        <v>46</v>
      </c>
      <c r="NA63" s="26"/>
      <c r="NB63" s="26"/>
      <c r="NC63" s="26">
        <f t="shared" si="106"/>
        <v>46</v>
      </c>
      <c r="ND63" s="26"/>
      <c r="NE63" s="26"/>
      <c r="NF63" s="26">
        <f t="shared" si="107"/>
        <v>46</v>
      </c>
      <c r="NG63" s="26"/>
      <c r="NH63" s="26"/>
      <c r="NI63" s="26">
        <f t="shared" si="108"/>
        <v>46</v>
      </c>
      <c r="NJ63" s="26"/>
      <c r="NK63" s="26"/>
      <c r="NL63" s="26">
        <f t="shared" si="109"/>
        <v>46</v>
      </c>
      <c r="NM63" s="26"/>
      <c r="NN63" s="26"/>
      <c r="NO63" s="26">
        <f t="shared" si="110"/>
        <v>46</v>
      </c>
      <c r="NP63" s="26"/>
      <c r="NQ63" s="26">
        <v>24</v>
      </c>
      <c r="NR63" s="26">
        <f t="shared" si="111"/>
        <v>22</v>
      </c>
      <c r="NS63" s="26"/>
      <c r="NT63" s="26"/>
      <c r="NU63" s="26">
        <f t="shared" si="112"/>
        <v>22</v>
      </c>
      <c r="NV63" s="26"/>
      <c r="NW63" s="26"/>
      <c r="NX63" s="26">
        <f t="shared" si="113"/>
        <v>22</v>
      </c>
      <c r="NY63" s="26"/>
      <c r="NZ63" s="26"/>
      <c r="OA63" s="26">
        <f t="shared" si="114"/>
        <v>22</v>
      </c>
      <c r="OB63" s="26"/>
      <c r="OC63" s="26">
        <v>18</v>
      </c>
      <c r="OD63" s="26">
        <f t="shared" si="115"/>
        <v>4</v>
      </c>
      <c r="OE63" s="26">
        <v>96</v>
      </c>
      <c r="OF63" s="26"/>
      <c r="OG63" s="26">
        <f t="shared" si="116"/>
        <v>100</v>
      </c>
      <c r="OH63" s="26"/>
      <c r="OI63" s="26"/>
      <c r="OJ63" s="26">
        <f t="shared" si="117"/>
        <v>100</v>
      </c>
      <c r="OK63" s="26"/>
      <c r="OL63" s="26"/>
      <c r="OM63" s="26">
        <f t="shared" si="132"/>
        <v>100</v>
      </c>
      <c r="ON63" s="26"/>
      <c r="OO63" s="26"/>
      <c r="OP63" s="26">
        <f t="shared" si="118"/>
        <v>100</v>
      </c>
      <c r="OQ63" s="26"/>
      <c r="OR63" s="26"/>
      <c r="OS63" s="27">
        <f t="shared" si="119"/>
        <v>100</v>
      </c>
      <c r="OT63" s="26"/>
      <c r="OU63" s="26"/>
      <c r="OV63" s="26">
        <f t="shared" si="133"/>
        <v>100</v>
      </c>
      <c r="OW63" s="26"/>
      <c r="OX63" s="26"/>
      <c r="OY63" s="26">
        <f t="shared" si="120"/>
        <v>100</v>
      </c>
      <c r="OZ63" s="26"/>
      <c r="PA63" s="26"/>
      <c r="PB63" s="26">
        <f t="shared" si="121"/>
        <v>100</v>
      </c>
      <c r="PC63" s="26"/>
      <c r="PD63" s="26"/>
      <c r="PE63" s="26">
        <f t="shared" si="122"/>
        <v>100</v>
      </c>
      <c r="PF63" s="28">
        <f t="shared" si="123"/>
        <v>50</v>
      </c>
      <c r="PG63" s="29">
        <f t="shared" si="124"/>
        <v>2.1739130434782608</v>
      </c>
      <c r="PH63" s="18"/>
      <c r="PI63" s="28">
        <f t="shared" si="125"/>
        <v>0</v>
      </c>
      <c r="PJ63" s="29">
        <f t="shared" si="126"/>
        <v>0</v>
      </c>
      <c r="PK63" s="6"/>
      <c r="PL63" s="28">
        <f t="shared" si="127"/>
        <v>72</v>
      </c>
      <c r="PM63" s="28">
        <f t="shared" si="128"/>
        <v>2.88</v>
      </c>
      <c r="PN63" s="6"/>
      <c r="PO63" s="28">
        <f t="shared" si="129"/>
        <v>122</v>
      </c>
      <c r="PP63" s="29">
        <f t="shared" si="130"/>
        <v>1.6486486486486487</v>
      </c>
    </row>
    <row r="64" spans="1:432" s="30" customFormat="1" ht="20.25" x14ac:dyDescent="0.3">
      <c r="A64" s="19">
        <v>60</v>
      </c>
      <c r="B64" s="42" t="s">
        <v>171</v>
      </c>
      <c r="C64" s="32" t="s">
        <v>111</v>
      </c>
      <c r="D64" s="26">
        <v>0</v>
      </c>
      <c r="E64" s="26"/>
      <c r="F64" s="26"/>
      <c r="G64" s="26">
        <f t="shared" si="134"/>
        <v>0</v>
      </c>
      <c r="H64" s="26"/>
      <c r="I64" s="26"/>
      <c r="J64" s="26">
        <f t="shared" si="135"/>
        <v>0</v>
      </c>
      <c r="K64" s="26"/>
      <c r="L64" s="26"/>
      <c r="M64" s="26">
        <f t="shared" si="136"/>
        <v>0</v>
      </c>
      <c r="N64" s="26"/>
      <c r="O64" s="26"/>
      <c r="P64" s="26">
        <f t="shared" si="137"/>
        <v>0</v>
      </c>
      <c r="Q64" s="26"/>
      <c r="R64" s="26"/>
      <c r="S64" s="26">
        <f t="shared" si="138"/>
        <v>0</v>
      </c>
      <c r="T64" s="26"/>
      <c r="U64" s="26"/>
      <c r="V64" s="26">
        <f t="shared" si="139"/>
        <v>0</v>
      </c>
      <c r="W64" s="26"/>
      <c r="X64" s="26"/>
      <c r="Y64" s="26">
        <f t="shared" si="140"/>
        <v>0</v>
      </c>
      <c r="Z64" s="26"/>
      <c r="AA64" s="26"/>
      <c r="AB64" s="26">
        <f t="shared" si="141"/>
        <v>0</v>
      </c>
      <c r="AC64" s="26"/>
      <c r="AD64" s="26"/>
      <c r="AE64" s="26">
        <f t="shared" si="142"/>
        <v>0</v>
      </c>
      <c r="AF64" s="26"/>
      <c r="AG64" s="26"/>
      <c r="AH64" s="26">
        <f t="shared" si="143"/>
        <v>0</v>
      </c>
      <c r="AI64" s="26"/>
      <c r="AJ64" s="26"/>
      <c r="AK64" s="26">
        <f t="shared" si="144"/>
        <v>0</v>
      </c>
      <c r="AL64" s="26"/>
      <c r="AM64" s="26"/>
      <c r="AN64" s="26">
        <f t="shared" si="145"/>
        <v>0</v>
      </c>
      <c r="AO64" s="26"/>
      <c r="AP64" s="26"/>
      <c r="AQ64" s="26">
        <f t="shared" si="146"/>
        <v>0</v>
      </c>
      <c r="AR64" s="26">
        <v>2</v>
      </c>
      <c r="AS64" s="26"/>
      <c r="AT64" s="26">
        <f t="shared" si="4"/>
        <v>2</v>
      </c>
      <c r="AU64" s="26"/>
      <c r="AV64" s="26">
        <v>1</v>
      </c>
      <c r="AW64" s="26">
        <f t="shared" si="5"/>
        <v>1</v>
      </c>
      <c r="AX64" s="26"/>
      <c r="AY64" s="26">
        <v>1</v>
      </c>
      <c r="AZ64" s="26">
        <f t="shared" si="6"/>
        <v>0</v>
      </c>
      <c r="BA64" s="26"/>
      <c r="BB64" s="26"/>
      <c r="BC64" s="26">
        <f t="shared" si="7"/>
        <v>0</v>
      </c>
      <c r="BD64" s="26"/>
      <c r="BE64" s="26"/>
      <c r="BF64" s="26">
        <f t="shared" si="8"/>
        <v>0</v>
      </c>
      <c r="BG64" s="26"/>
      <c r="BH64" s="26"/>
      <c r="BI64" s="26">
        <f t="shared" si="9"/>
        <v>0</v>
      </c>
      <c r="BJ64" s="26"/>
      <c r="BK64" s="26"/>
      <c r="BL64" s="26">
        <f t="shared" si="10"/>
        <v>0</v>
      </c>
      <c r="BM64" s="26"/>
      <c r="BN64" s="26"/>
      <c r="BO64" s="26">
        <f t="shared" si="11"/>
        <v>0</v>
      </c>
      <c r="BP64" s="26"/>
      <c r="BQ64" s="26"/>
      <c r="BR64" s="26">
        <f t="shared" si="12"/>
        <v>0</v>
      </c>
      <c r="BS64" s="26"/>
      <c r="BT64" s="26"/>
      <c r="BU64" s="26">
        <f t="shared" si="13"/>
        <v>0</v>
      </c>
      <c r="BV64" s="26"/>
      <c r="BW64" s="26"/>
      <c r="BX64" s="26">
        <f t="shared" si="14"/>
        <v>0</v>
      </c>
      <c r="BY64" s="26"/>
      <c r="BZ64" s="26"/>
      <c r="CA64" s="27">
        <f t="shared" si="15"/>
        <v>0</v>
      </c>
      <c r="CB64" s="26"/>
      <c r="CC64" s="26"/>
      <c r="CD64" s="26">
        <f t="shared" si="16"/>
        <v>0</v>
      </c>
      <c r="CE64" s="26"/>
      <c r="CF64" s="26"/>
      <c r="CG64" s="26">
        <f t="shared" si="17"/>
        <v>0</v>
      </c>
      <c r="CH64" s="26"/>
      <c r="CI64" s="26"/>
      <c r="CJ64" s="26">
        <f t="shared" si="18"/>
        <v>0</v>
      </c>
      <c r="CK64" s="26"/>
      <c r="CL64" s="26"/>
      <c r="CM64" s="26">
        <f t="shared" si="19"/>
        <v>0</v>
      </c>
      <c r="CN64" s="26"/>
      <c r="CO64" s="26"/>
      <c r="CP64" s="26">
        <f t="shared" si="20"/>
        <v>0</v>
      </c>
      <c r="CQ64" s="26"/>
      <c r="CR64" s="26"/>
      <c r="CS64" s="26">
        <f t="shared" si="21"/>
        <v>0</v>
      </c>
      <c r="CT64" s="26"/>
      <c r="CU64" s="26"/>
      <c r="CV64" s="26">
        <f t="shared" si="22"/>
        <v>0</v>
      </c>
      <c r="CW64" s="26">
        <v>2</v>
      </c>
      <c r="CX64" s="26">
        <v>2</v>
      </c>
      <c r="CY64" s="26">
        <f t="shared" si="23"/>
        <v>0</v>
      </c>
      <c r="CZ64" s="26"/>
      <c r="DA64" s="26"/>
      <c r="DB64" s="26">
        <f t="shared" si="24"/>
        <v>0</v>
      </c>
      <c r="DC64" s="26"/>
      <c r="DD64" s="26"/>
      <c r="DE64" s="26">
        <f t="shared" si="25"/>
        <v>0</v>
      </c>
      <c r="DF64" s="26"/>
      <c r="DG64" s="26"/>
      <c r="DH64" s="26">
        <f t="shared" si="26"/>
        <v>0</v>
      </c>
      <c r="DI64" s="26"/>
      <c r="DJ64" s="26"/>
      <c r="DK64" s="26">
        <f t="shared" si="27"/>
        <v>0</v>
      </c>
      <c r="DL64" s="26"/>
      <c r="DM64" s="26"/>
      <c r="DN64" s="26">
        <f t="shared" si="28"/>
        <v>0</v>
      </c>
      <c r="DO64" s="26">
        <v>3</v>
      </c>
      <c r="DP64" s="26">
        <v>1</v>
      </c>
      <c r="DQ64" s="26">
        <f t="shared" si="29"/>
        <v>2</v>
      </c>
      <c r="DR64" s="26"/>
      <c r="DS64" s="26"/>
      <c r="DT64" s="26">
        <f t="shared" si="30"/>
        <v>2</v>
      </c>
      <c r="DU64" s="26"/>
      <c r="DV64" s="26"/>
      <c r="DW64" s="26">
        <f t="shared" si="31"/>
        <v>2</v>
      </c>
      <c r="DX64" s="26"/>
      <c r="DY64" s="26"/>
      <c r="DZ64" s="26">
        <f t="shared" si="32"/>
        <v>2</v>
      </c>
      <c r="EA64" s="26"/>
      <c r="EB64" s="26">
        <v>2</v>
      </c>
      <c r="EC64" s="26">
        <f t="shared" si="33"/>
        <v>0</v>
      </c>
      <c r="ED64" s="26"/>
      <c r="EE64" s="26"/>
      <c r="EF64" s="26">
        <f t="shared" si="34"/>
        <v>0</v>
      </c>
      <c r="EG64" s="26"/>
      <c r="EH64" s="26"/>
      <c r="EI64" s="26">
        <f t="shared" si="35"/>
        <v>0</v>
      </c>
      <c r="EJ64" s="26"/>
      <c r="EK64" s="26"/>
      <c r="EL64" s="26">
        <f t="shared" si="36"/>
        <v>0</v>
      </c>
      <c r="EM64" s="26"/>
      <c r="EN64" s="26"/>
      <c r="EO64" s="26">
        <f t="shared" si="37"/>
        <v>0</v>
      </c>
      <c r="EP64" s="26"/>
      <c r="EQ64" s="26"/>
      <c r="ER64" s="26">
        <f t="shared" si="38"/>
        <v>0</v>
      </c>
      <c r="ES64" s="26"/>
      <c r="ET64" s="26"/>
      <c r="EU64" s="26">
        <f t="shared" si="39"/>
        <v>0</v>
      </c>
      <c r="EV64" s="26"/>
      <c r="EW64" s="26"/>
      <c r="EX64" s="26">
        <f t="shared" si="40"/>
        <v>0</v>
      </c>
      <c r="EY64" s="26"/>
      <c r="EZ64" s="26"/>
      <c r="FA64" s="26">
        <f t="shared" si="41"/>
        <v>0</v>
      </c>
      <c r="FB64" s="26"/>
      <c r="FC64" s="26"/>
      <c r="FD64" s="26">
        <f t="shared" si="42"/>
        <v>0</v>
      </c>
      <c r="FE64" s="26"/>
      <c r="FF64" s="26"/>
      <c r="FG64" s="26">
        <f t="shared" si="0"/>
        <v>0</v>
      </c>
      <c r="FH64" s="26"/>
      <c r="FI64" s="26"/>
      <c r="FJ64" s="26">
        <f t="shared" si="43"/>
        <v>0</v>
      </c>
      <c r="FK64" s="26"/>
      <c r="FL64" s="26"/>
      <c r="FM64" s="26">
        <f t="shared" si="44"/>
        <v>0</v>
      </c>
      <c r="FN64" s="26"/>
      <c r="FO64" s="26"/>
      <c r="FP64" s="26">
        <f t="shared" si="45"/>
        <v>0</v>
      </c>
      <c r="FQ64" s="26">
        <v>3</v>
      </c>
      <c r="FR64" s="26">
        <v>3</v>
      </c>
      <c r="FS64" s="26">
        <f t="shared" si="46"/>
        <v>0</v>
      </c>
      <c r="FT64" s="26"/>
      <c r="FU64" s="26"/>
      <c r="FV64" s="26">
        <f t="shared" si="47"/>
        <v>0</v>
      </c>
      <c r="FW64" s="26"/>
      <c r="FX64" s="26"/>
      <c r="FY64" s="26">
        <f t="shared" si="48"/>
        <v>0</v>
      </c>
      <c r="FZ64" s="26"/>
      <c r="GA64" s="26"/>
      <c r="GB64" s="26">
        <f t="shared" si="49"/>
        <v>0</v>
      </c>
      <c r="GC64" s="26"/>
      <c r="GD64" s="26"/>
      <c r="GE64" s="26">
        <f t="shared" si="50"/>
        <v>0</v>
      </c>
      <c r="GF64" s="26"/>
      <c r="GG64" s="26"/>
      <c r="GH64" s="26">
        <f t="shared" si="51"/>
        <v>0</v>
      </c>
      <c r="GI64" s="26"/>
      <c r="GJ64" s="26"/>
      <c r="GK64" s="26">
        <f t="shared" si="52"/>
        <v>0</v>
      </c>
      <c r="GL64" s="26">
        <v>1</v>
      </c>
      <c r="GM64" s="26">
        <v>1</v>
      </c>
      <c r="GN64" s="26">
        <f t="shared" si="53"/>
        <v>0</v>
      </c>
      <c r="GO64" s="26"/>
      <c r="GP64" s="26"/>
      <c r="GQ64" s="26">
        <f t="shared" si="54"/>
        <v>0</v>
      </c>
      <c r="GR64" s="26"/>
      <c r="GS64" s="26"/>
      <c r="GT64" s="26">
        <f t="shared" si="55"/>
        <v>0</v>
      </c>
      <c r="GU64" s="26"/>
      <c r="GV64" s="26"/>
      <c r="GW64" s="26">
        <f t="shared" si="56"/>
        <v>0</v>
      </c>
      <c r="GX64" s="26"/>
      <c r="GY64" s="26"/>
      <c r="GZ64" s="26">
        <f t="shared" si="57"/>
        <v>0</v>
      </c>
      <c r="HA64" s="26"/>
      <c r="HB64" s="26"/>
      <c r="HC64" s="26">
        <f t="shared" si="58"/>
        <v>0</v>
      </c>
      <c r="HD64" s="26"/>
      <c r="HE64" s="26"/>
      <c r="HF64" s="26">
        <f t="shared" si="59"/>
        <v>0</v>
      </c>
      <c r="HG64" s="26">
        <v>2</v>
      </c>
      <c r="HH64" s="26">
        <v>2</v>
      </c>
      <c r="HI64" s="26">
        <f t="shared" si="60"/>
        <v>0</v>
      </c>
      <c r="HJ64" s="26"/>
      <c r="HK64" s="26"/>
      <c r="HL64" s="26">
        <f t="shared" si="61"/>
        <v>0</v>
      </c>
      <c r="HM64" s="26"/>
      <c r="HN64" s="26"/>
      <c r="HO64" s="26">
        <f t="shared" si="62"/>
        <v>0</v>
      </c>
      <c r="HP64" s="26"/>
      <c r="HQ64" s="26"/>
      <c r="HR64" s="26">
        <f t="shared" si="63"/>
        <v>0</v>
      </c>
      <c r="HS64" s="26"/>
      <c r="HT64" s="26"/>
      <c r="HU64" s="26">
        <f t="shared" si="1"/>
        <v>0</v>
      </c>
      <c r="HV64" s="26"/>
      <c r="HW64" s="26"/>
      <c r="HX64" s="26">
        <f t="shared" si="64"/>
        <v>0</v>
      </c>
      <c r="HY64" s="26">
        <v>2</v>
      </c>
      <c r="HZ64" s="26">
        <v>2</v>
      </c>
      <c r="IA64" s="26">
        <f t="shared" si="65"/>
        <v>0</v>
      </c>
      <c r="IB64" s="26"/>
      <c r="IC64" s="26"/>
      <c r="ID64" s="26">
        <f t="shared" si="66"/>
        <v>0</v>
      </c>
      <c r="IE64" s="26"/>
      <c r="IF64" s="26"/>
      <c r="IG64" s="33">
        <f t="shared" si="67"/>
        <v>0</v>
      </c>
      <c r="IH64" s="26"/>
      <c r="II64" s="26"/>
      <c r="IJ64" s="33">
        <f t="shared" si="68"/>
        <v>0</v>
      </c>
      <c r="IK64" s="26"/>
      <c r="IL64" s="26"/>
      <c r="IM64" s="33">
        <f t="shared" si="69"/>
        <v>0</v>
      </c>
      <c r="IN64" s="26"/>
      <c r="IO64" s="26"/>
      <c r="IP64" s="26">
        <f t="shared" si="70"/>
        <v>0</v>
      </c>
      <c r="IQ64" s="26"/>
      <c r="IR64" s="26"/>
      <c r="IS64" s="26">
        <f t="shared" si="71"/>
        <v>0</v>
      </c>
      <c r="IT64" s="26"/>
      <c r="IU64" s="26"/>
      <c r="IV64" s="26">
        <f t="shared" si="72"/>
        <v>0</v>
      </c>
      <c r="IW64" s="26"/>
      <c r="IX64" s="26"/>
      <c r="IY64" s="26">
        <f t="shared" si="73"/>
        <v>0</v>
      </c>
      <c r="IZ64" s="26"/>
      <c r="JA64" s="26"/>
      <c r="JB64" s="26">
        <f t="shared" si="74"/>
        <v>0</v>
      </c>
      <c r="JC64" s="26"/>
      <c r="JD64" s="26"/>
      <c r="JE64" s="26">
        <f t="shared" si="75"/>
        <v>0</v>
      </c>
      <c r="JF64" s="26"/>
      <c r="JG64" s="26"/>
      <c r="JH64" s="26">
        <f t="shared" si="76"/>
        <v>0</v>
      </c>
      <c r="JI64" s="26"/>
      <c r="JJ64" s="26"/>
      <c r="JK64" s="26">
        <f t="shared" si="77"/>
        <v>0</v>
      </c>
      <c r="JL64" s="26"/>
      <c r="JM64" s="26"/>
      <c r="JN64" s="26">
        <f t="shared" si="78"/>
        <v>0</v>
      </c>
      <c r="JO64" s="26"/>
      <c r="JP64" s="26"/>
      <c r="JQ64" s="26">
        <f t="shared" si="79"/>
        <v>0</v>
      </c>
      <c r="JR64" s="26"/>
      <c r="JS64" s="26"/>
      <c r="JT64" s="26">
        <f t="shared" si="80"/>
        <v>0</v>
      </c>
      <c r="JU64" s="26"/>
      <c r="JV64" s="26"/>
      <c r="JW64" s="26">
        <f t="shared" si="131"/>
        <v>0</v>
      </c>
      <c r="JX64" s="26"/>
      <c r="JY64" s="26"/>
      <c r="JZ64" s="26">
        <f t="shared" si="81"/>
        <v>0</v>
      </c>
      <c r="KA64" s="26">
        <v>3</v>
      </c>
      <c r="KB64" s="26">
        <v>3</v>
      </c>
      <c r="KC64" s="26">
        <f t="shared" si="82"/>
        <v>0</v>
      </c>
      <c r="KD64" s="26"/>
      <c r="KE64" s="26"/>
      <c r="KF64" s="26">
        <f t="shared" si="83"/>
        <v>0</v>
      </c>
      <c r="KG64" s="26"/>
      <c r="KH64" s="26"/>
      <c r="KI64" s="26">
        <f t="shared" si="84"/>
        <v>0</v>
      </c>
      <c r="KJ64" s="26"/>
      <c r="KK64" s="26"/>
      <c r="KL64" s="26">
        <f t="shared" si="85"/>
        <v>0</v>
      </c>
      <c r="KM64" s="26"/>
      <c r="KN64" s="26"/>
      <c r="KO64" s="26">
        <f t="shared" si="86"/>
        <v>0</v>
      </c>
      <c r="KP64" s="26"/>
      <c r="KQ64" s="26"/>
      <c r="KR64" s="26">
        <f t="shared" si="87"/>
        <v>0</v>
      </c>
      <c r="KS64" s="26"/>
      <c r="KT64" s="26"/>
      <c r="KU64" s="26">
        <f t="shared" si="88"/>
        <v>0</v>
      </c>
      <c r="KV64" s="26"/>
      <c r="KW64" s="26"/>
      <c r="KX64" s="26">
        <f t="shared" si="89"/>
        <v>0</v>
      </c>
      <c r="KY64" s="26"/>
      <c r="KZ64" s="26"/>
      <c r="LA64" s="26">
        <f t="shared" si="90"/>
        <v>0</v>
      </c>
      <c r="LB64" s="26"/>
      <c r="LC64" s="26"/>
      <c r="LD64" s="26">
        <f t="shared" si="91"/>
        <v>0</v>
      </c>
      <c r="LE64" s="26"/>
      <c r="LF64" s="26"/>
      <c r="LG64" s="26">
        <f t="shared" si="92"/>
        <v>0</v>
      </c>
      <c r="LH64" s="26">
        <v>1</v>
      </c>
      <c r="LI64" s="26">
        <v>1</v>
      </c>
      <c r="LJ64" s="26">
        <f t="shared" si="93"/>
        <v>0</v>
      </c>
      <c r="LK64" s="26"/>
      <c r="LL64" s="26"/>
      <c r="LM64" s="26">
        <f t="shared" si="94"/>
        <v>0</v>
      </c>
      <c r="LN64" s="26"/>
      <c r="LO64" s="26"/>
      <c r="LP64" s="26">
        <f t="shared" si="95"/>
        <v>0</v>
      </c>
      <c r="LQ64" s="26"/>
      <c r="LR64" s="26"/>
      <c r="LS64" s="26">
        <f t="shared" si="2"/>
        <v>0</v>
      </c>
      <c r="LT64" s="26"/>
      <c r="LU64" s="26"/>
      <c r="LV64" s="26">
        <f t="shared" si="96"/>
        <v>0</v>
      </c>
      <c r="LW64" s="26"/>
      <c r="LX64" s="26"/>
      <c r="LY64" s="26">
        <f t="shared" si="3"/>
        <v>0</v>
      </c>
      <c r="LZ64" s="26"/>
      <c r="MA64" s="26"/>
      <c r="MB64" s="26">
        <f t="shared" si="97"/>
        <v>0</v>
      </c>
      <c r="MC64" s="26"/>
      <c r="MD64" s="26"/>
      <c r="ME64" s="26">
        <f t="shared" si="98"/>
        <v>0</v>
      </c>
      <c r="MF64" s="26">
        <v>2</v>
      </c>
      <c r="MG64" s="26">
        <v>2</v>
      </c>
      <c r="MH64" s="26">
        <f t="shared" si="99"/>
        <v>0</v>
      </c>
      <c r="MI64" s="26"/>
      <c r="MJ64" s="26"/>
      <c r="MK64" s="26">
        <f t="shared" si="100"/>
        <v>0</v>
      </c>
      <c r="ML64" s="26"/>
      <c r="MM64" s="26"/>
      <c r="MN64" s="26">
        <f t="shared" si="101"/>
        <v>0</v>
      </c>
      <c r="MO64" s="26"/>
      <c r="MP64" s="26"/>
      <c r="MQ64" s="26">
        <f t="shared" si="102"/>
        <v>0</v>
      </c>
      <c r="MR64" s="26"/>
      <c r="MS64" s="26"/>
      <c r="MT64" s="26">
        <f t="shared" si="103"/>
        <v>0</v>
      </c>
      <c r="MU64" s="26"/>
      <c r="MV64" s="26"/>
      <c r="MW64" s="26">
        <f t="shared" si="104"/>
        <v>0</v>
      </c>
      <c r="MX64" s="26"/>
      <c r="MY64" s="26"/>
      <c r="MZ64" s="26">
        <f t="shared" si="105"/>
        <v>0</v>
      </c>
      <c r="NA64" s="26"/>
      <c r="NB64" s="26"/>
      <c r="NC64" s="26">
        <f t="shared" si="106"/>
        <v>0</v>
      </c>
      <c r="ND64" s="26"/>
      <c r="NE64" s="26"/>
      <c r="NF64" s="26">
        <f t="shared" si="107"/>
        <v>0</v>
      </c>
      <c r="NG64" s="26"/>
      <c r="NH64" s="26"/>
      <c r="NI64" s="26">
        <f t="shared" si="108"/>
        <v>0</v>
      </c>
      <c r="NJ64" s="26"/>
      <c r="NK64" s="26"/>
      <c r="NL64" s="26">
        <f t="shared" si="109"/>
        <v>0</v>
      </c>
      <c r="NM64" s="26"/>
      <c r="NN64" s="26"/>
      <c r="NO64" s="26">
        <f t="shared" si="110"/>
        <v>0</v>
      </c>
      <c r="NP64" s="26"/>
      <c r="NQ64" s="26"/>
      <c r="NR64" s="26">
        <f t="shared" si="111"/>
        <v>0</v>
      </c>
      <c r="NS64" s="26"/>
      <c r="NT64" s="26"/>
      <c r="NU64" s="26">
        <f t="shared" si="112"/>
        <v>0</v>
      </c>
      <c r="NV64" s="26"/>
      <c r="NW64" s="26"/>
      <c r="NX64" s="26">
        <f t="shared" si="113"/>
        <v>0</v>
      </c>
      <c r="NY64" s="26"/>
      <c r="NZ64" s="26"/>
      <c r="OA64" s="26">
        <f t="shared" si="114"/>
        <v>0</v>
      </c>
      <c r="OB64" s="26"/>
      <c r="OC64" s="26"/>
      <c r="OD64" s="26">
        <f t="shared" si="115"/>
        <v>0</v>
      </c>
      <c r="OE64" s="26"/>
      <c r="OF64" s="26"/>
      <c r="OG64" s="26">
        <f t="shared" si="116"/>
        <v>0</v>
      </c>
      <c r="OH64" s="26"/>
      <c r="OI64" s="26"/>
      <c r="OJ64" s="26">
        <f t="shared" si="117"/>
        <v>0</v>
      </c>
      <c r="OK64" s="26"/>
      <c r="OL64" s="26"/>
      <c r="OM64" s="26">
        <f t="shared" si="132"/>
        <v>0</v>
      </c>
      <c r="ON64" s="26"/>
      <c r="OO64" s="26"/>
      <c r="OP64" s="26">
        <f t="shared" si="118"/>
        <v>0</v>
      </c>
      <c r="OQ64" s="26"/>
      <c r="OR64" s="26"/>
      <c r="OS64" s="27">
        <f t="shared" si="119"/>
        <v>0</v>
      </c>
      <c r="OT64" s="26"/>
      <c r="OU64" s="26"/>
      <c r="OV64" s="26">
        <f t="shared" si="133"/>
        <v>0</v>
      </c>
      <c r="OW64" s="26"/>
      <c r="OX64" s="26"/>
      <c r="OY64" s="26">
        <f t="shared" si="120"/>
        <v>0</v>
      </c>
      <c r="OZ64" s="26"/>
      <c r="PA64" s="26"/>
      <c r="PB64" s="26">
        <f t="shared" si="121"/>
        <v>0</v>
      </c>
      <c r="PC64" s="26"/>
      <c r="PD64" s="26"/>
      <c r="PE64" s="26">
        <f t="shared" si="122"/>
        <v>0</v>
      </c>
      <c r="PF64" s="28">
        <f t="shared" si="123"/>
        <v>6</v>
      </c>
      <c r="PG64" s="29">
        <f t="shared" si="124"/>
        <v>0.2608695652173913</v>
      </c>
      <c r="PH64" s="18"/>
      <c r="PI64" s="28">
        <f t="shared" si="125"/>
        <v>5</v>
      </c>
      <c r="PJ64" s="29">
        <f t="shared" si="126"/>
        <v>0.19230769230769232</v>
      </c>
      <c r="PK64" s="6"/>
      <c r="PL64" s="28">
        <f t="shared" si="127"/>
        <v>4</v>
      </c>
      <c r="PM64" s="28">
        <f t="shared" si="128"/>
        <v>0.16</v>
      </c>
      <c r="PN64" s="6"/>
      <c r="PO64" s="28">
        <f t="shared" si="129"/>
        <v>15</v>
      </c>
      <c r="PP64" s="29">
        <f t="shared" si="130"/>
        <v>0.20270270270270271</v>
      </c>
    </row>
    <row r="65" spans="1:432" s="30" customFormat="1" ht="20.25" x14ac:dyDescent="0.3">
      <c r="A65" s="19">
        <v>61</v>
      </c>
      <c r="B65" s="42" t="s">
        <v>172</v>
      </c>
      <c r="C65" s="32" t="s">
        <v>111</v>
      </c>
      <c r="D65" s="26">
        <v>0</v>
      </c>
      <c r="E65" s="26"/>
      <c r="F65" s="26"/>
      <c r="G65" s="26">
        <f t="shared" si="134"/>
        <v>0</v>
      </c>
      <c r="H65" s="26"/>
      <c r="I65" s="26"/>
      <c r="J65" s="26">
        <f t="shared" si="135"/>
        <v>0</v>
      </c>
      <c r="K65" s="26"/>
      <c r="L65" s="26"/>
      <c r="M65" s="26">
        <f t="shared" si="136"/>
        <v>0</v>
      </c>
      <c r="N65" s="26">
        <v>2</v>
      </c>
      <c r="O65" s="26">
        <v>2</v>
      </c>
      <c r="P65" s="26">
        <f t="shared" si="137"/>
        <v>0</v>
      </c>
      <c r="Q65" s="26"/>
      <c r="R65" s="26"/>
      <c r="S65" s="26">
        <f t="shared" si="138"/>
        <v>0</v>
      </c>
      <c r="T65" s="26"/>
      <c r="U65" s="26"/>
      <c r="V65" s="26">
        <f t="shared" si="139"/>
        <v>0</v>
      </c>
      <c r="W65" s="26"/>
      <c r="X65" s="26"/>
      <c r="Y65" s="26">
        <f t="shared" si="140"/>
        <v>0</v>
      </c>
      <c r="Z65" s="26"/>
      <c r="AA65" s="26"/>
      <c r="AB65" s="26">
        <f t="shared" si="141"/>
        <v>0</v>
      </c>
      <c r="AC65" s="26">
        <v>2</v>
      </c>
      <c r="AD65" s="26">
        <v>2</v>
      </c>
      <c r="AE65" s="26">
        <f t="shared" si="142"/>
        <v>0</v>
      </c>
      <c r="AF65" s="26"/>
      <c r="AG65" s="26"/>
      <c r="AH65" s="26">
        <f t="shared" si="143"/>
        <v>0</v>
      </c>
      <c r="AI65" s="26"/>
      <c r="AJ65" s="26"/>
      <c r="AK65" s="26">
        <f t="shared" si="144"/>
        <v>0</v>
      </c>
      <c r="AL65" s="26">
        <v>1</v>
      </c>
      <c r="AM65" s="26">
        <v>1</v>
      </c>
      <c r="AN65" s="26">
        <f t="shared" si="145"/>
        <v>0</v>
      </c>
      <c r="AO65" s="26"/>
      <c r="AP65" s="26"/>
      <c r="AQ65" s="26">
        <f t="shared" si="146"/>
        <v>0</v>
      </c>
      <c r="AR65" s="26">
        <v>1</v>
      </c>
      <c r="AS65" s="26">
        <v>1</v>
      </c>
      <c r="AT65" s="26">
        <f t="shared" si="4"/>
        <v>0</v>
      </c>
      <c r="AU65" s="26"/>
      <c r="AV65" s="26"/>
      <c r="AW65" s="26">
        <f t="shared" si="5"/>
        <v>0</v>
      </c>
      <c r="AX65" s="26"/>
      <c r="AY65" s="26"/>
      <c r="AZ65" s="26">
        <f t="shared" si="6"/>
        <v>0</v>
      </c>
      <c r="BA65" s="26"/>
      <c r="BB65" s="26"/>
      <c r="BC65" s="26">
        <f t="shared" si="7"/>
        <v>0</v>
      </c>
      <c r="BD65" s="26">
        <v>1</v>
      </c>
      <c r="BE65" s="26">
        <v>1</v>
      </c>
      <c r="BF65" s="26">
        <f t="shared" si="8"/>
        <v>0</v>
      </c>
      <c r="BG65" s="26"/>
      <c r="BH65" s="26"/>
      <c r="BI65" s="26">
        <f t="shared" si="9"/>
        <v>0</v>
      </c>
      <c r="BJ65" s="26"/>
      <c r="BK65" s="26"/>
      <c r="BL65" s="26">
        <f t="shared" si="10"/>
        <v>0</v>
      </c>
      <c r="BM65" s="26"/>
      <c r="BN65" s="26"/>
      <c r="BO65" s="26">
        <f t="shared" si="11"/>
        <v>0</v>
      </c>
      <c r="BP65" s="26"/>
      <c r="BQ65" s="26"/>
      <c r="BR65" s="26">
        <f t="shared" si="12"/>
        <v>0</v>
      </c>
      <c r="BS65" s="26"/>
      <c r="BT65" s="26"/>
      <c r="BU65" s="26">
        <f t="shared" si="13"/>
        <v>0</v>
      </c>
      <c r="BV65" s="26"/>
      <c r="BW65" s="26"/>
      <c r="BX65" s="26">
        <f t="shared" si="14"/>
        <v>0</v>
      </c>
      <c r="BY65" s="26"/>
      <c r="BZ65" s="26"/>
      <c r="CA65" s="27">
        <f t="shared" si="15"/>
        <v>0</v>
      </c>
      <c r="CB65" s="26"/>
      <c r="CC65" s="26"/>
      <c r="CD65" s="26">
        <f t="shared" si="16"/>
        <v>0</v>
      </c>
      <c r="CE65" s="26"/>
      <c r="CF65" s="26"/>
      <c r="CG65" s="26">
        <f t="shared" si="17"/>
        <v>0</v>
      </c>
      <c r="CH65" s="26"/>
      <c r="CI65" s="26"/>
      <c r="CJ65" s="26">
        <f t="shared" si="18"/>
        <v>0</v>
      </c>
      <c r="CK65" s="26"/>
      <c r="CL65" s="26"/>
      <c r="CM65" s="26">
        <f t="shared" si="19"/>
        <v>0</v>
      </c>
      <c r="CN65" s="26"/>
      <c r="CO65" s="26"/>
      <c r="CP65" s="26">
        <f t="shared" si="20"/>
        <v>0</v>
      </c>
      <c r="CQ65" s="26">
        <v>1</v>
      </c>
      <c r="CR65" s="26">
        <v>1</v>
      </c>
      <c r="CS65" s="26">
        <f t="shared" si="21"/>
        <v>0</v>
      </c>
      <c r="CT65" s="26"/>
      <c r="CU65" s="26"/>
      <c r="CV65" s="26">
        <f t="shared" si="22"/>
        <v>0</v>
      </c>
      <c r="CW65" s="26"/>
      <c r="CX65" s="26"/>
      <c r="CY65" s="26">
        <f t="shared" si="23"/>
        <v>0</v>
      </c>
      <c r="CZ65" s="26">
        <v>1</v>
      </c>
      <c r="DA65" s="26">
        <v>1</v>
      </c>
      <c r="DB65" s="26">
        <f t="shared" si="24"/>
        <v>0</v>
      </c>
      <c r="DC65" s="26"/>
      <c r="DD65" s="26"/>
      <c r="DE65" s="26">
        <f t="shared" si="25"/>
        <v>0</v>
      </c>
      <c r="DF65" s="26"/>
      <c r="DG65" s="26"/>
      <c r="DH65" s="26">
        <f t="shared" si="26"/>
        <v>0</v>
      </c>
      <c r="DI65" s="26"/>
      <c r="DJ65" s="26"/>
      <c r="DK65" s="26">
        <f t="shared" si="27"/>
        <v>0</v>
      </c>
      <c r="DL65" s="26">
        <v>1</v>
      </c>
      <c r="DM65" s="26">
        <v>1</v>
      </c>
      <c r="DN65" s="26">
        <f t="shared" si="28"/>
        <v>0</v>
      </c>
      <c r="DO65" s="26">
        <v>1</v>
      </c>
      <c r="DP65" s="26">
        <v>1</v>
      </c>
      <c r="DQ65" s="26">
        <f t="shared" si="29"/>
        <v>0</v>
      </c>
      <c r="DR65" s="26"/>
      <c r="DS65" s="26"/>
      <c r="DT65" s="26">
        <f t="shared" si="30"/>
        <v>0</v>
      </c>
      <c r="DU65" s="26"/>
      <c r="DV65" s="26"/>
      <c r="DW65" s="26">
        <f t="shared" si="31"/>
        <v>0</v>
      </c>
      <c r="DX65" s="26"/>
      <c r="DY65" s="26"/>
      <c r="DZ65" s="26">
        <f t="shared" si="32"/>
        <v>0</v>
      </c>
      <c r="EA65" s="26"/>
      <c r="EB65" s="26"/>
      <c r="EC65" s="26">
        <f t="shared" si="33"/>
        <v>0</v>
      </c>
      <c r="ED65" s="26"/>
      <c r="EE65" s="26"/>
      <c r="EF65" s="26">
        <f t="shared" si="34"/>
        <v>0</v>
      </c>
      <c r="EG65" s="26">
        <v>1</v>
      </c>
      <c r="EH65" s="26">
        <v>1</v>
      </c>
      <c r="EI65" s="26">
        <f t="shared" si="35"/>
        <v>0</v>
      </c>
      <c r="EJ65" s="26"/>
      <c r="EK65" s="26"/>
      <c r="EL65" s="26">
        <f t="shared" si="36"/>
        <v>0</v>
      </c>
      <c r="EM65" s="26"/>
      <c r="EN65" s="26"/>
      <c r="EO65" s="26">
        <f t="shared" si="37"/>
        <v>0</v>
      </c>
      <c r="EP65" s="26"/>
      <c r="EQ65" s="26"/>
      <c r="ER65" s="26">
        <f t="shared" si="38"/>
        <v>0</v>
      </c>
      <c r="ES65" s="26">
        <v>1</v>
      </c>
      <c r="ET65" s="26">
        <v>1</v>
      </c>
      <c r="EU65" s="26">
        <f t="shared" si="39"/>
        <v>0</v>
      </c>
      <c r="EV65" s="26"/>
      <c r="EW65" s="26"/>
      <c r="EX65" s="26">
        <f t="shared" si="40"/>
        <v>0</v>
      </c>
      <c r="EY65" s="26"/>
      <c r="EZ65" s="26"/>
      <c r="FA65" s="26">
        <f t="shared" si="41"/>
        <v>0</v>
      </c>
      <c r="FB65" s="26"/>
      <c r="FC65" s="26"/>
      <c r="FD65" s="26">
        <f t="shared" si="42"/>
        <v>0</v>
      </c>
      <c r="FE65" s="26"/>
      <c r="FF65" s="26"/>
      <c r="FG65" s="26">
        <f t="shared" si="0"/>
        <v>0</v>
      </c>
      <c r="FH65" s="26">
        <v>1</v>
      </c>
      <c r="FI65" s="26">
        <v>1</v>
      </c>
      <c r="FJ65" s="26">
        <f t="shared" si="43"/>
        <v>0</v>
      </c>
      <c r="FK65" s="26"/>
      <c r="FL65" s="26"/>
      <c r="FM65" s="26">
        <f t="shared" si="44"/>
        <v>0</v>
      </c>
      <c r="FN65" s="26"/>
      <c r="FO65" s="26"/>
      <c r="FP65" s="26">
        <f t="shared" si="45"/>
        <v>0</v>
      </c>
      <c r="FQ65" s="26"/>
      <c r="FR65" s="26"/>
      <c r="FS65" s="26">
        <f t="shared" si="46"/>
        <v>0</v>
      </c>
      <c r="FT65" s="26"/>
      <c r="FU65" s="26"/>
      <c r="FV65" s="26">
        <f t="shared" si="47"/>
        <v>0</v>
      </c>
      <c r="FW65" s="26">
        <v>1</v>
      </c>
      <c r="FX65" s="26">
        <v>1</v>
      </c>
      <c r="FY65" s="26">
        <f t="shared" si="48"/>
        <v>0</v>
      </c>
      <c r="FZ65" s="26"/>
      <c r="GA65" s="26"/>
      <c r="GB65" s="26">
        <f t="shared" si="49"/>
        <v>0</v>
      </c>
      <c r="GC65" s="26"/>
      <c r="GD65" s="26"/>
      <c r="GE65" s="26">
        <f t="shared" si="50"/>
        <v>0</v>
      </c>
      <c r="GF65" s="26"/>
      <c r="GG65" s="26"/>
      <c r="GH65" s="26">
        <f t="shared" si="51"/>
        <v>0</v>
      </c>
      <c r="GI65" s="26"/>
      <c r="GJ65" s="26"/>
      <c r="GK65" s="26">
        <f t="shared" si="52"/>
        <v>0</v>
      </c>
      <c r="GL65" s="26">
        <v>1</v>
      </c>
      <c r="GM65" s="26">
        <v>1</v>
      </c>
      <c r="GN65" s="26">
        <f t="shared" si="53"/>
        <v>0</v>
      </c>
      <c r="GO65" s="26"/>
      <c r="GP65" s="26"/>
      <c r="GQ65" s="26">
        <f t="shared" si="54"/>
        <v>0</v>
      </c>
      <c r="GR65" s="26"/>
      <c r="GS65" s="26"/>
      <c r="GT65" s="26">
        <f t="shared" si="55"/>
        <v>0</v>
      </c>
      <c r="GU65" s="26"/>
      <c r="GV65" s="26"/>
      <c r="GW65" s="26">
        <f t="shared" si="56"/>
        <v>0</v>
      </c>
      <c r="GX65" s="26">
        <v>2</v>
      </c>
      <c r="GY65" s="26">
        <v>2</v>
      </c>
      <c r="GZ65" s="26">
        <f t="shared" si="57"/>
        <v>0</v>
      </c>
      <c r="HA65" s="26"/>
      <c r="HB65" s="26"/>
      <c r="HC65" s="26">
        <f t="shared" si="58"/>
        <v>0</v>
      </c>
      <c r="HD65" s="26"/>
      <c r="HE65" s="26"/>
      <c r="HF65" s="26">
        <f t="shared" si="59"/>
        <v>0</v>
      </c>
      <c r="HG65" s="26"/>
      <c r="HH65" s="26"/>
      <c r="HI65" s="26">
        <f t="shared" si="60"/>
        <v>0</v>
      </c>
      <c r="HJ65" s="26">
        <v>2</v>
      </c>
      <c r="HK65" s="26">
        <v>2</v>
      </c>
      <c r="HL65" s="26">
        <f t="shared" si="61"/>
        <v>0</v>
      </c>
      <c r="HM65" s="26"/>
      <c r="HN65" s="26"/>
      <c r="HO65" s="26">
        <f t="shared" si="62"/>
        <v>0</v>
      </c>
      <c r="HP65" s="26"/>
      <c r="HQ65" s="26"/>
      <c r="HR65" s="26">
        <f t="shared" si="63"/>
        <v>0</v>
      </c>
      <c r="HS65" s="26"/>
      <c r="HT65" s="26"/>
      <c r="HU65" s="26">
        <f t="shared" si="1"/>
        <v>0</v>
      </c>
      <c r="HV65" s="26"/>
      <c r="HW65" s="26"/>
      <c r="HX65" s="26">
        <f t="shared" si="64"/>
        <v>0</v>
      </c>
      <c r="HY65" s="26">
        <v>2</v>
      </c>
      <c r="HZ65" s="26">
        <v>1</v>
      </c>
      <c r="IA65" s="26">
        <f t="shared" si="65"/>
        <v>1</v>
      </c>
      <c r="IB65" s="26"/>
      <c r="IC65" s="26"/>
      <c r="ID65" s="26">
        <f t="shared" si="66"/>
        <v>1</v>
      </c>
      <c r="IE65" s="26"/>
      <c r="IF65" s="26">
        <v>1</v>
      </c>
      <c r="IG65" s="33">
        <f t="shared" si="67"/>
        <v>0</v>
      </c>
      <c r="IH65" s="26"/>
      <c r="II65" s="26"/>
      <c r="IJ65" s="33">
        <f t="shared" si="68"/>
        <v>0</v>
      </c>
      <c r="IK65" s="26">
        <v>2</v>
      </c>
      <c r="IL65" s="26">
        <v>2</v>
      </c>
      <c r="IM65" s="33">
        <f t="shared" si="69"/>
        <v>0</v>
      </c>
      <c r="IN65" s="26"/>
      <c r="IO65" s="26"/>
      <c r="IP65" s="26">
        <f t="shared" si="70"/>
        <v>0</v>
      </c>
      <c r="IQ65" s="26"/>
      <c r="IR65" s="26"/>
      <c r="IS65" s="26">
        <f t="shared" si="71"/>
        <v>0</v>
      </c>
      <c r="IT65" s="26">
        <v>2</v>
      </c>
      <c r="IU65" s="26">
        <v>2</v>
      </c>
      <c r="IV65" s="26">
        <f t="shared" si="72"/>
        <v>0</v>
      </c>
      <c r="IW65" s="26"/>
      <c r="IX65" s="26"/>
      <c r="IY65" s="26">
        <f t="shared" si="73"/>
        <v>0</v>
      </c>
      <c r="IZ65" s="26"/>
      <c r="JA65" s="26"/>
      <c r="JB65" s="26">
        <f t="shared" si="74"/>
        <v>0</v>
      </c>
      <c r="JC65" s="26"/>
      <c r="JD65" s="26"/>
      <c r="JE65" s="26">
        <f t="shared" si="75"/>
        <v>0</v>
      </c>
      <c r="JF65" s="26">
        <v>2</v>
      </c>
      <c r="JG65" s="26">
        <v>2</v>
      </c>
      <c r="JH65" s="26">
        <f t="shared" si="76"/>
        <v>0</v>
      </c>
      <c r="JI65" s="26"/>
      <c r="JJ65" s="26"/>
      <c r="JK65" s="26">
        <f t="shared" si="77"/>
        <v>0</v>
      </c>
      <c r="JL65" s="26"/>
      <c r="JM65" s="26"/>
      <c r="JN65" s="26">
        <f t="shared" si="78"/>
        <v>0</v>
      </c>
      <c r="JO65" s="26"/>
      <c r="JP65" s="26"/>
      <c r="JQ65" s="26">
        <f t="shared" si="79"/>
        <v>0</v>
      </c>
      <c r="JR65" s="26">
        <v>1</v>
      </c>
      <c r="JS65" s="26">
        <v>1</v>
      </c>
      <c r="JT65" s="26">
        <f t="shared" si="80"/>
        <v>0</v>
      </c>
      <c r="JU65" s="26"/>
      <c r="JV65" s="26"/>
      <c r="JW65" s="26">
        <f t="shared" si="131"/>
        <v>0</v>
      </c>
      <c r="JX65" s="26"/>
      <c r="JY65" s="26"/>
      <c r="JZ65" s="26">
        <f t="shared" si="81"/>
        <v>0</v>
      </c>
      <c r="KA65" s="26">
        <v>1</v>
      </c>
      <c r="KB65" s="26">
        <v>1</v>
      </c>
      <c r="KC65" s="26">
        <f t="shared" si="82"/>
        <v>0</v>
      </c>
      <c r="KD65" s="26"/>
      <c r="KE65" s="26"/>
      <c r="KF65" s="26">
        <f t="shared" si="83"/>
        <v>0</v>
      </c>
      <c r="KG65" s="26"/>
      <c r="KH65" s="26"/>
      <c r="KI65" s="26">
        <f t="shared" si="84"/>
        <v>0</v>
      </c>
      <c r="KJ65" s="26"/>
      <c r="KK65" s="26"/>
      <c r="KL65" s="26">
        <f t="shared" si="85"/>
        <v>0</v>
      </c>
      <c r="KM65" s="26">
        <v>1</v>
      </c>
      <c r="KN65" s="26">
        <v>1</v>
      </c>
      <c r="KO65" s="26">
        <f t="shared" si="86"/>
        <v>0</v>
      </c>
      <c r="KP65" s="26"/>
      <c r="KQ65" s="26"/>
      <c r="KR65" s="26">
        <f t="shared" si="87"/>
        <v>0</v>
      </c>
      <c r="KS65" s="26">
        <v>1</v>
      </c>
      <c r="KT65" s="26">
        <v>1</v>
      </c>
      <c r="KU65" s="26">
        <f t="shared" si="88"/>
        <v>0</v>
      </c>
      <c r="KV65" s="26"/>
      <c r="KW65" s="26"/>
      <c r="KX65" s="26">
        <f t="shared" si="89"/>
        <v>0</v>
      </c>
      <c r="KY65" s="26">
        <v>1</v>
      </c>
      <c r="KZ65" s="26">
        <v>1</v>
      </c>
      <c r="LA65" s="26">
        <f t="shared" si="90"/>
        <v>0</v>
      </c>
      <c r="LB65" s="26"/>
      <c r="LC65" s="26"/>
      <c r="LD65" s="26">
        <f t="shared" si="91"/>
        <v>0</v>
      </c>
      <c r="LE65" s="26">
        <v>2</v>
      </c>
      <c r="LF65" s="26">
        <v>2</v>
      </c>
      <c r="LG65" s="26">
        <f t="shared" si="92"/>
        <v>0</v>
      </c>
      <c r="LH65" s="26">
        <v>4</v>
      </c>
      <c r="LI65" s="26">
        <v>4</v>
      </c>
      <c r="LJ65" s="26">
        <f t="shared" si="93"/>
        <v>0</v>
      </c>
      <c r="LK65" s="26">
        <v>10</v>
      </c>
      <c r="LL65" s="26">
        <v>4</v>
      </c>
      <c r="LM65" s="26">
        <f t="shared" si="94"/>
        <v>6</v>
      </c>
      <c r="LN65" s="26"/>
      <c r="LO65" s="26">
        <v>4</v>
      </c>
      <c r="LP65" s="26">
        <f t="shared" si="95"/>
        <v>2</v>
      </c>
      <c r="LQ65" s="26"/>
      <c r="LR65" s="26"/>
      <c r="LS65" s="26">
        <f t="shared" si="2"/>
        <v>2</v>
      </c>
      <c r="LT65" s="26"/>
      <c r="LU65" s="26"/>
      <c r="LV65" s="26">
        <f t="shared" si="96"/>
        <v>2</v>
      </c>
      <c r="LW65" s="26"/>
      <c r="LX65" s="26"/>
      <c r="LY65" s="26">
        <f t="shared" si="3"/>
        <v>2</v>
      </c>
      <c r="LZ65" s="26"/>
      <c r="MA65" s="26"/>
      <c r="MB65" s="26">
        <f t="shared" si="97"/>
        <v>2</v>
      </c>
      <c r="MC65" s="26"/>
      <c r="MD65" s="26"/>
      <c r="ME65" s="26">
        <f t="shared" si="98"/>
        <v>2</v>
      </c>
      <c r="MF65" s="26"/>
      <c r="MG65" s="26"/>
      <c r="MH65" s="26">
        <f t="shared" si="99"/>
        <v>2</v>
      </c>
      <c r="MI65" s="26"/>
      <c r="MJ65" s="26"/>
      <c r="MK65" s="26">
        <f t="shared" si="100"/>
        <v>2</v>
      </c>
      <c r="ML65" s="26"/>
      <c r="MM65" s="26"/>
      <c r="MN65" s="26">
        <f t="shared" si="101"/>
        <v>2</v>
      </c>
      <c r="MO65" s="26">
        <v>3</v>
      </c>
      <c r="MP65" s="26">
        <v>3</v>
      </c>
      <c r="MQ65" s="26">
        <f t="shared" si="102"/>
        <v>2</v>
      </c>
      <c r="MR65" s="26"/>
      <c r="MS65" s="26"/>
      <c r="MT65" s="26">
        <f t="shared" si="103"/>
        <v>2</v>
      </c>
      <c r="MU65" s="26"/>
      <c r="MV65" s="26"/>
      <c r="MW65" s="26">
        <f t="shared" si="104"/>
        <v>2</v>
      </c>
      <c r="MX65" s="26"/>
      <c r="MY65" s="26"/>
      <c r="MZ65" s="26">
        <f t="shared" si="105"/>
        <v>2</v>
      </c>
      <c r="NA65" s="26"/>
      <c r="NB65" s="26"/>
      <c r="NC65" s="26">
        <f t="shared" si="106"/>
        <v>2</v>
      </c>
      <c r="ND65" s="26"/>
      <c r="NE65" s="26"/>
      <c r="NF65" s="26">
        <f t="shared" si="107"/>
        <v>2</v>
      </c>
      <c r="NG65" s="26"/>
      <c r="NH65" s="26"/>
      <c r="NI65" s="26">
        <f t="shared" si="108"/>
        <v>2</v>
      </c>
      <c r="NJ65" s="26"/>
      <c r="NK65" s="26"/>
      <c r="NL65" s="26">
        <f t="shared" si="109"/>
        <v>2</v>
      </c>
      <c r="NM65" s="26"/>
      <c r="NN65" s="26"/>
      <c r="NO65" s="26">
        <f t="shared" si="110"/>
        <v>2</v>
      </c>
      <c r="NP65" s="26"/>
      <c r="NQ65" s="26">
        <v>2</v>
      </c>
      <c r="NR65" s="26">
        <f t="shared" si="111"/>
        <v>0</v>
      </c>
      <c r="NS65" s="26"/>
      <c r="NT65" s="26"/>
      <c r="NU65" s="26">
        <f t="shared" si="112"/>
        <v>0</v>
      </c>
      <c r="NV65" s="26"/>
      <c r="NW65" s="26"/>
      <c r="NX65" s="26">
        <f t="shared" si="113"/>
        <v>0</v>
      </c>
      <c r="NY65" s="26"/>
      <c r="NZ65" s="26"/>
      <c r="OA65" s="26">
        <f t="shared" si="114"/>
        <v>0</v>
      </c>
      <c r="OB65" s="26">
        <v>3</v>
      </c>
      <c r="OC65" s="26">
        <v>2</v>
      </c>
      <c r="OD65" s="26">
        <f t="shared" si="115"/>
        <v>1</v>
      </c>
      <c r="OE65" s="26"/>
      <c r="OF65" s="26"/>
      <c r="OG65" s="26">
        <f t="shared" si="116"/>
        <v>1</v>
      </c>
      <c r="OH65" s="26"/>
      <c r="OI65" s="26"/>
      <c r="OJ65" s="26">
        <f t="shared" si="117"/>
        <v>1</v>
      </c>
      <c r="OK65" s="26"/>
      <c r="OL65" s="26"/>
      <c r="OM65" s="26">
        <f t="shared" si="132"/>
        <v>1</v>
      </c>
      <c r="ON65" s="26">
        <v>3</v>
      </c>
      <c r="OO65" s="26">
        <v>2</v>
      </c>
      <c r="OP65" s="26">
        <f t="shared" si="118"/>
        <v>2</v>
      </c>
      <c r="OQ65" s="26"/>
      <c r="OR65" s="26"/>
      <c r="OS65" s="27">
        <f t="shared" si="119"/>
        <v>2</v>
      </c>
      <c r="OT65" s="26"/>
      <c r="OU65" s="26"/>
      <c r="OV65" s="26">
        <f t="shared" si="133"/>
        <v>2</v>
      </c>
      <c r="OW65" s="26"/>
      <c r="OX65" s="26">
        <v>2</v>
      </c>
      <c r="OY65" s="26">
        <f t="shared" si="120"/>
        <v>0</v>
      </c>
      <c r="OZ65" s="26"/>
      <c r="PA65" s="26"/>
      <c r="PB65" s="26">
        <f t="shared" si="121"/>
        <v>0</v>
      </c>
      <c r="PC65" s="26"/>
      <c r="PD65" s="26"/>
      <c r="PE65" s="26">
        <f t="shared" si="122"/>
        <v>0</v>
      </c>
      <c r="PF65" s="28">
        <f t="shared" si="123"/>
        <v>6</v>
      </c>
      <c r="PG65" s="29">
        <f t="shared" si="124"/>
        <v>0.2608695652173913</v>
      </c>
      <c r="PH65" s="18"/>
      <c r="PI65" s="28">
        <f t="shared" si="125"/>
        <v>12</v>
      </c>
      <c r="PJ65" s="29">
        <f t="shared" si="126"/>
        <v>0.46153846153846156</v>
      </c>
      <c r="PK65" s="6"/>
      <c r="PL65" s="28">
        <f t="shared" si="127"/>
        <v>21</v>
      </c>
      <c r="PM65" s="28">
        <f t="shared" si="128"/>
        <v>0.84</v>
      </c>
      <c r="PN65" s="6"/>
      <c r="PO65" s="28">
        <f t="shared" si="129"/>
        <v>39</v>
      </c>
      <c r="PP65" s="29">
        <f t="shared" si="130"/>
        <v>0.52702702702702697</v>
      </c>
    </row>
    <row r="66" spans="1:432" s="30" customFormat="1" ht="20.25" hidden="1" x14ac:dyDescent="0.3">
      <c r="A66" s="19">
        <v>62</v>
      </c>
      <c r="B66" s="31" t="s">
        <v>173</v>
      </c>
      <c r="C66" s="32" t="s">
        <v>122</v>
      </c>
      <c r="D66" s="26">
        <v>0</v>
      </c>
      <c r="E66" s="26"/>
      <c r="F66" s="26"/>
      <c r="G66" s="26">
        <f t="shared" si="134"/>
        <v>0</v>
      </c>
      <c r="H66" s="26"/>
      <c r="I66" s="26"/>
      <c r="J66" s="26">
        <f t="shared" si="135"/>
        <v>0</v>
      </c>
      <c r="K66" s="26"/>
      <c r="L66" s="26"/>
      <c r="M66" s="26">
        <f t="shared" si="136"/>
        <v>0</v>
      </c>
      <c r="N66" s="26"/>
      <c r="O66" s="26"/>
      <c r="P66" s="26">
        <f t="shared" si="137"/>
        <v>0</v>
      </c>
      <c r="Q66" s="26"/>
      <c r="R66" s="26"/>
      <c r="S66" s="26">
        <f t="shared" si="138"/>
        <v>0</v>
      </c>
      <c r="T66" s="26"/>
      <c r="U66" s="26"/>
      <c r="V66" s="26">
        <f t="shared" si="139"/>
        <v>0</v>
      </c>
      <c r="W66" s="26"/>
      <c r="X66" s="26"/>
      <c r="Y66" s="26">
        <f t="shared" si="140"/>
        <v>0</v>
      </c>
      <c r="Z66" s="26"/>
      <c r="AA66" s="26"/>
      <c r="AB66" s="26">
        <f t="shared" si="141"/>
        <v>0</v>
      </c>
      <c r="AC66" s="26"/>
      <c r="AD66" s="26"/>
      <c r="AE66" s="26">
        <f t="shared" si="142"/>
        <v>0</v>
      </c>
      <c r="AF66" s="26"/>
      <c r="AG66" s="26"/>
      <c r="AH66" s="26">
        <f t="shared" si="143"/>
        <v>0</v>
      </c>
      <c r="AI66" s="26"/>
      <c r="AJ66" s="26"/>
      <c r="AK66" s="26">
        <f t="shared" si="144"/>
        <v>0</v>
      </c>
      <c r="AL66" s="26"/>
      <c r="AM66" s="26"/>
      <c r="AN66" s="26">
        <f t="shared" si="145"/>
        <v>0</v>
      </c>
      <c r="AO66" s="26"/>
      <c r="AP66" s="26"/>
      <c r="AQ66" s="26">
        <f t="shared" si="146"/>
        <v>0</v>
      </c>
      <c r="AR66" s="26"/>
      <c r="AS66" s="26"/>
      <c r="AT66" s="26">
        <f t="shared" si="4"/>
        <v>0</v>
      </c>
      <c r="AU66" s="26"/>
      <c r="AV66" s="26"/>
      <c r="AW66" s="26">
        <f t="shared" si="5"/>
        <v>0</v>
      </c>
      <c r="AX66" s="26"/>
      <c r="AY66" s="26"/>
      <c r="AZ66" s="26">
        <f t="shared" si="6"/>
        <v>0</v>
      </c>
      <c r="BA66" s="26"/>
      <c r="BB66" s="26"/>
      <c r="BC66" s="26">
        <f t="shared" si="7"/>
        <v>0</v>
      </c>
      <c r="BD66" s="26"/>
      <c r="BE66" s="26"/>
      <c r="BF66" s="26">
        <f t="shared" si="8"/>
        <v>0</v>
      </c>
      <c r="BG66" s="26"/>
      <c r="BH66" s="26"/>
      <c r="BI66" s="26">
        <f t="shared" si="9"/>
        <v>0</v>
      </c>
      <c r="BJ66" s="26"/>
      <c r="BK66" s="26"/>
      <c r="BL66" s="26">
        <f t="shared" si="10"/>
        <v>0</v>
      </c>
      <c r="BM66" s="26"/>
      <c r="BN66" s="26"/>
      <c r="BO66" s="26">
        <f t="shared" si="11"/>
        <v>0</v>
      </c>
      <c r="BP66" s="26"/>
      <c r="BQ66" s="26"/>
      <c r="BR66" s="26">
        <f t="shared" si="12"/>
        <v>0</v>
      </c>
      <c r="BS66" s="26"/>
      <c r="BT66" s="26"/>
      <c r="BU66" s="26">
        <f t="shared" si="13"/>
        <v>0</v>
      </c>
      <c r="BV66" s="26"/>
      <c r="BW66" s="26"/>
      <c r="BX66" s="26">
        <f t="shared" si="14"/>
        <v>0</v>
      </c>
      <c r="BY66" s="26"/>
      <c r="BZ66" s="26"/>
      <c r="CA66" s="27">
        <f t="shared" si="15"/>
        <v>0</v>
      </c>
      <c r="CB66" s="26">
        <v>1</v>
      </c>
      <c r="CC66" s="26">
        <v>1</v>
      </c>
      <c r="CD66" s="26">
        <f t="shared" si="16"/>
        <v>0</v>
      </c>
      <c r="CE66" s="26"/>
      <c r="CF66" s="26"/>
      <c r="CG66" s="26">
        <f t="shared" si="17"/>
        <v>0</v>
      </c>
      <c r="CH66" s="26"/>
      <c r="CI66" s="26"/>
      <c r="CJ66" s="26">
        <f t="shared" si="18"/>
        <v>0</v>
      </c>
      <c r="CK66" s="26"/>
      <c r="CL66" s="26"/>
      <c r="CM66" s="26">
        <f t="shared" si="19"/>
        <v>0</v>
      </c>
      <c r="CN66" s="26"/>
      <c r="CO66" s="26"/>
      <c r="CP66" s="26">
        <f t="shared" si="20"/>
        <v>0</v>
      </c>
      <c r="CQ66" s="26"/>
      <c r="CR66" s="26"/>
      <c r="CS66" s="26">
        <f t="shared" si="21"/>
        <v>0</v>
      </c>
      <c r="CT66" s="26"/>
      <c r="CU66" s="26"/>
      <c r="CV66" s="26">
        <f t="shared" si="22"/>
        <v>0</v>
      </c>
      <c r="CW66" s="26"/>
      <c r="CX66" s="26"/>
      <c r="CY66" s="26">
        <f t="shared" si="23"/>
        <v>0</v>
      </c>
      <c r="CZ66" s="26"/>
      <c r="DA66" s="26"/>
      <c r="DB66" s="26">
        <f t="shared" si="24"/>
        <v>0</v>
      </c>
      <c r="DC66" s="26"/>
      <c r="DD66" s="26"/>
      <c r="DE66" s="26">
        <f t="shared" si="25"/>
        <v>0</v>
      </c>
      <c r="DF66" s="26"/>
      <c r="DG66" s="26"/>
      <c r="DH66" s="26">
        <f t="shared" si="26"/>
        <v>0</v>
      </c>
      <c r="DI66" s="26"/>
      <c r="DJ66" s="26"/>
      <c r="DK66" s="26">
        <f t="shared" si="27"/>
        <v>0</v>
      </c>
      <c r="DL66" s="26"/>
      <c r="DM66" s="26"/>
      <c r="DN66" s="26">
        <f t="shared" si="28"/>
        <v>0</v>
      </c>
      <c r="DO66" s="26"/>
      <c r="DP66" s="26"/>
      <c r="DQ66" s="26">
        <f t="shared" si="29"/>
        <v>0</v>
      </c>
      <c r="DR66" s="26"/>
      <c r="DS66" s="26"/>
      <c r="DT66" s="26">
        <f t="shared" si="30"/>
        <v>0</v>
      </c>
      <c r="DU66" s="26"/>
      <c r="DV66" s="26"/>
      <c r="DW66" s="26">
        <f t="shared" si="31"/>
        <v>0</v>
      </c>
      <c r="DX66" s="26"/>
      <c r="DY66" s="26"/>
      <c r="DZ66" s="26">
        <f t="shared" si="32"/>
        <v>0</v>
      </c>
      <c r="EA66" s="26"/>
      <c r="EB66" s="26"/>
      <c r="EC66" s="26">
        <f t="shared" si="33"/>
        <v>0</v>
      </c>
      <c r="ED66" s="26"/>
      <c r="EE66" s="26"/>
      <c r="EF66" s="26">
        <f t="shared" si="34"/>
        <v>0</v>
      </c>
      <c r="EG66" s="26"/>
      <c r="EH66" s="26"/>
      <c r="EI66" s="26">
        <f t="shared" si="35"/>
        <v>0</v>
      </c>
      <c r="EJ66" s="26"/>
      <c r="EK66" s="26"/>
      <c r="EL66" s="26">
        <f t="shared" si="36"/>
        <v>0</v>
      </c>
      <c r="EM66" s="26"/>
      <c r="EN66" s="26"/>
      <c r="EO66" s="26">
        <f t="shared" si="37"/>
        <v>0</v>
      </c>
      <c r="EP66" s="26"/>
      <c r="EQ66" s="26"/>
      <c r="ER66" s="26">
        <f t="shared" si="38"/>
        <v>0</v>
      </c>
      <c r="ES66" s="26"/>
      <c r="ET66" s="26"/>
      <c r="EU66" s="26">
        <f t="shared" si="39"/>
        <v>0</v>
      </c>
      <c r="EV66" s="26"/>
      <c r="EW66" s="26"/>
      <c r="EX66" s="26">
        <f t="shared" si="40"/>
        <v>0</v>
      </c>
      <c r="EY66" s="26"/>
      <c r="EZ66" s="26"/>
      <c r="FA66" s="26">
        <f t="shared" si="41"/>
        <v>0</v>
      </c>
      <c r="FB66" s="26"/>
      <c r="FC66" s="26"/>
      <c r="FD66" s="26">
        <f t="shared" si="42"/>
        <v>0</v>
      </c>
      <c r="FE66" s="26"/>
      <c r="FF66" s="26"/>
      <c r="FG66" s="26">
        <f t="shared" si="0"/>
        <v>0</v>
      </c>
      <c r="FH66" s="26"/>
      <c r="FI66" s="26"/>
      <c r="FJ66" s="26">
        <f t="shared" si="43"/>
        <v>0</v>
      </c>
      <c r="FK66" s="26"/>
      <c r="FL66" s="26"/>
      <c r="FM66" s="26">
        <f t="shared" si="44"/>
        <v>0</v>
      </c>
      <c r="FN66" s="26"/>
      <c r="FO66" s="26"/>
      <c r="FP66" s="26">
        <f t="shared" si="45"/>
        <v>0</v>
      </c>
      <c r="FQ66" s="26"/>
      <c r="FR66" s="26"/>
      <c r="FS66" s="26">
        <f t="shared" si="46"/>
        <v>0</v>
      </c>
      <c r="FT66" s="26"/>
      <c r="FU66" s="26"/>
      <c r="FV66" s="26">
        <f t="shared" si="47"/>
        <v>0</v>
      </c>
      <c r="FW66" s="26"/>
      <c r="FX66" s="26"/>
      <c r="FY66" s="26">
        <f t="shared" si="48"/>
        <v>0</v>
      </c>
      <c r="FZ66" s="26"/>
      <c r="GA66" s="26"/>
      <c r="GB66" s="26">
        <f t="shared" si="49"/>
        <v>0</v>
      </c>
      <c r="GC66" s="26"/>
      <c r="GD66" s="26"/>
      <c r="GE66" s="26">
        <f t="shared" si="50"/>
        <v>0</v>
      </c>
      <c r="GF66" s="26"/>
      <c r="GG66" s="26"/>
      <c r="GH66" s="26">
        <f t="shared" si="51"/>
        <v>0</v>
      </c>
      <c r="GI66" s="26"/>
      <c r="GJ66" s="26"/>
      <c r="GK66" s="26">
        <f t="shared" si="52"/>
        <v>0</v>
      </c>
      <c r="GL66" s="26"/>
      <c r="GM66" s="26"/>
      <c r="GN66" s="26">
        <f t="shared" si="53"/>
        <v>0</v>
      </c>
      <c r="GO66" s="26"/>
      <c r="GP66" s="26"/>
      <c r="GQ66" s="26">
        <f t="shared" si="54"/>
        <v>0</v>
      </c>
      <c r="GR66" s="26"/>
      <c r="GS66" s="26"/>
      <c r="GT66" s="26">
        <f t="shared" si="55"/>
        <v>0</v>
      </c>
      <c r="GU66" s="26"/>
      <c r="GV66" s="26"/>
      <c r="GW66" s="26">
        <f t="shared" si="56"/>
        <v>0</v>
      </c>
      <c r="GX66" s="26"/>
      <c r="GY66" s="26"/>
      <c r="GZ66" s="26">
        <f t="shared" si="57"/>
        <v>0</v>
      </c>
      <c r="HA66" s="26"/>
      <c r="HB66" s="26"/>
      <c r="HC66" s="26">
        <f t="shared" si="58"/>
        <v>0</v>
      </c>
      <c r="HD66" s="26"/>
      <c r="HE66" s="26"/>
      <c r="HF66" s="26">
        <f t="shared" si="59"/>
        <v>0</v>
      </c>
      <c r="HG66" s="26"/>
      <c r="HH66" s="26"/>
      <c r="HI66" s="26">
        <f t="shared" si="60"/>
        <v>0</v>
      </c>
      <c r="HJ66" s="26"/>
      <c r="HK66" s="26"/>
      <c r="HL66" s="26">
        <f t="shared" si="61"/>
        <v>0</v>
      </c>
      <c r="HM66" s="26"/>
      <c r="HN66" s="26"/>
      <c r="HO66" s="26">
        <f t="shared" si="62"/>
        <v>0</v>
      </c>
      <c r="HP66" s="26"/>
      <c r="HQ66" s="26"/>
      <c r="HR66" s="26">
        <f t="shared" si="63"/>
        <v>0</v>
      </c>
      <c r="HS66" s="26"/>
      <c r="HT66" s="26"/>
      <c r="HU66" s="26">
        <f t="shared" si="1"/>
        <v>0</v>
      </c>
      <c r="HV66" s="26"/>
      <c r="HW66" s="26"/>
      <c r="HX66" s="26">
        <f t="shared" si="64"/>
        <v>0</v>
      </c>
      <c r="HY66" s="26"/>
      <c r="HZ66" s="26"/>
      <c r="IA66" s="26">
        <f t="shared" si="65"/>
        <v>0</v>
      </c>
      <c r="IB66" s="26"/>
      <c r="IC66" s="26"/>
      <c r="ID66" s="26">
        <f t="shared" si="66"/>
        <v>0</v>
      </c>
      <c r="IE66" s="26"/>
      <c r="IF66" s="26"/>
      <c r="IG66" s="33">
        <f t="shared" si="67"/>
        <v>0</v>
      </c>
      <c r="IH66" s="26"/>
      <c r="II66" s="26"/>
      <c r="IJ66" s="33">
        <f t="shared" si="68"/>
        <v>0</v>
      </c>
      <c r="IK66" s="26"/>
      <c r="IL66" s="26"/>
      <c r="IM66" s="33">
        <f t="shared" si="69"/>
        <v>0</v>
      </c>
      <c r="IN66" s="26"/>
      <c r="IO66" s="26"/>
      <c r="IP66" s="26">
        <f t="shared" si="70"/>
        <v>0</v>
      </c>
      <c r="IQ66" s="26"/>
      <c r="IR66" s="26"/>
      <c r="IS66" s="26">
        <f t="shared" si="71"/>
        <v>0</v>
      </c>
      <c r="IT66" s="26"/>
      <c r="IU66" s="26"/>
      <c r="IV66" s="26">
        <f t="shared" si="72"/>
        <v>0</v>
      </c>
      <c r="IW66" s="26"/>
      <c r="IX66" s="26"/>
      <c r="IY66" s="26">
        <f t="shared" si="73"/>
        <v>0</v>
      </c>
      <c r="IZ66" s="26"/>
      <c r="JA66" s="26"/>
      <c r="JB66" s="26">
        <f t="shared" si="74"/>
        <v>0</v>
      </c>
      <c r="JC66" s="26"/>
      <c r="JD66" s="26"/>
      <c r="JE66" s="26">
        <f t="shared" si="75"/>
        <v>0</v>
      </c>
      <c r="JF66" s="26"/>
      <c r="JG66" s="26"/>
      <c r="JH66" s="26">
        <f t="shared" si="76"/>
        <v>0</v>
      </c>
      <c r="JI66" s="26"/>
      <c r="JJ66" s="26"/>
      <c r="JK66" s="26">
        <f t="shared" si="77"/>
        <v>0</v>
      </c>
      <c r="JL66" s="26"/>
      <c r="JM66" s="26"/>
      <c r="JN66" s="26">
        <f t="shared" si="78"/>
        <v>0</v>
      </c>
      <c r="JO66" s="26"/>
      <c r="JP66" s="26"/>
      <c r="JQ66" s="26">
        <f t="shared" si="79"/>
        <v>0</v>
      </c>
      <c r="JR66" s="26"/>
      <c r="JS66" s="26"/>
      <c r="JT66" s="26">
        <f t="shared" si="80"/>
        <v>0</v>
      </c>
      <c r="JU66" s="26"/>
      <c r="JV66" s="26"/>
      <c r="JW66" s="26">
        <f t="shared" si="131"/>
        <v>0</v>
      </c>
      <c r="JX66" s="26"/>
      <c r="JY66" s="26"/>
      <c r="JZ66" s="26">
        <f t="shared" si="81"/>
        <v>0</v>
      </c>
      <c r="KA66" s="26"/>
      <c r="KB66" s="26"/>
      <c r="KC66" s="26">
        <f t="shared" si="82"/>
        <v>0</v>
      </c>
      <c r="KD66" s="26"/>
      <c r="KE66" s="26"/>
      <c r="KF66" s="26">
        <f t="shared" si="83"/>
        <v>0</v>
      </c>
      <c r="KG66" s="26"/>
      <c r="KH66" s="26"/>
      <c r="KI66" s="26">
        <f t="shared" si="84"/>
        <v>0</v>
      </c>
      <c r="KJ66" s="26"/>
      <c r="KK66" s="26"/>
      <c r="KL66" s="26">
        <f t="shared" si="85"/>
        <v>0</v>
      </c>
      <c r="KM66" s="26"/>
      <c r="KN66" s="26"/>
      <c r="KO66" s="26">
        <f t="shared" si="86"/>
        <v>0</v>
      </c>
      <c r="KP66" s="26"/>
      <c r="KQ66" s="26"/>
      <c r="KR66" s="26">
        <f t="shared" si="87"/>
        <v>0</v>
      </c>
      <c r="KS66" s="26"/>
      <c r="KT66" s="26"/>
      <c r="KU66" s="26">
        <f t="shared" si="88"/>
        <v>0</v>
      </c>
      <c r="KV66" s="26">
        <v>1</v>
      </c>
      <c r="KW66" s="26">
        <v>1</v>
      </c>
      <c r="KX66" s="26">
        <f t="shared" si="89"/>
        <v>0</v>
      </c>
      <c r="KY66" s="26"/>
      <c r="KZ66" s="26"/>
      <c r="LA66" s="26">
        <f t="shared" si="90"/>
        <v>0</v>
      </c>
      <c r="LB66" s="26"/>
      <c r="LC66" s="26"/>
      <c r="LD66" s="26">
        <f t="shared" si="91"/>
        <v>0</v>
      </c>
      <c r="LE66" s="26"/>
      <c r="LF66" s="26"/>
      <c r="LG66" s="26">
        <f t="shared" si="92"/>
        <v>0</v>
      </c>
      <c r="LH66" s="26"/>
      <c r="LI66" s="26"/>
      <c r="LJ66" s="26">
        <f t="shared" si="93"/>
        <v>0</v>
      </c>
      <c r="LK66" s="26"/>
      <c r="LL66" s="26"/>
      <c r="LM66" s="26">
        <f t="shared" si="94"/>
        <v>0</v>
      </c>
      <c r="LN66" s="26"/>
      <c r="LO66" s="26"/>
      <c r="LP66" s="26">
        <f t="shared" si="95"/>
        <v>0</v>
      </c>
      <c r="LQ66" s="26"/>
      <c r="LR66" s="26"/>
      <c r="LS66" s="26">
        <f t="shared" si="2"/>
        <v>0</v>
      </c>
      <c r="LT66" s="26"/>
      <c r="LU66" s="26"/>
      <c r="LV66" s="26">
        <f t="shared" si="96"/>
        <v>0</v>
      </c>
      <c r="LW66" s="26"/>
      <c r="LX66" s="26"/>
      <c r="LY66" s="26">
        <f t="shared" si="3"/>
        <v>0</v>
      </c>
      <c r="LZ66" s="26"/>
      <c r="MA66" s="26"/>
      <c r="MB66" s="26">
        <f t="shared" si="97"/>
        <v>0</v>
      </c>
      <c r="MC66" s="26"/>
      <c r="MD66" s="26"/>
      <c r="ME66" s="26">
        <f t="shared" si="98"/>
        <v>0</v>
      </c>
      <c r="MF66" s="26"/>
      <c r="MG66" s="26"/>
      <c r="MH66" s="26">
        <f t="shared" si="99"/>
        <v>0</v>
      </c>
      <c r="MI66" s="26"/>
      <c r="MJ66" s="26"/>
      <c r="MK66" s="26">
        <f t="shared" si="100"/>
        <v>0</v>
      </c>
      <c r="ML66" s="26"/>
      <c r="MM66" s="26"/>
      <c r="MN66" s="26">
        <f t="shared" si="101"/>
        <v>0</v>
      </c>
      <c r="MO66" s="26"/>
      <c r="MP66" s="26"/>
      <c r="MQ66" s="26">
        <f t="shared" si="102"/>
        <v>0</v>
      </c>
      <c r="MR66" s="26"/>
      <c r="MS66" s="26"/>
      <c r="MT66" s="26">
        <f t="shared" si="103"/>
        <v>0</v>
      </c>
      <c r="MU66" s="26"/>
      <c r="MV66" s="26"/>
      <c r="MW66" s="26">
        <f t="shared" si="104"/>
        <v>0</v>
      </c>
      <c r="MX66" s="26"/>
      <c r="MY66" s="26"/>
      <c r="MZ66" s="26">
        <f t="shared" si="105"/>
        <v>0</v>
      </c>
      <c r="NA66" s="26"/>
      <c r="NB66" s="26"/>
      <c r="NC66" s="26">
        <f t="shared" si="106"/>
        <v>0</v>
      </c>
      <c r="ND66" s="26"/>
      <c r="NE66" s="26"/>
      <c r="NF66" s="26">
        <f t="shared" si="107"/>
        <v>0</v>
      </c>
      <c r="NG66" s="26"/>
      <c r="NH66" s="26"/>
      <c r="NI66" s="26">
        <f t="shared" si="108"/>
        <v>0</v>
      </c>
      <c r="NJ66" s="26"/>
      <c r="NK66" s="26"/>
      <c r="NL66" s="26">
        <f t="shared" si="109"/>
        <v>0</v>
      </c>
      <c r="NM66" s="26"/>
      <c r="NN66" s="26"/>
      <c r="NO66" s="26">
        <f t="shared" si="110"/>
        <v>0</v>
      </c>
      <c r="NP66" s="26"/>
      <c r="NQ66" s="26"/>
      <c r="NR66" s="26">
        <f t="shared" si="111"/>
        <v>0</v>
      </c>
      <c r="NS66" s="26"/>
      <c r="NT66" s="26"/>
      <c r="NU66" s="26">
        <f t="shared" si="112"/>
        <v>0</v>
      </c>
      <c r="NV66" s="26"/>
      <c r="NW66" s="26"/>
      <c r="NX66" s="26">
        <f t="shared" si="113"/>
        <v>0</v>
      </c>
      <c r="NY66" s="26"/>
      <c r="NZ66" s="26"/>
      <c r="OA66" s="26">
        <f t="shared" si="114"/>
        <v>0</v>
      </c>
      <c r="OB66" s="26"/>
      <c r="OC66" s="26"/>
      <c r="OD66" s="26">
        <f t="shared" si="115"/>
        <v>0</v>
      </c>
      <c r="OE66" s="26"/>
      <c r="OF66" s="26"/>
      <c r="OG66" s="26">
        <f t="shared" si="116"/>
        <v>0</v>
      </c>
      <c r="OH66" s="26"/>
      <c r="OI66" s="26"/>
      <c r="OJ66" s="26">
        <f t="shared" si="117"/>
        <v>0</v>
      </c>
      <c r="OK66" s="26"/>
      <c r="OL66" s="26"/>
      <c r="OM66" s="26">
        <f t="shared" si="132"/>
        <v>0</v>
      </c>
      <c r="ON66" s="26"/>
      <c r="OO66" s="26"/>
      <c r="OP66" s="26">
        <f t="shared" si="118"/>
        <v>0</v>
      </c>
      <c r="OQ66" s="26"/>
      <c r="OR66" s="26"/>
      <c r="OS66" s="27">
        <f t="shared" si="119"/>
        <v>0</v>
      </c>
      <c r="OT66" s="26"/>
      <c r="OU66" s="26"/>
      <c r="OV66" s="26">
        <f t="shared" si="133"/>
        <v>0</v>
      </c>
      <c r="OW66" s="26"/>
      <c r="OX66" s="26"/>
      <c r="OY66" s="26">
        <f t="shared" si="120"/>
        <v>0</v>
      </c>
      <c r="OZ66" s="26"/>
      <c r="PA66" s="26"/>
      <c r="PB66" s="26">
        <f t="shared" si="121"/>
        <v>0</v>
      </c>
      <c r="PC66" s="26"/>
      <c r="PD66" s="26"/>
      <c r="PE66" s="26">
        <f t="shared" si="122"/>
        <v>0</v>
      </c>
      <c r="PF66" s="28">
        <f t="shared" si="123"/>
        <v>0</v>
      </c>
      <c r="PG66" s="29">
        <f t="shared" si="124"/>
        <v>0</v>
      </c>
      <c r="PH66" s="18"/>
      <c r="PI66" s="28">
        <f t="shared" si="125"/>
        <v>0</v>
      </c>
      <c r="PJ66" s="29">
        <f t="shared" si="126"/>
        <v>0</v>
      </c>
      <c r="PK66" s="6"/>
      <c r="PL66" s="28">
        <f t="shared" si="127"/>
        <v>1</v>
      </c>
      <c r="PM66" s="28">
        <f t="shared" si="128"/>
        <v>0.04</v>
      </c>
      <c r="PN66" s="6"/>
      <c r="PO66" s="28">
        <f t="shared" si="129"/>
        <v>1</v>
      </c>
      <c r="PP66" s="29">
        <f t="shared" si="130"/>
        <v>1.3513513513513514E-2</v>
      </c>
    </row>
    <row r="67" spans="1:432" s="30" customFormat="1" ht="20.25" hidden="1" x14ac:dyDescent="0.3">
      <c r="A67" s="19">
        <v>63</v>
      </c>
      <c r="B67" s="42" t="s">
        <v>174</v>
      </c>
      <c r="C67" s="32" t="s">
        <v>122</v>
      </c>
      <c r="D67" s="26">
        <v>0</v>
      </c>
      <c r="E67" s="26"/>
      <c r="F67" s="26"/>
      <c r="G67" s="26">
        <f t="shared" si="134"/>
        <v>0</v>
      </c>
      <c r="H67" s="26"/>
      <c r="I67" s="26"/>
      <c r="J67" s="26">
        <f t="shared" si="135"/>
        <v>0</v>
      </c>
      <c r="K67" s="26"/>
      <c r="L67" s="26"/>
      <c r="M67" s="26">
        <f t="shared" si="136"/>
        <v>0</v>
      </c>
      <c r="N67" s="26"/>
      <c r="O67" s="26"/>
      <c r="P67" s="26">
        <f t="shared" si="137"/>
        <v>0</v>
      </c>
      <c r="Q67" s="26">
        <v>1</v>
      </c>
      <c r="R67" s="26">
        <v>1</v>
      </c>
      <c r="S67" s="26">
        <f t="shared" si="138"/>
        <v>0</v>
      </c>
      <c r="T67" s="26"/>
      <c r="U67" s="26"/>
      <c r="V67" s="26">
        <f t="shared" si="139"/>
        <v>0</v>
      </c>
      <c r="W67" s="26"/>
      <c r="X67" s="26"/>
      <c r="Y67" s="26">
        <f t="shared" si="140"/>
        <v>0</v>
      </c>
      <c r="Z67" s="26"/>
      <c r="AA67" s="26"/>
      <c r="AB67" s="26">
        <f t="shared" si="141"/>
        <v>0</v>
      </c>
      <c r="AC67" s="26"/>
      <c r="AD67" s="26"/>
      <c r="AE67" s="26">
        <f t="shared" si="142"/>
        <v>0</v>
      </c>
      <c r="AF67" s="26"/>
      <c r="AG67" s="26"/>
      <c r="AH67" s="26">
        <f t="shared" si="143"/>
        <v>0</v>
      </c>
      <c r="AI67" s="26"/>
      <c r="AJ67" s="26"/>
      <c r="AK67" s="26">
        <f t="shared" si="144"/>
        <v>0</v>
      </c>
      <c r="AL67" s="26"/>
      <c r="AM67" s="26"/>
      <c r="AN67" s="26">
        <f t="shared" si="145"/>
        <v>0</v>
      </c>
      <c r="AO67" s="26"/>
      <c r="AP67" s="26"/>
      <c r="AQ67" s="26">
        <f t="shared" si="146"/>
        <v>0</v>
      </c>
      <c r="AR67" s="26"/>
      <c r="AS67" s="26"/>
      <c r="AT67" s="26">
        <f t="shared" si="4"/>
        <v>0</v>
      </c>
      <c r="AU67" s="26"/>
      <c r="AV67" s="26"/>
      <c r="AW67" s="26">
        <f t="shared" si="5"/>
        <v>0</v>
      </c>
      <c r="AX67" s="26"/>
      <c r="AY67" s="26"/>
      <c r="AZ67" s="26">
        <f t="shared" si="6"/>
        <v>0</v>
      </c>
      <c r="BA67" s="26"/>
      <c r="BB67" s="26"/>
      <c r="BC67" s="26">
        <f t="shared" si="7"/>
        <v>0</v>
      </c>
      <c r="BD67" s="26"/>
      <c r="BE67" s="26"/>
      <c r="BF67" s="26">
        <f t="shared" si="8"/>
        <v>0</v>
      </c>
      <c r="BG67" s="26"/>
      <c r="BH67" s="26"/>
      <c r="BI67" s="26">
        <f t="shared" si="9"/>
        <v>0</v>
      </c>
      <c r="BJ67" s="26"/>
      <c r="BK67" s="26"/>
      <c r="BL67" s="26">
        <f t="shared" si="10"/>
        <v>0</v>
      </c>
      <c r="BM67" s="26"/>
      <c r="BN67" s="26"/>
      <c r="BO67" s="26">
        <f t="shared" si="11"/>
        <v>0</v>
      </c>
      <c r="BP67" s="26"/>
      <c r="BQ67" s="26"/>
      <c r="BR67" s="26">
        <f t="shared" si="12"/>
        <v>0</v>
      </c>
      <c r="BS67" s="26"/>
      <c r="BT67" s="26"/>
      <c r="BU67" s="26">
        <f t="shared" si="13"/>
        <v>0</v>
      </c>
      <c r="BV67" s="26"/>
      <c r="BW67" s="26"/>
      <c r="BX67" s="26">
        <f t="shared" si="14"/>
        <v>0</v>
      </c>
      <c r="BY67" s="26"/>
      <c r="BZ67" s="26"/>
      <c r="CA67" s="27">
        <f t="shared" si="15"/>
        <v>0</v>
      </c>
      <c r="CB67" s="26"/>
      <c r="CC67" s="26"/>
      <c r="CD67" s="26">
        <f t="shared" si="16"/>
        <v>0</v>
      </c>
      <c r="CE67" s="26"/>
      <c r="CF67" s="26"/>
      <c r="CG67" s="26">
        <f t="shared" si="17"/>
        <v>0</v>
      </c>
      <c r="CH67" s="26"/>
      <c r="CI67" s="26"/>
      <c r="CJ67" s="26">
        <f t="shared" si="18"/>
        <v>0</v>
      </c>
      <c r="CK67" s="26"/>
      <c r="CL67" s="26"/>
      <c r="CM67" s="26">
        <f t="shared" si="19"/>
        <v>0</v>
      </c>
      <c r="CN67" s="26"/>
      <c r="CO67" s="26"/>
      <c r="CP67" s="26">
        <f t="shared" si="20"/>
        <v>0</v>
      </c>
      <c r="CQ67" s="26"/>
      <c r="CR67" s="26"/>
      <c r="CS67" s="26">
        <f t="shared" si="21"/>
        <v>0</v>
      </c>
      <c r="CT67" s="26"/>
      <c r="CU67" s="26"/>
      <c r="CV67" s="26">
        <f t="shared" si="22"/>
        <v>0</v>
      </c>
      <c r="CW67" s="26"/>
      <c r="CX67" s="26"/>
      <c r="CY67" s="26">
        <f t="shared" si="23"/>
        <v>0</v>
      </c>
      <c r="CZ67" s="26"/>
      <c r="DA67" s="26"/>
      <c r="DB67" s="26">
        <f t="shared" si="24"/>
        <v>0</v>
      </c>
      <c r="DC67" s="26"/>
      <c r="DD67" s="26"/>
      <c r="DE67" s="26">
        <f t="shared" si="25"/>
        <v>0</v>
      </c>
      <c r="DF67" s="26"/>
      <c r="DG67" s="26"/>
      <c r="DH67" s="26">
        <f t="shared" si="26"/>
        <v>0</v>
      </c>
      <c r="DI67" s="26"/>
      <c r="DJ67" s="26"/>
      <c r="DK67" s="26">
        <f t="shared" si="27"/>
        <v>0</v>
      </c>
      <c r="DL67" s="26"/>
      <c r="DM67" s="26"/>
      <c r="DN67" s="26">
        <f t="shared" si="28"/>
        <v>0</v>
      </c>
      <c r="DO67" s="26"/>
      <c r="DP67" s="26"/>
      <c r="DQ67" s="26">
        <f t="shared" si="29"/>
        <v>0</v>
      </c>
      <c r="DR67" s="26"/>
      <c r="DS67" s="26"/>
      <c r="DT67" s="26">
        <f t="shared" si="30"/>
        <v>0</v>
      </c>
      <c r="DU67" s="26"/>
      <c r="DV67" s="26"/>
      <c r="DW67" s="26">
        <f t="shared" si="31"/>
        <v>0</v>
      </c>
      <c r="DX67" s="26"/>
      <c r="DY67" s="26"/>
      <c r="DZ67" s="26">
        <f t="shared" si="32"/>
        <v>0</v>
      </c>
      <c r="EA67" s="26"/>
      <c r="EB67" s="26"/>
      <c r="EC67" s="26">
        <f t="shared" si="33"/>
        <v>0</v>
      </c>
      <c r="ED67" s="26"/>
      <c r="EE67" s="26"/>
      <c r="EF67" s="26">
        <f t="shared" si="34"/>
        <v>0</v>
      </c>
      <c r="EG67" s="26"/>
      <c r="EH67" s="26"/>
      <c r="EI67" s="26">
        <f t="shared" si="35"/>
        <v>0</v>
      </c>
      <c r="EJ67" s="26"/>
      <c r="EK67" s="26"/>
      <c r="EL67" s="26">
        <f t="shared" si="36"/>
        <v>0</v>
      </c>
      <c r="EM67" s="26"/>
      <c r="EN67" s="26"/>
      <c r="EO67" s="26">
        <f t="shared" si="37"/>
        <v>0</v>
      </c>
      <c r="EP67" s="26"/>
      <c r="EQ67" s="26"/>
      <c r="ER67" s="26">
        <f t="shared" si="38"/>
        <v>0</v>
      </c>
      <c r="ES67" s="26"/>
      <c r="ET67" s="26"/>
      <c r="EU67" s="26">
        <f t="shared" si="39"/>
        <v>0</v>
      </c>
      <c r="EV67" s="26"/>
      <c r="EW67" s="26"/>
      <c r="EX67" s="26">
        <f t="shared" si="40"/>
        <v>0</v>
      </c>
      <c r="EY67" s="26"/>
      <c r="EZ67" s="26"/>
      <c r="FA67" s="26">
        <f t="shared" si="41"/>
        <v>0</v>
      </c>
      <c r="FB67" s="26"/>
      <c r="FC67" s="26"/>
      <c r="FD67" s="26">
        <f t="shared" si="42"/>
        <v>0</v>
      </c>
      <c r="FE67" s="26"/>
      <c r="FF67" s="26"/>
      <c r="FG67" s="26">
        <f t="shared" si="0"/>
        <v>0</v>
      </c>
      <c r="FH67" s="26"/>
      <c r="FI67" s="26"/>
      <c r="FJ67" s="26">
        <f t="shared" si="43"/>
        <v>0</v>
      </c>
      <c r="FK67" s="26"/>
      <c r="FL67" s="26"/>
      <c r="FM67" s="26">
        <f t="shared" si="44"/>
        <v>0</v>
      </c>
      <c r="FN67" s="26"/>
      <c r="FO67" s="26"/>
      <c r="FP67" s="26">
        <f t="shared" si="45"/>
        <v>0</v>
      </c>
      <c r="FQ67" s="26"/>
      <c r="FR67" s="26"/>
      <c r="FS67" s="26">
        <f t="shared" si="46"/>
        <v>0</v>
      </c>
      <c r="FT67" s="26"/>
      <c r="FU67" s="26"/>
      <c r="FV67" s="26">
        <f t="shared" si="47"/>
        <v>0</v>
      </c>
      <c r="FW67" s="26"/>
      <c r="FX67" s="26"/>
      <c r="FY67" s="26">
        <f t="shared" si="48"/>
        <v>0</v>
      </c>
      <c r="FZ67" s="26"/>
      <c r="GA67" s="26"/>
      <c r="GB67" s="26">
        <f t="shared" si="49"/>
        <v>0</v>
      </c>
      <c r="GC67" s="26"/>
      <c r="GD67" s="26"/>
      <c r="GE67" s="26">
        <f t="shared" si="50"/>
        <v>0</v>
      </c>
      <c r="GF67" s="26"/>
      <c r="GG67" s="26"/>
      <c r="GH67" s="26">
        <f t="shared" si="51"/>
        <v>0</v>
      </c>
      <c r="GI67" s="26"/>
      <c r="GJ67" s="26"/>
      <c r="GK67" s="26">
        <f t="shared" si="52"/>
        <v>0</v>
      </c>
      <c r="GL67" s="26"/>
      <c r="GM67" s="26"/>
      <c r="GN67" s="26">
        <f t="shared" si="53"/>
        <v>0</v>
      </c>
      <c r="GO67" s="26"/>
      <c r="GP67" s="26"/>
      <c r="GQ67" s="26">
        <f t="shared" si="54"/>
        <v>0</v>
      </c>
      <c r="GR67" s="26"/>
      <c r="GS67" s="26"/>
      <c r="GT67" s="26">
        <f t="shared" si="55"/>
        <v>0</v>
      </c>
      <c r="GU67" s="26">
        <v>1</v>
      </c>
      <c r="GV67" s="26">
        <v>1</v>
      </c>
      <c r="GW67" s="26">
        <f t="shared" si="56"/>
        <v>0</v>
      </c>
      <c r="GX67" s="26"/>
      <c r="GY67" s="26"/>
      <c r="GZ67" s="26">
        <f t="shared" si="57"/>
        <v>0</v>
      </c>
      <c r="HA67" s="26"/>
      <c r="HB67" s="26"/>
      <c r="HC67" s="26">
        <f t="shared" si="58"/>
        <v>0</v>
      </c>
      <c r="HD67" s="26"/>
      <c r="HE67" s="26"/>
      <c r="HF67" s="26">
        <f t="shared" si="59"/>
        <v>0</v>
      </c>
      <c r="HG67" s="26"/>
      <c r="HH67" s="26"/>
      <c r="HI67" s="26">
        <f t="shared" si="60"/>
        <v>0</v>
      </c>
      <c r="HJ67" s="26"/>
      <c r="HK67" s="26"/>
      <c r="HL67" s="26">
        <f t="shared" si="61"/>
        <v>0</v>
      </c>
      <c r="HM67" s="26"/>
      <c r="HN67" s="26"/>
      <c r="HO67" s="26">
        <f t="shared" si="62"/>
        <v>0</v>
      </c>
      <c r="HP67" s="26"/>
      <c r="HQ67" s="26"/>
      <c r="HR67" s="26">
        <f t="shared" si="63"/>
        <v>0</v>
      </c>
      <c r="HS67" s="26"/>
      <c r="HT67" s="26"/>
      <c r="HU67" s="26">
        <f t="shared" si="1"/>
        <v>0</v>
      </c>
      <c r="HV67" s="26"/>
      <c r="HW67" s="26"/>
      <c r="HX67" s="26">
        <f t="shared" si="64"/>
        <v>0</v>
      </c>
      <c r="HY67" s="26"/>
      <c r="HZ67" s="26"/>
      <c r="IA67" s="26">
        <f t="shared" si="65"/>
        <v>0</v>
      </c>
      <c r="IB67" s="26"/>
      <c r="IC67" s="26"/>
      <c r="ID67" s="26">
        <f t="shared" si="66"/>
        <v>0</v>
      </c>
      <c r="IE67" s="26"/>
      <c r="IF67" s="26"/>
      <c r="IG67" s="33">
        <f t="shared" si="67"/>
        <v>0</v>
      </c>
      <c r="IH67" s="26"/>
      <c r="II67" s="26"/>
      <c r="IJ67" s="33">
        <f t="shared" si="68"/>
        <v>0</v>
      </c>
      <c r="IK67" s="26"/>
      <c r="IL67" s="26"/>
      <c r="IM67" s="33">
        <f t="shared" si="69"/>
        <v>0</v>
      </c>
      <c r="IN67" s="26"/>
      <c r="IO67" s="26"/>
      <c r="IP67" s="26">
        <f t="shared" si="70"/>
        <v>0</v>
      </c>
      <c r="IQ67" s="26"/>
      <c r="IR67" s="26"/>
      <c r="IS67" s="26">
        <f t="shared" si="71"/>
        <v>0</v>
      </c>
      <c r="IT67" s="26"/>
      <c r="IU67" s="26"/>
      <c r="IV67" s="26">
        <f t="shared" si="72"/>
        <v>0</v>
      </c>
      <c r="IW67" s="26"/>
      <c r="IX67" s="26"/>
      <c r="IY67" s="26">
        <f t="shared" si="73"/>
        <v>0</v>
      </c>
      <c r="IZ67" s="26"/>
      <c r="JA67" s="26"/>
      <c r="JB67" s="26">
        <f t="shared" si="74"/>
        <v>0</v>
      </c>
      <c r="JC67" s="26"/>
      <c r="JD67" s="26"/>
      <c r="JE67" s="26">
        <f t="shared" si="75"/>
        <v>0</v>
      </c>
      <c r="JF67" s="26"/>
      <c r="JG67" s="26"/>
      <c r="JH67" s="26">
        <f t="shared" si="76"/>
        <v>0</v>
      </c>
      <c r="JI67" s="26"/>
      <c r="JJ67" s="26"/>
      <c r="JK67" s="26">
        <f t="shared" si="77"/>
        <v>0</v>
      </c>
      <c r="JL67" s="26"/>
      <c r="JM67" s="26"/>
      <c r="JN67" s="26">
        <f t="shared" si="78"/>
        <v>0</v>
      </c>
      <c r="JO67" s="26"/>
      <c r="JP67" s="26"/>
      <c r="JQ67" s="26">
        <f t="shared" si="79"/>
        <v>0</v>
      </c>
      <c r="JR67" s="26"/>
      <c r="JS67" s="26"/>
      <c r="JT67" s="26">
        <f t="shared" si="80"/>
        <v>0</v>
      </c>
      <c r="JU67" s="26"/>
      <c r="JV67" s="26"/>
      <c r="JW67" s="26">
        <f t="shared" si="131"/>
        <v>0</v>
      </c>
      <c r="JX67" s="26"/>
      <c r="JY67" s="26"/>
      <c r="JZ67" s="26">
        <f t="shared" si="81"/>
        <v>0</v>
      </c>
      <c r="KA67" s="26"/>
      <c r="KB67" s="26"/>
      <c r="KC67" s="26">
        <f t="shared" si="82"/>
        <v>0</v>
      </c>
      <c r="KD67" s="26"/>
      <c r="KE67" s="26"/>
      <c r="KF67" s="26">
        <f t="shared" si="83"/>
        <v>0</v>
      </c>
      <c r="KG67" s="26"/>
      <c r="KH67" s="26"/>
      <c r="KI67" s="26">
        <f t="shared" si="84"/>
        <v>0</v>
      </c>
      <c r="KJ67" s="26"/>
      <c r="KK67" s="26"/>
      <c r="KL67" s="26">
        <f t="shared" si="85"/>
        <v>0</v>
      </c>
      <c r="KM67" s="26"/>
      <c r="KN67" s="26"/>
      <c r="KO67" s="26">
        <f t="shared" si="86"/>
        <v>0</v>
      </c>
      <c r="KP67" s="26"/>
      <c r="KQ67" s="26"/>
      <c r="KR67" s="26">
        <f t="shared" si="87"/>
        <v>0</v>
      </c>
      <c r="KS67" s="26"/>
      <c r="KT67" s="26"/>
      <c r="KU67" s="26">
        <f t="shared" si="88"/>
        <v>0</v>
      </c>
      <c r="KV67" s="26"/>
      <c r="KW67" s="26"/>
      <c r="KX67" s="26">
        <f t="shared" si="89"/>
        <v>0</v>
      </c>
      <c r="KY67" s="26"/>
      <c r="KZ67" s="26"/>
      <c r="LA67" s="26">
        <f t="shared" si="90"/>
        <v>0</v>
      </c>
      <c r="LB67" s="26"/>
      <c r="LC67" s="26"/>
      <c r="LD67" s="26">
        <f t="shared" si="91"/>
        <v>0</v>
      </c>
      <c r="LE67" s="26"/>
      <c r="LF67" s="26"/>
      <c r="LG67" s="26">
        <f t="shared" si="92"/>
        <v>0</v>
      </c>
      <c r="LH67" s="26"/>
      <c r="LI67" s="26"/>
      <c r="LJ67" s="26">
        <f t="shared" si="93"/>
        <v>0</v>
      </c>
      <c r="LK67" s="26"/>
      <c r="LL67" s="26"/>
      <c r="LM67" s="26">
        <f t="shared" si="94"/>
        <v>0</v>
      </c>
      <c r="LN67" s="26"/>
      <c r="LO67" s="26"/>
      <c r="LP67" s="26">
        <f t="shared" si="95"/>
        <v>0</v>
      </c>
      <c r="LQ67" s="26"/>
      <c r="LR67" s="26"/>
      <c r="LS67" s="26">
        <f t="shared" si="2"/>
        <v>0</v>
      </c>
      <c r="LT67" s="26"/>
      <c r="LU67" s="26"/>
      <c r="LV67" s="26">
        <f t="shared" si="96"/>
        <v>0</v>
      </c>
      <c r="LW67" s="26"/>
      <c r="LX67" s="26"/>
      <c r="LY67" s="26">
        <f t="shared" si="3"/>
        <v>0</v>
      </c>
      <c r="LZ67" s="26"/>
      <c r="MA67" s="26"/>
      <c r="MB67" s="26">
        <f t="shared" si="97"/>
        <v>0</v>
      </c>
      <c r="MC67" s="26"/>
      <c r="MD67" s="26"/>
      <c r="ME67" s="26">
        <f t="shared" si="98"/>
        <v>0</v>
      </c>
      <c r="MF67" s="26"/>
      <c r="MG67" s="26"/>
      <c r="MH67" s="26">
        <f t="shared" si="99"/>
        <v>0</v>
      </c>
      <c r="MI67" s="26"/>
      <c r="MJ67" s="26"/>
      <c r="MK67" s="26">
        <f t="shared" si="100"/>
        <v>0</v>
      </c>
      <c r="ML67" s="26"/>
      <c r="MM67" s="26"/>
      <c r="MN67" s="26">
        <f t="shared" si="101"/>
        <v>0</v>
      </c>
      <c r="MO67" s="26"/>
      <c r="MP67" s="26"/>
      <c r="MQ67" s="26">
        <f t="shared" si="102"/>
        <v>0</v>
      </c>
      <c r="MR67" s="26"/>
      <c r="MS67" s="26"/>
      <c r="MT67" s="26">
        <f t="shared" si="103"/>
        <v>0</v>
      </c>
      <c r="MU67" s="26"/>
      <c r="MV67" s="26"/>
      <c r="MW67" s="26">
        <f t="shared" si="104"/>
        <v>0</v>
      </c>
      <c r="MX67" s="26"/>
      <c r="MY67" s="26"/>
      <c r="MZ67" s="26">
        <f t="shared" si="105"/>
        <v>0</v>
      </c>
      <c r="NA67" s="26"/>
      <c r="NB67" s="26"/>
      <c r="NC67" s="26">
        <f t="shared" si="106"/>
        <v>0</v>
      </c>
      <c r="ND67" s="26"/>
      <c r="NE67" s="26"/>
      <c r="NF67" s="26">
        <f t="shared" si="107"/>
        <v>0</v>
      </c>
      <c r="NG67" s="26"/>
      <c r="NH67" s="26"/>
      <c r="NI67" s="26">
        <f t="shared" si="108"/>
        <v>0</v>
      </c>
      <c r="NJ67" s="26"/>
      <c r="NK67" s="26"/>
      <c r="NL67" s="26">
        <f t="shared" si="109"/>
        <v>0</v>
      </c>
      <c r="NM67" s="26"/>
      <c r="NN67" s="26"/>
      <c r="NO67" s="26">
        <f t="shared" si="110"/>
        <v>0</v>
      </c>
      <c r="NP67" s="26"/>
      <c r="NQ67" s="26"/>
      <c r="NR67" s="26">
        <f t="shared" si="111"/>
        <v>0</v>
      </c>
      <c r="NS67" s="26"/>
      <c r="NT67" s="26"/>
      <c r="NU67" s="26">
        <f t="shared" si="112"/>
        <v>0</v>
      </c>
      <c r="NV67" s="26"/>
      <c r="NW67" s="26"/>
      <c r="NX67" s="26">
        <f t="shared" si="113"/>
        <v>0</v>
      </c>
      <c r="NY67" s="26"/>
      <c r="NZ67" s="26"/>
      <c r="OA67" s="26">
        <f t="shared" si="114"/>
        <v>0</v>
      </c>
      <c r="OB67" s="26"/>
      <c r="OC67" s="26"/>
      <c r="OD67" s="26">
        <f t="shared" si="115"/>
        <v>0</v>
      </c>
      <c r="OE67" s="26"/>
      <c r="OF67" s="26"/>
      <c r="OG67" s="26">
        <f t="shared" si="116"/>
        <v>0</v>
      </c>
      <c r="OH67" s="26"/>
      <c r="OI67" s="26"/>
      <c r="OJ67" s="26">
        <f t="shared" si="117"/>
        <v>0</v>
      </c>
      <c r="OK67" s="26"/>
      <c r="OL67" s="26"/>
      <c r="OM67" s="26">
        <f t="shared" si="132"/>
        <v>0</v>
      </c>
      <c r="ON67" s="26"/>
      <c r="OO67" s="26"/>
      <c r="OP67" s="26">
        <f t="shared" si="118"/>
        <v>0</v>
      </c>
      <c r="OQ67" s="26"/>
      <c r="OR67" s="26"/>
      <c r="OS67" s="27">
        <f t="shared" si="119"/>
        <v>0</v>
      </c>
      <c r="OT67" s="26"/>
      <c r="OU67" s="26"/>
      <c r="OV67" s="26">
        <f t="shared" si="133"/>
        <v>0</v>
      </c>
      <c r="OW67" s="26"/>
      <c r="OX67" s="26"/>
      <c r="OY67" s="26">
        <f t="shared" si="120"/>
        <v>0</v>
      </c>
      <c r="OZ67" s="26"/>
      <c r="PA67" s="26"/>
      <c r="PB67" s="26">
        <f t="shared" si="121"/>
        <v>0</v>
      </c>
      <c r="PC67" s="26"/>
      <c r="PD67" s="26"/>
      <c r="PE67" s="26">
        <f t="shared" si="122"/>
        <v>0</v>
      </c>
      <c r="PF67" s="28">
        <f t="shared" si="123"/>
        <v>0</v>
      </c>
      <c r="PG67" s="29">
        <f t="shared" si="124"/>
        <v>0</v>
      </c>
      <c r="PH67" s="18"/>
      <c r="PI67" s="28">
        <f t="shared" si="125"/>
        <v>1</v>
      </c>
      <c r="PJ67" s="29">
        <f t="shared" si="126"/>
        <v>3.8461538461538464E-2</v>
      </c>
      <c r="PK67" s="6"/>
      <c r="PL67" s="28">
        <f t="shared" si="127"/>
        <v>0</v>
      </c>
      <c r="PM67" s="28">
        <f t="shared" si="128"/>
        <v>0</v>
      </c>
      <c r="PN67" s="6"/>
      <c r="PO67" s="28">
        <f t="shared" si="129"/>
        <v>1</v>
      </c>
      <c r="PP67" s="29">
        <f t="shared" si="130"/>
        <v>1.3513513513513514E-2</v>
      </c>
    </row>
    <row r="68" spans="1:432" s="30" customFormat="1" ht="20.25" hidden="1" x14ac:dyDescent="0.3">
      <c r="A68" s="19">
        <v>64</v>
      </c>
      <c r="B68" s="42" t="s">
        <v>175</v>
      </c>
      <c r="C68" s="32" t="s">
        <v>120</v>
      </c>
      <c r="D68" s="26">
        <v>0</v>
      </c>
      <c r="E68" s="26"/>
      <c r="F68" s="26"/>
      <c r="G68" s="26">
        <f t="shared" si="134"/>
        <v>0</v>
      </c>
      <c r="H68" s="26"/>
      <c r="I68" s="26"/>
      <c r="J68" s="26">
        <f t="shared" si="135"/>
        <v>0</v>
      </c>
      <c r="K68" s="26"/>
      <c r="L68" s="26"/>
      <c r="M68" s="26">
        <f t="shared" si="136"/>
        <v>0</v>
      </c>
      <c r="N68" s="26"/>
      <c r="O68" s="26"/>
      <c r="P68" s="26">
        <f t="shared" si="137"/>
        <v>0</v>
      </c>
      <c r="Q68" s="26"/>
      <c r="R68" s="26"/>
      <c r="S68" s="26">
        <f t="shared" si="138"/>
        <v>0</v>
      </c>
      <c r="T68" s="26"/>
      <c r="U68" s="26"/>
      <c r="V68" s="26">
        <f t="shared" si="139"/>
        <v>0</v>
      </c>
      <c r="W68" s="26"/>
      <c r="X68" s="26"/>
      <c r="Y68" s="26">
        <f t="shared" si="140"/>
        <v>0</v>
      </c>
      <c r="Z68" s="26"/>
      <c r="AA68" s="26"/>
      <c r="AB68" s="26">
        <f t="shared" si="141"/>
        <v>0</v>
      </c>
      <c r="AC68" s="26"/>
      <c r="AD68" s="26"/>
      <c r="AE68" s="26">
        <f t="shared" si="142"/>
        <v>0</v>
      </c>
      <c r="AF68" s="26"/>
      <c r="AG68" s="26"/>
      <c r="AH68" s="26">
        <f t="shared" si="143"/>
        <v>0</v>
      </c>
      <c r="AI68" s="26"/>
      <c r="AJ68" s="26"/>
      <c r="AK68" s="26">
        <f t="shared" si="144"/>
        <v>0</v>
      </c>
      <c r="AL68" s="26"/>
      <c r="AM68" s="26"/>
      <c r="AN68" s="26">
        <f t="shared" si="145"/>
        <v>0</v>
      </c>
      <c r="AO68" s="26"/>
      <c r="AP68" s="26"/>
      <c r="AQ68" s="26">
        <f t="shared" si="146"/>
        <v>0</v>
      </c>
      <c r="AR68" s="26"/>
      <c r="AS68" s="26"/>
      <c r="AT68" s="26">
        <f t="shared" si="4"/>
        <v>0</v>
      </c>
      <c r="AU68" s="26"/>
      <c r="AV68" s="26"/>
      <c r="AW68" s="26">
        <f t="shared" si="5"/>
        <v>0</v>
      </c>
      <c r="AX68" s="26">
        <v>1</v>
      </c>
      <c r="AY68" s="26">
        <v>1</v>
      </c>
      <c r="AZ68" s="26">
        <f t="shared" si="6"/>
        <v>0</v>
      </c>
      <c r="BA68" s="26"/>
      <c r="BB68" s="26"/>
      <c r="BC68" s="26">
        <f t="shared" si="7"/>
        <v>0</v>
      </c>
      <c r="BD68" s="26"/>
      <c r="BE68" s="26"/>
      <c r="BF68" s="26">
        <f t="shared" si="8"/>
        <v>0</v>
      </c>
      <c r="BG68" s="26"/>
      <c r="BH68" s="26"/>
      <c r="BI68" s="26">
        <f t="shared" si="9"/>
        <v>0</v>
      </c>
      <c r="BJ68" s="26"/>
      <c r="BK68" s="26"/>
      <c r="BL68" s="26">
        <f t="shared" si="10"/>
        <v>0</v>
      </c>
      <c r="BM68" s="26"/>
      <c r="BN68" s="26"/>
      <c r="BO68" s="26">
        <f t="shared" si="11"/>
        <v>0</v>
      </c>
      <c r="BP68" s="26"/>
      <c r="BQ68" s="26"/>
      <c r="BR68" s="26">
        <f t="shared" si="12"/>
        <v>0</v>
      </c>
      <c r="BS68" s="26"/>
      <c r="BT68" s="26"/>
      <c r="BU68" s="26">
        <f t="shared" si="13"/>
        <v>0</v>
      </c>
      <c r="BV68" s="26"/>
      <c r="BW68" s="26"/>
      <c r="BX68" s="26">
        <f t="shared" si="14"/>
        <v>0</v>
      </c>
      <c r="BY68" s="26"/>
      <c r="BZ68" s="26"/>
      <c r="CA68" s="27">
        <f t="shared" si="15"/>
        <v>0</v>
      </c>
      <c r="CB68" s="26"/>
      <c r="CC68" s="26"/>
      <c r="CD68" s="26">
        <f t="shared" si="16"/>
        <v>0</v>
      </c>
      <c r="CE68" s="26"/>
      <c r="CF68" s="26"/>
      <c r="CG68" s="26">
        <f t="shared" si="17"/>
        <v>0</v>
      </c>
      <c r="CH68" s="26"/>
      <c r="CI68" s="26"/>
      <c r="CJ68" s="26">
        <f t="shared" si="18"/>
        <v>0</v>
      </c>
      <c r="CK68" s="26"/>
      <c r="CL68" s="26"/>
      <c r="CM68" s="26">
        <f t="shared" si="19"/>
        <v>0</v>
      </c>
      <c r="CN68" s="26"/>
      <c r="CO68" s="26"/>
      <c r="CP68" s="26">
        <f t="shared" si="20"/>
        <v>0</v>
      </c>
      <c r="CQ68" s="26"/>
      <c r="CR68" s="26"/>
      <c r="CS68" s="26">
        <f t="shared" si="21"/>
        <v>0</v>
      </c>
      <c r="CT68" s="26"/>
      <c r="CU68" s="26"/>
      <c r="CV68" s="26">
        <f t="shared" si="22"/>
        <v>0</v>
      </c>
      <c r="CW68" s="26"/>
      <c r="CX68" s="26"/>
      <c r="CY68" s="26">
        <f t="shared" si="23"/>
        <v>0</v>
      </c>
      <c r="CZ68" s="26"/>
      <c r="DA68" s="26"/>
      <c r="DB68" s="26">
        <f t="shared" si="24"/>
        <v>0</v>
      </c>
      <c r="DC68" s="26"/>
      <c r="DD68" s="26"/>
      <c r="DE68" s="26">
        <f t="shared" si="25"/>
        <v>0</v>
      </c>
      <c r="DF68" s="26"/>
      <c r="DG68" s="26"/>
      <c r="DH68" s="26">
        <f t="shared" si="26"/>
        <v>0</v>
      </c>
      <c r="DI68" s="26"/>
      <c r="DJ68" s="26"/>
      <c r="DK68" s="26">
        <f t="shared" si="27"/>
        <v>0</v>
      </c>
      <c r="DL68" s="26"/>
      <c r="DM68" s="26"/>
      <c r="DN68" s="26">
        <f t="shared" si="28"/>
        <v>0</v>
      </c>
      <c r="DO68" s="26"/>
      <c r="DP68" s="26"/>
      <c r="DQ68" s="26">
        <f t="shared" si="29"/>
        <v>0</v>
      </c>
      <c r="DR68" s="26"/>
      <c r="DS68" s="26"/>
      <c r="DT68" s="26">
        <f t="shared" si="30"/>
        <v>0</v>
      </c>
      <c r="DU68" s="26"/>
      <c r="DV68" s="26"/>
      <c r="DW68" s="26">
        <f t="shared" si="31"/>
        <v>0</v>
      </c>
      <c r="DX68" s="26"/>
      <c r="DY68" s="26"/>
      <c r="DZ68" s="26">
        <f t="shared" si="32"/>
        <v>0</v>
      </c>
      <c r="EA68" s="26"/>
      <c r="EB68" s="26"/>
      <c r="EC68" s="26">
        <f t="shared" si="33"/>
        <v>0</v>
      </c>
      <c r="ED68" s="26"/>
      <c r="EE68" s="26"/>
      <c r="EF68" s="26">
        <f t="shared" si="34"/>
        <v>0</v>
      </c>
      <c r="EG68" s="26"/>
      <c r="EH68" s="26"/>
      <c r="EI68" s="26">
        <f t="shared" si="35"/>
        <v>0</v>
      </c>
      <c r="EJ68" s="26"/>
      <c r="EK68" s="26"/>
      <c r="EL68" s="26">
        <f t="shared" si="36"/>
        <v>0</v>
      </c>
      <c r="EM68" s="26"/>
      <c r="EN68" s="26"/>
      <c r="EO68" s="26">
        <f t="shared" si="37"/>
        <v>0</v>
      </c>
      <c r="EP68" s="26"/>
      <c r="EQ68" s="26"/>
      <c r="ER68" s="26">
        <f t="shared" si="38"/>
        <v>0</v>
      </c>
      <c r="ES68" s="26"/>
      <c r="ET68" s="26"/>
      <c r="EU68" s="26">
        <f t="shared" si="39"/>
        <v>0</v>
      </c>
      <c r="EV68" s="26"/>
      <c r="EW68" s="26"/>
      <c r="EX68" s="26">
        <f t="shared" si="40"/>
        <v>0</v>
      </c>
      <c r="EY68" s="26"/>
      <c r="EZ68" s="26"/>
      <c r="FA68" s="26">
        <f t="shared" si="41"/>
        <v>0</v>
      </c>
      <c r="FB68" s="26"/>
      <c r="FC68" s="26"/>
      <c r="FD68" s="26">
        <f t="shared" si="42"/>
        <v>0</v>
      </c>
      <c r="FE68" s="26"/>
      <c r="FF68" s="26"/>
      <c r="FG68" s="26">
        <f t="shared" si="0"/>
        <v>0</v>
      </c>
      <c r="FH68" s="26"/>
      <c r="FI68" s="26"/>
      <c r="FJ68" s="26">
        <f t="shared" si="43"/>
        <v>0</v>
      </c>
      <c r="FK68" s="26"/>
      <c r="FL68" s="26"/>
      <c r="FM68" s="26">
        <f t="shared" si="44"/>
        <v>0</v>
      </c>
      <c r="FN68" s="26"/>
      <c r="FO68" s="26"/>
      <c r="FP68" s="26">
        <f t="shared" si="45"/>
        <v>0</v>
      </c>
      <c r="FQ68" s="26">
        <v>1</v>
      </c>
      <c r="FR68" s="26">
        <v>1</v>
      </c>
      <c r="FS68" s="26">
        <f t="shared" si="46"/>
        <v>0</v>
      </c>
      <c r="FT68" s="26"/>
      <c r="FU68" s="26"/>
      <c r="FV68" s="26">
        <f t="shared" si="47"/>
        <v>0</v>
      </c>
      <c r="FW68" s="26"/>
      <c r="FX68" s="26"/>
      <c r="FY68" s="26">
        <f t="shared" si="48"/>
        <v>0</v>
      </c>
      <c r="FZ68" s="26"/>
      <c r="GA68" s="26"/>
      <c r="GB68" s="26">
        <f t="shared" si="49"/>
        <v>0</v>
      </c>
      <c r="GC68" s="26"/>
      <c r="GD68" s="26"/>
      <c r="GE68" s="26">
        <f t="shared" si="50"/>
        <v>0</v>
      </c>
      <c r="GF68" s="26"/>
      <c r="GG68" s="26"/>
      <c r="GH68" s="26">
        <f t="shared" si="51"/>
        <v>0</v>
      </c>
      <c r="GI68" s="26"/>
      <c r="GJ68" s="26"/>
      <c r="GK68" s="26">
        <f t="shared" si="52"/>
        <v>0</v>
      </c>
      <c r="GL68" s="26"/>
      <c r="GM68" s="26"/>
      <c r="GN68" s="26">
        <f t="shared" si="53"/>
        <v>0</v>
      </c>
      <c r="GO68" s="26"/>
      <c r="GP68" s="26"/>
      <c r="GQ68" s="26">
        <f t="shared" si="54"/>
        <v>0</v>
      </c>
      <c r="GR68" s="26"/>
      <c r="GS68" s="26"/>
      <c r="GT68" s="26">
        <f t="shared" si="55"/>
        <v>0</v>
      </c>
      <c r="GU68" s="26"/>
      <c r="GV68" s="26"/>
      <c r="GW68" s="26">
        <f t="shared" si="56"/>
        <v>0</v>
      </c>
      <c r="GX68" s="26"/>
      <c r="GY68" s="26"/>
      <c r="GZ68" s="26">
        <f t="shared" si="57"/>
        <v>0</v>
      </c>
      <c r="HA68" s="26"/>
      <c r="HB68" s="26"/>
      <c r="HC68" s="26">
        <f t="shared" si="58"/>
        <v>0</v>
      </c>
      <c r="HD68" s="26"/>
      <c r="HE68" s="26"/>
      <c r="HF68" s="26">
        <f t="shared" si="59"/>
        <v>0</v>
      </c>
      <c r="HG68" s="26"/>
      <c r="HH68" s="26"/>
      <c r="HI68" s="26">
        <f t="shared" si="60"/>
        <v>0</v>
      </c>
      <c r="HJ68" s="26"/>
      <c r="HK68" s="26"/>
      <c r="HL68" s="26">
        <f t="shared" si="61"/>
        <v>0</v>
      </c>
      <c r="HM68" s="26"/>
      <c r="HN68" s="26"/>
      <c r="HO68" s="26">
        <f t="shared" si="62"/>
        <v>0</v>
      </c>
      <c r="HP68" s="26"/>
      <c r="HQ68" s="26"/>
      <c r="HR68" s="26">
        <f t="shared" si="63"/>
        <v>0</v>
      </c>
      <c r="HS68" s="26"/>
      <c r="HT68" s="26"/>
      <c r="HU68" s="26">
        <f t="shared" si="1"/>
        <v>0</v>
      </c>
      <c r="HV68" s="26"/>
      <c r="HW68" s="26"/>
      <c r="HX68" s="26">
        <f t="shared" si="64"/>
        <v>0</v>
      </c>
      <c r="HY68" s="26"/>
      <c r="HZ68" s="26"/>
      <c r="IA68" s="26">
        <f t="shared" si="65"/>
        <v>0</v>
      </c>
      <c r="IB68" s="26"/>
      <c r="IC68" s="26"/>
      <c r="ID68" s="26">
        <f t="shared" si="66"/>
        <v>0</v>
      </c>
      <c r="IE68" s="26"/>
      <c r="IF68" s="26"/>
      <c r="IG68" s="33">
        <f t="shared" si="67"/>
        <v>0</v>
      </c>
      <c r="IH68" s="26"/>
      <c r="II68" s="26"/>
      <c r="IJ68" s="33">
        <f t="shared" si="68"/>
        <v>0</v>
      </c>
      <c r="IK68" s="26"/>
      <c r="IL68" s="26"/>
      <c r="IM68" s="33">
        <f t="shared" si="69"/>
        <v>0</v>
      </c>
      <c r="IN68" s="26"/>
      <c r="IO68" s="26"/>
      <c r="IP68" s="26">
        <f t="shared" si="70"/>
        <v>0</v>
      </c>
      <c r="IQ68" s="26"/>
      <c r="IR68" s="26"/>
      <c r="IS68" s="26">
        <f t="shared" si="71"/>
        <v>0</v>
      </c>
      <c r="IT68" s="26"/>
      <c r="IU68" s="26"/>
      <c r="IV68" s="26">
        <f t="shared" si="72"/>
        <v>0</v>
      </c>
      <c r="IW68" s="26"/>
      <c r="IX68" s="26"/>
      <c r="IY68" s="26">
        <f t="shared" si="73"/>
        <v>0</v>
      </c>
      <c r="IZ68" s="26"/>
      <c r="JA68" s="26"/>
      <c r="JB68" s="26">
        <f t="shared" si="74"/>
        <v>0</v>
      </c>
      <c r="JC68" s="26"/>
      <c r="JD68" s="26"/>
      <c r="JE68" s="26">
        <f t="shared" si="75"/>
        <v>0</v>
      </c>
      <c r="JF68" s="26"/>
      <c r="JG68" s="26"/>
      <c r="JH68" s="26">
        <f t="shared" si="76"/>
        <v>0</v>
      </c>
      <c r="JI68" s="26">
        <v>1</v>
      </c>
      <c r="JJ68" s="26">
        <v>1</v>
      </c>
      <c r="JK68" s="26">
        <f t="shared" si="77"/>
        <v>0</v>
      </c>
      <c r="JL68" s="26"/>
      <c r="JM68" s="26"/>
      <c r="JN68" s="26">
        <f t="shared" si="78"/>
        <v>0</v>
      </c>
      <c r="JO68" s="26"/>
      <c r="JP68" s="26"/>
      <c r="JQ68" s="26">
        <f t="shared" si="79"/>
        <v>0</v>
      </c>
      <c r="JR68" s="26"/>
      <c r="JS68" s="26"/>
      <c r="JT68" s="26">
        <f t="shared" si="80"/>
        <v>0</v>
      </c>
      <c r="JU68" s="26"/>
      <c r="JV68" s="26"/>
      <c r="JW68" s="26">
        <f t="shared" si="131"/>
        <v>0</v>
      </c>
      <c r="JX68" s="26"/>
      <c r="JY68" s="26"/>
      <c r="JZ68" s="26">
        <f t="shared" si="81"/>
        <v>0</v>
      </c>
      <c r="KA68" s="26"/>
      <c r="KB68" s="26"/>
      <c r="KC68" s="26">
        <f t="shared" si="82"/>
        <v>0</v>
      </c>
      <c r="KD68" s="26"/>
      <c r="KE68" s="26"/>
      <c r="KF68" s="26">
        <f t="shared" si="83"/>
        <v>0</v>
      </c>
      <c r="KG68" s="26"/>
      <c r="KH68" s="26"/>
      <c r="KI68" s="26">
        <f t="shared" si="84"/>
        <v>0</v>
      </c>
      <c r="KJ68" s="26"/>
      <c r="KK68" s="26"/>
      <c r="KL68" s="26">
        <f t="shared" si="85"/>
        <v>0</v>
      </c>
      <c r="KM68" s="26"/>
      <c r="KN68" s="26"/>
      <c r="KO68" s="26">
        <f t="shared" si="86"/>
        <v>0</v>
      </c>
      <c r="KP68" s="26"/>
      <c r="KQ68" s="26"/>
      <c r="KR68" s="26">
        <f t="shared" si="87"/>
        <v>0</v>
      </c>
      <c r="KS68" s="26"/>
      <c r="KT68" s="26"/>
      <c r="KU68" s="26">
        <f t="shared" si="88"/>
        <v>0</v>
      </c>
      <c r="KV68" s="26"/>
      <c r="KW68" s="26"/>
      <c r="KX68" s="26">
        <f t="shared" si="89"/>
        <v>0</v>
      </c>
      <c r="KY68" s="26"/>
      <c r="KZ68" s="26"/>
      <c r="LA68" s="26">
        <f t="shared" si="90"/>
        <v>0</v>
      </c>
      <c r="LB68" s="26"/>
      <c r="LC68" s="26"/>
      <c r="LD68" s="26">
        <f t="shared" si="91"/>
        <v>0</v>
      </c>
      <c r="LE68" s="26"/>
      <c r="LF68" s="26"/>
      <c r="LG68" s="26">
        <f t="shared" si="92"/>
        <v>0</v>
      </c>
      <c r="LH68" s="26"/>
      <c r="LI68" s="26"/>
      <c r="LJ68" s="26">
        <f t="shared" si="93"/>
        <v>0</v>
      </c>
      <c r="LK68" s="26"/>
      <c r="LL68" s="26"/>
      <c r="LM68" s="26">
        <f t="shared" si="94"/>
        <v>0</v>
      </c>
      <c r="LN68" s="26"/>
      <c r="LO68" s="26"/>
      <c r="LP68" s="26">
        <f t="shared" si="95"/>
        <v>0</v>
      </c>
      <c r="LQ68" s="26"/>
      <c r="LR68" s="26"/>
      <c r="LS68" s="26">
        <f t="shared" si="2"/>
        <v>0</v>
      </c>
      <c r="LT68" s="26"/>
      <c r="LU68" s="26"/>
      <c r="LV68" s="26">
        <f t="shared" si="96"/>
        <v>0</v>
      </c>
      <c r="LW68" s="26"/>
      <c r="LX68" s="26"/>
      <c r="LY68" s="26">
        <f t="shared" si="3"/>
        <v>0</v>
      </c>
      <c r="LZ68" s="26"/>
      <c r="MA68" s="26"/>
      <c r="MB68" s="26">
        <f t="shared" si="97"/>
        <v>0</v>
      </c>
      <c r="MC68" s="26"/>
      <c r="MD68" s="26"/>
      <c r="ME68" s="26">
        <f t="shared" si="98"/>
        <v>0</v>
      </c>
      <c r="MF68" s="26"/>
      <c r="MG68" s="26"/>
      <c r="MH68" s="26">
        <f t="shared" si="99"/>
        <v>0</v>
      </c>
      <c r="MI68" s="26"/>
      <c r="MJ68" s="26"/>
      <c r="MK68" s="26">
        <f t="shared" si="100"/>
        <v>0</v>
      </c>
      <c r="ML68" s="26"/>
      <c r="MM68" s="26"/>
      <c r="MN68" s="26">
        <f t="shared" si="101"/>
        <v>0</v>
      </c>
      <c r="MO68" s="26"/>
      <c r="MP68" s="26"/>
      <c r="MQ68" s="26">
        <f t="shared" si="102"/>
        <v>0</v>
      </c>
      <c r="MR68" s="26"/>
      <c r="MS68" s="26"/>
      <c r="MT68" s="26">
        <f t="shared" si="103"/>
        <v>0</v>
      </c>
      <c r="MU68" s="26"/>
      <c r="MV68" s="26"/>
      <c r="MW68" s="26">
        <f t="shared" si="104"/>
        <v>0</v>
      </c>
      <c r="MX68" s="26"/>
      <c r="MY68" s="26"/>
      <c r="MZ68" s="26">
        <f t="shared" si="105"/>
        <v>0</v>
      </c>
      <c r="NA68" s="26"/>
      <c r="NB68" s="26"/>
      <c r="NC68" s="26">
        <f t="shared" si="106"/>
        <v>0</v>
      </c>
      <c r="ND68" s="26"/>
      <c r="NE68" s="26"/>
      <c r="NF68" s="26">
        <f t="shared" si="107"/>
        <v>0</v>
      </c>
      <c r="NG68" s="26"/>
      <c r="NH68" s="26"/>
      <c r="NI68" s="26">
        <f t="shared" si="108"/>
        <v>0</v>
      </c>
      <c r="NJ68" s="26"/>
      <c r="NK68" s="26"/>
      <c r="NL68" s="26">
        <f t="shared" si="109"/>
        <v>0</v>
      </c>
      <c r="NM68" s="26"/>
      <c r="NN68" s="26"/>
      <c r="NO68" s="26">
        <f t="shared" si="110"/>
        <v>0</v>
      </c>
      <c r="NP68" s="26"/>
      <c r="NQ68" s="26"/>
      <c r="NR68" s="26">
        <f t="shared" si="111"/>
        <v>0</v>
      </c>
      <c r="NS68" s="26"/>
      <c r="NT68" s="26"/>
      <c r="NU68" s="26">
        <f t="shared" si="112"/>
        <v>0</v>
      </c>
      <c r="NV68" s="26"/>
      <c r="NW68" s="26"/>
      <c r="NX68" s="26">
        <f t="shared" si="113"/>
        <v>0</v>
      </c>
      <c r="NY68" s="26"/>
      <c r="NZ68" s="26"/>
      <c r="OA68" s="26">
        <f t="shared" si="114"/>
        <v>0</v>
      </c>
      <c r="OB68" s="26"/>
      <c r="OC68" s="26"/>
      <c r="OD68" s="26">
        <f t="shared" si="115"/>
        <v>0</v>
      </c>
      <c r="OE68" s="26"/>
      <c r="OF68" s="26"/>
      <c r="OG68" s="26">
        <f t="shared" si="116"/>
        <v>0</v>
      </c>
      <c r="OH68" s="26"/>
      <c r="OI68" s="26"/>
      <c r="OJ68" s="26">
        <f t="shared" si="117"/>
        <v>0</v>
      </c>
      <c r="OK68" s="26"/>
      <c r="OL68" s="26"/>
      <c r="OM68" s="26">
        <f t="shared" si="132"/>
        <v>0</v>
      </c>
      <c r="ON68" s="26"/>
      <c r="OO68" s="26"/>
      <c r="OP68" s="26">
        <f t="shared" si="118"/>
        <v>0</v>
      </c>
      <c r="OQ68" s="26"/>
      <c r="OR68" s="26"/>
      <c r="OS68" s="27">
        <f t="shared" si="119"/>
        <v>0</v>
      </c>
      <c r="OT68" s="26"/>
      <c r="OU68" s="26"/>
      <c r="OV68" s="26">
        <f t="shared" si="133"/>
        <v>0</v>
      </c>
      <c r="OW68" s="26"/>
      <c r="OX68" s="26"/>
      <c r="OY68" s="26">
        <f t="shared" si="120"/>
        <v>0</v>
      </c>
      <c r="OZ68" s="26"/>
      <c r="PA68" s="26"/>
      <c r="PB68" s="26">
        <f t="shared" si="121"/>
        <v>0</v>
      </c>
      <c r="PC68" s="26"/>
      <c r="PD68" s="26"/>
      <c r="PE68" s="26">
        <f t="shared" si="122"/>
        <v>0</v>
      </c>
      <c r="PF68" s="28">
        <f t="shared" si="123"/>
        <v>1</v>
      </c>
      <c r="PG68" s="29">
        <f t="shared" si="124"/>
        <v>4.3478260869565216E-2</v>
      </c>
      <c r="PH68" s="18"/>
      <c r="PI68" s="28">
        <f t="shared" si="125"/>
        <v>0</v>
      </c>
      <c r="PJ68" s="29">
        <f t="shared" si="126"/>
        <v>0</v>
      </c>
      <c r="PK68" s="6"/>
      <c r="PL68" s="28">
        <f t="shared" si="127"/>
        <v>1</v>
      </c>
      <c r="PM68" s="28">
        <f t="shared" si="128"/>
        <v>0.04</v>
      </c>
      <c r="PN68" s="6"/>
      <c r="PO68" s="28">
        <f t="shared" si="129"/>
        <v>2</v>
      </c>
      <c r="PP68" s="29">
        <f t="shared" si="130"/>
        <v>2.7027027027027029E-2</v>
      </c>
    </row>
    <row r="69" spans="1:432" s="30" customFormat="1" ht="20.25" hidden="1" x14ac:dyDescent="0.3">
      <c r="A69" s="19">
        <v>65</v>
      </c>
      <c r="B69" s="42" t="s">
        <v>176</v>
      </c>
      <c r="C69" s="43" t="s">
        <v>108</v>
      </c>
      <c r="D69" s="26">
        <v>0</v>
      </c>
      <c r="E69" s="26"/>
      <c r="F69" s="26"/>
      <c r="G69" s="26">
        <f t="shared" si="134"/>
        <v>0</v>
      </c>
      <c r="H69" s="26"/>
      <c r="I69" s="26"/>
      <c r="J69" s="26">
        <f t="shared" si="135"/>
        <v>0</v>
      </c>
      <c r="K69" s="26"/>
      <c r="L69" s="26"/>
      <c r="M69" s="26">
        <f t="shared" si="136"/>
        <v>0</v>
      </c>
      <c r="N69" s="26"/>
      <c r="O69" s="26"/>
      <c r="P69" s="26">
        <f t="shared" si="137"/>
        <v>0</v>
      </c>
      <c r="Q69" s="26"/>
      <c r="R69" s="26"/>
      <c r="S69" s="26">
        <f t="shared" si="138"/>
        <v>0</v>
      </c>
      <c r="T69" s="26"/>
      <c r="U69" s="26"/>
      <c r="V69" s="26">
        <f t="shared" si="139"/>
        <v>0</v>
      </c>
      <c r="W69" s="26"/>
      <c r="X69" s="26"/>
      <c r="Y69" s="26">
        <f t="shared" si="140"/>
        <v>0</v>
      </c>
      <c r="Z69" s="26"/>
      <c r="AA69" s="26"/>
      <c r="AB69" s="26">
        <f t="shared" si="141"/>
        <v>0</v>
      </c>
      <c r="AC69" s="26"/>
      <c r="AD69" s="26"/>
      <c r="AE69" s="26">
        <f t="shared" si="142"/>
        <v>0</v>
      </c>
      <c r="AF69" s="26"/>
      <c r="AG69" s="26"/>
      <c r="AH69" s="26">
        <f t="shared" si="143"/>
        <v>0</v>
      </c>
      <c r="AI69" s="26"/>
      <c r="AJ69" s="26"/>
      <c r="AK69" s="26">
        <f t="shared" si="144"/>
        <v>0</v>
      </c>
      <c r="AL69" s="26"/>
      <c r="AM69" s="26"/>
      <c r="AN69" s="26">
        <f t="shared" si="145"/>
        <v>0</v>
      </c>
      <c r="AO69" s="26"/>
      <c r="AP69" s="26"/>
      <c r="AQ69" s="26">
        <f t="shared" si="146"/>
        <v>0</v>
      </c>
      <c r="AR69" s="26"/>
      <c r="AS69" s="26"/>
      <c r="AT69" s="26">
        <f t="shared" si="4"/>
        <v>0</v>
      </c>
      <c r="AU69" s="26"/>
      <c r="AV69" s="26"/>
      <c r="AW69" s="26">
        <f t="shared" si="5"/>
        <v>0</v>
      </c>
      <c r="AX69" s="26"/>
      <c r="AY69" s="26"/>
      <c r="AZ69" s="26">
        <f t="shared" si="6"/>
        <v>0</v>
      </c>
      <c r="BA69" s="26"/>
      <c r="BB69" s="26"/>
      <c r="BC69" s="26">
        <f t="shared" si="7"/>
        <v>0</v>
      </c>
      <c r="BD69" s="26"/>
      <c r="BE69" s="26"/>
      <c r="BF69" s="26">
        <f t="shared" si="8"/>
        <v>0</v>
      </c>
      <c r="BG69" s="26"/>
      <c r="BH69" s="26"/>
      <c r="BI69" s="26">
        <f t="shared" si="9"/>
        <v>0</v>
      </c>
      <c r="BJ69" s="26"/>
      <c r="BK69" s="26"/>
      <c r="BL69" s="26">
        <f t="shared" si="10"/>
        <v>0</v>
      </c>
      <c r="BM69" s="26"/>
      <c r="BN69" s="26"/>
      <c r="BO69" s="26">
        <f t="shared" si="11"/>
        <v>0</v>
      </c>
      <c r="BP69" s="26"/>
      <c r="BQ69" s="26"/>
      <c r="BR69" s="26">
        <f t="shared" si="12"/>
        <v>0</v>
      </c>
      <c r="BS69" s="26"/>
      <c r="BT69" s="26"/>
      <c r="BU69" s="26">
        <f t="shared" si="13"/>
        <v>0</v>
      </c>
      <c r="BV69" s="26"/>
      <c r="BW69" s="26"/>
      <c r="BX69" s="26">
        <f t="shared" si="14"/>
        <v>0</v>
      </c>
      <c r="BY69" s="26"/>
      <c r="BZ69" s="26"/>
      <c r="CA69" s="27">
        <f t="shared" si="15"/>
        <v>0</v>
      </c>
      <c r="CB69" s="26"/>
      <c r="CC69" s="26"/>
      <c r="CD69" s="26">
        <f t="shared" si="16"/>
        <v>0</v>
      </c>
      <c r="CE69" s="26"/>
      <c r="CF69" s="26"/>
      <c r="CG69" s="26">
        <f t="shared" si="17"/>
        <v>0</v>
      </c>
      <c r="CH69" s="26"/>
      <c r="CI69" s="26"/>
      <c r="CJ69" s="26">
        <f t="shared" si="18"/>
        <v>0</v>
      </c>
      <c r="CK69" s="26"/>
      <c r="CL69" s="26"/>
      <c r="CM69" s="26">
        <f t="shared" si="19"/>
        <v>0</v>
      </c>
      <c r="CN69" s="26"/>
      <c r="CO69" s="26"/>
      <c r="CP69" s="26">
        <f t="shared" si="20"/>
        <v>0</v>
      </c>
      <c r="CQ69" s="26"/>
      <c r="CR69" s="26"/>
      <c r="CS69" s="26">
        <f t="shared" si="21"/>
        <v>0</v>
      </c>
      <c r="CT69" s="26"/>
      <c r="CU69" s="26"/>
      <c r="CV69" s="26">
        <f t="shared" si="22"/>
        <v>0</v>
      </c>
      <c r="CW69" s="26"/>
      <c r="CX69" s="26"/>
      <c r="CY69" s="26">
        <f t="shared" si="23"/>
        <v>0</v>
      </c>
      <c r="CZ69" s="26"/>
      <c r="DA69" s="26"/>
      <c r="DB69" s="26">
        <f t="shared" si="24"/>
        <v>0</v>
      </c>
      <c r="DC69" s="26"/>
      <c r="DD69" s="26"/>
      <c r="DE69" s="26">
        <f t="shared" si="25"/>
        <v>0</v>
      </c>
      <c r="DF69" s="26"/>
      <c r="DG69" s="26"/>
      <c r="DH69" s="26">
        <f t="shared" si="26"/>
        <v>0</v>
      </c>
      <c r="DI69" s="26"/>
      <c r="DJ69" s="26"/>
      <c r="DK69" s="26">
        <f t="shared" si="27"/>
        <v>0</v>
      </c>
      <c r="DL69" s="26"/>
      <c r="DM69" s="26"/>
      <c r="DN69" s="26">
        <f t="shared" si="28"/>
        <v>0</v>
      </c>
      <c r="DO69" s="26"/>
      <c r="DP69" s="26"/>
      <c r="DQ69" s="26">
        <f t="shared" si="29"/>
        <v>0</v>
      </c>
      <c r="DR69" s="26"/>
      <c r="DS69" s="26"/>
      <c r="DT69" s="26">
        <f t="shared" si="30"/>
        <v>0</v>
      </c>
      <c r="DU69" s="26"/>
      <c r="DV69" s="26"/>
      <c r="DW69" s="26">
        <f t="shared" si="31"/>
        <v>0</v>
      </c>
      <c r="DX69" s="26"/>
      <c r="DY69" s="26"/>
      <c r="DZ69" s="26">
        <f t="shared" si="32"/>
        <v>0</v>
      </c>
      <c r="EA69" s="26"/>
      <c r="EB69" s="26"/>
      <c r="EC69" s="26">
        <f t="shared" si="33"/>
        <v>0</v>
      </c>
      <c r="ED69" s="26"/>
      <c r="EE69" s="26"/>
      <c r="EF69" s="26">
        <f t="shared" si="34"/>
        <v>0</v>
      </c>
      <c r="EG69" s="26"/>
      <c r="EH69" s="26"/>
      <c r="EI69" s="26">
        <f t="shared" si="35"/>
        <v>0</v>
      </c>
      <c r="EJ69" s="26"/>
      <c r="EK69" s="26"/>
      <c r="EL69" s="26">
        <f t="shared" si="36"/>
        <v>0</v>
      </c>
      <c r="EM69" s="26"/>
      <c r="EN69" s="26"/>
      <c r="EO69" s="26">
        <f t="shared" si="37"/>
        <v>0</v>
      </c>
      <c r="EP69" s="26"/>
      <c r="EQ69" s="26"/>
      <c r="ER69" s="26">
        <f t="shared" si="38"/>
        <v>0</v>
      </c>
      <c r="ES69" s="26"/>
      <c r="ET69" s="26"/>
      <c r="EU69" s="26">
        <f t="shared" si="39"/>
        <v>0</v>
      </c>
      <c r="EV69" s="26"/>
      <c r="EW69" s="26"/>
      <c r="EX69" s="26">
        <f t="shared" si="40"/>
        <v>0</v>
      </c>
      <c r="EY69" s="26"/>
      <c r="EZ69" s="26"/>
      <c r="FA69" s="26">
        <f t="shared" si="41"/>
        <v>0</v>
      </c>
      <c r="FB69" s="26"/>
      <c r="FC69" s="26"/>
      <c r="FD69" s="26">
        <f t="shared" si="42"/>
        <v>0</v>
      </c>
      <c r="FE69" s="26"/>
      <c r="FF69" s="26"/>
      <c r="FG69" s="26">
        <f t="shared" ref="FG69:FG99" si="147">FD69+FE69-FF69</f>
        <v>0</v>
      </c>
      <c r="FH69" s="26"/>
      <c r="FI69" s="26"/>
      <c r="FJ69" s="26">
        <f t="shared" si="43"/>
        <v>0</v>
      </c>
      <c r="FK69" s="26"/>
      <c r="FL69" s="26"/>
      <c r="FM69" s="26">
        <f t="shared" si="44"/>
        <v>0</v>
      </c>
      <c r="FN69" s="26"/>
      <c r="FO69" s="26"/>
      <c r="FP69" s="26">
        <f t="shared" si="45"/>
        <v>0</v>
      </c>
      <c r="FQ69" s="26"/>
      <c r="FR69" s="26"/>
      <c r="FS69" s="26">
        <f t="shared" si="46"/>
        <v>0</v>
      </c>
      <c r="FT69" s="26"/>
      <c r="FU69" s="26"/>
      <c r="FV69" s="26">
        <f t="shared" si="47"/>
        <v>0</v>
      </c>
      <c r="FW69" s="26"/>
      <c r="FX69" s="26"/>
      <c r="FY69" s="26">
        <f t="shared" si="48"/>
        <v>0</v>
      </c>
      <c r="FZ69" s="26"/>
      <c r="GA69" s="26"/>
      <c r="GB69" s="26">
        <f t="shared" si="49"/>
        <v>0</v>
      </c>
      <c r="GC69" s="26"/>
      <c r="GD69" s="26"/>
      <c r="GE69" s="26">
        <f t="shared" si="50"/>
        <v>0</v>
      </c>
      <c r="GF69" s="26"/>
      <c r="GG69" s="26"/>
      <c r="GH69" s="26">
        <f t="shared" si="51"/>
        <v>0</v>
      </c>
      <c r="GI69" s="26"/>
      <c r="GJ69" s="26"/>
      <c r="GK69" s="26">
        <f t="shared" si="52"/>
        <v>0</v>
      </c>
      <c r="GL69" s="26"/>
      <c r="GM69" s="26"/>
      <c r="GN69" s="26">
        <f t="shared" si="53"/>
        <v>0</v>
      </c>
      <c r="GO69" s="26"/>
      <c r="GP69" s="26"/>
      <c r="GQ69" s="26">
        <f t="shared" si="54"/>
        <v>0</v>
      </c>
      <c r="GR69" s="26"/>
      <c r="GS69" s="26"/>
      <c r="GT69" s="26">
        <f t="shared" si="55"/>
        <v>0</v>
      </c>
      <c r="GU69" s="26"/>
      <c r="GV69" s="26"/>
      <c r="GW69" s="26">
        <f t="shared" si="56"/>
        <v>0</v>
      </c>
      <c r="GX69" s="26"/>
      <c r="GY69" s="26"/>
      <c r="GZ69" s="26">
        <f t="shared" si="57"/>
        <v>0</v>
      </c>
      <c r="HA69" s="26"/>
      <c r="HB69" s="26"/>
      <c r="HC69" s="26">
        <f t="shared" si="58"/>
        <v>0</v>
      </c>
      <c r="HD69" s="26"/>
      <c r="HE69" s="26"/>
      <c r="HF69" s="26">
        <f t="shared" si="59"/>
        <v>0</v>
      </c>
      <c r="HG69" s="26"/>
      <c r="HH69" s="26"/>
      <c r="HI69" s="26">
        <f t="shared" si="60"/>
        <v>0</v>
      </c>
      <c r="HJ69" s="26"/>
      <c r="HK69" s="26"/>
      <c r="HL69" s="26">
        <f t="shared" si="61"/>
        <v>0</v>
      </c>
      <c r="HM69" s="26"/>
      <c r="HN69" s="26"/>
      <c r="HO69" s="26">
        <f t="shared" si="62"/>
        <v>0</v>
      </c>
      <c r="HP69" s="26"/>
      <c r="HQ69" s="26"/>
      <c r="HR69" s="26">
        <f t="shared" si="63"/>
        <v>0</v>
      </c>
      <c r="HS69" s="26"/>
      <c r="HT69" s="26"/>
      <c r="HU69" s="26">
        <f t="shared" ref="HU69:HU95" si="148">HR69+HS69-HT69</f>
        <v>0</v>
      </c>
      <c r="HV69" s="26"/>
      <c r="HW69" s="26"/>
      <c r="HX69" s="26">
        <f t="shared" si="64"/>
        <v>0</v>
      </c>
      <c r="HY69" s="26"/>
      <c r="HZ69" s="26"/>
      <c r="IA69" s="26">
        <f t="shared" si="65"/>
        <v>0</v>
      </c>
      <c r="IB69" s="26"/>
      <c r="IC69" s="26"/>
      <c r="ID69" s="26">
        <f t="shared" si="66"/>
        <v>0</v>
      </c>
      <c r="IE69" s="26"/>
      <c r="IF69" s="26"/>
      <c r="IG69" s="33">
        <f t="shared" si="67"/>
        <v>0</v>
      </c>
      <c r="IH69" s="26"/>
      <c r="II69" s="26"/>
      <c r="IJ69" s="33">
        <f t="shared" si="68"/>
        <v>0</v>
      </c>
      <c r="IK69" s="26"/>
      <c r="IL69" s="26"/>
      <c r="IM69" s="33">
        <f t="shared" si="69"/>
        <v>0</v>
      </c>
      <c r="IN69" s="26"/>
      <c r="IO69" s="26"/>
      <c r="IP69" s="26">
        <f t="shared" si="70"/>
        <v>0</v>
      </c>
      <c r="IQ69" s="26"/>
      <c r="IR69" s="26"/>
      <c r="IS69" s="26">
        <f t="shared" si="71"/>
        <v>0</v>
      </c>
      <c r="IT69" s="26"/>
      <c r="IU69" s="26"/>
      <c r="IV69" s="26">
        <f t="shared" si="72"/>
        <v>0</v>
      </c>
      <c r="IW69" s="26"/>
      <c r="IX69" s="26"/>
      <c r="IY69" s="26">
        <f t="shared" si="73"/>
        <v>0</v>
      </c>
      <c r="IZ69" s="26"/>
      <c r="JA69" s="26"/>
      <c r="JB69" s="26">
        <f t="shared" si="74"/>
        <v>0</v>
      </c>
      <c r="JC69" s="26"/>
      <c r="JD69" s="26"/>
      <c r="JE69" s="26">
        <f t="shared" si="75"/>
        <v>0</v>
      </c>
      <c r="JF69" s="26"/>
      <c r="JG69" s="26"/>
      <c r="JH69" s="26">
        <f t="shared" si="76"/>
        <v>0</v>
      </c>
      <c r="JI69" s="26"/>
      <c r="JJ69" s="26"/>
      <c r="JK69" s="26">
        <f t="shared" si="77"/>
        <v>0</v>
      </c>
      <c r="JL69" s="26"/>
      <c r="JM69" s="26"/>
      <c r="JN69" s="26">
        <f t="shared" si="78"/>
        <v>0</v>
      </c>
      <c r="JO69" s="26"/>
      <c r="JP69" s="26"/>
      <c r="JQ69" s="26">
        <f t="shared" si="79"/>
        <v>0</v>
      </c>
      <c r="JR69" s="26"/>
      <c r="JS69" s="26"/>
      <c r="JT69" s="26">
        <f t="shared" si="80"/>
        <v>0</v>
      </c>
      <c r="JU69" s="26"/>
      <c r="JV69" s="26"/>
      <c r="JW69" s="26">
        <f t="shared" si="131"/>
        <v>0</v>
      </c>
      <c r="JX69" s="26"/>
      <c r="JY69" s="26"/>
      <c r="JZ69" s="26">
        <f t="shared" si="81"/>
        <v>0</v>
      </c>
      <c r="KA69" s="26"/>
      <c r="KB69" s="26"/>
      <c r="KC69" s="26">
        <f t="shared" si="82"/>
        <v>0</v>
      </c>
      <c r="KD69" s="26"/>
      <c r="KE69" s="26"/>
      <c r="KF69" s="26">
        <f t="shared" si="83"/>
        <v>0</v>
      </c>
      <c r="KG69" s="26"/>
      <c r="KH69" s="26"/>
      <c r="KI69" s="26">
        <f t="shared" si="84"/>
        <v>0</v>
      </c>
      <c r="KJ69" s="26"/>
      <c r="KK69" s="26"/>
      <c r="KL69" s="26">
        <f t="shared" si="85"/>
        <v>0</v>
      </c>
      <c r="KM69" s="26"/>
      <c r="KN69" s="26"/>
      <c r="KO69" s="26">
        <f t="shared" si="86"/>
        <v>0</v>
      </c>
      <c r="KP69" s="26"/>
      <c r="KQ69" s="26"/>
      <c r="KR69" s="26">
        <f t="shared" si="87"/>
        <v>0</v>
      </c>
      <c r="KS69" s="26"/>
      <c r="KT69" s="26"/>
      <c r="KU69" s="26">
        <f t="shared" si="88"/>
        <v>0</v>
      </c>
      <c r="KV69" s="26"/>
      <c r="KW69" s="26"/>
      <c r="KX69" s="26">
        <f t="shared" si="89"/>
        <v>0</v>
      </c>
      <c r="KY69" s="26"/>
      <c r="KZ69" s="26"/>
      <c r="LA69" s="26">
        <f t="shared" si="90"/>
        <v>0</v>
      </c>
      <c r="LB69" s="26"/>
      <c r="LC69" s="26"/>
      <c r="LD69" s="26">
        <f t="shared" si="91"/>
        <v>0</v>
      </c>
      <c r="LE69" s="26"/>
      <c r="LF69" s="26"/>
      <c r="LG69" s="26">
        <f t="shared" si="92"/>
        <v>0</v>
      </c>
      <c r="LH69" s="26"/>
      <c r="LI69" s="26"/>
      <c r="LJ69" s="26">
        <f t="shared" si="93"/>
        <v>0</v>
      </c>
      <c r="LK69" s="26"/>
      <c r="LL69" s="26"/>
      <c r="LM69" s="26">
        <f t="shared" si="94"/>
        <v>0</v>
      </c>
      <c r="LN69" s="26"/>
      <c r="LO69" s="26"/>
      <c r="LP69" s="26">
        <f t="shared" si="95"/>
        <v>0</v>
      </c>
      <c r="LQ69" s="26"/>
      <c r="LR69" s="26"/>
      <c r="LS69" s="26">
        <f t="shared" ref="LS69:LS103" si="149">LP69+LQ69-LR69</f>
        <v>0</v>
      </c>
      <c r="LT69" s="26"/>
      <c r="LU69" s="26"/>
      <c r="LV69" s="26">
        <f t="shared" si="96"/>
        <v>0</v>
      </c>
      <c r="LW69" s="26"/>
      <c r="LX69" s="26"/>
      <c r="LY69" s="26">
        <f t="shared" ref="LY69:LY103" si="150">LV69+LW69-LX69</f>
        <v>0</v>
      </c>
      <c r="LZ69" s="26"/>
      <c r="MA69" s="26"/>
      <c r="MB69" s="26">
        <f t="shared" si="97"/>
        <v>0</v>
      </c>
      <c r="MC69" s="26"/>
      <c r="MD69" s="26"/>
      <c r="ME69" s="26">
        <f t="shared" si="98"/>
        <v>0</v>
      </c>
      <c r="MF69" s="26"/>
      <c r="MG69" s="26"/>
      <c r="MH69" s="26">
        <f t="shared" si="99"/>
        <v>0</v>
      </c>
      <c r="MI69" s="26"/>
      <c r="MJ69" s="26"/>
      <c r="MK69" s="26">
        <f t="shared" si="100"/>
        <v>0</v>
      </c>
      <c r="ML69" s="26"/>
      <c r="MM69" s="26"/>
      <c r="MN69" s="26">
        <f t="shared" si="101"/>
        <v>0</v>
      </c>
      <c r="MO69" s="26"/>
      <c r="MP69" s="26"/>
      <c r="MQ69" s="26">
        <f t="shared" si="102"/>
        <v>0</v>
      </c>
      <c r="MR69" s="26"/>
      <c r="MS69" s="26"/>
      <c r="MT69" s="26">
        <f t="shared" si="103"/>
        <v>0</v>
      </c>
      <c r="MU69" s="26"/>
      <c r="MV69" s="26"/>
      <c r="MW69" s="26">
        <f t="shared" si="104"/>
        <v>0</v>
      </c>
      <c r="MX69" s="26"/>
      <c r="MY69" s="26"/>
      <c r="MZ69" s="26">
        <f t="shared" si="105"/>
        <v>0</v>
      </c>
      <c r="NA69" s="26"/>
      <c r="NB69" s="26"/>
      <c r="NC69" s="26">
        <f t="shared" si="106"/>
        <v>0</v>
      </c>
      <c r="ND69" s="26"/>
      <c r="NE69" s="26"/>
      <c r="NF69" s="26">
        <f t="shared" si="107"/>
        <v>0</v>
      </c>
      <c r="NG69" s="26"/>
      <c r="NH69" s="26"/>
      <c r="NI69" s="26">
        <f t="shared" si="108"/>
        <v>0</v>
      </c>
      <c r="NJ69" s="26"/>
      <c r="NK69" s="26"/>
      <c r="NL69" s="26">
        <f t="shared" si="109"/>
        <v>0</v>
      </c>
      <c r="NM69" s="26"/>
      <c r="NN69" s="26"/>
      <c r="NO69" s="26">
        <f t="shared" si="110"/>
        <v>0</v>
      </c>
      <c r="NP69" s="26"/>
      <c r="NQ69" s="26"/>
      <c r="NR69" s="26">
        <f t="shared" si="111"/>
        <v>0</v>
      </c>
      <c r="NS69" s="26"/>
      <c r="NT69" s="26"/>
      <c r="NU69" s="26">
        <f t="shared" si="112"/>
        <v>0</v>
      </c>
      <c r="NV69" s="26"/>
      <c r="NW69" s="26"/>
      <c r="NX69" s="26">
        <f t="shared" si="113"/>
        <v>0</v>
      </c>
      <c r="NY69" s="26"/>
      <c r="NZ69" s="26"/>
      <c r="OA69" s="26">
        <f t="shared" si="114"/>
        <v>0</v>
      </c>
      <c r="OB69" s="26"/>
      <c r="OC69" s="26"/>
      <c r="OD69" s="26">
        <f t="shared" si="115"/>
        <v>0</v>
      </c>
      <c r="OE69" s="26"/>
      <c r="OF69" s="26"/>
      <c r="OG69" s="26">
        <f t="shared" si="116"/>
        <v>0</v>
      </c>
      <c r="OH69" s="26"/>
      <c r="OI69" s="26"/>
      <c r="OJ69" s="26">
        <f t="shared" si="117"/>
        <v>0</v>
      </c>
      <c r="OK69" s="26"/>
      <c r="OL69" s="26"/>
      <c r="OM69" s="26">
        <f t="shared" si="132"/>
        <v>0</v>
      </c>
      <c r="ON69" s="26"/>
      <c r="OO69" s="26"/>
      <c r="OP69" s="26">
        <f t="shared" si="118"/>
        <v>0</v>
      </c>
      <c r="OQ69" s="26"/>
      <c r="OR69" s="26"/>
      <c r="OS69" s="27">
        <f t="shared" si="119"/>
        <v>0</v>
      </c>
      <c r="OT69" s="26"/>
      <c r="OU69" s="26"/>
      <c r="OV69" s="26">
        <f t="shared" si="133"/>
        <v>0</v>
      </c>
      <c r="OW69" s="26"/>
      <c r="OX69" s="26"/>
      <c r="OY69" s="26">
        <f t="shared" si="120"/>
        <v>0</v>
      </c>
      <c r="OZ69" s="26"/>
      <c r="PA69" s="26"/>
      <c r="PB69" s="26">
        <f t="shared" si="121"/>
        <v>0</v>
      </c>
      <c r="PC69" s="26"/>
      <c r="PD69" s="26"/>
      <c r="PE69" s="26">
        <f t="shared" si="122"/>
        <v>0</v>
      </c>
      <c r="PF69" s="28">
        <f t="shared" si="123"/>
        <v>0</v>
      </c>
      <c r="PG69" s="29">
        <f t="shared" si="124"/>
        <v>0</v>
      </c>
      <c r="PH69" s="18"/>
      <c r="PI69" s="28">
        <f t="shared" si="125"/>
        <v>0</v>
      </c>
      <c r="PJ69" s="29">
        <f t="shared" si="126"/>
        <v>0</v>
      </c>
      <c r="PK69" s="6"/>
      <c r="PL69" s="28">
        <f t="shared" si="127"/>
        <v>0</v>
      </c>
      <c r="PM69" s="28">
        <f t="shared" si="128"/>
        <v>0</v>
      </c>
      <c r="PN69" s="6"/>
      <c r="PO69" s="28">
        <f t="shared" si="129"/>
        <v>0</v>
      </c>
      <c r="PP69" s="29">
        <f t="shared" si="130"/>
        <v>0</v>
      </c>
    </row>
    <row r="70" spans="1:432" s="30" customFormat="1" ht="20.25" hidden="1" x14ac:dyDescent="0.3">
      <c r="A70" s="19">
        <v>66</v>
      </c>
      <c r="B70" s="42" t="s">
        <v>177</v>
      </c>
      <c r="C70" s="32" t="s">
        <v>122</v>
      </c>
      <c r="D70" s="26">
        <v>0</v>
      </c>
      <c r="E70" s="26"/>
      <c r="F70" s="26"/>
      <c r="G70" s="26">
        <f t="shared" si="134"/>
        <v>0</v>
      </c>
      <c r="H70" s="26"/>
      <c r="I70" s="26"/>
      <c r="J70" s="26">
        <f t="shared" si="135"/>
        <v>0</v>
      </c>
      <c r="K70" s="26"/>
      <c r="L70" s="26"/>
      <c r="M70" s="26">
        <f t="shared" si="136"/>
        <v>0</v>
      </c>
      <c r="N70" s="26"/>
      <c r="O70" s="26"/>
      <c r="P70" s="26">
        <f t="shared" si="137"/>
        <v>0</v>
      </c>
      <c r="Q70" s="26"/>
      <c r="R70" s="26"/>
      <c r="S70" s="26">
        <f t="shared" si="138"/>
        <v>0</v>
      </c>
      <c r="T70" s="26"/>
      <c r="U70" s="26"/>
      <c r="V70" s="26">
        <f t="shared" si="139"/>
        <v>0</v>
      </c>
      <c r="W70" s="26"/>
      <c r="X70" s="26"/>
      <c r="Y70" s="26">
        <f t="shared" si="140"/>
        <v>0</v>
      </c>
      <c r="Z70" s="26"/>
      <c r="AA70" s="26"/>
      <c r="AB70" s="26">
        <f t="shared" si="141"/>
        <v>0</v>
      </c>
      <c r="AC70" s="26"/>
      <c r="AD70" s="26"/>
      <c r="AE70" s="26">
        <f t="shared" si="142"/>
        <v>0</v>
      </c>
      <c r="AF70" s="26"/>
      <c r="AG70" s="26"/>
      <c r="AH70" s="26">
        <f t="shared" si="143"/>
        <v>0</v>
      </c>
      <c r="AI70" s="26"/>
      <c r="AJ70" s="26"/>
      <c r="AK70" s="26">
        <f t="shared" si="144"/>
        <v>0</v>
      </c>
      <c r="AL70" s="26"/>
      <c r="AM70" s="26"/>
      <c r="AN70" s="26">
        <f t="shared" si="145"/>
        <v>0</v>
      </c>
      <c r="AO70" s="26"/>
      <c r="AP70" s="26"/>
      <c r="AQ70" s="26">
        <f t="shared" si="146"/>
        <v>0</v>
      </c>
      <c r="AR70" s="26"/>
      <c r="AS70" s="26"/>
      <c r="AT70" s="26">
        <f t="shared" ref="AT70:AT99" si="151">AQ70+AR70-AS70</f>
        <v>0</v>
      </c>
      <c r="AU70" s="26"/>
      <c r="AV70" s="26"/>
      <c r="AW70" s="26">
        <f t="shared" ref="AW70:AW99" si="152">AT70+AU70-AV70</f>
        <v>0</v>
      </c>
      <c r="AX70" s="26"/>
      <c r="AY70" s="26"/>
      <c r="AZ70" s="26">
        <f t="shared" ref="AZ70:AZ99" si="153">AW70+AX70-AY70</f>
        <v>0</v>
      </c>
      <c r="BA70" s="26"/>
      <c r="BB70" s="26"/>
      <c r="BC70" s="26">
        <f t="shared" ref="BC70:BC99" si="154">AZ70+BA70-BB70</f>
        <v>0</v>
      </c>
      <c r="BD70" s="26"/>
      <c r="BE70" s="26"/>
      <c r="BF70" s="26">
        <f t="shared" ref="BF70:BF99" si="155">BC70+BD70-BE70</f>
        <v>0</v>
      </c>
      <c r="BG70" s="26"/>
      <c r="BH70" s="26"/>
      <c r="BI70" s="26">
        <f t="shared" ref="BI70:BI99" si="156">BF70+BG70-BH70</f>
        <v>0</v>
      </c>
      <c r="BJ70" s="26"/>
      <c r="BK70" s="26"/>
      <c r="BL70" s="26">
        <f t="shared" ref="BL70:BL99" si="157">BI70+BJ70-BK70</f>
        <v>0</v>
      </c>
      <c r="BM70" s="26"/>
      <c r="BN70" s="26"/>
      <c r="BO70" s="26">
        <f t="shared" ref="BO70:BO99" si="158">BL70+BM70-BN70</f>
        <v>0</v>
      </c>
      <c r="BP70" s="26"/>
      <c r="BQ70" s="26"/>
      <c r="BR70" s="26">
        <f t="shared" ref="BR70:BR99" si="159">BO70+BP70-BQ70</f>
        <v>0</v>
      </c>
      <c r="BS70" s="26"/>
      <c r="BT70" s="26"/>
      <c r="BU70" s="26">
        <f t="shared" ref="BU70:BU99" si="160">BR70+BS70-BT70</f>
        <v>0</v>
      </c>
      <c r="BV70" s="26"/>
      <c r="BW70" s="26"/>
      <c r="BX70" s="26">
        <f t="shared" ref="BX70:BX99" si="161">BU70+BV70-BW70</f>
        <v>0</v>
      </c>
      <c r="BY70" s="26"/>
      <c r="BZ70" s="26"/>
      <c r="CA70" s="27">
        <f t="shared" ref="CA70:CA99" si="162">BX70+BY70-BZ70</f>
        <v>0</v>
      </c>
      <c r="CB70" s="26"/>
      <c r="CC70" s="26"/>
      <c r="CD70" s="26">
        <f t="shared" ref="CD70:CD99" si="163">CA70+CB70-CC70</f>
        <v>0</v>
      </c>
      <c r="CE70" s="26"/>
      <c r="CF70" s="26"/>
      <c r="CG70" s="26">
        <f t="shared" ref="CG70:CG99" si="164">CD70+CE70-CF70</f>
        <v>0</v>
      </c>
      <c r="CH70" s="26"/>
      <c r="CI70" s="26"/>
      <c r="CJ70" s="26">
        <f t="shared" ref="CJ70:CJ99" si="165">CG70+CH70-CI70</f>
        <v>0</v>
      </c>
      <c r="CK70" s="26"/>
      <c r="CL70" s="26"/>
      <c r="CM70" s="26">
        <f t="shared" ref="CM70:CM99" si="166">CJ70+CK70-CL70</f>
        <v>0</v>
      </c>
      <c r="CN70" s="26"/>
      <c r="CO70" s="26"/>
      <c r="CP70" s="26">
        <f t="shared" ref="CP70:CP99" si="167">CM70+CN70-CO70</f>
        <v>0</v>
      </c>
      <c r="CQ70" s="26"/>
      <c r="CR70" s="26"/>
      <c r="CS70" s="26">
        <f t="shared" ref="CS70:CS99" si="168">CP70+CQ70-CR70</f>
        <v>0</v>
      </c>
      <c r="CT70" s="26"/>
      <c r="CU70" s="26"/>
      <c r="CV70" s="26">
        <f t="shared" ref="CV70:CV99" si="169">CS70+CT70-CU70</f>
        <v>0</v>
      </c>
      <c r="CW70" s="26"/>
      <c r="CX70" s="26"/>
      <c r="CY70" s="26">
        <f t="shared" ref="CY70:CY99" si="170">CV70+CW70-CX70</f>
        <v>0</v>
      </c>
      <c r="CZ70" s="26"/>
      <c r="DA70" s="26"/>
      <c r="DB70" s="26">
        <f t="shared" ref="DB70:DB99" si="171">CY70+CZ70-DA70</f>
        <v>0</v>
      </c>
      <c r="DC70" s="26"/>
      <c r="DD70" s="26"/>
      <c r="DE70" s="26">
        <f t="shared" ref="DE70:DE99" si="172">DB70+DC70-DD70</f>
        <v>0</v>
      </c>
      <c r="DF70" s="26"/>
      <c r="DG70" s="26"/>
      <c r="DH70" s="26">
        <f t="shared" ref="DH70:DH99" si="173">DE70+DF70-DG70</f>
        <v>0</v>
      </c>
      <c r="DI70" s="26"/>
      <c r="DJ70" s="26"/>
      <c r="DK70" s="26">
        <f t="shared" ref="DK70:DK99" si="174">DH70+DI70-DJ70</f>
        <v>0</v>
      </c>
      <c r="DL70" s="26"/>
      <c r="DM70" s="26"/>
      <c r="DN70" s="26">
        <f t="shared" ref="DN70:DN99" si="175">DK70+DL70-DM70</f>
        <v>0</v>
      </c>
      <c r="DO70" s="26"/>
      <c r="DP70" s="26"/>
      <c r="DQ70" s="26">
        <f t="shared" ref="DQ70:DQ99" si="176">DN70+DO70-DP70</f>
        <v>0</v>
      </c>
      <c r="DR70" s="26"/>
      <c r="DS70" s="26"/>
      <c r="DT70" s="26">
        <f t="shared" ref="DT70:DT99" si="177">DQ70+DR70-DS70</f>
        <v>0</v>
      </c>
      <c r="DU70" s="26"/>
      <c r="DV70" s="26"/>
      <c r="DW70" s="26">
        <f t="shared" ref="DW70:DW99" si="178">DT70+DU70-DV70</f>
        <v>0</v>
      </c>
      <c r="DX70" s="26"/>
      <c r="DY70" s="26"/>
      <c r="DZ70" s="26">
        <f t="shared" ref="DZ70:DZ99" si="179">DW70+DX70-DY70</f>
        <v>0</v>
      </c>
      <c r="EA70" s="26"/>
      <c r="EB70" s="26"/>
      <c r="EC70" s="26">
        <f t="shared" ref="EC70:EC99" si="180">DZ70+EA70-EB70</f>
        <v>0</v>
      </c>
      <c r="ED70" s="26"/>
      <c r="EE70" s="26"/>
      <c r="EF70" s="26">
        <f t="shared" ref="EF70:EF99" si="181">EC70+ED70-EE70</f>
        <v>0</v>
      </c>
      <c r="EG70" s="26"/>
      <c r="EH70" s="26"/>
      <c r="EI70" s="26">
        <f t="shared" ref="EI70:EI99" si="182">EF70+EG70-EH70</f>
        <v>0</v>
      </c>
      <c r="EJ70" s="26"/>
      <c r="EK70" s="26"/>
      <c r="EL70" s="26">
        <f t="shared" ref="EL70:EL99" si="183">EI70+EJ70-EK70</f>
        <v>0</v>
      </c>
      <c r="EM70" s="26"/>
      <c r="EN70" s="26"/>
      <c r="EO70" s="26">
        <f t="shared" ref="EO70:EO99" si="184">EL70+EM70-EN70</f>
        <v>0</v>
      </c>
      <c r="EP70" s="26"/>
      <c r="EQ70" s="26"/>
      <c r="ER70" s="26">
        <f t="shared" ref="ER70:ER99" si="185">EO70+EP70-EQ70</f>
        <v>0</v>
      </c>
      <c r="ES70" s="26"/>
      <c r="ET70" s="26"/>
      <c r="EU70" s="26">
        <f t="shared" ref="EU70:EU99" si="186">ER70+ES70-ET70</f>
        <v>0</v>
      </c>
      <c r="EV70" s="26"/>
      <c r="EW70" s="26"/>
      <c r="EX70" s="26">
        <f t="shared" ref="EX70:EX99" si="187">EU70+EV70-EW70</f>
        <v>0</v>
      </c>
      <c r="EY70" s="26"/>
      <c r="EZ70" s="26"/>
      <c r="FA70" s="26">
        <f t="shared" ref="FA70:FA99" si="188">EX70+EY70-EZ70</f>
        <v>0</v>
      </c>
      <c r="FB70" s="26"/>
      <c r="FC70" s="26"/>
      <c r="FD70" s="26">
        <f t="shared" ref="FD70:FD99" si="189">FA70+FB70-FC70</f>
        <v>0</v>
      </c>
      <c r="FE70" s="26"/>
      <c r="FF70" s="26"/>
      <c r="FG70" s="26">
        <f t="shared" si="147"/>
        <v>0</v>
      </c>
      <c r="FH70" s="26"/>
      <c r="FI70" s="26"/>
      <c r="FJ70" s="26">
        <f t="shared" ref="FJ70:FJ99" si="190">FG70+FH70-FI70</f>
        <v>0</v>
      </c>
      <c r="FK70" s="26"/>
      <c r="FL70" s="26"/>
      <c r="FM70" s="26">
        <f t="shared" ref="FM70:FM99" si="191">FJ70+FK70-FL70</f>
        <v>0</v>
      </c>
      <c r="FN70" s="26"/>
      <c r="FO70" s="26"/>
      <c r="FP70" s="26">
        <f t="shared" ref="FP70:FP99" si="192">FM70+FN70-FO70</f>
        <v>0</v>
      </c>
      <c r="FQ70" s="26"/>
      <c r="FR70" s="26"/>
      <c r="FS70" s="26">
        <f t="shared" ref="FS70:FS99" si="193">FP70+FQ70-FR70</f>
        <v>0</v>
      </c>
      <c r="FT70" s="26"/>
      <c r="FU70" s="26"/>
      <c r="FV70" s="26">
        <f t="shared" ref="FV70:FV99" si="194">FS70+FT70-FU70</f>
        <v>0</v>
      </c>
      <c r="FW70" s="26"/>
      <c r="FX70" s="26"/>
      <c r="FY70" s="26">
        <f t="shared" ref="FY70:FY99" si="195">FV70+FW70-FX70</f>
        <v>0</v>
      </c>
      <c r="FZ70" s="26"/>
      <c r="GA70" s="26"/>
      <c r="GB70" s="26">
        <f t="shared" ref="GB70:GB99" si="196">FY70+FZ70-GA70</f>
        <v>0</v>
      </c>
      <c r="GC70" s="26"/>
      <c r="GD70" s="26"/>
      <c r="GE70" s="26">
        <f t="shared" ref="GE70:GE99" si="197">GB70+GC70-GD70</f>
        <v>0</v>
      </c>
      <c r="GF70" s="26"/>
      <c r="GG70" s="26"/>
      <c r="GH70" s="26">
        <f t="shared" ref="GH70:GH99" si="198">GE70+GF70-GG70</f>
        <v>0</v>
      </c>
      <c r="GI70" s="26"/>
      <c r="GJ70" s="26"/>
      <c r="GK70" s="26">
        <f t="shared" ref="GK70:GK99" si="199">GH70+GI70-GJ70</f>
        <v>0</v>
      </c>
      <c r="GL70" s="26"/>
      <c r="GM70" s="26"/>
      <c r="GN70" s="26">
        <f t="shared" ref="GN70:GN99" si="200">GK70+GL70-GM70</f>
        <v>0</v>
      </c>
      <c r="GO70" s="26"/>
      <c r="GP70" s="26"/>
      <c r="GQ70" s="26">
        <f t="shared" ref="GQ70:GQ99" si="201">GN70+GO70-GP70</f>
        <v>0</v>
      </c>
      <c r="GR70" s="26"/>
      <c r="GS70" s="26"/>
      <c r="GT70" s="26">
        <f t="shared" ref="GT70:GT99" si="202">GQ70+GR70-GS70</f>
        <v>0</v>
      </c>
      <c r="GU70" s="26"/>
      <c r="GV70" s="26"/>
      <c r="GW70" s="26">
        <f t="shared" ref="GW70:GW99" si="203">GT70+GU70-GV70</f>
        <v>0</v>
      </c>
      <c r="GX70" s="26"/>
      <c r="GY70" s="26"/>
      <c r="GZ70" s="26">
        <f t="shared" ref="GZ70:GZ99" si="204">GW70+GX70-GY70</f>
        <v>0</v>
      </c>
      <c r="HA70" s="26"/>
      <c r="HB70" s="26"/>
      <c r="HC70" s="26">
        <f t="shared" ref="HC70:HC99" si="205">GZ70+HA70-HB70</f>
        <v>0</v>
      </c>
      <c r="HD70" s="26"/>
      <c r="HE70" s="26"/>
      <c r="HF70" s="26">
        <f t="shared" ref="HF70:HF99" si="206">HC70+HD70-HE70</f>
        <v>0</v>
      </c>
      <c r="HG70" s="26"/>
      <c r="HH70" s="26"/>
      <c r="HI70" s="26">
        <f t="shared" ref="HI70:HI101" si="207">HF70+HG70-HH70</f>
        <v>0</v>
      </c>
      <c r="HJ70" s="26"/>
      <c r="HK70" s="26"/>
      <c r="HL70" s="26">
        <f t="shared" ref="HL70:HL101" si="208">HI70+HJ70-HK70</f>
        <v>0</v>
      </c>
      <c r="HM70" s="26"/>
      <c r="HN70" s="26"/>
      <c r="HO70" s="26">
        <f t="shared" ref="HO70:HO101" si="209">HL70+HM70-HN70</f>
        <v>0</v>
      </c>
      <c r="HP70" s="26"/>
      <c r="HQ70" s="26"/>
      <c r="HR70" s="26">
        <f t="shared" ref="HR70:HR101" si="210">HO70+HP70-HQ70</f>
        <v>0</v>
      </c>
      <c r="HS70" s="26"/>
      <c r="HT70" s="26"/>
      <c r="HU70" s="26">
        <f t="shared" si="148"/>
        <v>0</v>
      </c>
      <c r="HV70" s="26"/>
      <c r="HW70" s="26"/>
      <c r="HX70" s="26">
        <f t="shared" ref="HX70:HX101" si="211">HU70+HV70-HW70</f>
        <v>0</v>
      </c>
      <c r="HY70" s="26"/>
      <c r="HZ70" s="26"/>
      <c r="IA70" s="26">
        <f t="shared" ref="IA70:IA101" si="212">HX70+HY70-HZ70</f>
        <v>0</v>
      </c>
      <c r="IB70" s="26"/>
      <c r="IC70" s="26"/>
      <c r="ID70" s="26">
        <f t="shared" ref="ID70:ID101" si="213">IA70+IB70-IC70</f>
        <v>0</v>
      </c>
      <c r="IE70" s="26"/>
      <c r="IF70" s="26"/>
      <c r="IG70" s="33">
        <f t="shared" ref="IG70:IG101" si="214">ID70+IE70-IF70</f>
        <v>0</v>
      </c>
      <c r="IH70" s="26"/>
      <c r="II70" s="26"/>
      <c r="IJ70" s="33">
        <f t="shared" ref="IJ70:IJ101" si="215">IG70+IH70-II70</f>
        <v>0</v>
      </c>
      <c r="IK70" s="26"/>
      <c r="IL70" s="26"/>
      <c r="IM70" s="33">
        <f t="shared" ref="IM70:IM101" si="216">++IJ70+IK70-IL70</f>
        <v>0</v>
      </c>
      <c r="IN70" s="26"/>
      <c r="IO70" s="26"/>
      <c r="IP70" s="26">
        <f t="shared" ref="IP70:IP101" si="217">IM70+IN70-IO70</f>
        <v>0</v>
      </c>
      <c r="IQ70" s="26"/>
      <c r="IR70" s="26"/>
      <c r="IS70" s="26">
        <f t="shared" ref="IS70:IS101" si="218">IP70+IQ70-IR70</f>
        <v>0</v>
      </c>
      <c r="IT70" s="26"/>
      <c r="IU70" s="26"/>
      <c r="IV70" s="26">
        <f t="shared" ref="IV70:IV101" si="219">IS70+IT70-IU70</f>
        <v>0</v>
      </c>
      <c r="IW70" s="26"/>
      <c r="IX70" s="26"/>
      <c r="IY70" s="26">
        <f t="shared" ref="IY70:IY101" si="220">IV70+IW70-IX70</f>
        <v>0</v>
      </c>
      <c r="IZ70" s="26"/>
      <c r="JA70" s="26"/>
      <c r="JB70" s="26">
        <f t="shared" ref="JB70:JB101" si="221">IY70+IZ70-JA70</f>
        <v>0</v>
      </c>
      <c r="JC70" s="26"/>
      <c r="JD70" s="26"/>
      <c r="JE70" s="26">
        <f t="shared" ref="JE70:JE101" si="222">JB70+JC70-JD70</f>
        <v>0</v>
      </c>
      <c r="JF70" s="26"/>
      <c r="JG70" s="26"/>
      <c r="JH70" s="26">
        <f t="shared" ref="JH70:JH101" si="223">JE70+JF70-JG70</f>
        <v>0</v>
      </c>
      <c r="JI70" s="26"/>
      <c r="JJ70" s="26"/>
      <c r="JK70" s="26">
        <f t="shared" ref="JK70:JK101" si="224">JH70+JI70-JJ70</f>
        <v>0</v>
      </c>
      <c r="JL70" s="26"/>
      <c r="JM70" s="26"/>
      <c r="JN70" s="26">
        <f t="shared" ref="JN70:JN101" si="225">JK70+JL70-JM70</f>
        <v>0</v>
      </c>
      <c r="JO70" s="26"/>
      <c r="JP70" s="26"/>
      <c r="JQ70" s="26">
        <f t="shared" ref="JQ70:JQ101" si="226">JN70+JO70-JP70</f>
        <v>0</v>
      </c>
      <c r="JR70" s="26"/>
      <c r="JS70" s="26"/>
      <c r="JT70" s="26">
        <f t="shared" ref="JT70:JT103" si="227">JQ70+JR70-JS70</f>
        <v>0</v>
      </c>
      <c r="JU70" s="26"/>
      <c r="JV70" s="26"/>
      <c r="JW70" s="26">
        <f t="shared" si="131"/>
        <v>0</v>
      </c>
      <c r="JX70" s="26"/>
      <c r="JY70" s="26"/>
      <c r="JZ70" s="26">
        <f t="shared" ref="JZ70:JZ103" si="228">JW70+JX70-JY70</f>
        <v>0</v>
      </c>
      <c r="KA70" s="26"/>
      <c r="KB70" s="26"/>
      <c r="KC70" s="26">
        <f t="shared" ref="KC70:KC103" si="229">JZ70+KA70-KB70</f>
        <v>0</v>
      </c>
      <c r="KD70" s="26"/>
      <c r="KE70" s="26"/>
      <c r="KF70" s="26">
        <f t="shared" ref="KF70:KF103" si="230">KC70+KD70-KE70</f>
        <v>0</v>
      </c>
      <c r="KG70" s="26"/>
      <c r="KH70" s="26"/>
      <c r="KI70" s="26">
        <f t="shared" ref="KI70:KI103" si="231">KF70+KG70-KH70</f>
        <v>0</v>
      </c>
      <c r="KJ70" s="26"/>
      <c r="KK70" s="26"/>
      <c r="KL70" s="26">
        <f t="shared" ref="KL70:KL101" si="232">KI70+KJ70-KK70</f>
        <v>0</v>
      </c>
      <c r="KM70" s="26"/>
      <c r="KN70" s="26"/>
      <c r="KO70" s="26">
        <f t="shared" ref="KO70:KO101" si="233">KL70+KM70-KN70</f>
        <v>0</v>
      </c>
      <c r="KP70" s="26"/>
      <c r="KQ70" s="26"/>
      <c r="KR70" s="26">
        <f t="shared" ref="KR70:KR101" si="234">KO70+KP70-KQ70</f>
        <v>0</v>
      </c>
      <c r="KS70" s="26"/>
      <c r="KT70" s="26"/>
      <c r="KU70" s="26">
        <f t="shared" ref="KU70:KU101" si="235">KR70+KS70-KT70</f>
        <v>0</v>
      </c>
      <c r="KV70" s="26"/>
      <c r="KW70" s="26"/>
      <c r="KX70" s="26">
        <f t="shared" ref="KX70:KX101" si="236">KU70+KV70-KW70</f>
        <v>0</v>
      </c>
      <c r="KY70" s="26"/>
      <c r="KZ70" s="26"/>
      <c r="LA70" s="26">
        <f t="shared" ref="LA70:LA103" si="237">KX70+KY70-KZ70</f>
        <v>0</v>
      </c>
      <c r="LB70" s="26"/>
      <c r="LC70" s="26"/>
      <c r="LD70" s="26">
        <f t="shared" ref="LD70:LD103" si="238">LA70+LB70-LC70</f>
        <v>0</v>
      </c>
      <c r="LE70" s="26"/>
      <c r="LF70" s="26"/>
      <c r="LG70" s="26">
        <f t="shared" ref="LG70:LG103" si="239">LD70+LE70-LF70</f>
        <v>0</v>
      </c>
      <c r="LH70" s="26"/>
      <c r="LI70" s="26"/>
      <c r="LJ70" s="26">
        <f t="shared" ref="LJ70:LJ103" si="240">LG70+LH70-LI70</f>
        <v>0</v>
      </c>
      <c r="LK70" s="26"/>
      <c r="LL70" s="26"/>
      <c r="LM70" s="26">
        <f t="shared" ref="LM70:LM103" si="241">LJ70+LK70-LL70</f>
        <v>0</v>
      </c>
      <c r="LN70" s="26"/>
      <c r="LO70" s="26"/>
      <c r="LP70" s="26">
        <f t="shared" ref="LP70:LP103" si="242">LM70+LN70-LO70</f>
        <v>0</v>
      </c>
      <c r="LQ70" s="26"/>
      <c r="LR70" s="26"/>
      <c r="LS70" s="26">
        <f t="shared" si="149"/>
        <v>0</v>
      </c>
      <c r="LT70" s="26"/>
      <c r="LU70" s="26"/>
      <c r="LV70" s="26">
        <f t="shared" ref="LV70:LV103" si="243">LS70+LT70-LU70</f>
        <v>0</v>
      </c>
      <c r="LW70" s="26"/>
      <c r="LX70" s="26"/>
      <c r="LY70" s="26">
        <f t="shared" si="150"/>
        <v>0</v>
      </c>
      <c r="LZ70" s="26"/>
      <c r="MA70" s="26"/>
      <c r="MB70" s="26">
        <f t="shared" ref="MB70:MB103" si="244">LY70+LZ70-MA70</f>
        <v>0</v>
      </c>
      <c r="MC70" s="26"/>
      <c r="MD70" s="26"/>
      <c r="ME70" s="26">
        <f t="shared" ref="ME70:ME103" si="245">MB70+MC70-MD70</f>
        <v>0</v>
      </c>
      <c r="MF70" s="26"/>
      <c r="MG70" s="26"/>
      <c r="MH70" s="26">
        <f t="shared" ref="MH70:MH103" si="246">ME70+MF70-MG70</f>
        <v>0</v>
      </c>
      <c r="MI70" s="26"/>
      <c r="MJ70" s="26"/>
      <c r="MK70" s="26">
        <f t="shared" ref="MK70:MK103" si="247">MH70+MI70-MJ70</f>
        <v>0</v>
      </c>
      <c r="ML70" s="26"/>
      <c r="MM70" s="26"/>
      <c r="MN70" s="26">
        <f t="shared" ref="MN70:MN103" si="248">MK70+ML70-MM70</f>
        <v>0</v>
      </c>
      <c r="MO70" s="26"/>
      <c r="MP70" s="26"/>
      <c r="MQ70" s="26">
        <f t="shared" ref="MQ70:MQ103" si="249">MN70+MO70-MP70</f>
        <v>0</v>
      </c>
      <c r="MR70" s="26"/>
      <c r="MS70" s="26"/>
      <c r="MT70" s="26">
        <f t="shared" ref="MT70:MT103" si="250">MQ70+MR70-MS70</f>
        <v>0</v>
      </c>
      <c r="MU70" s="26"/>
      <c r="MV70" s="26"/>
      <c r="MW70" s="26">
        <f t="shared" ref="MW70:MW103" si="251">MT70+MU70-MV70</f>
        <v>0</v>
      </c>
      <c r="MX70" s="26"/>
      <c r="MY70" s="26"/>
      <c r="MZ70" s="26">
        <f t="shared" ref="MZ70:MZ103" si="252">MW70+MX70-MY70</f>
        <v>0</v>
      </c>
      <c r="NA70" s="26"/>
      <c r="NB70" s="26"/>
      <c r="NC70" s="26">
        <f t="shared" ref="NC70:NC103" si="253">MZ70+NA70-NB70</f>
        <v>0</v>
      </c>
      <c r="ND70" s="26"/>
      <c r="NE70" s="26"/>
      <c r="NF70" s="26">
        <f t="shared" ref="NF70:NF103" si="254">NC70+ND70-NE70</f>
        <v>0</v>
      </c>
      <c r="NG70" s="26"/>
      <c r="NH70" s="26"/>
      <c r="NI70" s="26">
        <f t="shared" ref="NI70:NI104" si="255">NF70+NG70-NH70</f>
        <v>0</v>
      </c>
      <c r="NJ70" s="26"/>
      <c r="NK70" s="26"/>
      <c r="NL70" s="26">
        <f t="shared" ref="NL70:NL104" si="256">NI70+NJ70-NK70</f>
        <v>0</v>
      </c>
      <c r="NM70" s="26"/>
      <c r="NN70" s="26"/>
      <c r="NO70" s="26">
        <f t="shared" ref="NO70:NO104" si="257">NL70+NM70-NN70</f>
        <v>0</v>
      </c>
      <c r="NP70" s="26"/>
      <c r="NQ70" s="26"/>
      <c r="NR70" s="26">
        <f t="shared" ref="NR70:NR104" si="258">NO70+NP70-NQ70</f>
        <v>0</v>
      </c>
      <c r="NS70" s="26"/>
      <c r="NT70" s="26"/>
      <c r="NU70" s="26">
        <f t="shared" ref="NU70:NU104" si="259">NR70+NS70-NT70</f>
        <v>0</v>
      </c>
      <c r="NV70" s="26"/>
      <c r="NW70" s="26"/>
      <c r="NX70" s="26">
        <f t="shared" ref="NX70:NX104" si="260">NU70+NV70-NW70</f>
        <v>0</v>
      </c>
      <c r="NY70" s="26"/>
      <c r="NZ70" s="26"/>
      <c r="OA70" s="26">
        <f t="shared" ref="OA70:OA104" si="261">NX70+NY70-NZ70</f>
        <v>0</v>
      </c>
      <c r="OB70" s="26"/>
      <c r="OC70" s="26"/>
      <c r="OD70" s="26">
        <f t="shared" ref="OD70:OD104" si="262">OA70+OB70-OC70</f>
        <v>0</v>
      </c>
      <c r="OE70" s="26"/>
      <c r="OF70" s="26"/>
      <c r="OG70" s="26">
        <f t="shared" ref="OG70:OG104" si="263">OD70+OE70-OF70</f>
        <v>0</v>
      </c>
      <c r="OH70" s="26"/>
      <c r="OI70" s="26"/>
      <c r="OJ70" s="26">
        <f t="shared" ref="OJ70:OJ104" si="264">OG70+OH70-OI70</f>
        <v>0</v>
      </c>
      <c r="OK70" s="26"/>
      <c r="OL70" s="26"/>
      <c r="OM70" s="26">
        <f t="shared" si="132"/>
        <v>0</v>
      </c>
      <c r="ON70" s="26"/>
      <c r="OO70" s="26"/>
      <c r="OP70" s="26">
        <f t="shared" ref="OP70:OP102" si="265">OM70+ON70-OO70</f>
        <v>0</v>
      </c>
      <c r="OQ70" s="26"/>
      <c r="OR70" s="26"/>
      <c r="OS70" s="27">
        <f t="shared" ref="OS70:OS104" si="266">OP70+OQ70-OR70</f>
        <v>0</v>
      </c>
      <c r="OT70" s="26"/>
      <c r="OU70" s="26"/>
      <c r="OV70" s="26">
        <f t="shared" si="133"/>
        <v>0</v>
      </c>
      <c r="OW70" s="26"/>
      <c r="OX70" s="26"/>
      <c r="OY70" s="26">
        <f t="shared" ref="OY70:OY104" si="267">OV70+OW70-OX70</f>
        <v>0</v>
      </c>
      <c r="OZ70" s="26"/>
      <c r="PA70" s="26"/>
      <c r="PB70" s="26">
        <f t="shared" ref="PB70:PB104" si="268">OY70+OZ70-PA70</f>
        <v>0</v>
      </c>
      <c r="PC70" s="26"/>
      <c r="PD70" s="26"/>
      <c r="PE70" s="26">
        <f t="shared" ref="PE70:PE104" si="269">PB70+PC70-PD70</f>
        <v>0</v>
      </c>
      <c r="PF70" s="28">
        <f t="shared" ref="PF70:PF104" si="270">+DA70+DD70+DG70+DJ70+DM70+DP70+DS70+DV70+DY70+EB70+EH70+EK70+EN70+EQ70+ET70+EW70+FC70+FF70+FI70+FL70+FO70+FR70+FU70</f>
        <v>0</v>
      </c>
      <c r="PG70" s="29">
        <f t="shared" ref="PG70:PG104" si="271">+PF70/23</f>
        <v>0</v>
      </c>
      <c r="PH70" s="18"/>
      <c r="PI70" s="28">
        <f t="shared" ref="PI70:PI104" si="272">+FX70+GA70+GD70+GG70+GJ70+GM70+GP70+GS70+GV70+GY70+HB70+HE70+HH70+HK70+HN70+HT70+HW70+IC70+IF70+II70+IL70+IO70+IR70+IU70+IX70+HZ70</f>
        <v>0</v>
      </c>
      <c r="PJ70" s="29">
        <f t="shared" ref="PJ70:PJ104" si="273">+PI70/26</f>
        <v>0</v>
      </c>
      <c r="PK70" s="6"/>
      <c r="PL70" s="28">
        <f t="shared" ref="PL70:PL104" si="274">+JA70+JD70+JG70+JJ70+JM70+JP70+JS70+JV70+JY70+KB70+KE70+KH70+KK70+KN70+KQ70+KT70+KW70+KZ70+LC70+LF70+LI70+LL70+LO70+LR70+LU70</f>
        <v>0</v>
      </c>
      <c r="PM70" s="28">
        <f t="shared" ref="PM70:PM104" si="275">+PL70/25</f>
        <v>0</v>
      </c>
      <c r="PN70" s="6"/>
      <c r="PO70" s="28">
        <f t="shared" ref="PO70:PO104" si="276">+PF70+PI70+PL70</f>
        <v>0</v>
      </c>
      <c r="PP70" s="29">
        <f t="shared" ref="PP70:PP104" si="277">+PO70/74</f>
        <v>0</v>
      </c>
    </row>
    <row r="71" spans="1:432" s="30" customFormat="1" ht="20.25" hidden="1" x14ac:dyDescent="0.3">
      <c r="A71" s="19">
        <v>67</v>
      </c>
      <c r="B71" s="42" t="s">
        <v>178</v>
      </c>
      <c r="C71" s="32" t="s">
        <v>122</v>
      </c>
      <c r="D71" s="26">
        <v>0</v>
      </c>
      <c r="E71" s="26"/>
      <c r="F71" s="26"/>
      <c r="G71" s="26">
        <f t="shared" si="134"/>
        <v>0</v>
      </c>
      <c r="H71" s="26"/>
      <c r="I71" s="26"/>
      <c r="J71" s="26">
        <f t="shared" si="135"/>
        <v>0</v>
      </c>
      <c r="K71" s="26"/>
      <c r="L71" s="26"/>
      <c r="M71" s="26">
        <f t="shared" si="136"/>
        <v>0</v>
      </c>
      <c r="N71" s="26"/>
      <c r="O71" s="26"/>
      <c r="P71" s="26">
        <f t="shared" si="137"/>
        <v>0</v>
      </c>
      <c r="Q71" s="26"/>
      <c r="R71" s="26"/>
      <c r="S71" s="26">
        <f t="shared" si="138"/>
        <v>0</v>
      </c>
      <c r="T71" s="26"/>
      <c r="U71" s="26"/>
      <c r="V71" s="26">
        <f t="shared" si="139"/>
        <v>0</v>
      </c>
      <c r="W71" s="26"/>
      <c r="X71" s="26"/>
      <c r="Y71" s="26">
        <f t="shared" si="140"/>
        <v>0</v>
      </c>
      <c r="Z71" s="26"/>
      <c r="AA71" s="26"/>
      <c r="AB71" s="26">
        <f t="shared" si="141"/>
        <v>0</v>
      </c>
      <c r="AC71" s="26"/>
      <c r="AD71" s="26"/>
      <c r="AE71" s="26">
        <f t="shared" si="142"/>
        <v>0</v>
      </c>
      <c r="AF71" s="26"/>
      <c r="AG71" s="26"/>
      <c r="AH71" s="26">
        <f t="shared" si="143"/>
        <v>0</v>
      </c>
      <c r="AI71" s="26"/>
      <c r="AJ71" s="26"/>
      <c r="AK71" s="26">
        <f t="shared" si="144"/>
        <v>0</v>
      </c>
      <c r="AL71" s="26"/>
      <c r="AM71" s="26"/>
      <c r="AN71" s="26">
        <f t="shared" si="145"/>
        <v>0</v>
      </c>
      <c r="AO71" s="26"/>
      <c r="AP71" s="26"/>
      <c r="AQ71" s="26">
        <f t="shared" si="146"/>
        <v>0</v>
      </c>
      <c r="AR71" s="26"/>
      <c r="AS71" s="26"/>
      <c r="AT71" s="26">
        <f t="shared" si="151"/>
        <v>0</v>
      </c>
      <c r="AU71" s="26"/>
      <c r="AV71" s="26"/>
      <c r="AW71" s="26">
        <f t="shared" si="152"/>
        <v>0</v>
      </c>
      <c r="AX71" s="26"/>
      <c r="AY71" s="26"/>
      <c r="AZ71" s="26">
        <f t="shared" si="153"/>
        <v>0</v>
      </c>
      <c r="BA71" s="26"/>
      <c r="BB71" s="26"/>
      <c r="BC71" s="26">
        <f t="shared" si="154"/>
        <v>0</v>
      </c>
      <c r="BD71" s="26"/>
      <c r="BE71" s="26"/>
      <c r="BF71" s="26">
        <f t="shared" si="155"/>
        <v>0</v>
      </c>
      <c r="BG71" s="26"/>
      <c r="BH71" s="26"/>
      <c r="BI71" s="26">
        <f t="shared" si="156"/>
        <v>0</v>
      </c>
      <c r="BJ71" s="26"/>
      <c r="BK71" s="26"/>
      <c r="BL71" s="26">
        <f t="shared" si="157"/>
        <v>0</v>
      </c>
      <c r="BM71" s="26"/>
      <c r="BN71" s="26"/>
      <c r="BO71" s="26">
        <f t="shared" si="158"/>
        <v>0</v>
      </c>
      <c r="BP71" s="26"/>
      <c r="BQ71" s="26"/>
      <c r="BR71" s="26">
        <f t="shared" si="159"/>
        <v>0</v>
      </c>
      <c r="BS71" s="26"/>
      <c r="BT71" s="26"/>
      <c r="BU71" s="26">
        <f t="shared" si="160"/>
        <v>0</v>
      </c>
      <c r="BV71" s="26"/>
      <c r="BW71" s="26"/>
      <c r="BX71" s="26">
        <f t="shared" si="161"/>
        <v>0</v>
      </c>
      <c r="BY71" s="26"/>
      <c r="BZ71" s="26"/>
      <c r="CA71" s="27">
        <f t="shared" si="162"/>
        <v>0</v>
      </c>
      <c r="CB71" s="26"/>
      <c r="CC71" s="26"/>
      <c r="CD71" s="26">
        <f t="shared" si="163"/>
        <v>0</v>
      </c>
      <c r="CE71" s="26"/>
      <c r="CF71" s="26"/>
      <c r="CG71" s="26">
        <f t="shared" si="164"/>
        <v>0</v>
      </c>
      <c r="CH71" s="26"/>
      <c r="CI71" s="26"/>
      <c r="CJ71" s="26">
        <f t="shared" si="165"/>
        <v>0</v>
      </c>
      <c r="CK71" s="26"/>
      <c r="CL71" s="26"/>
      <c r="CM71" s="26">
        <f t="shared" si="166"/>
        <v>0</v>
      </c>
      <c r="CN71" s="26"/>
      <c r="CO71" s="26"/>
      <c r="CP71" s="26">
        <f t="shared" si="167"/>
        <v>0</v>
      </c>
      <c r="CQ71" s="26"/>
      <c r="CR71" s="26"/>
      <c r="CS71" s="26">
        <f t="shared" si="168"/>
        <v>0</v>
      </c>
      <c r="CT71" s="26"/>
      <c r="CU71" s="26"/>
      <c r="CV71" s="26">
        <f t="shared" si="169"/>
        <v>0</v>
      </c>
      <c r="CW71" s="26">
        <v>10</v>
      </c>
      <c r="CX71" s="26">
        <v>10</v>
      </c>
      <c r="CY71" s="26">
        <f t="shared" si="170"/>
        <v>0</v>
      </c>
      <c r="CZ71" s="26"/>
      <c r="DA71" s="26"/>
      <c r="DB71" s="26">
        <f t="shared" si="171"/>
        <v>0</v>
      </c>
      <c r="DC71" s="26"/>
      <c r="DD71" s="26"/>
      <c r="DE71" s="26">
        <f t="shared" si="172"/>
        <v>0</v>
      </c>
      <c r="DF71" s="26"/>
      <c r="DG71" s="26"/>
      <c r="DH71" s="26">
        <f t="shared" si="173"/>
        <v>0</v>
      </c>
      <c r="DI71" s="26"/>
      <c r="DJ71" s="26"/>
      <c r="DK71" s="26">
        <f t="shared" si="174"/>
        <v>0</v>
      </c>
      <c r="DL71" s="26"/>
      <c r="DM71" s="26"/>
      <c r="DN71" s="26">
        <f t="shared" si="175"/>
        <v>0</v>
      </c>
      <c r="DO71" s="26"/>
      <c r="DP71" s="26"/>
      <c r="DQ71" s="26">
        <f t="shared" si="176"/>
        <v>0</v>
      </c>
      <c r="DR71" s="26"/>
      <c r="DS71" s="26"/>
      <c r="DT71" s="26">
        <f t="shared" si="177"/>
        <v>0</v>
      </c>
      <c r="DU71" s="26"/>
      <c r="DV71" s="26"/>
      <c r="DW71" s="26">
        <f t="shared" si="178"/>
        <v>0</v>
      </c>
      <c r="DX71" s="26">
        <v>10</v>
      </c>
      <c r="DY71" s="26">
        <v>10</v>
      </c>
      <c r="DZ71" s="26">
        <f t="shared" si="179"/>
        <v>0</v>
      </c>
      <c r="EA71" s="26"/>
      <c r="EB71" s="26"/>
      <c r="EC71" s="26">
        <f t="shared" si="180"/>
        <v>0</v>
      </c>
      <c r="ED71" s="26"/>
      <c r="EE71" s="26"/>
      <c r="EF71" s="26">
        <f t="shared" si="181"/>
        <v>0</v>
      </c>
      <c r="EG71" s="26"/>
      <c r="EH71" s="26"/>
      <c r="EI71" s="26">
        <f t="shared" si="182"/>
        <v>0</v>
      </c>
      <c r="EJ71" s="26"/>
      <c r="EK71" s="26"/>
      <c r="EL71" s="26">
        <f t="shared" si="183"/>
        <v>0</v>
      </c>
      <c r="EM71" s="26"/>
      <c r="EN71" s="26"/>
      <c r="EO71" s="26">
        <f t="shared" si="184"/>
        <v>0</v>
      </c>
      <c r="EP71" s="26"/>
      <c r="EQ71" s="26"/>
      <c r="ER71" s="26">
        <f t="shared" si="185"/>
        <v>0</v>
      </c>
      <c r="ES71" s="26"/>
      <c r="ET71" s="26"/>
      <c r="EU71" s="26">
        <f t="shared" si="186"/>
        <v>0</v>
      </c>
      <c r="EV71" s="26"/>
      <c r="EW71" s="26"/>
      <c r="EX71" s="26">
        <f t="shared" si="187"/>
        <v>0</v>
      </c>
      <c r="EY71" s="26"/>
      <c r="EZ71" s="26"/>
      <c r="FA71" s="26">
        <f t="shared" si="188"/>
        <v>0</v>
      </c>
      <c r="FB71" s="26"/>
      <c r="FC71" s="26"/>
      <c r="FD71" s="26">
        <f t="shared" si="189"/>
        <v>0</v>
      </c>
      <c r="FE71" s="26"/>
      <c r="FF71" s="26"/>
      <c r="FG71" s="26">
        <f t="shared" si="147"/>
        <v>0</v>
      </c>
      <c r="FH71" s="26"/>
      <c r="FI71" s="26"/>
      <c r="FJ71" s="26">
        <f t="shared" si="190"/>
        <v>0</v>
      </c>
      <c r="FK71" s="26"/>
      <c r="FL71" s="26"/>
      <c r="FM71" s="26">
        <f t="shared" si="191"/>
        <v>0</v>
      </c>
      <c r="FN71" s="26"/>
      <c r="FO71" s="26"/>
      <c r="FP71" s="26">
        <f t="shared" si="192"/>
        <v>0</v>
      </c>
      <c r="FQ71" s="26"/>
      <c r="FR71" s="26"/>
      <c r="FS71" s="26">
        <f t="shared" si="193"/>
        <v>0</v>
      </c>
      <c r="FT71" s="26"/>
      <c r="FU71" s="26"/>
      <c r="FV71" s="26">
        <f t="shared" si="194"/>
        <v>0</v>
      </c>
      <c r="FW71" s="26"/>
      <c r="FX71" s="26"/>
      <c r="FY71" s="26">
        <f t="shared" si="195"/>
        <v>0</v>
      </c>
      <c r="FZ71" s="26"/>
      <c r="GA71" s="26"/>
      <c r="GB71" s="26">
        <f t="shared" si="196"/>
        <v>0</v>
      </c>
      <c r="GC71" s="26"/>
      <c r="GD71" s="26"/>
      <c r="GE71" s="26">
        <f t="shared" si="197"/>
        <v>0</v>
      </c>
      <c r="GF71" s="26"/>
      <c r="GG71" s="26"/>
      <c r="GH71" s="26">
        <f t="shared" si="198"/>
        <v>0</v>
      </c>
      <c r="GI71" s="26"/>
      <c r="GJ71" s="26"/>
      <c r="GK71" s="26">
        <f t="shared" si="199"/>
        <v>0</v>
      </c>
      <c r="GL71" s="26"/>
      <c r="GM71" s="26"/>
      <c r="GN71" s="26">
        <f t="shared" si="200"/>
        <v>0</v>
      </c>
      <c r="GO71" s="26"/>
      <c r="GP71" s="26"/>
      <c r="GQ71" s="26">
        <f t="shared" si="201"/>
        <v>0</v>
      </c>
      <c r="GR71" s="26"/>
      <c r="GS71" s="26"/>
      <c r="GT71" s="26">
        <f t="shared" si="202"/>
        <v>0</v>
      </c>
      <c r="GU71" s="26"/>
      <c r="GV71" s="26"/>
      <c r="GW71" s="26">
        <f t="shared" si="203"/>
        <v>0</v>
      </c>
      <c r="GX71" s="26"/>
      <c r="GY71" s="26"/>
      <c r="GZ71" s="26">
        <f t="shared" si="204"/>
        <v>0</v>
      </c>
      <c r="HA71" s="26"/>
      <c r="HB71" s="26"/>
      <c r="HC71" s="26">
        <f t="shared" si="205"/>
        <v>0</v>
      </c>
      <c r="HD71" s="26"/>
      <c r="HE71" s="26"/>
      <c r="HF71" s="26">
        <f t="shared" si="206"/>
        <v>0</v>
      </c>
      <c r="HG71" s="26"/>
      <c r="HH71" s="26"/>
      <c r="HI71" s="26">
        <f t="shared" si="207"/>
        <v>0</v>
      </c>
      <c r="HJ71" s="26"/>
      <c r="HK71" s="26"/>
      <c r="HL71" s="26">
        <f t="shared" si="208"/>
        <v>0</v>
      </c>
      <c r="HM71" s="26"/>
      <c r="HN71" s="26"/>
      <c r="HO71" s="26">
        <f t="shared" si="209"/>
        <v>0</v>
      </c>
      <c r="HP71" s="26"/>
      <c r="HQ71" s="26"/>
      <c r="HR71" s="26">
        <f t="shared" si="210"/>
        <v>0</v>
      </c>
      <c r="HS71" s="26"/>
      <c r="HT71" s="26"/>
      <c r="HU71" s="26">
        <f t="shared" si="148"/>
        <v>0</v>
      </c>
      <c r="HV71" s="26"/>
      <c r="HW71" s="26"/>
      <c r="HX71" s="26">
        <f t="shared" si="211"/>
        <v>0</v>
      </c>
      <c r="HY71" s="26"/>
      <c r="HZ71" s="26"/>
      <c r="IA71" s="26">
        <f t="shared" si="212"/>
        <v>0</v>
      </c>
      <c r="IB71" s="26"/>
      <c r="IC71" s="26"/>
      <c r="ID71" s="26">
        <f t="shared" si="213"/>
        <v>0</v>
      </c>
      <c r="IE71" s="26"/>
      <c r="IF71" s="26"/>
      <c r="IG71" s="33">
        <f t="shared" si="214"/>
        <v>0</v>
      </c>
      <c r="IH71" s="26"/>
      <c r="II71" s="26"/>
      <c r="IJ71" s="33">
        <f t="shared" si="215"/>
        <v>0</v>
      </c>
      <c r="IK71" s="26"/>
      <c r="IL71" s="26"/>
      <c r="IM71" s="33">
        <f t="shared" si="216"/>
        <v>0</v>
      </c>
      <c r="IN71" s="26"/>
      <c r="IO71" s="26"/>
      <c r="IP71" s="26">
        <f t="shared" si="217"/>
        <v>0</v>
      </c>
      <c r="IQ71" s="26"/>
      <c r="IR71" s="26"/>
      <c r="IS71" s="26">
        <f t="shared" si="218"/>
        <v>0</v>
      </c>
      <c r="IT71" s="26"/>
      <c r="IU71" s="26"/>
      <c r="IV71" s="26">
        <f t="shared" si="219"/>
        <v>0</v>
      </c>
      <c r="IW71" s="26"/>
      <c r="IX71" s="26"/>
      <c r="IY71" s="26">
        <f t="shared" si="220"/>
        <v>0</v>
      </c>
      <c r="IZ71" s="26"/>
      <c r="JA71" s="26"/>
      <c r="JB71" s="26">
        <f t="shared" si="221"/>
        <v>0</v>
      </c>
      <c r="JC71" s="26"/>
      <c r="JD71" s="26"/>
      <c r="JE71" s="26">
        <f t="shared" si="222"/>
        <v>0</v>
      </c>
      <c r="JF71" s="26"/>
      <c r="JG71" s="26"/>
      <c r="JH71" s="26">
        <f t="shared" si="223"/>
        <v>0</v>
      </c>
      <c r="JI71" s="26"/>
      <c r="JJ71" s="26"/>
      <c r="JK71" s="26">
        <f t="shared" si="224"/>
        <v>0</v>
      </c>
      <c r="JL71" s="26"/>
      <c r="JM71" s="26"/>
      <c r="JN71" s="26">
        <f t="shared" si="225"/>
        <v>0</v>
      </c>
      <c r="JO71" s="26"/>
      <c r="JP71" s="26"/>
      <c r="JQ71" s="26">
        <f t="shared" si="226"/>
        <v>0</v>
      </c>
      <c r="JR71" s="26"/>
      <c r="JS71" s="26"/>
      <c r="JT71" s="26">
        <f t="shared" si="227"/>
        <v>0</v>
      </c>
      <c r="JU71" s="26"/>
      <c r="JV71" s="26"/>
      <c r="JW71" s="26">
        <f t="shared" ref="JW71:JW103" si="278">JT71+JU71-JV71</f>
        <v>0</v>
      </c>
      <c r="JX71" s="26"/>
      <c r="JY71" s="26"/>
      <c r="JZ71" s="26">
        <f t="shared" si="228"/>
        <v>0</v>
      </c>
      <c r="KA71" s="26"/>
      <c r="KB71" s="26"/>
      <c r="KC71" s="26">
        <f t="shared" si="229"/>
        <v>0</v>
      </c>
      <c r="KD71" s="26"/>
      <c r="KE71" s="26"/>
      <c r="KF71" s="26">
        <f t="shared" si="230"/>
        <v>0</v>
      </c>
      <c r="KG71" s="26"/>
      <c r="KH71" s="26"/>
      <c r="KI71" s="26">
        <f t="shared" si="231"/>
        <v>0</v>
      </c>
      <c r="KJ71" s="26"/>
      <c r="KK71" s="26"/>
      <c r="KL71" s="26">
        <f t="shared" si="232"/>
        <v>0</v>
      </c>
      <c r="KM71" s="26"/>
      <c r="KN71" s="26"/>
      <c r="KO71" s="26">
        <f t="shared" si="233"/>
        <v>0</v>
      </c>
      <c r="KP71" s="26"/>
      <c r="KQ71" s="26"/>
      <c r="KR71" s="26">
        <f t="shared" si="234"/>
        <v>0</v>
      </c>
      <c r="KS71" s="26"/>
      <c r="KT71" s="26"/>
      <c r="KU71" s="26">
        <f t="shared" si="235"/>
        <v>0</v>
      </c>
      <c r="KV71" s="26"/>
      <c r="KW71" s="26"/>
      <c r="KX71" s="26">
        <f t="shared" si="236"/>
        <v>0</v>
      </c>
      <c r="KY71" s="26"/>
      <c r="KZ71" s="26"/>
      <c r="LA71" s="26">
        <f t="shared" si="237"/>
        <v>0</v>
      </c>
      <c r="LB71" s="26"/>
      <c r="LC71" s="26"/>
      <c r="LD71" s="26">
        <f t="shared" si="238"/>
        <v>0</v>
      </c>
      <c r="LE71" s="26"/>
      <c r="LF71" s="26"/>
      <c r="LG71" s="26">
        <f t="shared" si="239"/>
        <v>0</v>
      </c>
      <c r="LH71" s="26"/>
      <c r="LI71" s="26"/>
      <c r="LJ71" s="26">
        <f t="shared" si="240"/>
        <v>0</v>
      </c>
      <c r="LK71" s="26"/>
      <c r="LL71" s="26"/>
      <c r="LM71" s="26">
        <f t="shared" si="241"/>
        <v>0</v>
      </c>
      <c r="LN71" s="26"/>
      <c r="LO71" s="26"/>
      <c r="LP71" s="26">
        <f t="shared" si="242"/>
        <v>0</v>
      </c>
      <c r="LQ71" s="26"/>
      <c r="LR71" s="26"/>
      <c r="LS71" s="26">
        <f t="shared" si="149"/>
        <v>0</v>
      </c>
      <c r="LT71" s="26"/>
      <c r="LU71" s="26"/>
      <c r="LV71" s="26">
        <f t="shared" si="243"/>
        <v>0</v>
      </c>
      <c r="LW71" s="26"/>
      <c r="LX71" s="26"/>
      <c r="LY71" s="26">
        <f t="shared" si="150"/>
        <v>0</v>
      </c>
      <c r="LZ71" s="26"/>
      <c r="MA71" s="26"/>
      <c r="MB71" s="26">
        <f t="shared" si="244"/>
        <v>0</v>
      </c>
      <c r="MC71" s="26"/>
      <c r="MD71" s="26"/>
      <c r="ME71" s="26">
        <f t="shared" si="245"/>
        <v>0</v>
      </c>
      <c r="MF71" s="26"/>
      <c r="MG71" s="26"/>
      <c r="MH71" s="26">
        <f t="shared" si="246"/>
        <v>0</v>
      </c>
      <c r="MI71" s="26">
        <v>15</v>
      </c>
      <c r="MJ71" s="26">
        <v>5</v>
      </c>
      <c r="MK71" s="26">
        <f t="shared" si="247"/>
        <v>10</v>
      </c>
      <c r="ML71" s="26"/>
      <c r="MM71" s="26"/>
      <c r="MN71" s="26">
        <f t="shared" si="248"/>
        <v>10</v>
      </c>
      <c r="MO71" s="26"/>
      <c r="MP71" s="26"/>
      <c r="MQ71" s="26">
        <f t="shared" si="249"/>
        <v>10</v>
      </c>
      <c r="MR71" s="26"/>
      <c r="MS71" s="26"/>
      <c r="MT71" s="26">
        <f t="shared" si="250"/>
        <v>10</v>
      </c>
      <c r="MU71" s="26"/>
      <c r="MV71" s="26"/>
      <c r="MW71" s="26">
        <f t="shared" si="251"/>
        <v>10</v>
      </c>
      <c r="MX71" s="26"/>
      <c r="MY71" s="26"/>
      <c r="MZ71" s="26">
        <f t="shared" si="252"/>
        <v>10</v>
      </c>
      <c r="NA71" s="26"/>
      <c r="NB71" s="26"/>
      <c r="NC71" s="26">
        <f t="shared" si="253"/>
        <v>10</v>
      </c>
      <c r="ND71" s="26"/>
      <c r="NE71" s="26"/>
      <c r="NF71" s="26">
        <f t="shared" si="254"/>
        <v>10</v>
      </c>
      <c r="NG71" s="26"/>
      <c r="NH71" s="26">
        <v>2</v>
      </c>
      <c r="NI71" s="26">
        <f t="shared" si="255"/>
        <v>8</v>
      </c>
      <c r="NJ71" s="26"/>
      <c r="NK71" s="26"/>
      <c r="NL71" s="26">
        <f t="shared" si="256"/>
        <v>8</v>
      </c>
      <c r="NM71" s="26"/>
      <c r="NN71" s="26"/>
      <c r="NO71" s="26">
        <f t="shared" si="257"/>
        <v>8</v>
      </c>
      <c r="NP71" s="26"/>
      <c r="NQ71" s="26"/>
      <c r="NR71" s="26">
        <f t="shared" si="258"/>
        <v>8</v>
      </c>
      <c r="NS71" s="26"/>
      <c r="NT71" s="26"/>
      <c r="NU71" s="26">
        <f t="shared" si="259"/>
        <v>8</v>
      </c>
      <c r="NV71" s="26"/>
      <c r="NW71" s="26"/>
      <c r="NX71" s="26">
        <f t="shared" si="260"/>
        <v>8</v>
      </c>
      <c r="NY71" s="26"/>
      <c r="NZ71" s="26"/>
      <c r="OA71" s="26">
        <f t="shared" si="261"/>
        <v>8</v>
      </c>
      <c r="OB71" s="26"/>
      <c r="OC71" s="26"/>
      <c r="OD71" s="26">
        <f t="shared" si="262"/>
        <v>8</v>
      </c>
      <c r="OE71" s="26"/>
      <c r="OF71" s="26"/>
      <c r="OG71" s="26">
        <f t="shared" si="263"/>
        <v>8</v>
      </c>
      <c r="OH71" s="26"/>
      <c r="OI71" s="26"/>
      <c r="OJ71" s="26">
        <f t="shared" si="264"/>
        <v>8</v>
      </c>
      <c r="OK71" s="26"/>
      <c r="OL71" s="26"/>
      <c r="OM71" s="26">
        <f t="shared" ref="OM71:OM104" si="279">OJ71+OK71-OL71</f>
        <v>8</v>
      </c>
      <c r="ON71" s="26"/>
      <c r="OO71" s="26">
        <v>5</v>
      </c>
      <c r="OP71" s="26">
        <f t="shared" si="265"/>
        <v>3</v>
      </c>
      <c r="OQ71" s="26"/>
      <c r="OR71" s="26"/>
      <c r="OS71" s="27">
        <f t="shared" si="266"/>
        <v>3</v>
      </c>
      <c r="OT71" s="26"/>
      <c r="OU71" s="26"/>
      <c r="OV71" s="26">
        <f t="shared" ref="OV71:OV102" si="280">OS71+OT71-OU71</f>
        <v>3</v>
      </c>
      <c r="OW71" s="26"/>
      <c r="OX71" s="26"/>
      <c r="OY71" s="26">
        <f t="shared" si="267"/>
        <v>3</v>
      </c>
      <c r="OZ71" s="26"/>
      <c r="PA71" s="26"/>
      <c r="PB71" s="26">
        <f t="shared" si="268"/>
        <v>3</v>
      </c>
      <c r="PC71" s="26"/>
      <c r="PD71" s="26"/>
      <c r="PE71" s="26">
        <f t="shared" si="269"/>
        <v>3</v>
      </c>
      <c r="PF71" s="28">
        <f t="shared" si="270"/>
        <v>10</v>
      </c>
      <c r="PG71" s="29">
        <f t="shared" si="271"/>
        <v>0.43478260869565216</v>
      </c>
      <c r="PH71" s="18"/>
      <c r="PI71" s="28">
        <f t="shared" si="272"/>
        <v>0</v>
      </c>
      <c r="PJ71" s="29">
        <f t="shared" si="273"/>
        <v>0</v>
      </c>
      <c r="PK71" s="6"/>
      <c r="PL71" s="28">
        <f t="shared" si="274"/>
        <v>0</v>
      </c>
      <c r="PM71" s="28">
        <f t="shared" si="275"/>
        <v>0</v>
      </c>
      <c r="PN71" s="6"/>
      <c r="PO71" s="28">
        <f t="shared" si="276"/>
        <v>10</v>
      </c>
      <c r="PP71" s="29">
        <f t="shared" si="277"/>
        <v>0.13513513513513514</v>
      </c>
    </row>
    <row r="72" spans="1:432" s="30" customFormat="1" ht="20.25" hidden="1" x14ac:dyDescent="0.3">
      <c r="A72" s="19">
        <v>68</v>
      </c>
      <c r="B72" s="42" t="s">
        <v>179</v>
      </c>
      <c r="C72" s="44" t="s">
        <v>108</v>
      </c>
      <c r="D72" s="26">
        <v>0</v>
      </c>
      <c r="E72" s="26"/>
      <c r="F72" s="26"/>
      <c r="G72" s="26">
        <f t="shared" ref="G72:G97" si="281">D72+E72-F72</f>
        <v>0</v>
      </c>
      <c r="H72" s="26"/>
      <c r="I72" s="26"/>
      <c r="J72" s="26">
        <f t="shared" ref="J72:J97" si="282">G72+H72-I72</f>
        <v>0</v>
      </c>
      <c r="K72" s="26"/>
      <c r="L72" s="26"/>
      <c r="M72" s="26">
        <f t="shared" ref="M72:M82" si="283">J72+K72-L72</f>
        <v>0</v>
      </c>
      <c r="N72" s="26"/>
      <c r="O72" s="26"/>
      <c r="P72" s="26">
        <f t="shared" ref="P72:P82" si="284">M72+N72-O72</f>
        <v>0</v>
      </c>
      <c r="Q72" s="26"/>
      <c r="R72" s="26"/>
      <c r="S72" s="26">
        <f t="shared" ref="S72:S97" si="285">P72+Q72-R72</f>
        <v>0</v>
      </c>
      <c r="T72" s="26"/>
      <c r="U72" s="26"/>
      <c r="V72" s="26">
        <f t="shared" ref="V72:V93" si="286">S72+T72-U72</f>
        <v>0</v>
      </c>
      <c r="W72" s="26"/>
      <c r="X72" s="26"/>
      <c r="Y72" s="26">
        <f t="shared" ref="Y72:Y97" si="287">V72+W72-X72</f>
        <v>0</v>
      </c>
      <c r="Z72" s="26"/>
      <c r="AA72" s="26"/>
      <c r="AB72" s="26">
        <f t="shared" ref="AB72:AB97" si="288">Y72+Z72-AA72</f>
        <v>0</v>
      </c>
      <c r="AC72" s="26"/>
      <c r="AD72" s="26"/>
      <c r="AE72" s="26">
        <f t="shared" ref="AE72:AE97" si="289">AB72+AC72-AD72</f>
        <v>0</v>
      </c>
      <c r="AF72" s="26"/>
      <c r="AG72" s="26"/>
      <c r="AH72" s="26">
        <f t="shared" ref="AH72:AH97" si="290">AE72+AF72-AG72</f>
        <v>0</v>
      </c>
      <c r="AI72" s="26"/>
      <c r="AJ72" s="26"/>
      <c r="AK72" s="26">
        <f t="shared" ref="AK72:AK97" si="291">AH72+AI72-AJ72</f>
        <v>0</v>
      </c>
      <c r="AL72" s="26"/>
      <c r="AM72" s="26"/>
      <c r="AN72" s="26">
        <f t="shared" ref="AN72:AN97" si="292">AK72+AL72-AM72</f>
        <v>0</v>
      </c>
      <c r="AO72" s="26"/>
      <c r="AP72" s="26"/>
      <c r="AQ72" s="26">
        <f t="shared" ref="AQ72:AQ97" si="293">AN72+AO72-AP72</f>
        <v>0</v>
      </c>
      <c r="AR72" s="26"/>
      <c r="AS72" s="26"/>
      <c r="AT72" s="26">
        <f t="shared" si="151"/>
        <v>0</v>
      </c>
      <c r="AU72" s="26"/>
      <c r="AV72" s="26"/>
      <c r="AW72" s="26">
        <f t="shared" si="152"/>
        <v>0</v>
      </c>
      <c r="AX72" s="26"/>
      <c r="AY72" s="26"/>
      <c r="AZ72" s="26">
        <f t="shared" si="153"/>
        <v>0</v>
      </c>
      <c r="BA72" s="26"/>
      <c r="BB72" s="26"/>
      <c r="BC72" s="26">
        <f t="shared" si="154"/>
        <v>0</v>
      </c>
      <c r="BD72" s="26"/>
      <c r="BE72" s="26"/>
      <c r="BF72" s="26">
        <f t="shared" si="155"/>
        <v>0</v>
      </c>
      <c r="BG72" s="26"/>
      <c r="BH72" s="26"/>
      <c r="BI72" s="26">
        <f t="shared" si="156"/>
        <v>0</v>
      </c>
      <c r="BJ72" s="26"/>
      <c r="BK72" s="26"/>
      <c r="BL72" s="26">
        <f t="shared" si="157"/>
        <v>0</v>
      </c>
      <c r="BM72" s="26"/>
      <c r="BN72" s="26"/>
      <c r="BO72" s="26">
        <f t="shared" si="158"/>
        <v>0</v>
      </c>
      <c r="BP72" s="26"/>
      <c r="BQ72" s="26"/>
      <c r="BR72" s="26">
        <f t="shared" si="159"/>
        <v>0</v>
      </c>
      <c r="BS72" s="26"/>
      <c r="BT72" s="26"/>
      <c r="BU72" s="26">
        <f t="shared" si="160"/>
        <v>0</v>
      </c>
      <c r="BV72" s="26"/>
      <c r="BW72" s="26"/>
      <c r="BX72" s="26">
        <f t="shared" si="161"/>
        <v>0</v>
      </c>
      <c r="BY72" s="26"/>
      <c r="BZ72" s="26"/>
      <c r="CA72" s="27">
        <f t="shared" si="162"/>
        <v>0</v>
      </c>
      <c r="CB72" s="26"/>
      <c r="CC72" s="26"/>
      <c r="CD72" s="26">
        <f t="shared" si="163"/>
        <v>0</v>
      </c>
      <c r="CE72" s="26"/>
      <c r="CF72" s="26"/>
      <c r="CG72" s="26">
        <f t="shared" si="164"/>
        <v>0</v>
      </c>
      <c r="CH72" s="26"/>
      <c r="CI72" s="26"/>
      <c r="CJ72" s="26">
        <f t="shared" si="165"/>
        <v>0</v>
      </c>
      <c r="CK72" s="26"/>
      <c r="CL72" s="26"/>
      <c r="CM72" s="26">
        <f t="shared" si="166"/>
        <v>0</v>
      </c>
      <c r="CN72" s="26"/>
      <c r="CO72" s="26"/>
      <c r="CP72" s="26">
        <f t="shared" si="167"/>
        <v>0</v>
      </c>
      <c r="CQ72" s="26"/>
      <c r="CR72" s="26"/>
      <c r="CS72" s="26">
        <f t="shared" si="168"/>
        <v>0</v>
      </c>
      <c r="CT72" s="26"/>
      <c r="CU72" s="26"/>
      <c r="CV72" s="26">
        <f t="shared" si="169"/>
        <v>0</v>
      </c>
      <c r="CW72" s="26">
        <v>21.4</v>
      </c>
      <c r="CX72" s="26">
        <v>21.4</v>
      </c>
      <c r="CY72" s="26">
        <f t="shared" si="170"/>
        <v>0</v>
      </c>
      <c r="CZ72" s="26"/>
      <c r="DA72" s="26"/>
      <c r="DB72" s="26">
        <f t="shared" si="171"/>
        <v>0</v>
      </c>
      <c r="DC72" s="26"/>
      <c r="DD72" s="26"/>
      <c r="DE72" s="26">
        <f t="shared" si="172"/>
        <v>0</v>
      </c>
      <c r="DF72" s="26"/>
      <c r="DG72" s="26"/>
      <c r="DH72" s="26">
        <f t="shared" si="173"/>
        <v>0</v>
      </c>
      <c r="DI72" s="26"/>
      <c r="DJ72" s="26"/>
      <c r="DK72" s="26">
        <f t="shared" si="174"/>
        <v>0</v>
      </c>
      <c r="DL72" s="26"/>
      <c r="DM72" s="26"/>
      <c r="DN72" s="26">
        <f t="shared" si="175"/>
        <v>0</v>
      </c>
      <c r="DO72" s="26"/>
      <c r="DP72" s="26"/>
      <c r="DQ72" s="26">
        <f t="shared" si="176"/>
        <v>0</v>
      </c>
      <c r="DR72" s="26"/>
      <c r="DS72" s="26"/>
      <c r="DT72" s="26">
        <f t="shared" si="177"/>
        <v>0</v>
      </c>
      <c r="DU72" s="26"/>
      <c r="DV72" s="26"/>
      <c r="DW72" s="26">
        <f t="shared" si="178"/>
        <v>0</v>
      </c>
      <c r="DX72" s="26"/>
      <c r="DY72" s="26"/>
      <c r="DZ72" s="26">
        <f t="shared" si="179"/>
        <v>0</v>
      </c>
      <c r="EA72" s="26"/>
      <c r="EB72" s="26"/>
      <c r="EC72" s="26">
        <f t="shared" si="180"/>
        <v>0</v>
      </c>
      <c r="ED72" s="26"/>
      <c r="EE72" s="26"/>
      <c r="EF72" s="26">
        <f t="shared" si="181"/>
        <v>0</v>
      </c>
      <c r="EG72" s="26"/>
      <c r="EH72" s="26"/>
      <c r="EI72" s="26">
        <f t="shared" si="182"/>
        <v>0</v>
      </c>
      <c r="EJ72" s="26"/>
      <c r="EK72" s="26"/>
      <c r="EL72" s="26">
        <f t="shared" si="183"/>
        <v>0</v>
      </c>
      <c r="EM72" s="26"/>
      <c r="EN72" s="26"/>
      <c r="EO72" s="26">
        <f t="shared" si="184"/>
        <v>0</v>
      </c>
      <c r="EP72" s="26"/>
      <c r="EQ72" s="26"/>
      <c r="ER72" s="26">
        <f t="shared" si="185"/>
        <v>0</v>
      </c>
      <c r="ES72" s="26"/>
      <c r="ET72" s="26"/>
      <c r="EU72" s="26">
        <f t="shared" si="186"/>
        <v>0</v>
      </c>
      <c r="EV72" s="26"/>
      <c r="EW72" s="26"/>
      <c r="EX72" s="26">
        <f t="shared" si="187"/>
        <v>0</v>
      </c>
      <c r="EY72" s="26"/>
      <c r="EZ72" s="26"/>
      <c r="FA72" s="26">
        <f t="shared" si="188"/>
        <v>0</v>
      </c>
      <c r="FB72" s="26"/>
      <c r="FC72" s="26"/>
      <c r="FD72" s="26">
        <f t="shared" si="189"/>
        <v>0</v>
      </c>
      <c r="FE72" s="26"/>
      <c r="FF72" s="26"/>
      <c r="FG72" s="26">
        <f t="shared" si="147"/>
        <v>0</v>
      </c>
      <c r="FH72" s="26"/>
      <c r="FI72" s="26"/>
      <c r="FJ72" s="26">
        <f t="shared" si="190"/>
        <v>0</v>
      </c>
      <c r="FK72" s="26"/>
      <c r="FL72" s="26"/>
      <c r="FM72" s="26">
        <f t="shared" si="191"/>
        <v>0</v>
      </c>
      <c r="FN72" s="26"/>
      <c r="FO72" s="26"/>
      <c r="FP72" s="26">
        <f t="shared" si="192"/>
        <v>0</v>
      </c>
      <c r="FQ72" s="26"/>
      <c r="FR72" s="26"/>
      <c r="FS72" s="26">
        <f t="shared" si="193"/>
        <v>0</v>
      </c>
      <c r="FT72" s="26"/>
      <c r="FU72" s="26"/>
      <c r="FV72" s="26">
        <f t="shared" si="194"/>
        <v>0</v>
      </c>
      <c r="FW72" s="26"/>
      <c r="FX72" s="26"/>
      <c r="FY72" s="26">
        <f t="shared" si="195"/>
        <v>0</v>
      </c>
      <c r="FZ72" s="26"/>
      <c r="GA72" s="26"/>
      <c r="GB72" s="26">
        <f t="shared" si="196"/>
        <v>0</v>
      </c>
      <c r="GC72" s="26"/>
      <c r="GD72" s="26"/>
      <c r="GE72" s="26">
        <f t="shared" si="197"/>
        <v>0</v>
      </c>
      <c r="GF72" s="26"/>
      <c r="GG72" s="26"/>
      <c r="GH72" s="26">
        <f t="shared" si="198"/>
        <v>0</v>
      </c>
      <c r="GI72" s="26"/>
      <c r="GJ72" s="26"/>
      <c r="GK72" s="26">
        <f t="shared" si="199"/>
        <v>0</v>
      </c>
      <c r="GL72" s="26"/>
      <c r="GM72" s="26"/>
      <c r="GN72" s="26">
        <f t="shared" si="200"/>
        <v>0</v>
      </c>
      <c r="GO72" s="26"/>
      <c r="GP72" s="26"/>
      <c r="GQ72" s="26">
        <f t="shared" si="201"/>
        <v>0</v>
      </c>
      <c r="GR72" s="26"/>
      <c r="GS72" s="26"/>
      <c r="GT72" s="26">
        <f t="shared" si="202"/>
        <v>0</v>
      </c>
      <c r="GU72" s="26"/>
      <c r="GV72" s="26"/>
      <c r="GW72" s="26">
        <f t="shared" si="203"/>
        <v>0</v>
      </c>
      <c r="GX72" s="26"/>
      <c r="GY72" s="26"/>
      <c r="GZ72" s="26">
        <f t="shared" si="204"/>
        <v>0</v>
      </c>
      <c r="HA72" s="26"/>
      <c r="HB72" s="26"/>
      <c r="HC72" s="26">
        <f t="shared" si="205"/>
        <v>0</v>
      </c>
      <c r="HD72" s="26"/>
      <c r="HE72" s="26"/>
      <c r="HF72" s="26">
        <f t="shared" si="206"/>
        <v>0</v>
      </c>
      <c r="HG72" s="26"/>
      <c r="HH72" s="26"/>
      <c r="HI72" s="26">
        <f t="shared" si="207"/>
        <v>0</v>
      </c>
      <c r="HJ72" s="26"/>
      <c r="HK72" s="26"/>
      <c r="HL72" s="26">
        <f t="shared" si="208"/>
        <v>0</v>
      </c>
      <c r="HM72" s="26"/>
      <c r="HN72" s="26"/>
      <c r="HO72" s="26">
        <f t="shared" si="209"/>
        <v>0</v>
      </c>
      <c r="HP72" s="26"/>
      <c r="HQ72" s="26"/>
      <c r="HR72" s="26">
        <f t="shared" si="210"/>
        <v>0</v>
      </c>
      <c r="HS72" s="26"/>
      <c r="HT72" s="26"/>
      <c r="HU72" s="26">
        <f t="shared" si="148"/>
        <v>0</v>
      </c>
      <c r="HV72" s="26"/>
      <c r="HW72" s="26"/>
      <c r="HX72" s="26">
        <f t="shared" si="211"/>
        <v>0</v>
      </c>
      <c r="HY72" s="26"/>
      <c r="HZ72" s="26"/>
      <c r="IA72" s="26">
        <f t="shared" si="212"/>
        <v>0</v>
      </c>
      <c r="IB72" s="26"/>
      <c r="IC72" s="26"/>
      <c r="ID72" s="26">
        <f t="shared" si="213"/>
        <v>0</v>
      </c>
      <c r="IE72" s="26"/>
      <c r="IF72" s="26"/>
      <c r="IG72" s="33">
        <f t="shared" si="214"/>
        <v>0</v>
      </c>
      <c r="IH72" s="26"/>
      <c r="II72" s="26"/>
      <c r="IJ72" s="33">
        <f t="shared" si="215"/>
        <v>0</v>
      </c>
      <c r="IK72" s="26"/>
      <c r="IL72" s="26"/>
      <c r="IM72" s="33">
        <f t="shared" si="216"/>
        <v>0</v>
      </c>
      <c r="IN72" s="26"/>
      <c r="IO72" s="26"/>
      <c r="IP72" s="26">
        <f t="shared" si="217"/>
        <v>0</v>
      </c>
      <c r="IQ72" s="26"/>
      <c r="IR72" s="26"/>
      <c r="IS72" s="26">
        <f t="shared" si="218"/>
        <v>0</v>
      </c>
      <c r="IT72" s="26"/>
      <c r="IU72" s="26"/>
      <c r="IV72" s="26">
        <f t="shared" si="219"/>
        <v>0</v>
      </c>
      <c r="IW72" s="26"/>
      <c r="IX72" s="26"/>
      <c r="IY72" s="26">
        <f t="shared" si="220"/>
        <v>0</v>
      </c>
      <c r="IZ72" s="26"/>
      <c r="JA72" s="26"/>
      <c r="JB72" s="26">
        <f t="shared" si="221"/>
        <v>0</v>
      </c>
      <c r="JC72" s="26"/>
      <c r="JD72" s="26"/>
      <c r="JE72" s="26">
        <f t="shared" si="222"/>
        <v>0</v>
      </c>
      <c r="JF72" s="26"/>
      <c r="JG72" s="26"/>
      <c r="JH72" s="26">
        <f t="shared" si="223"/>
        <v>0</v>
      </c>
      <c r="JI72" s="26"/>
      <c r="JJ72" s="26"/>
      <c r="JK72" s="26">
        <f t="shared" si="224"/>
        <v>0</v>
      </c>
      <c r="JL72" s="26"/>
      <c r="JM72" s="26"/>
      <c r="JN72" s="26">
        <f t="shared" si="225"/>
        <v>0</v>
      </c>
      <c r="JO72" s="26"/>
      <c r="JP72" s="26"/>
      <c r="JQ72" s="26">
        <f t="shared" si="226"/>
        <v>0</v>
      </c>
      <c r="JR72" s="26"/>
      <c r="JS72" s="26"/>
      <c r="JT72" s="26">
        <f t="shared" si="227"/>
        <v>0</v>
      </c>
      <c r="JU72" s="26"/>
      <c r="JV72" s="26"/>
      <c r="JW72" s="26">
        <f t="shared" si="278"/>
        <v>0</v>
      </c>
      <c r="JX72" s="26"/>
      <c r="JY72" s="26"/>
      <c r="JZ72" s="26">
        <f t="shared" si="228"/>
        <v>0</v>
      </c>
      <c r="KA72" s="26"/>
      <c r="KB72" s="26"/>
      <c r="KC72" s="26">
        <f t="shared" si="229"/>
        <v>0</v>
      </c>
      <c r="KD72" s="26"/>
      <c r="KE72" s="26"/>
      <c r="KF72" s="26">
        <f t="shared" si="230"/>
        <v>0</v>
      </c>
      <c r="KG72" s="26"/>
      <c r="KH72" s="26"/>
      <c r="KI72" s="26">
        <f t="shared" si="231"/>
        <v>0</v>
      </c>
      <c r="KJ72" s="26"/>
      <c r="KK72" s="26"/>
      <c r="KL72" s="26">
        <f t="shared" si="232"/>
        <v>0</v>
      </c>
      <c r="KM72" s="26"/>
      <c r="KN72" s="26"/>
      <c r="KO72" s="26">
        <f t="shared" si="233"/>
        <v>0</v>
      </c>
      <c r="KP72" s="26"/>
      <c r="KQ72" s="26"/>
      <c r="KR72" s="26">
        <f t="shared" si="234"/>
        <v>0</v>
      </c>
      <c r="KS72" s="26"/>
      <c r="KT72" s="26"/>
      <c r="KU72" s="26">
        <f t="shared" si="235"/>
        <v>0</v>
      </c>
      <c r="KV72" s="26"/>
      <c r="KW72" s="26"/>
      <c r="KX72" s="26">
        <f t="shared" si="236"/>
        <v>0</v>
      </c>
      <c r="KY72" s="26"/>
      <c r="KZ72" s="26"/>
      <c r="LA72" s="26">
        <f t="shared" si="237"/>
        <v>0</v>
      </c>
      <c r="LB72" s="26"/>
      <c r="LC72" s="26"/>
      <c r="LD72" s="26">
        <f t="shared" si="238"/>
        <v>0</v>
      </c>
      <c r="LE72" s="26"/>
      <c r="LF72" s="26"/>
      <c r="LG72" s="26">
        <f t="shared" si="239"/>
        <v>0</v>
      </c>
      <c r="LH72" s="26"/>
      <c r="LI72" s="26"/>
      <c r="LJ72" s="26">
        <f t="shared" si="240"/>
        <v>0</v>
      </c>
      <c r="LK72" s="26"/>
      <c r="LL72" s="26"/>
      <c r="LM72" s="26">
        <f t="shared" si="241"/>
        <v>0</v>
      </c>
      <c r="LN72" s="26"/>
      <c r="LO72" s="26"/>
      <c r="LP72" s="26">
        <f t="shared" si="242"/>
        <v>0</v>
      </c>
      <c r="LQ72" s="26"/>
      <c r="LR72" s="26"/>
      <c r="LS72" s="26">
        <f t="shared" si="149"/>
        <v>0</v>
      </c>
      <c r="LT72" s="26"/>
      <c r="LU72" s="26"/>
      <c r="LV72" s="26">
        <f t="shared" si="243"/>
        <v>0</v>
      </c>
      <c r="LW72" s="26"/>
      <c r="LX72" s="26"/>
      <c r="LY72" s="26">
        <f t="shared" si="150"/>
        <v>0</v>
      </c>
      <c r="LZ72" s="26"/>
      <c r="MA72" s="26"/>
      <c r="MB72" s="26">
        <f t="shared" si="244"/>
        <v>0</v>
      </c>
      <c r="MC72" s="26"/>
      <c r="MD72" s="26"/>
      <c r="ME72" s="26">
        <f t="shared" si="245"/>
        <v>0</v>
      </c>
      <c r="MF72" s="26"/>
      <c r="MG72" s="26"/>
      <c r="MH72" s="26">
        <f t="shared" si="246"/>
        <v>0</v>
      </c>
      <c r="MI72" s="26"/>
      <c r="MJ72" s="26"/>
      <c r="MK72" s="26">
        <f t="shared" si="247"/>
        <v>0</v>
      </c>
      <c r="ML72" s="26"/>
      <c r="MM72" s="26"/>
      <c r="MN72" s="26">
        <f t="shared" si="248"/>
        <v>0</v>
      </c>
      <c r="MO72" s="26"/>
      <c r="MP72" s="26"/>
      <c r="MQ72" s="26">
        <f t="shared" si="249"/>
        <v>0</v>
      </c>
      <c r="MR72" s="26"/>
      <c r="MS72" s="26"/>
      <c r="MT72" s="26">
        <f t="shared" si="250"/>
        <v>0</v>
      </c>
      <c r="MU72" s="26"/>
      <c r="MV72" s="26"/>
      <c r="MW72" s="26">
        <f t="shared" si="251"/>
        <v>0</v>
      </c>
      <c r="MX72" s="26">
        <v>16</v>
      </c>
      <c r="MY72" s="26">
        <v>16</v>
      </c>
      <c r="MZ72" s="26">
        <f t="shared" si="252"/>
        <v>0</v>
      </c>
      <c r="NA72" s="26"/>
      <c r="NB72" s="26"/>
      <c r="NC72" s="26">
        <f t="shared" si="253"/>
        <v>0</v>
      </c>
      <c r="ND72" s="26"/>
      <c r="NE72" s="26"/>
      <c r="NF72" s="26">
        <f t="shared" si="254"/>
        <v>0</v>
      </c>
      <c r="NG72" s="26"/>
      <c r="NH72" s="26"/>
      <c r="NI72" s="26">
        <f t="shared" si="255"/>
        <v>0</v>
      </c>
      <c r="NJ72" s="26"/>
      <c r="NK72" s="26"/>
      <c r="NL72" s="26">
        <f t="shared" si="256"/>
        <v>0</v>
      </c>
      <c r="NM72" s="26"/>
      <c r="NN72" s="26"/>
      <c r="NO72" s="26">
        <f t="shared" si="257"/>
        <v>0</v>
      </c>
      <c r="NP72" s="26"/>
      <c r="NQ72" s="26"/>
      <c r="NR72" s="26">
        <f t="shared" si="258"/>
        <v>0</v>
      </c>
      <c r="NS72" s="26"/>
      <c r="NT72" s="26"/>
      <c r="NU72" s="26">
        <f t="shared" si="259"/>
        <v>0</v>
      </c>
      <c r="NV72" s="26"/>
      <c r="NW72" s="26"/>
      <c r="NX72" s="26">
        <f t="shared" si="260"/>
        <v>0</v>
      </c>
      <c r="NY72" s="26"/>
      <c r="NZ72" s="26"/>
      <c r="OA72" s="26">
        <f t="shared" si="261"/>
        <v>0</v>
      </c>
      <c r="OB72" s="26"/>
      <c r="OC72" s="26"/>
      <c r="OD72" s="26">
        <f t="shared" si="262"/>
        <v>0</v>
      </c>
      <c r="OE72" s="26"/>
      <c r="OF72" s="26"/>
      <c r="OG72" s="26">
        <f t="shared" si="263"/>
        <v>0</v>
      </c>
      <c r="OH72" s="26"/>
      <c r="OI72" s="26"/>
      <c r="OJ72" s="26">
        <f t="shared" si="264"/>
        <v>0</v>
      </c>
      <c r="OK72" s="26"/>
      <c r="OL72" s="26"/>
      <c r="OM72" s="26">
        <f t="shared" si="279"/>
        <v>0</v>
      </c>
      <c r="ON72" s="26"/>
      <c r="OO72" s="26"/>
      <c r="OP72" s="26">
        <f t="shared" si="265"/>
        <v>0</v>
      </c>
      <c r="OQ72" s="26"/>
      <c r="OR72" s="26"/>
      <c r="OS72" s="27">
        <f t="shared" si="266"/>
        <v>0</v>
      </c>
      <c r="OT72" s="26"/>
      <c r="OU72" s="26"/>
      <c r="OV72" s="26">
        <f t="shared" si="280"/>
        <v>0</v>
      </c>
      <c r="OW72" s="26"/>
      <c r="OX72" s="26"/>
      <c r="OY72" s="26">
        <f t="shared" si="267"/>
        <v>0</v>
      </c>
      <c r="OZ72" s="26"/>
      <c r="PA72" s="26"/>
      <c r="PB72" s="26">
        <f t="shared" si="268"/>
        <v>0</v>
      </c>
      <c r="PC72" s="26"/>
      <c r="PD72" s="26"/>
      <c r="PE72" s="26">
        <f t="shared" si="269"/>
        <v>0</v>
      </c>
      <c r="PF72" s="28">
        <f t="shared" si="270"/>
        <v>0</v>
      </c>
      <c r="PG72" s="29">
        <f t="shared" si="271"/>
        <v>0</v>
      </c>
      <c r="PH72" s="18"/>
      <c r="PI72" s="28">
        <f t="shared" si="272"/>
        <v>0</v>
      </c>
      <c r="PJ72" s="29">
        <f t="shared" si="273"/>
        <v>0</v>
      </c>
      <c r="PK72" s="6"/>
      <c r="PL72" s="28">
        <f t="shared" si="274"/>
        <v>0</v>
      </c>
      <c r="PM72" s="28">
        <f t="shared" si="275"/>
        <v>0</v>
      </c>
      <c r="PN72" s="6"/>
      <c r="PO72" s="28">
        <f t="shared" si="276"/>
        <v>0</v>
      </c>
      <c r="PP72" s="29">
        <f t="shared" si="277"/>
        <v>0</v>
      </c>
    </row>
    <row r="73" spans="1:432" s="30" customFormat="1" ht="20.25" hidden="1" x14ac:dyDescent="0.3">
      <c r="A73" s="19">
        <v>69</v>
      </c>
      <c r="B73" s="31" t="s">
        <v>180</v>
      </c>
      <c r="C73" s="32" t="s">
        <v>122</v>
      </c>
      <c r="D73" s="26">
        <v>1</v>
      </c>
      <c r="E73" s="26"/>
      <c r="F73" s="26"/>
      <c r="G73" s="26">
        <f t="shared" si="281"/>
        <v>1</v>
      </c>
      <c r="H73" s="26"/>
      <c r="I73" s="26"/>
      <c r="J73" s="26">
        <f t="shared" si="282"/>
        <v>1</v>
      </c>
      <c r="K73" s="26"/>
      <c r="L73" s="26"/>
      <c r="M73" s="26">
        <f t="shared" si="283"/>
        <v>1</v>
      </c>
      <c r="N73" s="26"/>
      <c r="O73" s="26"/>
      <c r="P73" s="26">
        <f t="shared" si="284"/>
        <v>1</v>
      </c>
      <c r="Q73" s="26"/>
      <c r="R73" s="26"/>
      <c r="S73" s="26">
        <f t="shared" si="285"/>
        <v>1</v>
      </c>
      <c r="T73" s="26"/>
      <c r="U73" s="26"/>
      <c r="V73" s="26">
        <f t="shared" si="286"/>
        <v>1</v>
      </c>
      <c r="W73" s="26"/>
      <c r="X73" s="26"/>
      <c r="Y73" s="26">
        <f t="shared" si="287"/>
        <v>1</v>
      </c>
      <c r="Z73" s="26"/>
      <c r="AA73" s="26"/>
      <c r="AB73" s="26">
        <f t="shared" si="288"/>
        <v>1</v>
      </c>
      <c r="AC73" s="26"/>
      <c r="AD73" s="26"/>
      <c r="AE73" s="26">
        <f t="shared" si="289"/>
        <v>1</v>
      </c>
      <c r="AF73" s="26"/>
      <c r="AG73" s="26"/>
      <c r="AH73" s="26">
        <f t="shared" si="290"/>
        <v>1</v>
      </c>
      <c r="AI73" s="26"/>
      <c r="AJ73" s="26"/>
      <c r="AK73" s="26">
        <f t="shared" si="291"/>
        <v>1</v>
      </c>
      <c r="AL73" s="26"/>
      <c r="AM73" s="26"/>
      <c r="AN73" s="26">
        <f t="shared" si="292"/>
        <v>1</v>
      </c>
      <c r="AO73" s="26"/>
      <c r="AP73" s="26"/>
      <c r="AQ73" s="26">
        <f t="shared" si="293"/>
        <v>1</v>
      </c>
      <c r="AR73" s="26"/>
      <c r="AS73" s="26"/>
      <c r="AT73" s="26">
        <f t="shared" si="151"/>
        <v>1</v>
      </c>
      <c r="AU73" s="26"/>
      <c r="AV73" s="26"/>
      <c r="AW73" s="26">
        <f t="shared" si="152"/>
        <v>1</v>
      </c>
      <c r="AX73" s="26"/>
      <c r="AY73" s="26"/>
      <c r="AZ73" s="26">
        <f t="shared" si="153"/>
        <v>1</v>
      </c>
      <c r="BA73" s="26"/>
      <c r="BB73" s="26"/>
      <c r="BC73" s="26">
        <f t="shared" si="154"/>
        <v>1</v>
      </c>
      <c r="BD73" s="26"/>
      <c r="BE73" s="26"/>
      <c r="BF73" s="26">
        <f t="shared" si="155"/>
        <v>1</v>
      </c>
      <c r="BG73" s="26"/>
      <c r="BH73" s="26"/>
      <c r="BI73" s="26">
        <f t="shared" si="156"/>
        <v>1</v>
      </c>
      <c r="BJ73" s="26"/>
      <c r="BK73" s="26"/>
      <c r="BL73" s="26">
        <f t="shared" si="157"/>
        <v>1</v>
      </c>
      <c r="BM73" s="26"/>
      <c r="BN73" s="26"/>
      <c r="BO73" s="26">
        <f t="shared" si="158"/>
        <v>1</v>
      </c>
      <c r="BP73" s="26"/>
      <c r="BQ73" s="26"/>
      <c r="BR73" s="26">
        <f t="shared" si="159"/>
        <v>1</v>
      </c>
      <c r="BS73" s="26"/>
      <c r="BT73" s="26"/>
      <c r="BU73" s="26">
        <f t="shared" si="160"/>
        <v>1</v>
      </c>
      <c r="BV73" s="26"/>
      <c r="BW73" s="26"/>
      <c r="BX73" s="26">
        <f t="shared" si="161"/>
        <v>1</v>
      </c>
      <c r="BY73" s="26"/>
      <c r="BZ73" s="26"/>
      <c r="CA73" s="27">
        <f t="shared" si="162"/>
        <v>1</v>
      </c>
      <c r="CB73" s="26"/>
      <c r="CC73" s="26"/>
      <c r="CD73" s="26">
        <f t="shared" si="163"/>
        <v>1</v>
      </c>
      <c r="CE73" s="26"/>
      <c r="CF73" s="26"/>
      <c r="CG73" s="26">
        <f t="shared" si="164"/>
        <v>1</v>
      </c>
      <c r="CH73" s="26"/>
      <c r="CI73" s="26"/>
      <c r="CJ73" s="26">
        <f t="shared" si="165"/>
        <v>1</v>
      </c>
      <c r="CK73" s="26"/>
      <c r="CL73" s="26"/>
      <c r="CM73" s="26">
        <f t="shared" si="166"/>
        <v>1</v>
      </c>
      <c r="CN73" s="26"/>
      <c r="CO73" s="26"/>
      <c r="CP73" s="26">
        <f t="shared" si="167"/>
        <v>1</v>
      </c>
      <c r="CQ73" s="26"/>
      <c r="CR73" s="26"/>
      <c r="CS73" s="26">
        <f t="shared" si="168"/>
        <v>1</v>
      </c>
      <c r="CT73" s="26"/>
      <c r="CU73" s="26"/>
      <c r="CV73" s="26">
        <f t="shared" si="169"/>
        <v>1</v>
      </c>
      <c r="CW73" s="26"/>
      <c r="CX73" s="26"/>
      <c r="CY73" s="26">
        <f t="shared" si="170"/>
        <v>1</v>
      </c>
      <c r="CZ73" s="26"/>
      <c r="DA73" s="26"/>
      <c r="DB73" s="26">
        <f t="shared" si="171"/>
        <v>1</v>
      </c>
      <c r="DC73" s="26"/>
      <c r="DD73" s="26"/>
      <c r="DE73" s="26">
        <f t="shared" si="172"/>
        <v>1</v>
      </c>
      <c r="DF73" s="26"/>
      <c r="DG73" s="26"/>
      <c r="DH73" s="26">
        <f t="shared" si="173"/>
        <v>1</v>
      </c>
      <c r="DI73" s="26"/>
      <c r="DJ73" s="26"/>
      <c r="DK73" s="26">
        <f t="shared" si="174"/>
        <v>1</v>
      </c>
      <c r="DL73" s="26"/>
      <c r="DM73" s="26"/>
      <c r="DN73" s="26">
        <f t="shared" si="175"/>
        <v>1</v>
      </c>
      <c r="DO73" s="26"/>
      <c r="DP73" s="26"/>
      <c r="DQ73" s="26">
        <f t="shared" si="176"/>
        <v>1</v>
      </c>
      <c r="DR73" s="26"/>
      <c r="DS73" s="26"/>
      <c r="DT73" s="26">
        <f t="shared" si="177"/>
        <v>1</v>
      </c>
      <c r="DU73" s="26"/>
      <c r="DV73" s="26"/>
      <c r="DW73" s="26">
        <f t="shared" si="178"/>
        <v>1</v>
      </c>
      <c r="DX73" s="26"/>
      <c r="DY73" s="26"/>
      <c r="DZ73" s="26">
        <f t="shared" si="179"/>
        <v>1</v>
      </c>
      <c r="EA73" s="26"/>
      <c r="EB73" s="26"/>
      <c r="EC73" s="26">
        <f t="shared" si="180"/>
        <v>1</v>
      </c>
      <c r="ED73" s="26"/>
      <c r="EE73" s="26"/>
      <c r="EF73" s="26">
        <f t="shared" si="181"/>
        <v>1</v>
      </c>
      <c r="EG73" s="26"/>
      <c r="EH73" s="26"/>
      <c r="EI73" s="26">
        <f t="shared" si="182"/>
        <v>1</v>
      </c>
      <c r="EJ73" s="26"/>
      <c r="EK73" s="26"/>
      <c r="EL73" s="26">
        <f t="shared" si="183"/>
        <v>1</v>
      </c>
      <c r="EM73" s="26"/>
      <c r="EN73" s="26"/>
      <c r="EO73" s="26">
        <f t="shared" si="184"/>
        <v>1</v>
      </c>
      <c r="EP73" s="26"/>
      <c r="EQ73" s="26"/>
      <c r="ER73" s="26">
        <f t="shared" si="185"/>
        <v>1</v>
      </c>
      <c r="ES73" s="26"/>
      <c r="ET73" s="26"/>
      <c r="EU73" s="26">
        <f t="shared" si="186"/>
        <v>1</v>
      </c>
      <c r="EV73" s="26"/>
      <c r="EW73" s="26"/>
      <c r="EX73" s="26">
        <f t="shared" si="187"/>
        <v>1</v>
      </c>
      <c r="EY73" s="26"/>
      <c r="EZ73" s="26"/>
      <c r="FA73" s="26">
        <f t="shared" si="188"/>
        <v>1</v>
      </c>
      <c r="FB73" s="26"/>
      <c r="FC73" s="26"/>
      <c r="FD73" s="26">
        <f t="shared" si="189"/>
        <v>1</v>
      </c>
      <c r="FE73" s="26"/>
      <c r="FF73" s="26"/>
      <c r="FG73" s="26">
        <f t="shared" si="147"/>
        <v>1</v>
      </c>
      <c r="FH73" s="26"/>
      <c r="FI73" s="26"/>
      <c r="FJ73" s="26">
        <f t="shared" si="190"/>
        <v>1</v>
      </c>
      <c r="FK73" s="26"/>
      <c r="FL73" s="26"/>
      <c r="FM73" s="26">
        <f t="shared" si="191"/>
        <v>1</v>
      </c>
      <c r="FN73" s="26"/>
      <c r="FO73" s="26"/>
      <c r="FP73" s="26">
        <f t="shared" si="192"/>
        <v>1</v>
      </c>
      <c r="FQ73" s="26"/>
      <c r="FR73" s="26"/>
      <c r="FS73" s="26">
        <f t="shared" si="193"/>
        <v>1</v>
      </c>
      <c r="FT73" s="26"/>
      <c r="FU73" s="26"/>
      <c r="FV73" s="26">
        <f t="shared" si="194"/>
        <v>1</v>
      </c>
      <c r="FW73" s="26"/>
      <c r="FX73" s="26"/>
      <c r="FY73" s="26">
        <f t="shared" si="195"/>
        <v>1</v>
      </c>
      <c r="FZ73" s="26"/>
      <c r="GA73" s="26"/>
      <c r="GB73" s="26">
        <f t="shared" si="196"/>
        <v>1</v>
      </c>
      <c r="GC73" s="26"/>
      <c r="GD73" s="26"/>
      <c r="GE73" s="26">
        <f t="shared" si="197"/>
        <v>1</v>
      </c>
      <c r="GF73" s="26"/>
      <c r="GG73" s="26"/>
      <c r="GH73" s="26">
        <f t="shared" si="198"/>
        <v>1</v>
      </c>
      <c r="GI73" s="26"/>
      <c r="GJ73" s="26"/>
      <c r="GK73" s="26">
        <f t="shared" si="199"/>
        <v>1</v>
      </c>
      <c r="GL73" s="26"/>
      <c r="GM73" s="26"/>
      <c r="GN73" s="26">
        <f t="shared" si="200"/>
        <v>1</v>
      </c>
      <c r="GO73" s="26"/>
      <c r="GP73" s="26"/>
      <c r="GQ73" s="26">
        <f t="shared" si="201"/>
        <v>1</v>
      </c>
      <c r="GR73" s="26"/>
      <c r="GS73" s="26"/>
      <c r="GT73" s="26">
        <f t="shared" si="202"/>
        <v>1</v>
      </c>
      <c r="GU73" s="26"/>
      <c r="GV73" s="26"/>
      <c r="GW73" s="26">
        <f t="shared" si="203"/>
        <v>1</v>
      </c>
      <c r="GX73" s="26"/>
      <c r="GY73" s="26"/>
      <c r="GZ73" s="26">
        <f t="shared" si="204"/>
        <v>1</v>
      </c>
      <c r="HA73" s="26"/>
      <c r="HB73" s="26"/>
      <c r="HC73" s="26">
        <f t="shared" si="205"/>
        <v>1</v>
      </c>
      <c r="HD73" s="26"/>
      <c r="HE73" s="26"/>
      <c r="HF73" s="26">
        <f t="shared" si="206"/>
        <v>1</v>
      </c>
      <c r="HG73" s="26"/>
      <c r="HH73" s="26"/>
      <c r="HI73" s="26">
        <f t="shared" si="207"/>
        <v>1</v>
      </c>
      <c r="HJ73" s="26"/>
      <c r="HK73" s="26"/>
      <c r="HL73" s="26">
        <f t="shared" si="208"/>
        <v>1</v>
      </c>
      <c r="HM73" s="26"/>
      <c r="HN73" s="26"/>
      <c r="HO73" s="26">
        <f t="shared" si="209"/>
        <v>1</v>
      </c>
      <c r="HP73" s="26"/>
      <c r="HQ73" s="26"/>
      <c r="HR73" s="26">
        <f t="shared" si="210"/>
        <v>1</v>
      </c>
      <c r="HS73" s="26"/>
      <c r="HT73" s="26"/>
      <c r="HU73" s="26">
        <f t="shared" si="148"/>
        <v>1</v>
      </c>
      <c r="HV73" s="26"/>
      <c r="HW73" s="26"/>
      <c r="HX73" s="26">
        <f t="shared" si="211"/>
        <v>1</v>
      </c>
      <c r="HY73" s="26"/>
      <c r="HZ73" s="26"/>
      <c r="IA73" s="26">
        <f t="shared" si="212"/>
        <v>1</v>
      </c>
      <c r="IB73" s="26"/>
      <c r="IC73" s="26"/>
      <c r="ID73" s="26">
        <f t="shared" si="213"/>
        <v>1</v>
      </c>
      <c r="IE73" s="26"/>
      <c r="IF73" s="26"/>
      <c r="IG73" s="33">
        <f t="shared" si="214"/>
        <v>1</v>
      </c>
      <c r="IH73" s="26"/>
      <c r="II73" s="26"/>
      <c r="IJ73" s="33">
        <f t="shared" si="215"/>
        <v>1</v>
      </c>
      <c r="IK73" s="26"/>
      <c r="IL73" s="26"/>
      <c r="IM73" s="33">
        <f t="shared" si="216"/>
        <v>1</v>
      </c>
      <c r="IN73" s="26"/>
      <c r="IO73" s="26"/>
      <c r="IP73" s="26">
        <f t="shared" si="217"/>
        <v>1</v>
      </c>
      <c r="IQ73" s="26"/>
      <c r="IR73" s="26"/>
      <c r="IS73" s="26">
        <f t="shared" si="218"/>
        <v>1</v>
      </c>
      <c r="IT73" s="26"/>
      <c r="IU73" s="26"/>
      <c r="IV73" s="26">
        <f t="shared" si="219"/>
        <v>1</v>
      </c>
      <c r="IW73" s="26"/>
      <c r="IX73" s="26"/>
      <c r="IY73" s="26">
        <f t="shared" si="220"/>
        <v>1</v>
      </c>
      <c r="IZ73" s="26"/>
      <c r="JA73" s="26"/>
      <c r="JB73" s="26">
        <f t="shared" si="221"/>
        <v>1</v>
      </c>
      <c r="JC73" s="26"/>
      <c r="JD73" s="26"/>
      <c r="JE73" s="26">
        <f t="shared" si="222"/>
        <v>1</v>
      </c>
      <c r="JF73" s="26"/>
      <c r="JG73" s="26"/>
      <c r="JH73" s="26">
        <f t="shared" si="223"/>
        <v>1</v>
      </c>
      <c r="JI73" s="26"/>
      <c r="JJ73" s="26"/>
      <c r="JK73" s="26">
        <f t="shared" si="224"/>
        <v>1</v>
      </c>
      <c r="JL73" s="26"/>
      <c r="JM73" s="26"/>
      <c r="JN73" s="26">
        <f t="shared" si="225"/>
        <v>1</v>
      </c>
      <c r="JO73" s="26"/>
      <c r="JP73" s="26"/>
      <c r="JQ73" s="26">
        <f t="shared" si="226"/>
        <v>1</v>
      </c>
      <c r="JR73" s="26"/>
      <c r="JS73" s="26"/>
      <c r="JT73" s="26">
        <f t="shared" si="227"/>
        <v>1</v>
      </c>
      <c r="JU73" s="26"/>
      <c r="JV73" s="26"/>
      <c r="JW73" s="26">
        <f t="shared" si="278"/>
        <v>1</v>
      </c>
      <c r="JX73" s="26"/>
      <c r="JY73" s="26"/>
      <c r="JZ73" s="26">
        <f t="shared" si="228"/>
        <v>1</v>
      </c>
      <c r="KA73" s="26"/>
      <c r="KB73" s="26"/>
      <c r="KC73" s="26">
        <f t="shared" si="229"/>
        <v>1</v>
      </c>
      <c r="KD73" s="26"/>
      <c r="KE73" s="26"/>
      <c r="KF73" s="26">
        <f t="shared" si="230"/>
        <v>1</v>
      </c>
      <c r="KG73" s="26"/>
      <c r="KH73" s="26"/>
      <c r="KI73" s="26">
        <f t="shared" si="231"/>
        <v>1</v>
      </c>
      <c r="KJ73" s="26"/>
      <c r="KK73" s="26"/>
      <c r="KL73" s="26">
        <f t="shared" si="232"/>
        <v>1</v>
      </c>
      <c r="KM73" s="26"/>
      <c r="KN73" s="26"/>
      <c r="KO73" s="26">
        <f t="shared" si="233"/>
        <v>1</v>
      </c>
      <c r="KP73" s="26"/>
      <c r="KQ73" s="26"/>
      <c r="KR73" s="26">
        <f t="shared" si="234"/>
        <v>1</v>
      </c>
      <c r="KS73" s="26"/>
      <c r="KT73" s="26"/>
      <c r="KU73" s="26">
        <f t="shared" si="235"/>
        <v>1</v>
      </c>
      <c r="KV73" s="26"/>
      <c r="KW73" s="26"/>
      <c r="KX73" s="26">
        <f t="shared" si="236"/>
        <v>1</v>
      </c>
      <c r="KY73" s="26"/>
      <c r="KZ73" s="26"/>
      <c r="LA73" s="26">
        <f t="shared" si="237"/>
        <v>1</v>
      </c>
      <c r="LB73" s="26"/>
      <c r="LC73" s="26"/>
      <c r="LD73" s="26">
        <f t="shared" si="238"/>
        <v>1</v>
      </c>
      <c r="LE73" s="26"/>
      <c r="LF73" s="26"/>
      <c r="LG73" s="26">
        <f t="shared" si="239"/>
        <v>1</v>
      </c>
      <c r="LH73" s="26"/>
      <c r="LI73" s="26"/>
      <c r="LJ73" s="26">
        <f t="shared" si="240"/>
        <v>1</v>
      </c>
      <c r="LK73" s="26"/>
      <c r="LL73" s="26"/>
      <c r="LM73" s="26">
        <f t="shared" si="241"/>
        <v>1</v>
      </c>
      <c r="LN73" s="26"/>
      <c r="LO73" s="26"/>
      <c r="LP73" s="26">
        <f t="shared" si="242"/>
        <v>1</v>
      </c>
      <c r="LQ73" s="26"/>
      <c r="LR73" s="26"/>
      <c r="LS73" s="26">
        <f t="shared" si="149"/>
        <v>1</v>
      </c>
      <c r="LT73" s="26"/>
      <c r="LU73" s="26"/>
      <c r="LV73" s="26">
        <f t="shared" si="243"/>
        <v>1</v>
      </c>
      <c r="LW73" s="26"/>
      <c r="LX73" s="26"/>
      <c r="LY73" s="26">
        <f t="shared" si="150"/>
        <v>1</v>
      </c>
      <c r="LZ73" s="26"/>
      <c r="MA73" s="26"/>
      <c r="MB73" s="26">
        <f t="shared" si="244"/>
        <v>1</v>
      </c>
      <c r="MC73" s="26"/>
      <c r="MD73" s="26"/>
      <c r="ME73" s="26">
        <f t="shared" si="245"/>
        <v>1</v>
      </c>
      <c r="MF73" s="26"/>
      <c r="MG73" s="26"/>
      <c r="MH73" s="26">
        <f t="shared" si="246"/>
        <v>1</v>
      </c>
      <c r="MI73" s="26"/>
      <c r="MJ73" s="26"/>
      <c r="MK73" s="26">
        <f t="shared" si="247"/>
        <v>1</v>
      </c>
      <c r="ML73" s="26"/>
      <c r="MM73" s="26"/>
      <c r="MN73" s="26">
        <f t="shared" si="248"/>
        <v>1</v>
      </c>
      <c r="MO73" s="26"/>
      <c r="MP73" s="26"/>
      <c r="MQ73" s="26">
        <f t="shared" si="249"/>
        <v>1</v>
      </c>
      <c r="MR73" s="26"/>
      <c r="MS73" s="26"/>
      <c r="MT73" s="26">
        <f t="shared" si="250"/>
        <v>1</v>
      </c>
      <c r="MU73" s="26"/>
      <c r="MV73" s="26"/>
      <c r="MW73" s="26">
        <f t="shared" si="251"/>
        <v>1</v>
      </c>
      <c r="MX73" s="26"/>
      <c r="MY73" s="26"/>
      <c r="MZ73" s="26">
        <f t="shared" si="252"/>
        <v>1</v>
      </c>
      <c r="NA73" s="26"/>
      <c r="NB73" s="26"/>
      <c r="NC73" s="26">
        <f t="shared" si="253"/>
        <v>1</v>
      </c>
      <c r="ND73" s="26"/>
      <c r="NE73" s="26"/>
      <c r="NF73" s="26">
        <f t="shared" si="254"/>
        <v>1</v>
      </c>
      <c r="NG73" s="26"/>
      <c r="NH73" s="26"/>
      <c r="NI73" s="26">
        <f t="shared" si="255"/>
        <v>1</v>
      </c>
      <c r="NJ73" s="26"/>
      <c r="NK73" s="26"/>
      <c r="NL73" s="26">
        <f t="shared" si="256"/>
        <v>1</v>
      </c>
      <c r="NM73" s="26"/>
      <c r="NN73" s="26"/>
      <c r="NO73" s="26">
        <f t="shared" si="257"/>
        <v>1</v>
      </c>
      <c r="NP73" s="26"/>
      <c r="NQ73" s="26"/>
      <c r="NR73" s="26">
        <f t="shared" si="258"/>
        <v>1</v>
      </c>
      <c r="NS73" s="26"/>
      <c r="NT73" s="26"/>
      <c r="NU73" s="26">
        <f t="shared" si="259"/>
        <v>1</v>
      </c>
      <c r="NV73" s="26"/>
      <c r="NW73" s="26"/>
      <c r="NX73" s="26">
        <f t="shared" si="260"/>
        <v>1</v>
      </c>
      <c r="NY73" s="26"/>
      <c r="NZ73" s="26"/>
      <c r="OA73" s="26">
        <f t="shared" si="261"/>
        <v>1</v>
      </c>
      <c r="OB73" s="26"/>
      <c r="OC73" s="26"/>
      <c r="OD73" s="26">
        <f t="shared" si="262"/>
        <v>1</v>
      </c>
      <c r="OE73" s="26"/>
      <c r="OF73" s="26"/>
      <c r="OG73" s="26">
        <f t="shared" si="263"/>
        <v>1</v>
      </c>
      <c r="OH73" s="26"/>
      <c r="OI73" s="26"/>
      <c r="OJ73" s="26">
        <f t="shared" si="264"/>
        <v>1</v>
      </c>
      <c r="OK73" s="26"/>
      <c r="OL73" s="26"/>
      <c r="OM73" s="26">
        <f t="shared" si="279"/>
        <v>1</v>
      </c>
      <c r="ON73" s="26"/>
      <c r="OO73" s="26"/>
      <c r="OP73" s="26">
        <f t="shared" si="265"/>
        <v>1</v>
      </c>
      <c r="OQ73" s="26"/>
      <c r="OR73" s="26"/>
      <c r="OS73" s="27">
        <f t="shared" si="266"/>
        <v>1</v>
      </c>
      <c r="OT73" s="26"/>
      <c r="OU73" s="26"/>
      <c r="OV73" s="26">
        <f t="shared" si="280"/>
        <v>1</v>
      </c>
      <c r="OW73" s="26"/>
      <c r="OX73" s="26"/>
      <c r="OY73" s="26">
        <f t="shared" si="267"/>
        <v>1</v>
      </c>
      <c r="OZ73" s="26"/>
      <c r="PA73" s="26"/>
      <c r="PB73" s="26">
        <f t="shared" si="268"/>
        <v>1</v>
      </c>
      <c r="PC73" s="26"/>
      <c r="PD73" s="26"/>
      <c r="PE73" s="26">
        <f t="shared" si="269"/>
        <v>1</v>
      </c>
      <c r="PF73" s="28">
        <f t="shared" si="270"/>
        <v>0</v>
      </c>
      <c r="PG73" s="29">
        <f t="shared" si="271"/>
        <v>0</v>
      </c>
      <c r="PH73" s="18"/>
      <c r="PI73" s="28">
        <f t="shared" si="272"/>
        <v>0</v>
      </c>
      <c r="PJ73" s="29">
        <f t="shared" si="273"/>
        <v>0</v>
      </c>
      <c r="PK73" s="6"/>
      <c r="PL73" s="28">
        <f t="shared" si="274"/>
        <v>0</v>
      </c>
      <c r="PM73" s="28">
        <f t="shared" si="275"/>
        <v>0</v>
      </c>
      <c r="PN73" s="6"/>
      <c r="PO73" s="28">
        <f t="shared" si="276"/>
        <v>0</v>
      </c>
      <c r="PP73" s="29">
        <f t="shared" si="277"/>
        <v>0</v>
      </c>
    </row>
    <row r="74" spans="1:432" s="30" customFormat="1" ht="20.25" hidden="1" x14ac:dyDescent="0.3">
      <c r="A74" s="19">
        <v>70</v>
      </c>
      <c r="B74" s="31" t="s">
        <v>181</v>
      </c>
      <c r="C74" s="32" t="s">
        <v>122</v>
      </c>
      <c r="D74" s="26">
        <v>0</v>
      </c>
      <c r="E74" s="26"/>
      <c r="F74" s="26"/>
      <c r="G74" s="26">
        <f t="shared" si="281"/>
        <v>0</v>
      </c>
      <c r="H74" s="26"/>
      <c r="I74" s="26"/>
      <c r="J74" s="26">
        <f t="shared" si="282"/>
        <v>0</v>
      </c>
      <c r="K74" s="26"/>
      <c r="L74" s="26"/>
      <c r="M74" s="26">
        <f t="shared" si="283"/>
        <v>0</v>
      </c>
      <c r="N74" s="26"/>
      <c r="O74" s="26"/>
      <c r="P74" s="26">
        <f t="shared" si="284"/>
        <v>0</v>
      </c>
      <c r="Q74" s="26"/>
      <c r="R74" s="26"/>
      <c r="S74" s="26">
        <f t="shared" si="285"/>
        <v>0</v>
      </c>
      <c r="T74" s="26"/>
      <c r="U74" s="26"/>
      <c r="V74" s="26">
        <f t="shared" si="286"/>
        <v>0</v>
      </c>
      <c r="W74" s="26"/>
      <c r="X74" s="26"/>
      <c r="Y74" s="26">
        <f t="shared" si="287"/>
        <v>0</v>
      </c>
      <c r="Z74" s="26"/>
      <c r="AA74" s="26"/>
      <c r="AB74" s="26">
        <f t="shared" si="288"/>
        <v>0</v>
      </c>
      <c r="AC74" s="26"/>
      <c r="AD74" s="26"/>
      <c r="AE74" s="26">
        <f t="shared" si="289"/>
        <v>0</v>
      </c>
      <c r="AF74" s="26"/>
      <c r="AG74" s="26"/>
      <c r="AH74" s="26">
        <f t="shared" si="290"/>
        <v>0</v>
      </c>
      <c r="AI74" s="26"/>
      <c r="AJ74" s="26"/>
      <c r="AK74" s="26">
        <f t="shared" si="291"/>
        <v>0</v>
      </c>
      <c r="AL74" s="26"/>
      <c r="AM74" s="26"/>
      <c r="AN74" s="26">
        <f t="shared" si="292"/>
        <v>0</v>
      </c>
      <c r="AO74" s="26"/>
      <c r="AP74" s="26"/>
      <c r="AQ74" s="26">
        <f t="shared" si="293"/>
        <v>0</v>
      </c>
      <c r="AR74" s="26"/>
      <c r="AS74" s="26"/>
      <c r="AT74" s="26">
        <f t="shared" si="151"/>
        <v>0</v>
      </c>
      <c r="AU74" s="26"/>
      <c r="AV74" s="26"/>
      <c r="AW74" s="26">
        <f t="shared" si="152"/>
        <v>0</v>
      </c>
      <c r="AX74" s="26"/>
      <c r="AY74" s="26"/>
      <c r="AZ74" s="26">
        <f t="shared" si="153"/>
        <v>0</v>
      </c>
      <c r="BA74" s="26"/>
      <c r="BB74" s="26"/>
      <c r="BC74" s="26">
        <f t="shared" si="154"/>
        <v>0</v>
      </c>
      <c r="BD74" s="26"/>
      <c r="BE74" s="26"/>
      <c r="BF74" s="26">
        <f t="shared" si="155"/>
        <v>0</v>
      </c>
      <c r="BG74" s="26"/>
      <c r="BH74" s="26"/>
      <c r="BI74" s="26">
        <f t="shared" si="156"/>
        <v>0</v>
      </c>
      <c r="BJ74" s="26"/>
      <c r="BK74" s="26"/>
      <c r="BL74" s="26">
        <f t="shared" si="157"/>
        <v>0</v>
      </c>
      <c r="BM74" s="26"/>
      <c r="BN74" s="26"/>
      <c r="BO74" s="26">
        <f t="shared" si="158"/>
        <v>0</v>
      </c>
      <c r="BP74" s="26"/>
      <c r="BQ74" s="26"/>
      <c r="BR74" s="26">
        <f t="shared" si="159"/>
        <v>0</v>
      </c>
      <c r="BS74" s="26"/>
      <c r="BT74" s="26"/>
      <c r="BU74" s="26">
        <f t="shared" si="160"/>
        <v>0</v>
      </c>
      <c r="BV74" s="26"/>
      <c r="BW74" s="26"/>
      <c r="BX74" s="26">
        <f t="shared" si="161"/>
        <v>0</v>
      </c>
      <c r="BY74" s="26"/>
      <c r="BZ74" s="26"/>
      <c r="CA74" s="27">
        <f t="shared" si="162"/>
        <v>0</v>
      </c>
      <c r="CB74" s="26"/>
      <c r="CC74" s="26"/>
      <c r="CD74" s="26">
        <f t="shared" si="163"/>
        <v>0</v>
      </c>
      <c r="CE74" s="26"/>
      <c r="CF74" s="26"/>
      <c r="CG74" s="26">
        <f t="shared" si="164"/>
        <v>0</v>
      </c>
      <c r="CH74" s="26"/>
      <c r="CI74" s="26"/>
      <c r="CJ74" s="26">
        <f t="shared" si="165"/>
        <v>0</v>
      </c>
      <c r="CK74" s="26"/>
      <c r="CL74" s="26"/>
      <c r="CM74" s="26">
        <f t="shared" si="166"/>
        <v>0</v>
      </c>
      <c r="CN74" s="26"/>
      <c r="CO74" s="26"/>
      <c r="CP74" s="26">
        <f t="shared" si="167"/>
        <v>0</v>
      </c>
      <c r="CQ74" s="26"/>
      <c r="CR74" s="26"/>
      <c r="CS74" s="26">
        <f t="shared" si="168"/>
        <v>0</v>
      </c>
      <c r="CT74" s="26"/>
      <c r="CU74" s="26"/>
      <c r="CV74" s="26">
        <f t="shared" si="169"/>
        <v>0</v>
      </c>
      <c r="CW74" s="26"/>
      <c r="CX74" s="26"/>
      <c r="CY74" s="26">
        <f t="shared" si="170"/>
        <v>0</v>
      </c>
      <c r="CZ74" s="26"/>
      <c r="DA74" s="26"/>
      <c r="DB74" s="26">
        <f t="shared" si="171"/>
        <v>0</v>
      </c>
      <c r="DC74" s="26"/>
      <c r="DD74" s="26"/>
      <c r="DE74" s="26">
        <f t="shared" si="172"/>
        <v>0</v>
      </c>
      <c r="DF74" s="26"/>
      <c r="DG74" s="26"/>
      <c r="DH74" s="26">
        <f t="shared" si="173"/>
        <v>0</v>
      </c>
      <c r="DI74" s="26"/>
      <c r="DJ74" s="26"/>
      <c r="DK74" s="26">
        <f t="shared" si="174"/>
        <v>0</v>
      </c>
      <c r="DL74" s="26"/>
      <c r="DM74" s="26"/>
      <c r="DN74" s="26">
        <f t="shared" si="175"/>
        <v>0</v>
      </c>
      <c r="DO74" s="26"/>
      <c r="DP74" s="26"/>
      <c r="DQ74" s="26">
        <f t="shared" si="176"/>
        <v>0</v>
      </c>
      <c r="DR74" s="26"/>
      <c r="DS74" s="26"/>
      <c r="DT74" s="26">
        <f t="shared" si="177"/>
        <v>0</v>
      </c>
      <c r="DU74" s="26"/>
      <c r="DV74" s="26"/>
      <c r="DW74" s="26">
        <f t="shared" si="178"/>
        <v>0</v>
      </c>
      <c r="DX74" s="26"/>
      <c r="DY74" s="26"/>
      <c r="DZ74" s="26">
        <f t="shared" si="179"/>
        <v>0</v>
      </c>
      <c r="EA74" s="26"/>
      <c r="EB74" s="26"/>
      <c r="EC74" s="26">
        <f t="shared" si="180"/>
        <v>0</v>
      </c>
      <c r="ED74" s="26"/>
      <c r="EE74" s="26"/>
      <c r="EF74" s="26">
        <f t="shared" si="181"/>
        <v>0</v>
      </c>
      <c r="EG74" s="26"/>
      <c r="EH74" s="26"/>
      <c r="EI74" s="26">
        <f t="shared" si="182"/>
        <v>0</v>
      </c>
      <c r="EJ74" s="26"/>
      <c r="EK74" s="26"/>
      <c r="EL74" s="26">
        <f t="shared" si="183"/>
        <v>0</v>
      </c>
      <c r="EM74" s="26"/>
      <c r="EN74" s="26"/>
      <c r="EO74" s="26">
        <f t="shared" si="184"/>
        <v>0</v>
      </c>
      <c r="EP74" s="26"/>
      <c r="EQ74" s="26"/>
      <c r="ER74" s="26">
        <f t="shared" si="185"/>
        <v>0</v>
      </c>
      <c r="ES74" s="26"/>
      <c r="ET74" s="26"/>
      <c r="EU74" s="26">
        <f t="shared" si="186"/>
        <v>0</v>
      </c>
      <c r="EV74" s="26"/>
      <c r="EW74" s="26"/>
      <c r="EX74" s="26">
        <f t="shared" si="187"/>
        <v>0</v>
      </c>
      <c r="EY74" s="26"/>
      <c r="EZ74" s="26"/>
      <c r="FA74" s="26">
        <f t="shared" si="188"/>
        <v>0</v>
      </c>
      <c r="FB74" s="26"/>
      <c r="FC74" s="26"/>
      <c r="FD74" s="26">
        <f t="shared" si="189"/>
        <v>0</v>
      </c>
      <c r="FE74" s="26"/>
      <c r="FF74" s="26"/>
      <c r="FG74" s="26">
        <f t="shared" si="147"/>
        <v>0</v>
      </c>
      <c r="FH74" s="26"/>
      <c r="FI74" s="26"/>
      <c r="FJ74" s="26">
        <f t="shared" si="190"/>
        <v>0</v>
      </c>
      <c r="FK74" s="26"/>
      <c r="FL74" s="26"/>
      <c r="FM74" s="26">
        <f t="shared" si="191"/>
        <v>0</v>
      </c>
      <c r="FN74" s="26"/>
      <c r="FO74" s="26"/>
      <c r="FP74" s="26">
        <f t="shared" si="192"/>
        <v>0</v>
      </c>
      <c r="FQ74" s="26"/>
      <c r="FR74" s="26"/>
      <c r="FS74" s="26">
        <f t="shared" si="193"/>
        <v>0</v>
      </c>
      <c r="FT74" s="26"/>
      <c r="FU74" s="26"/>
      <c r="FV74" s="26">
        <f t="shared" si="194"/>
        <v>0</v>
      </c>
      <c r="FW74" s="26"/>
      <c r="FX74" s="26"/>
      <c r="FY74" s="26">
        <f t="shared" si="195"/>
        <v>0</v>
      </c>
      <c r="FZ74" s="26"/>
      <c r="GA74" s="26"/>
      <c r="GB74" s="26">
        <f t="shared" si="196"/>
        <v>0</v>
      </c>
      <c r="GC74" s="26"/>
      <c r="GD74" s="26"/>
      <c r="GE74" s="26">
        <f t="shared" si="197"/>
        <v>0</v>
      </c>
      <c r="GF74" s="26"/>
      <c r="GG74" s="26"/>
      <c r="GH74" s="26">
        <f t="shared" si="198"/>
        <v>0</v>
      </c>
      <c r="GI74" s="26"/>
      <c r="GJ74" s="26"/>
      <c r="GK74" s="26">
        <f t="shared" si="199"/>
        <v>0</v>
      </c>
      <c r="GL74" s="26"/>
      <c r="GM74" s="26"/>
      <c r="GN74" s="26">
        <f t="shared" si="200"/>
        <v>0</v>
      </c>
      <c r="GO74" s="26"/>
      <c r="GP74" s="26"/>
      <c r="GQ74" s="26">
        <f t="shared" si="201"/>
        <v>0</v>
      </c>
      <c r="GR74" s="26"/>
      <c r="GS74" s="26"/>
      <c r="GT74" s="26">
        <f t="shared" si="202"/>
        <v>0</v>
      </c>
      <c r="GU74" s="26"/>
      <c r="GV74" s="26"/>
      <c r="GW74" s="26">
        <f t="shared" si="203"/>
        <v>0</v>
      </c>
      <c r="GX74" s="26"/>
      <c r="GY74" s="26"/>
      <c r="GZ74" s="26">
        <f t="shared" si="204"/>
        <v>0</v>
      </c>
      <c r="HA74" s="26"/>
      <c r="HB74" s="26"/>
      <c r="HC74" s="26">
        <f t="shared" si="205"/>
        <v>0</v>
      </c>
      <c r="HD74" s="26"/>
      <c r="HE74" s="26"/>
      <c r="HF74" s="26">
        <f t="shared" si="206"/>
        <v>0</v>
      </c>
      <c r="HG74" s="26"/>
      <c r="HH74" s="26"/>
      <c r="HI74" s="26">
        <f t="shared" si="207"/>
        <v>0</v>
      </c>
      <c r="HJ74" s="26"/>
      <c r="HK74" s="26"/>
      <c r="HL74" s="26">
        <f t="shared" si="208"/>
        <v>0</v>
      </c>
      <c r="HM74" s="26"/>
      <c r="HN74" s="26"/>
      <c r="HO74" s="26">
        <f t="shared" si="209"/>
        <v>0</v>
      </c>
      <c r="HP74" s="26"/>
      <c r="HQ74" s="26"/>
      <c r="HR74" s="26">
        <f t="shared" si="210"/>
        <v>0</v>
      </c>
      <c r="HS74" s="26"/>
      <c r="HT74" s="26"/>
      <c r="HU74" s="26">
        <f t="shared" si="148"/>
        <v>0</v>
      </c>
      <c r="HV74" s="26"/>
      <c r="HW74" s="26"/>
      <c r="HX74" s="26">
        <f t="shared" si="211"/>
        <v>0</v>
      </c>
      <c r="HY74" s="26"/>
      <c r="HZ74" s="26"/>
      <c r="IA74" s="26">
        <f t="shared" si="212"/>
        <v>0</v>
      </c>
      <c r="IB74" s="26"/>
      <c r="IC74" s="26"/>
      <c r="ID74" s="26">
        <f t="shared" si="213"/>
        <v>0</v>
      </c>
      <c r="IE74" s="26"/>
      <c r="IF74" s="26"/>
      <c r="IG74" s="33">
        <f t="shared" si="214"/>
        <v>0</v>
      </c>
      <c r="IH74" s="26"/>
      <c r="II74" s="26"/>
      <c r="IJ74" s="33">
        <f t="shared" si="215"/>
        <v>0</v>
      </c>
      <c r="IK74" s="26"/>
      <c r="IL74" s="26"/>
      <c r="IM74" s="33">
        <f t="shared" si="216"/>
        <v>0</v>
      </c>
      <c r="IN74" s="26"/>
      <c r="IO74" s="26"/>
      <c r="IP74" s="26">
        <f t="shared" si="217"/>
        <v>0</v>
      </c>
      <c r="IQ74" s="26"/>
      <c r="IR74" s="26"/>
      <c r="IS74" s="26">
        <f t="shared" si="218"/>
        <v>0</v>
      </c>
      <c r="IT74" s="26"/>
      <c r="IU74" s="26"/>
      <c r="IV74" s="26">
        <f t="shared" si="219"/>
        <v>0</v>
      </c>
      <c r="IW74" s="26"/>
      <c r="IX74" s="26"/>
      <c r="IY74" s="26">
        <f t="shared" si="220"/>
        <v>0</v>
      </c>
      <c r="IZ74" s="26"/>
      <c r="JA74" s="26"/>
      <c r="JB74" s="26">
        <f t="shared" si="221"/>
        <v>0</v>
      </c>
      <c r="JC74" s="26"/>
      <c r="JD74" s="26"/>
      <c r="JE74" s="26">
        <f t="shared" si="222"/>
        <v>0</v>
      </c>
      <c r="JF74" s="26"/>
      <c r="JG74" s="26"/>
      <c r="JH74" s="26">
        <f t="shared" si="223"/>
        <v>0</v>
      </c>
      <c r="JI74" s="26"/>
      <c r="JJ74" s="26"/>
      <c r="JK74" s="26">
        <f t="shared" si="224"/>
        <v>0</v>
      </c>
      <c r="JL74" s="26"/>
      <c r="JM74" s="26"/>
      <c r="JN74" s="26">
        <f t="shared" si="225"/>
        <v>0</v>
      </c>
      <c r="JO74" s="26"/>
      <c r="JP74" s="26"/>
      <c r="JQ74" s="26">
        <f t="shared" si="226"/>
        <v>0</v>
      </c>
      <c r="JR74" s="26"/>
      <c r="JS74" s="26"/>
      <c r="JT74" s="26">
        <f t="shared" si="227"/>
        <v>0</v>
      </c>
      <c r="JU74" s="26"/>
      <c r="JV74" s="26"/>
      <c r="JW74" s="26">
        <f t="shared" si="278"/>
        <v>0</v>
      </c>
      <c r="JX74" s="26"/>
      <c r="JY74" s="26"/>
      <c r="JZ74" s="26">
        <f t="shared" si="228"/>
        <v>0</v>
      </c>
      <c r="KA74" s="26"/>
      <c r="KB74" s="26"/>
      <c r="KC74" s="26">
        <f t="shared" si="229"/>
        <v>0</v>
      </c>
      <c r="KD74" s="26"/>
      <c r="KE74" s="26"/>
      <c r="KF74" s="26">
        <f t="shared" si="230"/>
        <v>0</v>
      </c>
      <c r="KG74" s="26"/>
      <c r="KH74" s="26"/>
      <c r="KI74" s="26">
        <f t="shared" si="231"/>
        <v>0</v>
      </c>
      <c r="KJ74" s="26"/>
      <c r="KK74" s="26"/>
      <c r="KL74" s="26">
        <f t="shared" si="232"/>
        <v>0</v>
      </c>
      <c r="KM74" s="26"/>
      <c r="KN74" s="26"/>
      <c r="KO74" s="26">
        <f t="shared" si="233"/>
        <v>0</v>
      </c>
      <c r="KP74" s="26"/>
      <c r="KQ74" s="26"/>
      <c r="KR74" s="26">
        <f t="shared" si="234"/>
        <v>0</v>
      </c>
      <c r="KS74" s="26"/>
      <c r="KT74" s="26"/>
      <c r="KU74" s="26">
        <f t="shared" si="235"/>
        <v>0</v>
      </c>
      <c r="KV74" s="26"/>
      <c r="KW74" s="26"/>
      <c r="KX74" s="26">
        <f t="shared" si="236"/>
        <v>0</v>
      </c>
      <c r="KY74" s="26"/>
      <c r="KZ74" s="26"/>
      <c r="LA74" s="26">
        <f t="shared" si="237"/>
        <v>0</v>
      </c>
      <c r="LB74" s="26"/>
      <c r="LC74" s="26"/>
      <c r="LD74" s="26">
        <f t="shared" si="238"/>
        <v>0</v>
      </c>
      <c r="LE74" s="26"/>
      <c r="LF74" s="26"/>
      <c r="LG74" s="26">
        <f t="shared" si="239"/>
        <v>0</v>
      </c>
      <c r="LH74" s="26"/>
      <c r="LI74" s="26"/>
      <c r="LJ74" s="26">
        <f t="shared" si="240"/>
        <v>0</v>
      </c>
      <c r="LK74" s="26"/>
      <c r="LL74" s="26"/>
      <c r="LM74" s="26">
        <f t="shared" si="241"/>
        <v>0</v>
      </c>
      <c r="LN74" s="26"/>
      <c r="LO74" s="26"/>
      <c r="LP74" s="26">
        <f t="shared" si="242"/>
        <v>0</v>
      </c>
      <c r="LQ74" s="26"/>
      <c r="LR74" s="26"/>
      <c r="LS74" s="26">
        <f t="shared" si="149"/>
        <v>0</v>
      </c>
      <c r="LT74" s="26"/>
      <c r="LU74" s="26"/>
      <c r="LV74" s="26">
        <f t="shared" si="243"/>
        <v>0</v>
      </c>
      <c r="LW74" s="26"/>
      <c r="LX74" s="26"/>
      <c r="LY74" s="26">
        <f t="shared" si="150"/>
        <v>0</v>
      </c>
      <c r="LZ74" s="26"/>
      <c r="MA74" s="26"/>
      <c r="MB74" s="26">
        <f t="shared" si="244"/>
        <v>0</v>
      </c>
      <c r="MC74" s="26"/>
      <c r="MD74" s="26"/>
      <c r="ME74" s="26">
        <f t="shared" si="245"/>
        <v>0</v>
      </c>
      <c r="MF74" s="26"/>
      <c r="MG74" s="26"/>
      <c r="MH74" s="26">
        <f t="shared" si="246"/>
        <v>0</v>
      </c>
      <c r="MI74" s="26"/>
      <c r="MJ74" s="26"/>
      <c r="MK74" s="26">
        <f t="shared" si="247"/>
        <v>0</v>
      </c>
      <c r="ML74" s="26"/>
      <c r="MM74" s="26"/>
      <c r="MN74" s="26">
        <f t="shared" si="248"/>
        <v>0</v>
      </c>
      <c r="MO74" s="26"/>
      <c r="MP74" s="26"/>
      <c r="MQ74" s="26">
        <f t="shared" si="249"/>
        <v>0</v>
      </c>
      <c r="MR74" s="26"/>
      <c r="MS74" s="26"/>
      <c r="MT74" s="26">
        <f t="shared" si="250"/>
        <v>0</v>
      </c>
      <c r="MU74" s="26"/>
      <c r="MV74" s="26"/>
      <c r="MW74" s="26">
        <f t="shared" si="251"/>
        <v>0</v>
      </c>
      <c r="MX74" s="26"/>
      <c r="MY74" s="26"/>
      <c r="MZ74" s="26">
        <f t="shared" si="252"/>
        <v>0</v>
      </c>
      <c r="NA74" s="26"/>
      <c r="NB74" s="26"/>
      <c r="NC74" s="26">
        <f t="shared" si="253"/>
        <v>0</v>
      </c>
      <c r="ND74" s="26"/>
      <c r="NE74" s="26"/>
      <c r="NF74" s="26">
        <f t="shared" si="254"/>
        <v>0</v>
      </c>
      <c r="NG74" s="26"/>
      <c r="NH74" s="26"/>
      <c r="NI74" s="26">
        <f t="shared" si="255"/>
        <v>0</v>
      </c>
      <c r="NJ74" s="26"/>
      <c r="NK74" s="26"/>
      <c r="NL74" s="26">
        <f t="shared" si="256"/>
        <v>0</v>
      </c>
      <c r="NM74" s="26"/>
      <c r="NN74" s="26"/>
      <c r="NO74" s="26">
        <f t="shared" si="257"/>
        <v>0</v>
      </c>
      <c r="NP74" s="26"/>
      <c r="NQ74" s="26"/>
      <c r="NR74" s="26">
        <f t="shared" si="258"/>
        <v>0</v>
      </c>
      <c r="NS74" s="26"/>
      <c r="NT74" s="26"/>
      <c r="NU74" s="26">
        <f t="shared" si="259"/>
        <v>0</v>
      </c>
      <c r="NV74" s="26"/>
      <c r="NW74" s="26"/>
      <c r="NX74" s="26">
        <f t="shared" si="260"/>
        <v>0</v>
      </c>
      <c r="NY74" s="26"/>
      <c r="NZ74" s="26"/>
      <c r="OA74" s="26">
        <f t="shared" si="261"/>
        <v>0</v>
      </c>
      <c r="OB74" s="26"/>
      <c r="OC74" s="26"/>
      <c r="OD74" s="26">
        <f t="shared" si="262"/>
        <v>0</v>
      </c>
      <c r="OE74" s="26"/>
      <c r="OF74" s="26"/>
      <c r="OG74" s="26">
        <f t="shared" si="263"/>
        <v>0</v>
      </c>
      <c r="OH74" s="26"/>
      <c r="OI74" s="26"/>
      <c r="OJ74" s="26">
        <f t="shared" si="264"/>
        <v>0</v>
      </c>
      <c r="OK74" s="26"/>
      <c r="OL74" s="26"/>
      <c r="OM74" s="26">
        <f t="shared" si="279"/>
        <v>0</v>
      </c>
      <c r="ON74" s="26"/>
      <c r="OO74" s="26"/>
      <c r="OP74" s="26">
        <f t="shared" si="265"/>
        <v>0</v>
      </c>
      <c r="OQ74" s="26"/>
      <c r="OR74" s="26"/>
      <c r="OS74" s="27">
        <f t="shared" si="266"/>
        <v>0</v>
      </c>
      <c r="OT74" s="26"/>
      <c r="OU74" s="26"/>
      <c r="OV74" s="26">
        <f t="shared" si="280"/>
        <v>0</v>
      </c>
      <c r="OW74" s="26"/>
      <c r="OX74" s="26"/>
      <c r="OY74" s="26">
        <f t="shared" si="267"/>
        <v>0</v>
      </c>
      <c r="OZ74" s="26"/>
      <c r="PA74" s="26"/>
      <c r="PB74" s="26">
        <f t="shared" si="268"/>
        <v>0</v>
      </c>
      <c r="PC74" s="26"/>
      <c r="PD74" s="26"/>
      <c r="PE74" s="26">
        <f t="shared" si="269"/>
        <v>0</v>
      </c>
      <c r="PF74" s="28">
        <f t="shared" si="270"/>
        <v>0</v>
      </c>
      <c r="PG74" s="29">
        <f t="shared" si="271"/>
        <v>0</v>
      </c>
      <c r="PH74" s="18"/>
      <c r="PI74" s="28">
        <f t="shared" si="272"/>
        <v>0</v>
      </c>
      <c r="PJ74" s="29">
        <f t="shared" si="273"/>
        <v>0</v>
      </c>
      <c r="PK74" s="6"/>
      <c r="PL74" s="28">
        <f t="shared" si="274"/>
        <v>0</v>
      </c>
      <c r="PM74" s="28">
        <f t="shared" si="275"/>
        <v>0</v>
      </c>
      <c r="PN74" s="6"/>
      <c r="PO74" s="28">
        <f t="shared" si="276"/>
        <v>0</v>
      </c>
      <c r="PP74" s="29">
        <f t="shared" si="277"/>
        <v>0</v>
      </c>
    </row>
    <row r="75" spans="1:432" s="30" customFormat="1" ht="20.25" x14ac:dyDescent="0.3">
      <c r="A75" s="19">
        <v>71</v>
      </c>
      <c r="B75" s="31" t="s">
        <v>182</v>
      </c>
      <c r="C75" s="43" t="s">
        <v>108</v>
      </c>
      <c r="D75" s="26">
        <v>0</v>
      </c>
      <c r="E75" s="26"/>
      <c r="F75" s="26"/>
      <c r="G75" s="26">
        <f t="shared" si="281"/>
        <v>0</v>
      </c>
      <c r="H75" s="26"/>
      <c r="I75" s="26"/>
      <c r="J75" s="26">
        <f t="shared" si="282"/>
        <v>0</v>
      </c>
      <c r="K75" s="26"/>
      <c r="L75" s="26"/>
      <c r="M75" s="26">
        <f t="shared" si="283"/>
        <v>0</v>
      </c>
      <c r="N75" s="26"/>
      <c r="O75" s="26"/>
      <c r="P75" s="26">
        <f t="shared" si="284"/>
        <v>0</v>
      </c>
      <c r="Q75" s="26"/>
      <c r="R75" s="26"/>
      <c r="S75" s="26">
        <f t="shared" si="285"/>
        <v>0</v>
      </c>
      <c r="T75" s="26"/>
      <c r="U75" s="26"/>
      <c r="V75" s="26">
        <f t="shared" si="286"/>
        <v>0</v>
      </c>
      <c r="W75" s="26"/>
      <c r="X75" s="26"/>
      <c r="Y75" s="26">
        <f t="shared" si="287"/>
        <v>0</v>
      </c>
      <c r="Z75" s="26"/>
      <c r="AA75" s="26"/>
      <c r="AB75" s="26">
        <f t="shared" si="288"/>
        <v>0</v>
      </c>
      <c r="AC75" s="26"/>
      <c r="AD75" s="26"/>
      <c r="AE75" s="26">
        <f t="shared" si="289"/>
        <v>0</v>
      </c>
      <c r="AF75" s="26"/>
      <c r="AG75" s="26"/>
      <c r="AH75" s="26">
        <f t="shared" si="290"/>
        <v>0</v>
      </c>
      <c r="AI75" s="26"/>
      <c r="AJ75" s="26"/>
      <c r="AK75" s="26">
        <f t="shared" si="291"/>
        <v>0</v>
      </c>
      <c r="AL75" s="26"/>
      <c r="AM75" s="26"/>
      <c r="AN75" s="26">
        <f t="shared" si="292"/>
        <v>0</v>
      </c>
      <c r="AO75" s="26"/>
      <c r="AP75" s="26"/>
      <c r="AQ75" s="26">
        <f t="shared" si="293"/>
        <v>0</v>
      </c>
      <c r="AR75" s="26"/>
      <c r="AS75" s="26"/>
      <c r="AT75" s="26">
        <f t="shared" si="151"/>
        <v>0</v>
      </c>
      <c r="AU75" s="26"/>
      <c r="AV75" s="26"/>
      <c r="AW75" s="26">
        <f t="shared" si="152"/>
        <v>0</v>
      </c>
      <c r="AX75" s="26">
        <v>1</v>
      </c>
      <c r="AY75" s="26">
        <v>1</v>
      </c>
      <c r="AZ75" s="26">
        <f t="shared" si="153"/>
        <v>0</v>
      </c>
      <c r="BA75" s="26"/>
      <c r="BB75" s="26"/>
      <c r="BC75" s="26">
        <f t="shared" si="154"/>
        <v>0</v>
      </c>
      <c r="BD75" s="26"/>
      <c r="BE75" s="26"/>
      <c r="BF75" s="26">
        <f t="shared" si="155"/>
        <v>0</v>
      </c>
      <c r="BG75" s="26"/>
      <c r="BH75" s="26"/>
      <c r="BI75" s="26">
        <f t="shared" si="156"/>
        <v>0</v>
      </c>
      <c r="BJ75" s="26"/>
      <c r="BK75" s="26"/>
      <c r="BL75" s="26">
        <f t="shared" si="157"/>
        <v>0</v>
      </c>
      <c r="BM75" s="26">
        <v>2</v>
      </c>
      <c r="BN75" s="26"/>
      <c r="BO75" s="26">
        <f t="shared" si="158"/>
        <v>2</v>
      </c>
      <c r="BP75" s="26"/>
      <c r="BQ75" s="26">
        <v>1</v>
      </c>
      <c r="BR75" s="26">
        <f t="shared" si="159"/>
        <v>1</v>
      </c>
      <c r="BS75" s="26"/>
      <c r="BT75" s="26"/>
      <c r="BU75" s="26">
        <f t="shared" si="160"/>
        <v>1</v>
      </c>
      <c r="BV75" s="26"/>
      <c r="BW75" s="26"/>
      <c r="BX75" s="26">
        <f t="shared" si="161"/>
        <v>1</v>
      </c>
      <c r="BY75" s="26"/>
      <c r="BZ75" s="26"/>
      <c r="CA75" s="27">
        <f t="shared" si="162"/>
        <v>1</v>
      </c>
      <c r="CB75" s="26"/>
      <c r="CC75" s="26"/>
      <c r="CD75" s="26">
        <f t="shared" si="163"/>
        <v>1</v>
      </c>
      <c r="CE75" s="26"/>
      <c r="CF75" s="26"/>
      <c r="CG75" s="26">
        <f t="shared" si="164"/>
        <v>1</v>
      </c>
      <c r="CH75" s="26"/>
      <c r="CI75" s="26"/>
      <c r="CJ75" s="26">
        <f t="shared" si="165"/>
        <v>1</v>
      </c>
      <c r="CK75" s="26"/>
      <c r="CL75" s="26"/>
      <c r="CM75" s="26">
        <f t="shared" si="166"/>
        <v>1</v>
      </c>
      <c r="CN75" s="26"/>
      <c r="CO75" s="26"/>
      <c r="CP75" s="26">
        <f t="shared" si="167"/>
        <v>1</v>
      </c>
      <c r="CQ75" s="26"/>
      <c r="CR75" s="26"/>
      <c r="CS75" s="26">
        <f t="shared" si="168"/>
        <v>1</v>
      </c>
      <c r="CT75" s="26"/>
      <c r="CU75" s="26"/>
      <c r="CV75" s="26">
        <f t="shared" si="169"/>
        <v>1</v>
      </c>
      <c r="CW75" s="26"/>
      <c r="CX75" s="26"/>
      <c r="CY75" s="26">
        <f t="shared" si="170"/>
        <v>1</v>
      </c>
      <c r="CZ75" s="26"/>
      <c r="DA75" s="26"/>
      <c r="DB75" s="26">
        <f t="shared" si="171"/>
        <v>1</v>
      </c>
      <c r="DC75" s="26"/>
      <c r="DD75" s="26"/>
      <c r="DE75" s="26">
        <f t="shared" si="172"/>
        <v>1</v>
      </c>
      <c r="DF75" s="26"/>
      <c r="DG75" s="26"/>
      <c r="DH75" s="26">
        <f t="shared" si="173"/>
        <v>1</v>
      </c>
      <c r="DI75" s="26"/>
      <c r="DJ75" s="26"/>
      <c r="DK75" s="26">
        <f t="shared" si="174"/>
        <v>1</v>
      </c>
      <c r="DL75" s="26"/>
      <c r="DM75" s="26"/>
      <c r="DN75" s="26">
        <f t="shared" si="175"/>
        <v>1</v>
      </c>
      <c r="DO75" s="26"/>
      <c r="DP75" s="26"/>
      <c r="DQ75" s="26">
        <f t="shared" si="176"/>
        <v>1</v>
      </c>
      <c r="DR75" s="26"/>
      <c r="DS75" s="26"/>
      <c r="DT75" s="26">
        <f t="shared" si="177"/>
        <v>1</v>
      </c>
      <c r="DU75" s="26"/>
      <c r="DV75" s="26"/>
      <c r="DW75" s="26">
        <f t="shared" si="178"/>
        <v>1</v>
      </c>
      <c r="DX75" s="26"/>
      <c r="DY75" s="26"/>
      <c r="DZ75" s="26">
        <f t="shared" si="179"/>
        <v>1</v>
      </c>
      <c r="EA75" s="26"/>
      <c r="EB75" s="26"/>
      <c r="EC75" s="26">
        <f t="shared" si="180"/>
        <v>1</v>
      </c>
      <c r="ED75" s="26"/>
      <c r="EE75" s="26"/>
      <c r="EF75" s="26">
        <f t="shared" si="181"/>
        <v>1</v>
      </c>
      <c r="EG75" s="26"/>
      <c r="EH75" s="26"/>
      <c r="EI75" s="26">
        <f t="shared" si="182"/>
        <v>1</v>
      </c>
      <c r="EJ75" s="26"/>
      <c r="EK75" s="26"/>
      <c r="EL75" s="26">
        <f t="shared" si="183"/>
        <v>1</v>
      </c>
      <c r="EM75" s="26"/>
      <c r="EN75" s="26"/>
      <c r="EO75" s="26">
        <f t="shared" si="184"/>
        <v>1</v>
      </c>
      <c r="EP75" s="26"/>
      <c r="EQ75" s="26"/>
      <c r="ER75" s="26">
        <f t="shared" si="185"/>
        <v>1</v>
      </c>
      <c r="ES75" s="26"/>
      <c r="ET75" s="26"/>
      <c r="EU75" s="26">
        <f t="shared" si="186"/>
        <v>1</v>
      </c>
      <c r="EV75" s="26"/>
      <c r="EW75" s="26"/>
      <c r="EX75" s="26">
        <f t="shared" si="187"/>
        <v>1</v>
      </c>
      <c r="EY75" s="26"/>
      <c r="EZ75" s="26"/>
      <c r="FA75" s="26">
        <f t="shared" si="188"/>
        <v>1</v>
      </c>
      <c r="FB75" s="26"/>
      <c r="FC75" s="26"/>
      <c r="FD75" s="26">
        <f t="shared" si="189"/>
        <v>1</v>
      </c>
      <c r="FE75" s="26"/>
      <c r="FF75" s="26"/>
      <c r="FG75" s="26">
        <f t="shared" si="147"/>
        <v>1</v>
      </c>
      <c r="FH75" s="26"/>
      <c r="FI75" s="26"/>
      <c r="FJ75" s="26">
        <f t="shared" si="190"/>
        <v>1</v>
      </c>
      <c r="FK75" s="26"/>
      <c r="FL75" s="26"/>
      <c r="FM75" s="26">
        <f t="shared" si="191"/>
        <v>1</v>
      </c>
      <c r="FN75" s="26"/>
      <c r="FO75" s="26"/>
      <c r="FP75" s="26">
        <f t="shared" si="192"/>
        <v>1</v>
      </c>
      <c r="FQ75" s="26"/>
      <c r="FR75" s="26"/>
      <c r="FS75" s="26">
        <f t="shared" si="193"/>
        <v>1</v>
      </c>
      <c r="FT75" s="26"/>
      <c r="FU75" s="26"/>
      <c r="FV75" s="26">
        <f t="shared" si="194"/>
        <v>1</v>
      </c>
      <c r="FW75" s="26"/>
      <c r="FX75" s="26">
        <v>1</v>
      </c>
      <c r="FY75" s="26">
        <f t="shared" si="195"/>
        <v>0</v>
      </c>
      <c r="FZ75" s="26"/>
      <c r="GA75" s="26"/>
      <c r="GB75" s="26">
        <f t="shared" si="196"/>
        <v>0</v>
      </c>
      <c r="GC75" s="26"/>
      <c r="GD75" s="26"/>
      <c r="GE75" s="26">
        <f t="shared" si="197"/>
        <v>0</v>
      </c>
      <c r="GF75" s="26"/>
      <c r="GG75" s="26"/>
      <c r="GH75" s="26">
        <f t="shared" si="198"/>
        <v>0</v>
      </c>
      <c r="GI75" s="26"/>
      <c r="GJ75" s="26"/>
      <c r="GK75" s="26">
        <f t="shared" si="199"/>
        <v>0</v>
      </c>
      <c r="GL75" s="26"/>
      <c r="GM75" s="26"/>
      <c r="GN75" s="26">
        <f t="shared" si="200"/>
        <v>0</v>
      </c>
      <c r="GO75" s="26"/>
      <c r="GP75" s="26"/>
      <c r="GQ75" s="26">
        <f t="shared" si="201"/>
        <v>0</v>
      </c>
      <c r="GR75" s="26"/>
      <c r="GS75" s="26"/>
      <c r="GT75" s="26">
        <f t="shared" si="202"/>
        <v>0</v>
      </c>
      <c r="GU75" s="26"/>
      <c r="GV75" s="26"/>
      <c r="GW75" s="26">
        <f t="shared" si="203"/>
        <v>0</v>
      </c>
      <c r="GX75" s="26"/>
      <c r="GY75" s="26"/>
      <c r="GZ75" s="26">
        <f t="shared" si="204"/>
        <v>0</v>
      </c>
      <c r="HA75" s="26"/>
      <c r="HB75" s="26"/>
      <c r="HC75" s="26">
        <f t="shared" si="205"/>
        <v>0</v>
      </c>
      <c r="HD75" s="26"/>
      <c r="HE75" s="26"/>
      <c r="HF75" s="26">
        <f t="shared" si="206"/>
        <v>0</v>
      </c>
      <c r="HG75" s="26"/>
      <c r="HH75" s="26"/>
      <c r="HI75" s="26">
        <f t="shared" si="207"/>
        <v>0</v>
      </c>
      <c r="HJ75" s="26"/>
      <c r="HK75" s="26"/>
      <c r="HL75" s="26">
        <f t="shared" si="208"/>
        <v>0</v>
      </c>
      <c r="HM75" s="26"/>
      <c r="HN75" s="26"/>
      <c r="HO75" s="26">
        <f t="shared" si="209"/>
        <v>0</v>
      </c>
      <c r="HP75" s="26"/>
      <c r="HQ75" s="26"/>
      <c r="HR75" s="26">
        <f t="shared" si="210"/>
        <v>0</v>
      </c>
      <c r="HS75" s="26"/>
      <c r="HT75" s="26"/>
      <c r="HU75" s="26">
        <f t="shared" si="148"/>
        <v>0</v>
      </c>
      <c r="HV75" s="26"/>
      <c r="HW75" s="26"/>
      <c r="HX75" s="26">
        <f t="shared" si="211"/>
        <v>0</v>
      </c>
      <c r="HY75" s="26"/>
      <c r="HZ75" s="26"/>
      <c r="IA75" s="26">
        <f t="shared" si="212"/>
        <v>0</v>
      </c>
      <c r="IB75" s="26"/>
      <c r="IC75" s="26"/>
      <c r="ID75" s="26">
        <f t="shared" si="213"/>
        <v>0</v>
      </c>
      <c r="IE75" s="26"/>
      <c r="IF75" s="26"/>
      <c r="IG75" s="33">
        <f t="shared" si="214"/>
        <v>0</v>
      </c>
      <c r="IH75" s="26"/>
      <c r="II75" s="26"/>
      <c r="IJ75" s="33">
        <f t="shared" si="215"/>
        <v>0</v>
      </c>
      <c r="IK75" s="26"/>
      <c r="IL75" s="26"/>
      <c r="IM75" s="33">
        <f t="shared" si="216"/>
        <v>0</v>
      </c>
      <c r="IN75" s="26"/>
      <c r="IO75" s="26"/>
      <c r="IP75" s="26">
        <f t="shared" si="217"/>
        <v>0</v>
      </c>
      <c r="IQ75" s="26"/>
      <c r="IR75" s="26"/>
      <c r="IS75" s="26">
        <f t="shared" si="218"/>
        <v>0</v>
      </c>
      <c r="IT75" s="26"/>
      <c r="IU75" s="26"/>
      <c r="IV75" s="26">
        <f t="shared" si="219"/>
        <v>0</v>
      </c>
      <c r="IW75" s="26"/>
      <c r="IX75" s="26"/>
      <c r="IY75" s="26">
        <f t="shared" si="220"/>
        <v>0</v>
      </c>
      <c r="IZ75" s="26"/>
      <c r="JA75" s="26"/>
      <c r="JB75" s="26">
        <f t="shared" si="221"/>
        <v>0</v>
      </c>
      <c r="JC75" s="26"/>
      <c r="JD75" s="26"/>
      <c r="JE75" s="26">
        <f t="shared" si="222"/>
        <v>0</v>
      </c>
      <c r="JF75" s="26"/>
      <c r="JG75" s="26"/>
      <c r="JH75" s="26">
        <f t="shared" si="223"/>
        <v>0</v>
      </c>
      <c r="JI75" s="26"/>
      <c r="JJ75" s="26"/>
      <c r="JK75" s="26">
        <f t="shared" si="224"/>
        <v>0</v>
      </c>
      <c r="JL75" s="26"/>
      <c r="JM75" s="26"/>
      <c r="JN75" s="26">
        <f t="shared" si="225"/>
        <v>0</v>
      </c>
      <c r="JO75" s="26"/>
      <c r="JP75" s="26"/>
      <c r="JQ75" s="26">
        <f t="shared" si="226"/>
        <v>0</v>
      </c>
      <c r="JR75" s="26"/>
      <c r="JS75" s="26"/>
      <c r="JT75" s="26">
        <f t="shared" si="227"/>
        <v>0</v>
      </c>
      <c r="JU75" s="26"/>
      <c r="JV75" s="26"/>
      <c r="JW75" s="26">
        <f t="shared" si="278"/>
        <v>0</v>
      </c>
      <c r="JX75" s="26"/>
      <c r="JY75" s="26"/>
      <c r="JZ75" s="26">
        <f t="shared" si="228"/>
        <v>0</v>
      </c>
      <c r="KA75" s="26"/>
      <c r="KB75" s="26"/>
      <c r="KC75" s="26">
        <f t="shared" si="229"/>
        <v>0</v>
      </c>
      <c r="KD75" s="26"/>
      <c r="KE75" s="26"/>
      <c r="KF75" s="26">
        <f t="shared" si="230"/>
        <v>0</v>
      </c>
      <c r="KG75" s="26"/>
      <c r="KH75" s="26"/>
      <c r="KI75" s="26">
        <f t="shared" si="231"/>
        <v>0</v>
      </c>
      <c r="KJ75" s="26"/>
      <c r="KK75" s="26"/>
      <c r="KL75" s="26">
        <f t="shared" si="232"/>
        <v>0</v>
      </c>
      <c r="KM75" s="26"/>
      <c r="KN75" s="26"/>
      <c r="KO75" s="26">
        <f t="shared" si="233"/>
        <v>0</v>
      </c>
      <c r="KP75" s="26"/>
      <c r="KQ75" s="26"/>
      <c r="KR75" s="26">
        <f t="shared" si="234"/>
        <v>0</v>
      </c>
      <c r="KS75" s="26"/>
      <c r="KT75" s="26"/>
      <c r="KU75" s="26">
        <f t="shared" si="235"/>
        <v>0</v>
      </c>
      <c r="KV75" s="26"/>
      <c r="KW75" s="26"/>
      <c r="KX75" s="26">
        <f t="shared" si="236"/>
        <v>0</v>
      </c>
      <c r="KY75" s="26"/>
      <c r="KZ75" s="26"/>
      <c r="LA75" s="26">
        <f t="shared" si="237"/>
        <v>0</v>
      </c>
      <c r="LB75" s="26"/>
      <c r="LC75" s="26"/>
      <c r="LD75" s="26">
        <f t="shared" si="238"/>
        <v>0</v>
      </c>
      <c r="LE75" s="26"/>
      <c r="LF75" s="26"/>
      <c r="LG75" s="26">
        <f t="shared" si="239"/>
        <v>0</v>
      </c>
      <c r="LH75" s="26"/>
      <c r="LI75" s="26"/>
      <c r="LJ75" s="26">
        <f t="shared" si="240"/>
        <v>0</v>
      </c>
      <c r="LK75" s="26"/>
      <c r="LL75" s="26"/>
      <c r="LM75" s="26">
        <f t="shared" si="241"/>
        <v>0</v>
      </c>
      <c r="LN75" s="26"/>
      <c r="LO75" s="26"/>
      <c r="LP75" s="26">
        <f t="shared" si="242"/>
        <v>0</v>
      </c>
      <c r="LQ75" s="26"/>
      <c r="LR75" s="26"/>
      <c r="LS75" s="26">
        <f t="shared" si="149"/>
        <v>0</v>
      </c>
      <c r="LT75" s="26"/>
      <c r="LU75" s="26"/>
      <c r="LV75" s="26">
        <f t="shared" si="243"/>
        <v>0</v>
      </c>
      <c r="LW75" s="26"/>
      <c r="LX75" s="26"/>
      <c r="LY75" s="26">
        <f t="shared" si="150"/>
        <v>0</v>
      </c>
      <c r="LZ75" s="26"/>
      <c r="MA75" s="26"/>
      <c r="MB75" s="26">
        <f t="shared" si="244"/>
        <v>0</v>
      </c>
      <c r="MC75" s="26"/>
      <c r="MD75" s="26"/>
      <c r="ME75" s="26">
        <f t="shared" si="245"/>
        <v>0</v>
      </c>
      <c r="MF75" s="26"/>
      <c r="MG75" s="26"/>
      <c r="MH75" s="26">
        <f t="shared" si="246"/>
        <v>0</v>
      </c>
      <c r="MI75" s="26"/>
      <c r="MJ75" s="26"/>
      <c r="MK75" s="26">
        <f t="shared" si="247"/>
        <v>0</v>
      </c>
      <c r="ML75" s="26"/>
      <c r="MM75" s="26"/>
      <c r="MN75" s="26">
        <f t="shared" si="248"/>
        <v>0</v>
      </c>
      <c r="MO75" s="26"/>
      <c r="MP75" s="26"/>
      <c r="MQ75" s="26">
        <f t="shared" si="249"/>
        <v>0</v>
      </c>
      <c r="MR75" s="26"/>
      <c r="MS75" s="26"/>
      <c r="MT75" s="26">
        <f t="shared" si="250"/>
        <v>0</v>
      </c>
      <c r="MU75" s="26"/>
      <c r="MV75" s="26"/>
      <c r="MW75" s="26">
        <f t="shared" si="251"/>
        <v>0</v>
      </c>
      <c r="MX75" s="26"/>
      <c r="MY75" s="26"/>
      <c r="MZ75" s="26">
        <f t="shared" si="252"/>
        <v>0</v>
      </c>
      <c r="NA75" s="26"/>
      <c r="NB75" s="26"/>
      <c r="NC75" s="26">
        <f t="shared" si="253"/>
        <v>0</v>
      </c>
      <c r="ND75" s="26"/>
      <c r="NE75" s="26"/>
      <c r="NF75" s="26">
        <f t="shared" si="254"/>
        <v>0</v>
      </c>
      <c r="NG75" s="26"/>
      <c r="NH75" s="26"/>
      <c r="NI75" s="26">
        <f t="shared" si="255"/>
        <v>0</v>
      </c>
      <c r="NJ75" s="26"/>
      <c r="NK75" s="26"/>
      <c r="NL75" s="26">
        <f t="shared" si="256"/>
        <v>0</v>
      </c>
      <c r="NM75" s="26"/>
      <c r="NN75" s="26"/>
      <c r="NO75" s="26">
        <f t="shared" si="257"/>
        <v>0</v>
      </c>
      <c r="NP75" s="26"/>
      <c r="NQ75" s="26"/>
      <c r="NR75" s="26">
        <f t="shared" si="258"/>
        <v>0</v>
      </c>
      <c r="NS75" s="26"/>
      <c r="NT75" s="26"/>
      <c r="NU75" s="26">
        <f t="shared" si="259"/>
        <v>0</v>
      </c>
      <c r="NV75" s="26"/>
      <c r="NW75" s="26"/>
      <c r="NX75" s="26">
        <f t="shared" si="260"/>
        <v>0</v>
      </c>
      <c r="NY75" s="26"/>
      <c r="NZ75" s="26"/>
      <c r="OA75" s="26">
        <f t="shared" si="261"/>
        <v>0</v>
      </c>
      <c r="OB75" s="26"/>
      <c r="OC75" s="26"/>
      <c r="OD75" s="26">
        <f t="shared" si="262"/>
        <v>0</v>
      </c>
      <c r="OE75" s="26"/>
      <c r="OF75" s="26"/>
      <c r="OG75" s="26">
        <f t="shared" si="263"/>
        <v>0</v>
      </c>
      <c r="OH75" s="26"/>
      <c r="OI75" s="26"/>
      <c r="OJ75" s="26">
        <f t="shared" si="264"/>
        <v>0</v>
      </c>
      <c r="OK75" s="26"/>
      <c r="OL75" s="26"/>
      <c r="OM75" s="26">
        <f t="shared" si="279"/>
        <v>0</v>
      </c>
      <c r="ON75" s="26"/>
      <c r="OO75" s="26"/>
      <c r="OP75" s="26">
        <f t="shared" si="265"/>
        <v>0</v>
      </c>
      <c r="OQ75" s="26"/>
      <c r="OR75" s="26"/>
      <c r="OS75" s="27">
        <f t="shared" si="266"/>
        <v>0</v>
      </c>
      <c r="OT75" s="26"/>
      <c r="OU75" s="26"/>
      <c r="OV75" s="26">
        <f t="shared" si="280"/>
        <v>0</v>
      </c>
      <c r="OW75" s="26"/>
      <c r="OX75" s="26"/>
      <c r="OY75" s="26">
        <f t="shared" si="267"/>
        <v>0</v>
      </c>
      <c r="OZ75" s="26"/>
      <c r="PA75" s="26"/>
      <c r="PB75" s="26">
        <f t="shared" si="268"/>
        <v>0</v>
      </c>
      <c r="PC75" s="26"/>
      <c r="PD75" s="26"/>
      <c r="PE75" s="26">
        <f t="shared" si="269"/>
        <v>0</v>
      </c>
      <c r="PF75" s="28">
        <f t="shared" si="270"/>
        <v>0</v>
      </c>
      <c r="PG75" s="29">
        <f t="shared" si="271"/>
        <v>0</v>
      </c>
      <c r="PH75" s="18"/>
      <c r="PI75" s="28">
        <f t="shared" si="272"/>
        <v>1</v>
      </c>
      <c r="PJ75" s="29">
        <f t="shared" si="273"/>
        <v>3.8461538461538464E-2</v>
      </c>
      <c r="PK75" s="6"/>
      <c r="PL75" s="28">
        <f t="shared" si="274"/>
        <v>0</v>
      </c>
      <c r="PM75" s="28">
        <f t="shared" si="275"/>
        <v>0</v>
      </c>
      <c r="PN75" s="6"/>
      <c r="PO75" s="28">
        <f t="shared" si="276"/>
        <v>1</v>
      </c>
      <c r="PP75" s="29">
        <f t="shared" si="277"/>
        <v>1.3513513513513514E-2</v>
      </c>
    </row>
    <row r="76" spans="1:432" s="30" customFormat="1" ht="20.25" hidden="1" x14ac:dyDescent="0.3">
      <c r="A76" s="19">
        <v>72</v>
      </c>
      <c r="B76" s="31" t="s">
        <v>183</v>
      </c>
      <c r="C76" s="43" t="s">
        <v>108</v>
      </c>
      <c r="D76" s="26">
        <v>20</v>
      </c>
      <c r="E76" s="26"/>
      <c r="F76" s="26"/>
      <c r="G76" s="26">
        <f t="shared" si="281"/>
        <v>20</v>
      </c>
      <c r="H76" s="26"/>
      <c r="I76" s="26"/>
      <c r="J76" s="26">
        <f t="shared" si="282"/>
        <v>20</v>
      </c>
      <c r="K76" s="26"/>
      <c r="L76" s="26"/>
      <c r="M76" s="26">
        <f t="shared" si="283"/>
        <v>20</v>
      </c>
      <c r="N76" s="26"/>
      <c r="O76" s="26"/>
      <c r="P76" s="26">
        <f t="shared" si="284"/>
        <v>20</v>
      </c>
      <c r="Q76" s="26"/>
      <c r="R76" s="26"/>
      <c r="S76" s="26">
        <f t="shared" si="285"/>
        <v>20</v>
      </c>
      <c r="T76" s="26"/>
      <c r="U76" s="26"/>
      <c r="V76" s="26">
        <f t="shared" si="286"/>
        <v>20</v>
      </c>
      <c r="W76" s="26"/>
      <c r="X76" s="26"/>
      <c r="Y76" s="26">
        <f t="shared" si="287"/>
        <v>20</v>
      </c>
      <c r="Z76" s="26"/>
      <c r="AA76" s="26"/>
      <c r="AB76" s="26">
        <f t="shared" si="288"/>
        <v>20</v>
      </c>
      <c r="AC76" s="26"/>
      <c r="AD76" s="26"/>
      <c r="AE76" s="26">
        <f t="shared" si="289"/>
        <v>20</v>
      </c>
      <c r="AF76" s="26"/>
      <c r="AG76" s="26"/>
      <c r="AH76" s="26">
        <f t="shared" si="290"/>
        <v>20</v>
      </c>
      <c r="AI76" s="26"/>
      <c r="AJ76" s="26"/>
      <c r="AK76" s="26">
        <f t="shared" si="291"/>
        <v>20</v>
      </c>
      <c r="AL76" s="26"/>
      <c r="AM76" s="26"/>
      <c r="AN76" s="26">
        <f t="shared" si="292"/>
        <v>20</v>
      </c>
      <c r="AO76" s="26"/>
      <c r="AP76" s="26">
        <v>5</v>
      </c>
      <c r="AQ76" s="26">
        <f t="shared" si="293"/>
        <v>15</v>
      </c>
      <c r="AR76" s="26"/>
      <c r="AS76" s="26"/>
      <c r="AT76" s="26">
        <f t="shared" si="151"/>
        <v>15</v>
      </c>
      <c r="AU76" s="26"/>
      <c r="AV76" s="26"/>
      <c r="AW76" s="26">
        <f t="shared" si="152"/>
        <v>15</v>
      </c>
      <c r="AX76" s="26"/>
      <c r="AY76" s="26"/>
      <c r="AZ76" s="26">
        <f t="shared" si="153"/>
        <v>15</v>
      </c>
      <c r="BA76" s="26"/>
      <c r="BB76" s="26"/>
      <c r="BC76" s="26">
        <f t="shared" si="154"/>
        <v>15</v>
      </c>
      <c r="BD76" s="26"/>
      <c r="BE76" s="26"/>
      <c r="BF76" s="26">
        <f t="shared" si="155"/>
        <v>15</v>
      </c>
      <c r="BG76" s="26"/>
      <c r="BH76" s="26"/>
      <c r="BI76" s="26">
        <f t="shared" si="156"/>
        <v>15</v>
      </c>
      <c r="BJ76" s="26"/>
      <c r="BK76" s="26"/>
      <c r="BL76" s="26">
        <f t="shared" si="157"/>
        <v>15</v>
      </c>
      <c r="BM76" s="26"/>
      <c r="BN76" s="26"/>
      <c r="BO76" s="26">
        <f t="shared" si="158"/>
        <v>15</v>
      </c>
      <c r="BP76" s="26"/>
      <c r="BQ76" s="26"/>
      <c r="BR76" s="26">
        <f t="shared" si="159"/>
        <v>15</v>
      </c>
      <c r="BS76" s="26"/>
      <c r="BT76" s="26"/>
      <c r="BU76" s="26">
        <f t="shared" si="160"/>
        <v>15</v>
      </c>
      <c r="BV76" s="26"/>
      <c r="BW76" s="26"/>
      <c r="BX76" s="26">
        <f t="shared" si="161"/>
        <v>15</v>
      </c>
      <c r="BY76" s="26"/>
      <c r="BZ76" s="26"/>
      <c r="CA76" s="27">
        <f t="shared" si="162"/>
        <v>15</v>
      </c>
      <c r="CB76" s="26"/>
      <c r="CC76" s="26"/>
      <c r="CD76" s="26">
        <f t="shared" si="163"/>
        <v>15</v>
      </c>
      <c r="CE76" s="26"/>
      <c r="CF76" s="26"/>
      <c r="CG76" s="26">
        <f t="shared" si="164"/>
        <v>15</v>
      </c>
      <c r="CH76" s="26">
        <v>5</v>
      </c>
      <c r="CI76" s="26"/>
      <c r="CJ76" s="26">
        <f t="shared" si="165"/>
        <v>20</v>
      </c>
      <c r="CK76" s="26"/>
      <c r="CL76" s="26"/>
      <c r="CM76" s="26">
        <f t="shared" si="166"/>
        <v>20</v>
      </c>
      <c r="CN76" s="26"/>
      <c r="CO76" s="26"/>
      <c r="CP76" s="26">
        <f t="shared" si="167"/>
        <v>20</v>
      </c>
      <c r="CQ76" s="26"/>
      <c r="CR76" s="26"/>
      <c r="CS76" s="26">
        <f t="shared" si="168"/>
        <v>20</v>
      </c>
      <c r="CT76" s="26"/>
      <c r="CU76" s="26">
        <v>5</v>
      </c>
      <c r="CV76" s="26">
        <f t="shared" si="169"/>
        <v>15</v>
      </c>
      <c r="CW76" s="26"/>
      <c r="CX76" s="26">
        <v>3</v>
      </c>
      <c r="CY76" s="26">
        <f t="shared" si="170"/>
        <v>12</v>
      </c>
      <c r="CZ76" s="26"/>
      <c r="DA76" s="26"/>
      <c r="DB76" s="26">
        <f t="shared" si="171"/>
        <v>12</v>
      </c>
      <c r="DC76" s="26"/>
      <c r="DD76" s="26"/>
      <c r="DE76" s="26">
        <f t="shared" si="172"/>
        <v>12</v>
      </c>
      <c r="DF76" s="26"/>
      <c r="DG76" s="26"/>
      <c r="DH76" s="26">
        <f t="shared" si="173"/>
        <v>12</v>
      </c>
      <c r="DI76" s="26"/>
      <c r="DJ76" s="26"/>
      <c r="DK76" s="26">
        <f t="shared" si="174"/>
        <v>12</v>
      </c>
      <c r="DL76" s="26"/>
      <c r="DM76" s="26"/>
      <c r="DN76" s="26">
        <f t="shared" si="175"/>
        <v>12</v>
      </c>
      <c r="DO76" s="26"/>
      <c r="DP76" s="26"/>
      <c r="DQ76" s="26">
        <f t="shared" si="176"/>
        <v>12</v>
      </c>
      <c r="DR76" s="26"/>
      <c r="DS76" s="26"/>
      <c r="DT76" s="26">
        <f t="shared" si="177"/>
        <v>12</v>
      </c>
      <c r="DU76" s="26"/>
      <c r="DV76" s="26"/>
      <c r="DW76" s="26">
        <f t="shared" si="178"/>
        <v>12</v>
      </c>
      <c r="DX76" s="26"/>
      <c r="DY76" s="26"/>
      <c r="DZ76" s="26">
        <f t="shared" si="179"/>
        <v>12</v>
      </c>
      <c r="EA76" s="26"/>
      <c r="EB76" s="26"/>
      <c r="EC76" s="26">
        <f t="shared" si="180"/>
        <v>12</v>
      </c>
      <c r="ED76" s="26"/>
      <c r="EE76" s="26"/>
      <c r="EF76" s="26">
        <f t="shared" si="181"/>
        <v>12</v>
      </c>
      <c r="EG76" s="26"/>
      <c r="EH76" s="26"/>
      <c r="EI76" s="26">
        <f t="shared" si="182"/>
        <v>12</v>
      </c>
      <c r="EJ76" s="26"/>
      <c r="EK76" s="26"/>
      <c r="EL76" s="26">
        <f t="shared" si="183"/>
        <v>12</v>
      </c>
      <c r="EM76" s="26"/>
      <c r="EN76" s="26"/>
      <c r="EO76" s="26">
        <f t="shared" si="184"/>
        <v>12</v>
      </c>
      <c r="EP76" s="26"/>
      <c r="EQ76" s="26">
        <v>5</v>
      </c>
      <c r="ER76" s="26">
        <f t="shared" si="185"/>
        <v>7</v>
      </c>
      <c r="ES76" s="26"/>
      <c r="ET76" s="26"/>
      <c r="EU76" s="26">
        <f t="shared" si="186"/>
        <v>7</v>
      </c>
      <c r="EV76" s="26"/>
      <c r="EW76" s="26"/>
      <c r="EX76" s="26">
        <f t="shared" si="187"/>
        <v>7</v>
      </c>
      <c r="EY76" s="26"/>
      <c r="EZ76" s="26"/>
      <c r="FA76" s="26">
        <f t="shared" si="188"/>
        <v>7</v>
      </c>
      <c r="FB76" s="26"/>
      <c r="FC76" s="26">
        <v>1</v>
      </c>
      <c r="FD76" s="26">
        <f t="shared" si="189"/>
        <v>6</v>
      </c>
      <c r="FE76" s="26"/>
      <c r="FF76" s="26"/>
      <c r="FG76" s="26">
        <f t="shared" si="147"/>
        <v>6</v>
      </c>
      <c r="FH76" s="26">
        <v>14</v>
      </c>
      <c r="FI76" s="26">
        <v>1</v>
      </c>
      <c r="FJ76" s="26">
        <f t="shared" si="190"/>
        <v>19</v>
      </c>
      <c r="FK76" s="26"/>
      <c r="FL76" s="26"/>
      <c r="FM76" s="26">
        <f t="shared" si="191"/>
        <v>19</v>
      </c>
      <c r="FN76" s="26"/>
      <c r="FO76" s="26"/>
      <c r="FP76" s="26">
        <f t="shared" si="192"/>
        <v>19</v>
      </c>
      <c r="FQ76" s="26"/>
      <c r="FR76" s="26"/>
      <c r="FS76" s="26">
        <f t="shared" si="193"/>
        <v>19</v>
      </c>
      <c r="FT76" s="26"/>
      <c r="FU76" s="26"/>
      <c r="FV76" s="26">
        <f t="shared" si="194"/>
        <v>19</v>
      </c>
      <c r="FW76" s="26"/>
      <c r="FX76" s="26"/>
      <c r="FY76" s="26">
        <f t="shared" si="195"/>
        <v>19</v>
      </c>
      <c r="FZ76" s="26"/>
      <c r="GA76" s="26"/>
      <c r="GB76" s="26">
        <f t="shared" si="196"/>
        <v>19</v>
      </c>
      <c r="GC76" s="26"/>
      <c r="GD76" s="26"/>
      <c r="GE76" s="26">
        <f t="shared" si="197"/>
        <v>19</v>
      </c>
      <c r="GF76" s="26"/>
      <c r="GG76" s="26"/>
      <c r="GH76" s="26">
        <f t="shared" si="198"/>
        <v>19</v>
      </c>
      <c r="GI76" s="26"/>
      <c r="GJ76" s="26"/>
      <c r="GK76" s="26">
        <f t="shared" si="199"/>
        <v>19</v>
      </c>
      <c r="GL76" s="26"/>
      <c r="GM76" s="26">
        <v>2</v>
      </c>
      <c r="GN76" s="26">
        <f t="shared" si="200"/>
        <v>17</v>
      </c>
      <c r="GO76" s="26"/>
      <c r="GP76" s="26"/>
      <c r="GQ76" s="26">
        <f t="shared" si="201"/>
        <v>17</v>
      </c>
      <c r="GR76" s="26"/>
      <c r="GS76" s="26"/>
      <c r="GT76" s="26">
        <f t="shared" si="202"/>
        <v>17</v>
      </c>
      <c r="GU76" s="26"/>
      <c r="GV76" s="26"/>
      <c r="GW76" s="26">
        <f t="shared" si="203"/>
        <v>17</v>
      </c>
      <c r="GX76" s="26"/>
      <c r="GY76" s="26">
        <v>1</v>
      </c>
      <c r="GZ76" s="26">
        <f t="shared" si="204"/>
        <v>16</v>
      </c>
      <c r="HA76" s="26"/>
      <c r="HB76" s="26"/>
      <c r="HC76" s="26">
        <f t="shared" si="205"/>
        <v>16</v>
      </c>
      <c r="HD76" s="26"/>
      <c r="HE76" s="26"/>
      <c r="HF76" s="26">
        <f t="shared" si="206"/>
        <v>16</v>
      </c>
      <c r="HG76" s="26"/>
      <c r="HH76" s="26"/>
      <c r="HI76" s="26">
        <f t="shared" si="207"/>
        <v>16</v>
      </c>
      <c r="HJ76" s="26"/>
      <c r="HK76" s="26"/>
      <c r="HL76" s="26">
        <f t="shared" si="208"/>
        <v>16</v>
      </c>
      <c r="HM76" s="26"/>
      <c r="HN76" s="26">
        <v>1</v>
      </c>
      <c r="HO76" s="26">
        <f t="shared" si="209"/>
        <v>15</v>
      </c>
      <c r="HP76" s="26"/>
      <c r="HQ76" s="26"/>
      <c r="HR76" s="26">
        <f t="shared" si="210"/>
        <v>15</v>
      </c>
      <c r="HS76" s="26"/>
      <c r="HT76" s="26"/>
      <c r="HU76" s="26">
        <f t="shared" si="148"/>
        <v>15</v>
      </c>
      <c r="HV76" s="26"/>
      <c r="HW76" s="26"/>
      <c r="HX76" s="26">
        <f t="shared" si="211"/>
        <v>15</v>
      </c>
      <c r="HY76" s="26"/>
      <c r="HZ76" s="26"/>
      <c r="IA76" s="26">
        <f t="shared" si="212"/>
        <v>15</v>
      </c>
      <c r="IB76" s="26"/>
      <c r="IC76" s="26"/>
      <c r="ID76" s="26">
        <f t="shared" si="213"/>
        <v>15</v>
      </c>
      <c r="IE76" s="26"/>
      <c r="IF76" s="26"/>
      <c r="IG76" s="33">
        <f t="shared" si="214"/>
        <v>15</v>
      </c>
      <c r="IH76" s="26">
        <v>5</v>
      </c>
      <c r="II76" s="26"/>
      <c r="IJ76" s="33">
        <f t="shared" si="215"/>
        <v>20</v>
      </c>
      <c r="IK76" s="26"/>
      <c r="IL76" s="26">
        <v>2</v>
      </c>
      <c r="IM76" s="33">
        <f t="shared" si="216"/>
        <v>18</v>
      </c>
      <c r="IN76" s="26"/>
      <c r="IO76" s="26"/>
      <c r="IP76" s="26">
        <f t="shared" si="217"/>
        <v>18</v>
      </c>
      <c r="IQ76" s="26"/>
      <c r="IR76" s="26"/>
      <c r="IS76" s="26">
        <f t="shared" si="218"/>
        <v>18</v>
      </c>
      <c r="IT76" s="26"/>
      <c r="IU76" s="26"/>
      <c r="IV76" s="26">
        <f t="shared" si="219"/>
        <v>18</v>
      </c>
      <c r="IW76" s="26"/>
      <c r="IX76" s="26"/>
      <c r="IY76" s="26">
        <f t="shared" si="220"/>
        <v>18</v>
      </c>
      <c r="IZ76" s="26"/>
      <c r="JA76" s="26"/>
      <c r="JB76" s="26">
        <f t="shared" si="221"/>
        <v>18</v>
      </c>
      <c r="JC76" s="26"/>
      <c r="JD76" s="26"/>
      <c r="JE76" s="26">
        <f t="shared" si="222"/>
        <v>18</v>
      </c>
      <c r="JF76" s="26"/>
      <c r="JG76" s="26"/>
      <c r="JH76" s="26">
        <f t="shared" si="223"/>
        <v>18</v>
      </c>
      <c r="JI76" s="26"/>
      <c r="JJ76" s="26">
        <v>1</v>
      </c>
      <c r="JK76" s="26">
        <f t="shared" si="224"/>
        <v>17</v>
      </c>
      <c r="JL76" s="26"/>
      <c r="JM76" s="26">
        <v>2</v>
      </c>
      <c r="JN76" s="26">
        <f t="shared" si="225"/>
        <v>15</v>
      </c>
      <c r="JO76" s="26"/>
      <c r="JP76" s="26">
        <v>1</v>
      </c>
      <c r="JQ76" s="26">
        <f t="shared" si="226"/>
        <v>14</v>
      </c>
      <c r="JR76" s="26"/>
      <c r="JS76" s="26"/>
      <c r="JT76" s="26">
        <f t="shared" si="227"/>
        <v>14</v>
      </c>
      <c r="JU76" s="26"/>
      <c r="JV76" s="26"/>
      <c r="JW76" s="26">
        <f t="shared" si="278"/>
        <v>14</v>
      </c>
      <c r="JX76" s="26"/>
      <c r="JY76" s="26"/>
      <c r="JZ76" s="26">
        <f t="shared" si="228"/>
        <v>14</v>
      </c>
      <c r="KA76" s="26"/>
      <c r="KB76" s="26"/>
      <c r="KC76" s="26">
        <f t="shared" si="229"/>
        <v>14</v>
      </c>
      <c r="KD76" s="26"/>
      <c r="KE76" s="26"/>
      <c r="KF76" s="26">
        <f t="shared" si="230"/>
        <v>14</v>
      </c>
      <c r="KG76" s="26"/>
      <c r="KH76" s="26"/>
      <c r="KI76" s="26">
        <f t="shared" si="231"/>
        <v>14</v>
      </c>
      <c r="KJ76" s="26"/>
      <c r="KK76" s="26"/>
      <c r="KL76" s="26">
        <f t="shared" si="232"/>
        <v>14</v>
      </c>
      <c r="KM76" s="26"/>
      <c r="KN76" s="26"/>
      <c r="KO76" s="26">
        <f t="shared" si="233"/>
        <v>14</v>
      </c>
      <c r="KP76" s="26"/>
      <c r="KQ76" s="26"/>
      <c r="KR76" s="26">
        <f t="shared" si="234"/>
        <v>14</v>
      </c>
      <c r="KS76" s="26"/>
      <c r="KT76" s="26"/>
      <c r="KU76" s="26">
        <f t="shared" si="235"/>
        <v>14</v>
      </c>
      <c r="KV76" s="26"/>
      <c r="KW76" s="26">
        <v>2</v>
      </c>
      <c r="KX76" s="26">
        <f t="shared" si="236"/>
        <v>12</v>
      </c>
      <c r="KY76" s="26"/>
      <c r="KZ76" s="26">
        <v>1</v>
      </c>
      <c r="LA76" s="26">
        <f t="shared" si="237"/>
        <v>11</v>
      </c>
      <c r="LB76" s="26"/>
      <c r="LC76" s="26"/>
      <c r="LD76" s="26">
        <f t="shared" si="238"/>
        <v>11</v>
      </c>
      <c r="LE76" s="26"/>
      <c r="LF76" s="26"/>
      <c r="LG76" s="26">
        <f t="shared" si="239"/>
        <v>11</v>
      </c>
      <c r="LH76" s="26"/>
      <c r="LI76" s="26">
        <v>1</v>
      </c>
      <c r="LJ76" s="26">
        <f t="shared" si="240"/>
        <v>10</v>
      </c>
      <c r="LK76" s="26"/>
      <c r="LL76" s="26">
        <v>2</v>
      </c>
      <c r="LM76" s="26">
        <f t="shared" si="241"/>
        <v>8</v>
      </c>
      <c r="LN76" s="26"/>
      <c r="LO76" s="26">
        <v>3</v>
      </c>
      <c r="LP76" s="26">
        <f t="shared" si="242"/>
        <v>5</v>
      </c>
      <c r="LQ76" s="26"/>
      <c r="LR76" s="26"/>
      <c r="LS76" s="26">
        <f t="shared" si="149"/>
        <v>5</v>
      </c>
      <c r="LT76" s="26"/>
      <c r="LU76" s="26"/>
      <c r="LV76" s="26">
        <f t="shared" si="243"/>
        <v>5</v>
      </c>
      <c r="LW76" s="26"/>
      <c r="LX76" s="26"/>
      <c r="LY76" s="26">
        <f t="shared" si="150"/>
        <v>5</v>
      </c>
      <c r="LZ76" s="26"/>
      <c r="MA76" s="26"/>
      <c r="MB76" s="26">
        <f t="shared" si="244"/>
        <v>5</v>
      </c>
      <c r="MC76" s="26"/>
      <c r="MD76" s="26"/>
      <c r="ME76" s="26">
        <f t="shared" si="245"/>
        <v>5</v>
      </c>
      <c r="MF76" s="26"/>
      <c r="MG76" s="26"/>
      <c r="MH76" s="26">
        <f t="shared" si="246"/>
        <v>5</v>
      </c>
      <c r="MI76" s="26"/>
      <c r="MJ76" s="26">
        <v>1</v>
      </c>
      <c r="MK76" s="26">
        <f t="shared" si="247"/>
        <v>4</v>
      </c>
      <c r="ML76" s="26"/>
      <c r="MM76" s="26"/>
      <c r="MN76" s="26">
        <f t="shared" si="248"/>
        <v>4</v>
      </c>
      <c r="MO76" s="26"/>
      <c r="MP76" s="26">
        <v>2</v>
      </c>
      <c r="MQ76" s="26">
        <f t="shared" si="249"/>
        <v>2</v>
      </c>
      <c r="MR76" s="26"/>
      <c r="MS76" s="26"/>
      <c r="MT76" s="26">
        <f t="shared" si="250"/>
        <v>2</v>
      </c>
      <c r="MU76" s="26">
        <v>9</v>
      </c>
      <c r="MV76" s="26">
        <v>3</v>
      </c>
      <c r="MW76" s="26">
        <f t="shared" si="251"/>
        <v>8</v>
      </c>
      <c r="MX76" s="26"/>
      <c r="MY76" s="26"/>
      <c r="MZ76" s="26">
        <f t="shared" si="252"/>
        <v>8</v>
      </c>
      <c r="NA76" s="26"/>
      <c r="NB76" s="26">
        <v>1</v>
      </c>
      <c r="NC76" s="26">
        <f t="shared" si="253"/>
        <v>7</v>
      </c>
      <c r="ND76" s="26"/>
      <c r="NE76" s="26"/>
      <c r="NF76" s="26">
        <f t="shared" si="254"/>
        <v>7</v>
      </c>
      <c r="NG76" s="26"/>
      <c r="NH76" s="26"/>
      <c r="NI76" s="26">
        <f t="shared" si="255"/>
        <v>7</v>
      </c>
      <c r="NJ76" s="26"/>
      <c r="NK76" s="26">
        <v>1</v>
      </c>
      <c r="NL76" s="26">
        <f t="shared" si="256"/>
        <v>6</v>
      </c>
      <c r="NM76" s="26"/>
      <c r="NN76" s="26"/>
      <c r="NO76" s="26">
        <f t="shared" si="257"/>
        <v>6</v>
      </c>
      <c r="NP76" s="26"/>
      <c r="NQ76" s="26">
        <v>1</v>
      </c>
      <c r="NR76" s="26">
        <f t="shared" si="258"/>
        <v>5</v>
      </c>
      <c r="NS76" s="26"/>
      <c r="NT76" s="26"/>
      <c r="NU76" s="26">
        <f t="shared" si="259"/>
        <v>5</v>
      </c>
      <c r="NV76" s="26"/>
      <c r="NW76" s="26"/>
      <c r="NX76" s="26">
        <f t="shared" si="260"/>
        <v>5</v>
      </c>
      <c r="NY76" s="26"/>
      <c r="NZ76" s="26">
        <v>1</v>
      </c>
      <c r="OA76" s="26">
        <f t="shared" si="261"/>
        <v>4</v>
      </c>
      <c r="OB76" s="26"/>
      <c r="OC76" s="26"/>
      <c r="OD76" s="26">
        <f t="shared" si="262"/>
        <v>4</v>
      </c>
      <c r="OE76" s="26">
        <v>16</v>
      </c>
      <c r="OF76" s="26"/>
      <c r="OG76" s="26">
        <f t="shared" si="263"/>
        <v>20</v>
      </c>
      <c r="OH76" s="26"/>
      <c r="OI76" s="26"/>
      <c r="OJ76" s="26">
        <f t="shared" si="264"/>
        <v>20</v>
      </c>
      <c r="OK76" s="26"/>
      <c r="OL76" s="26">
        <v>2</v>
      </c>
      <c r="OM76" s="26">
        <f t="shared" si="279"/>
        <v>18</v>
      </c>
      <c r="ON76" s="26">
        <v>5</v>
      </c>
      <c r="OO76" s="26">
        <v>8</v>
      </c>
      <c r="OP76" s="26">
        <f t="shared" si="265"/>
        <v>15</v>
      </c>
      <c r="OQ76" s="26"/>
      <c r="OR76" s="26"/>
      <c r="OS76" s="27">
        <f t="shared" si="266"/>
        <v>15</v>
      </c>
      <c r="OT76" s="26"/>
      <c r="OU76" s="26"/>
      <c r="OV76" s="26">
        <f t="shared" si="280"/>
        <v>15</v>
      </c>
      <c r="OW76" s="26"/>
      <c r="OX76" s="26"/>
      <c r="OY76" s="26">
        <f t="shared" si="267"/>
        <v>15</v>
      </c>
      <c r="OZ76" s="26"/>
      <c r="PA76" s="26"/>
      <c r="PB76" s="26">
        <f t="shared" si="268"/>
        <v>15</v>
      </c>
      <c r="PC76" s="26"/>
      <c r="PD76" s="26"/>
      <c r="PE76" s="26">
        <f t="shared" si="269"/>
        <v>15</v>
      </c>
      <c r="PF76" s="28">
        <f t="shared" si="270"/>
        <v>7</v>
      </c>
      <c r="PG76" s="29">
        <f t="shared" si="271"/>
        <v>0.30434782608695654</v>
      </c>
      <c r="PH76" s="18"/>
      <c r="PI76" s="28">
        <f t="shared" si="272"/>
        <v>6</v>
      </c>
      <c r="PJ76" s="29">
        <f t="shared" si="273"/>
        <v>0.23076923076923078</v>
      </c>
      <c r="PK76" s="6"/>
      <c r="PL76" s="28">
        <f t="shared" si="274"/>
        <v>13</v>
      </c>
      <c r="PM76" s="28">
        <f t="shared" si="275"/>
        <v>0.52</v>
      </c>
      <c r="PN76" s="6"/>
      <c r="PO76" s="28">
        <f t="shared" si="276"/>
        <v>26</v>
      </c>
      <c r="PP76" s="29">
        <f t="shared" si="277"/>
        <v>0.35135135135135137</v>
      </c>
    </row>
    <row r="77" spans="1:432" s="30" customFormat="1" ht="20.25" x14ac:dyDescent="0.3">
      <c r="A77" s="19">
        <v>73</v>
      </c>
      <c r="B77" s="31" t="s">
        <v>184</v>
      </c>
      <c r="C77" s="32" t="s">
        <v>108</v>
      </c>
      <c r="D77" s="26">
        <v>0</v>
      </c>
      <c r="E77" s="26"/>
      <c r="F77" s="26"/>
      <c r="G77" s="26">
        <f t="shared" si="281"/>
        <v>0</v>
      </c>
      <c r="H77" s="26"/>
      <c r="I77" s="26"/>
      <c r="J77" s="26">
        <f t="shared" si="282"/>
        <v>0</v>
      </c>
      <c r="K77" s="26"/>
      <c r="L77" s="26"/>
      <c r="M77" s="26">
        <f t="shared" si="283"/>
        <v>0</v>
      </c>
      <c r="N77" s="26"/>
      <c r="O77" s="26"/>
      <c r="P77" s="26">
        <f t="shared" si="284"/>
        <v>0</v>
      </c>
      <c r="Q77" s="26"/>
      <c r="R77" s="26"/>
      <c r="S77" s="26">
        <f t="shared" si="285"/>
        <v>0</v>
      </c>
      <c r="T77" s="26"/>
      <c r="U77" s="26"/>
      <c r="V77" s="26">
        <f t="shared" si="286"/>
        <v>0</v>
      </c>
      <c r="W77" s="26"/>
      <c r="X77" s="26"/>
      <c r="Y77" s="26">
        <f t="shared" si="287"/>
        <v>0</v>
      </c>
      <c r="Z77" s="26"/>
      <c r="AA77" s="26"/>
      <c r="AB77" s="26">
        <f t="shared" si="288"/>
        <v>0</v>
      </c>
      <c r="AC77" s="26"/>
      <c r="AD77" s="26"/>
      <c r="AE77" s="26">
        <f t="shared" si="289"/>
        <v>0</v>
      </c>
      <c r="AF77" s="26"/>
      <c r="AG77" s="26"/>
      <c r="AH77" s="26">
        <f t="shared" si="290"/>
        <v>0</v>
      </c>
      <c r="AI77" s="26"/>
      <c r="AJ77" s="26"/>
      <c r="AK77" s="26">
        <f t="shared" si="291"/>
        <v>0</v>
      </c>
      <c r="AL77" s="26"/>
      <c r="AM77" s="26"/>
      <c r="AN77" s="26">
        <f t="shared" si="292"/>
        <v>0</v>
      </c>
      <c r="AO77" s="26"/>
      <c r="AP77" s="26"/>
      <c r="AQ77" s="26">
        <f t="shared" si="293"/>
        <v>0</v>
      </c>
      <c r="AR77" s="26"/>
      <c r="AS77" s="26"/>
      <c r="AT77" s="26">
        <f t="shared" si="151"/>
        <v>0</v>
      </c>
      <c r="AU77" s="26"/>
      <c r="AV77" s="26"/>
      <c r="AW77" s="26">
        <f t="shared" si="152"/>
        <v>0</v>
      </c>
      <c r="AX77" s="26"/>
      <c r="AY77" s="26"/>
      <c r="AZ77" s="26">
        <f t="shared" si="153"/>
        <v>0</v>
      </c>
      <c r="BA77" s="26"/>
      <c r="BB77" s="26"/>
      <c r="BC77" s="26">
        <f t="shared" si="154"/>
        <v>0</v>
      </c>
      <c r="BD77" s="26"/>
      <c r="BE77" s="26"/>
      <c r="BF77" s="26">
        <f t="shared" si="155"/>
        <v>0</v>
      </c>
      <c r="BG77" s="26"/>
      <c r="BH77" s="26"/>
      <c r="BI77" s="26">
        <f t="shared" si="156"/>
        <v>0</v>
      </c>
      <c r="BJ77" s="26"/>
      <c r="BK77" s="26"/>
      <c r="BL77" s="26">
        <f t="shared" si="157"/>
        <v>0</v>
      </c>
      <c r="BM77" s="26"/>
      <c r="BN77" s="26"/>
      <c r="BO77" s="26">
        <f t="shared" si="158"/>
        <v>0</v>
      </c>
      <c r="BP77" s="26"/>
      <c r="BQ77" s="26"/>
      <c r="BR77" s="26">
        <f t="shared" si="159"/>
        <v>0</v>
      </c>
      <c r="BS77" s="26"/>
      <c r="BT77" s="26"/>
      <c r="BU77" s="26">
        <f t="shared" si="160"/>
        <v>0</v>
      </c>
      <c r="BV77" s="26"/>
      <c r="BW77" s="26"/>
      <c r="BX77" s="26">
        <f t="shared" si="161"/>
        <v>0</v>
      </c>
      <c r="BY77" s="26"/>
      <c r="BZ77" s="26"/>
      <c r="CA77" s="27">
        <f t="shared" si="162"/>
        <v>0</v>
      </c>
      <c r="CB77" s="26"/>
      <c r="CC77" s="26"/>
      <c r="CD77" s="26">
        <f t="shared" si="163"/>
        <v>0</v>
      </c>
      <c r="CE77" s="26"/>
      <c r="CF77" s="26"/>
      <c r="CG77" s="26">
        <f t="shared" si="164"/>
        <v>0</v>
      </c>
      <c r="CH77" s="26"/>
      <c r="CI77" s="26"/>
      <c r="CJ77" s="26">
        <f t="shared" si="165"/>
        <v>0</v>
      </c>
      <c r="CK77" s="26"/>
      <c r="CL77" s="26"/>
      <c r="CM77" s="26">
        <f t="shared" si="166"/>
        <v>0</v>
      </c>
      <c r="CN77" s="26"/>
      <c r="CO77" s="26"/>
      <c r="CP77" s="26">
        <f t="shared" si="167"/>
        <v>0</v>
      </c>
      <c r="CQ77" s="26"/>
      <c r="CR77" s="26"/>
      <c r="CS77" s="26">
        <f t="shared" si="168"/>
        <v>0</v>
      </c>
      <c r="CT77" s="26"/>
      <c r="CU77" s="26"/>
      <c r="CV77" s="26">
        <f t="shared" si="169"/>
        <v>0</v>
      </c>
      <c r="CW77" s="26"/>
      <c r="CX77" s="26"/>
      <c r="CY77" s="26">
        <f t="shared" si="170"/>
        <v>0</v>
      </c>
      <c r="CZ77" s="26"/>
      <c r="DA77" s="26"/>
      <c r="DB77" s="26">
        <f t="shared" si="171"/>
        <v>0</v>
      </c>
      <c r="DC77" s="26"/>
      <c r="DD77" s="26"/>
      <c r="DE77" s="26">
        <f t="shared" si="172"/>
        <v>0</v>
      </c>
      <c r="DF77" s="26"/>
      <c r="DG77" s="26"/>
      <c r="DH77" s="26">
        <f t="shared" si="173"/>
        <v>0</v>
      </c>
      <c r="DI77" s="26"/>
      <c r="DJ77" s="26"/>
      <c r="DK77" s="26">
        <f t="shared" si="174"/>
        <v>0</v>
      </c>
      <c r="DL77" s="26"/>
      <c r="DM77" s="26"/>
      <c r="DN77" s="26">
        <f t="shared" si="175"/>
        <v>0</v>
      </c>
      <c r="DO77" s="26"/>
      <c r="DP77" s="26"/>
      <c r="DQ77" s="26">
        <f t="shared" si="176"/>
        <v>0</v>
      </c>
      <c r="DR77" s="26"/>
      <c r="DS77" s="26"/>
      <c r="DT77" s="26">
        <f t="shared" si="177"/>
        <v>0</v>
      </c>
      <c r="DU77" s="26"/>
      <c r="DV77" s="26"/>
      <c r="DW77" s="26">
        <f t="shared" si="178"/>
        <v>0</v>
      </c>
      <c r="DX77" s="26"/>
      <c r="DY77" s="26"/>
      <c r="DZ77" s="26">
        <f t="shared" si="179"/>
        <v>0</v>
      </c>
      <c r="EA77" s="26"/>
      <c r="EB77" s="26"/>
      <c r="EC77" s="26">
        <f t="shared" si="180"/>
        <v>0</v>
      </c>
      <c r="ED77" s="26"/>
      <c r="EE77" s="26"/>
      <c r="EF77" s="26">
        <f t="shared" si="181"/>
        <v>0</v>
      </c>
      <c r="EG77" s="26"/>
      <c r="EH77" s="26"/>
      <c r="EI77" s="26">
        <f t="shared" si="182"/>
        <v>0</v>
      </c>
      <c r="EJ77" s="26"/>
      <c r="EK77" s="26"/>
      <c r="EL77" s="26">
        <f t="shared" si="183"/>
        <v>0</v>
      </c>
      <c r="EM77" s="26"/>
      <c r="EN77" s="26"/>
      <c r="EO77" s="26">
        <f t="shared" si="184"/>
        <v>0</v>
      </c>
      <c r="EP77" s="26"/>
      <c r="EQ77" s="26"/>
      <c r="ER77" s="26">
        <f t="shared" si="185"/>
        <v>0</v>
      </c>
      <c r="ES77" s="26"/>
      <c r="ET77" s="26"/>
      <c r="EU77" s="26">
        <f t="shared" si="186"/>
        <v>0</v>
      </c>
      <c r="EV77" s="26"/>
      <c r="EW77" s="26"/>
      <c r="EX77" s="26">
        <f t="shared" si="187"/>
        <v>0</v>
      </c>
      <c r="EY77" s="26"/>
      <c r="EZ77" s="26"/>
      <c r="FA77" s="26">
        <f t="shared" si="188"/>
        <v>0</v>
      </c>
      <c r="FB77" s="26"/>
      <c r="FC77" s="26"/>
      <c r="FD77" s="26">
        <f t="shared" si="189"/>
        <v>0</v>
      </c>
      <c r="FE77" s="26"/>
      <c r="FF77" s="26"/>
      <c r="FG77" s="26">
        <f t="shared" si="147"/>
        <v>0</v>
      </c>
      <c r="FH77" s="26"/>
      <c r="FI77" s="26"/>
      <c r="FJ77" s="26">
        <f t="shared" si="190"/>
        <v>0</v>
      </c>
      <c r="FK77" s="26"/>
      <c r="FL77" s="26"/>
      <c r="FM77" s="26">
        <f t="shared" si="191"/>
        <v>0</v>
      </c>
      <c r="FN77" s="26"/>
      <c r="FO77" s="26"/>
      <c r="FP77" s="26">
        <f t="shared" si="192"/>
        <v>0</v>
      </c>
      <c r="FQ77" s="26"/>
      <c r="FR77" s="26"/>
      <c r="FS77" s="26">
        <f t="shared" si="193"/>
        <v>0</v>
      </c>
      <c r="FT77" s="26"/>
      <c r="FU77" s="26"/>
      <c r="FV77" s="26">
        <f t="shared" si="194"/>
        <v>0</v>
      </c>
      <c r="FW77" s="26"/>
      <c r="FX77" s="26"/>
      <c r="FY77" s="26">
        <f t="shared" si="195"/>
        <v>0</v>
      </c>
      <c r="FZ77" s="26"/>
      <c r="GA77" s="26"/>
      <c r="GB77" s="26">
        <f t="shared" si="196"/>
        <v>0</v>
      </c>
      <c r="GC77" s="26"/>
      <c r="GD77" s="26"/>
      <c r="GE77" s="26">
        <f t="shared" si="197"/>
        <v>0</v>
      </c>
      <c r="GF77" s="26"/>
      <c r="GG77" s="26"/>
      <c r="GH77" s="26">
        <f t="shared" si="198"/>
        <v>0</v>
      </c>
      <c r="GI77" s="26"/>
      <c r="GJ77" s="26"/>
      <c r="GK77" s="26">
        <f t="shared" si="199"/>
        <v>0</v>
      </c>
      <c r="GL77" s="26"/>
      <c r="GM77" s="26"/>
      <c r="GN77" s="26">
        <f t="shared" si="200"/>
        <v>0</v>
      </c>
      <c r="GO77" s="26"/>
      <c r="GP77" s="26"/>
      <c r="GQ77" s="26">
        <f t="shared" si="201"/>
        <v>0</v>
      </c>
      <c r="GR77" s="26"/>
      <c r="GS77" s="26"/>
      <c r="GT77" s="26">
        <f t="shared" si="202"/>
        <v>0</v>
      </c>
      <c r="GU77" s="26"/>
      <c r="GV77" s="26"/>
      <c r="GW77" s="26">
        <f t="shared" si="203"/>
        <v>0</v>
      </c>
      <c r="GX77" s="26"/>
      <c r="GY77" s="26"/>
      <c r="GZ77" s="26">
        <f t="shared" si="204"/>
        <v>0</v>
      </c>
      <c r="HA77" s="26"/>
      <c r="HB77" s="26"/>
      <c r="HC77" s="26">
        <f t="shared" si="205"/>
        <v>0</v>
      </c>
      <c r="HD77" s="26"/>
      <c r="HE77" s="26"/>
      <c r="HF77" s="26">
        <f t="shared" si="206"/>
        <v>0</v>
      </c>
      <c r="HG77" s="26"/>
      <c r="HH77" s="26"/>
      <c r="HI77" s="26">
        <f t="shared" si="207"/>
        <v>0</v>
      </c>
      <c r="HJ77" s="26"/>
      <c r="HK77" s="26"/>
      <c r="HL77" s="26">
        <f t="shared" si="208"/>
        <v>0</v>
      </c>
      <c r="HM77" s="26"/>
      <c r="HN77" s="26"/>
      <c r="HO77" s="26">
        <f t="shared" si="209"/>
        <v>0</v>
      </c>
      <c r="HP77" s="26"/>
      <c r="HQ77" s="26"/>
      <c r="HR77" s="26">
        <f t="shared" si="210"/>
        <v>0</v>
      </c>
      <c r="HS77" s="26"/>
      <c r="HT77" s="26"/>
      <c r="HU77" s="26">
        <f t="shared" si="148"/>
        <v>0</v>
      </c>
      <c r="HV77" s="26"/>
      <c r="HW77" s="26"/>
      <c r="HX77" s="26">
        <f t="shared" si="211"/>
        <v>0</v>
      </c>
      <c r="HY77" s="26"/>
      <c r="HZ77" s="26"/>
      <c r="IA77" s="26">
        <f t="shared" si="212"/>
        <v>0</v>
      </c>
      <c r="IB77" s="26"/>
      <c r="IC77" s="26"/>
      <c r="ID77" s="26">
        <f t="shared" si="213"/>
        <v>0</v>
      </c>
      <c r="IE77" s="26"/>
      <c r="IF77" s="26"/>
      <c r="IG77" s="33">
        <f t="shared" si="214"/>
        <v>0</v>
      </c>
      <c r="IH77" s="26"/>
      <c r="II77" s="26"/>
      <c r="IJ77" s="33">
        <f t="shared" si="215"/>
        <v>0</v>
      </c>
      <c r="IK77" s="26"/>
      <c r="IL77" s="26"/>
      <c r="IM77" s="33">
        <f t="shared" si="216"/>
        <v>0</v>
      </c>
      <c r="IN77" s="26"/>
      <c r="IO77" s="26"/>
      <c r="IP77" s="26">
        <f t="shared" si="217"/>
        <v>0</v>
      </c>
      <c r="IQ77" s="26"/>
      <c r="IR77" s="26"/>
      <c r="IS77" s="26">
        <f t="shared" si="218"/>
        <v>0</v>
      </c>
      <c r="IT77" s="26"/>
      <c r="IU77" s="26"/>
      <c r="IV77" s="26">
        <f t="shared" si="219"/>
        <v>0</v>
      </c>
      <c r="IW77" s="26"/>
      <c r="IX77" s="26"/>
      <c r="IY77" s="26">
        <f t="shared" si="220"/>
        <v>0</v>
      </c>
      <c r="IZ77" s="26"/>
      <c r="JA77" s="26"/>
      <c r="JB77" s="26">
        <f t="shared" si="221"/>
        <v>0</v>
      </c>
      <c r="JC77" s="26"/>
      <c r="JD77" s="26"/>
      <c r="JE77" s="26">
        <f t="shared" si="222"/>
        <v>0</v>
      </c>
      <c r="JF77" s="26"/>
      <c r="JG77" s="26"/>
      <c r="JH77" s="26">
        <f t="shared" si="223"/>
        <v>0</v>
      </c>
      <c r="JI77" s="26"/>
      <c r="JJ77" s="26"/>
      <c r="JK77" s="26">
        <f t="shared" si="224"/>
        <v>0</v>
      </c>
      <c r="JL77" s="26"/>
      <c r="JM77" s="26"/>
      <c r="JN77" s="26">
        <f t="shared" si="225"/>
        <v>0</v>
      </c>
      <c r="JO77" s="26"/>
      <c r="JP77" s="26"/>
      <c r="JQ77" s="26">
        <f t="shared" si="226"/>
        <v>0</v>
      </c>
      <c r="JR77" s="26"/>
      <c r="JS77" s="26"/>
      <c r="JT77" s="26">
        <f t="shared" si="227"/>
        <v>0</v>
      </c>
      <c r="JU77" s="26"/>
      <c r="JV77" s="26"/>
      <c r="JW77" s="26">
        <f t="shared" si="278"/>
        <v>0</v>
      </c>
      <c r="JX77" s="26"/>
      <c r="JY77" s="26"/>
      <c r="JZ77" s="26">
        <f t="shared" si="228"/>
        <v>0</v>
      </c>
      <c r="KA77" s="26"/>
      <c r="KB77" s="26"/>
      <c r="KC77" s="26">
        <f t="shared" si="229"/>
        <v>0</v>
      </c>
      <c r="KD77" s="26"/>
      <c r="KE77" s="26"/>
      <c r="KF77" s="26">
        <f t="shared" si="230"/>
        <v>0</v>
      </c>
      <c r="KG77" s="26"/>
      <c r="KH77" s="26"/>
      <c r="KI77" s="26">
        <f t="shared" si="231"/>
        <v>0</v>
      </c>
      <c r="KJ77" s="26"/>
      <c r="KK77" s="26"/>
      <c r="KL77" s="26">
        <f t="shared" si="232"/>
        <v>0</v>
      </c>
      <c r="KM77" s="26"/>
      <c r="KN77" s="26"/>
      <c r="KO77" s="26">
        <f t="shared" si="233"/>
        <v>0</v>
      </c>
      <c r="KP77" s="26"/>
      <c r="KQ77" s="26"/>
      <c r="KR77" s="26">
        <f t="shared" si="234"/>
        <v>0</v>
      </c>
      <c r="KS77" s="26"/>
      <c r="KT77" s="26"/>
      <c r="KU77" s="26">
        <f t="shared" si="235"/>
        <v>0</v>
      </c>
      <c r="KV77" s="26"/>
      <c r="KW77" s="26"/>
      <c r="KX77" s="26">
        <f t="shared" si="236"/>
        <v>0</v>
      </c>
      <c r="KY77" s="26"/>
      <c r="KZ77" s="26"/>
      <c r="LA77" s="26">
        <f t="shared" si="237"/>
        <v>0</v>
      </c>
      <c r="LB77" s="26"/>
      <c r="LC77" s="26"/>
      <c r="LD77" s="26">
        <f t="shared" si="238"/>
        <v>0</v>
      </c>
      <c r="LE77" s="26"/>
      <c r="LF77" s="26"/>
      <c r="LG77" s="26">
        <f t="shared" si="239"/>
        <v>0</v>
      </c>
      <c r="LH77" s="26"/>
      <c r="LI77" s="26"/>
      <c r="LJ77" s="26">
        <f t="shared" si="240"/>
        <v>0</v>
      </c>
      <c r="LK77" s="26"/>
      <c r="LL77" s="26"/>
      <c r="LM77" s="26">
        <f t="shared" si="241"/>
        <v>0</v>
      </c>
      <c r="LN77" s="26"/>
      <c r="LO77" s="26"/>
      <c r="LP77" s="26">
        <f t="shared" si="242"/>
        <v>0</v>
      </c>
      <c r="LQ77" s="26"/>
      <c r="LR77" s="26"/>
      <c r="LS77" s="26">
        <f t="shared" si="149"/>
        <v>0</v>
      </c>
      <c r="LT77" s="26"/>
      <c r="LU77" s="26"/>
      <c r="LV77" s="26">
        <f t="shared" si="243"/>
        <v>0</v>
      </c>
      <c r="LW77" s="26"/>
      <c r="LX77" s="26"/>
      <c r="LY77" s="26">
        <f t="shared" si="150"/>
        <v>0</v>
      </c>
      <c r="LZ77" s="26"/>
      <c r="MA77" s="26"/>
      <c r="MB77" s="26">
        <f t="shared" si="244"/>
        <v>0</v>
      </c>
      <c r="MC77" s="26"/>
      <c r="MD77" s="26"/>
      <c r="ME77" s="26">
        <f t="shared" si="245"/>
        <v>0</v>
      </c>
      <c r="MF77" s="26"/>
      <c r="MG77" s="26"/>
      <c r="MH77" s="26">
        <f t="shared" si="246"/>
        <v>0</v>
      </c>
      <c r="MI77" s="26"/>
      <c r="MJ77" s="26"/>
      <c r="MK77" s="26">
        <f t="shared" si="247"/>
        <v>0</v>
      </c>
      <c r="ML77" s="26"/>
      <c r="MM77" s="26"/>
      <c r="MN77" s="26">
        <f t="shared" si="248"/>
        <v>0</v>
      </c>
      <c r="MO77" s="26"/>
      <c r="MP77" s="26"/>
      <c r="MQ77" s="26">
        <f t="shared" si="249"/>
        <v>0</v>
      </c>
      <c r="MR77" s="26"/>
      <c r="MS77" s="26"/>
      <c r="MT77" s="26">
        <f t="shared" si="250"/>
        <v>0</v>
      </c>
      <c r="MU77" s="26"/>
      <c r="MV77" s="26"/>
      <c r="MW77" s="26">
        <f t="shared" si="251"/>
        <v>0</v>
      </c>
      <c r="MX77" s="26"/>
      <c r="MY77" s="26"/>
      <c r="MZ77" s="26">
        <f t="shared" si="252"/>
        <v>0</v>
      </c>
      <c r="NA77" s="26"/>
      <c r="NB77" s="26"/>
      <c r="NC77" s="26">
        <f t="shared" si="253"/>
        <v>0</v>
      </c>
      <c r="ND77" s="26"/>
      <c r="NE77" s="26"/>
      <c r="NF77" s="26">
        <f t="shared" si="254"/>
        <v>0</v>
      </c>
      <c r="NG77" s="26"/>
      <c r="NH77" s="26"/>
      <c r="NI77" s="26">
        <f t="shared" si="255"/>
        <v>0</v>
      </c>
      <c r="NJ77" s="26"/>
      <c r="NK77" s="26"/>
      <c r="NL77" s="26">
        <f t="shared" si="256"/>
        <v>0</v>
      </c>
      <c r="NM77" s="26"/>
      <c r="NN77" s="26"/>
      <c r="NO77" s="26">
        <f t="shared" si="257"/>
        <v>0</v>
      </c>
      <c r="NP77" s="26"/>
      <c r="NQ77" s="26"/>
      <c r="NR77" s="26">
        <f t="shared" si="258"/>
        <v>0</v>
      </c>
      <c r="NS77" s="26"/>
      <c r="NT77" s="26"/>
      <c r="NU77" s="26">
        <f t="shared" si="259"/>
        <v>0</v>
      </c>
      <c r="NV77" s="26"/>
      <c r="NW77" s="26"/>
      <c r="NX77" s="26">
        <f t="shared" si="260"/>
        <v>0</v>
      </c>
      <c r="NY77" s="26"/>
      <c r="NZ77" s="26"/>
      <c r="OA77" s="26">
        <f t="shared" si="261"/>
        <v>0</v>
      </c>
      <c r="OB77" s="26"/>
      <c r="OC77" s="26"/>
      <c r="OD77" s="26">
        <f t="shared" si="262"/>
        <v>0</v>
      </c>
      <c r="OE77" s="26"/>
      <c r="OF77" s="26"/>
      <c r="OG77" s="26">
        <f t="shared" si="263"/>
        <v>0</v>
      </c>
      <c r="OH77" s="26"/>
      <c r="OI77" s="26"/>
      <c r="OJ77" s="26">
        <f t="shared" si="264"/>
        <v>0</v>
      </c>
      <c r="OK77" s="26"/>
      <c r="OL77" s="26"/>
      <c r="OM77" s="26">
        <f t="shared" si="279"/>
        <v>0</v>
      </c>
      <c r="ON77" s="26"/>
      <c r="OO77" s="26"/>
      <c r="OP77" s="26">
        <f t="shared" si="265"/>
        <v>0</v>
      </c>
      <c r="OQ77" s="26"/>
      <c r="OR77" s="26"/>
      <c r="OS77" s="27">
        <f t="shared" si="266"/>
        <v>0</v>
      </c>
      <c r="OT77" s="26"/>
      <c r="OU77" s="26"/>
      <c r="OV77" s="26">
        <f t="shared" si="280"/>
        <v>0</v>
      </c>
      <c r="OW77" s="26"/>
      <c r="OX77" s="26"/>
      <c r="OY77" s="26">
        <f t="shared" si="267"/>
        <v>0</v>
      </c>
      <c r="OZ77" s="26"/>
      <c r="PA77" s="26"/>
      <c r="PB77" s="26">
        <f t="shared" si="268"/>
        <v>0</v>
      </c>
      <c r="PC77" s="26"/>
      <c r="PD77" s="26"/>
      <c r="PE77" s="26">
        <f t="shared" si="269"/>
        <v>0</v>
      </c>
      <c r="PF77" s="28">
        <f t="shared" si="270"/>
        <v>0</v>
      </c>
      <c r="PG77" s="29">
        <f t="shared" si="271"/>
        <v>0</v>
      </c>
      <c r="PH77" s="18"/>
      <c r="PI77" s="28">
        <f t="shared" si="272"/>
        <v>0</v>
      </c>
      <c r="PJ77" s="29">
        <f t="shared" si="273"/>
        <v>0</v>
      </c>
      <c r="PK77" s="6"/>
      <c r="PL77" s="28">
        <f t="shared" si="274"/>
        <v>0</v>
      </c>
      <c r="PM77" s="28">
        <f t="shared" si="275"/>
        <v>0</v>
      </c>
      <c r="PN77" s="6"/>
      <c r="PO77" s="28">
        <f t="shared" si="276"/>
        <v>0</v>
      </c>
      <c r="PP77" s="29">
        <f t="shared" si="277"/>
        <v>0</v>
      </c>
    </row>
    <row r="78" spans="1:432" s="30" customFormat="1" ht="20.25" hidden="1" x14ac:dyDescent="0.3">
      <c r="A78" s="19">
        <v>74</v>
      </c>
      <c r="B78" s="31" t="s">
        <v>185</v>
      </c>
      <c r="C78" s="43" t="s">
        <v>122</v>
      </c>
      <c r="D78" s="26">
        <v>0</v>
      </c>
      <c r="E78" s="26"/>
      <c r="F78" s="26"/>
      <c r="G78" s="26">
        <f t="shared" si="281"/>
        <v>0</v>
      </c>
      <c r="H78" s="26"/>
      <c r="I78" s="26"/>
      <c r="J78" s="26">
        <f t="shared" si="282"/>
        <v>0</v>
      </c>
      <c r="K78" s="26"/>
      <c r="L78" s="26"/>
      <c r="M78" s="26">
        <f t="shared" si="283"/>
        <v>0</v>
      </c>
      <c r="N78" s="26"/>
      <c r="O78" s="26"/>
      <c r="P78" s="26">
        <f t="shared" si="284"/>
        <v>0</v>
      </c>
      <c r="Q78" s="26"/>
      <c r="R78" s="26"/>
      <c r="S78" s="26">
        <f t="shared" si="285"/>
        <v>0</v>
      </c>
      <c r="T78" s="26"/>
      <c r="U78" s="26"/>
      <c r="V78" s="26">
        <f t="shared" si="286"/>
        <v>0</v>
      </c>
      <c r="W78" s="26"/>
      <c r="X78" s="26"/>
      <c r="Y78" s="26">
        <f t="shared" si="287"/>
        <v>0</v>
      </c>
      <c r="Z78" s="26"/>
      <c r="AA78" s="26"/>
      <c r="AB78" s="26">
        <f t="shared" si="288"/>
        <v>0</v>
      </c>
      <c r="AC78" s="26"/>
      <c r="AD78" s="26"/>
      <c r="AE78" s="26">
        <f t="shared" si="289"/>
        <v>0</v>
      </c>
      <c r="AF78" s="26"/>
      <c r="AG78" s="26"/>
      <c r="AH78" s="26">
        <f t="shared" si="290"/>
        <v>0</v>
      </c>
      <c r="AI78" s="26"/>
      <c r="AJ78" s="26"/>
      <c r="AK78" s="26">
        <f t="shared" si="291"/>
        <v>0</v>
      </c>
      <c r="AL78" s="26"/>
      <c r="AM78" s="26"/>
      <c r="AN78" s="26">
        <f t="shared" si="292"/>
        <v>0</v>
      </c>
      <c r="AO78" s="26"/>
      <c r="AP78" s="26"/>
      <c r="AQ78" s="26">
        <f t="shared" si="293"/>
        <v>0</v>
      </c>
      <c r="AR78" s="26"/>
      <c r="AS78" s="26"/>
      <c r="AT78" s="26">
        <f t="shared" si="151"/>
        <v>0</v>
      </c>
      <c r="AU78" s="26"/>
      <c r="AV78" s="26"/>
      <c r="AW78" s="26">
        <f t="shared" si="152"/>
        <v>0</v>
      </c>
      <c r="AX78" s="26"/>
      <c r="AY78" s="26"/>
      <c r="AZ78" s="26">
        <f t="shared" si="153"/>
        <v>0</v>
      </c>
      <c r="BA78" s="26"/>
      <c r="BB78" s="26"/>
      <c r="BC78" s="26">
        <f t="shared" si="154"/>
        <v>0</v>
      </c>
      <c r="BD78" s="26"/>
      <c r="BE78" s="26"/>
      <c r="BF78" s="26">
        <f t="shared" si="155"/>
        <v>0</v>
      </c>
      <c r="BG78" s="26"/>
      <c r="BH78" s="26"/>
      <c r="BI78" s="26">
        <f t="shared" si="156"/>
        <v>0</v>
      </c>
      <c r="BJ78" s="26"/>
      <c r="BK78" s="26"/>
      <c r="BL78" s="26">
        <f t="shared" si="157"/>
        <v>0</v>
      </c>
      <c r="BM78" s="26"/>
      <c r="BN78" s="26"/>
      <c r="BO78" s="26">
        <f t="shared" si="158"/>
        <v>0</v>
      </c>
      <c r="BP78" s="26"/>
      <c r="BQ78" s="26"/>
      <c r="BR78" s="26">
        <f t="shared" si="159"/>
        <v>0</v>
      </c>
      <c r="BS78" s="26"/>
      <c r="BT78" s="26"/>
      <c r="BU78" s="26">
        <f t="shared" si="160"/>
        <v>0</v>
      </c>
      <c r="BV78" s="26"/>
      <c r="BW78" s="26"/>
      <c r="BX78" s="26">
        <f t="shared" si="161"/>
        <v>0</v>
      </c>
      <c r="BY78" s="26"/>
      <c r="BZ78" s="26"/>
      <c r="CA78" s="27">
        <f t="shared" si="162"/>
        <v>0</v>
      </c>
      <c r="CB78" s="26"/>
      <c r="CC78" s="26"/>
      <c r="CD78" s="26">
        <f t="shared" si="163"/>
        <v>0</v>
      </c>
      <c r="CE78" s="26"/>
      <c r="CF78" s="26"/>
      <c r="CG78" s="26">
        <f t="shared" si="164"/>
        <v>0</v>
      </c>
      <c r="CH78" s="26"/>
      <c r="CI78" s="26"/>
      <c r="CJ78" s="26">
        <f t="shared" si="165"/>
        <v>0</v>
      </c>
      <c r="CK78" s="26"/>
      <c r="CL78" s="26"/>
      <c r="CM78" s="26">
        <f t="shared" si="166"/>
        <v>0</v>
      </c>
      <c r="CN78" s="26"/>
      <c r="CO78" s="26"/>
      <c r="CP78" s="26">
        <f t="shared" si="167"/>
        <v>0</v>
      </c>
      <c r="CQ78" s="26"/>
      <c r="CR78" s="26"/>
      <c r="CS78" s="26">
        <f t="shared" si="168"/>
        <v>0</v>
      </c>
      <c r="CT78" s="26"/>
      <c r="CU78" s="26"/>
      <c r="CV78" s="26">
        <f t="shared" si="169"/>
        <v>0</v>
      </c>
      <c r="CW78" s="26"/>
      <c r="CX78" s="26"/>
      <c r="CY78" s="26">
        <f t="shared" si="170"/>
        <v>0</v>
      </c>
      <c r="CZ78" s="26"/>
      <c r="DA78" s="26"/>
      <c r="DB78" s="26">
        <f t="shared" si="171"/>
        <v>0</v>
      </c>
      <c r="DC78" s="26"/>
      <c r="DD78" s="26"/>
      <c r="DE78" s="26">
        <f t="shared" si="172"/>
        <v>0</v>
      </c>
      <c r="DF78" s="26"/>
      <c r="DG78" s="26"/>
      <c r="DH78" s="26">
        <f t="shared" si="173"/>
        <v>0</v>
      </c>
      <c r="DI78" s="26"/>
      <c r="DJ78" s="26"/>
      <c r="DK78" s="26">
        <f t="shared" si="174"/>
        <v>0</v>
      </c>
      <c r="DL78" s="26"/>
      <c r="DM78" s="26"/>
      <c r="DN78" s="26">
        <f t="shared" si="175"/>
        <v>0</v>
      </c>
      <c r="DO78" s="26"/>
      <c r="DP78" s="26"/>
      <c r="DQ78" s="26">
        <f t="shared" si="176"/>
        <v>0</v>
      </c>
      <c r="DR78" s="26"/>
      <c r="DS78" s="26"/>
      <c r="DT78" s="26">
        <f t="shared" si="177"/>
        <v>0</v>
      </c>
      <c r="DU78" s="26"/>
      <c r="DV78" s="26"/>
      <c r="DW78" s="26">
        <f t="shared" si="178"/>
        <v>0</v>
      </c>
      <c r="DX78" s="26"/>
      <c r="DY78" s="26"/>
      <c r="DZ78" s="26">
        <f t="shared" si="179"/>
        <v>0</v>
      </c>
      <c r="EA78" s="26"/>
      <c r="EB78" s="26"/>
      <c r="EC78" s="26">
        <f t="shared" si="180"/>
        <v>0</v>
      </c>
      <c r="ED78" s="26"/>
      <c r="EE78" s="26"/>
      <c r="EF78" s="26">
        <f t="shared" si="181"/>
        <v>0</v>
      </c>
      <c r="EG78" s="26"/>
      <c r="EH78" s="26"/>
      <c r="EI78" s="26">
        <f t="shared" si="182"/>
        <v>0</v>
      </c>
      <c r="EJ78" s="26"/>
      <c r="EK78" s="26"/>
      <c r="EL78" s="26">
        <f t="shared" si="183"/>
        <v>0</v>
      </c>
      <c r="EM78" s="26"/>
      <c r="EN78" s="26"/>
      <c r="EO78" s="26">
        <f t="shared" si="184"/>
        <v>0</v>
      </c>
      <c r="EP78" s="26"/>
      <c r="EQ78" s="26"/>
      <c r="ER78" s="26">
        <f t="shared" si="185"/>
        <v>0</v>
      </c>
      <c r="ES78" s="26"/>
      <c r="ET78" s="26"/>
      <c r="EU78" s="26">
        <f t="shared" si="186"/>
        <v>0</v>
      </c>
      <c r="EV78" s="26"/>
      <c r="EW78" s="26"/>
      <c r="EX78" s="26">
        <f t="shared" si="187"/>
        <v>0</v>
      </c>
      <c r="EY78" s="26"/>
      <c r="EZ78" s="26"/>
      <c r="FA78" s="26">
        <f t="shared" si="188"/>
        <v>0</v>
      </c>
      <c r="FB78" s="26"/>
      <c r="FC78" s="26"/>
      <c r="FD78" s="26">
        <f t="shared" si="189"/>
        <v>0</v>
      </c>
      <c r="FE78" s="26"/>
      <c r="FF78" s="26"/>
      <c r="FG78" s="26">
        <f t="shared" si="147"/>
        <v>0</v>
      </c>
      <c r="FH78" s="26"/>
      <c r="FI78" s="26"/>
      <c r="FJ78" s="26">
        <f t="shared" si="190"/>
        <v>0</v>
      </c>
      <c r="FK78" s="26"/>
      <c r="FL78" s="26"/>
      <c r="FM78" s="26">
        <f t="shared" si="191"/>
        <v>0</v>
      </c>
      <c r="FN78" s="26"/>
      <c r="FO78" s="26"/>
      <c r="FP78" s="26">
        <f t="shared" si="192"/>
        <v>0</v>
      </c>
      <c r="FQ78" s="26"/>
      <c r="FR78" s="26"/>
      <c r="FS78" s="26">
        <f t="shared" si="193"/>
        <v>0</v>
      </c>
      <c r="FT78" s="26"/>
      <c r="FU78" s="26"/>
      <c r="FV78" s="26">
        <f t="shared" si="194"/>
        <v>0</v>
      </c>
      <c r="FW78" s="26"/>
      <c r="FX78" s="26"/>
      <c r="FY78" s="26">
        <f t="shared" si="195"/>
        <v>0</v>
      </c>
      <c r="FZ78" s="26"/>
      <c r="GA78" s="26"/>
      <c r="GB78" s="26">
        <f t="shared" si="196"/>
        <v>0</v>
      </c>
      <c r="GC78" s="26"/>
      <c r="GD78" s="26"/>
      <c r="GE78" s="26">
        <f t="shared" si="197"/>
        <v>0</v>
      </c>
      <c r="GF78" s="26"/>
      <c r="GG78" s="26"/>
      <c r="GH78" s="26">
        <f t="shared" si="198"/>
        <v>0</v>
      </c>
      <c r="GI78" s="26"/>
      <c r="GJ78" s="26"/>
      <c r="GK78" s="26">
        <f t="shared" si="199"/>
        <v>0</v>
      </c>
      <c r="GL78" s="26"/>
      <c r="GM78" s="26"/>
      <c r="GN78" s="26">
        <f t="shared" si="200"/>
        <v>0</v>
      </c>
      <c r="GO78" s="26"/>
      <c r="GP78" s="26"/>
      <c r="GQ78" s="26">
        <f t="shared" si="201"/>
        <v>0</v>
      </c>
      <c r="GR78" s="26"/>
      <c r="GS78" s="26"/>
      <c r="GT78" s="26">
        <f t="shared" si="202"/>
        <v>0</v>
      </c>
      <c r="GU78" s="26"/>
      <c r="GV78" s="26"/>
      <c r="GW78" s="26">
        <f t="shared" si="203"/>
        <v>0</v>
      </c>
      <c r="GX78" s="26"/>
      <c r="GY78" s="26"/>
      <c r="GZ78" s="26">
        <f t="shared" si="204"/>
        <v>0</v>
      </c>
      <c r="HA78" s="26"/>
      <c r="HB78" s="26"/>
      <c r="HC78" s="26">
        <f t="shared" si="205"/>
        <v>0</v>
      </c>
      <c r="HD78" s="26"/>
      <c r="HE78" s="26"/>
      <c r="HF78" s="26">
        <f t="shared" si="206"/>
        <v>0</v>
      </c>
      <c r="HG78" s="26"/>
      <c r="HH78" s="26"/>
      <c r="HI78" s="26">
        <f t="shared" si="207"/>
        <v>0</v>
      </c>
      <c r="HJ78" s="26"/>
      <c r="HK78" s="26"/>
      <c r="HL78" s="26">
        <f t="shared" si="208"/>
        <v>0</v>
      </c>
      <c r="HM78" s="26"/>
      <c r="HN78" s="26"/>
      <c r="HO78" s="26">
        <f t="shared" si="209"/>
        <v>0</v>
      </c>
      <c r="HP78" s="26"/>
      <c r="HQ78" s="26"/>
      <c r="HR78" s="26">
        <f t="shared" si="210"/>
        <v>0</v>
      </c>
      <c r="HS78" s="26"/>
      <c r="HT78" s="26"/>
      <c r="HU78" s="26">
        <f t="shared" si="148"/>
        <v>0</v>
      </c>
      <c r="HV78" s="26"/>
      <c r="HW78" s="26"/>
      <c r="HX78" s="26">
        <f t="shared" si="211"/>
        <v>0</v>
      </c>
      <c r="HY78" s="26"/>
      <c r="HZ78" s="26"/>
      <c r="IA78" s="26">
        <f t="shared" si="212"/>
        <v>0</v>
      </c>
      <c r="IB78" s="26"/>
      <c r="IC78" s="26"/>
      <c r="ID78" s="26">
        <f t="shared" si="213"/>
        <v>0</v>
      </c>
      <c r="IE78" s="26"/>
      <c r="IF78" s="26"/>
      <c r="IG78" s="33">
        <f t="shared" si="214"/>
        <v>0</v>
      </c>
      <c r="IH78" s="26"/>
      <c r="II78" s="26"/>
      <c r="IJ78" s="33">
        <f t="shared" si="215"/>
        <v>0</v>
      </c>
      <c r="IK78" s="26"/>
      <c r="IL78" s="26"/>
      <c r="IM78" s="33">
        <f t="shared" si="216"/>
        <v>0</v>
      </c>
      <c r="IN78" s="26"/>
      <c r="IO78" s="26"/>
      <c r="IP78" s="26">
        <f t="shared" si="217"/>
        <v>0</v>
      </c>
      <c r="IQ78" s="26"/>
      <c r="IR78" s="26"/>
      <c r="IS78" s="26">
        <f t="shared" si="218"/>
        <v>0</v>
      </c>
      <c r="IT78" s="26"/>
      <c r="IU78" s="26"/>
      <c r="IV78" s="26">
        <f t="shared" si="219"/>
        <v>0</v>
      </c>
      <c r="IW78" s="26"/>
      <c r="IX78" s="26"/>
      <c r="IY78" s="26">
        <f t="shared" si="220"/>
        <v>0</v>
      </c>
      <c r="IZ78" s="26"/>
      <c r="JA78" s="26"/>
      <c r="JB78" s="26">
        <f t="shared" si="221"/>
        <v>0</v>
      </c>
      <c r="JC78" s="26"/>
      <c r="JD78" s="26"/>
      <c r="JE78" s="26">
        <f t="shared" si="222"/>
        <v>0</v>
      </c>
      <c r="JF78" s="26"/>
      <c r="JG78" s="26"/>
      <c r="JH78" s="26">
        <f t="shared" si="223"/>
        <v>0</v>
      </c>
      <c r="JI78" s="26"/>
      <c r="JJ78" s="26"/>
      <c r="JK78" s="26">
        <f t="shared" si="224"/>
        <v>0</v>
      </c>
      <c r="JL78" s="26"/>
      <c r="JM78" s="26"/>
      <c r="JN78" s="26">
        <f t="shared" si="225"/>
        <v>0</v>
      </c>
      <c r="JO78" s="26"/>
      <c r="JP78" s="26"/>
      <c r="JQ78" s="26">
        <f t="shared" si="226"/>
        <v>0</v>
      </c>
      <c r="JR78" s="26"/>
      <c r="JS78" s="26"/>
      <c r="JT78" s="26">
        <f t="shared" si="227"/>
        <v>0</v>
      </c>
      <c r="JU78" s="26"/>
      <c r="JV78" s="26"/>
      <c r="JW78" s="26">
        <f t="shared" si="278"/>
        <v>0</v>
      </c>
      <c r="JX78" s="26"/>
      <c r="JY78" s="26"/>
      <c r="JZ78" s="26">
        <f t="shared" si="228"/>
        <v>0</v>
      </c>
      <c r="KA78" s="26"/>
      <c r="KB78" s="26"/>
      <c r="KC78" s="26">
        <f t="shared" si="229"/>
        <v>0</v>
      </c>
      <c r="KD78" s="26"/>
      <c r="KE78" s="26"/>
      <c r="KF78" s="26">
        <f t="shared" si="230"/>
        <v>0</v>
      </c>
      <c r="KG78" s="26"/>
      <c r="KH78" s="26"/>
      <c r="KI78" s="26">
        <f t="shared" si="231"/>
        <v>0</v>
      </c>
      <c r="KJ78" s="26"/>
      <c r="KK78" s="26"/>
      <c r="KL78" s="26">
        <f t="shared" si="232"/>
        <v>0</v>
      </c>
      <c r="KM78" s="26"/>
      <c r="KN78" s="26"/>
      <c r="KO78" s="26">
        <f t="shared" si="233"/>
        <v>0</v>
      </c>
      <c r="KP78" s="26"/>
      <c r="KQ78" s="26"/>
      <c r="KR78" s="26">
        <f t="shared" si="234"/>
        <v>0</v>
      </c>
      <c r="KS78" s="26"/>
      <c r="KT78" s="26"/>
      <c r="KU78" s="26">
        <f t="shared" si="235"/>
        <v>0</v>
      </c>
      <c r="KV78" s="26"/>
      <c r="KW78" s="26"/>
      <c r="KX78" s="26">
        <f t="shared" si="236"/>
        <v>0</v>
      </c>
      <c r="KY78" s="26"/>
      <c r="KZ78" s="26"/>
      <c r="LA78" s="26">
        <f t="shared" si="237"/>
        <v>0</v>
      </c>
      <c r="LB78" s="26"/>
      <c r="LC78" s="26"/>
      <c r="LD78" s="26">
        <f t="shared" si="238"/>
        <v>0</v>
      </c>
      <c r="LE78" s="26"/>
      <c r="LF78" s="26"/>
      <c r="LG78" s="26">
        <f t="shared" si="239"/>
        <v>0</v>
      </c>
      <c r="LH78" s="26"/>
      <c r="LI78" s="26"/>
      <c r="LJ78" s="26">
        <f t="shared" si="240"/>
        <v>0</v>
      </c>
      <c r="LK78" s="26"/>
      <c r="LL78" s="26"/>
      <c r="LM78" s="26">
        <f t="shared" si="241"/>
        <v>0</v>
      </c>
      <c r="LN78" s="26"/>
      <c r="LO78" s="26"/>
      <c r="LP78" s="26">
        <f t="shared" si="242"/>
        <v>0</v>
      </c>
      <c r="LQ78" s="26"/>
      <c r="LR78" s="26"/>
      <c r="LS78" s="26">
        <f t="shared" si="149"/>
        <v>0</v>
      </c>
      <c r="LT78" s="26"/>
      <c r="LU78" s="26"/>
      <c r="LV78" s="26">
        <f t="shared" si="243"/>
        <v>0</v>
      </c>
      <c r="LW78" s="26"/>
      <c r="LX78" s="26"/>
      <c r="LY78" s="26">
        <f t="shared" si="150"/>
        <v>0</v>
      </c>
      <c r="LZ78" s="26"/>
      <c r="MA78" s="26"/>
      <c r="MB78" s="26">
        <f t="shared" si="244"/>
        <v>0</v>
      </c>
      <c r="MC78" s="26"/>
      <c r="MD78" s="26"/>
      <c r="ME78" s="26">
        <f t="shared" si="245"/>
        <v>0</v>
      </c>
      <c r="MF78" s="26"/>
      <c r="MG78" s="26"/>
      <c r="MH78" s="26">
        <f t="shared" si="246"/>
        <v>0</v>
      </c>
      <c r="MI78" s="26"/>
      <c r="MJ78" s="26"/>
      <c r="MK78" s="26">
        <f t="shared" si="247"/>
        <v>0</v>
      </c>
      <c r="ML78" s="26"/>
      <c r="MM78" s="26"/>
      <c r="MN78" s="26">
        <f t="shared" si="248"/>
        <v>0</v>
      </c>
      <c r="MO78" s="26"/>
      <c r="MP78" s="26"/>
      <c r="MQ78" s="26">
        <f t="shared" si="249"/>
        <v>0</v>
      </c>
      <c r="MR78" s="26"/>
      <c r="MS78" s="26"/>
      <c r="MT78" s="26">
        <f t="shared" si="250"/>
        <v>0</v>
      </c>
      <c r="MU78" s="26"/>
      <c r="MV78" s="26"/>
      <c r="MW78" s="26">
        <f t="shared" si="251"/>
        <v>0</v>
      </c>
      <c r="MX78" s="26"/>
      <c r="MY78" s="26"/>
      <c r="MZ78" s="26">
        <f t="shared" si="252"/>
        <v>0</v>
      </c>
      <c r="NA78" s="26"/>
      <c r="NB78" s="26"/>
      <c r="NC78" s="26">
        <f t="shared" si="253"/>
        <v>0</v>
      </c>
      <c r="ND78" s="26"/>
      <c r="NE78" s="26"/>
      <c r="NF78" s="26">
        <f t="shared" si="254"/>
        <v>0</v>
      </c>
      <c r="NG78" s="26"/>
      <c r="NH78" s="26"/>
      <c r="NI78" s="26">
        <f t="shared" si="255"/>
        <v>0</v>
      </c>
      <c r="NJ78" s="26"/>
      <c r="NK78" s="26"/>
      <c r="NL78" s="26">
        <f t="shared" si="256"/>
        <v>0</v>
      </c>
      <c r="NM78" s="26"/>
      <c r="NN78" s="26"/>
      <c r="NO78" s="26">
        <f t="shared" si="257"/>
        <v>0</v>
      </c>
      <c r="NP78" s="26"/>
      <c r="NQ78" s="26"/>
      <c r="NR78" s="26">
        <f t="shared" si="258"/>
        <v>0</v>
      </c>
      <c r="NS78" s="26"/>
      <c r="NT78" s="26"/>
      <c r="NU78" s="26">
        <f t="shared" si="259"/>
        <v>0</v>
      </c>
      <c r="NV78" s="26"/>
      <c r="NW78" s="26"/>
      <c r="NX78" s="26">
        <f t="shared" si="260"/>
        <v>0</v>
      </c>
      <c r="NY78" s="26"/>
      <c r="NZ78" s="26"/>
      <c r="OA78" s="26">
        <f t="shared" si="261"/>
        <v>0</v>
      </c>
      <c r="OB78" s="26"/>
      <c r="OC78" s="26"/>
      <c r="OD78" s="26">
        <f t="shared" si="262"/>
        <v>0</v>
      </c>
      <c r="OE78" s="26"/>
      <c r="OF78" s="26"/>
      <c r="OG78" s="26">
        <f t="shared" si="263"/>
        <v>0</v>
      </c>
      <c r="OH78" s="26"/>
      <c r="OI78" s="26"/>
      <c r="OJ78" s="26">
        <f t="shared" si="264"/>
        <v>0</v>
      </c>
      <c r="OK78" s="26"/>
      <c r="OL78" s="26"/>
      <c r="OM78" s="26">
        <f t="shared" si="279"/>
        <v>0</v>
      </c>
      <c r="ON78" s="26"/>
      <c r="OO78" s="26"/>
      <c r="OP78" s="26">
        <f t="shared" si="265"/>
        <v>0</v>
      </c>
      <c r="OQ78" s="26"/>
      <c r="OR78" s="26"/>
      <c r="OS78" s="27">
        <f t="shared" si="266"/>
        <v>0</v>
      </c>
      <c r="OT78" s="26"/>
      <c r="OU78" s="26"/>
      <c r="OV78" s="26">
        <f t="shared" si="280"/>
        <v>0</v>
      </c>
      <c r="OW78" s="26"/>
      <c r="OX78" s="26"/>
      <c r="OY78" s="26">
        <f t="shared" si="267"/>
        <v>0</v>
      </c>
      <c r="OZ78" s="26"/>
      <c r="PA78" s="26"/>
      <c r="PB78" s="26">
        <f t="shared" si="268"/>
        <v>0</v>
      </c>
      <c r="PC78" s="26"/>
      <c r="PD78" s="26"/>
      <c r="PE78" s="26">
        <f t="shared" si="269"/>
        <v>0</v>
      </c>
      <c r="PF78" s="28">
        <f t="shared" si="270"/>
        <v>0</v>
      </c>
      <c r="PG78" s="29">
        <f t="shared" si="271"/>
        <v>0</v>
      </c>
      <c r="PH78" s="18"/>
      <c r="PI78" s="28">
        <f t="shared" si="272"/>
        <v>0</v>
      </c>
      <c r="PJ78" s="29">
        <f t="shared" si="273"/>
        <v>0</v>
      </c>
      <c r="PK78" s="6"/>
      <c r="PL78" s="28">
        <f t="shared" si="274"/>
        <v>0</v>
      </c>
      <c r="PM78" s="28">
        <f t="shared" si="275"/>
        <v>0</v>
      </c>
      <c r="PN78" s="6"/>
      <c r="PO78" s="28">
        <f t="shared" si="276"/>
        <v>0</v>
      </c>
      <c r="PP78" s="29">
        <f t="shared" si="277"/>
        <v>0</v>
      </c>
    </row>
    <row r="79" spans="1:432" s="30" customFormat="1" ht="20.25" hidden="1" x14ac:dyDescent="0.3">
      <c r="A79" s="19">
        <v>75</v>
      </c>
      <c r="B79" s="31" t="s">
        <v>186</v>
      </c>
      <c r="C79" s="43" t="s">
        <v>122</v>
      </c>
      <c r="D79" s="26">
        <v>0</v>
      </c>
      <c r="E79" s="26"/>
      <c r="F79" s="26"/>
      <c r="G79" s="26">
        <f t="shared" si="281"/>
        <v>0</v>
      </c>
      <c r="H79" s="26"/>
      <c r="I79" s="26"/>
      <c r="J79" s="26">
        <f t="shared" si="282"/>
        <v>0</v>
      </c>
      <c r="K79" s="26"/>
      <c r="L79" s="26"/>
      <c r="M79" s="26">
        <f t="shared" si="283"/>
        <v>0</v>
      </c>
      <c r="N79" s="26"/>
      <c r="O79" s="26"/>
      <c r="P79" s="26">
        <f t="shared" si="284"/>
        <v>0</v>
      </c>
      <c r="Q79" s="26"/>
      <c r="R79" s="26"/>
      <c r="S79" s="26">
        <f t="shared" si="285"/>
        <v>0</v>
      </c>
      <c r="T79" s="26"/>
      <c r="U79" s="26"/>
      <c r="V79" s="26">
        <f t="shared" si="286"/>
        <v>0</v>
      </c>
      <c r="W79" s="26"/>
      <c r="X79" s="26"/>
      <c r="Y79" s="26">
        <f t="shared" si="287"/>
        <v>0</v>
      </c>
      <c r="Z79" s="26"/>
      <c r="AA79" s="26"/>
      <c r="AB79" s="26">
        <f t="shared" si="288"/>
        <v>0</v>
      </c>
      <c r="AC79" s="26"/>
      <c r="AD79" s="26"/>
      <c r="AE79" s="26">
        <f t="shared" si="289"/>
        <v>0</v>
      </c>
      <c r="AF79" s="26"/>
      <c r="AG79" s="26"/>
      <c r="AH79" s="26">
        <f t="shared" si="290"/>
        <v>0</v>
      </c>
      <c r="AI79" s="26"/>
      <c r="AJ79" s="26"/>
      <c r="AK79" s="26">
        <f t="shared" si="291"/>
        <v>0</v>
      </c>
      <c r="AL79" s="26"/>
      <c r="AM79" s="26"/>
      <c r="AN79" s="26">
        <f t="shared" si="292"/>
        <v>0</v>
      </c>
      <c r="AO79" s="26"/>
      <c r="AP79" s="26"/>
      <c r="AQ79" s="26">
        <f t="shared" si="293"/>
        <v>0</v>
      </c>
      <c r="AR79" s="26"/>
      <c r="AS79" s="26"/>
      <c r="AT79" s="26">
        <f t="shared" si="151"/>
        <v>0</v>
      </c>
      <c r="AU79" s="26"/>
      <c r="AV79" s="26"/>
      <c r="AW79" s="26">
        <f t="shared" si="152"/>
        <v>0</v>
      </c>
      <c r="AX79" s="26"/>
      <c r="AY79" s="26"/>
      <c r="AZ79" s="26">
        <f t="shared" si="153"/>
        <v>0</v>
      </c>
      <c r="BA79" s="26"/>
      <c r="BB79" s="26"/>
      <c r="BC79" s="26">
        <f t="shared" si="154"/>
        <v>0</v>
      </c>
      <c r="BD79" s="26"/>
      <c r="BE79" s="26"/>
      <c r="BF79" s="26">
        <f t="shared" si="155"/>
        <v>0</v>
      </c>
      <c r="BG79" s="26"/>
      <c r="BH79" s="26"/>
      <c r="BI79" s="26">
        <f t="shared" si="156"/>
        <v>0</v>
      </c>
      <c r="BJ79" s="26"/>
      <c r="BK79" s="26"/>
      <c r="BL79" s="26">
        <f t="shared" si="157"/>
        <v>0</v>
      </c>
      <c r="BM79" s="26"/>
      <c r="BN79" s="26"/>
      <c r="BO79" s="26">
        <f t="shared" si="158"/>
        <v>0</v>
      </c>
      <c r="BP79" s="26"/>
      <c r="BQ79" s="26"/>
      <c r="BR79" s="26">
        <f t="shared" si="159"/>
        <v>0</v>
      </c>
      <c r="BS79" s="26"/>
      <c r="BT79" s="26"/>
      <c r="BU79" s="26">
        <f t="shared" si="160"/>
        <v>0</v>
      </c>
      <c r="BV79" s="26"/>
      <c r="BW79" s="26"/>
      <c r="BX79" s="26">
        <f t="shared" si="161"/>
        <v>0</v>
      </c>
      <c r="BY79" s="26"/>
      <c r="BZ79" s="26"/>
      <c r="CA79" s="27">
        <f t="shared" si="162"/>
        <v>0</v>
      </c>
      <c r="CB79" s="26"/>
      <c r="CC79" s="26"/>
      <c r="CD79" s="26">
        <f t="shared" si="163"/>
        <v>0</v>
      </c>
      <c r="CE79" s="26"/>
      <c r="CF79" s="26"/>
      <c r="CG79" s="26">
        <f t="shared" si="164"/>
        <v>0</v>
      </c>
      <c r="CH79" s="26"/>
      <c r="CI79" s="26"/>
      <c r="CJ79" s="26">
        <f t="shared" si="165"/>
        <v>0</v>
      </c>
      <c r="CK79" s="26"/>
      <c r="CL79" s="26"/>
      <c r="CM79" s="26">
        <f t="shared" si="166"/>
        <v>0</v>
      </c>
      <c r="CN79" s="26"/>
      <c r="CO79" s="26"/>
      <c r="CP79" s="26">
        <f t="shared" si="167"/>
        <v>0</v>
      </c>
      <c r="CQ79" s="26"/>
      <c r="CR79" s="26"/>
      <c r="CS79" s="26">
        <f t="shared" si="168"/>
        <v>0</v>
      </c>
      <c r="CT79" s="26"/>
      <c r="CU79" s="26"/>
      <c r="CV79" s="26">
        <f t="shared" si="169"/>
        <v>0</v>
      </c>
      <c r="CW79" s="26"/>
      <c r="CX79" s="26"/>
      <c r="CY79" s="26">
        <f t="shared" si="170"/>
        <v>0</v>
      </c>
      <c r="CZ79" s="26"/>
      <c r="DA79" s="26"/>
      <c r="DB79" s="26">
        <f t="shared" si="171"/>
        <v>0</v>
      </c>
      <c r="DC79" s="26"/>
      <c r="DD79" s="26"/>
      <c r="DE79" s="26">
        <f t="shared" si="172"/>
        <v>0</v>
      </c>
      <c r="DF79" s="26"/>
      <c r="DG79" s="26"/>
      <c r="DH79" s="26">
        <f t="shared" si="173"/>
        <v>0</v>
      </c>
      <c r="DI79" s="26"/>
      <c r="DJ79" s="26"/>
      <c r="DK79" s="26">
        <f t="shared" si="174"/>
        <v>0</v>
      </c>
      <c r="DL79" s="26"/>
      <c r="DM79" s="26"/>
      <c r="DN79" s="26">
        <f t="shared" si="175"/>
        <v>0</v>
      </c>
      <c r="DO79" s="26">
        <v>1</v>
      </c>
      <c r="DP79" s="26">
        <v>1</v>
      </c>
      <c r="DQ79" s="26">
        <f t="shared" si="176"/>
        <v>0</v>
      </c>
      <c r="DR79" s="26"/>
      <c r="DS79" s="26"/>
      <c r="DT79" s="26">
        <f t="shared" si="177"/>
        <v>0</v>
      </c>
      <c r="DU79" s="26"/>
      <c r="DV79" s="26"/>
      <c r="DW79" s="26">
        <f t="shared" si="178"/>
        <v>0</v>
      </c>
      <c r="DX79" s="26"/>
      <c r="DY79" s="26"/>
      <c r="DZ79" s="26">
        <f t="shared" si="179"/>
        <v>0</v>
      </c>
      <c r="EA79" s="26"/>
      <c r="EB79" s="26"/>
      <c r="EC79" s="26">
        <f t="shared" si="180"/>
        <v>0</v>
      </c>
      <c r="ED79" s="26"/>
      <c r="EE79" s="26"/>
      <c r="EF79" s="26">
        <f t="shared" si="181"/>
        <v>0</v>
      </c>
      <c r="EG79" s="26"/>
      <c r="EH79" s="26"/>
      <c r="EI79" s="26">
        <f t="shared" si="182"/>
        <v>0</v>
      </c>
      <c r="EJ79" s="26"/>
      <c r="EK79" s="26"/>
      <c r="EL79" s="26">
        <f t="shared" si="183"/>
        <v>0</v>
      </c>
      <c r="EM79" s="26"/>
      <c r="EN79" s="26"/>
      <c r="EO79" s="26">
        <f t="shared" si="184"/>
        <v>0</v>
      </c>
      <c r="EP79" s="26"/>
      <c r="EQ79" s="26"/>
      <c r="ER79" s="26">
        <f t="shared" si="185"/>
        <v>0</v>
      </c>
      <c r="ES79" s="26"/>
      <c r="ET79" s="26"/>
      <c r="EU79" s="26">
        <f t="shared" si="186"/>
        <v>0</v>
      </c>
      <c r="EV79" s="26"/>
      <c r="EW79" s="26"/>
      <c r="EX79" s="26">
        <f t="shared" si="187"/>
        <v>0</v>
      </c>
      <c r="EY79" s="26"/>
      <c r="EZ79" s="26"/>
      <c r="FA79" s="26">
        <f t="shared" si="188"/>
        <v>0</v>
      </c>
      <c r="FB79" s="26"/>
      <c r="FC79" s="26"/>
      <c r="FD79" s="26">
        <f t="shared" si="189"/>
        <v>0</v>
      </c>
      <c r="FE79" s="26"/>
      <c r="FF79" s="26"/>
      <c r="FG79" s="26">
        <f t="shared" si="147"/>
        <v>0</v>
      </c>
      <c r="FH79" s="26"/>
      <c r="FI79" s="26"/>
      <c r="FJ79" s="26">
        <f t="shared" si="190"/>
        <v>0</v>
      </c>
      <c r="FK79" s="26"/>
      <c r="FL79" s="26"/>
      <c r="FM79" s="26">
        <f t="shared" si="191"/>
        <v>0</v>
      </c>
      <c r="FN79" s="26"/>
      <c r="FO79" s="26"/>
      <c r="FP79" s="26">
        <f t="shared" si="192"/>
        <v>0</v>
      </c>
      <c r="FQ79" s="26"/>
      <c r="FR79" s="26"/>
      <c r="FS79" s="26">
        <f t="shared" si="193"/>
        <v>0</v>
      </c>
      <c r="FT79" s="26"/>
      <c r="FU79" s="26"/>
      <c r="FV79" s="26">
        <f t="shared" si="194"/>
        <v>0</v>
      </c>
      <c r="FW79" s="26"/>
      <c r="FX79" s="26"/>
      <c r="FY79" s="26">
        <f t="shared" si="195"/>
        <v>0</v>
      </c>
      <c r="FZ79" s="26"/>
      <c r="GA79" s="26"/>
      <c r="GB79" s="26">
        <f t="shared" si="196"/>
        <v>0</v>
      </c>
      <c r="GC79" s="26"/>
      <c r="GD79" s="26"/>
      <c r="GE79" s="26">
        <f t="shared" si="197"/>
        <v>0</v>
      </c>
      <c r="GF79" s="26"/>
      <c r="GG79" s="26"/>
      <c r="GH79" s="26">
        <f t="shared" si="198"/>
        <v>0</v>
      </c>
      <c r="GI79" s="26"/>
      <c r="GJ79" s="26"/>
      <c r="GK79" s="26">
        <f t="shared" si="199"/>
        <v>0</v>
      </c>
      <c r="GL79" s="26"/>
      <c r="GM79" s="26"/>
      <c r="GN79" s="26">
        <f t="shared" si="200"/>
        <v>0</v>
      </c>
      <c r="GO79" s="26"/>
      <c r="GP79" s="26"/>
      <c r="GQ79" s="26">
        <f t="shared" si="201"/>
        <v>0</v>
      </c>
      <c r="GR79" s="26"/>
      <c r="GS79" s="26"/>
      <c r="GT79" s="26">
        <f t="shared" si="202"/>
        <v>0</v>
      </c>
      <c r="GU79" s="26"/>
      <c r="GV79" s="26"/>
      <c r="GW79" s="26">
        <f t="shared" si="203"/>
        <v>0</v>
      </c>
      <c r="GX79" s="26"/>
      <c r="GY79" s="26"/>
      <c r="GZ79" s="26">
        <f t="shared" si="204"/>
        <v>0</v>
      </c>
      <c r="HA79" s="26"/>
      <c r="HB79" s="26"/>
      <c r="HC79" s="26">
        <f t="shared" si="205"/>
        <v>0</v>
      </c>
      <c r="HD79" s="26"/>
      <c r="HE79" s="26"/>
      <c r="HF79" s="26">
        <f t="shared" si="206"/>
        <v>0</v>
      </c>
      <c r="HG79" s="26"/>
      <c r="HH79" s="26"/>
      <c r="HI79" s="26">
        <f t="shared" si="207"/>
        <v>0</v>
      </c>
      <c r="HJ79" s="26"/>
      <c r="HK79" s="26"/>
      <c r="HL79" s="26">
        <f t="shared" si="208"/>
        <v>0</v>
      </c>
      <c r="HM79" s="26"/>
      <c r="HN79" s="26"/>
      <c r="HO79" s="26">
        <f t="shared" si="209"/>
        <v>0</v>
      </c>
      <c r="HP79" s="26"/>
      <c r="HQ79" s="26"/>
      <c r="HR79" s="26">
        <f t="shared" si="210"/>
        <v>0</v>
      </c>
      <c r="HS79" s="26"/>
      <c r="HT79" s="26"/>
      <c r="HU79" s="26">
        <f t="shared" si="148"/>
        <v>0</v>
      </c>
      <c r="HV79" s="26"/>
      <c r="HW79" s="26"/>
      <c r="HX79" s="26">
        <f t="shared" si="211"/>
        <v>0</v>
      </c>
      <c r="HY79" s="26"/>
      <c r="HZ79" s="26"/>
      <c r="IA79" s="26">
        <f t="shared" si="212"/>
        <v>0</v>
      </c>
      <c r="IB79" s="26"/>
      <c r="IC79" s="26"/>
      <c r="ID79" s="26">
        <f t="shared" si="213"/>
        <v>0</v>
      </c>
      <c r="IE79" s="26"/>
      <c r="IF79" s="26"/>
      <c r="IG79" s="33">
        <f t="shared" si="214"/>
        <v>0</v>
      </c>
      <c r="IH79" s="26"/>
      <c r="II79" s="26"/>
      <c r="IJ79" s="33">
        <f t="shared" si="215"/>
        <v>0</v>
      </c>
      <c r="IK79" s="26"/>
      <c r="IL79" s="26"/>
      <c r="IM79" s="33">
        <f t="shared" si="216"/>
        <v>0</v>
      </c>
      <c r="IN79" s="26"/>
      <c r="IO79" s="26"/>
      <c r="IP79" s="26">
        <f t="shared" si="217"/>
        <v>0</v>
      </c>
      <c r="IQ79" s="26"/>
      <c r="IR79" s="26"/>
      <c r="IS79" s="26">
        <f t="shared" si="218"/>
        <v>0</v>
      </c>
      <c r="IT79" s="26"/>
      <c r="IU79" s="26"/>
      <c r="IV79" s="26">
        <f t="shared" si="219"/>
        <v>0</v>
      </c>
      <c r="IW79" s="26"/>
      <c r="IX79" s="26"/>
      <c r="IY79" s="26">
        <f t="shared" si="220"/>
        <v>0</v>
      </c>
      <c r="IZ79" s="26"/>
      <c r="JA79" s="26"/>
      <c r="JB79" s="26">
        <f t="shared" si="221"/>
        <v>0</v>
      </c>
      <c r="JC79" s="26"/>
      <c r="JD79" s="26"/>
      <c r="JE79" s="26">
        <f t="shared" si="222"/>
        <v>0</v>
      </c>
      <c r="JF79" s="26"/>
      <c r="JG79" s="26"/>
      <c r="JH79" s="26">
        <f t="shared" si="223"/>
        <v>0</v>
      </c>
      <c r="JI79" s="26"/>
      <c r="JJ79" s="26"/>
      <c r="JK79" s="26">
        <f t="shared" si="224"/>
        <v>0</v>
      </c>
      <c r="JL79" s="26"/>
      <c r="JM79" s="26"/>
      <c r="JN79" s="26">
        <f t="shared" si="225"/>
        <v>0</v>
      </c>
      <c r="JO79" s="26"/>
      <c r="JP79" s="26"/>
      <c r="JQ79" s="26">
        <f t="shared" si="226"/>
        <v>0</v>
      </c>
      <c r="JR79" s="26"/>
      <c r="JS79" s="26"/>
      <c r="JT79" s="26">
        <f t="shared" si="227"/>
        <v>0</v>
      </c>
      <c r="JU79" s="26"/>
      <c r="JV79" s="26"/>
      <c r="JW79" s="26">
        <f t="shared" si="278"/>
        <v>0</v>
      </c>
      <c r="JX79" s="26"/>
      <c r="JY79" s="26"/>
      <c r="JZ79" s="26">
        <f t="shared" si="228"/>
        <v>0</v>
      </c>
      <c r="KA79" s="26"/>
      <c r="KB79" s="26"/>
      <c r="KC79" s="26">
        <f t="shared" si="229"/>
        <v>0</v>
      </c>
      <c r="KD79" s="26"/>
      <c r="KE79" s="26"/>
      <c r="KF79" s="26">
        <f t="shared" si="230"/>
        <v>0</v>
      </c>
      <c r="KG79" s="26"/>
      <c r="KH79" s="26"/>
      <c r="KI79" s="26">
        <f t="shared" si="231"/>
        <v>0</v>
      </c>
      <c r="KJ79" s="26"/>
      <c r="KK79" s="26"/>
      <c r="KL79" s="26">
        <f t="shared" si="232"/>
        <v>0</v>
      </c>
      <c r="KM79" s="26"/>
      <c r="KN79" s="26"/>
      <c r="KO79" s="26">
        <f t="shared" si="233"/>
        <v>0</v>
      </c>
      <c r="KP79" s="26"/>
      <c r="KQ79" s="26"/>
      <c r="KR79" s="26">
        <f t="shared" si="234"/>
        <v>0</v>
      </c>
      <c r="KS79" s="26"/>
      <c r="KT79" s="26"/>
      <c r="KU79" s="26">
        <f t="shared" si="235"/>
        <v>0</v>
      </c>
      <c r="KV79" s="26"/>
      <c r="KW79" s="26"/>
      <c r="KX79" s="26">
        <f t="shared" si="236"/>
        <v>0</v>
      </c>
      <c r="KY79" s="26"/>
      <c r="KZ79" s="26"/>
      <c r="LA79" s="26">
        <f t="shared" si="237"/>
        <v>0</v>
      </c>
      <c r="LB79" s="26"/>
      <c r="LC79" s="26"/>
      <c r="LD79" s="26">
        <f t="shared" si="238"/>
        <v>0</v>
      </c>
      <c r="LE79" s="26"/>
      <c r="LF79" s="26"/>
      <c r="LG79" s="26">
        <f t="shared" si="239"/>
        <v>0</v>
      </c>
      <c r="LH79" s="26"/>
      <c r="LI79" s="26"/>
      <c r="LJ79" s="26">
        <f t="shared" si="240"/>
        <v>0</v>
      </c>
      <c r="LK79" s="26"/>
      <c r="LL79" s="26"/>
      <c r="LM79" s="26">
        <f t="shared" si="241"/>
        <v>0</v>
      </c>
      <c r="LN79" s="26"/>
      <c r="LO79" s="26"/>
      <c r="LP79" s="26">
        <f t="shared" si="242"/>
        <v>0</v>
      </c>
      <c r="LQ79" s="26"/>
      <c r="LR79" s="26"/>
      <c r="LS79" s="26">
        <f t="shared" si="149"/>
        <v>0</v>
      </c>
      <c r="LT79" s="26"/>
      <c r="LU79" s="26"/>
      <c r="LV79" s="26">
        <f t="shared" si="243"/>
        <v>0</v>
      </c>
      <c r="LW79" s="26"/>
      <c r="LX79" s="26"/>
      <c r="LY79" s="26">
        <f t="shared" si="150"/>
        <v>0</v>
      </c>
      <c r="LZ79" s="26"/>
      <c r="MA79" s="26"/>
      <c r="MB79" s="26">
        <f t="shared" si="244"/>
        <v>0</v>
      </c>
      <c r="MC79" s="26"/>
      <c r="MD79" s="26"/>
      <c r="ME79" s="26">
        <f t="shared" si="245"/>
        <v>0</v>
      </c>
      <c r="MF79" s="26"/>
      <c r="MG79" s="26"/>
      <c r="MH79" s="26">
        <f t="shared" si="246"/>
        <v>0</v>
      </c>
      <c r="MI79" s="26"/>
      <c r="MJ79" s="26"/>
      <c r="MK79" s="26">
        <f t="shared" si="247"/>
        <v>0</v>
      </c>
      <c r="ML79" s="26"/>
      <c r="MM79" s="26"/>
      <c r="MN79" s="26">
        <f t="shared" si="248"/>
        <v>0</v>
      </c>
      <c r="MO79" s="26"/>
      <c r="MP79" s="26"/>
      <c r="MQ79" s="26">
        <f t="shared" si="249"/>
        <v>0</v>
      </c>
      <c r="MR79" s="26"/>
      <c r="MS79" s="26"/>
      <c r="MT79" s="26">
        <f t="shared" si="250"/>
        <v>0</v>
      </c>
      <c r="MU79" s="26"/>
      <c r="MV79" s="26"/>
      <c r="MW79" s="26">
        <f t="shared" si="251"/>
        <v>0</v>
      </c>
      <c r="MX79" s="26"/>
      <c r="MY79" s="26"/>
      <c r="MZ79" s="26">
        <f t="shared" si="252"/>
        <v>0</v>
      </c>
      <c r="NA79" s="26"/>
      <c r="NB79" s="26"/>
      <c r="NC79" s="26">
        <f t="shared" si="253"/>
        <v>0</v>
      </c>
      <c r="ND79" s="26"/>
      <c r="NE79" s="26"/>
      <c r="NF79" s="26">
        <f t="shared" si="254"/>
        <v>0</v>
      </c>
      <c r="NG79" s="26"/>
      <c r="NH79" s="26"/>
      <c r="NI79" s="26">
        <f t="shared" si="255"/>
        <v>0</v>
      </c>
      <c r="NJ79" s="26"/>
      <c r="NK79" s="26"/>
      <c r="NL79" s="26">
        <f t="shared" si="256"/>
        <v>0</v>
      </c>
      <c r="NM79" s="26"/>
      <c r="NN79" s="26"/>
      <c r="NO79" s="26">
        <f t="shared" si="257"/>
        <v>0</v>
      </c>
      <c r="NP79" s="26"/>
      <c r="NQ79" s="26"/>
      <c r="NR79" s="26">
        <f t="shared" si="258"/>
        <v>0</v>
      </c>
      <c r="NS79" s="26"/>
      <c r="NT79" s="26"/>
      <c r="NU79" s="26">
        <f t="shared" si="259"/>
        <v>0</v>
      </c>
      <c r="NV79" s="26"/>
      <c r="NW79" s="26"/>
      <c r="NX79" s="26">
        <f t="shared" si="260"/>
        <v>0</v>
      </c>
      <c r="NY79" s="26"/>
      <c r="NZ79" s="26"/>
      <c r="OA79" s="26">
        <f t="shared" si="261"/>
        <v>0</v>
      </c>
      <c r="OB79" s="26"/>
      <c r="OC79" s="26"/>
      <c r="OD79" s="26">
        <f t="shared" si="262"/>
        <v>0</v>
      </c>
      <c r="OE79" s="26"/>
      <c r="OF79" s="26"/>
      <c r="OG79" s="26">
        <f t="shared" si="263"/>
        <v>0</v>
      </c>
      <c r="OH79" s="26"/>
      <c r="OI79" s="26"/>
      <c r="OJ79" s="26">
        <f t="shared" si="264"/>
        <v>0</v>
      </c>
      <c r="OK79" s="26"/>
      <c r="OL79" s="26"/>
      <c r="OM79" s="26">
        <f t="shared" si="279"/>
        <v>0</v>
      </c>
      <c r="ON79" s="26"/>
      <c r="OO79" s="26"/>
      <c r="OP79" s="26">
        <f t="shared" si="265"/>
        <v>0</v>
      </c>
      <c r="OQ79" s="26"/>
      <c r="OR79" s="26"/>
      <c r="OS79" s="27">
        <f t="shared" si="266"/>
        <v>0</v>
      </c>
      <c r="OT79" s="26"/>
      <c r="OU79" s="26"/>
      <c r="OV79" s="26">
        <f t="shared" si="280"/>
        <v>0</v>
      </c>
      <c r="OW79" s="26"/>
      <c r="OX79" s="26"/>
      <c r="OY79" s="26">
        <f t="shared" si="267"/>
        <v>0</v>
      </c>
      <c r="OZ79" s="26"/>
      <c r="PA79" s="26"/>
      <c r="PB79" s="26">
        <f t="shared" si="268"/>
        <v>0</v>
      </c>
      <c r="PC79" s="26"/>
      <c r="PD79" s="26"/>
      <c r="PE79" s="26">
        <f t="shared" si="269"/>
        <v>0</v>
      </c>
      <c r="PF79" s="28">
        <f t="shared" si="270"/>
        <v>1</v>
      </c>
      <c r="PG79" s="29">
        <f t="shared" si="271"/>
        <v>4.3478260869565216E-2</v>
      </c>
      <c r="PH79" s="18"/>
      <c r="PI79" s="28">
        <f t="shared" si="272"/>
        <v>0</v>
      </c>
      <c r="PJ79" s="29">
        <f t="shared" si="273"/>
        <v>0</v>
      </c>
      <c r="PK79" s="6"/>
      <c r="PL79" s="28">
        <f t="shared" si="274"/>
        <v>0</v>
      </c>
      <c r="PM79" s="28">
        <f t="shared" si="275"/>
        <v>0</v>
      </c>
      <c r="PN79" s="6"/>
      <c r="PO79" s="28">
        <f t="shared" si="276"/>
        <v>1</v>
      </c>
      <c r="PP79" s="29">
        <f t="shared" si="277"/>
        <v>1.3513513513513514E-2</v>
      </c>
    </row>
    <row r="80" spans="1:432" s="30" customFormat="1" ht="20.25" hidden="1" x14ac:dyDescent="0.3">
      <c r="A80" s="19">
        <v>76</v>
      </c>
      <c r="B80" s="31" t="s">
        <v>187</v>
      </c>
      <c r="C80" s="43" t="s">
        <v>122</v>
      </c>
      <c r="D80" s="26">
        <v>8</v>
      </c>
      <c r="E80" s="26"/>
      <c r="F80" s="26"/>
      <c r="G80" s="26">
        <f t="shared" si="281"/>
        <v>8</v>
      </c>
      <c r="H80" s="26"/>
      <c r="I80" s="26"/>
      <c r="J80" s="26">
        <f t="shared" si="282"/>
        <v>8</v>
      </c>
      <c r="K80" s="26"/>
      <c r="L80" s="26"/>
      <c r="M80" s="26">
        <f t="shared" si="283"/>
        <v>8</v>
      </c>
      <c r="N80" s="26"/>
      <c r="O80" s="26"/>
      <c r="P80" s="26">
        <f t="shared" si="284"/>
        <v>8</v>
      </c>
      <c r="Q80" s="26"/>
      <c r="R80" s="26"/>
      <c r="S80" s="26">
        <f t="shared" si="285"/>
        <v>8</v>
      </c>
      <c r="T80" s="26"/>
      <c r="U80" s="26"/>
      <c r="V80" s="26">
        <f t="shared" si="286"/>
        <v>8</v>
      </c>
      <c r="W80" s="26"/>
      <c r="X80" s="26"/>
      <c r="Y80" s="26">
        <f t="shared" si="287"/>
        <v>8</v>
      </c>
      <c r="Z80" s="26"/>
      <c r="AA80" s="26"/>
      <c r="AB80" s="26">
        <f t="shared" si="288"/>
        <v>8</v>
      </c>
      <c r="AC80" s="26"/>
      <c r="AD80" s="26"/>
      <c r="AE80" s="26">
        <f t="shared" si="289"/>
        <v>8</v>
      </c>
      <c r="AF80" s="26"/>
      <c r="AG80" s="26"/>
      <c r="AH80" s="26">
        <f t="shared" si="290"/>
        <v>8</v>
      </c>
      <c r="AI80" s="26"/>
      <c r="AJ80" s="26"/>
      <c r="AK80" s="26">
        <f t="shared" si="291"/>
        <v>8</v>
      </c>
      <c r="AL80" s="26"/>
      <c r="AM80" s="26"/>
      <c r="AN80" s="26">
        <f t="shared" si="292"/>
        <v>8</v>
      </c>
      <c r="AO80" s="26"/>
      <c r="AP80" s="26"/>
      <c r="AQ80" s="26">
        <f t="shared" si="293"/>
        <v>8</v>
      </c>
      <c r="AR80" s="26"/>
      <c r="AS80" s="26"/>
      <c r="AT80" s="26">
        <f t="shared" si="151"/>
        <v>8</v>
      </c>
      <c r="AU80" s="26"/>
      <c r="AV80" s="26"/>
      <c r="AW80" s="26">
        <f t="shared" si="152"/>
        <v>8</v>
      </c>
      <c r="AX80" s="26"/>
      <c r="AY80" s="26"/>
      <c r="AZ80" s="26">
        <f t="shared" si="153"/>
        <v>8</v>
      </c>
      <c r="BA80" s="26"/>
      <c r="BB80" s="26"/>
      <c r="BC80" s="26">
        <f t="shared" si="154"/>
        <v>8</v>
      </c>
      <c r="BD80" s="26"/>
      <c r="BE80" s="26"/>
      <c r="BF80" s="26">
        <f t="shared" si="155"/>
        <v>8</v>
      </c>
      <c r="BG80" s="26"/>
      <c r="BH80" s="26"/>
      <c r="BI80" s="26">
        <f t="shared" si="156"/>
        <v>8</v>
      </c>
      <c r="BJ80" s="26"/>
      <c r="BK80" s="26"/>
      <c r="BL80" s="26">
        <f t="shared" si="157"/>
        <v>8</v>
      </c>
      <c r="BM80" s="26"/>
      <c r="BN80" s="26"/>
      <c r="BO80" s="26">
        <f t="shared" si="158"/>
        <v>8</v>
      </c>
      <c r="BP80" s="26"/>
      <c r="BQ80" s="26"/>
      <c r="BR80" s="26">
        <f t="shared" si="159"/>
        <v>8</v>
      </c>
      <c r="BS80" s="26"/>
      <c r="BT80" s="26"/>
      <c r="BU80" s="26">
        <f t="shared" si="160"/>
        <v>8</v>
      </c>
      <c r="BV80" s="26"/>
      <c r="BW80" s="26"/>
      <c r="BX80" s="26">
        <f t="shared" si="161"/>
        <v>8</v>
      </c>
      <c r="BY80" s="26"/>
      <c r="BZ80" s="26"/>
      <c r="CA80" s="27">
        <f t="shared" si="162"/>
        <v>8</v>
      </c>
      <c r="CB80" s="26"/>
      <c r="CC80" s="26"/>
      <c r="CD80" s="26">
        <f t="shared" si="163"/>
        <v>8</v>
      </c>
      <c r="CE80" s="26"/>
      <c r="CF80" s="26"/>
      <c r="CG80" s="26">
        <f t="shared" si="164"/>
        <v>8</v>
      </c>
      <c r="CH80" s="26"/>
      <c r="CI80" s="26"/>
      <c r="CJ80" s="26">
        <f t="shared" si="165"/>
        <v>8</v>
      </c>
      <c r="CK80" s="26"/>
      <c r="CL80" s="26"/>
      <c r="CM80" s="26">
        <f t="shared" si="166"/>
        <v>8</v>
      </c>
      <c r="CN80" s="26"/>
      <c r="CO80" s="26"/>
      <c r="CP80" s="26">
        <f t="shared" si="167"/>
        <v>8</v>
      </c>
      <c r="CQ80" s="26"/>
      <c r="CR80" s="26"/>
      <c r="CS80" s="26">
        <f t="shared" si="168"/>
        <v>8</v>
      </c>
      <c r="CT80" s="26"/>
      <c r="CU80" s="26"/>
      <c r="CV80" s="26">
        <f t="shared" si="169"/>
        <v>8</v>
      </c>
      <c r="CW80" s="26"/>
      <c r="CX80" s="26"/>
      <c r="CY80" s="26">
        <f t="shared" si="170"/>
        <v>8</v>
      </c>
      <c r="CZ80" s="26"/>
      <c r="DA80" s="26"/>
      <c r="DB80" s="26">
        <f t="shared" si="171"/>
        <v>8</v>
      </c>
      <c r="DC80" s="26"/>
      <c r="DD80" s="26"/>
      <c r="DE80" s="26">
        <f t="shared" si="172"/>
        <v>8</v>
      </c>
      <c r="DF80" s="26"/>
      <c r="DG80" s="26"/>
      <c r="DH80" s="26">
        <f t="shared" si="173"/>
        <v>8</v>
      </c>
      <c r="DI80" s="26"/>
      <c r="DJ80" s="26"/>
      <c r="DK80" s="26">
        <f t="shared" si="174"/>
        <v>8</v>
      </c>
      <c r="DL80" s="26"/>
      <c r="DM80" s="26"/>
      <c r="DN80" s="26">
        <f t="shared" si="175"/>
        <v>8</v>
      </c>
      <c r="DO80" s="26"/>
      <c r="DP80" s="26"/>
      <c r="DQ80" s="26">
        <f t="shared" si="176"/>
        <v>8</v>
      </c>
      <c r="DR80" s="26"/>
      <c r="DS80" s="26"/>
      <c r="DT80" s="26">
        <f t="shared" si="177"/>
        <v>8</v>
      </c>
      <c r="DU80" s="26"/>
      <c r="DV80" s="26"/>
      <c r="DW80" s="26">
        <f t="shared" si="178"/>
        <v>8</v>
      </c>
      <c r="DX80" s="26"/>
      <c r="DY80" s="26"/>
      <c r="DZ80" s="26">
        <f t="shared" si="179"/>
        <v>8</v>
      </c>
      <c r="EA80" s="26"/>
      <c r="EB80" s="26"/>
      <c r="EC80" s="26">
        <f t="shared" si="180"/>
        <v>8</v>
      </c>
      <c r="ED80" s="26"/>
      <c r="EE80" s="26"/>
      <c r="EF80" s="26">
        <f t="shared" si="181"/>
        <v>8</v>
      </c>
      <c r="EG80" s="26"/>
      <c r="EH80" s="26"/>
      <c r="EI80" s="26">
        <f t="shared" si="182"/>
        <v>8</v>
      </c>
      <c r="EJ80" s="26"/>
      <c r="EK80" s="26"/>
      <c r="EL80" s="26">
        <f t="shared" si="183"/>
        <v>8</v>
      </c>
      <c r="EM80" s="26"/>
      <c r="EN80" s="26"/>
      <c r="EO80" s="26">
        <f t="shared" si="184"/>
        <v>8</v>
      </c>
      <c r="EP80" s="26"/>
      <c r="EQ80" s="26"/>
      <c r="ER80" s="26">
        <f t="shared" si="185"/>
        <v>8</v>
      </c>
      <c r="ES80" s="26"/>
      <c r="ET80" s="26"/>
      <c r="EU80" s="26">
        <f t="shared" si="186"/>
        <v>8</v>
      </c>
      <c r="EV80" s="26"/>
      <c r="EW80" s="26"/>
      <c r="EX80" s="26">
        <f t="shared" si="187"/>
        <v>8</v>
      </c>
      <c r="EY80" s="26"/>
      <c r="EZ80" s="26"/>
      <c r="FA80" s="26">
        <f t="shared" si="188"/>
        <v>8</v>
      </c>
      <c r="FB80" s="26"/>
      <c r="FC80" s="26"/>
      <c r="FD80" s="26">
        <f t="shared" si="189"/>
        <v>8</v>
      </c>
      <c r="FE80" s="26"/>
      <c r="FF80" s="26"/>
      <c r="FG80" s="26">
        <f t="shared" si="147"/>
        <v>8</v>
      </c>
      <c r="FH80" s="26"/>
      <c r="FI80" s="26"/>
      <c r="FJ80" s="26">
        <f t="shared" si="190"/>
        <v>8</v>
      </c>
      <c r="FK80" s="26"/>
      <c r="FL80" s="26"/>
      <c r="FM80" s="26">
        <f t="shared" si="191"/>
        <v>8</v>
      </c>
      <c r="FN80" s="26"/>
      <c r="FO80" s="26"/>
      <c r="FP80" s="26">
        <f t="shared" si="192"/>
        <v>8</v>
      </c>
      <c r="FQ80" s="26"/>
      <c r="FR80" s="26"/>
      <c r="FS80" s="26">
        <f t="shared" si="193"/>
        <v>8</v>
      </c>
      <c r="FT80" s="26"/>
      <c r="FU80" s="26"/>
      <c r="FV80" s="26">
        <f t="shared" si="194"/>
        <v>8</v>
      </c>
      <c r="FW80" s="26"/>
      <c r="FX80" s="26"/>
      <c r="FY80" s="26">
        <f t="shared" si="195"/>
        <v>8</v>
      </c>
      <c r="FZ80" s="26"/>
      <c r="GA80" s="26"/>
      <c r="GB80" s="26">
        <f t="shared" si="196"/>
        <v>8</v>
      </c>
      <c r="GC80" s="26"/>
      <c r="GD80" s="26"/>
      <c r="GE80" s="26">
        <f t="shared" si="197"/>
        <v>8</v>
      </c>
      <c r="GF80" s="26"/>
      <c r="GG80" s="26"/>
      <c r="GH80" s="26">
        <f t="shared" si="198"/>
        <v>8</v>
      </c>
      <c r="GI80" s="26"/>
      <c r="GJ80" s="26"/>
      <c r="GK80" s="26">
        <f t="shared" si="199"/>
        <v>8</v>
      </c>
      <c r="GL80" s="26"/>
      <c r="GM80" s="26"/>
      <c r="GN80" s="26">
        <f t="shared" si="200"/>
        <v>8</v>
      </c>
      <c r="GO80" s="26"/>
      <c r="GP80" s="26"/>
      <c r="GQ80" s="26">
        <f t="shared" si="201"/>
        <v>8</v>
      </c>
      <c r="GR80" s="26"/>
      <c r="GS80" s="26"/>
      <c r="GT80" s="26">
        <f t="shared" si="202"/>
        <v>8</v>
      </c>
      <c r="GU80" s="26"/>
      <c r="GV80" s="26"/>
      <c r="GW80" s="26">
        <f t="shared" si="203"/>
        <v>8</v>
      </c>
      <c r="GX80" s="26"/>
      <c r="GY80" s="26"/>
      <c r="GZ80" s="26">
        <f t="shared" si="204"/>
        <v>8</v>
      </c>
      <c r="HA80" s="26"/>
      <c r="HB80" s="26"/>
      <c r="HC80" s="26">
        <f t="shared" si="205"/>
        <v>8</v>
      </c>
      <c r="HD80" s="26"/>
      <c r="HE80" s="26"/>
      <c r="HF80" s="26">
        <f t="shared" si="206"/>
        <v>8</v>
      </c>
      <c r="HG80" s="26"/>
      <c r="HH80" s="26"/>
      <c r="HI80" s="26">
        <f t="shared" si="207"/>
        <v>8</v>
      </c>
      <c r="HJ80" s="26"/>
      <c r="HK80" s="26"/>
      <c r="HL80" s="26">
        <f t="shared" si="208"/>
        <v>8</v>
      </c>
      <c r="HM80" s="26"/>
      <c r="HN80" s="26"/>
      <c r="HO80" s="26">
        <f t="shared" si="209"/>
        <v>8</v>
      </c>
      <c r="HP80" s="26"/>
      <c r="HQ80" s="26"/>
      <c r="HR80" s="26">
        <f t="shared" si="210"/>
        <v>8</v>
      </c>
      <c r="HS80" s="26"/>
      <c r="HT80" s="26"/>
      <c r="HU80" s="26">
        <f t="shared" si="148"/>
        <v>8</v>
      </c>
      <c r="HV80" s="26"/>
      <c r="HW80" s="26"/>
      <c r="HX80" s="26">
        <f t="shared" si="211"/>
        <v>8</v>
      </c>
      <c r="HY80" s="26"/>
      <c r="HZ80" s="26"/>
      <c r="IA80" s="26">
        <f t="shared" si="212"/>
        <v>8</v>
      </c>
      <c r="IB80" s="26"/>
      <c r="IC80" s="26"/>
      <c r="ID80" s="26">
        <f t="shared" si="213"/>
        <v>8</v>
      </c>
      <c r="IE80" s="26"/>
      <c r="IF80" s="26"/>
      <c r="IG80" s="33">
        <f t="shared" si="214"/>
        <v>8</v>
      </c>
      <c r="IH80" s="26"/>
      <c r="II80" s="26"/>
      <c r="IJ80" s="33">
        <f t="shared" si="215"/>
        <v>8</v>
      </c>
      <c r="IK80" s="26"/>
      <c r="IL80" s="26"/>
      <c r="IM80" s="33">
        <f t="shared" si="216"/>
        <v>8</v>
      </c>
      <c r="IN80" s="26"/>
      <c r="IO80" s="26"/>
      <c r="IP80" s="26">
        <f t="shared" si="217"/>
        <v>8</v>
      </c>
      <c r="IQ80" s="26"/>
      <c r="IR80" s="26"/>
      <c r="IS80" s="26">
        <f t="shared" si="218"/>
        <v>8</v>
      </c>
      <c r="IT80" s="26"/>
      <c r="IU80" s="26"/>
      <c r="IV80" s="26">
        <f t="shared" si="219"/>
        <v>8</v>
      </c>
      <c r="IW80" s="26"/>
      <c r="IX80" s="26"/>
      <c r="IY80" s="26">
        <f t="shared" si="220"/>
        <v>8</v>
      </c>
      <c r="IZ80" s="26"/>
      <c r="JA80" s="26"/>
      <c r="JB80" s="26">
        <f t="shared" si="221"/>
        <v>8</v>
      </c>
      <c r="JC80" s="26"/>
      <c r="JD80" s="26"/>
      <c r="JE80" s="26">
        <f t="shared" si="222"/>
        <v>8</v>
      </c>
      <c r="JF80" s="26"/>
      <c r="JG80" s="26"/>
      <c r="JH80" s="26">
        <f t="shared" si="223"/>
        <v>8</v>
      </c>
      <c r="JI80" s="26"/>
      <c r="JJ80" s="26"/>
      <c r="JK80" s="26">
        <f t="shared" si="224"/>
        <v>8</v>
      </c>
      <c r="JL80" s="26"/>
      <c r="JM80" s="26"/>
      <c r="JN80" s="26">
        <f t="shared" si="225"/>
        <v>8</v>
      </c>
      <c r="JO80" s="26"/>
      <c r="JP80" s="26"/>
      <c r="JQ80" s="26">
        <f t="shared" si="226"/>
        <v>8</v>
      </c>
      <c r="JR80" s="26"/>
      <c r="JS80" s="26"/>
      <c r="JT80" s="26">
        <f t="shared" si="227"/>
        <v>8</v>
      </c>
      <c r="JU80" s="26"/>
      <c r="JV80" s="26"/>
      <c r="JW80" s="26">
        <f t="shared" si="278"/>
        <v>8</v>
      </c>
      <c r="JX80" s="26"/>
      <c r="JY80" s="26"/>
      <c r="JZ80" s="26">
        <f t="shared" si="228"/>
        <v>8</v>
      </c>
      <c r="KA80" s="26"/>
      <c r="KB80" s="26"/>
      <c r="KC80" s="26">
        <f t="shared" si="229"/>
        <v>8</v>
      </c>
      <c r="KD80" s="26"/>
      <c r="KE80" s="26"/>
      <c r="KF80" s="26">
        <f t="shared" si="230"/>
        <v>8</v>
      </c>
      <c r="KG80" s="26"/>
      <c r="KH80" s="26"/>
      <c r="KI80" s="26">
        <f t="shared" si="231"/>
        <v>8</v>
      </c>
      <c r="KJ80" s="26"/>
      <c r="KK80" s="26"/>
      <c r="KL80" s="26">
        <f t="shared" si="232"/>
        <v>8</v>
      </c>
      <c r="KM80" s="26"/>
      <c r="KN80" s="26"/>
      <c r="KO80" s="26">
        <f t="shared" si="233"/>
        <v>8</v>
      </c>
      <c r="KP80" s="26"/>
      <c r="KQ80" s="26"/>
      <c r="KR80" s="26">
        <f t="shared" si="234"/>
        <v>8</v>
      </c>
      <c r="KS80" s="26"/>
      <c r="KT80" s="26"/>
      <c r="KU80" s="26">
        <f t="shared" si="235"/>
        <v>8</v>
      </c>
      <c r="KV80" s="26"/>
      <c r="KW80" s="26"/>
      <c r="KX80" s="26">
        <f t="shared" si="236"/>
        <v>8</v>
      </c>
      <c r="KY80" s="26"/>
      <c r="KZ80" s="26"/>
      <c r="LA80" s="26">
        <f t="shared" si="237"/>
        <v>8</v>
      </c>
      <c r="LB80" s="26"/>
      <c r="LC80" s="26"/>
      <c r="LD80" s="26">
        <f t="shared" si="238"/>
        <v>8</v>
      </c>
      <c r="LE80" s="26"/>
      <c r="LF80" s="26"/>
      <c r="LG80" s="26">
        <f t="shared" si="239"/>
        <v>8</v>
      </c>
      <c r="LH80" s="26"/>
      <c r="LI80" s="26"/>
      <c r="LJ80" s="26">
        <f t="shared" si="240"/>
        <v>8</v>
      </c>
      <c r="LK80" s="26"/>
      <c r="LL80" s="26"/>
      <c r="LM80" s="26">
        <f t="shared" si="241"/>
        <v>8</v>
      </c>
      <c r="LN80" s="26"/>
      <c r="LO80" s="26"/>
      <c r="LP80" s="26">
        <f t="shared" si="242"/>
        <v>8</v>
      </c>
      <c r="LQ80" s="26"/>
      <c r="LR80" s="26"/>
      <c r="LS80" s="26">
        <f t="shared" si="149"/>
        <v>8</v>
      </c>
      <c r="LT80" s="26"/>
      <c r="LU80" s="26"/>
      <c r="LV80" s="26">
        <f t="shared" si="243"/>
        <v>8</v>
      </c>
      <c r="LW80" s="26"/>
      <c r="LX80" s="26"/>
      <c r="LY80" s="26">
        <f t="shared" si="150"/>
        <v>8</v>
      </c>
      <c r="LZ80" s="26"/>
      <c r="MA80" s="26"/>
      <c r="MB80" s="26">
        <f t="shared" si="244"/>
        <v>8</v>
      </c>
      <c r="MC80" s="26"/>
      <c r="MD80" s="26"/>
      <c r="ME80" s="26">
        <f t="shared" si="245"/>
        <v>8</v>
      </c>
      <c r="MF80" s="26"/>
      <c r="MG80" s="26"/>
      <c r="MH80" s="26">
        <f t="shared" si="246"/>
        <v>8</v>
      </c>
      <c r="MI80" s="26"/>
      <c r="MJ80" s="26"/>
      <c r="MK80" s="26">
        <f t="shared" si="247"/>
        <v>8</v>
      </c>
      <c r="ML80" s="26"/>
      <c r="MM80" s="26"/>
      <c r="MN80" s="26">
        <f t="shared" si="248"/>
        <v>8</v>
      </c>
      <c r="MO80" s="26"/>
      <c r="MP80" s="26"/>
      <c r="MQ80" s="26">
        <f t="shared" si="249"/>
        <v>8</v>
      </c>
      <c r="MR80" s="26"/>
      <c r="MS80" s="26"/>
      <c r="MT80" s="26">
        <f t="shared" si="250"/>
        <v>8</v>
      </c>
      <c r="MU80" s="26"/>
      <c r="MV80" s="26"/>
      <c r="MW80" s="26">
        <f t="shared" si="251"/>
        <v>8</v>
      </c>
      <c r="MX80" s="26"/>
      <c r="MY80" s="26"/>
      <c r="MZ80" s="26">
        <f t="shared" si="252"/>
        <v>8</v>
      </c>
      <c r="NA80" s="26"/>
      <c r="NB80" s="26"/>
      <c r="NC80" s="26">
        <f t="shared" si="253"/>
        <v>8</v>
      </c>
      <c r="ND80" s="26"/>
      <c r="NE80" s="26"/>
      <c r="NF80" s="26">
        <f t="shared" si="254"/>
        <v>8</v>
      </c>
      <c r="NG80" s="26"/>
      <c r="NH80" s="26"/>
      <c r="NI80" s="26">
        <f t="shared" si="255"/>
        <v>8</v>
      </c>
      <c r="NJ80" s="26"/>
      <c r="NK80" s="26"/>
      <c r="NL80" s="26">
        <f t="shared" si="256"/>
        <v>8</v>
      </c>
      <c r="NM80" s="26"/>
      <c r="NN80" s="26"/>
      <c r="NO80" s="26">
        <f t="shared" si="257"/>
        <v>8</v>
      </c>
      <c r="NP80" s="26"/>
      <c r="NQ80" s="26"/>
      <c r="NR80" s="26">
        <f t="shared" si="258"/>
        <v>8</v>
      </c>
      <c r="NS80" s="26"/>
      <c r="NT80" s="26"/>
      <c r="NU80" s="26">
        <f t="shared" si="259"/>
        <v>8</v>
      </c>
      <c r="NV80" s="26"/>
      <c r="NW80" s="26"/>
      <c r="NX80" s="26">
        <f t="shared" si="260"/>
        <v>8</v>
      </c>
      <c r="NY80" s="26"/>
      <c r="NZ80" s="26"/>
      <c r="OA80" s="26">
        <f t="shared" si="261"/>
        <v>8</v>
      </c>
      <c r="OB80" s="26"/>
      <c r="OC80" s="26"/>
      <c r="OD80" s="26">
        <f t="shared" si="262"/>
        <v>8</v>
      </c>
      <c r="OE80" s="26"/>
      <c r="OF80" s="26"/>
      <c r="OG80" s="26">
        <f t="shared" si="263"/>
        <v>8</v>
      </c>
      <c r="OH80" s="26"/>
      <c r="OI80" s="26"/>
      <c r="OJ80" s="26">
        <f t="shared" si="264"/>
        <v>8</v>
      </c>
      <c r="OK80" s="26"/>
      <c r="OL80" s="26"/>
      <c r="OM80" s="26">
        <f t="shared" si="279"/>
        <v>8</v>
      </c>
      <c r="ON80" s="26"/>
      <c r="OO80" s="26"/>
      <c r="OP80" s="26">
        <f t="shared" si="265"/>
        <v>8</v>
      </c>
      <c r="OQ80" s="26"/>
      <c r="OR80" s="26"/>
      <c r="OS80" s="27">
        <f t="shared" si="266"/>
        <v>8</v>
      </c>
      <c r="OT80" s="26"/>
      <c r="OU80" s="26"/>
      <c r="OV80" s="26">
        <f t="shared" si="280"/>
        <v>8</v>
      </c>
      <c r="OW80" s="26"/>
      <c r="OX80" s="26"/>
      <c r="OY80" s="26">
        <f t="shared" si="267"/>
        <v>8</v>
      </c>
      <c r="OZ80" s="26"/>
      <c r="PA80" s="26"/>
      <c r="PB80" s="26">
        <f t="shared" si="268"/>
        <v>8</v>
      </c>
      <c r="PC80" s="26"/>
      <c r="PD80" s="26"/>
      <c r="PE80" s="26">
        <f t="shared" si="269"/>
        <v>8</v>
      </c>
      <c r="PF80" s="28">
        <f t="shared" si="270"/>
        <v>0</v>
      </c>
      <c r="PG80" s="29">
        <f t="shared" si="271"/>
        <v>0</v>
      </c>
      <c r="PH80" s="18"/>
      <c r="PI80" s="28">
        <f t="shared" si="272"/>
        <v>0</v>
      </c>
      <c r="PJ80" s="29">
        <f t="shared" si="273"/>
        <v>0</v>
      </c>
      <c r="PK80" s="6"/>
      <c r="PL80" s="28">
        <f t="shared" si="274"/>
        <v>0</v>
      </c>
      <c r="PM80" s="28">
        <f t="shared" si="275"/>
        <v>0</v>
      </c>
      <c r="PN80" s="6"/>
      <c r="PO80" s="28">
        <f t="shared" si="276"/>
        <v>0</v>
      </c>
      <c r="PP80" s="29">
        <f t="shared" si="277"/>
        <v>0</v>
      </c>
    </row>
    <row r="81" spans="1:432" s="30" customFormat="1" ht="20.25" hidden="1" x14ac:dyDescent="0.3">
      <c r="A81" s="19">
        <v>77</v>
      </c>
      <c r="B81" s="31" t="s">
        <v>188</v>
      </c>
      <c r="C81" s="43" t="s">
        <v>108</v>
      </c>
      <c r="D81" s="26">
        <v>0</v>
      </c>
      <c r="E81" s="26"/>
      <c r="F81" s="26"/>
      <c r="G81" s="26">
        <f t="shared" si="281"/>
        <v>0</v>
      </c>
      <c r="H81" s="26"/>
      <c r="I81" s="26"/>
      <c r="J81" s="26">
        <f t="shared" si="282"/>
        <v>0</v>
      </c>
      <c r="K81" s="26"/>
      <c r="L81" s="26"/>
      <c r="M81" s="26">
        <f t="shared" si="283"/>
        <v>0</v>
      </c>
      <c r="N81" s="26"/>
      <c r="O81" s="26"/>
      <c r="P81" s="26">
        <f t="shared" si="284"/>
        <v>0</v>
      </c>
      <c r="Q81" s="26"/>
      <c r="R81" s="26"/>
      <c r="S81" s="26">
        <f t="shared" si="285"/>
        <v>0</v>
      </c>
      <c r="T81" s="26"/>
      <c r="U81" s="26"/>
      <c r="V81" s="26">
        <f t="shared" si="286"/>
        <v>0</v>
      </c>
      <c r="W81" s="26"/>
      <c r="X81" s="26"/>
      <c r="Y81" s="26">
        <f t="shared" si="287"/>
        <v>0</v>
      </c>
      <c r="Z81" s="26"/>
      <c r="AA81" s="26"/>
      <c r="AB81" s="26">
        <f t="shared" si="288"/>
        <v>0</v>
      </c>
      <c r="AC81" s="26"/>
      <c r="AD81" s="26"/>
      <c r="AE81" s="26">
        <f t="shared" si="289"/>
        <v>0</v>
      </c>
      <c r="AF81" s="26"/>
      <c r="AG81" s="26"/>
      <c r="AH81" s="26">
        <f t="shared" si="290"/>
        <v>0</v>
      </c>
      <c r="AI81" s="26"/>
      <c r="AJ81" s="26"/>
      <c r="AK81" s="26">
        <f t="shared" si="291"/>
        <v>0</v>
      </c>
      <c r="AL81" s="26"/>
      <c r="AM81" s="26"/>
      <c r="AN81" s="26">
        <f t="shared" si="292"/>
        <v>0</v>
      </c>
      <c r="AO81" s="26"/>
      <c r="AP81" s="26"/>
      <c r="AQ81" s="26">
        <f t="shared" si="293"/>
        <v>0</v>
      </c>
      <c r="AR81" s="26"/>
      <c r="AS81" s="26"/>
      <c r="AT81" s="26">
        <f t="shared" si="151"/>
        <v>0</v>
      </c>
      <c r="AU81" s="26"/>
      <c r="AV81" s="26"/>
      <c r="AW81" s="26">
        <f t="shared" si="152"/>
        <v>0</v>
      </c>
      <c r="AX81" s="26"/>
      <c r="AY81" s="26"/>
      <c r="AZ81" s="26">
        <f t="shared" si="153"/>
        <v>0</v>
      </c>
      <c r="BA81" s="26"/>
      <c r="BB81" s="26"/>
      <c r="BC81" s="26">
        <f t="shared" si="154"/>
        <v>0</v>
      </c>
      <c r="BD81" s="26"/>
      <c r="BE81" s="26"/>
      <c r="BF81" s="26">
        <f t="shared" si="155"/>
        <v>0</v>
      </c>
      <c r="BG81" s="26"/>
      <c r="BH81" s="26"/>
      <c r="BI81" s="26">
        <f t="shared" si="156"/>
        <v>0</v>
      </c>
      <c r="BJ81" s="26"/>
      <c r="BK81" s="26"/>
      <c r="BL81" s="26">
        <f t="shared" si="157"/>
        <v>0</v>
      </c>
      <c r="BM81" s="26"/>
      <c r="BN81" s="26"/>
      <c r="BO81" s="26">
        <f t="shared" si="158"/>
        <v>0</v>
      </c>
      <c r="BP81" s="26"/>
      <c r="BQ81" s="26"/>
      <c r="BR81" s="26">
        <f t="shared" si="159"/>
        <v>0</v>
      </c>
      <c r="BS81" s="26"/>
      <c r="BT81" s="26"/>
      <c r="BU81" s="26">
        <f t="shared" si="160"/>
        <v>0</v>
      </c>
      <c r="BV81" s="26"/>
      <c r="BW81" s="26"/>
      <c r="BX81" s="26">
        <f t="shared" si="161"/>
        <v>0</v>
      </c>
      <c r="BY81" s="26"/>
      <c r="BZ81" s="26"/>
      <c r="CA81" s="27">
        <f t="shared" si="162"/>
        <v>0</v>
      </c>
      <c r="CB81" s="26"/>
      <c r="CC81" s="26"/>
      <c r="CD81" s="26">
        <f t="shared" si="163"/>
        <v>0</v>
      </c>
      <c r="CE81" s="26"/>
      <c r="CF81" s="26"/>
      <c r="CG81" s="26">
        <f t="shared" si="164"/>
        <v>0</v>
      </c>
      <c r="CH81" s="26"/>
      <c r="CI81" s="26"/>
      <c r="CJ81" s="26">
        <f t="shared" si="165"/>
        <v>0</v>
      </c>
      <c r="CK81" s="26"/>
      <c r="CL81" s="26"/>
      <c r="CM81" s="26">
        <f t="shared" si="166"/>
        <v>0</v>
      </c>
      <c r="CN81" s="26"/>
      <c r="CO81" s="26"/>
      <c r="CP81" s="26">
        <f t="shared" si="167"/>
        <v>0</v>
      </c>
      <c r="CQ81" s="26"/>
      <c r="CR81" s="26"/>
      <c r="CS81" s="26">
        <f t="shared" si="168"/>
        <v>0</v>
      </c>
      <c r="CT81" s="26"/>
      <c r="CU81" s="26"/>
      <c r="CV81" s="26">
        <f t="shared" si="169"/>
        <v>0</v>
      </c>
      <c r="CW81" s="26"/>
      <c r="CX81" s="26"/>
      <c r="CY81" s="26">
        <f t="shared" si="170"/>
        <v>0</v>
      </c>
      <c r="CZ81" s="26"/>
      <c r="DA81" s="26"/>
      <c r="DB81" s="26">
        <f t="shared" si="171"/>
        <v>0</v>
      </c>
      <c r="DC81" s="26"/>
      <c r="DD81" s="26"/>
      <c r="DE81" s="26">
        <f t="shared" si="172"/>
        <v>0</v>
      </c>
      <c r="DF81" s="26"/>
      <c r="DG81" s="26"/>
      <c r="DH81" s="26">
        <f t="shared" si="173"/>
        <v>0</v>
      </c>
      <c r="DI81" s="26"/>
      <c r="DJ81" s="26"/>
      <c r="DK81" s="26">
        <f t="shared" si="174"/>
        <v>0</v>
      </c>
      <c r="DL81" s="26"/>
      <c r="DM81" s="26"/>
      <c r="DN81" s="26">
        <f t="shared" si="175"/>
        <v>0</v>
      </c>
      <c r="DO81" s="26"/>
      <c r="DP81" s="26"/>
      <c r="DQ81" s="26">
        <f t="shared" si="176"/>
        <v>0</v>
      </c>
      <c r="DR81" s="26"/>
      <c r="DS81" s="26"/>
      <c r="DT81" s="26">
        <f t="shared" si="177"/>
        <v>0</v>
      </c>
      <c r="DU81" s="26"/>
      <c r="DV81" s="26"/>
      <c r="DW81" s="26">
        <f t="shared" si="178"/>
        <v>0</v>
      </c>
      <c r="DX81" s="26"/>
      <c r="DY81" s="26"/>
      <c r="DZ81" s="26">
        <f t="shared" si="179"/>
        <v>0</v>
      </c>
      <c r="EA81" s="26"/>
      <c r="EB81" s="26"/>
      <c r="EC81" s="26">
        <f t="shared" si="180"/>
        <v>0</v>
      </c>
      <c r="ED81" s="26"/>
      <c r="EE81" s="26"/>
      <c r="EF81" s="26">
        <f t="shared" si="181"/>
        <v>0</v>
      </c>
      <c r="EG81" s="26"/>
      <c r="EH81" s="26"/>
      <c r="EI81" s="26">
        <f t="shared" si="182"/>
        <v>0</v>
      </c>
      <c r="EJ81" s="26"/>
      <c r="EK81" s="26"/>
      <c r="EL81" s="26">
        <f t="shared" si="183"/>
        <v>0</v>
      </c>
      <c r="EM81" s="26"/>
      <c r="EN81" s="26"/>
      <c r="EO81" s="26">
        <f t="shared" si="184"/>
        <v>0</v>
      </c>
      <c r="EP81" s="26"/>
      <c r="EQ81" s="26"/>
      <c r="ER81" s="26">
        <f t="shared" si="185"/>
        <v>0</v>
      </c>
      <c r="ES81" s="26"/>
      <c r="ET81" s="26"/>
      <c r="EU81" s="26">
        <f t="shared" si="186"/>
        <v>0</v>
      </c>
      <c r="EV81" s="26"/>
      <c r="EW81" s="26"/>
      <c r="EX81" s="26">
        <f t="shared" si="187"/>
        <v>0</v>
      </c>
      <c r="EY81" s="26"/>
      <c r="EZ81" s="26"/>
      <c r="FA81" s="26">
        <f t="shared" si="188"/>
        <v>0</v>
      </c>
      <c r="FB81" s="26"/>
      <c r="FC81" s="26"/>
      <c r="FD81" s="26">
        <f t="shared" si="189"/>
        <v>0</v>
      </c>
      <c r="FE81" s="26"/>
      <c r="FF81" s="26"/>
      <c r="FG81" s="26">
        <f t="shared" si="147"/>
        <v>0</v>
      </c>
      <c r="FH81" s="26"/>
      <c r="FI81" s="26"/>
      <c r="FJ81" s="26">
        <f t="shared" si="190"/>
        <v>0</v>
      </c>
      <c r="FK81" s="26"/>
      <c r="FL81" s="26"/>
      <c r="FM81" s="26">
        <f t="shared" si="191"/>
        <v>0</v>
      </c>
      <c r="FN81" s="26"/>
      <c r="FO81" s="26"/>
      <c r="FP81" s="26">
        <f t="shared" si="192"/>
        <v>0</v>
      </c>
      <c r="FQ81" s="26"/>
      <c r="FR81" s="26"/>
      <c r="FS81" s="26">
        <f t="shared" si="193"/>
        <v>0</v>
      </c>
      <c r="FT81" s="26"/>
      <c r="FU81" s="26"/>
      <c r="FV81" s="26">
        <f t="shared" si="194"/>
        <v>0</v>
      </c>
      <c r="FW81" s="26"/>
      <c r="FX81" s="26"/>
      <c r="FY81" s="26">
        <f t="shared" si="195"/>
        <v>0</v>
      </c>
      <c r="FZ81" s="26"/>
      <c r="GA81" s="26"/>
      <c r="GB81" s="26">
        <f t="shared" si="196"/>
        <v>0</v>
      </c>
      <c r="GC81" s="26"/>
      <c r="GD81" s="26"/>
      <c r="GE81" s="26">
        <f t="shared" si="197"/>
        <v>0</v>
      </c>
      <c r="GF81" s="26"/>
      <c r="GG81" s="26"/>
      <c r="GH81" s="26">
        <f t="shared" si="198"/>
        <v>0</v>
      </c>
      <c r="GI81" s="26"/>
      <c r="GJ81" s="26"/>
      <c r="GK81" s="26">
        <f t="shared" si="199"/>
        <v>0</v>
      </c>
      <c r="GL81" s="26"/>
      <c r="GM81" s="26"/>
      <c r="GN81" s="26">
        <f t="shared" si="200"/>
        <v>0</v>
      </c>
      <c r="GO81" s="26"/>
      <c r="GP81" s="26"/>
      <c r="GQ81" s="26">
        <f t="shared" si="201"/>
        <v>0</v>
      </c>
      <c r="GR81" s="26"/>
      <c r="GS81" s="26"/>
      <c r="GT81" s="26">
        <f t="shared" si="202"/>
        <v>0</v>
      </c>
      <c r="GU81" s="26"/>
      <c r="GV81" s="26"/>
      <c r="GW81" s="26">
        <f t="shared" si="203"/>
        <v>0</v>
      </c>
      <c r="GX81" s="26"/>
      <c r="GY81" s="26"/>
      <c r="GZ81" s="26">
        <f t="shared" si="204"/>
        <v>0</v>
      </c>
      <c r="HA81" s="26"/>
      <c r="HB81" s="26"/>
      <c r="HC81" s="26">
        <f t="shared" si="205"/>
        <v>0</v>
      </c>
      <c r="HD81" s="26"/>
      <c r="HE81" s="26"/>
      <c r="HF81" s="26">
        <f t="shared" si="206"/>
        <v>0</v>
      </c>
      <c r="HG81" s="26"/>
      <c r="HH81" s="26"/>
      <c r="HI81" s="26">
        <f t="shared" si="207"/>
        <v>0</v>
      </c>
      <c r="HJ81" s="26"/>
      <c r="HK81" s="26"/>
      <c r="HL81" s="26">
        <f t="shared" si="208"/>
        <v>0</v>
      </c>
      <c r="HM81" s="26"/>
      <c r="HN81" s="26"/>
      <c r="HO81" s="26">
        <f t="shared" si="209"/>
        <v>0</v>
      </c>
      <c r="HP81" s="26"/>
      <c r="HQ81" s="26"/>
      <c r="HR81" s="26">
        <f t="shared" si="210"/>
        <v>0</v>
      </c>
      <c r="HS81" s="26"/>
      <c r="HT81" s="26"/>
      <c r="HU81" s="26">
        <f t="shared" si="148"/>
        <v>0</v>
      </c>
      <c r="HV81" s="26"/>
      <c r="HW81" s="26"/>
      <c r="HX81" s="26">
        <f t="shared" si="211"/>
        <v>0</v>
      </c>
      <c r="HY81" s="26"/>
      <c r="HZ81" s="26"/>
      <c r="IA81" s="26">
        <f t="shared" si="212"/>
        <v>0</v>
      </c>
      <c r="IB81" s="26"/>
      <c r="IC81" s="26"/>
      <c r="ID81" s="26">
        <f t="shared" si="213"/>
        <v>0</v>
      </c>
      <c r="IE81" s="26"/>
      <c r="IF81" s="26"/>
      <c r="IG81" s="33">
        <f t="shared" si="214"/>
        <v>0</v>
      </c>
      <c r="IH81" s="26"/>
      <c r="II81" s="26"/>
      <c r="IJ81" s="33">
        <f t="shared" si="215"/>
        <v>0</v>
      </c>
      <c r="IK81" s="26"/>
      <c r="IL81" s="26"/>
      <c r="IM81" s="33">
        <f t="shared" si="216"/>
        <v>0</v>
      </c>
      <c r="IN81" s="26"/>
      <c r="IO81" s="26"/>
      <c r="IP81" s="26">
        <f t="shared" si="217"/>
        <v>0</v>
      </c>
      <c r="IQ81" s="26"/>
      <c r="IR81" s="26"/>
      <c r="IS81" s="26">
        <f t="shared" si="218"/>
        <v>0</v>
      </c>
      <c r="IT81" s="26"/>
      <c r="IU81" s="26"/>
      <c r="IV81" s="26">
        <f t="shared" si="219"/>
        <v>0</v>
      </c>
      <c r="IW81" s="26"/>
      <c r="IX81" s="26"/>
      <c r="IY81" s="26">
        <f t="shared" si="220"/>
        <v>0</v>
      </c>
      <c r="IZ81" s="26"/>
      <c r="JA81" s="26"/>
      <c r="JB81" s="26">
        <f t="shared" si="221"/>
        <v>0</v>
      </c>
      <c r="JC81" s="26"/>
      <c r="JD81" s="26"/>
      <c r="JE81" s="26">
        <f t="shared" si="222"/>
        <v>0</v>
      </c>
      <c r="JF81" s="26"/>
      <c r="JG81" s="26"/>
      <c r="JH81" s="26">
        <f t="shared" si="223"/>
        <v>0</v>
      </c>
      <c r="JI81" s="26"/>
      <c r="JJ81" s="26"/>
      <c r="JK81" s="26">
        <f t="shared" si="224"/>
        <v>0</v>
      </c>
      <c r="JL81" s="26"/>
      <c r="JM81" s="26"/>
      <c r="JN81" s="26">
        <f t="shared" si="225"/>
        <v>0</v>
      </c>
      <c r="JO81" s="26"/>
      <c r="JP81" s="26"/>
      <c r="JQ81" s="26">
        <f t="shared" si="226"/>
        <v>0</v>
      </c>
      <c r="JR81" s="26"/>
      <c r="JS81" s="26"/>
      <c r="JT81" s="26">
        <f t="shared" si="227"/>
        <v>0</v>
      </c>
      <c r="JU81" s="26"/>
      <c r="JV81" s="26"/>
      <c r="JW81" s="26">
        <f t="shared" si="278"/>
        <v>0</v>
      </c>
      <c r="JX81" s="26"/>
      <c r="JY81" s="26"/>
      <c r="JZ81" s="26">
        <f t="shared" si="228"/>
        <v>0</v>
      </c>
      <c r="KA81" s="26"/>
      <c r="KB81" s="26"/>
      <c r="KC81" s="26">
        <f t="shared" si="229"/>
        <v>0</v>
      </c>
      <c r="KD81" s="26"/>
      <c r="KE81" s="26"/>
      <c r="KF81" s="26">
        <f t="shared" si="230"/>
        <v>0</v>
      </c>
      <c r="KG81" s="26"/>
      <c r="KH81" s="26"/>
      <c r="KI81" s="26">
        <f t="shared" si="231"/>
        <v>0</v>
      </c>
      <c r="KJ81" s="26"/>
      <c r="KK81" s="26"/>
      <c r="KL81" s="26">
        <f t="shared" si="232"/>
        <v>0</v>
      </c>
      <c r="KM81" s="26"/>
      <c r="KN81" s="26"/>
      <c r="KO81" s="26">
        <f t="shared" si="233"/>
        <v>0</v>
      </c>
      <c r="KP81" s="26"/>
      <c r="KQ81" s="26"/>
      <c r="KR81" s="26">
        <f t="shared" si="234"/>
        <v>0</v>
      </c>
      <c r="KS81" s="26"/>
      <c r="KT81" s="26"/>
      <c r="KU81" s="26">
        <f t="shared" si="235"/>
        <v>0</v>
      </c>
      <c r="KV81" s="26"/>
      <c r="KW81" s="26"/>
      <c r="KX81" s="26">
        <f t="shared" si="236"/>
        <v>0</v>
      </c>
      <c r="KY81" s="26"/>
      <c r="KZ81" s="26"/>
      <c r="LA81" s="26">
        <f t="shared" si="237"/>
        <v>0</v>
      </c>
      <c r="LB81" s="26"/>
      <c r="LC81" s="26"/>
      <c r="LD81" s="26">
        <f t="shared" si="238"/>
        <v>0</v>
      </c>
      <c r="LE81" s="26"/>
      <c r="LF81" s="26"/>
      <c r="LG81" s="26">
        <f t="shared" si="239"/>
        <v>0</v>
      </c>
      <c r="LH81" s="26"/>
      <c r="LI81" s="26"/>
      <c r="LJ81" s="26">
        <f t="shared" si="240"/>
        <v>0</v>
      </c>
      <c r="LK81" s="26"/>
      <c r="LL81" s="26"/>
      <c r="LM81" s="26">
        <f t="shared" si="241"/>
        <v>0</v>
      </c>
      <c r="LN81" s="26"/>
      <c r="LO81" s="26"/>
      <c r="LP81" s="26">
        <f t="shared" si="242"/>
        <v>0</v>
      </c>
      <c r="LQ81" s="26"/>
      <c r="LR81" s="26"/>
      <c r="LS81" s="26">
        <f t="shared" si="149"/>
        <v>0</v>
      </c>
      <c r="LT81" s="26"/>
      <c r="LU81" s="26"/>
      <c r="LV81" s="26">
        <f t="shared" si="243"/>
        <v>0</v>
      </c>
      <c r="LW81" s="26"/>
      <c r="LX81" s="26"/>
      <c r="LY81" s="26">
        <f t="shared" si="150"/>
        <v>0</v>
      </c>
      <c r="LZ81" s="26"/>
      <c r="MA81" s="26"/>
      <c r="MB81" s="26">
        <f t="shared" si="244"/>
        <v>0</v>
      </c>
      <c r="MC81" s="26"/>
      <c r="MD81" s="26"/>
      <c r="ME81" s="26">
        <f t="shared" si="245"/>
        <v>0</v>
      </c>
      <c r="MF81" s="26"/>
      <c r="MG81" s="26"/>
      <c r="MH81" s="26">
        <f t="shared" si="246"/>
        <v>0</v>
      </c>
      <c r="MI81" s="26"/>
      <c r="MJ81" s="26"/>
      <c r="MK81" s="26">
        <f t="shared" si="247"/>
        <v>0</v>
      </c>
      <c r="ML81" s="26"/>
      <c r="MM81" s="26"/>
      <c r="MN81" s="26">
        <f t="shared" si="248"/>
        <v>0</v>
      </c>
      <c r="MO81" s="26"/>
      <c r="MP81" s="26"/>
      <c r="MQ81" s="26">
        <f t="shared" si="249"/>
        <v>0</v>
      </c>
      <c r="MR81" s="26"/>
      <c r="MS81" s="26"/>
      <c r="MT81" s="26">
        <f t="shared" si="250"/>
        <v>0</v>
      </c>
      <c r="MU81" s="26"/>
      <c r="MV81" s="26"/>
      <c r="MW81" s="26">
        <f t="shared" si="251"/>
        <v>0</v>
      </c>
      <c r="MX81" s="26"/>
      <c r="MY81" s="26"/>
      <c r="MZ81" s="26">
        <f t="shared" si="252"/>
        <v>0</v>
      </c>
      <c r="NA81" s="26"/>
      <c r="NB81" s="26"/>
      <c r="NC81" s="26">
        <f t="shared" si="253"/>
        <v>0</v>
      </c>
      <c r="ND81" s="26"/>
      <c r="NE81" s="26"/>
      <c r="NF81" s="26">
        <f t="shared" si="254"/>
        <v>0</v>
      </c>
      <c r="NG81" s="26"/>
      <c r="NH81" s="26"/>
      <c r="NI81" s="26">
        <f t="shared" si="255"/>
        <v>0</v>
      </c>
      <c r="NJ81" s="26"/>
      <c r="NK81" s="26"/>
      <c r="NL81" s="26">
        <f t="shared" si="256"/>
        <v>0</v>
      </c>
      <c r="NM81" s="26"/>
      <c r="NN81" s="26"/>
      <c r="NO81" s="26">
        <f t="shared" si="257"/>
        <v>0</v>
      </c>
      <c r="NP81" s="26"/>
      <c r="NQ81" s="26"/>
      <c r="NR81" s="26">
        <f t="shared" si="258"/>
        <v>0</v>
      </c>
      <c r="NS81" s="26"/>
      <c r="NT81" s="26"/>
      <c r="NU81" s="26">
        <f t="shared" si="259"/>
        <v>0</v>
      </c>
      <c r="NV81" s="26"/>
      <c r="NW81" s="26"/>
      <c r="NX81" s="26">
        <f t="shared" si="260"/>
        <v>0</v>
      </c>
      <c r="NY81" s="26"/>
      <c r="NZ81" s="26"/>
      <c r="OA81" s="26">
        <f t="shared" si="261"/>
        <v>0</v>
      </c>
      <c r="OB81" s="26"/>
      <c r="OC81" s="26"/>
      <c r="OD81" s="26">
        <f t="shared" si="262"/>
        <v>0</v>
      </c>
      <c r="OE81" s="26"/>
      <c r="OF81" s="26"/>
      <c r="OG81" s="26">
        <f t="shared" si="263"/>
        <v>0</v>
      </c>
      <c r="OH81" s="26"/>
      <c r="OI81" s="26"/>
      <c r="OJ81" s="26">
        <f t="shared" si="264"/>
        <v>0</v>
      </c>
      <c r="OK81" s="26"/>
      <c r="OL81" s="26"/>
      <c r="OM81" s="26">
        <f t="shared" si="279"/>
        <v>0</v>
      </c>
      <c r="ON81" s="26"/>
      <c r="OO81" s="26"/>
      <c r="OP81" s="26">
        <f t="shared" si="265"/>
        <v>0</v>
      </c>
      <c r="OQ81" s="26"/>
      <c r="OR81" s="26"/>
      <c r="OS81" s="27">
        <f t="shared" si="266"/>
        <v>0</v>
      </c>
      <c r="OT81" s="26"/>
      <c r="OU81" s="26"/>
      <c r="OV81" s="26">
        <f t="shared" si="280"/>
        <v>0</v>
      </c>
      <c r="OW81" s="26"/>
      <c r="OX81" s="26"/>
      <c r="OY81" s="26">
        <f t="shared" si="267"/>
        <v>0</v>
      </c>
      <c r="OZ81" s="26"/>
      <c r="PA81" s="26"/>
      <c r="PB81" s="26">
        <f t="shared" si="268"/>
        <v>0</v>
      </c>
      <c r="PC81" s="26"/>
      <c r="PD81" s="26"/>
      <c r="PE81" s="26">
        <f t="shared" si="269"/>
        <v>0</v>
      </c>
      <c r="PF81" s="28">
        <f t="shared" si="270"/>
        <v>0</v>
      </c>
      <c r="PG81" s="29">
        <f t="shared" si="271"/>
        <v>0</v>
      </c>
      <c r="PH81" s="18"/>
      <c r="PI81" s="28">
        <f t="shared" si="272"/>
        <v>0</v>
      </c>
      <c r="PJ81" s="29">
        <f t="shared" si="273"/>
        <v>0</v>
      </c>
      <c r="PK81" s="6"/>
      <c r="PL81" s="28">
        <f t="shared" si="274"/>
        <v>0</v>
      </c>
      <c r="PM81" s="28">
        <f t="shared" si="275"/>
        <v>0</v>
      </c>
      <c r="PN81" s="6"/>
      <c r="PO81" s="28">
        <f t="shared" si="276"/>
        <v>0</v>
      </c>
      <c r="PP81" s="29">
        <f t="shared" si="277"/>
        <v>0</v>
      </c>
    </row>
    <row r="82" spans="1:432" s="30" customFormat="1" ht="20.25" hidden="1" x14ac:dyDescent="0.3">
      <c r="A82" s="19">
        <v>78</v>
      </c>
      <c r="B82" s="31" t="s">
        <v>189</v>
      </c>
      <c r="C82" s="45" t="s">
        <v>120</v>
      </c>
      <c r="D82" s="26">
        <v>0</v>
      </c>
      <c r="E82" s="26"/>
      <c r="F82" s="26"/>
      <c r="G82" s="26">
        <f t="shared" si="281"/>
        <v>0</v>
      </c>
      <c r="H82" s="26"/>
      <c r="I82" s="26"/>
      <c r="J82" s="26">
        <f t="shared" si="282"/>
        <v>0</v>
      </c>
      <c r="K82" s="26"/>
      <c r="L82" s="26"/>
      <c r="M82" s="26">
        <f t="shared" si="283"/>
        <v>0</v>
      </c>
      <c r="N82" s="26"/>
      <c r="O82" s="26"/>
      <c r="P82" s="26">
        <f t="shared" si="284"/>
        <v>0</v>
      </c>
      <c r="Q82" s="26"/>
      <c r="R82" s="26"/>
      <c r="S82" s="26">
        <f t="shared" si="285"/>
        <v>0</v>
      </c>
      <c r="T82" s="26"/>
      <c r="U82" s="26"/>
      <c r="V82" s="26">
        <f t="shared" si="286"/>
        <v>0</v>
      </c>
      <c r="W82" s="26"/>
      <c r="X82" s="26"/>
      <c r="Y82" s="26">
        <f t="shared" si="287"/>
        <v>0</v>
      </c>
      <c r="Z82" s="26"/>
      <c r="AA82" s="26"/>
      <c r="AB82" s="26">
        <f t="shared" si="288"/>
        <v>0</v>
      </c>
      <c r="AC82" s="26"/>
      <c r="AD82" s="26"/>
      <c r="AE82" s="26">
        <f t="shared" si="289"/>
        <v>0</v>
      </c>
      <c r="AF82" s="26"/>
      <c r="AG82" s="26"/>
      <c r="AH82" s="26">
        <f t="shared" si="290"/>
        <v>0</v>
      </c>
      <c r="AI82" s="26"/>
      <c r="AJ82" s="26"/>
      <c r="AK82" s="26">
        <f t="shared" si="291"/>
        <v>0</v>
      </c>
      <c r="AL82" s="26"/>
      <c r="AM82" s="26"/>
      <c r="AN82" s="26">
        <f t="shared" si="292"/>
        <v>0</v>
      </c>
      <c r="AO82" s="26"/>
      <c r="AP82" s="26"/>
      <c r="AQ82" s="26">
        <f t="shared" si="293"/>
        <v>0</v>
      </c>
      <c r="AR82" s="26"/>
      <c r="AS82" s="26"/>
      <c r="AT82" s="26">
        <f t="shared" si="151"/>
        <v>0</v>
      </c>
      <c r="AU82" s="26"/>
      <c r="AV82" s="26"/>
      <c r="AW82" s="26">
        <f t="shared" si="152"/>
        <v>0</v>
      </c>
      <c r="AX82" s="26"/>
      <c r="AY82" s="26"/>
      <c r="AZ82" s="26">
        <f t="shared" si="153"/>
        <v>0</v>
      </c>
      <c r="BA82" s="26"/>
      <c r="BB82" s="26"/>
      <c r="BC82" s="26">
        <f t="shared" si="154"/>
        <v>0</v>
      </c>
      <c r="BD82" s="26"/>
      <c r="BE82" s="26"/>
      <c r="BF82" s="26">
        <f t="shared" si="155"/>
        <v>0</v>
      </c>
      <c r="BG82" s="26"/>
      <c r="BH82" s="26"/>
      <c r="BI82" s="26">
        <f t="shared" si="156"/>
        <v>0</v>
      </c>
      <c r="BJ82" s="26"/>
      <c r="BK82" s="26"/>
      <c r="BL82" s="26">
        <f t="shared" si="157"/>
        <v>0</v>
      </c>
      <c r="BM82" s="26"/>
      <c r="BN82" s="26"/>
      <c r="BO82" s="26">
        <f t="shared" si="158"/>
        <v>0</v>
      </c>
      <c r="BP82" s="26"/>
      <c r="BQ82" s="26"/>
      <c r="BR82" s="26">
        <f t="shared" si="159"/>
        <v>0</v>
      </c>
      <c r="BS82" s="26"/>
      <c r="BT82" s="26"/>
      <c r="BU82" s="26">
        <f t="shared" si="160"/>
        <v>0</v>
      </c>
      <c r="BV82" s="26"/>
      <c r="BW82" s="26"/>
      <c r="BX82" s="26">
        <f t="shared" si="161"/>
        <v>0</v>
      </c>
      <c r="BY82" s="26"/>
      <c r="BZ82" s="26"/>
      <c r="CA82" s="27">
        <f t="shared" si="162"/>
        <v>0</v>
      </c>
      <c r="CB82" s="26"/>
      <c r="CC82" s="26"/>
      <c r="CD82" s="26">
        <f t="shared" si="163"/>
        <v>0</v>
      </c>
      <c r="CE82" s="26"/>
      <c r="CF82" s="26"/>
      <c r="CG82" s="26">
        <f t="shared" si="164"/>
        <v>0</v>
      </c>
      <c r="CH82" s="26"/>
      <c r="CI82" s="26"/>
      <c r="CJ82" s="26">
        <f t="shared" si="165"/>
        <v>0</v>
      </c>
      <c r="CK82" s="26"/>
      <c r="CL82" s="26"/>
      <c r="CM82" s="26">
        <f t="shared" si="166"/>
        <v>0</v>
      </c>
      <c r="CN82" s="26"/>
      <c r="CO82" s="26"/>
      <c r="CP82" s="26">
        <f t="shared" si="167"/>
        <v>0</v>
      </c>
      <c r="CQ82" s="26"/>
      <c r="CR82" s="26"/>
      <c r="CS82" s="26">
        <f t="shared" si="168"/>
        <v>0</v>
      </c>
      <c r="CT82" s="26"/>
      <c r="CU82" s="26"/>
      <c r="CV82" s="26">
        <f t="shared" si="169"/>
        <v>0</v>
      </c>
      <c r="CW82" s="26"/>
      <c r="CX82" s="26"/>
      <c r="CY82" s="26">
        <f t="shared" si="170"/>
        <v>0</v>
      </c>
      <c r="CZ82" s="26"/>
      <c r="DA82" s="26"/>
      <c r="DB82" s="26">
        <f t="shared" si="171"/>
        <v>0</v>
      </c>
      <c r="DC82" s="26"/>
      <c r="DD82" s="26"/>
      <c r="DE82" s="26">
        <f t="shared" si="172"/>
        <v>0</v>
      </c>
      <c r="DF82" s="26"/>
      <c r="DG82" s="26"/>
      <c r="DH82" s="26">
        <f t="shared" si="173"/>
        <v>0</v>
      </c>
      <c r="DI82" s="26"/>
      <c r="DJ82" s="26"/>
      <c r="DK82" s="26">
        <f t="shared" si="174"/>
        <v>0</v>
      </c>
      <c r="DL82" s="26"/>
      <c r="DM82" s="26"/>
      <c r="DN82" s="26">
        <f t="shared" si="175"/>
        <v>0</v>
      </c>
      <c r="DO82" s="26"/>
      <c r="DP82" s="26"/>
      <c r="DQ82" s="26">
        <f t="shared" si="176"/>
        <v>0</v>
      </c>
      <c r="DR82" s="26"/>
      <c r="DS82" s="26"/>
      <c r="DT82" s="26">
        <f t="shared" si="177"/>
        <v>0</v>
      </c>
      <c r="DU82" s="26"/>
      <c r="DV82" s="26"/>
      <c r="DW82" s="26">
        <f t="shared" si="178"/>
        <v>0</v>
      </c>
      <c r="DX82" s="26"/>
      <c r="DY82" s="26"/>
      <c r="DZ82" s="26">
        <f t="shared" si="179"/>
        <v>0</v>
      </c>
      <c r="EA82" s="26"/>
      <c r="EB82" s="26"/>
      <c r="EC82" s="26">
        <f t="shared" si="180"/>
        <v>0</v>
      </c>
      <c r="ED82" s="26"/>
      <c r="EE82" s="26"/>
      <c r="EF82" s="26">
        <f t="shared" si="181"/>
        <v>0</v>
      </c>
      <c r="EG82" s="26"/>
      <c r="EH82" s="26"/>
      <c r="EI82" s="26">
        <f t="shared" si="182"/>
        <v>0</v>
      </c>
      <c r="EJ82" s="26"/>
      <c r="EK82" s="26"/>
      <c r="EL82" s="26">
        <f t="shared" si="183"/>
        <v>0</v>
      </c>
      <c r="EM82" s="26"/>
      <c r="EN82" s="26"/>
      <c r="EO82" s="26">
        <f t="shared" si="184"/>
        <v>0</v>
      </c>
      <c r="EP82" s="26">
        <v>1</v>
      </c>
      <c r="EQ82" s="26">
        <v>1</v>
      </c>
      <c r="ER82" s="26">
        <f t="shared" si="185"/>
        <v>0</v>
      </c>
      <c r="ES82" s="26"/>
      <c r="ET82" s="26"/>
      <c r="EU82" s="26">
        <f t="shared" si="186"/>
        <v>0</v>
      </c>
      <c r="EV82" s="26"/>
      <c r="EW82" s="26"/>
      <c r="EX82" s="26">
        <f t="shared" si="187"/>
        <v>0</v>
      </c>
      <c r="EY82" s="26"/>
      <c r="EZ82" s="26"/>
      <c r="FA82" s="26">
        <f t="shared" si="188"/>
        <v>0</v>
      </c>
      <c r="FB82" s="26"/>
      <c r="FC82" s="26"/>
      <c r="FD82" s="26">
        <f t="shared" si="189"/>
        <v>0</v>
      </c>
      <c r="FE82" s="26"/>
      <c r="FF82" s="26"/>
      <c r="FG82" s="26">
        <f t="shared" si="147"/>
        <v>0</v>
      </c>
      <c r="FH82" s="26"/>
      <c r="FI82" s="26"/>
      <c r="FJ82" s="26">
        <f t="shared" si="190"/>
        <v>0</v>
      </c>
      <c r="FK82" s="26"/>
      <c r="FL82" s="26"/>
      <c r="FM82" s="26">
        <f t="shared" si="191"/>
        <v>0</v>
      </c>
      <c r="FN82" s="26"/>
      <c r="FO82" s="26"/>
      <c r="FP82" s="26">
        <f t="shared" si="192"/>
        <v>0</v>
      </c>
      <c r="FQ82" s="26"/>
      <c r="FR82" s="26"/>
      <c r="FS82" s="26">
        <f t="shared" si="193"/>
        <v>0</v>
      </c>
      <c r="FT82" s="26"/>
      <c r="FU82" s="26"/>
      <c r="FV82" s="26">
        <f t="shared" si="194"/>
        <v>0</v>
      </c>
      <c r="FW82" s="26"/>
      <c r="FX82" s="26"/>
      <c r="FY82" s="26">
        <f t="shared" si="195"/>
        <v>0</v>
      </c>
      <c r="FZ82" s="26"/>
      <c r="GA82" s="26"/>
      <c r="GB82" s="26">
        <f t="shared" si="196"/>
        <v>0</v>
      </c>
      <c r="GC82" s="26"/>
      <c r="GD82" s="26"/>
      <c r="GE82" s="26">
        <f t="shared" si="197"/>
        <v>0</v>
      </c>
      <c r="GF82" s="26"/>
      <c r="GG82" s="26"/>
      <c r="GH82" s="26">
        <f t="shared" si="198"/>
        <v>0</v>
      </c>
      <c r="GI82" s="26"/>
      <c r="GJ82" s="26"/>
      <c r="GK82" s="26">
        <f t="shared" si="199"/>
        <v>0</v>
      </c>
      <c r="GL82" s="26"/>
      <c r="GM82" s="26"/>
      <c r="GN82" s="26">
        <f t="shared" si="200"/>
        <v>0</v>
      </c>
      <c r="GO82" s="26"/>
      <c r="GP82" s="26"/>
      <c r="GQ82" s="26">
        <f t="shared" si="201"/>
        <v>0</v>
      </c>
      <c r="GR82" s="26"/>
      <c r="GS82" s="26"/>
      <c r="GT82" s="26">
        <f t="shared" si="202"/>
        <v>0</v>
      </c>
      <c r="GU82" s="26"/>
      <c r="GV82" s="26"/>
      <c r="GW82" s="26">
        <f t="shared" si="203"/>
        <v>0</v>
      </c>
      <c r="GX82" s="26"/>
      <c r="GY82" s="26"/>
      <c r="GZ82" s="26">
        <f t="shared" si="204"/>
        <v>0</v>
      </c>
      <c r="HA82" s="26"/>
      <c r="HB82" s="26"/>
      <c r="HC82" s="26">
        <f t="shared" si="205"/>
        <v>0</v>
      </c>
      <c r="HD82" s="26"/>
      <c r="HE82" s="26"/>
      <c r="HF82" s="26">
        <f t="shared" si="206"/>
        <v>0</v>
      </c>
      <c r="HG82" s="26"/>
      <c r="HH82" s="26"/>
      <c r="HI82" s="26">
        <f t="shared" si="207"/>
        <v>0</v>
      </c>
      <c r="HJ82" s="26"/>
      <c r="HK82" s="26"/>
      <c r="HL82" s="26">
        <f t="shared" si="208"/>
        <v>0</v>
      </c>
      <c r="HM82" s="26"/>
      <c r="HN82" s="26"/>
      <c r="HO82" s="26">
        <f t="shared" si="209"/>
        <v>0</v>
      </c>
      <c r="HP82" s="26"/>
      <c r="HQ82" s="26"/>
      <c r="HR82" s="26">
        <f t="shared" si="210"/>
        <v>0</v>
      </c>
      <c r="HS82" s="26"/>
      <c r="HT82" s="26"/>
      <c r="HU82" s="26">
        <f t="shared" si="148"/>
        <v>0</v>
      </c>
      <c r="HV82" s="26"/>
      <c r="HW82" s="26"/>
      <c r="HX82" s="26">
        <f t="shared" si="211"/>
        <v>0</v>
      </c>
      <c r="HY82" s="26"/>
      <c r="HZ82" s="26"/>
      <c r="IA82" s="26">
        <f t="shared" si="212"/>
        <v>0</v>
      </c>
      <c r="IB82" s="26"/>
      <c r="IC82" s="26"/>
      <c r="ID82" s="26">
        <f t="shared" si="213"/>
        <v>0</v>
      </c>
      <c r="IE82" s="26"/>
      <c r="IF82" s="26"/>
      <c r="IG82" s="33">
        <f t="shared" si="214"/>
        <v>0</v>
      </c>
      <c r="IH82" s="26"/>
      <c r="II82" s="26"/>
      <c r="IJ82" s="33">
        <f t="shared" si="215"/>
        <v>0</v>
      </c>
      <c r="IK82" s="26"/>
      <c r="IL82" s="26"/>
      <c r="IM82" s="33">
        <f t="shared" si="216"/>
        <v>0</v>
      </c>
      <c r="IN82" s="26"/>
      <c r="IO82" s="26"/>
      <c r="IP82" s="26">
        <f t="shared" si="217"/>
        <v>0</v>
      </c>
      <c r="IQ82" s="26"/>
      <c r="IR82" s="26"/>
      <c r="IS82" s="26">
        <f t="shared" si="218"/>
        <v>0</v>
      </c>
      <c r="IT82" s="26"/>
      <c r="IU82" s="26"/>
      <c r="IV82" s="26">
        <f t="shared" si="219"/>
        <v>0</v>
      </c>
      <c r="IW82" s="26"/>
      <c r="IX82" s="26"/>
      <c r="IY82" s="26">
        <f t="shared" si="220"/>
        <v>0</v>
      </c>
      <c r="IZ82" s="26"/>
      <c r="JA82" s="26"/>
      <c r="JB82" s="26">
        <f t="shared" si="221"/>
        <v>0</v>
      </c>
      <c r="JC82" s="26"/>
      <c r="JD82" s="26"/>
      <c r="JE82" s="26">
        <f t="shared" si="222"/>
        <v>0</v>
      </c>
      <c r="JF82" s="26"/>
      <c r="JG82" s="26"/>
      <c r="JH82" s="26">
        <f t="shared" si="223"/>
        <v>0</v>
      </c>
      <c r="JI82" s="26"/>
      <c r="JJ82" s="26"/>
      <c r="JK82" s="26">
        <f t="shared" si="224"/>
        <v>0</v>
      </c>
      <c r="JL82" s="26"/>
      <c r="JM82" s="26"/>
      <c r="JN82" s="26">
        <f t="shared" si="225"/>
        <v>0</v>
      </c>
      <c r="JO82" s="26"/>
      <c r="JP82" s="26"/>
      <c r="JQ82" s="26">
        <f t="shared" si="226"/>
        <v>0</v>
      </c>
      <c r="JR82" s="26"/>
      <c r="JS82" s="26"/>
      <c r="JT82" s="26">
        <f t="shared" si="227"/>
        <v>0</v>
      </c>
      <c r="JU82" s="26"/>
      <c r="JV82" s="26"/>
      <c r="JW82" s="26">
        <f t="shared" si="278"/>
        <v>0</v>
      </c>
      <c r="JX82" s="26"/>
      <c r="JY82" s="26"/>
      <c r="JZ82" s="26">
        <f t="shared" si="228"/>
        <v>0</v>
      </c>
      <c r="KA82" s="26"/>
      <c r="KB82" s="26"/>
      <c r="KC82" s="26">
        <f t="shared" si="229"/>
        <v>0</v>
      </c>
      <c r="KD82" s="26"/>
      <c r="KE82" s="26"/>
      <c r="KF82" s="26">
        <f t="shared" si="230"/>
        <v>0</v>
      </c>
      <c r="KG82" s="26"/>
      <c r="KH82" s="26"/>
      <c r="KI82" s="26">
        <f t="shared" si="231"/>
        <v>0</v>
      </c>
      <c r="KJ82" s="26"/>
      <c r="KK82" s="26"/>
      <c r="KL82" s="26">
        <f t="shared" si="232"/>
        <v>0</v>
      </c>
      <c r="KM82" s="26"/>
      <c r="KN82" s="26"/>
      <c r="KO82" s="26">
        <f t="shared" si="233"/>
        <v>0</v>
      </c>
      <c r="KP82" s="26"/>
      <c r="KQ82" s="26"/>
      <c r="KR82" s="26">
        <f t="shared" si="234"/>
        <v>0</v>
      </c>
      <c r="KS82" s="26"/>
      <c r="KT82" s="26"/>
      <c r="KU82" s="26">
        <f t="shared" si="235"/>
        <v>0</v>
      </c>
      <c r="KV82" s="26"/>
      <c r="KW82" s="26"/>
      <c r="KX82" s="26">
        <f t="shared" si="236"/>
        <v>0</v>
      </c>
      <c r="KY82" s="26"/>
      <c r="KZ82" s="26"/>
      <c r="LA82" s="26">
        <f t="shared" si="237"/>
        <v>0</v>
      </c>
      <c r="LB82" s="26"/>
      <c r="LC82" s="26"/>
      <c r="LD82" s="26">
        <f t="shared" si="238"/>
        <v>0</v>
      </c>
      <c r="LE82" s="26"/>
      <c r="LF82" s="26"/>
      <c r="LG82" s="26">
        <f t="shared" si="239"/>
        <v>0</v>
      </c>
      <c r="LH82" s="26"/>
      <c r="LI82" s="26"/>
      <c r="LJ82" s="26">
        <f t="shared" si="240"/>
        <v>0</v>
      </c>
      <c r="LK82" s="26"/>
      <c r="LL82" s="26"/>
      <c r="LM82" s="26">
        <f t="shared" si="241"/>
        <v>0</v>
      </c>
      <c r="LN82" s="26"/>
      <c r="LO82" s="26"/>
      <c r="LP82" s="26">
        <f t="shared" si="242"/>
        <v>0</v>
      </c>
      <c r="LQ82" s="26"/>
      <c r="LR82" s="26"/>
      <c r="LS82" s="26">
        <f t="shared" si="149"/>
        <v>0</v>
      </c>
      <c r="LT82" s="26"/>
      <c r="LU82" s="26"/>
      <c r="LV82" s="26">
        <f t="shared" si="243"/>
        <v>0</v>
      </c>
      <c r="LW82" s="26">
        <v>1</v>
      </c>
      <c r="LX82" s="26">
        <v>1</v>
      </c>
      <c r="LY82" s="26">
        <f t="shared" si="150"/>
        <v>0</v>
      </c>
      <c r="LZ82" s="26"/>
      <c r="MA82" s="26"/>
      <c r="MB82" s="26">
        <f t="shared" si="244"/>
        <v>0</v>
      </c>
      <c r="MC82" s="26"/>
      <c r="MD82" s="26"/>
      <c r="ME82" s="26">
        <f t="shared" si="245"/>
        <v>0</v>
      </c>
      <c r="MF82" s="26"/>
      <c r="MG82" s="26"/>
      <c r="MH82" s="26">
        <f t="shared" si="246"/>
        <v>0</v>
      </c>
      <c r="MI82" s="26"/>
      <c r="MJ82" s="26"/>
      <c r="MK82" s="26">
        <f t="shared" si="247"/>
        <v>0</v>
      </c>
      <c r="ML82" s="26"/>
      <c r="MM82" s="26"/>
      <c r="MN82" s="26">
        <f t="shared" si="248"/>
        <v>0</v>
      </c>
      <c r="MO82" s="26"/>
      <c r="MP82" s="26"/>
      <c r="MQ82" s="26">
        <f t="shared" si="249"/>
        <v>0</v>
      </c>
      <c r="MR82" s="26"/>
      <c r="MS82" s="26"/>
      <c r="MT82" s="26">
        <f t="shared" si="250"/>
        <v>0</v>
      </c>
      <c r="MU82" s="26"/>
      <c r="MV82" s="26"/>
      <c r="MW82" s="26">
        <f t="shared" si="251"/>
        <v>0</v>
      </c>
      <c r="MX82" s="26"/>
      <c r="MY82" s="26"/>
      <c r="MZ82" s="26">
        <f t="shared" si="252"/>
        <v>0</v>
      </c>
      <c r="NA82" s="26"/>
      <c r="NB82" s="26"/>
      <c r="NC82" s="26">
        <f t="shared" si="253"/>
        <v>0</v>
      </c>
      <c r="ND82" s="26"/>
      <c r="NE82" s="26"/>
      <c r="NF82" s="26">
        <f t="shared" si="254"/>
        <v>0</v>
      </c>
      <c r="NG82" s="26"/>
      <c r="NH82" s="26"/>
      <c r="NI82" s="26">
        <f t="shared" si="255"/>
        <v>0</v>
      </c>
      <c r="NJ82" s="26"/>
      <c r="NK82" s="26"/>
      <c r="NL82" s="26">
        <f t="shared" si="256"/>
        <v>0</v>
      </c>
      <c r="NM82" s="26"/>
      <c r="NN82" s="26"/>
      <c r="NO82" s="26">
        <f t="shared" si="257"/>
        <v>0</v>
      </c>
      <c r="NP82" s="26"/>
      <c r="NQ82" s="26"/>
      <c r="NR82" s="26">
        <f t="shared" si="258"/>
        <v>0</v>
      </c>
      <c r="NS82" s="26"/>
      <c r="NT82" s="26"/>
      <c r="NU82" s="26">
        <f t="shared" si="259"/>
        <v>0</v>
      </c>
      <c r="NV82" s="26"/>
      <c r="NW82" s="26"/>
      <c r="NX82" s="26">
        <f t="shared" si="260"/>
        <v>0</v>
      </c>
      <c r="NY82" s="26"/>
      <c r="NZ82" s="26"/>
      <c r="OA82" s="26">
        <f t="shared" si="261"/>
        <v>0</v>
      </c>
      <c r="OB82" s="26"/>
      <c r="OC82" s="26"/>
      <c r="OD82" s="26">
        <f t="shared" si="262"/>
        <v>0</v>
      </c>
      <c r="OE82" s="26"/>
      <c r="OF82" s="26"/>
      <c r="OG82" s="26">
        <f t="shared" si="263"/>
        <v>0</v>
      </c>
      <c r="OH82" s="26"/>
      <c r="OI82" s="26"/>
      <c r="OJ82" s="26">
        <f t="shared" si="264"/>
        <v>0</v>
      </c>
      <c r="OK82" s="26"/>
      <c r="OL82" s="26"/>
      <c r="OM82" s="26">
        <f t="shared" si="279"/>
        <v>0</v>
      </c>
      <c r="ON82" s="26"/>
      <c r="OO82" s="26"/>
      <c r="OP82" s="26">
        <f t="shared" si="265"/>
        <v>0</v>
      </c>
      <c r="OQ82" s="26"/>
      <c r="OR82" s="26"/>
      <c r="OS82" s="27">
        <f t="shared" si="266"/>
        <v>0</v>
      </c>
      <c r="OT82" s="26"/>
      <c r="OU82" s="26"/>
      <c r="OV82" s="26">
        <f t="shared" si="280"/>
        <v>0</v>
      </c>
      <c r="OW82" s="26"/>
      <c r="OX82" s="26"/>
      <c r="OY82" s="26">
        <f t="shared" si="267"/>
        <v>0</v>
      </c>
      <c r="OZ82" s="26"/>
      <c r="PA82" s="26"/>
      <c r="PB82" s="26">
        <f t="shared" si="268"/>
        <v>0</v>
      </c>
      <c r="PC82" s="26"/>
      <c r="PD82" s="26"/>
      <c r="PE82" s="26">
        <f t="shared" si="269"/>
        <v>0</v>
      </c>
      <c r="PF82" s="28">
        <f t="shared" si="270"/>
        <v>1</v>
      </c>
      <c r="PG82" s="29">
        <f t="shared" si="271"/>
        <v>4.3478260869565216E-2</v>
      </c>
      <c r="PH82" s="18"/>
      <c r="PI82" s="28">
        <f t="shared" si="272"/>
        <v>0</v>
      </c>
      <c r="PJ82" s="29">
        <f t="shared" si="273"/>
        <v>0</v>
      </c>
      <c r="PK82" s="6"/>
      <c r="PL82" s="28">
        <f t="shared" si="274"/>
        <v>0</v>
      </c>
      <c r="PM82" s="28">
        <f t="shared" si="275"/>
        <v>0</v>
      </c>
      <c r="PN82" s="6"/>
      <c r="PO82" s="28">
        <f t="shared" si="276"/>
        <v>1</v>
      </c>
      <c r="PP82" s="29">
        <f t="shared" si="277"/>
        <v>1.3513513513513514E-2</v>
      </c>
    </row>
    <row r="83" spans="1:432" s="30" customFormat="1" ht="20.25" hidden="1" x14ac:dyDescent="0.3">
      <c r="A83" s="19">
        <v>79</v>
      </c>
      <c r="B83" s="31" t="s">
        <v>190</v>
      </c>
      <c r="C83" s="45" t="s">
        <v>122</v>
      </c>
      <c r="D83" s="26">
        <v>0</v>
      </c>
      <c r="E83" s="26"/>
      <c r="F83" s="26"/>
      <c r="G83" s="26">
        <f t="shared" si="281"/>
        <v>0</v>
      </c>
      <c r="H83" s="26"/>
      <c r="I83" s="26"/>
      <c r="J83" s="26">
        <f t="shared" si="282"/>
        <v>0</v>
      </c>
      <c r="K83" s="26"/>
      <c r="L83" s="26"/>
      <c r="M83" s="26" t="s">
        <v>191</v>
      </c>
      <c r="N83" s="26"/>
      <c r="O83" s="26"/>
      <c r="P83" s="26">
        <v>0</v>
      </c>
      <c r="Q83" s="26"/>
      <c r="R83" s="26"/>
      <c r="S83" s="26">
        <f t="shared" si="285"/>
        <v>0</v>
      </c>
      <c r="T83" s="26"/>
      <c r="U83" s="26"/>
      <c r="V83" s="26">
        <f t="shared" si="286"/>
        <v>0</v>
      </c>
      <c r="W83" s="26"/>
      <c r="X83" s="26"/>
      <c r="Y83" s="26">
        <f t="shared" si="287"/>
        <v>0</v>
      </c>
      <c r="Z83" s="26"/>
      <c r="AA83" s="26"/>
      <c r="AB83" s="26">
        <f t="shared" si="288"/>
        <v>0</v>
      </c>
      <c r="AC83" s="26"/>
      <c r="AD83" s="26"/>
      <c r="AE83" s="26">
        <f t="shared" si="289"/>
        <v>0</v>
      </c>
      <c r="AF83" s="26"/>
      <c r="AG83" s="26"/>
      <c r="AH83" s="26">
        <f t="shared" si="290"/>
        <v>0</v>
      </c>
      <c r="AI83" s="26"/>
      <c r="AJ83" s="26"/>
      <c r="AK83" s="26">
        <f t="shared" si="291"/>
        <v>0</v>
      </c>
      <c r="AL83" s="26"/>
      <c r="AM83" s="26"/>
      <c r="AN83" s="26">
        <f t="shared" si="292"/>
        <v>0</v>
      </c>
      <c r="AO83" s="26"/>
      <c r="AP83" s="26"/>
      <c r="AQ83" s="26">
        <f t="shared" si="293"/>
        <v>0</v>
      </c>
      <c r="AR83" s="26"/>
      <c r="AS83" s="26"/>
      <c r="AT83" s="26">
        <f t="shared" si="151"/>
        <v>0</v>
      </c>
      <c r="AU83" s="26"/>
      <c r="AV83" s="26"/>
      <c r="AW83" s="26">
        <f t="shared" si="152"/>
        <v>0</v>
      </c>
      <c r="AX83" s="26"/>
      <c r="AY83" s="26"/>
      <c r="AZ83" s="26">
        <f t="shared" si="153"/>
        <v>0</v>
      </c>
      <c r="BA83" s="26"/>
      <c r="BB83" s="26"/>
      <c r="BC83" s="26">
        <f t="shared" si="154"/>
        <v>0</v>
      </c>
      <c r="BD83" s="26"/>
      <c r="BE83" s="26"/>
      <c r="BF83" s="26">
        <f t="shared" si="155"/>
        <v>0</v>
      </c>
      <c r="BG83" s="26"/>
      <c r="BH83" s="26"/>
      <c r="BI83" s="26">
        <f t="shared" si="156"/>
        <v>0</v>
      </c>
      <c r="BJ83" s="26"/>
      <c r="BK83" s="26"/>
      <c r="BL83" s="26">
        <f t="shared" si="157"/>
        <v>0</v>
      </c>
      <c r="BM83" s="26"/>
      <c r="BN83" s="26"/>
      <c r="BO83" s="26">
        <f t="shared" si="158"/>
        <v>0</v>
      </c>
      <c r="BP83" s="26"/>
      <c r="BQ83" s="26"/>
      <c r="BR83" s="26">
        <f t="shared" si="159"/>
        <v>0</v>
      </c>
      <c r="BS83" s="26"/>
      <c r="BT83" s="26"/>
      <c r="BU83" s="26">
        <f t="shared" si="160"/>
        <v>0</v>
      </c>
      <c r="BV83" s="26"/>
      <c r="BW83" s="26"/>
      <c r="BX83" s="26">
        <f t="shared" si="161"/>
        <v>0</v>
      </c>
      <c r="BY83" s="26"/>
      <c r="BZ83" s="26"/>
      <c r="CA83" s="27">
        <f t="shared" si="162"/>
        <v>0</v>
      </c>
      <c r="CB83" s="26"/>
      <c r="CC83" s="26"/>
      <c r="CD83" s="26">
        <f t="shared" si="163"/>
        <v>0</v>
      </c>
      <c r="CE83" s="26"/>
      <c r="CF83" s="26"/>
      <c r="CG83" s="26">
        <f t="shared" si="164"/>
        <v>0</v>
      </c>
      <c r="CH83" s="26"/>
      <c r="CI83" s="26"/>
      <c r="CJ83" s="26">
        <f t="shared" si="165"/>
        <v>0</v>
      </c>
      <c r="CK83" s="26"/>
      <c r="CL83" s="26"/>
      <c r="CM83" s="26">
        <f t="shared" si="166"/>
        <v>0</v>
      </c>
      <c r="CN83" s="26"/>
      <c r="CO83" s="26"/>
      <c r="CP83" s="26">
        <f t="shared" si="167"/>
        <v>0</v>
      </c>
      <c r="CQ83" s="26"/>
      <c r="CR83" s="26"/>
      <c r="CS83" s="26">
        <f t="shared" si="168"/>
        <v>0</v>
      </c>
      <c r="CT83" s="26"/>
      <c r="CU83" s="26"/>
      <c r="CV83" s="26">
        <f t="shared" si="169"/>
        <v>0</v>
      </c>
      <c r="CW83" s="26"/>
      <c r="CX83" s="26"/>
      <c r="CY83" s="26">
        <f t="shared" si="170"/>
        <v>0</v>
      </c>
      <c r="CZ83" s="26"/>
      <c r="DA83" s="26"/>
      <c r="DB83" s="26">
        <f t="shared" si="171"/>
        <v>0</v>
      </c>
      <c r="DC83" s="26"/>
      <c r="DD83" s="26"/>
      <c r="DE83" s="26">
        <f t="shared" si="172"/>
        <v>0</v>
      </c>
      <c r="DF83" s="26"/>
      <c r="DG83" s="26"/>
      <c r="DH83" s="26">
        <f t="shared" si="173"/>
        <v>0</v>
      </c>
      <c r="DI83" s="26"/>
      <c r="DJ83" s="26"/>
      <c r="DK83" s="26">
        <f t="shared" si="174"/>
        <v>0</v>
      </c>
      <c r="DL83" s="26"/>
      <c r="DM83" s="26"/>
      <c r="DN83" s="26">
        <f t="shared" si="175"/>
        <v>0</v>
      </c>
      <c r="DO83" s="26"/>
      <c r="DP83" s="26"/>
      <c r="DQ83" s="26">
        <f t="shared" si="176"/>
        <v>0</v>
      </c>
      <c r="DR83" s="26"/>
      <c r="DS83" s="26"/>
      <c r="DT83" s="26">
        <f t="shared" si="177"/>
        <v>0</v>
      </c>
      <c r="DU83" s="26"/>
      <c r="DV83" s="26"/>
      <c r="DW83" s="26">
        <f t="shared" si="178"/>
        <v>0</v>
      </c>
      <c r="DX83" s="26"/>
      <c r="DY83" s="26"/>
      <c r="DZ83" s="26">
        <f t="shared" si="179"/>
        <v>0</v>
      </c>
      <c r="EA83" s="26"/>
      <c r="EB83" s="26"/>
      <c r="EC83" s="26">
        <f t="shared" si="180"/>
        <v>0</v>
      </c>
      <c r="ED83" s="26"/>
      <c r="EE83" s="26"/>
      <c r="EF83" s="26">
        <f t="shared" si="181"/>
        <v>0</v>
      </c>
      <c r="EG83" s="26"/>
      <c r="EH83" s="26"/>
      <c r="EI83" s="26">
        <f t="shared" si="182"/>
        <v>0</v>
      </c>
      <c r="EJ83" s="26"/>
      <c r="EK83" s="26"/>
      <c r="EL83" s="26">
        <f t="shared" si="183"/>
        <v>0</v>
      </c>
      <c r="EM83" s="26"/>
      <c r="EN83" s="26"/>
      <c r="EO83" s="26">
        <f t="shared" si="184"/>
        <v>0</v>
      </c>
      <c r="EP83" s="26"/>
      <c r="EQ83" s="26"/>
      <c r="ER83" s="26">
        <f t="shared" si="185"/>
        <v>0</v>
      </c>
      <c r="ES83" s="26"/>
      <c r="ET83" s="26"/>
      <c r="EU83" s="26">
        <f t="shared" si="186"/>
        <v>0</v>
      </c>
      <c r="EV83" s="26"/>
      <c r="EW83" s="26"/>
      <c r="EX83" s="26">
        <f t="shared" si="187"/>
        <v>0</v>
      </c>
      <c r="EY83" s="26"/>
      <c r="EZ83" s="26"/>
      <c r="FA83" s="26">
        <f t="shared" si="188"/>
        <v>0</v>
      </c>
      <c r="FB83" s="26"/>
      <c r="FC83" s="26"/>
      <c r="FD83" s="26">
        <f t="shared" si="189"/>
        <v>0</v>
      </c>
      <c r="FE83" s="26"/>
      <c r="FF83" s="26"/>
      <c r="FG83" s="26">
        <f t="shared" si="147"/>
        <v>0</v>
      </c>
      <c r="FH83" s="26"/>
      <c r="FI83" s="26"/>
      <c r="FJ83" s="26">
        <f t="shared" si="190"/>
        <v>0</v>
      </c>
      <c r="FK83" s="26"/>
      <c r="FL83" s="26"/>
      <c r="FM83" s="26">
        <f t="shared" si="191"/>
        <v>0</v>
      </c>
      <c r="FN83" s="26"/>
      <c r="FO83" s="26"/>
      <c r="FP83" s="26">
        <f t="shared" si="192"/>
        <v>0</v>
      </c>
      <c r="FQ83" s="26"/>
      <c r="FR83" s="26"/>
      <c r="FS83" s="26">
        <f t="shared" si="193"/>
        <v>0</v>
      </c>
      <c r="FT83" s="26"/>
      <c r="FU83" s="26"/>
      <c r="FV83" s="26">
        <f t="shared" si="194"/>
        <v>0</v>
      </c>
      <c r="FW83" s="26"/>
      <c r="FX83" s="26"/>
      <c r="FY83" s="26">
        <f t="shared" si="195"/>
        <v>0</v>
      </c>
      <c r="FZ83" s="26"/>
      <c r="GA83" s="26"/>
      <c r="GB83" s="26">
        <f t="shared" si="196"/>
        <v>0</v>
      </c>
      <c r="GC83" s="26"/>
      <c r="GD83" s="26"/>
      <c r="GE83" s="26">
        <f t="shared" si="197"/>
        <v>0</v>
      </c>
      <c r="GF83" s="26"/>
      <c r="GG83" s="26"/>
      <c r="GH83" s="26">
        <f t="shared" si="198"/>
        <v>0</v>
      </c>
      <c r="GI83" s="26"/>
      <c r="GJ83" s="26"/>
      <c r="GK83" s="26">
        <f t="shared" si="199"/>
        <v>0</v>
      </c>
      <c r="GL83" s="26"/>
      <c r="GM83" s="26"/>
      <c r="GN83" s="26">
        <f t="shared" si="200"/>
        <v>0</v>
      </c>
      <c r="GO83" s="26"/>
      <c r="GP83" s="26"/>
      <c r="GQ83" s="26">
        <f t="shared" si="201"/>
        <v>0</v>
      </c>
      <c r="GR83" s="26"/>
      <c r="GS83" s="26"/>
      <c r="GT83" s="26">
        <f t="shared" si="202"/>
        <v>0</v>
      </c>
      <c r="GU83" s="26"/>
      <c r="GV83" s="26"/>
      <c r="GW83" s="26">
        <f t="shared" si="203"/>
        <v>0</v>
      </c>
      <c r="GX83" s="26"/>
      <c r="GY83" s="26"/>
      <c r="GZ83" s="26">
        <f t="shared" si="204"/>
        <v>0</v>
      </c>
      <c r="HA83" s="26"/>
      <c r="HB83" s="26"/>
      <c r="HC83" s="26">
        <f t="shared" si="205"/>
        <v>0</v>
      </c>
      <c r="HD83" s="26"/>
      <c r="HE83" s="26"/>
      <c r="HF83" s="26">
        <f t="shared" si="206"/>
        <v>0</v>
      </c>
      <c r="HG83" s="26"/>
      <c r="HH83" s="26"/>
      <c r="HI83" s="26">
        <f t="shared" si="207"/>
        <v>0</v>
      </c>
      <c r="HJ83" s="26"/>
      <c r="HK83" s="26"/>
      <c r="HL83" s="26">
        <f t="shared" si="208"/>
        <v>0</v>
      </c>
      <c r="HM83" s="26"/>
      <c r="HN83" s="26"/>
      <c r="HO83" s="26">
        <f t="shared" si="209"/>
        <v>0</v>
      </c>
      <c r="HP83" s="26"/>
      <c r="HQ83" s="26"/>
      <c r="HR83" s="26">
        <f t="shared" si="210"/>
        <v>0</v>
      </c>
      <c r="HS83" s="26"/>
      <c r="HT83" s="26"/>
      <c r="HU83" s="26">
        <f t="shared" si="148"/>
        <v>0</v>
      </c>
      <c r="HV83" s="26"/>
      <c r="HW83" s="26"/>
      <c r="HX83" s="26">
        <f t="shared" si="211"/>
        <v>0</v>
      </c>
      <c r="HY83" s="26"/>
      <c r="HZ83" s="26"/>
      <c r="IA83" s="26">
        <f t="shared" si="212"/>
        <v>0</v>
      </c>
      <c r="IB83" s="26"/>
      <c r="IC83" s="26"/>
      <c r="ID83" s="26">
        <f t="shared" si="213"/>
        <v>0</v>
      </c>
      <c r="IE83" s="26"/>
      <c r="IF83" s="26"/>
      <c r="IG83" s="33">
        <f t="shared" si="214"/>
        <v>0</v>
      </c>
      <c r="IH83" s="26"/>
      <c r="II83" s="26"/>
      <c r="IJ83" s="33">
        <f t="shared" si="215"/>
        <v>0</v>
      </c>
      <c r="IK83" s="26"/>
      <c r="IL83" s="26"/>
      <c r="IM83" s="33">
        <f t="shared" si="216"/>
        <v>0</v>
      </c>
      <c r="IN83" s="26"/>
      <c r="IO83" s="26"/>
      <c r="IP83" s="26">
        <f t="shared" si="217"/>
        <v>0</v>
      </c>
      <c r="IQ83" s="26"/>
      <c r="IR83" s="26"/>
      <c r="IS83" s="26">
        <f t="shared" si="218"/>
        <v>0</v>
      </c>
      <c r="IT83" s="26"/>
      <c r="IU83" s="26"/>
      <c r="IV83" s="26">
        <f t="shared" si="219"/>
        <v>0</v>
      </c>
      <c r="IW83" s="26"/>
      <c r="IX83" s="26"/>
      <c r="IY83" s="26">
        <f t="shared" si="220"/>
        <v>0</v>
      </c>
      <c r="IZ83" s="26"/>
      <c r="JA83" s="26"/>
      <c r="JB83" s="26">
        <f t="shared" si="221"/>
        <v>0</v>
      </c>
      <c r="JC83" s="26"/>
      <c r="JD83" s="26"/>
      <c r="JE83" s="26">
        <f t="shared" si="222"/>
        <v>0</v>
      </c>
      <c r="JF83" s="26"/>
      <c r="JG83" s="26"/>
      <c r="JH83" s="26">
        <f t="shared" si="223"/>
        <v>0</v>
      </c>
      <c r="JI83" s="26"/>
      <c r="JJ83" s="26"/>
      <c r="JK83" s="26">
        <f t="shared" si="224"/>
        <v>0</v>
      </c>
      <c r="JL83" s="26"/>
      <c r="JM83" s="26"/>
      <c r="JN83" s="26">
        <f t="shared" si="225"/>
        <v>0</v>
      </c>
      <c r="JO83" s="26"/>
      <c r="JP83" s="26"/>
      <c r="JQ83" s="26">
        <f t="shared" si="226"/>
        <v>0</v>
      </c>
      <c r="JR83" s="26"/>
      <c r="JS83" s="26"/>
      <c r="JT83" s="26">
        <f t="shared" si="227"/>
        <v>0</v>
      </c>
      <c r="JU83" s="26"/>
      <c r="JV83" s="26"/>
      <c r="JW83" s="26">
        <f t="shared" si="278"/>
        <v>0</v>
      </c>
      <c r="JX83" s="26"/>
      <c r="JY83" s="26"/>
      <c r="JZ83" s="26">
        <f t="shared" si="228"/>
        <v>0</v>
      </c>
      <c r="KA83" s="26"/>
      <c r="KB83" s="26"/>
      <c r="KC83" s="26">
        <f t="shared" si="229"/>
        <v>0</v>
      </c>
      <c r="KD83" s="26"/>
      <c r="KE83" s="26"/>
      <c r="KF83" s="26">
        <f t="shared" si="230"/>
        <v>0</v>
      </c>
      <c r="KG83" s="26"/>
      <c r="KH83" s="26"/>
      <c r="KI83" s="26">
        <f t="shared" si="231"/>
        <v>0</v>
      </c>
      <c r="KJ83" s="26"/>
      <c r="KK83" s="26"/>
      <c r="KL83" s="26">
        <f t="shared" si="232"/>
        <v>0</v>
      </c>
      <c r="KM83" s="26"/>
      <c r="KN83" s="26"/>
      <c r="KO83" s="26">
        <f t="shared" si="233"/>
        <v>0</v>
      </c>
      <c r="KP83" s="26"/>
      <c r="KQ83" s="26"/>
      <c r="KR83" s="26">
        <f t="shared" si="234"/>
        <v>0</v>
      </c>
      <c r="KS83" s="26"/>
      <c r="KT83" s="26"/>
      <c r="KU83" s="26">
        <f t="shared" si="235"/>
        <v>0</v>
      </c>
      <c r="KV83" s="26"/>
      <c r="KW83" s="26"/>
      <c r="KX83" s="26">
        <f t="shared" si="236"/>
        <v>0</v>
      </c>
      <c r="KY83" s="26"/>
      <c r="KZ83" s="26"/>
      <c r="LA83" s="26">
        <f t="shared" si="237"/>
        <v>0</v>
      </c>
      <c r="LB83" s="26"/>
      <c r="LC83" s="26"/>
      <c r="LD83" s="26">
        <f t="shared" si="238"/>
        <v>0</v>
      </c>
      <c r="LE83" s="26"/>
      <c r="LF83" s="26"/>
      <c r="LG83" s="26">
        <f t="shared" si="239"/>
        <v>0</v>
      </c>
      <c r="LH83" s="26"/>
      <c r="LI83" s="26"/>
      <c r="LJ83" s="26">
        <f t="shared" si="240"/>
        <v>0</v>
      </c>
      <c r="LK83" s="26"/>
      <c r="LL83" s="26"/>
      <c r="LM83" s="26">
        <f t="shared" si="241"/>
        <v>0</v>
      </c>
      <c r="LN83" s="26"/>
      <c r="LO83" s="26"/>
      <c r="LP83" s="26">
        <f t="shared" si="242"/>
        <v>0</v>
      </c>
      <c r="LQ83" s="26"/>
      <c r="LR83" s="26"/>
      <c r="LS83" s="26">
        <f t="shared" si="149"/>
        <v>0</v>
      </c>
      <c r="LT83" s="26"/>
      <c r="LU83" s="26"/>
      <c r="LV83" s="26">
        <f t="shared" si="243"/>
        <v>0</v>
      </c>
      <c r="LW83" s="26"/>
      <c r="LX83" s="26"/>
      <c r="LY83" s="26">
        <f t="shared" si="150"/>
        <v>0</v>
      </c>
      <c r="LZ83" s="26"/>
      <c r="MA83" s="26"/>
      <c r="MB83" s="26">
        <f t="shared" si="244"/>
        <v>0</v>
      </c>
      <c r="MC83" s="26"/>
      <c r="MD83" s="26"/>
      <c r="ME83" s="26">
        <f t="shared" si="245"/>
        <v>0</v>
      </c>
      <c r="MF83" s="26"/>
      <c r="MG83" s="26"/>
      <c r="MH83" s="26">
        <f t="shared" si="246"/>
        <v>0</v>
      </c>
      <c r="MI83" s="26"/>
      <c r="MJ83" s="26"/>
      <c r="MK83" s="26">
        <f t="shared" si="247"/>
        <v>0</v>
      </c>
      <c r="ML83" s="26"/>
      <c r="MM83" s="26"/>
      <c r="MN83" s="26">
        <f t="shared" si="248"/>
        <v>0</v>
      </c>
      <c r="MO83" s="26"/>
      <c r="MP83" s="26"/>
      <c r="MQ83" s="26">
        <f t="shared" si="249"/>
        <v>0</v>
      </c>
      <c r="MR83" s="26"/>
      <c r="MS83" s="26"/>
      <c r="MT83" s="26">
        <f t="shared" si="250"/>
        <v>0</v>
      </c>
      <c r="MU83" s="26"/>
      <c r="MV83" s="26"/>
      <c r="MW83" s="26">
        <f t="shared" si="251"/>
        <v>0</v>
      </c>
      <c r="MX83" s="26"/>
      <c r="MY83" s="26"/>
      <c r="MZ83" s="26">
        <f t="shared" si="252"/>
        <v>0</v>
      </c>
      <c r="NA83" s="26"/>
      <c r="NB83" s="26"/>
      <c r="NC83" s="26">
        <f t="shared" si="253"/>
        <v>0</v>
      </c>
      <c r="ND83" s="26"/>
      <c r="NE83" s="26"/>
      <c r="NF83" s="26">
        <f t="shared" si="254"/>
        <v>0</v>
      </c>
      <c r="NG83" s="26"/>
      <c r="NH83" s="26"/>
      <c r="NI83" s="26">
        <f t="shared" si="255"/>
        <v>0</v>
      </c>
      <c r="NJ83" s="26"/>
      <c r="NK83" s="26"/>
      <c r="NL83" s="26">
        <f t="shared" si="256"/>
        <v>0</v>
      </c>
      <c r="NM83" s="26"/>
      <c r="NN83" s="26"/>
      <c r="NO83" s="26">
        <f t="shared" si="257"/>
        <v>0</v>
      </c>
      <c r="NP83" s="26"/>
      <c r="NQ83" s="26"/>
      <c r="NR83" s="26">
        <f t="shared" si="258"/>
        <v>0</v>
      </c>
      <c r="NS83" s="26"/>
      <c r="NT83" s="26"/>
      <c r="NU83" s="26">
        <f t="shared" si="259"/>
        <v>0</v>
      </c>
      <c r="NV83" s="26"/>
      <c r="NW83" s="26"/>
      <c r="NX83" s="26">
        <f t="shared" si="260"/>
        <v>0</v>
      </c>
      <c r="NY83" s="26"/>
      <c r="NZ83" s="26"/>
      <c r="OA83" s="26">
        <f t="shared" si="261"/>
        <v>0</v>
      </c>
      <c r="OB83" s="26"/>
      <c r="OC83" s="26"/>
      <c r="OD83" s="26">
        <f t="shared" si="262"/>
        <v>0</v>
      </c>
      <c r="OE83" s="26"/>
      <c r="OF83" s="26"/>
      <c r="OG83" s="26">
        <f t="shared" si="263"/>
        <v>0</v>
      </c>
      <c r="OH83" s="26"/>
      <c r="OI83" s="26"/>
      <c r="OJ83" s="26">
        <f t="shared" si="264"/>
        <v>0</v>
      </c>
      <c r="OK83" s="26"/>
      <c r="OL83" s="26"/>
      <c r="OM83" s="26">
        <f t="shared" si="279"/>
        <v>0</v>
      </c>
      <c r="ON83" s="26"/>
      <c r="OO83" s="26"/>
      <c r="OP83" s="26">
        <f t="shared" si="265"/>
        <v>0</v>
      </c>
      <c r="OQ83" s="26"/>
      <c r="OR83" s="26"/>
      <c r="OS83" s="27">
        <f t="shared" si="266"/>
        <v>0</v>
      </c>
      <c r="OT83" s="26"/>
      <c r="OU83" s="26"/>
      <c r="OV83" s="26">
        <f t="shared" si="280"/>
        <v>0</v>
      </c>
      <c r="OW83" s="26"/>
      <c r="OX83" s="26"/>
      <c r="OY83" s="26">
        <f t="shared" si="267"/>
        <v>0</v>
      </c>
      <c r="OZ83" s="26"/>
      <c r="PA83" s="26"/>
      <c r="PB83" s="26">
        <f t="shared" si="268"/>
        <v>0</v>
      </c>
      <c r="PC83" s="26"/>
      <c r="PD83" s="26"/>
      <c r="PE83" s="26">
        <f t="shared" si="269"/>
        <v>0</v>
      </c>
      <c r="PF83" s="28">
        <f t="shared" si="270"/>
        <v>0</v>
      </c>
      <c r="PG83" s="29">
        <f t="shared" si="271"/>
        <v>0</v>
      </c>
      <c r="PH83" s="18"/>
      <c r="PI83" s="28">
        <f t="shared" si="272"/>
        <v>0</v>
      </c>
      <c r="PJ83" s="29">
        <f t="shared" si="273"/>
        <v>0</v>
      </c>
      <c r="PK83" s="6"/>
      <c r="PL83" s="28">
        <f t="shared" si="274"/>
        <v>0</v>
      </c>
      <c r="PM83" s="28">
        <f t="shared" si="275"/>
        <v>0</v>
      </c>
      <c r="PN83" s="6"/>
      <c r="PO83" s="28">
        <f t="shared" si="276"/>
        <v>0</v>
      </c>
      <c r="PP83" s="29">
        <f t="shared" si="277"/>
        <v>0</v>
      </c>
    </row>
    <row r="84" spans="1:432" s="30" customFormat="1" ht="20.25" hidden="1" x14ac:dyDescent="0.3">
      <c r="A84" s="19">
        <v>80</v>
      </c>
      <c r="B84" s="31" t="s">
        <v>192</v>
      </c>
      <c r="C84" s="45" t="s">
        <v>122</v>
      </c>
      <c r="D84" s="26">
        <v>0</v>
      </c>
      <c r="E84" s="26"/>
      <c r="F84" s="26"/>
      <c r="G84" s="26">
        <f t="shared" si="281"/>
        <v>0</v>
      </c>
      <c r="H84" s="26"/>
      <c r="I84" s="26"/>
      <c r="J84" s="26">
        <f t="shared" si="282"/>
        <v>0</v>
      </c>
      <c r="K84" s="26"/>
      <c r="L84" s="26"/>
      <c r="M84" s="26">
        <f t="shared" ref="M84:M97" si="294">J84+K84-L84</f>
        <v>0</v>
      </c>
      <c r="N84" s="26"/>
      <c r="O84" s="26"/>
      <c r="P84" s="26">
        <f t="shared" ref="P84:P97" si="295">M84+N84-O84</f>
        <v>0</v>
      </c>
      <c r="Q84" s="26"/>
      <c r="R84" s="26"/>
      <c r="S84" s="26">
        <f t="shared" si="285"/>
        <v>0</v>
      </c>
      <c r="T84" s="26"/>
      <c r="U84" s="26"/>
      <c r="V84" s="26">
        <f t="shared" si="286"/>
        <v>0</v>
      </c>
      <c r="W84" s="26"/>
      <c r="X84" s="26"/>
      <c r="Y84" s="26">
        <f t="shared" si="287"/>
        <v>0</v>
      </c>
      <c r="Z84" s="26"/>
      <c r="AA84" s="26"/>
      <c r="AB84" s="26">
        <f t="shared" si="288"/>
        <v>0</v>
      </c>
      <c r="AC84" s="26"/>
      <c r="AD84" s="26"/>
      <c r="AE84" s="26">
        <f t="shared" si="289"/>
        <v>0</v>
      </c>
      <c r="AF84" s="26"/>
      <c r="AG84" s="26"/>
      <c r="AH84" s="26">
        <f t="shared" si="290"/>
        <v>0</v>
      </c>
      <c r="AI84" s="26"/>
      <c r="AJ84" s="26"/>
      <c r="AK84" s="26">
        <f t="shared" si="291"/>
        <v>0</v>
      </c>
      <c r="AL84" s="26"/>
      <c r="AM84" s="26"/>
      <c r="AN84" s="26">
        <f t="shared" si="292"/>
        <v>0</v>
      </c>
      <c r="AO84" s="26"/>
      <c r="AP84" s="26"/>
      <c r="AQ84" s="26">
        <f t="shared" si="293"/>
        <v>0</v>
      </c>
      <c r="AR84" s="26"/>
      <c r="AS84" s="26"/>
      <c r="AT84" s="26">
        <f t="shared" si="151"/>
        <v>0</v>
      </c>
      <c r="AU84" s="26"/>
      <c r="AV84" s="26"/>
      <c r="AW84" s="26">
        <f t="shared" si="152"/>
        <v>0</v>
      </c>
      <c r="AX84" s="26"/>
      <c r="AY84" s="26"/>
      <c r="AZ84" s="26">
        <f t="shared" si="153"/>
        <v>0</v>
      </c>
      <c r="BA84" s="26"/>
      <c r="BB84" s="26"/>
      <c r="BC84" s="26">
        <f t="shared" si="154"/>
        <v>0</v>
      </c>
      <c r="BD84" s="26"/>
      <c r="BE84" s="26"/>
      <c r="BF84" s="26">
        <f t="shared" si="155"/>
        <v>0</v>
      </c>
      <c r="BG84" s="26"/>
      <c r="BH84" s="26"/>
      <c r="BI84" s="26">
        <f t="shared" si="156"/>
        <v>0</v>
      </c>
      <c r="BJ84" s="26"/>
      <c r="BK84" s="26"/>
      <c r="BL84" s="26">
        <f t="shared" si="157"/>
        <v>0</v>
      </c>
      <c r="BM84" s="26"/>
      <c r="BN84" s="26"/>
      <c r="BO84" s="26">
        <f t="shared" si="158"/>
        <v>0</v>
      </c>
      <c r="BP84" s="26"/>
      <c r="BQ84" s="26"/>
      <c r="BR84" s="26">
        <f t="shared" si="159"/>
        <v>0</v>
      </c>
      <c r="BS84" s="26"/>
      <c r="BT84" s="26"/>
      <c r="BU84" s="26">
        <f t="shared" si="160"/>
        <v>0</v>
      </c>
      <c r="BV84" s="26"/>
      <c r="BW84" s="26"/>
      <c r="BX84" s="26">
        <f t="shared" si="161"/>
        <v>0</v>
      </c>
      <c r="BY84" s="26"/>
      <c r="BZ84" s="26"/>
      <c r="CA84" s="27">
        <f t="shared" si="162"/>
        <v>0</v>
      </c>
      <c r="CB84" s="26"/>
      <c r="CC84" s="26"/>
      <c r="CD84" s="26">
        <f t="shared" si="163"/>
        <v>0</v>
      </c>
      <c r="CE84" s="26"/>
      <c r="CF84" s="26"/>
      <c r="CG84" s="26">
        <f t="shared" si="164"/>
        <v>0</v>
      </c>
      <c r="CH84" s="26"/>
      <c r="CI84" s="26"/>
      <c r="CJ84" s="26">
        <f t="shared" si="165"/>
        <v>0</v>
      </c>
      <c r="CK84" s="26"/>
      <c r="CL84" s="26"/>
      <c r="CM84" s="26">
        <f t="shared" si="166"/>
        <v>0</v>
      </c>
      <c r="CN84" s="26"/>
      <c r="CO84" s="26"/>
      <c r="CP84" s="26">
        <f t="shared" si="167"/>
        <v>0</v>
      </c>
      <c r="CQ84" s="26"/>
      <c r="CR84" s="26"/>
      <c r="CS84" s="26">
        <f t="shared" si="168"/>
        <v>0</v>
      </c>
      <c r="CT84" s="26"/>
      <c r="CU84" s="26"/>
      <c r="CV84" s="26">
        <f t="shared" si="169"/>
        <v>0</v>
      </c>
      <c r="CW84" s="26"/>
      <c r="CX84" s="26"/>
      <c r="CY84" s="26">
        <f t="shared" si="170"/>
        <v>0</v>
      </c>
      <c r="CZ84" s="26"/>
      <c r="DA84" s="26"/>
      <c r="DB84" s="26">
        <f t="shared" si="171"/>
        <v>0</v>
      </c>
      <c r="DC84" s="26"/>
      <c r="DD84" s="26"/>
      <c r="DE84" s="26">
        <f t="shared" si="172"/>
        <v>0</v>
      </c>
      <c r="DF84" s="26"/>
      <c r="DG84" s="26"/>
      <c r="DH84" s="26">
        <f t="shared" si="173"/>
        <v>0</v>
      </c>
      <c r="DI84" s="26"/>
      <c r="DJ84" s="26"/>
      <c r="DK84" s="26">
        <f t="shared" si="174"/>
        <v>0</v>
      </c>
      <c r="DL84" s="26"/>
      <c r="DM84" s="26"/>
      <c r="DN84" s="26">
        <f t="shared" si="175"/>
        <v>0</v>
      </c>
      <c r="DO84" s="26"/>
      <c r="DP84" s="26"/>
      <c r="DQ84" s="26">
        <f t="shared" si="176"/>
        <v>0</v>
      </c>
      <c r="DR84" s="26"/>
      <c r="DS84" s="26"/>
      <c r="DT84" s="26">
        <f t="shared" si="177"/>
        <v>0</v>
      </c>
      <c r="DU84" s="26"/>
      <c r="DV84" s="26"/>
      <c r="DW84" s="26">
        <f t="shared" si="178"/>
        <v>0</v>
      </c>
      <c r="DX84" s="26"/>
      <c r="DY84" s="26"/>
      <c r="DZ84" s="26">
        <f t="shared" si="179"/>
        <v>0</v>
      </c>
      <c r="EA84" s="26"/>
      <c r="EB84" s="26"/>
      <c r="EC84" s="26">
        <f t="shared" si="180"/>
        <v>0</v>
      </c>
      <c r="ED84" s="26"/>
      <c r="EE84" s="26"/>
      <c r="EF84" s="26">
        <f t="shared" si="181"/>
        <v>0</v>
      </c>
      <c r="EG84" s="26"/>
      <c r="EH84" s="26"/>
      <c r="EI84" s="26">
        <f t="shared" si="182"/>
        <v>0</v>
      </c>
      <c r="EJ84" s="26"/>
      <c r="EK84" s="26"/>
      <c r="EL84" s="26">
        <f t="shared" si="183"/>
        <v>0</v>
      </c>
      <c r="EM84" s="26"/>
      <c r="EN84" s="26"/>
      <c r="EO84" s="26">
        <f t="shared" si="184"/>
        <v>0</v>
      </c>
      <c r="EP84" s="26"/>
      <c r="EQ84" s="26"/>
      <c r="ER84" s="26">
        <f t="shared" si="185"/>
        <v>0</v>
      </c>
      <c r="ES84" s="26"/>
      <c r="ET84" s="26"/>
      <c r="EU84" s="26">
        <f t="shared" si="186"/>
        <v>0</v>
      </c>
      <c r="EV84" s="26"/>
      <c r="EW84" s="26"/>
      <c r="EX84" s="26">
        <f t="shared" si="187"/>
        <v>0</v>
      </c>
      <c r="EY84" s="26"/>
      <c r="EZ84" s="26"/>
      <c r="FA84" s="26">
        <f t="shared" si="188"/>
        <v>0</v>
      </c>
      <c r="FB84" s="26"/>
      <c r="FC84" s="26"/>
      <c r="FD84" s="26">
        <f t="shared" si="189"/>
        <v>0</v>
      </c>
      <c r="FE84" s="26"/>
      <c r="FF84" s="26"/>
      <c r="FG84" s="26">
        <f t="shared" si="147"/>
        <v>0</v>
      </c>
      <c r="FH84" s="26"/>
      <c r="FI84" s="26"/>
      <c r="FJ84" s="26">
        <f t="shared" si="190"/>
        <v>0</v>
      </c>
      <c r="FK84" s="26"/>
      <c r="FL84" s="26"/>
      <c r="FM84" s="26">
        <f t="shared" si="191"/>
        <v>0</v>
      </c>
      <c r="FN84" s="26"/>
      <c r="FO84" s="26"/>
      <c r="FP84" s="26">
        <f t="shared" si="192"/>
        <v>0</v>
      </c>
      <c r="FQ84" s="26"/>
      <c r="FR84" s="26"/>
      <c r="FS84" s="26">
        <f t="shared" si="193"/>
        <v>0</v>
      </c>
      <c r="FT84" s="26"/>
      <c r="FU84" s="26"/>
      <c r="FV84" s="26">
        <f t="shared" si="194"/>
        <v>0</v>
      </c>
      <c r="FW84" s="26"/>
      <c r="FX84" s="26"/>
      <c r="FY84" s="26">
        <f t="shared" si="195"/>
        <v>0</v>
      </c>
      <c r="FZ84" s="26"/>
      <c r="GA84" s="26"/>
      <c r="GB84" s="26">
        <f t="shared" si="196"/>
        <v>0</v>
      </c>
      <c r="GC84" s="26"/>
      <c r="GD84" s="26"/>
      <c r="GE84" s="26">
        <f t="shared" si="197"/>
        <v>0</v>
      </c>
      <c r="GF84" s="26"/>
      <c r="GG84" s="26"/>
      <c r="GH84" s="26">
        <f t="shared" si="198"/>
        <v>0</v>
      </c>
      <c r="GI84" s="26"/>
      <c r="GJ84" s="26"/>
      <c r="GK84" s="26">
        <f t="shared" si="199"/>
        <v>0</v>
      </c>
      <c r="GL84" s="26"/>
      <c r="GM84" s="26"/>
      <c r="GN84" s="26">
        <f t="shared" si="200"/>
        <v>0</v>
      </c>
      <c r="GO84" s="26"/>
      <c r="GP84" s="26"/>
      <c r="GQ84" s="26">
        <f t="shared" si="201"/>
        <v>0</v>
      </c>
      <c r="GR84" s="26"/>
      <c r="GS84" s="26"/>
      <c r="GT84" s="26">
        <f t="shared" si="202"/>
        <v>0</v>
      </c>
      <c r="GU84" s="26"/>
      <c r="GV84" s="26"/>
      <c r="GW84" s="26">
        <f t="shared" si="203"/>
        <v>0</v>
      </c>
      <c r="GX84" s="26"/>
      <c r="GY84" s="26"/>
      <c r="GZ84" s="26">
        <f t="shared" si="204"/>
        <v>0</v>
      </c>
      <c r="HA84" s="26"/>
      <c r="HB84" s="26"/>
      <c r="HC84" s="26">
        <f t="shared" si="205"/>
        <v>0</v>
      </c>
      <c r="HD84" s="26"/>
      <c r="HE84" s="26"/>
      <c r="HF84" s="26">
        <f t="shared" si="206"/>
        <v>0</v>
      </c>
      <c r="HG84" s="26"/>
      <c r="HH84" s="26"/>
      <c r="HI84" s="26">
        <f t="shared" si="207"/>
        <v>0</v>
      </c>
      <c r="HJ84" s="26"/>
      <c r="HK84" s="26"/>
      <c r="HL84" s="26">
        <f t="shared" si="208"/>
        <v>0</v>
      </c>
      <c r="HM84" s="26"/>
      <c r="HN84" s="26"/>
      <c r="HO84" s="26">
        <f t="shared" si="209"/>
        <v>0</v>
      </c>
      <c r="HP84" s="26"/>
      <c r="HQ84" s="26"/>
      <c r="HR84" s="26">
        <f t="shared" si="210"/>
        <v>0</v>
      </c>
      <c r="HS84" s="26"/>
      <c r="HT84" s="26"/>
      <c r="HU84" s="26">
        <f t="shared" si="148"/>
        <v>0</v>
      </c>
      <c r="HV84" s="26"/>
      <c r="HW84" s="26"/>
      <c r="HX84" s="26">
        <f t="shared" si="211"/>
        <v>0</v>
      </c>
      <c r="HY84" s="26"/>
      <c r="HZ84" s="26"/>
      <c r="IA84" s="26">
        <f t="shared" si="212"/>
        <v>0</v>
      </c>
      <c r="IB84" s="26"/>
      <c r="IC84" s="26"/>
      <c r="ID84" s="26">
        <f t="shared" si="213"/>
        <v>0</v>
      </c>
      <c r="IE84" s="26"/>
      <c r="IF84" s="26"/>
      <c r="IG84" s="33">
        <f t="shared" si="214"/>
        <v>0</v>
      </c>
      <c r="IH84" s="26"/>
      <c r="II84" s="26"/>
      <c r="IJ84" s="33">
        <f t="shared" si="215"/>
        <v>0</v>
      </c>
      <c r="IK84" s="26"/>
      <c r="IL84" s="26"/>
      <c r="IM84" s="33">
        <f t="shared" si="216"/>
        <v>0</v>
      </c>
      <c r="IN84" s="26"/>
      <c r="IO84" s="26"/>
      <c r="IP84" s="26">
        <f t="shared" si="217"/>
        <v>0</v>
      </c>
      <c r="IQ84" s="26"/>
      <c r="IR84" s="26"/>
      <c r="IS84" s="26">
        <f t="shared" si="218"/>
        <v>0</v>
      </c>
      <c r="IT84" s="26"/>
      <c r="IU84" s="26"/>
      <c r="IV84" s="26">
        <f t="shared" si="219"/>
        <v>0</v>
      </c>
      <c r="IW84" s="26"/>
      <c r="IX84" s="26"/>
      <c r="IY84" s="26">
        <f t="shared" si="220"/>
        <v>0</v>
      </c>
      <c r="IZ84" s="26"/>
      <c r="JA84" s="26"/>
      <c r="JB84" s="26">
        <f t="shared" si="221"/>
        <v>0</v>
      </c>
      <c r="JC84" s="26"/>
      <c r="JD84" s="26"/>
      <c r="JE84" s="26">
        <f t="shared" si="222"/>
        <v>0</v>
      </c>
      <c r="JF84" s="26"/>
      <c r="JG84" s="26"/>
      <c r="JH84" s="26">
        <f t="shared" si="223"/>
        <v>0</v>
      </c>
      <c r="JI84" s="26"/>
      <c r="JJ84" s="26"/>
      <c r="JK84" s="26">
        <f t="shared" si="224"/>
        <v>0</v>
      </c>
      <c r="JL84" s="26"/>
      <c r="JM84" s="26"/>
      <c r="JN84" s="26">
        <f t="shared" si="225"/>
        <v>0</v>
      </c>
      <c r="JO84" s="26"/>
      <c r="JP84" s="26"/>
      <c r="JQ84" s="26">
        <f t="shared" si="226"/>
        <v>0</v>
      </c>
      <c r="JR84" s="26"/>
      <c r="JS84" s="26"/>
      <c r="JT84" s="26">
        <f t="shared" si="227"/>
        <v>0</v>
      </c>
      <c r="JU84" s="26"/>
      <c r="JV84" s="26"/>
      <c r="JW84" s="26">
        <f t="shared" si="278"/>
        <v>0</v>
      </c>
      <c r="JX84" s="26"/>
      <c r="JY84" s="26"/>
      <c r="JZ84" s="26">
        <f t="shared" si="228"/>
        <v>0</v>
      </c>
      <c r="KA84" s="26"/>
      <c r="KB84" s="26"/>
      <c r="KC84" s="26">
        <f t="shared" si="229"/>
        <v>0</v>
      </c>
      <c r="KD84" s="26"/>
      <c r="KE84" s="26"/>
      <c r="KF84" s="26">
        <f t="shared" si="230"/>
        <v>0</v>
      </c>
      <c r="KG84" s="26"/>
      <c r="KH84" s="26"/>
      <c r="KI84" s="26">
        <f t="shared" si="231"/>
        <v>0</v>
      </c>
      <c r="KJ84" s="26"/>
      <c r="KK84" s="26"/>
      <c r="KL84" s="26">
        <f t="shared" si="232"/>
        <v>0</v>
      </c>
      <c r="KM84" s="26"/>
      <c r="KN84" s="26"/>
      <c r="KO84" s="26">
        <f t="shared" si="233"/>
        <v>0</v>
      </c>
      <c r="KP84" s="26"/>
      <c r="KQ84" s="26"/>
      <c r="KR84" s="26">
        <f t="shared" si="234"/>
        <v>0</v>
      </c>
      <c r="KS84" s="26"/>
      <c r="KT84" s="26"/>
      <c r="KU84" s="26">
        <f t="shared" si="235"/>
        <v>0</v>
      </c>
      <c r="KV84" s="26"/>
      <c r="KW84" s="26"/>
      <c r="KX84" s="26">
        <f t="shared" si="236"/>
        <v>0</v>
      </c>
      <c r="KY84" s="26"/>
      <c r="KZ84" s="26"/>
      <c r="LA84" s="26">
        <f t="shared" si="237"/>
        <v>0</v>
      </c>
      <c r="LB84" s="26"/>
      <c r="LC84" s="26"/>
      <c r="LD84" s="26">
        <f t="shared" si="238"/>
        <v>0</v>
      </c>
      <c r="LE84" s="26"/>
      <c r="LF84" s="26"/>
      <c r="LG84" s="26">
        <f t="shared" si="239"/>
        <v>0</v>
      </c>
      <c r="LH84" s="26"/>
      <c r="LI84" s="26"/>
      <c r="LJ84" s="26">
        <f t="shared" si="240"/>
        <v>0</v>
      </c>
      <c r="LK84" s="26"/>
      <c r="LL84" s="26"/>
      <c r="LM84" s="26">
        <f t="shared" si="241"/>
        <v>0</v>
      </c>
      <c r="LN84" s="26"/>
      <c r="LO84" s="26"/>
      <c r="LP84" s="26">
        <f t="shared" si="242"/>
        <v>0</v>
      </c>
      <c r="LQ84" s="26"/>
      <c r="LR84" s="26"/>
      <c r="LS84" s="26">
        <f t="shared" si="149"/>
        <v>0</v>
      </c>
      <c r="LT84" s="26"/>
      <c r="LU84" s="26"/>
      <c r="LV84" s="26">
        <f t="shared" si="243"/>
        <v>0</v>
      </c>
      <c r="LW84" s="26"/>
      <c r="LX84" s="26"/>
      <c r="LY84" s="26">
        <f t="shared" si="150"/>
        <v>0</v>
      </c>
      <c r="LZ84" s="26"/>
      <c r="MA84" s="26"/>
      <c r="MB84" s="26">
        <f t="shared" si="244"/>
        <v>0</v>
      </c>
      <c r="MC84" s="26"/>
      <c r="MD84" s="26"/>
      <c r="ME84" s="26">
        <f t="shared" si="245"/>
        <v>0</v>
      </c>
      <c r="MF84" s="26"/>
      <c r="MG84" s="26"/>
      <c r="MH84" s="26">
        <f t="shared" si="246"/>
        <v>0</v>
      </c>
      <c r="MI84" s="26"/>
      <c r="MJ84" s="26"/>
      <c r="MK84" s="26">
        <f t="shared" si="247"/>
        <v>0</v>
      </c>
      <c r="ML84" s="26"/>
      <c r="MM84" s="26"/>
      <c r="MN84" s="26">
        <f t="shared" si="248"/>
        <v>0</v>
      </c>
      <c r="MO84" s="26"/>
      <c r="MP84" s="26"/>
      <c r="MQ84" s="26">
        <f t="shared" si="249"/>
        <v>0</v>
      </c>
      <c r="MR84" s="26"/>
      <c r="MS84" s="26"/>
      <c r="MT84" s="26">
        <f t="shared" si="250"/>
        <v>0</v>
      </c>
      <c r="MU84" s="26"/>
      <c r="MV84" s="26"/>
      <c r="MW84" s="26">
        <f t="shared" si="251"/>
        <v>0</v>
      </c>
      <c r="MX84" s="26"/>
      <c r="MY84" s="26"/>
      <c r="MZ84" s="26">
        <f t="shared" si="252"/>
        <v>0</v>
      </c>
      <c r="NA84" s="26"/>
      <c r="NB84" s="26"/>
      <c r="NC84" s="26">
        <f t="shared" si="253"/>
        <v>0</v>
      </c>
      <c r="ND84" s="26"/>
      <c r="NE84" s="26"/>
      <c r="NF84" s="26">
        <f t="shared" si="254"/>
        <v>0</v>
      </c>
      <c r="NG84" s="26"/>
      <c r="NH84" s="26"/>
      <c r="NI84" s="26">
        <f t="shared" si="255"/>
        <v>0</v>
      </c>
      <c r="NJ84" s="26"/>
      <c r="NK84" s="26"/>
      <c r="NL84" s="26">
        <f t="shared" si="256"/>
        <v>0</v>
      </c>
      <c r="NM84" s="26"/>
      <c r="NN84" s="26"/>
      <c r="NO84" s="26">
        <f t="shared" si="257"/>
        <v>0</v>
      </c>
      <c r="NP84" s="26"/>
      <c r="NQ84" s="26"/>
      <c r="NR84" s="26">
        <f t="shared" si="258"/>
        <v>0</v>
      </c>
      <c r="NS84" s="26"/>
      <c r="NT84" s="26"/>
      <c r="NU84" s="26">
        <f t="shared" si="259"/>
        <v>0</v>
      </c>
      <c r="NV84" s="26"/>
      <c r="NW84" s="26"/>
      <c r="NX84" s="26">
        <f t="shared" si="260"/>
        <v>0</v>
      </c>
      <c r="NY84" s="26"/>
      <c r="NZ84" s="26"/>
      <c r="OA84" s="26">
        <f t="shared" si="261"/>
        <v>0</v>
      </c>
      <c r="OB84" s="26"/>
      <c r="OC84" s="26"/>
      <c r="OD84" s="26">
        <f t="shared" si="262"/>
        <v>0</v>
      </c>
      <c r="OE84" s="26"/>
      <c r="OF84" s="26"/>
      <c r="OG84" s="26">
        <f t="shared" si="263"/>
        <v>0</v>
      </c>
      <c r="OH84" s="26"/>
      <c r="OI84" s="26"/>
      <c r="OJ84" s="26">
        <f t="shared" si="264"/>
        <v>0</v>
      </c>
      <c r="OK84" s="26"/>
      <c r="OL84" s="26"/>
      <c r="OM84" s="26">
        <f t="shared" si="279"/>
        <v>0</v>
      </c>
      <c r="ON84" s="26"/>
      <c r="OO84" s="26"/>
      <c r="OP84" s="26">
        <f t="shared" si="265"/>
        <v>0</v>
      </c>
      <c r="OQ84" s="26"/>
      <c r="OR84" s="26"/>
      <c r="OS84" s="27">
        <f t="shared" si="266"/>
        <v>0</v>
      </c>
      <c r="OT84" s="26"/>
      <c r="OU84" s="26"/>
      <c r="OV84" s="26">
        <f t="shared" si="280"/>
        <v>0</v>
      </c>
      <c r="OW84" s="26"/>
      <c r="OX84" s="26"/>
      <c r="OY84" s="26">
        <f t="shared" si="267"/>
        <v>0</v>
      </c>
      <c r="OZ84" s="26"/>
      <c r="PA84" s="26"/>
      <c r="PB84" s="26">
        <f t="shared" si="268"/>
        <v>0</v>
      </c>
      <c r="PC84" s="26"/>
      <c r="PD84" s="26"/>
      <c r="PE84" s="26">
        <f t="shared" si="269"/>
        <v>0</v>
      </c>
      <c r="PF84" s="28">
        <f t="shared" si="270"/>
        <v>0</v>
      </c>
      <c r="PG84" s="29">
        <f t="shared" si="271"/>
        <v>0</v>
      </c>
      <c r="PH84" s="18"/>
      <c r="PI84" s="28">
        <f t="shared" si="272"/>
        <v>0</v>
      </c>
      <c r="PJ84" s="29">
        <f t="shared" si="273"/>
        <v>0</v>
      </c>
      <c r="PK84" s="6"/>
      <c r="PL84" s="28">
        <f t="shared" si="274"/>
        <v>0</v>
      </c>
      <c r="PM84" s="28">
        <f t="shared" si="275"/>
        <v>0</v>
      </c>
      <c r="PN84" s="6"/>
      <c r="PO84" s="28">
        <f t="shared" si="276"/>
        <v>0</v>
      </c>
      <c r="PP84" s="29">
        <f t="shared" si="277"/>
        <v>0</v>
      </c>
    </row>
    <row r="85" spans="1:432" s="30" customFormat="1" ht="20.25" hidden="1" x14ac:dyDescent="0.3">
      <c r="A85" s="19">
        <v>81</v>
      </c>
      <c r="B85" s="31" t="s">
        <v>193</v>
      </c>
      <c r="C85" s="45" t="s">
        <v>122</v>
      </c>
      <c r="D85" s="26">
        <v>0</v>
      </c>
      <c r="E85" s="26"/>
      <c r="F85" s="26"/>
      <c r="G85" s="26">
        <f t="shared" si="281"/>
        <v>0</v>
      </c>
      <c r="H85" s="26"/>
      <c r="I85" s="26"/>
      <c r="J85" s="26">
        <f t="shared" si="282"/>
        <v>0</v>
      </c>
      <c r="K85" s="26"/>
      <c r="L85" s="26"/>
      <c r="M85" s="26">
        <f t="shared" si="294"/>
        <v>0</v>
      </c>
      <c r="N85" s="26"/>
      <c r="O85" s="26"/>
      <c r="P85" s="26">
        <f t="shared" si="295"/>
        <v>0</v>
      </c>
      <c r="Q85" s="26"/>
      <c r="R85" s="26"/>
      <c r="S85" s="26">
        <f t="shared" si="285"/>
        <v>0</v>
      </c>
      <c r="T85" s="26"/>
      <c r="U85" s="26"/>
      <c r="V85" s="26">
        <f t="shared" si="286"/>
        <v>0</v>
      </c>
      <c r="W85" s="26"/>
      <c r="X85" s="26"/>
      <c r="Y85" s="26">
        <f t="shared" si="287"/>
        <v>0</v>
      </c>
      <c r="Z85" s="26"/>
      <c r="AA85" s="26"/>
      <c r="AB85" s="26">
        <f t="shared" si="288"/>
        <v>0</v>
      </c>
      <c r="AC85" s="26"/>
      <c r="AD85" s="26"/>
      <c r="AE85" s="26">
        <f t="shared" si="289"/>
        <v>0</v>
      </c>
      <c r="AF85" s="26"/>
      <c r="AG85" s="26"/>
      <c r="AH85" s="26">
        <f t="shared" si="290"/>
        <v>0</v>
      </c>
      <c r="AI85" s="26"/>
      <c r="AJ85" s="26"/>
      <c r="AK85" s="26">
        <f t="shared" si="291"/>
        <v>0</v>
      </c>
      <c r="AL85" s="26"/>
      <c r="AM85" s="26"/>
      <c r="AN85" s="26">
        <f t="shared" si="292"/>
        <v>0</v>
      </c>
      <c r="AO85" s="26"/>
      <c r="AP85" s="26"/>
      <c r="AQ85" s="26">
        <f t="shared" si="293"/>
        <v>0</v>
      </c>
      <c r="AR85" s="26"/>
      <c r="AS85" s="26"/>
      <c r="AT85" s="26">
        <f t="shared" si="151"/>
        <v>0</v>
      </c>
      <c r="AU85" s="26"/>
      <c r="AV85" s="26"/>
      <c r="AW85" s="26">
        <f t="shared" si="152"/>
        <v>0</v>
      </c>
      <c r="AX85" s="26"/>
      <c r="AY85" s="26"/>
      <c r="AZ85" s="26">
        <f t="shared" si="153"/>
        <v>0</v>
      </c>
      <c r="BA85" s="26"/>
      <c r="BB85" s="26"/>
      <c r="BC85" s="26">
        <f t="shared" si="154"/>
        <v>0</v>
      </c>
      <c r="BD85" s="26"/>
      <c r="BE85" s="26"/>
      <c r="BF85" s="26">
        <f t="shared" si="155"/>
        <v>0</v>
      </c>
      <c r="BG85" s="26"/>
      <c r="BH85" s="26"/>
      <c r="BI85" s="26">
        <f t="shared" si="156"/>
        <v>0</v>
      </c>
      <c r="BJ85" s="26"/>
      <c r="BK85" s="26"/>
      <c r="BL85" s="26">
        <f t="shared" si="157"/>
        <v>0</v>
      </c>
      <c r="BM85" s="26"/>
      <c r="BN85" s="26"/>
      <c r="BO85" s="26">
        <f t="shared" si="158"/>
        <v>0</v>
      </c>
      <c r="BP85" s="26"/>
      <c r="BQ85" s="26"/>
      <c r="BR85" s="26">
        <f t="shared" si="159"/>
        <v>0</v>
      </c>
      <c r="BS85" s="26"/>
      <c r="BT85" s="26"/>
      <c r="BU85" s="26">
        <f t="shared" si="160"/>
        <v>0</v>
      </c>
      <c r="BV85" s="26"/>
      <c r="BW85" s="26"/>
      <c r="BX85" s="26">
        <f t="shared" si="161"/>
        <v>0</v>
      </c>
      <c r="BY85" s="26"/>
      <c r="BZ85" s="26"/>
      <c r="CA85" s="27">
        <f t="shared" si="162"/>
        <v>0</v>
      </c>
      <c r="CB85" s="26"/>
      <c r="CC85" s="26"/>
      <c r="CD85" s="26">
        <f t="shared" si="163"/>
        <v>0</v>
      </c>
      <c r="CE85" s="26"/>
      <c r="CF85" s="26"/>
      <c r="CG85" s="26">
        <f t="shared" si="164"/>
        <v>0</v>
      </c>
      <c r="CH85" s="26"/>
      <c r="CI85" s="26"/>
      <c r="CJ85" s="26">
        <f t="shared" si="165"/>
        <v>0</v>
      </c>
      <c r="CK85" s="26"/>
      <c r="CL85" s="26"/>
      <c r="CM85" s="26">
        <f t="shared" si="166"/>
        <v>0</v>
      </c>
      <c r="CN85" s="26"/>
      <c r="CO85" s="26"/>
      <c r="CP85" s="26">
        <f t="shared" si="167"/>
        <v>0</v>
      </c>
      <c r="CQ85" s="26"/>
      <c r="CR85" s="26"/>
      <c r="CS85" s="26">
        <f t="shared" si="168"/>
        <v>0</v>
      </c>
      <c r="CT85" s="26"/>
      <c r="CU85" s="26"/>
      <c r="CV85" s="26">
        <f t="shared" si="169"/>
        <v>0</v>
      </c>
      <c r="CW85" s="26"/>
      <c r="CX85" s="26"/>
      <c r="CY85" s="26">
        <f t="shared" si="170"/>
        <v>0</v>
      </c>
      <c r="CZ85" s="26"/>
      <c r="DA85" s="26"/>
      <c r="DB85" s="26">
        <f t="shared" si="171"/>
        <v>0</v>
      </c>
      <c r="DC85" s="26"/>
      <c r="DD85" s="26"/>
      <c r="DE85" s="26">
        <f t="shared" si="172"/>
        <v>0</v>
      </c>
      <c r="DF85" s="26"/>
      <c r="DG85" s="26"/>
      <c r="DH85" s="26">
        <f t="shared" si="173"/>
        <v>0</v>
      </c>
      <c r="DI85" s="26"/>
      <c r="DJ85" s="26"/>
      <c r="DK85" s="26">
        <f t="shared" si="174"/>
        <v>0</v>
      </c>
      <c r="DL85" s="26"/>
      <c r="DM85" s="26"/>
      <c r="DN85" s="26">
        <f t="shared" si="175"/>
        <v>0</v>
      </c>
      <c r="DO85" s="26"/>
      <c r="DP85" s="26"/>
      <c r="DQ85" s="26">
        <f t="shared" si="176"/>
        <v>0</v>
      </c>
      <c r="DR85" s="26"/>
      <c r="DS85" s="26"/>
      <c r="DT85" s="26">
        <f t="shared" si="177"/>
        <v>0</v>
      </c>
      <c r="DU85" s="26"/>
      <c r="DV85" s="26"/>
      <c r="DW85" s="26">
        <f t="shared" si="178"/>
        <v>0</v>
      </c>
      <c r="DX85" s="26"/>
      <c r="DY85" s="26"/>
      <c r="DZ85" s="26">
        <f t="shared" si="179"/>
        <v>0</v>
      </c>
      <c r="EA85" s="26"/>
      <c r="EB85" s="26"/>
      <c r="EC85" s="26">
        <f t="shared" si="180"/>
        <v>0</v>
      </c>
      <c r="ED85" s="26"/>
      <c r="EE85" s="26"/>
      <c r="EF85" s="26">
        <f t="shared" si="181"/>
        <v>0</v>
      </c>
      <c r="EG85" s="26"/>
      <c r="EH85" s="26"/>
      <c r="EI85" s="26">
        <f t="shared" si="182"/>
        <v>0</v>
      </c>
      <c r="EJ85" s="26"/>
      <c r="EK85" s="26"/>
      <c r="EL85" s="26">
        <f t="shared" si="183"/>
        <v>0</v>
      </c>
      <c r="EM85" s="26"/>
      <c r="EN85" s="26"/>
      <c r="EO85" s="26">
        <f t="shared" si="184"/>
        <v>0</v>
      </c>
      <c r="EP85" s="26"/>
      <c r="EQ85" s="26"/>
      <c r="ER85" s="26">
        <f t="shared" si="185"/>
        <v>0</v>
      </c>
      <c r="ES85" s="26"/>
      <c r="ET85" s="26"/>
      <c r="EU85" s="26">
        <f t="shared" si="186"/>
        <v>0</v>
      </c>
      <c r="EV85" s="26"/>
      <c r="EW85" s="26"/>
      <c r="EX85" s="26">
        <f t="shared" si="187"/>
        <v>0</v>
      </c>
      <c r="EY85" s="26"/>
      <c r="EZ85" s="26"/>
      <c r="FA85" s="26">
        <f t="shared" si="188"/>
        <v>0</v>
      </c>
      <c r="FB85" s="26"/>
      <c r="FC85" s="26"/>
      <c r="FD85" s="26">
        <f t="shared" si="189"/>
        <v>0</v>
      </c>
      <c r="FE85" s="26"/>
      <c r="FF85" s="26"/>
      <c r="FG85" s="26">
        <f t="shared" si="147"/>
        <v>0</v>
      </c>
      <c r="FH85" s="26"/>
      <c r="FI85" s="26"/>
      <c r="FJ85" s="26">
        <f t="shared" si="190"/>
        <v>0</v>
      </c>
      <c r="FK85" s="26"/>
      <c r="FL85" s="26"/>
      <c r="FM85" s="26">
        <f t="shared" si="191"/>
        <v>0</v>
      </c>
      <c r="FN85" s="26"/>
      <c r="FO85" s="26"/>
      <c r="FP85" s="26">
        <f t="shared" si="192"/>
        <v>0</v>
      </c>
      <c r="FQ85" s="26"/>
      <c r="FR85" s="26"/>
      <c r="FS85" s="26">
        <f t="shared" si="193"/>
        <v>0</v>
      </c>
      <c r="FT85" s="26">
        <v>1</v>
      </c>
      <c r="FU85" s="26">
        <v>1</v>
      </c>
      <c r="FV85" s="26">
        <f t="shared" si="194"/>
        <v>0</v>
      </c>
      <c r="FW85" s="26"/>
      <c r="FX85" s="26"/>
      <c r="FY85" s="26">
        <f t="shared" si="195"/>
        <v>0</v>
      </c>
      <c r="FZ85" s="26"/>
      <c r="GA85" s="26"/>
      <c r="GB85" s="26">
        <f t="shared" si="196"/>
        <v>0</v>
      </c>
      <c r="GC85" s="26"/>
      <c r="GD85" s="26"/>
      <c r="GE85" s="26">
        <f t="shared" si="197"/>
        <v>0</v>
      </c>
      <c r="GF85" s="26"/>
      <c r="GG85" s="26"/>
      <c r="GH85" s="26">
        <f t="shared" si="198"/>
        <v>0</v>
      </c>
      <c r="GI85" s="26"/>
      <c r="GJ85" s="26"/>
      <c r="GK85" s="26">
        <f t="shared" si="199"/>
        <v>0</v>
      </c>
      <c r="GL85" s="26"/>
      <c r="GM85" s="26"/>
      <c r="GN85" s="26">
        <f t="shared" si="200"/>
        <v>0</v>
      </c>
      <c r="GO85" s="26"/>
      <c r="GP85" s="26"/>
      <c r="GQ85" s="26">
        <f t="shared" si="201"/>
        <v>0</v>
      </c>
      <c r="GR85" s="26"/>
      <c r="GS85" s="26"/>
      <c r="GT85" s="26">
        <f t="shared" si="202"/>
        <v>0</v>
      </c>
      <c r="GU85" s="26"/>
      <c r="GV85" s="26"/>
      <c r="GW85" s="26">
        <f t="shared" si="203"/>
        <v>0</v>
      </c>
      <c r="GX85" s="26"/>
      <c r="GY85" s="26"/>
      <c r="GZ85" s="26">
        <f t="shared" si="204"/>
        <v>0</v>
      </c>
      <c r="HA85" s="26">
        <v>1</v>
      </c>
      <c r="HB85" s="26">
        <v>1</v>
      </c>
      <c r="HC85" s="26">
        <f t="shared" si="205"/>
        <v>0</v>
      </c>
      <c r="HD85" s="26"/>
      <c r="HE85" s="26"/>
      <c r="HF85" s="26">
        <f t="shared" si="206"/>
        <v>0</v>
      </c>
      <c r="HG85" s="26"/>
      <c r="HH85" s="26"/>
      <c r="HI85" s="26">
        <f t="shared" si="207"/>
        <v>0</v>
      </c>
      <c r="HJ85" s="26"/>
      <c r="HK85" s="26"/>
      <c r="HL85" s="26">
        <f t="shared" si="208"/>
        <v>0</v>
      </c>
      <c r="HM85" s="26"/>
      <c r="HN85" s="26"/>
      <c r="HO85" s="26">
        <f t="shared" si="209"/>
        <v>0</v>
      </c>
      <c r="HP85" s="26"/>
      <c r="HQ85" s="26"/>
      <c r="HR85" s="26">
        <f t="shared" si="210"/>
        <v>0</v>
      </c>
      <c r="HS85" s="26"/>
      <c r="HT85" s="26"/>
      <c r="HU85" s="26">
        <f t="shared" si="148"/>
        <v>0</v>
      </c>
      <c r="HV85" s="26"/>
      <c r="HW85" s="26"/>
      <c r="HX85" s="26">
        <f t="shared" si="211"/>
        <v>0</v>
      </c>
      <c r="HY85" s="26"/>
      <c r="HZ85" s="26"/>
      <c r="IA85" s="26">
        <f t="shared" si="212"/>
        <v>0</v>
      </c>
      <c r="IB85" s="26"/>
      <c r="IC85" s="26"/>
      <c r="ID85" s="26">
        <f t="shared" si="213"/>
        <v>0</v>
      </c>
      <c r="IE85" s="26"/>
      <c r="IF85" s="26"/>
      <c r="IG85" s="33">
        <f t="shared" si="214"/>
        <v>0</v>
      </c>
      <c r="IH85" s="26"/>
      <c r="II85" s="26"/>
      <c r="IJ85" s="33">
        <f t="shared" si="215"/>
        <v>0</v>
      </c>
      <c r="IK85" s="26"/>
      <c r="IL85" s="26"/>
      <c r="IM85" s="33">
        <f t="shared" si="216"/>
        <v>0</v>
      </c>
      <c r="IN85" s="26"/>
      <c r="IO85" s="26"/>
      <c r="IP85" s="26">
        <f t="shared" si="217"/>
        <v>0</v>
      </c>
      <c r="IQ85" s="26"/>
      <c r="IR85" s="26"/>
      <c r="IS85" s="26">
        <f t="shared" si="218"/>
        <v>0</v>
      </c>
      <c r="IT85" s="26"/>
      <c r="IU85" s="26"/>
      <c r="IV85" s="26">
        <f t="shared" si="219"/>
        <v>0</v>
      </c>
      <c r="IW85" s="26"/>
      <c r="IX85" s="26"/>
      <c r="IY85" s="26">
        <f t="shared" si="220"/>
        <v>0</v>
      </c>
      <c r="IZ85" s="26"/>
      <c r="JA85" s="26"/>
      <c r="JB85" s="26">
        <f t="shared" si="221"/>
        <v>0</v>
      </c>
      <c r="JC85" s="26"/>
      <c r="JD85" s="26"/>
      <c r="JE85" s="26">
        <f t="shared" si="222"/>
        <v>0</v>
      </c>
      <c r="JF85" s="26"/>
      <c r="JG85" s="26"/>
      <c r="JH85" s="26">
        <f t="shared" si="223"/>
        <v>0</v>
      </c>
      <c r="JI85" s="26"/>
      <c r="JJ85" s="26"/>
      <c r="JK85" s="26">
        <f t="shared" si="224"/>
        <v>0</v>
      </c>
      <c r="JL85" s="26"/>
      <c r="JM85" s="26"/>
      <c r="JN85" s="26">
        <f t="shared" si="225"/>
        <v>0</v>
      </c>
      <c r="JO85" s="26"/>
      <c r="JP85" s="26"/>
      <c r="JQ85" s="26">
        <f t="shared" si="226"/>
        <v>0</v>
      </c>
      <c r="JR85" s="26"/>
      <c r="JS85" s="26"/>
      <c r="JT85" s="26">
        <f t="shared" si="227"/>
        <v>0</v>
      </c>
      <c r="JU85" s="26"/>
      <c r="JV85" s="26"/>
      <c r="JW85" s="26">
        <f t="shared" si="278"/>
        <v>0</v>
      </c>
      <c r="JX85" s="26"/>
      <c r="JY85" s="26"/>
      <c r="JZ85" s="26">
        <f t="shared" si="228"/>
        <v>0</v>
      </c>
      <c r="KA85" s="26"/>
      <c r="KB85" s="26"/>
      <c r="KC85" s="26">
        <f t="shared" si="229"/>
        <v>0</v>
      </c>
      <c r="KD85" s="26"/>
      <c r="KE85" s="26"/>
      <c r="KF85" s="26">
        <f t="shared" si="230"/>
        <v>0</v>
      </c>
      <c r="KG85" s="26"/>
      <c r="KH85" s="26"/>
      <c r="KI85" s="26">
        <f t="shared" si="231"/>
        <v>0</v>
      </c>
      <c r="KJ85" s="26"/>
      <c r="KK85" s="26"/>
      <c r="KL85" s="26">
        <f t="shared" si="232"/>
        <v>0</v>
      </c>
      <c r="KM85" s="26"/>
      <c r="KN85" s="26"/>
      <c r="KO85" s="26">
        <f t="shared" si="233"/>
        <v>0</v>
      </c>
      <c r="KP85" s="26"/>
      <c r="KQ85" s="26"/>
      <c r="KR85" s="26">
        <f t="shared" si="234"/>
        <v>0</v>
      </c>
      <c r="KS85" s="26"/>
      <c r="KT85" s="26"/>
      <c r="KU85" s="26">
        <f t="shared" si="235"/>
        <v>0</v>
      </c>
      <c r="KV85" s="26"/>
      <c r="KW85" s="26"/>
      <c r="KX85" s="26">
        <f t="shared" si="236"/>
        <v>0</v>
      </c>
      <c r="KY85" s="26"/>
      <c r="KZ85" s="26"/>
      <c r="LA85" s="26">
        <f t="shared" si="237"/>
        <v>0</v>
      </c>
      <c r="LB85" s="26"/>
      <c r="LC85" s="26"/>
      <c r="LD85" s="26">
        <f t="shared" si="238"/>
        <v>0</v>
      </c>
      <c r="LE85" s="26"/>
      <c r="LF85" s="26"/>
      <c r="LG85" s="26">
        <f t="shared" si="239"/>
        <v>0</v>
      </c>
      <c r="LH85" s="26"/>
      <c r="LI85" s="26"/>
      <c r="LJ85" s="26">
        <f t="shared" si="240"/>
        <v>0</v>
      </c>
      <c r="LK85" s="26"/>
      <c r="LL85" s="26"/>
      <c r="LM85" s="26">
        <f t="shared" si="241"/>
        <v>0</v>
      </c>
      <c r="LN85" s="26"/>
      <c r="LO85" s="26"/>
      <c r="LP85" s="26">
        <f t="shared" si="242"/>
        <v>0</v>
      </c>
      <c r="LQ85" s="26"/>
      <c r="LR85" s="26"/>
      <c r="LS85" s="26">
        <f t="shared" si="149"/>
        <v>0</v>
      </c>
      <c r="LT85" s="26"/>
      <c r="LU85" s="26"/>
      <c r="LV85" s="26">
        <f t="shared" si="243"/>
        <v>0</v>
      </c>
      <c r="LW85" s="26"/>
      <c r="LX85" s="26"/>
      <c r="LY85" s="26">
        <f t="shared" si="150"/>
        <v>0</v>
      </c>
      <c r="LZ85" s="26"/>
      <c r="MA85" s="26"/>
      <c r="MB85" s="26">
        <f t="shared" si="244"/>
        <v>0</v>
      </c>
      <c r="MC85" s="26"/>
      <c r="MD85" s="26"/>
      <c r="ME85" s="26">
        <f t="shared" si="245"/>
        <v>0</v>
      </c>
      <c r="MF85" s="26"/>
      <c r="MG85" s="26"/>
      <c r="MH85" s="26">
        <f t="shared" si="246"/>
        <v>0</v>
      </c>
      <c r="MI85" s="26"/>
      <c r="MJ85" s="26"/>
      <c r="MK85" s="26">
        <f t="shared" si="247"/>
        <v>0</v>
      </c>
      <c r="ML85" s="26"/>
      <c r="MM85" s="26"/>
      <c r="MN85" s="26">
        <f t="shared" si="248"/>
        <v>0</v>
      </c>
      <c r="MO85" s="26"/>
      <c r="MP85" s="26"/>
      <c r="MQ85" s="26">
        <f t="shared" si="249"/>
        <v>0</v>
      </c>
      <c r="MR85" s="26"/>
      <c r="MS85" s="26"/>
      <c r="MT85" s="26">
        <f t="shared" si="250"/>
        <v>0</v>
      </c>
      <c r="MU85" s="26"/>
      <c r="MV85" s="26"/>
      <c r="MW85" s="26">
        <f t="shared" si="251"/>
        <v>0</v>
      </c>
      <c r="MX85" s="26"/>
      <c r="MY85" s="26"/>
      <c r="MZ85" s="26">
        <f t="shared" si="252"/>
        <v>0</v>
      </c>
      <c r="NA85" s="26"/>
      <c r="NB85" s="26"/>
      <c r="NC85" s="26">
        <f t="shared" si="253"/>
        <v>0</v>
      </c>
      <c r="ND85" s="26"/>
      <c r="NE85" s="26"/>
      <c r="NF85" s="26">
        <f t="shared" si="254"/>
        <v>0</v>
      </c>
      <c r="NG85" s="26"/>
      <c r="NH85" s="26"/>
      <c r="NI85" s="26">
        <f t="shared" si="255"/>
        <v>0</v>
      </c>
      <c r="NJ85" s="26"/>
      <c r="NK85" s="26"/>
      <c r="NL85" s="26">
        <f t="shared" si="256"/>
        <v>0</v>
      </c>
      <c r="NM85" s="26"/>
      <c r="NN85" s="26"/>
      <c r="NO85" s="26">
        <f t="shared" si="257"/>
        <v>0</v>
      </c>
      <c r="NP85" s="26"/>
      <c r="NQ85" s="26"/>
      <c r="NR85" s="26">
        <f t="shared" si="258"/>
        <v>0</v>
      </c>
      <c r="NS85" s="26"/>
      <c r="NT85" s="26"/>
      <c r="NU85" s="26">
        <f t="shared" si="259"/>
        <v>0</v>
      </c>
      <c r="NV85" s="26"/>
      <c r="NW85" s="26"/>
      <c r="NX85" s="26">
        <f t="shared" si="260"/>
        <v>0</v>
      </c>
      <c r="NY85" s="26"/>
      <c r="NZ85" s="26"/>
      <c r="OA85" s="26">
        <f t="shared" si="261"/>
        <v>0</v>
      </c>
      <c r="OB85" s="26"/>
      <c r="OC85" s="26"/>
      <c r="OD85" s="26">
        <f t="shared" si="262"/>
        <v>0</v>
      </c>
      <c r="OE85" s="26"/>
      <c r="OF85" s="26"/>
      <c r="OG85" s="26">
        <f t="shared" si="263"/>
        <v>0</v>
      </c>
      <c r="OH85" s="26"/>
      <c r="OI85" s="26"/>
      <c r="OJ85" s="26">
        <f t="shared" si="264"/>
        <v>0</v>
      </c>
      <c r="OK85" s="26"/>
      <c r="OL85" s="26"/>
      <c r="OM85" s="26">
        <f t="shared" si="279"/>
        <v>0</v>
      </c>
      <c r="ON85" s="26"/>
      <c r="OO85" s="26"/>
      <c r="OP85" s="26">
        <f t="shared" si="265"/>
        <v>0</v>
      </c>
      <c r="OQ85" s="26"/>
      <c r="OR85" s="26"/>
      <c r="OS85" s="27">
        <f t="shared" si="266"/>
        <v>0</v>
      </c>
      <c r="OT85" s="26"/>
      <c r="OU85" s="26"/>
      <c r="OV85" s="26">
        <f t="shared" si="280"/>
        <v>0</v>
      </c>
      <c r="OW85" s="26"/>
      <c r="OX85" s="26"/>
      <c r="OY85" s="26">
        <f t="shared" si="267"/>
        <v>0</v>
      </c>
      <c r="OZ85" s="26"/>
      <c r="PA85" s="26"/>
      <c r="PB85" s="26">
        <f t="shared" si="268"/>
        <v>0</v>
      </c>
      <c r="PC85" s="26"/>
      <c r="PD85" s="26"/>
      <c r="PE85" s="26">
        <f t="shared" si="269"/>
        <v>0</v>
      </c>
      <c r="PF85" s="28">
        <f t="shared" si="270"/>
        <v>1</v>
      </c>
      <c r="PG85" s="29">
        <f t="shared" si="271"/>
        <v>4.3478260869565216E-2</v>
      </c>
      <c r="PH85" s="18"/>
      <c r="PI85" s="28">
        <f t="shared" si="272"/>
        <v>1</v>
      </c>
      <c r="PJ85" s="29">
        <f t="shared" si="273"/>
        <v>3.8461538461538464E-2</v>
      </c>
      <c r="PK85" s="6"/>
      <c r="PL85" s="28">
        <f t="shared" si="274"/>
        <v>0</v>
      </c>
      <c r="PM85" s="28">
        <f t="shared" si="275"/>
        <v>0</v>
      </c>
      <c r="PN85" s="6"/>
      <c r="PO85" s="28">
        <f t="shared" si="276"/>
        <v>2</v>
      </c>
      <c r="PP85" s="29">
        <f t="shared" si="277"/>
        <v>2.7027027027027029E-2</v>
      </c>
    </row>
    <row r="86" spans="1:432" s="30" customFormat="1" ht="20.25" hidden="1" x14ac:dyDescent="0.3">
      <c r="A86" s="19">
        <v>82</v>
      </c>
      <c r="B86" s="31" t="s">
        <v>194</v>
      </c>
      <c r="C86" s="45" t="s">
        <v>122</v>
      </c>
      <c r="D86" s="26">
        <v>0</v>
      </c>
      <c r="E86" s="26"/>
      <c r="F86" s="26"/>
      <c r="G86" s="26">
        <f t="shared" si="281"/>
        <v>0</v>
      </c>
      <c r="H86" s="26"/>
      <c r="I86" s="26"/>
      <c r="J86" s="26">
        <f t="shared" si="282"/>
        <v>0</v>
      </c>
      <c r="K86" s="26"/>
      <c r="L86" s="26"/>
      <c r="M86" s="26">
        <f t="shared" si="294"/>
        <v>0</v>
      </c>
      <c r="N86" s="26"/>
      <c r="O86" s="26"/>
      <c r="P86" s="26">
        <f t="shared" si="295"/>
        <v>0</v>
      </c>
      <c r="Q86" s="26"/>
      <c r="R86" s="26"/>
      <c r="S86" s="26">
        <f t="shared" si="285"/>
        <v>0</v>
      </c>
      <c r="T86" s="26"/>
      <c r="U86" s="26"/>
      <c r="V86" s="26">
        <f t="shared" si="286"/>
        <v>0</v>
      </c>
      <c r="W86" s="26"/>
      <c r="X86" s="26"/>
      <c r="Y86" s="26">
        <f t="shared" si="287"/>
        <v>0</v>
      </c>
      <c r="Z86" s="26"/>
      <c r="AA86" s="26"/>
      <c r="AB86" s="26">
        <f t="shared" si="288"/>
        <v>0</v>
      </c>
      <c r="AC86" s="26"/>
      <c r="AD86" s="26"/>
      <c r="AE86" s="26">
        <f t="shared" si="289"/>
        <v>0</v>
      </c>
      <c r="AF86" s="26"/>
      <c r="AG86" s="26"/>
      <c r="AH86" s="26">
        <f t="shared" si="290"/>
        <v>0</v>
      </c>
      <c r="AI86" s="26"/>
      <c r="AJ86" s="26"/>
      <c r="AK86" s="26">
        <f t="shared" si="291"/>
        <v>0</v>
      </c>
      <c r="AL86" s="26"/>
      <c r="AM86" s="26"/>
      <c r="AN86" s="26">
        <f t="shared" si="292"/>
        <v>0</v>
      </c>
      <c r="AO86" s="26"/>
      <c r="AP86" s="26"/>
      <c r="AQ86" s="26">
        <f t="shared" si="293"/>
        <v>0</v>
      </c>
      <c r="AR86" s="26"/>
      <c r="AS86" s="26"/>
      <c r="AT86" s="26">
        <f t="shared" si="151"/>
        <v>0</v>
      </c>
      <c r="AU86" s="26"/>
      <c r="AV86" s="26"/>
      <c r="AW86" s="26">
        <f t="shared" si="152"/>
        <v>0</v>
      </c>
      <c r="AX86" s="26"/>
      <c r="AY86" s="26"/>
      <c r="AZ86" s="26">
        <f t="shared" si="153"/>
        <v>0</v>
      </c>
      <c r="BA86" s="26"/>
      <c r="BB86" s="26"/>
      <c r="BC86" s="26">
        <f t="shared" si="154"/>
        <v>0</v>
      </c>
      <c r="BD86" s="26"/>
      <c r="BE86" s="26"/>
      <c r="BF86" s="26">
        <f t="shared" si="155"/>
        <v>0</v>
      </c>
      <c r="BG86" s="26"/>
      <c r="BH86" s="26"/>
      <c r="BI86" s="26">
        <f t="shared" si="156"/>
        <v>0</v>
      </c>
      <c r="BJ86" s="26"/>
      <c r="BK86" s="26"/>
      <c r="BL86" s="26">
        <f t="shared" si="157"/>
        <v>0</v>
      </c>
      <c r="BM86" s="26"/>
      <c r="BN86" s="26"/>
      <c r="BO86" s="26">
        <f t="shared" si="158"/>
        <v>0</v>
      </c>
      <c r="BP86" s="26"/>
      <c r="BQ86" s="26"/>
      <c r="BR86" s="26">
        <f t="shared" si="159"/>
        <v>0</v>
      </c>
      <c r="BS86" s="26"/>
      <c r="BT86" s="26"/>
      <c r="BU86" s="26">
        <f t="shared" si="160"/>
        <v>0</v>
      </c>
      <c r="BV86" s="26"/>
      <c r="BW86" s="26"/>
      <c r="BX86" s="26">
        <f t="shared" si="161"/>
        <v>0</v>
      </c>
      <c r="BY86" s="26"/>
      <c r="BZ86" s="26"/>
      <c r="CA86" s="27">
        <f t="shared" si="162"/>
        <v>0</v>
      </c>
      <c r="CB86" s="26"/>
      <c r="CC86" s="26"/>
      <c r="CD86" s="26">
        <f t="shared" si="163"/>
        <v>0</v>
      </c>
      <c r="CE86" s="26"/>
      <c r="CF86" s="26"/>
      <c r="CG86" s="26">
        <f t="shared" si="164"/>
        <v>0</v>
      </c>
      <c r="CH86" s="26"/>
      <c r="CI86" s="26"/>
      <c r="CJ86" s="26">
        <f t="shared" si="165"/>
        <v>0</v>
      </c>
      <c r="CK86" s="26"/>
      <c r="CL86" s="26"/>
      <c r="CM86" s="26">
        <f t="shared" si="166"/>
        <v>0</v>
      </c>
      <c r="CN86" s="26"/>
      <c r="CO86" s="26"/>
      <c r="CP86" s="26">
        <f t="shared" si="167"/>
        <v>0</v>
      </c>
      <c r="CQ86" s="26"/>
      <c r="CR86" s="26"/>
      <c r="CS86" s="26">
        <f t="shared" si="168"/>
        <v>0</v>
      </c>
      <c r="CT86" s="26"/>
      <c r="CU86" s="26"/>
      <c r="CV86" s="26">
        <f t="shared" si="169"/>
        <v>0</v>
      </c>
      <c r="CW86" s="26"/>
      <c r="CX86" s="26"/>
      <c r="CY86" s="26">
        <f t="shared" si="170"/>
        <v>0</v>
      </c>
      <c r="CZ86" s="26"/>
      <c r="DA86" s="26"/>
      <c r="DB86" s="26">
        <f t="shared" si="171"/>
        <v>0</v>
      </c>
      <c r="DC86" s="26"/>
      <c r="DD86" s="26"/>
      <c r="DE86" s="26">
        <f t="shared" si="172"/>
        <v>0</v>
      </c>
      <c r="DF86" s="26"/>
      <c r="DG86" s="26"/>
      <c r="DH86" s="26">
        <f t="shared" si="173"/>
        <v>0</v>
      </c>
      <c r="DI86" s="26"/>
      <c r="DJ86" s="26"/>
      <c r="DK86" s="26">
        <f t="shared" si="174"/>
        <v>0</v>
      </c>
      <c r="DL86" s="26"/>
      <c r="DM86" s="26"/>
      <c r="DN86" s="26">
        <f t="shared" si="175"/>
        <v>0</v>
      </c>
      <c r="DO86" s="26"/>
      <c r="DP86" s="26"/>
      <c r="DQ86" s="26">
        <f t="shared" si="176"/>
        <v>0</v>
      </c>
      <c r="DR86" s="26"/>
      <c r="DS86" s="26"/>
      <c r="DT86" s="26">
        <f t="shared" si="177"/>
        <v>0</v>
      </c>
      <c r="DU86" s="26"/>
      <c r="DV86" s="26"/>
      <c r="DW86" s="26">
        <f t="shared" si="178"/>
        <v>0</v>
      </c>
      <c r="DX86" s="26"/>
      <c r="DY86" s="26"/>
      <c r="DZ86" s="26">
        <f t="shared" si="179"/>
        <v>0</v>
      </c>
      <c r="EA86" s="26"/>
      <c r="EB86" s="26"/>
      <c r="EC86" s="26">
        <f t="shared" si="180"/>
        <v>0</v>
      </c>
      <c r="ED86" s="26"/>
      <c r="EE86" s="26"/>
      <c r="EF86" s="26">
        <f t="shared" si="181"/>
        <v>0</v>
      </c>
      <c r="EG86" s="26"/>
      <c r="EH86" s="26"/>
      <c r="EI86" s="26">
        <f t="shared" si="182"/>
        <v>0</v>
      </c>
      <c r="EJ86" s="26"/>
      <c r="EK86" s="26"/>
      <c r="EL86" s="26">
        <f t="shared" si="183"/>
        <v>0</v>
      </c>
      <c r="EM86" s="26"/>
      <c r="EN86" s="26"/>
      <c r="EO86" s="26">
        <f t="shared" si="184"/>
        <v>0</v>
      </c>
      <c r="EP86" s="26"/>
      <c r="EQ86" s="26"/>
      <c r="ER86" s="26">
        <f t="shared" si="185"/>
        <v>0</v>
      </c>
      <c r="ES86" s="26"/>
      <c r="ET86" s="26"/>
      <c r="EU86" s="26">
        <f t="shared" si="186"/>
        <v>0</v>
      </c>
      <c r="EV86" s="26"/>
      <c r="EW86" s="26"/>
      <c r="EX86" s="26">
        <f t="shared" si="187"/>
        <v>0</v>
      </c>
      <c r="EY86" s="26"/>
      <c r="EZ86" s="26"/>
      <c r="FA86" s="26">
        <f t="shared" si="188"/>
        <v>0</v>
      </c>
      <c r="FB86" s="26"/>
      <c r="FC86" s="26"/>
      <c r="FD86" s="26">
        <f t="shared" si="189"/>
        <v>0</v>
      </c>
      <c r="FE86" s="26"/>
      <c r="FF86" s="26"/>
      <c r="FG86" s="26">
        <f t="shared" si="147"/>
        <v>0</v>
      </c>
      <c r="FH86" s="26"/>
      <c r="FI86" s="26"/>
      <c r="FJ86" s="26">
        <f t="shared" si="190"/>
        <v>0</v>
      </c>
      <c r="FK86" s="26"/>
      <c r="FL86" s="26"/>
      <c r="FM86" s="26">
        <f t="shared" si="191"/>
        <v>0</v>
      </c>
      <c r="FN86" s="26"/>
      <c r="FO86" s="26"/>
      <c r="FP86" s="26">
        <f t="shared" si="192"/>
        <v>0</v>
      </c>
      <c r="FQ86" s="26"/>
      <c r="FR86" s="26"/>
      <c r="FS86" s="26">
        <f t="shared" si="193"/>
        <v>0</v>
      </c>
      <c r="FT86" s="26"/>
      <c r="FU86" s="26"/>
      <c r="FV86" s="26">
        <f t="shared" si="194"/>
        <v>0</v>
      </c>
      <c r="FW86" s="26"/>
      <c r="FX86" s="26"/>
      <c r="FY86" s="26">
        <f t="shared" si="195"/>
        <v>0</v>
      </c>
      <c r="FZ86" s="26"/>
      <c r="GA86" s="26"/>
      <c r="GB86" s="26">
        <f t="shared" si="196"/>
        <v>0</v>
      </c>
      <c r="GC86" s="26"/>
      <c r="GD86" s="26"/>
      <c r="GE86" s="26">
        <f t="shared" si="197"/>
        <v>0</v>
      </c>
      <c r="GF86" s="26"/>
      <c r="GG86" s="26"/>
      <c r="GH86" s="26">
        <f t="shared" si="198"/>
        <v>0</v>
      </c>
      <c r="GI86" s="26"/>
      <c r="GJ86" s="26"/>
      <c r="GK86" s="26">
        <f t="shared" si="199"/>
        <v>0</v>
      </c>
      <c r="GL86" s="26"/>
      <c r="GM86" s="26"/>
      <c r="GN86" s="26">
        <f t="shared" si="200"/>
        <v>0</v>
      </c>
      <c r="GO86" s="26"/>
      <c r="GP86" s="26"/>
      <c r="GQ86" s="26">
        <f t="shared" si="201"/>
        <v>0</v>
      </c>
      <c r="GR86" s="26"/>
      <c r="GS86" s="26"/>
      <c r="GT86" s="26">
        <f t="shared" si="202"/>
        <v>0</v>
      </c>
      <c r="GU86" s="26"/>
      <c r="GV86" s="26"/>
      <c r="GW86" s="26">
        <f t="shared" si="203"/>
        <v>0</v>
      </c>
      <c r="GX86" s="26"/>
      <c r="GY86" s="26"/>
      <c r="GZ86" s="26">
        <f t="shared" si="204"/>
        <v>0</v>
      </c>
      <c r="HA86" s="26"/>
      <c r="HB86" s="26"/>
      <c r="HC86" s="26">
        <f t="shared" si="205"/>
        <v>0</v>
      </c>
      <c r="HD86" s="26"/>
      <c r="HE86" s="26"/>
      <c r="HF86" s="26">
        <f t="shared" si="206"/>
        <v>0</v>
      </c>
      <c r="HG86" s="26"/>
      <c r="HH86" s="26"/>
      <c r="HI86" s="26">
        <f t="shared" si="207"/>
        <v>0</v>
      </c>
      <c r="HJ86" s="26"/>
      <c r="HK86" s="26"/>
      <c r="HL86" s="26">
        <f t="shared" si="208"/>
        <v>0</v>
      </c>
      <c r="HM86" s="26"/>
      <c r="HN86" s="26"/>
      <c r="HO86" s="26">
        <f t="shared" si="209"/>
        <v>0</v>
      </c>
      <c r="HP86" s="26"/>
      <c r="HQ86" s="26"/>
      <c r="HR86" s="26">
        <f t="shared" si="210"/>
        <v>0</v>
      </c>
      <c r="HS86" s="26"/>
      <c r="HT86" s="26"/>
      <c r="HU86" s="26">
        <f t="shared" si="148"/>
        <v>0</v>
      </c>
      <c r="HV86" s="26"/>
      <c r="HW86" s="26"/>
      <c r="HX86" s="26">
        <f t="shared" si="211"/>
        <v>0</v>
      </c>
      <c r="HY86" s="26"/>
      <c r="HZ86" s="26"/>
      <c r="IA86" s="26">
        <f t="shared" si="212"/>
        <v>0</v>
      </c>
      <c r="IB86" s="26"/>
      <c r="IC86" s="26"/>
      <c r="ID86" s="26">
        <f t="shared" si="213"/>
        <v>0</v>
      </c>
      <c r="IE86" s="26"/>
      <c r="IF86" s="26"/>
      <c r="IG86" s="33">
        <f t="shared" si="214"/>
        <v>0</v>
      </c>
      <c r="IH86" s="26"/>
      <c r="II86" s="26"/>
      <c r="IJ86" s="33">
        <f t="shared" si="215"/>
        <v>0</v>
      </c>
      <c r="IK86" s="26"/>
      <c r="IL86" s="26"/>
      <c r="IM86" s="33">
        <f t="shared" si="216"/>
        <v>0</v>
      </c>
      <c r="IN86" s="26"/>
      <c r="IO86" s="26"/>
      <c r="IP86" s="26">
        <f t="shared" si="217"/>
        <v>0</v>
      </c>
      <c r="IQ86" s="26"/>
      <c r="IR86" s="26"/>
      <c r="IS86" s="26">
        <f t="shared" si="218"/>
        <v>0</v>
      </c>
      <c r="IT86" s="26"/>
      <c r="IU86" s="26"/>
      <c r="IV86" s="26">
        <f t="shared" si="219"/>
        <v>0</v>
      </c>
      <c r="IW86" s="26"/>
      <c r="IX86" s="26"/>
      <c r="IY86" s="26">
        <f t="shared" si="220"/>
        <v>0</v>
      </c>
      <c r="IZ86" s="26"/>
      <c r="JA86" s="26"/>
      <c r="JB86" s="26">
        <f t="shared" si="221"/>
        <v>0</v>
      </c>
      <c r="JC86" s="26"/>
      <c r="JD86" s="26"/>
      <c r="JE86" s="26">
        <f t="shared" si="222"/>
        <v>0</v>
      </c>
      <c r="JF86" s="26"/>
      <c r="JG86" s="26"/>
      <c r="JH86" s="26">
        <f t="shared" si="223"/>
        <v>0</v>
      </c>
      <c r="JI86" s="26"/>
      <c r="JJ86" s="26"/>
      <c r="JK86" s="26">
        <f t="shared" si="224"/>
        <v>0</v>
      </c>
      <c r="JL86" s="26"/>
      <c r="JM86" s="26"/>
      <c r="JN86" s="26">
        <f t="shared" si="225"/>
        <v>0</v>
      </c>
      <c r="JO86" s="26"/>
      <c r="JP86" s="26"/>
      <c r="JQ86" s="26">
        <f t="shared" si="226"/>
        <v>0</v>
      </c>
      <c r="JR86" s="26"/>
      <c r="JS86" s="26"/>
      <c r="JT86" s="26">
        <f t="shared" si="227"/>
        <v>0</v>
      </c>
      <c r="JU86" s="26"/>
      <c r="JV86" s="26"/>
      <c r="JW86" s="26">
        <f t="shared" si="278"/>
        <v>0</v>
      </c>
      <c r="JX86" s="26"/>
      <c r="JY86" s="26"/>
      <c r="JZ86" s="26">
        <f t="shared" si="228"/>
        <v>0</v>
      </c>
      <c r="KA86" s="26"/>
      <c r="KB86" s="26"/>
      <c r="KC86" s="26">
        <f t="shared" si="229"/>
        <v>0</v>
      </c>
      <c r="KD86" s="26"/>
      <c r="KE86" s="26"/>
      <c r="KF86" s="26">
        <f t="shared" si="230"/>
        <v>0</v>
      </c>
      <c r="KG86" s="26"/>
      <c r="KH86" s="26"/>
      <c r="KI86" s="26">
        <f t="shared" si="231"/>
        <v>0</v>
      </c>
      <c r="KJ86" s="26"/>
      <c r="KK86" s="26"/>
      <c r="KL86" s="26">
        <f t="shared" si="232"/>
        <v>0</v>
      </c>
      <c r="KM86" s="26"/>
      <c r="KN86" s="26"/>
      <c r="KO86" s="26">
        <f t="shared" si="233"/>
        <v>0</v>
      </c>
      <c r="KP86" s="26"/>
      <c r="KQ86" s="26"/>
      <c r="KR86" s="26">
        <f t="shared" si="234"/>
        <v>0</v>
      </c>
      <c r="KS86" s="26"/>
      <c r="KT86" s="26"/>
      <c r="KU86" s="26">
        <f t="shared" si="235"/>
        <v>0</v>
      </c>
      <c r="KV86" s="26"/>
      <c r="KW86" s="26"/>
      <c r="KX86" s="26">
        <f t="shared" si="236"/>
        <v>0</v>
      </c>
      <c r="KY86" s="26"/>
      <c r="KZ86" s="26"/>
      <c r="LA86" s="26">
        <f t="shared" si="237"/>
        <v>0</v>
      </c>
      <c r="LB86" s="26"/>
      <c r="LC86" s="26"/>
      <c r="LD86" s="26">
        <f t="shared" si="238"/>
        <v>0</v>
      </c>
      <c r="LE86" s="26"/>
      <c r="LF86" s="26"/>
      <c r="LG86" s="26">
        <f t="shared" si="239"/>
        <v>0</v>
      </c>
      <c r="LH86" s="26"/>
      <c r="LI86" s="26"/>
      <c r="LJ86" s="26">
        <f t="shared" si="240"/>
        <v>0</v>
      </c>
      <c r="LK86" s="26"/>
      <c r="LL86" s="26"/>
      <c r="LM86" s="26">
        <f t="shared" si="241"/>
        <v>0</v>
      </c>
      <c r="LN86" s="26"/>
      <c r="LO86" s="26"/>
      <c r="LP86" s="26">
        <f t="shared" si="242"/>
        <v>0</v>
      </c>
      <c r="LQ86" s="26"/>
      <c r="LR86" s="26"/>
      <c r="LS86" s="26">
        <f t="shared" si="149"/>
        <v>0</v>
      </c>
      <c r="LT86" s="26"/>
      <c r="LU86" s="26"/>
      <c r="LV86" s="26">
        <f t="shared" si="243"/>
        <v>0</v>
      </c>
      <c r="LW86" s="26"/>
      <c r="LX86" s="26"/>
      <c r="LY86" s="26">
        <f t="shared" si="150"/>
        <v>0</v>
      </c>
      <c r="LZ86" s="26"/>
      <c r="MA86" s="26"/>
      <c r="MB86" s="26">
        <f t="shared" si="244"/>
        <v>0</v>
      </c>
      <c r="MC86" s="26"/>
      <c r="MD86" s="26"/>
      <c r="ME86" s="26">
        <f t="shared" si="245"/>
        <v>0</v>
      </c>
      <c r="MF86" s="26"/>
      <c r="MG86" s="26"/>
      <c r="MH86" s="26">
        <f t="shared" si="246"/>
        <v>0</v>
      </c>
      <c r="MI86" s="26"/>
      <c r="MJ86" s="26"/>
      <c r="MK86" s="26">
        <f t="shared" si="247"/>
        <v>0</v>
      </c>
      <c r="ML86" s="26"/>
      <c r="MM86" s="26"/>
      <c r="MN86" s="26">
        <f t="shared" si="248"/>
        <v>0</v>
      </c>
      <c r="MO86" s="26"/>
      <c r="MP86" s="26"/>
      <c r="MQ86" s="26">
        <f t="shared" si="249"/>
        <v>0</v>
      </c>
      <c r="MR86" s="26"/>
      <c r="MS86" s="26"/>
      <c r="MT86" s="26">
        <f t="shared" si="250"/>
        <v>0</v>
      </c>
      <c r="MU86" s="26"/>
      <c r="MV86" s="26"/>
      <c r="MW86" s="26">
        <f t="shared" si="251"/>
        <v>0</v>
      </c>
      <c r="MX86" s="26"/>
      <c r="MY86" s="26"/>
      <c r="MZ86" s="26">
        <f t="shared" si="252"/>
        <v>0</v>
      </c>
      <c r="NA86" s="26"/>
      <c r="NB86" s="26"/>
      <c r="NC86" s="26">
        <f t="shared" si="253"/>
        <v>0</v>
      </c>
      <c r="ND86" s="26"/>
      <c r="NE86" s="26"/>
      <c r="NF86" s="26">
        <f t="shared" si="254"/>
        <v>0</v>
      </c>
      <c r="NG86" s="26"/>
      <c r="NH86" s="26"/>
      <c r="NI86" s="26">
        <f t="shared" si="255"/>
        <v>0</v>
      </c>
      <c r="NJ86" s="26"/>
      <c r="NK86" s="26"/>
      <c r="NL86" s="26">
        <f t="shared" si="256"/>
        <v>0</v>
      </c>
      <c r="NM86" s="26"/>
      <c r="NN86" s="26"/>
      <c r="NO86" s="26">
        <f t="shared" si="257"/>
        <v>0</v>
      </c>
      <c r="NP86" s="26"/>
      <c r="NQ86" s="26"/>
      <c r="NR86" s="26">
        <f t="shared" si="258"/>
        <v>0</v>
      </c>
      <c r="NS86" s="26"/>
      <c r="NT86" s="26"/>
      <c r="NU86" s="26">
        <f t="shared" si="259"/>
        <v>0</v>
      </c>
      <c r="NV86" s="26"/>
      <c r="NW86" s="26"/>
      <c r="NX86" s="26">
        <f t="shared" si="260"/>
        <v>0</v>
      </c>
      <c r="NY86" s="26"/>
      <c r="NZ86" s="26"/>
      <c r="OA86" s="26">
        <f t="shared" si="261"/>
        <v>0</v>
      </c>
      <c r="OB86" s="26"/>
      <c r="OC86" s="26"/>
      <c r="OD86" s="26">
        <f t="shared" si="262"/>
        <v>0</v>
      </c>
      <c r="OE86" s="26"/>
      <c r="OF86" s="26"/>
      <c r="OG86" s="26">
        <f t="shared" si="263"/>
        <v>0</v>
      </c>
      <c r="OH86" s="26"/>
      <c r="OI86" s="26"/>
      <c r="OJ86" s="26">
        <f t="shared" si="264"/>
        <v>0</v>
      </c>
      <c r="OK86" s="26"/>
      <c r="OL86" s="26"/>
      <c r="OM86" s="26">
        <f t="shared" si="279"/>
        <v>0</v>
      </c>
      <c r="ON86" s="26"/>
      <c r="OO86" s="26"/>
      <c r="OP86" s="26">
        <f t="shared" si="265"/>
        <v>0</v>
      </c>
      <c r="OQ86" s="26"/>
      <c r="OR86" s="26"/>
      <c r="OS86" s="27">
        <f t="shared" si="266"/>
        <v>0</v>
      </c>
      <c r="OT86" s="26"/>
      <c r="OU86" s="26"/>
      <c r="OV86" s="26">
        <f t="shared" si="280"/>
        <v>0</v>
      </c>
      <c r="OW86" s="26"/>
      <c r="OX86" s="26"/>
      <c r="OY86" s="26">
        <f t="shared" si="267"/>
        <v>0</v>
      </c>
      <c r="OZ86" s="26"/>
      <c r="PA86" s="26"/>
      <c r="PB86" s="26">
        <f t="shared" si="268"/>
        <v>0</v>
      </c>
      <c r="PC86" s="26"/>
      <c r="PD86" s="26"/>
      <c r="PE86" s="26">
        <f t="shared" si="269"/>
        <v>0</v>
      </c>
      <c r="PF86" s="28">
        <f t="shared" si="270"/>
        <v>0</v>
      </c>
      <c r="PG86" s="29">
        <f t="shared" si="271"/>
        <v>0</v>
      </c>
      <c r="PH86" s="18"/>
      <c r="PI86" s="28">
        <f t="shared" si="272"/>
        <v>0</v>
      </c>
      <c r="PJ86" s="29">
        <f t="shared" si="273"/>
        <v>0</v>
      </c>
      <c r="PK86" s="6"/>
      <c r="PL86" s="28">
        <f t="shared" si="274"/>
        <v>0</v>
      </c>
      <c r="PM86" s="28">
        <f t="shared" si="275"/>
        <v>0</v>
      </c>
      <c r="PN86" s="6"/>
      <c r="PO86" s="28">
        <f t="shared" si="276"/>
        <v>0</v>
      </c>
      <c r="PP86" s="29">
        <f t="shared" si="277"/>
        <v>0</v>
      </c>
    </row>
    <row r="87" spans="1:432" s="30" customFormat="1" ht="20.25" x14ac:dyDescent="0.3">
      <c r="A87" s="19">
        <v>83</v>
      </c>
      <c r="B87" s="31" t="s">
        <v>195</v>
      </c>
      <c r="C87" s="45" t="s">
        <v>196</v>
      </c>
      <c r="D87" s="26">
        <v>0</v>
      </c>
      <c r="E87" s="26"/>
      <c r="F87" s="26"/>
      <c r="G87" s="26">
        <f t="shared" si="281"/>
        <v>0</v>
      </c>
      <c r="H87" s="26">
        <v>3</v>
      </c>
      <c r="I87" s="26">
        <v>3</v>
      </c>
      <c r="J87" s="26">
        <f t="shared" si="282"/>
        <v>0</v>
      </c>
      <c r="K87" s="26"/>
      <c r="L87" s="26"/>
      <c r="M87" s="26">
        <f t="shared" si="294"/>
        <v>0</v>
      </c>
      <c r="N87" s="26"/>
      <c r="O87" s="26"/>
      <c r="P87" s="26">
        <f t="shared" si="295"/>
        <v>0</v>
      </c>
      <c r="Q87" s="26"/>
      <c r="R87" s="26"/>
      <c r="S87" s="26">
        <f t="shared" si="285"/>
        <v>0</v>
      </c>
      <c r="T87" s="26"/>
      <c r="U87" s="26"/>
      <c r="V87" s="26">
        <f t="shared" si="286"/>
        <v>0</v>
      </c>
      <c r="W87" s="26"/>
      <c r="X87" s="26"/>
      <c r="Y87" s="26">
        <f t="shared" si="287"/>
        <v>0</v>
      </c>
      <c r="Z87" s="26"/>
      <c r="AA87" s="26"/>
      <c r="AB87" s="26">
        <f t="shared" si="288"/>
        <v>0</v>
      </c>
      <c r="AC87" s="26"/>
      <c r="AD87" s="26"/>
      <c r="AE87" s="26">
        <f t="shared" si="289"/>
        <v>0</v>
      </c>
      <c r="AF87" s="26"/>
      <c r="AG87" s="26"/>
      <c r="AH87" s="26">
        <f t="shared" si="290"/>
        <v>0</v>
      </c>
      <c r="AI87" s="26"/>
      <c r="AJ87" s="26"/>
      <c r="AK87" s="26">
        <f t="shared" si="291"/>
        <v>0</v>
      </c>
      <c r="AL87" s="26"/>
      <c r="AM87" s="26"/>
      <c r="AN87" s="26">
        <f t="shared" si="292"/>
        <v>0</v>
      </c>
      <c r="AO87" s="26"/>
      <c r="AP87" s="26"/>
      <c r="AQ87" s="26">
        <f t="shared" si="293"/>
        <v>0</v>
      </c>
      <c r="AR87" s="26"/>
      <c r="AS87" s="26"/>
      <c r="AT87" s="26">
        <f t="shared" si="151"/>
        <v>0</v>
      </c>
      <c r="AU87" s="26"/>
      <c r="AV87" s="26"/>
      <c r="AW87" s="26">
        <f t="shared" si="152"/>
        <v>0</v>
      </c>
      <c r="AX87" s="26"/>
      <c r="AY87" s="26"/>
      <c r="AZ87" s="26">
        <f t="shared" si="153"/>
        <v>0</v>
      </c>
      <c r="BA87" s="26"/>
      <c r="BB87" s="26"/>
      <c r="BC87" s="26">
        <f t="shared" si="154"/>
        <v>0</v>
      </c>
      <c r="BD87" s="26"/>
      <c r="BE87" s="26"/>
      <c r="BF87" s="26">
        <f t="shared" si="155"/>
        <v>0</v>
      </c>
      <c r="BG87" s="26">
        <v>3</v>
      </c>
      <c r="BH87" s="26">
        <v>3</v>
      </c>
      <c r="BI87" s="26">
        <f t="shared" si="156"/>
        <v>0</v>
      </c>
      <c r="BJ87" s="26"/>
      <c r="BK87" s="26"/>
      <c r="BL87" s="26">
        <f t="shared" si="157"/>
        <v>0</v>
      </c>
      <c r="BM87" s="26"/>
      <c r="BN87" s="26"/>
      <c r="BO87" s="26">
        <f t="shared" si="158"/>
        <v>0</v>
      </c>
      <c r="BP87" s="26"/>
      <c r="BQ87" s="26"/>
      <c r="BR87" s="26">
        <f t="shared" si="159"/>
        <v>0</v>
      </c>
      <c r="BS87" s="26"/>
      <c r="BT87" s="26"/>
      <c r="BU87" s="26">
        <f t="shared" si="160"/>
        <v>0</v>
      </c>
      <c r="BV87" s="26"/>
      <c r="BW87" s="26"/>
      <c r="BX87" s="26">
        <f t="shared" si="161"/>
        <v>0</v>
      </c>
      <c r="BY87" s="26"/>
      <c r="BZ87" s="26"/>
      <c r="CA87" s="27">
        <f t="shared" si="162"/>
        <v>0</v>
      </c>
      <c r="CB87" s="26"/>
      <c r="CC87" s="26"/>
      <c r="CD87" s="26">
        <f t="shared" si="163"/>
        <v>0</v>
      </c>
      <c r="CE87" s="26"/>
      <c r="CF87" s="26"/>
      <c r="CG87" s="26">
        <f t="shared" si="164"/>
        <v>0</v>
      </c>
      <c r="CH87" s="26"/>
      <c r="CI87" s="26"/>
      <c r="CJ87" s="26">
        <f t="shared" si="165"/>
        <v>0</v>
      </c>
      <c r="CK87" s="26"/>
      <c r="CL87" s="26"/>
      <c r="CM87" s="26">
        <f t="shared" si="166"/>
        <v>0</v>
      </c>
      <c r="CN87" s="26"/>
      <c r="CO87" s="26"/>
      <c r="CP87" s="26">
        <f t="shared" si="167"/>
        <v>0</v>
      </c>
      <c r="CQ87" s="26"/>
      <c r="CR87" s="26"/>
      <c r="CS87" s="26">
        <f t="shared" si="168"/>
        <v>0</v>
      </c>
      <c r="CT87" s="26"/>
      <c r="CU87" s="26"/>
      <c r="CV87" s="26">
        <f t="shared" si="169"/>
        <v>0</v>
      </c>
      <c r="CW87" s="26"/>
      <c r="CX87" s="26"/>
      <c r="CY87" s="26">
        <f t="shared" si="170"/>
        <v>0</v>
      </c>
      <c r="CZ87" s="26"/>
      <c r="DA87" s="26"/>
      <c r="DB87" s="26">
        <f t="shared" si="171"/>
        <v>0</v>
      </c>
      <c r="DC87" s="26"/>
      <c r="DD87" s="26"/>
      <c r="DE87" s="26">
        <f t="shared" si="172"/>
        <v>0</v>
      </c>
      <c r="DF87" s="26"/>
      <c r="DG87" s="26"/>
      <c r="DH87" s="26">
        <f t="shared" si="173"/>
        <v>0</v>
      </c>
      <c r="DI87" s="26"/>
      <c r="DJ87" s="26"/>
      <c r="DK87" s="26">
        <f t="shared" si="174"/>
        <v>0</v>
      </c>
      <c r="DL87" s="26"/>
      <c r="DM87" s="26"/>
      <c r="DN87" s="26">
        <f t="shared" si="175"/>
        <v>0</v>
      </c>
      <c r="DO87" s="26"/>
      <c r="DP87" s="26"/>
      <c r="DQ87" s="26">
        <f t="shared" si="176"/>
        <v>0</v>
      </c>
      <c r="DR87" s="26"/>
      <c r="DS87" s="26"/>
      <c r="DT87" s="26">
        <f t="shared" si="177"/>
        <v>0</v>
      </c>
      <c r="DU87" s="26"/>
      <c r="DV87" s="26"/>
      <c r="DW87" s="26">
        <f t="shared" si="178"/>
        <v>0</v>
      </c>
      <c r="DX87" s="26"/>
      <c r="DY87" s="26"/>
      <c r="DZ87" s="26">
        <f t="shared" si="179"/>
        <v>0</v>
      </c>
      <c r="EA87" s="26"/>
      <c r="EB87" s="26"/>
      <c r="EC87" s="26">
        <f t="shared" si="180"/>
        <v>0</v>
      </c>
      <c r="ED87" s="26"/>
      <c r="EE87" s="26"/>
      <c r="EF87" s="26">
        <f t="shared" si="181"/>
        <v>0</v>
      </c>
      <c r="EG87" s="26"/>
      <c r="EH87" s="26"/>
      <c r="EI87" s="26">
        <f t="shared" si="182"/>
        <v>0</v>
      </c>
      <c r="EJ87" s="26"/>
      <c r="EK87" s="26"/>
      <c r="EL87" s="26">
        <f t="shared" si="183"/>
        <v>0</v>
      </c>
      <c r="EM87" s="26"/>
      <c r="EN87" s="26"/>
      <c r="EO87" s="26">
        <f t="shared" si="184"/>
        <v>0</v>
      </c>
      <c r="EP87" s="26"/>
      <c r="EQ87" s="26"/>
      <c r="ER87" s="26">
        <f t="shared" si="185"/>
        <v>0</v>
      </c>
      <c r="ES87" s="26"/>
      <c r="ET87" s="26"/>
      <c r="EU87" s="26">
        <f t="shared" si="186"/>
        <v>0</v>
      </c>
      <c r="EV87" s="26"/>
      <c r="EW87" s="26"/>
      <c r="EX87" s="26">
        <f t="shared" si="187"/>
        <v>0</v>
      </c>
      <c r="EY87" s="26"/>
      <c r="EZ87" s="26"/>
      <c r="FA87" s="26">
        <f t="shared" si="188"/>
        <v>0</v>
      </c>
      <c r="FB87" s="26"/>
      <c r="FC87" s="26"/>
      <c r="FD87" s="26">
        <f t="shared" si="189"/>
        <v>0</v>
      </c>
      <c r="FE87" s="26"/>
      <c r="FF87" s="26"/>
      <c r="FG87" s="26">
        <f t="shared" si="147"/>
        <v>0</v>
      </c>
      <c r="FH87" s="26"/>
      <c r="FI87" s="26"/>
      <c r="FJ87" s="26">
        <f t="shared" si="190"/>
        <v>0</v>
      </c>
      <c r="FK87" s="26"/>
      <c r="FL87" s="26"/>
      <c r="FM87" s="26">
        <f t="shared" si="191"/>
        <v>0</v>
      </c>
      <c r="FN87" s="26"/>
      <c r="FO87" s="26"/>
      <c r="FP87" s="26">
        <f t="shared" si="192"/>
        <v>0</v>
      </c>
      <c r="FQ87" s="26"/>
      <c r="FR87" s="26"/>
      <c r="FS87" s="26">
        <f t="shared" si="193"/>
        <v>0</v>
      </c>
      <c r="FT87" s="26"/>
      <c r="FU87" s="26"/>
      <c r="FV87" s="26">
        <f t="shared" si="194"/>
        <v>0</v>
      </c>
      <c r="FW87" s="26"/>
      <c r="FX87" s="26"/>
      <c r="FY87" s="26">
        <f t="shared" si="195"/>
        <v>0</v>
      </c>
      <c r="FZ87" s="26"/>
      <c r="GA87" s="26"/>
      <c r="GB87" s="26">
        <f t="shared" si="196"/>
        <v>0</v>
      </c>
      <c r="GC87" s="26"/>
      <c r="GD87" s="26"/>
      <c r="GE87" s="26">
        <f t="shared" si="197"/>
        <v>0</v>
      </c>
      <c r="GF87" s="26"/>
      <c r="GG87" s="26"/>
      <c r="GH87" s="26">
        <f t="shared" si="198"/>
        <v>0</v>
      </c>
      <c r="GI87" s="26"/>
      <c r="GJ87" s="26"/>
      <c r="GK87" s="26">
        <f t="shared" si="199"/>
        <v>0</v>
      </c>
      <c r="GL87" s="26"/>
      <c r="GM87" s="26"/>
      <c r="GN87" s="26">
        <f t="shared" si="200"/>
        <v>0</v>
      </c>
      <c r="GO87" s="26">
        <v>2</v>
      </c>
      <c r="GP87" s="26">
        <v>2</v>
      </c>
      <c r="GQ87" s="26">
        <f t="shared" si="201"/>
        <v>0</v>
      </c>
      <c r="GR87" s="26"/>
      <c r="GS87" s="26"/>
      <c r="GT87" s="26">
        <f t="shared" si="202"/>
        <v>0</v>
      </c>
      <c r="GU87" s="26"/>
      <c r="GV87" s="26"/>
      <c r="GW87" s="26">
        <f t="shared" si="203"/>
        <v>0</v>
      </c>
      <c r="GX87" s="26"/>
      <c r="GY87" s="26"/>
      <c r="GZ87" s="26">
        <f t="shared" si="204"/>
        <v>0</v>
      </c>
      <c r="HA87" s="26"/>
      <c r="HB87" s="26"/>
      <c r="HC87" s="26">
        <f t="shared" si="205"/>
        <v>0</v>
      </c>
      <c r="HD87" s="26"/>
      <c r="HE87" s="26"/>
      <c r="HF87" s="26">
        <f t="shared" si="206"/>
        <v>0</v>
      </c>
      <c r="HG87" s="26"/>
      <c r="HH87" s="26"/>
      <c r="HI87" s="26">
        <f t="shared" si="207"/>
        <v>0</v>
      </c>
      <c r="HJ87" s="26"/>
      <c r="HK87" s="26"/>
      <c r="HL87" s="26">
        <f t="shared" si="208"/>
        <v>0</v>
      </c>
      <c r="HM87" s="26"/>
      <c r="HN87" s="26"/>
      <c r="HO87" s="26">
        <f t="shared" si="209"/>
        <v>0</v>
      </c>
      <c r="HP87" s="26"/>
      <c r="HQ87" s="26"/>
      <c r="HR87" s="26">
        <f t="shared" si="210"/>
        <v>0</v>
      </c>
      <c r="HS87" s="26"/>
      <c r="HT87" s="26"/>
      <c r="HU87" s="26">
        <f t="shared" si="148"/>
        <v>0</v>
      </c>
      <c r="HV87" s="26"/>
      <c r="HW87" s="26"/>
      <c r="HX87" s="26">
        <f t="shared" si="211"/>
        <v>0</v>
      </c>
      <c r="HY87" s="26"/>
      <c r="HZ87" s="26"/>
      <c r="IA87" s="26">
        <f t="shared" si="212"/>
        <v>0</v>
      </c>
      <c r="IB87" s="26"/>
      <c r="IC87" s="26"/>
      <c r="ID87" s="26">
        <f t="shared" si="213"/>
        <v>0</v>
      </c>
      <c r="IE87" s="26"/>
      <c r="IF87" s="26"/>
      <c r="IG87" s="33">
        <f t="shared" si="214"/>
        <v>0</v>
      </c>
      <c r="IH87" s="26"/>
      <c r="II87" s="26"/>
      <c r="IJ87" s="33">
        <f t="shared" si="215"/>
        <v>0</v>
      </c>
      <c r="IK87" s="26"/>
      <c r="IL87" s="26"/>
      <c r="IM87" s="33">
        <f t="shared" si="216"/>
        <v>0</v>
      </c>
      <c r="IN87" s="26"/>
      <c r="IO87" s="26"/>
      <c r="IP87" s="26">
        <f t="shared" si="217"/>
        <v>0</v>
      </c>
      <c r="IQ87" s="26"/>
      <c r="IR87" s="26"/>
      <c r="IS87" s="26">
        <f t="shared" si="218"/>
        <v>0</v>
      </c>
      <c r="IT87" s="26"/>
      <c r="IU87" s="26"/>
      <c r="IV87" s="26">
        <f t="shared" si="219"/>
        <v>0</v>
      </c>
      <c r="IW87" s="26"/>
      <c r="IX87" s="26"/>
      <c r="IY87" s="26">
        <f t="shared" si="220"/>
        <v>0</v>
      </c>
      <c r="IZ87" s="26"/>
      <c r="JA87" s="26"/>
      <c r="JB87" s="26">
        <f t="shared" si="221"/>
        <v>0</v>
      </c>
      <c r="JC87" s="26"/>
      <c r="JD87" s="26"/>
      <c r="JE87" s="26">
        <f t="shared" si="222"/>
        <v>0</v>
      </c>
      <c r="JF87" s="26"/>
      <c r="JG87" s="26"/>
      <c r="JH87" s="26">
        <f t="shared" si="223"/>
        <v>0</v>
      </c>
      <c r="JI87" s="26"/>
      <c r="JJ87" s="26"/>
      <c r="JK87" s="26">
        <f t="shared" si="224"/>
        <v>0</v>
      </c>
      <c r="JL87" s="26">
        <v>3</v>
      </c>
      <c r="JM87" s="26">
        <v>3</v>
      </c>
      <c r="JN87" s="26">
        <f t="shared" si="225"/>
        <v>0</v>
      </c>
      <c r="JO87" s="26"/>
      <c r="JP87" s="26"/>
      <c r="JQ87" s="26">
        <f t="shared" si="226"/>
        <v>0</v>
      </c>
      <c r="JR87" s="26"/>
      <c r="JS87" s="26"/>
      <c r="JT87" s="26">
        <f t="shared" si="227"/>
        <v>0</v>
      </c>
      <c r="JU87" s="26"/>
      <c r="JV87" s="26"/>
      <c r="JW87" s="26">
        <f t="shared" si="278"/>
        <v>0</v>
      </c>
      <c r="JX87" s="26"/>
      <c r="JY87" s="26"/>
      <c r="JZ87" s="26">
        <f t="shared" si="228"/>
        <v>0</v>
      </c>
      <c r="KA87" s="26"/>
      <c r="KB87" s="26"/>
      <c r="KC87" s="26">
        <f t="shared" si="229"/>
        <v>0</v>
      </c>
      <c r="KD87" s="26"/>
      <c r="KE87" s="26"/>
      <c r="KF87" s="26">
        <f t="shared" si="230"/>
        <v>0</v>
      </c>
      <c r="KG87" s="26"/>
      <c r="KH87" s="26"/>
      <c r="KI87" s="26">
        <f t="shared" si="231"/>
        <v>0</v>
      </c>
      <c r="KJ87" s="26"/>
      <c r="KK87" s="26"/>
      <c r="KL87" s="26">
        <f t="shared" si="232"/>
        <v>0</v>
      </c>
      <c r="KM87" s="26"/>
      <c r="KN87" s="26"/>
      <c r="KO87" s="26">
        <f t="shared" si="233"/>
        <v>0</v>
      </c>
      <c r="KP87" s="26"/>
      <c r="KQ87" s="26"/>
      <c r="KR87" s="26">
        <f t="shared" si="234"/>
        <v>0</v>
      </c>
      <c r="KS87" s="26"/>
      <c r="KT87" s="26"/>
      <c r="KU87" s="26">
        <f t="shared" si="235"/>
        <v>0</v>
      </c>
      <c r="KV87" s="26"/>
      <c r="KW87" s="26"/>
      <c r="KX87" s="26">
        <f t="shared" si="236"/>
        <v>0</v>
      </c>
      <c r="KY87" s="26"/>
      <c r="KZ87" s="26"/>
      <c r="LA87" s="26">
        <f t="shared" si="237"/>
        <v>0</v>
      </c>
      <c r="LB87" s="26"/>
      <c r="LC87" s="26"/>
      <c r="LD87" s="26">
        <f t="shared" si="238"/>
        <v>0</v>
      </c>
      <c r="LE87" s="26"/>
      <c r="LF87" s="26"/>
      <c r="LG87" s="26">
        <f t="shared" si="239"/>
        <v>0</v>
      </c>
      <c r="LH87" s="26"/>
      <c r="LI87" s="26"/>
      <c r="LJ87" s="26">
        <f t="shared" si="240"/>
        <v>0</v>
      </c>
      <c r="LK87" s="26"/>
      <c r="LL87" s="26"/>
      <c r="LM87" s="26">
        <f t="shared" si="241"/>
        <v>0</v>
      </c>
      <c r="LN87" s="26"/>
      <c r="LO87" s="26"/>
      <c r="LP87" s="26">
        <f t="shared" si="242"/>
        <v>0</v>
      </c>
      <c r="LQ87" s="26"/>
      <c r="LR87" s="26"/>
      <c r="LS87" s="26">
        <f t="shared" si="149"/>
        <v>0</v>
      </c>
      <c r="LT87" s="26"/>
      <c r="LU87" s="26"/>
      <c r="LV87" s="26">
        <f t="shared" si="243"/>
        <v>0</v>
      </c>
      <c r="LW87" s="26"/>
      <c r="LX87" s="26"/>
      <c r="LY87" s="26">
        <f t="shared" si="150"/>
        <v>0</v>
      </c>
      <c r="LZ87" s="26"/>
      <c r="MA87" s="26"/>
      <c r="MB87" s="26">
        <f t="shared" si="244"/>
        <v>0</v>
      </c>
      <c r="MC87" s="26"/>
      <c r="MD87" s="26"/>
      <c r="ME87" s="26">
        <f t="shared" si="245"/>
        <v>0</v>
      </c>
      <c r="MF87" s="26"/>
      <c r="MG87" s="26"/>
      <c r="MH87" s="26">
        <f t="shared" si="246"/>
        <v>0</v>
      </c>
      <c r="MI87" s="26"/>
      <c r="MJ87" s="26"/>
      <c r="MK87" s="26">
        <f t="shared" si="247"/>
        <v>0</v>
      </c>
      <c r="ML87" s="26"/>
      <c r="MM87" s="26"/>
      <c r="MN87" s="26">
        <f t="shared" si="248"/>
        <v>0</v>
      </c>
      <c r="MO87" s="26"/>
      <c r="MP87" s="26"/>
      <c r="MQ87" s="26">
        <f t="shared" si="249"/>
        <v>0</v>
      </c>
      <c r="MR87" s="26"/>
      <c r="MS87" s="26"/>
      <c r="MT87" s="26">
        <f t="shared" si="250"/>
        <v>0</v>
      </c>
      <c r="MU87" s="26"/>
      <c r="MV87" s="26"/>
      <c r="MW87" s="26">
        <f t="shared" si="251"/>
        <v>0</v>
      </c>
      <c r="MX87" s="26"/>
      <c r="MY87" s="26"/>
      <c r="MZ87" s="26">
        <f t="shared" si="252"/>
        <v>0</v>
      </c>
      <c r="NA87" s="26"/>
      <c r="NB87" s="26"/>
      <c r="NC87" s="26">
        <f t="shared" si="253"/>
        <v>0</v>
      </c>
      <c r="ND87" s="26"/>
      <c r="NE87" s="26"/>
      <c r="NF87" s="26">
        <f t="shared" si="254"/>
        <v>0</v>
      </c>
      <c r="NG87" s="26"/>
      <c r="NH87" s="26"/>
      <c r="NI87" s="26">
        <f t="shared" si="255"/>
        <v>0</v>
      </c>
      <c r="NJ87" s="26"/>
      <c r="NK87" s="26"/>
      <c r="NL87" s="26">
        <f t="shared" si="256"/>
        <v>0</v>
      </c>
      <c r="NM87" s="26"/>
      <c r="NN87" s="26"/>
      <c r="NO87" s="26">
        <f t="shared" si="257"/>
        <v>0</v>
      </c>
      <c r="NP87" s="26"/>
      <c r="NQ87" s="26"/>
      <c r="NR87" s="26">
        <f t="shared" si="258"/>
        <v>0</v>
      </c>
      <c r="NS87" s="26"/>
      <c r="NT87" s="26"/>
      <c r="NU87" s="26">
        <f t="shared" si="259"/>
        <v>0</v>
      </c>
      <c r="NV87" s="26"/>
      <c r="NW87" s="26"/>
      <c r="NX87" s="26">
        <f t="shared" si="260"/>
        <v>0</v>
      </c>
      <c r="NY87" s="26"/>
      <c r="NZ87" s="26"/>
      <c r="OA87" s="26">
        <f t="shared" si="261"/>
        <v>0</v>
      </c>
      <c r="OB87" s="26"/>
      <c r="OC87" s="26"/>
      <c r="OD87" s="26">
        <f t="shared" si="262"/>
        <v>0</v>
      </c>
      <c r="OE87" s="26"/>
      <c r="OF87" s="26"/>
      <c r="OG87" s="26">
        <f t="shared" si="263"/>
        <v>0</v>
      </c>
      <c r="OH87" s="26"/>
      <c r="OI87" s="26"/>
      <c r="OJ87" s="26">
        <f t="shared" si="264"/>
        <v>0</v>
      </c>
      <c r="OK87" s="26"/>
      <c r="OL87" s="26"/>
      <c r="OM87" s="26">
        <f t="shared" si="279"/>
        <v>0</v>
      </c>
      <c r="ON87" s="26">
        <v>4</v>
      </c>
      <c r="OO87" s="26">
        <v>4</v>
      </c>
      <c r="OP87" s="26">
        <f t="shared" si="265"/>
        <v>0</v>
      </c>
      <c r="OQ87" s="26"/>
      <c r="OR87" s="26"/>
      <c r="OS87" s="27">
        <f t="shared" si="266"/>
        <v>0</v>
      </c>
      <c r="OT87" s="26"/>
      <c r="OU87" s="26"/>
      <c r="OV87" s="26">
        <f t="shared" si="280"/>
        <v>0</v>
      </c>
      <c r="OW87" s="26"/>
      <c r="OX87" s="26"/>
      <c r="OY87" s="26">
        <f t="shared" si="267"/>
        <v>0</v>
      </c>
      <c r="OZ87" s="26"/>
      <c r="PA87" s="26"/>
      <c r="PB87" s="26">
        <f t="shared" si="268"/>
        <v>0</v>
      </c>
      <c r="PC87" s="26"/>
      <c r="PD87" s="26"/>
      <c r="PE87" s="26">
        <f t="shared" si="269"/>
        <v>0</v>
      </c>
      <c r="PF87" s="28">
        <f t="shared" si="270"/>
        <v>0</v>
      </c>
      <c r="PG87" s="29">
        <f t="shared" si="271"/>
        <v>0</v>
      </c>
      <c r="PH87" s="18"/>
      <c r="PI87" s="28">
        <f t="shared" si="272"/>
        <v>2</v>
      </c>
      <c r="PJ87" s="29">
        <f t="shared" si="273"/>
        <v>7.6923076923076927E-2</v>
      </c>
      <c r="PK87" s="6"/>
      <c r="PL87" s="28">
        <f t="shared" si="274"/>
        <v>3</v>
      </c>
      <c r="PM87" s="28">
        <f t="shared" si="275"/>
        <v>0.12</v>
      </c>
      <c r="PN87" s="6"/>
      <c r="PO87" s="28">
        <f t="shared" si="276"/>
        <v>5</v>
      </c>
      <c r="PP87" s="29">
        <f t="shared" si="277"/>
        <v>6.7567567567567571E-2</v>
      </c>
    </row>
    <row r="88" spans="1:432" s="30" customFormat="1" ht="20.25" hidden="1" x14ac:dyDescent="0.3">
      <c r="A88" s="19">
        <v>84</v>
      </c>
      <c r="B88" s="31" t="s">
        <v>197</v>
      </c>
      <c r="C88" s="45" t="s">
        <v>122</v>
      </c>
      <c r="D88" s="26">
        <v>0</v>
      </c>
      <c r="E88" s="26"/>
      <c r="F88" s="26"/>
      <c r="G88" s="26">
        <f t="shared" si="281"/>
        <v>0</v>
      </c>
      <c r="H88" s="26"/>
      <c r="I88" s="26"/>
      <c r="J88" s="26">
        <f t="shared" si="282"/>
        <v>0</v>
      </c>
      <c r="K88" s="26"/>
      <c r="L88" s="26"/>
      <c r="M88" s="26">
        <f t="shared" si="294"/>
        <v>0</v>
      </c>
      <c r="N88" s="26"/>
      <c r="O88" s="26"/>
      <c r="P88" s="26">
        <f t="shared" si="295"/>
        <v>0</v>
      </c>
      <c r="Q88" s="26"/>
      <c r="R88" s="26"/>
      <c r="S88" s="26">
        <f t="shared" si="285"/>
        <v>0</v>
      </c>
      <c r="T88" s="26"/>
      <c r="U88" s="26"/>
      <c r="V88" s="26">
        <f t="shared" si="286"/>
        <v>0</v>
      </c>
      <c r="W88" s="26"/>
      <c r="X88" s="26"/>
      <c r="Y88" s="26">
        <f t="shared" si="287"/>
        <v>0</v>
      </c>
      <c r="Z88" s="26"/>
      <c r="AA88" s="26"/>
      <c r="AB88" s="26">
        <f t="shared" si="288"/>
        <v>0</v>
      </c>
      <c r="AC88" s="26"/>
      <c r="AD88" s="26"/>
      <c r="AE88" s="26">
        <f t="shared" si="289"/>
        <v>0</v>
      </c>
      <c r="AF88" s="26"/>
      <c r="AG88" s="26"/>
      <c r="AH88" s="26">
        <f t="shared" si="290"/>
        <v>0</v>
      </c>
      <c r="AI88" s="26"/>
      <c r="AJ88" s="26"/>
      <c r="AK88" s="26">
        <f t="shared" si="291"/>
        <v>0</v>
      </c>
      <c r="AL88" s="26"/>
      <c r="AM88" s="26"/>
      <c r="AN88" s="26">
        <f t="shared" si="292"/>
        <v>0</v>
      </c>
      <c r="AO88" s="26"/>
      <c r="AP88" s="26"/>
      <c r="AQ88" s="26">
        <f t="shared" si="293"/>
        <v>0</v>
      </c>
      <c r="AR88" s="26"/>
      <c r="AS88" s="26"/>
      <c r="AT88" s="26">
        <f t="shared" si="151"/>
        <v>0</v>
      </c>
      <c r="AU88" s="26"/>
      <c r="AV88" s="26"/>
      <c r="AW88" s="26">
        <f t="shared" si="152"/>
        <v>0</v>
      </c>
      <c r="AX88" s="26"/>
      <c r="AY88" s="26"/>
      <c r="AZ88" s="26">
        <f t="shared" si="153"/>
        <v>0</v>
      </c>
      <c r="BA88" s="26"/>
      <c r="BB88" s="26"/>
      <c r="BC88" s="26">
        <f t="shared" si="154"/>
        <v>0</v>
      </c>
      <c r="BD88" s="26"/>
      <c r="BE88" s="26"/>
      <c r="BF88" s="26">
        <f t="shared" si="155"/>
        <v>0</v>
      </c>
      <c r="BG88" s="26"/>
      <c r="BH88" s="26"/>
      <c r="BI88" s="26">
        <f t="shared" si="156"/>
        <v>0</v>
      </c>
      <c r="BJ88" s="26"/>
      <c r="BK88" s="26"/>
      <c r="BL88" s="26">
        <f t="shared" si="157"/>
        <v>0</v>
      </c>
      <c r="BM88" s="26"/>
      <c r="BN88" s="26"/>
      <c r="BO88" s="26">
        <f t="shared" si="158"/>
        <v>0</v>
      </c>
      <c r="BP88" s="26"/>
      <c r="BQ88" s="26"/>
      <c r="BR88" s="26">
        <f t="shared" si="159"/>
        <v>0</v>
      </c>
      <c r="BS88" s="26"/>
      <c r="BT88" s="26"/>
      <c r="BU88" s="26">
        <f t="shared" si="160"/>
        <v>0</v>
      </c>
      <c r="BV88" s="26"/>
      <c r="BW88" s="26"/>
      <c r="BX88" s="26">
        <f t="shared" si="161"/>
        <v>0</v>
      </c>
      <c r="BY88" s="26"/>
      <c r="BZ88" s="26"/>
      <c r="CA88" s="27">
        <f t="shared" si="162"/>
        <v>0</v>
      </c>
      <c r="CB88" s="26"/>
      <c r="CC88" s="26"/>
      <c r="CD88" s="26">
        <f t="shared" si="163"/>
        <v>0</v>
      </c>
      <c r="CE88" s="26"/>
      <c r="CF88" s="26"/>
      <c r="CG88" s="26">
        <f t="shared" si="164"/>
        <v>0</v>
      </c>
      <c r="CH88" s="26"/>
      <c r="CI88" s="26"/>
      <c r="CJ88" s="26">
        <f t="shared" si="165"/>
        <v>0</v>
      </c>
      <c r="CK88" s="26"/>
      <c r="CL88" s="26"/>
      <c r="CM88" s="26">
        <f t="shared" si="166"/>
        <v>0</v>
      </c>
      <c r="CN88" s="26"/>
      <c r="CO88" s="26"/>
      <c r="CP88" s="26">
        <f t="shared" si="167"/>
        <v>0</v>
      </c>
      <c r="CQ88" s="26"/>
      <c r="CR88" s="26"/>
      <c r="CS88" s="26">
        <f t="shared" si="168"/>
        <v>0</v>
      </c>
      <c r="CT88" s="26"/>
      <c r="CU88" s="26"/>
      <c r="CV88" s="26">
        <f t="shared" si="169"/>
        <v>0</v>
      </c>
      <c r="CW88" s="26"/>
      <c r="CX88" s="26"/>
      <c r="CY88" s="26">
        <f t="shared" si="170"/>
        <v>0</v>
      </c>
      <c r="CZ88" s="26"/>
      <c r="DA88" s="26"/>
      <c r="DB88" s="26">
        <f t="shared" si="171"/>
        <v>0</v>
      </c>
      <c r="DC88" s="26"/>
      <c r="DD88" s="26"/>
      <c r="DE88" s="26">
        <f t="shared" si="172"/>
        <v>0</v>
      </c>
      <c r="DF88" s="26"/>
      <c r="DG88" s="26"/>
      <c r="DH88" s="26">
        <f t="shared" si="173"/>
        <v>0</v>
      </c>
      <c r="DI88" s="26"/>
      <c r="DJ88" s="26"/>
      <c r="DK88" s="26">
        <f t="shared" si="174"/>
        <v>0</v>
      </c>
      <c r="DL88" s="26"/>
      <c r="DM88" s="26"/>
      <c r="DN88" s="26">
        <f t="shared" si="175"/>
        <v>0</v>
      </c>
      <c r="DO88" s="26"/>
      <c r="DP88" s="26"/>
      <c r="DQ88" s="26">
        <f t="shared" si="176"/>
        <v>0</v>
      </c>
      <c r="DR88" s="26"/>
      <c r="DS88" s="26"/>
      <c r="DT88" s="26">
        <f t="shared" si="177"/>
        <v>0</v>
      </c>
      <c r="DU88" s="26"/>
      <c r="DV88" s="26"/>
      <c r="DW88" s="26">
        <f t="shared" si="178"/>
        <v>0</v>
      </c>
      <c r="DX88" s="26"/>
      <c r="DY88" s="26"/>
      <c r="DZ88" s="26">
        <f t="shared" si="179"/>
        <v>0</v>
      </c>
      <c r="EA88" s="26"/>
      <c r="EB88" s="26"/>
      <c r="EC88" s="26">
        <f t="shared" si="180"/>
        <v>0</v>
      </c>
      <c r="ED88" s="26"/>
      <c r="EE88" s="26"/>
      <c r="EF88" s="26">
        <f t="shared" si="181"/>
        <v>0</v>
      </c>
      <c r="EG88" s="26"/>
      <c r="EH88" s="26"/>
      <c r="EI88" s="26">
        <f t="shared" si="182"/>
        <v>0</v>
      </c>
      <c r="EJ88" s="26"/>
      <c r="EK88" s="26"/>
      <c r="EL88" s="26">
        <f t="shared" si="183"/>
        <v>0</v>
      </c>
      <c r="EM88" s="26"/>
      <c r="EN88" s="26"/>
      <c r="EO88" s="26">
        <f t="shared" si="184"/>
        <v>0</v>
      </c>
      <c r="EP88" s="26"/>
      <c r="EQ88" s="26"/>
      <c r="ER88" s="26">
        <f t="shared" si="185"/>
        <v>0</v>
      </c>
      <c r="ES88" s="26"/>
      <c r="ET88" s="26"/>
      <c r="EU88" s="26">
        <f t="shared" si="186"/>
        <v>0</v>
      </c>
      <c r="EV88" s="26"/>
      <c r="EW88" s="26"/>
      <c r="EX88" s="26">
        <f t="shared" si="187"/>
        <v>0</v>
      </c>
      <c r="EY88" s="26"/>
      <c r="EZ88" s="26"/>
      <c r="FA88" s="26">
        <f t="shared" si="188"/>
        <v>0</v>
      </c>
      <c r="FB88" s="26"/>
      <c r="FC88" s="26"/>
      <c r="FD88" s="26">
        <f t="shared" si="189"/>
        <v>0</v>
      </c>
      <c r="FE88" s="26"/>
      <c r="FF88" s="26"/>
      <c r="FG88" s="26">
        <f t="shared" si="147"/>
        <v>0</v>
      </c>
      <c r="FH88" s="26"/>
      <c r="FI88" s="26"/>
      <c r="FJ88" s="26">
        <f t="shared" si="190"/>
        <v>0</v>
      </c>
      <c r="FK88" s="26"/>
      <c r="FL88" s="26"/>
      <c r="FM88" s="26">
        <f t="shared" si="191"/>
        <v>0</v>
      </c>
      <c r="FN88" s="26"/>
      <c r="FO88" s="26"/>
      <c r="FP88" s="26">
        <f t="shared" si="192"/>
        <v>0</v>
      </c>
      <c r="FQ88" s="26"/>
      <c r="FR88" s="26"/>
      <c r="FS88" s="26">
        <f t="shared" si="193"/>
        <v>0</v>
      </c>
      <c r="FT88" s="26"/>
      <c r="FU88" s="26"/>
      <c r="FV88" s="26">
        <f t="shared" si="194"/>
        <v>0</v>
      </c>
      <c r="FW88" s="26"/>
      <c r="FX88" s="26"/>
      <c r="FY88" s="26">
        <f t="shared" si="195"/>
        <v>0</v>
      </c>
      <c r="FZ88" s="26"/>
      <c r="GA88" s="26"/>
      <c r="GB88" s="26">
        <f t="shared" si="196"/>
        <v>0</v>
      </c>
      <c r="GC88" s="26"/>
      <c r="GD88" s="26"/>
      <c r="GE88" s="26">
        <f t="shared" si="197"/>
        <v>0</v>
      </c>
      <c r="GF88" s="26"/>
      <c r="GG88" s="26"/>
      <c r="GH88" s="26">
        <f t="shared" si="198"/>
        <v>0</v>
      </c>
      <c r="GI88" s="26"/>
      <c r="GJ88" s="26"/>
      <c r="GK88" s="26">
        <f t="shared" si="199"/>
        <v>0</v>
      </c>
      <c r="GL88" s="26"/>
      <c r="GM88" s="26"/>
      <c r="GN88" s="26">
        <f t="shared" si="200"/>
        <v>0</v>
      </c>
      <c r="GO88" s="26"/>
      <c r="GP88" s="26"/>
      <c r="GQ88" s="26">
        <f t="shared" si="201"/>
        <v>0</v>
      </c>
      <c r="GR88" s="26"/>
      <c r="GS88" s="26"/>
      <c r="GT88" s="26">
        <f t="shared" si="202"/>
        <v>0</v>
      </c>
      <c r="GU88" s="26"/>
      <c r="GV88" s="26"/>
      <c r="GW88" s="26">
        <f t="shared" si="203"/>
        <v>0</v>
      </c>
      <c r="GX88" s="26"/>
      <c r="GY88" s="26"/>
      <c r="GZ88" s="26">
        <f t="shared" si="204"/>
        <v>0</v>
      </c>
      <c r="HA88" s="26"/>
      <c r="HB88" s="26"/>
      <c r="HC88" s="26">
        <f t="shared" si="205"/>
        <v>0</v>
      </c>
      <c r="HD88" s="26"/>
      <c r="HE88" s="26"/>
      <c r="HF88" s="26">
        <f t="shared" si="206"/>
        <v>0</v>
      </c>
      <c r="HG88" s="26"/>
      <c r="HH88" s="26"/>
      <c r="HI88" s="26">
        <f t="shared" si="207"/>
        <v>0</v>
      </c>
      <c r="HJ88" s="26"/>
      <c r="HK88" s="26"/>
      <c r="HL88" s="26">
        <f t="shared" si="208"/>
        <v>0</v>
      </c>
      <c r="HM88" s="26"/>
      <c r="HN88" s="26"/>
      <c r="HO88" s="26">
        <f t="shared" si="209"/>
        <v>0</v>
      </c>
      <c r="HP88" s="26"/>
      <c r="HQ88" s="26"/>
      <c r="HR88" s="26">
        <f t="shared" si="210"/>
        <v>0</v>
      </c>
      <c r="HS88" s="26"/>
      <c r="HT88" s="26"/>
      <c r="HU88" s="26">
        <f t="shared" si="148"/>
        <v>0</v>
      </c>
      <c r="HV88" s="26"/>
      <c r="HW88" s="26"/>
      <c r="HX88" s="26">
        <f t="shared" si="211"/>
        <v>0</v>
      </c>
      <c r="HY88" s="26"/>
      <c r="HZ88" s="26"/>
      <c r="IA88" s="26">
        <f t="shared" si="212"/>
        <v>0</v>
      </c>
      <c r="IB88" s="26"/>
      <c r="IC88" s="26"/>
      <c r="ID88" s="26">
        <f t="shared" si="213"/>
        <v>0</v>
      </c>
      <c r="IE88" s="26"/>
      <c r="IF88" s="26"/>
      <c r="IG88" s="33">
        <f t="shared" si="214"/>
        <v>0</v>
      </c>
      <c r="IH88" s="26"/>
      <c r="II88" s="26"/>
      <c r="IJ88" s="33">
        <f t="shared" si="215"/>
        <v>0</v>
      </c>
      <c r="IK88" s="26"/>
      <c r="IL88" s="26"/>
      <c r="IM88" s="33">
        <f t="shared" si="216"/>
        <v>0</v>
      </c>
      <c r="IN88" s="26"/>
      <c r="IO88" s="26"/>
      <c r="IP88" s="26">
        <f t="shared" si="217"/>
        <v>0</v>
      </c>
      <c r="IQ88" s="26"/>
      <c r="IR88" s="26"/>
      <c r="IS88" s="26">
        <f t="shared" si="218"/>
        <v>0</v>
      </c>
      <c r="IT88" s="26"/>
      <c r="IU88" s="26"/>
      <c r="IV88" s="26">
        <f t="shared" si="219"/>
        <v>0</v>
      </c>
      <c r="IW88" s="26"/>
      <c r="IX88" s="26"/>
      <c r="IY88" s="26">
        <f t="shared" si="220"/>
        <v>0</v>
      </c>
      <c r="IZ88" s="26"/>
      <c r="JA88" s="26"/>
      <c r="JB88" s="26">
        <f t="shared" si="221"/>
        <v>0</v>
      </c>
      <c r="JC88" s="26"/>
      <c r="JD88" s="26"/>
      <c r="JE88" s="26">
        <f t="shared" si="222"/>
        <v>0</v>
      </c>
      <c r="JF88" s="26"/>
      <c r="JG88" s="26"/>
      <c r="JH88" s="26">
        <f t="shared" si="223"/>
        <v>0</v>
      </c>
      <c r="JI88" s="26"/>
      <c r="JJ88" s="26"/>
      <c r="JK88" s="26">
        <f t="shared" si="224"/>
        <v>0</v>
      </c>
      <c r="JL88" s="26"/>
      <c r="JM88" s="26"/>
      <c r="JN88" s="26">
        <f t="shared" si="225"/>
        <v>0</v>
      </c>
      <c r="JO88" s="26"/>
      <c r="JP88" s="26"/>
      <c r="JQ88" s="26">
        <f t="shared" si="226"/>
        <v>0</v>
      </c>
      <c r="JR88" s="26"/>
      <c r="JS88" s="26"/>
      <c r="JT88" s="26">
        <f t="shared" si="227"/>
        <v>0</v>
      </c>
      <c r="JU88" s="26"/>
      <c r="JV88" s="26"/>
      <c r="JW88" s="26">
        <f t="shared" si="278"/>
        <v>0</v>
      </c>
      <c r="JX88" s="26"/>
      <c r="JY88" s="26"/>
      <c r="JZ88" s="26">
        <f t="shared" si="228"/>
        <v>0</v>
      </c>
      <c r="KA88" s="26"/>
      <c r="KB88" s="26"/>
      <c r="KC88" s="26">
        <f t="shared" si="229"/>
        <v>0</v>
      </c>
      <c r="KD88" s="26"/>
      <c r="KE88" s="26"/>
      <c r="KF88" s="26">
        <f t="shared" si="230"/>
        <v>0</v>
      </c>
      <c r="KG88" s="26"/>
      <c r="KH88" s="26"/>
      <c r="KI88" s="26">
        <f t="shared" si="231"/>
        <v>0</v>
      </c>
      <c r="KJ88" s="26"/>
      <c r="KK88" s="26"/>
      <c r="KL88" s="26">
        <f t="shared" si="232"/>
        <v>0</v>
      </c>
      <c r="KM88" s="26"/>
      <c r="KN88" s="26"/>
      <c r="KO88" s="26">
        <f t="shared" si="233"/>
        <v>0</v>
      </c>
      <c r="KP88" s="26"/>
      <c r="KQ88" s="26"/>
      <c r="KR88" s="26">
        <f t="shared" si="234"/>
        <v>0</v>
      </c>
      <c r="KS88" s="26"/>
      <c r="KT88" s="26"/>
      <c r="KU88" s="26">
        <f t="shared" si="235"/>
        <v>0</v>
      </c>
      <c r="KV88" s="26"/>
      <c r="KW88" s="26"/>
      <c r="KX88" s="26">
        <f t="shared" si="236"/>
        <v>0</v>
      </c>
      <c r="KY88" s="26"/>
      <c r="KZ88" s="26"/>
      <c r="LA88" s="26">
        <f t="shared" si="237"/>
        <v>0</v>
      </c>
      <c r="LB88" s="26"/>
      <c r="LC88" s="26"/>
      <c r="LD88" s="26">
        <f t="shared" si="238"/>
        <v>0</v>
      </c>
      <c r="LE88" s="26"/>
      <c r="LF88" s="26"/>
      <c r="LG88" s="26">
        <f t="shared" si="239"/>
        <v>0</v>
      </c>
      <c r="LH88" s="26"/>
      <c r="LI88" s="26"/>
      <c r="LJ88" s="26">
        <f t="shared" si="240"/>
        <v>0</v>
      </c>
      <c r="LK88" s="26"/>
      <c r="LL88" s="26"/>
      <c r="LM88" s="26">
        <f t="shared" si="241"/>
        <v>0</v>
      </c>
      <c r="LN88" s="26"/>
      <c r="LO88" s="26"/>
      <c r="LP88" s="26">
        <f t="shared" si="242"/>
        <v>0</v>
      </c>
      <c r="LQ88" s="26">
        <v>1</v>
      </c>
      <c r="LR88" s="26">
        <v>1</v>
      </c>
      <c r="LS88" s="26">
        <f t="shared" si="149"/>
        <v>0</v>
      </c>
      <c r="LT88" s="26">
        <v>1</v>
      </c>
      <c r="LU88" s="26">
        <v>1</v>
      </c>
      <c r="LV88" s="26">
        <f t="shared" si="243"/>
        <v>0</v>
      </c>
      <c r="LW88" s="26"/>
      <c r="LX88" s="26"/>
      <c r="LY88" s="26">
        <f t="shared" si="150"/>
        <v>0</v>
      </c>
      <c r="LZ88" s="26"/>
      <c r="MA88" s="26"/>
      <c r="MB88" s="26">
        <f t="shared" si="244"/>
        <v>0</v>
      </c>
      <c r="MC88" s="26"/>
      <c r="MD88" s="26"/>
      <c r="ME88" s="26">
        <f t="shared" si="245"/>
        <v>0</v>
      </c>
      <c r="MF88" s="26"/>
      <c r="MG88" s="26"/>
      <c r="MH88" s="26">
        <f t="shared" si="246"/>
        <v>0</v>
      </c>
      <c r="MI88" s="26"/>
      <c r="MJ88" s="26"/>
      <c r="MK88" s="26">
        <f t="shared" si="247"/>
        <v>0</v>
      </c>
      <c r="ML88" s="26"/>
      <c r="MM88" s="26"/>
      <c r="MN88" s="26">
        <f t="shared" si="248"/>
        <v>0</v>
      </c>
      <c r="MO88" s="26"/>
      <c r="MP88" s="26"/>
      <c r="MQ88" s="26">
        <f t="shared" si="249"/>
        <v>0</v>
      </c>
      <c r="MR88" s="26"/>
      <c r="MS88" s="26"/>
      <c r="MT88" s="26">
        <f t="shared" si="250"/>
        <v>0</v>
      </c>
      <c r="MU88" s="26"/>
      <c r="MV88" s="26"/>
      <c r="MW88" s="26">
        <f t="shared" si="251"/>
        <v>0</v>
      </c>
      <c r="MX88" s="26"/>
      <c r="MY88" s="26"/>
      <c r="MZ88" s="26">
        <f t="shared" si="252"/>
        <v>0</v>
      </c>
      <c r="NA88" s="26"/>
      <c r="NB88" s="26"/>
      <c r="NC88" s="26">
        <f t="shared" si="253"/>
        <v>0</v>
      </c>
      <c r="ND88" s="26"/>
      <c r="NE88" s="26"/>
      <c r="NF88" s="26">
        <f t="shared" si="254"/>
        <v>0</v>
      </c>
      <c r="NG88" s="26"/>
      <c r="NH88" s="26"/>
      <c r="NI88" s="26">
        <f t="shared" si="255"/>
        <v>0</v>
      </c>
      <c r="NJ88" s="26"/>
      <c r="NK88" s="26"/>
      <c r="NL88" s="26">
        <f t="shared" si="256"/>
        <v>0</v>
      </c>
      <c r="NM88" s="26"/>
      <c r="NN88" s="26"/>
      <c r="NO88" s="26">
        <f t="shared" si="257"/>
        <v>0</v>
      </c>
      <c r="NP88" s="26"/>
      <c r="NQ88" s="26"/>
      <c r="NR88" s="26">
        <f t="shared" si="258"/>
        <v>0</v>
      </c>
      <c r="NS88" s="26"/>
      <c r="NT88" s="26"/>
      <c r="NU88" s="26">
        <f t="shared" si="259"/>
        <v>0</v>
      </c>
      <c r="NV88" s="26"/>
      <c r="NW88" s="26"/>
      <c r="NX88" s="26">
        <f t="shared" si="260"/>
        <v>0</v>
      </c>
      <c r="NY88" s="26"/>
      <c r="NZ88" s="26"/>
      <c r="OA88" s="26">
        <f t="shared" si="261"/>
        <v>0</v>
      </c>
      <c r="OB88" s="26"/>
      <c r="OC88" s="26"/>
      <c r="OD88" s="26">
        <f t="shared" si="262"/>
        <v>0</v>
      </c>
      <c r="OE88" s="26"/>
      <c r="OF88" s="26"/>
      <c r="OG88" s="26">
        <f t="shared" si="263"/>
        <v>0</v>
      </c>
      <c r="OH88" s="26"/>
      <c r="OI88" s="26"/>
      <c r="OJ88" s="26">
        <f t="shared" si="264"/>
        <v>0</v>
      </c>
      <c r="OK88" s="26"/>
      <c r="OL88" s="26"/>
      <c r="OM88" s="26">
        <f t="shared" si="279"/>
        <v>0</v>
      </c>
      <c r="ON88" s="26"/>
      <c r="OO88" s="26"/>
      <c r="OP88" s="26">
        <f t="shared" si="265"/>
        <v>0</v>
      </c>
      <c r="OQ88" s="26"/>
      <c r="OR88" s="26"/>
      <c r="OS88" s="27">
        <f t="shared" si="266"/>
        <v>0</v>
      </c>
      <c r="OT88" s="26"/>
      <c r="OU88" s="26"/>
      <c r="OV88" s="26">
        <f t="shared" si="280"/>
        <v>0</v>
      </c>
      <c r="OW88" s="26"/>
      <c r="OX88" s="26"/>
      <c r="OY88" s="26">
        <f t="shared" si="267"/>
        <v>0</v>
      </c>
      <c r="OZ88" s="26"/>
      <c r="PA88" s="26"/>
      <c r="PB88" s="26">
        <f t="shared" si="268"/>
        <v>0</v>
      </c>
      <c r="PC88" s="26"/>
      <c r="PD88" s="26"/>
      <c r="PE88" s="26">
        <f t="shared" si="269"/>
        <v>0</v>
      </c>
      <c r="PF88" s="28">
        <f t="shared" si="270"/>
        <v>0</v>
      </c>
      <c r="PG88" s="29">
        <f t="shared" si="271"/>
        <v>0</v>
      </c>
      <c r="PH88" s="18"/>
      <c r="PI88" s="28">
        <f t="shared" si="272"/>
        <v>0</v>
      </c>
      <c r="PJ88" s="29">
        <f t="shared" si="273"/>
        <v>0</v>
      </c>
      <c r="PK88" s="6"/>
      <c r="PL88" s="28">
        <f t="shared" si="274"/>
        <v>2</v>
      </c>
      <c r="PM88" s="28">
        <f t="shared" si="275"/>
        <v>0.08</v>
      </c>
      <c r="PN88" s="6"/>
      <c r="PO88" s="28">
        <f t="shared" si="276"/>
        <v>2</v>
      </c>
      <c r="PP88" s="29">
        <f t="shared" si="277"/>
        <v>2.7027027027027029E-2</v>
      </c>
    </row>
    <row r="89" spans="1:432" s="30" customFormat="1" ht="20.25" hidden="1" x14ac:dyDescent="0.3">
      <c r="A89" s="19">
        <v>85</v>
      </c>
      <c r="B89" s="31" t="s">
        <v>198</v>
      </c>
      <c r="C89" s="45" t="s">
        <v>108</v>
      </c>
      <c r="D89" s="26">
        <v>0</v>
      </c>
      <c r="E89" s="26"/>
      <c r="F89" s="26"/>
      <c r="G89" s="26">
        <f t="shared" si="281"/>
        <v>0</v>
      </c>
      <c r="H89" s="26"/>
      <c r="I89" s="26"/>
      <c r="J89" s="26">
        <f t="shared" si="282"/>
        <v>0</v>
      </c>
      <c r="K89" s="26"/>
      <c r="L89" s="26"/>
      <c r="M89" s="26">
        <f t="shared" si="294"/>
        <v>0</v>
      </c>
      <c r="N89" s="26"/>
      <c r="O89" s="26"/>
      <c r="P89" s="26">
        <f t="shared" si="295"/>
        <v>0</v>
      </c>
      <c r="Q89" s="26"/>
      <c r="R89" s="26"/>
      <c r="S89" s="26">
        <f t="shared" si="285"/>
        <v>0</v>
      </c>
      <c r="T89" s="26"/>
      <c r="U89" s="26"/>
      <c r="V89" s="26">
        <f t="shared" si="286"/>
        <v>0</v>
      </c>
      <c r="W89" s="26"/>
      <c r="X89" s="26"/>
      <c r="Y89" s="26">
        <f t="shared" si="287"/>
        <v>0</v>
      </c>
      <c r="Z89" s="26"/>
      <c r="AA89" s="26"/>
      <c r="AB89" s="26">
        <f t="shared" si="288"/>
        <v>0</v>
      </c>
      <c r="AC89" s="26"/>
      <c r="AD89" s="26"/>
      <c r="AE89" s="26">
        <f t="shared" si="289"/>
        <v>0</v>
      </c>
      <c r="AF89" s="26"/>
      <c r="AG89" s="26"/>
      <c r="AH89" s="26">
        <f t="shared" si="290"/>
        <v>0</v>
      </c>
      <c r="AI89" s="26"/>
      <c r="AJ89" s="26"/>
      <c r="AK89" s="26">
        <f t="shared" si="291"/>
        <v>0</v>
      </c>
      <c r="AL89" s="26"/>
      <c r="AM89" s="26"/>
      <c r="AN89" s="26">
        <f t="shared" si="292"/>
        <v>0</v>
      </c>
      <c r="AO89" s="26"/>
      <c r="AP89" s="26"/>
      <c r="AQ89" s="26">
        <f t="shared" si="293"/>
        <v>0</v>
      </c>
      <c r="AR89" s="26"/>
      <c r="AS89" s="26"/>
      <c r="AT89" s="26">
        <f t="shared" si="151"/>
        <v>0</v>
      </c>
      <c r="AU89" s="26"/>
      <c r="AV89" s="26"/>
      <c r="AW89" s="26">
        <f t="shared" si="152"/>
        <v>0</v>
      </c>
      <c r="AX89" s="26"/>
      <c r="AY89" s="26"/>
      <c r="AZ89" s="26">
        <f t="shared" si="153"/>
        <v>0</v>
      </c>
      <c r="BA89" s="26"/>
      <c r="BB89" s="26"/>
      <c r="BC89" s="26">
        <f t="shared" si="154"/>
        <v>0</v>
      </c>
      <c r="BD89" s="26"/>
      <c r="BE89" s="26"/>
      <c r="BF89" s="26">
        <f t="shared" si="155"/>
        <v>0</v>
      </c>
      <c r="BG89" s="26"/>
      <c r="BH89" s="26"/>
      <c r="BI89" s="26">
        <f t="shared" si="156"/>
        <v>0</v>
      </c>
      <c r="BJ89" s="26"/>
      <c r="BK89" s="26"/>
      <c r="BL89" s="26">
        <f t="shared" si="157"/>
        <v>0</v>
      </c>
      <c r="BM89" s="26"/>
      <c r="BN89" s="26"/>
      <c r="BO89" s="26">
        <f t="shared" si="158"/>
        <v>0</v>
      </c>
      <c r="BP89" s="26"/>
      <c r="BQ89" s="26"/>
      <c r="BR89" s="26">
        <f t="shared" si="159"/>
        <v>0</v>
      </c>
      <c r="BS89" s="26"/>
      <c r="BT89" s="26"/>
      <c r="BU89" s="26">
        <f t="shared" si="160"/>
        <v>0</v>
      </c>
      <c r="BV89" s="26"/>
      <c r="BW89" s="26"/>
      <c r="BX89" s="26">
        <f t="shared" si="161"/>
        <v>0</v>
      </c>
      <c r="BY89" s="26"/>
      <c r="BZ89" s="26"/>
      <c r="CA89" s="27">
        <f t="shared" si="162"/>
        <v>0</v>
      </c>
      <c r="CB89" s="26"/>
      <c r="CC89" s="26"/>
      <c r="CD89" s="26">
        <f t="shared" si="163"/>
        <v>0</v>
      </c>
      <c r="CE89" s="26"/>
      <c r="CF89" s="26"/>
      <c r="CG89" s="26">
        <f t="shared" si="164"/>
        <v>0</v>
      </c>
      <c r="CH89" s="26"/>
      <c r="CI89" s="26"/>
      <c r="CJ89" s="26">
        <f t="shared" si="165"/>
        <v>0</v>
      </c>
      <c r="CK89" s="26"/>
      <c r="CL89" s="26"/>
      <c r="CM89" s="26">
        <f t="shared" si="166"/>
        <v>0</v>
      </c>
      <c r="CN89" s="26"/>
      <c r="CO89" s="26"/>
      <c r="CP89" s="26">
        <f t="shared" si="167"/>
        <v>0</v>
      </c>
      <c r="CQ89" s="26"/>
      <c r="CR89" s="26"/>
      <c r="CS89" s="26">
        <f t="shared" si="168"/>
        <v>0</v>
      </c>
      <c r="CT89" s="26"/>
      <c r="CU89" s="26"/>
      <c r="CV89" s="26">
        <f t="shared" si="169"/>
        <v>0</v>
      </c>
      <c r="CW89" s="26"/>
      <c r="CX89" s="26"/>
      <c r="CY89" s="26">
        <f t="shared" si="170"/>
        <v>0</v>
      </c>
      <c r="CZ89" s="26"/>
      <c r="DA89" s="26"/>
      <c r="DB89" s="26">
        <f t="shared" si="171"/>
        <v>0</v>
      </c>
      <c r="DC89" s="26"/>
      <c r="DD89" s="26"/>
      <c r="DE89" s="26">
        <f t="shared" si="172"/>
        <v>0</v>
      </c>
      <c r="DF89" s="26"/>
      <c r="DG89" s="26"/>
      <c r="DH89" s="26">
        <f t="shared" si="173"/>
        <v>0</v>
      </c>
      <c r="DI89" s="26"/>
      <c r="DJ89" s="26"/>
      <c r="DK89" s="26">
        <f t="shared" si="174"/>
        <v>0</v>
      </c>
      <c r="DL89" s="26"/>
      <c r="DM89" s="26"/>
      <c r="DN89" s="26">
        <f t="shared" si="175"/>
        <v>0</v>
      </c>
      <c r="DO89" s="26"/>
      <c r="DP89" s="26"/>
      <c r="DQ89" s="26">
        <f t="shared" si="176"/>
        <v>0</v>
      </c>
      <c r="DR89" s="26"/>
      <c r="DS89" s="26"/>
      <c r="DT89" s="26">
        <f t="shared" si="177"/>
        <v>0</v>
      </c>
      <c r="DU89" s="26"/>
      <c r="DV89" s="26"/>
      <c r="DW89" s="26">
        <f t="shared" si="178"/>
        <v>0</v>
      </c>
      <c r="DX89" s="26"/>
      <c r="DY89" s="26"/>
      <c r="DZ89" s="26">
        <f t="shared" si="179"/>
        <v>0</v>
      </c>
      <c r="EA89" s="26"/>
      <c r="EB89" s="26"/>
      <c r="EC89" s="26">
        <f t="shared" si="180"/>
        <v>0</v>
      </c>
      <c r="ED89" s="26"/>
      <c r="EE89" s="26"/>
      <c r="EF89" s="26">
        <f t="shared" si="181"/>
        <v>0</v>
      </c>
      <c r="EG89" s="26"/>
      <c r="EH89" s="26"/>
      <c r="EI89" s="26">
        <f t="shared" si="182"/>
        <v>0</v>
      </c>
      <c r="EJ89" s="26"/>
      <c r="EK89" s="26"/>
      <c r="EL89" s="26">
        <f t="shared" si="183"/>
        <v>0</v>
      </c>
      <c r="EM89" s="26"/>
      <c r="EN89" s="26"/>
      <c r="EO89" s="26">
        <f t="shared" si="184"/>
        <v>0</v>
      </c>
      <c r="EP89" s="26"/>
      <c r="EQ89" s="26"/>
      <c r="ER89" s="26">
        <f t="shared" si="185"/>
        <v>0</v>
      </c>
      <c r="ES89" s="26"/>
      <c r="ET89" s="26"/>
      <c r="EU89" s="26">
        <f t="shared" si="186"/>
        <v>0</v>
      </c>
      <c r="EV89" s="26"/>
      <c r="EW89" s="26"/>
      <c r="EX89" s="26">
        <f t="shared" si="187"/>
        <v>0</v>
      </c>
      <c r="EY89" s="26"/>
      <c r="EZ89" s="26"/>
      <c r="FA89" s="26">
        <f t="shared" si="188"/>
        <v>0</v>
      </c>
      <c r="FB89" s="26"/>
      <c r="FC89" s="26"/>
      <c r="FD89" s="26">
        <f t="shared" si="189"/>
        <v>0</v>
      </c>
      <c r="FE89" s="26"/>
      <c r="FF89" s="26"/>
      <c r="FG89" s="26">
        <f t="shared" si="147"/>
        <v>0</v>
      </c>
      <c r="FH89" s="26"/>
      <c r="FI89" s="26"/>
      <c r="FJ89" s="26">
        <f t="shared" si="190"/>
        <v>0</v>
      </c>
      <c r="FK89" s="26"/>
      <c r="FL89" s="26"/>
      <c r="FM89" s="26">
        <f t="shared" si="191"/>
        <v>0</v>
      </c>
      <c r="FN89" s="26"/>
      <c r="FO89" s="26"/>
      <c r="FP89" s="26">
        <f t="shared" si="192"/>
        <v>0</v>
      </c>
      <c r="FQ89" s="26"/>
      <c r="FR89" s="26"/>
      <c r="FS89" s="26">
        <f t="shared" si="193"/>
        <v>0</v>
      </c>
      <c r="FT89" s="26"/>
      <c r="FU89" s="26"/>
      <c r="FV89" s="26">
        <f t="shared" si="194"/>
        <v>0</v>
      </c>
      <c r="FW89" s="26"/>
      <c r="FX89" s="26"/>
      <c r="FY89" s="26">
        <f t="shared" si="195"/>
        <v>0</v>
      </c>
      <c r="FZ89" s="26"/>
      <c r="GA89" s="26"/>
      <c r="GB89" s="26">
        <f t="shared" si="196"/>
        <v>0</v>
      </c>
      <c r="GC89" s="26"/>
      <c r="GD89" s="26"/>
      <c r="GE89" s="26">
        <f t="shared" si="197"/>
        <v>0</v>
      </c>
      <c r="GF89" s="26"/>
      <c r="GG89" s="26"/>
      <c r="GH89" s="26">
        <f t="shared" si="198"/>
        <v>0</v>
      </c>
      <c r="GI89" s="26"/>
      <c r="GJ89" s="26"/>
      <c r="GK89" s="26">
        <f t="shared" si="199"/>
        <v>0</v>
      </c>
      <c r="GL89" s="26"/>
      <c r="GM89" s="26"/>
      <c r="GN89" s="26">
        <f t="shared" si="200"/>
        <v>0</v>
      </c>
      <c r="GO89" s="26"/>
      <c r="GP89" s="26"/>
      <c r="GQ89" s="26">
        <f t="shared" si="201"/>
        <v>0</v>
      </c>
      <c r="GR89" s="26"/>
      <c r="GS89" s="26"/>
      <c r="GT89" s="26">
        <f t="shared" si="202"/>
        <v>0</v>
      </c>
      <c r="GU89" s="26"/>
      <c r="GV89" s="26"/>
      <c r="GW89" s="26">
        <f t="shared" si="203"/>
        <v>0</v>
      </c>
      <c r="GX89" s="26"/>
      <c r="GY89" s="26"/>
      <c r="GZ89" s="26">
        <f t="shared" si="204"/>
        <v>0</v>
      </c>
      <c r="HA89" s="26"/>
      <c r="HB89" s="26"/>
      <c r="HC89" s="26">
        <f t="shared" si="205"/>
        <v>0</v>
      </c>
      <c r="HD89" s="26"/>
      <c r="HE89" s="26"/>
      <c r="HF89" s="26">
        <f t="shared" si="206"/>
        <v>0</v>
      </c>
      <c r="HG89" s="26"/>
      <c r="HH89" s="26"/>
      <c r="HI89" s="26">
        <f t="shared" si="207"/>
        <v>0</v>
      </c>
      <c r="HJ89" s="26"/>
      <c r="HK89" s="26"/>
      <c r="HL89" s="26">
        <f t="shared" si="208"/>
        <v>0</v>
      </c>
      <c r="HM89" s="26"/>
      <c r="HN89" s="26"/>
      <c r="HO89" s="26">
        <f t="shared" si="209"/>
        <v>0</v>
      </c>
      <c r="HP89" s="26"/>
      <c r="HQ89" s="26"/>
      <c r="HR89" s="26">
        <f t="shared" si="210"/>
        <v>0</v>
      </c>
      <c r="HS89" s="26"/>
      <c r="HT89" s="26"/>
      <c r="HU89" s="26">
        <f t="shared" si="148"/>
        <v>0</v>
      </c>
      <c r="HV89" s="26"/>
      <c r="HW89" s="26"/>
      <c r="HX89" s="26">
        <f t="shared" si="211"/>
        <v>0</v>
      </c>
      <c r="HY89" s="26"/>
      <c r="HZ89" s="26"/>
      <c r="IA89" s="26">
        <f t="shared" si="212"/>
        <v>0</v>
      </c>
      <c r="IB89" s="26"/>
      <c r="IC89" s="26"/>
      <c r="ID89" s="26">
        <f t="shared" si="213"/>
        <v>0</v>
      </c>
      <c r="IE89" s="26"/>
      <c r="IF89" s="26"/>
      <c r="IG89" s="33">
        <f t="shared" si="214"/>
        <v>0</v>
      </c>
      <c r="IH89" s="26"/>
      <c r="II89" s="26"/>
      <c r="IJ89" s="33">
        <f t="shared" si="215"/>
        <v>0</v>
      </c>
      <c r="IK89" s="26"/>
      <c r="IL89" s="26"/>
      <c r="IM89" s="33">
        <f t="shared" si="216"/>
        <v>0</v>
      </c>
      <c r="IN89" s="26"/>
      <c r="IO89" s="26"/>
      <c r="IP89" s="26">
        <f t="shared" si="217"/>
        <v>0</v>
      </c>
      <c r="IQ89" s="26"/>
      <c r="IR89" s="26"/>
      <c r="IS89" s="26">
        <f t="shared" si="218"/>
        <v>0</v>
      </c>
      <c r="IT89" s="26"/>
      <c r="IU89" s="26"/>
      <c r="IV89" s="26">
        <f t="shared" si="219"/>
        <v>0</v>
      </c>
      <c r="IW89" s="26"/>
      <c r="IX89" s="26"/>
      <c r="IY89" s="26">
        <f t="shared" si="220"/>
        <v>0</v>
      </c>
      <c r="IZ89" s="26"/>
      <c r="JA89" s="26"/>
      <c r="JB89" s="26">
        <f t="shared" si="221"/>
        <v>0</v>
      </c>
      <c r="JC89" s="26"/>
      <c r="JD89" s="26"/>
      <c r="JE89" s="26">
        <f t="shared" si="222"/>
        <v>0</v>
      </c>
      <c r="JF89" s="26"/>
      <c r="JG89" s="26"/>
      <c r="JH89" s="26">
        <f t="shared" si="223"/>
        <v>0</v>
      </c>
      <c r="JI89" s="26"/>
      <c r="JJ89" s="26"/>
      <c r="JK89" s="26">
        <f t="shared" si="224"/>
        <v>0</v>
      </c>
      <c r="JL89" s="26"/>
      <c r="JM89" s="26"/>
      <c r="JN89" s="26">
        <f t="shared" si="225"/>
        <v>0</v>
      </c>
      <c r="JO89" s="26"/>
      <c r="JP89" s="26"/>
      <c r="JQ89" s="26">
        <f t="shared" si="226"/>
        <v>0</v>
      </c>
      <c r="JR89" s="26"/>
      <c r="JS89" s="26"/>
      <c r="JT89" s="26">
        <f t="shared" si="227"/>
        <v>0</v>
      </c>
      <c r="JU89" s="26"/>
      <c r="JV89" s="26"/>
      <c r="JW89" s="26">
        <f t="shared" si="278"/>
        <v>0</v>
      </c>
      <c r="JX89" s="26"/>
      <c r="JY89" s="26"/>
      <c r="JZ89" s="26">
        <f t="shared" si="228"/>
        <v>0</v>
      </c>
      <c r="KA89" s="26"/>
      <c r="KB89" s="26"/>
      <c r="KC89" s="26">
        <f t="shared" si="229"/>
        <v>0</v>
      </c>
      <c r="KD89" s="26"/>
      <c r="KE89" s="26"/>
      <c r="KF89" s="26">
        <f t="shared" si="230"/>
        <v>0</v>
      </c>
      <c r="KG89" s="26"/>
      <c r="KH89" s="26"/>
      <c r="KI89" s="26">
        <f t="shared" si="231"/>
        <v>0</v>
      </c>
      <c r="KJ89" s="26"/>
      <c r="KK89" s="26"/>
      <c r="KL89" s="26">
        <f t="shared" si="232"/>
        <v>0</v>
      </c>
      <c r="KM89" s="26"/>
      <c r="KN89" s="26"/>
      <c r="KO89" s="26">
        <f t="shared" si="233"/>
        <v>0</v>
      </c>
      <c r="KP89" s="26">
        <v>5</v>
      </c>
      <c r="KQ89" s="26">
        <v>5</v>
      </c>
      <c r="KR89" s="26">
        <f t="shared" si="234"/>
        <v>0</v>
      </c>
      <c r="KS89" s="26"/>
      <c r="KT89" s="26"/>
      <c r="KU89" s="26">
        <f t="shared" si="235"/>
        <v>0</v>
      </c>
      <c r="KV89" s="26">
        <v>15</v>
      </c>
      <c r="KW89" s="26">
        <v>15</v>
      </c>
      <c r="KX89" s="26">
        <f t="shared" si="236"/>
        <v>0</v>
      </c>
      <c r="KY89" s="26">
        <v>15</v>
      </c>
      <c r="KZ89" s="26">
        <v>15</v>
      </c>
      <c r="LA89" s="26">
        <f t="shared" si="237"/>
        <v>0</v>
      </c>
      <c r="LB89" s="26"/>
      <c r="LC89" s="26"/>
      <c r="LD89" s="26">
        <f t="shared" si="238"/>
        <v>0</v>
      </c>
      <c r="LE89" s="26">
        <v>15</v>
      </c>
      <c r="LF89" s="26">
        <v>15</v>
      </c>
      <c r="LG89" s="26">
        <f t="shared" si="239"/>
        <v>0</v>
      </c>
      <c r="LH89" s="26"/>
      <c r="LI89" s="26"/>
      <c r="LJ89" s="26">
        <f t="shared" si="240"/>
        <v>0</v>
      </c>
      <c r="LK89" s="26"/>
      <c r="LL89" s="26"/>
      <c r="LM89" s="26">
        <f t="shared" si="241"/>
        <v>0</v>
      </c>
      <c r="LN89" s="26"/>
      <c r="LO89" s="26"/>
      <c r="LP89" s="26">
        <f t="shared" si="242"/>
        <v>0</v>
      </c>
      <c r="LQ89" s="26"/>
      <c r="LR89" s="26"/>
      <c r="LS89" s="26">
        <f t="shared" si="149"/>
        <v>0</v>
      </c>
      <c r="LT89" s="26"/>
      <c r="LU89" s="26"/>
      <c r="LV89" s="26">
        <f t="shared" si="243"/>
        <v>0</v>
      </c>
      <c r="LW89" s="26"/>
      <c r="LX89" s="26"/>
      <c r="LY89" s="26">
        <f t="shared" si="150"/>
        <v>0</v>
      </c>
      <c r="LZ89" s="26"/>
      <c r="MA89" s="26"/>
      <c r="MB89" s="26">
        <f t="shared" si="244"/>
        <v>0</v>
      </c>
      <c r="MC89" s="26"/>
      <c r="MD89" s="26"/>
      <c r="ME89" s="26">
        <f t="shared" si="245"/>
        <v>0</v>
      </c>
      <c r="MF89" s="26"/>
      <c r="MG89" s="26"/>
      <c r="MH89" s="26">
        <f t="shared" si="246"/>
        <v>0</v>
      </c>
      <c r="MI89" s="26"/>
      <c r="MJ89" s="26"/>
      <c r="MK89" s="26">
        <f t="shared" si="247"/>
        <v>0</v>
      </c>
      <c r="ML89" s="26"/>
      <c r="MM89" s="26"/>
      <c r="MN89" s="26">
        <f t="shared" si="248"/>
        <v>0</v>
      </c>
      <c r="MO89" s="26"/>
      <c r="MP89" s="26"/>
      <c r="MQ89" s="26">
        <f t="shared" si="249"/>
        <v>0</v>
      </c>
      <c r="MR89" s="26"/>
      <c r="MS89" s="26"/>
      <c r="MT89" s="26">
        <f t="shared" si="250"/>
        <v>0</v>
      </c>
      <c r="MU89" s="26"/>
      <c r="MV89" s="26"/>
      <c r="MW89" s="26">
        <f t="shared" si="251"/>
        <v>0</v>
      </c>
      <c r="MX89" s="26"/>
      <c r="MY89" s="26"/>
      <c r="MZ89" s="26">
        <f t="shared" si="252"/>
        <v>0</v>
      </c>
      <c r="NA89" s="26"/>
      <c r="NB89" s="26"/>
      <c r="NC89" s="26">
        <f t="shared" si="253"/>
        <v>0</v>
      </c>
      <c r="ND89" s="26"/>
      <c r="NE89" s="26"/>
      <c r="NF89" s="26">
        <f t="shared" si="254"/>
        <v>0</v>
      </c>
      <c r="NG89" s="26"/>
      <c r="NH89" s="26"/>
      <c r="NI89" s="26">
        <f t="shared" si="255"/>
        <v>0</v>
      </c>
      <c r="NJ89" s="26"/>
      <c r="NK89" s="26"/>
      <c r="NL89" s="26">
        <f t="shared" si="256"/>
        <v>0</v>
      </c>
      <c r="NM89" s="26"/>
      <c r="NN89" s="26"/>
      <c r="NO89" s="26">
        <f t="shared" si="257"/>
        <v>0</v>
      </c>
      <c r="NP89" s="26"/>
      <c r="NQ89" s="26"/>
      <c r="NR89" s="26">
        <f t="shared" si="258"/>
        <v>0</v>
      </c>
      <c r="NS89" s="26"/>
      <c r="NT89" s="26"/>
      <c r="NU89" s="26">
        <f t="shared" si="259"/>
        <v>0</v>
      </c>
      <c r="NV89" s="26"/>
      <c r="NW89" s="26"/>
      <c r="NX89" s="26">
        <f t="shared" si="260"/>
        <v>0</v>
      </c>
      <c r="NY89" s="26"/>
      <c r="NZ89" s="26"/>
      <c r="OA89" s="26">
        <f t="shared" si="261"/>
        <v>0</v>
      </c>
      <c r="OB89" s="26"/>
      <c r="OC89" s="26"/>
      <c r="OD89" s="26">
        <f t="shared" si="262"/>
        <v>0</v>
      </c>
      <c r="OE89" s="26"/>
      <c r="OF89" s="26"/>
      <c r="OG89" s="26">
        <f t="shared" si="263"/>
        <v>0</v>
      </c>
      <c r="OH89" s="26"/>
      <c r="OI89" s="26"/>
      <c r="OJ89" s="26">
        <f t="shared" si="264"/>
        <v>0</v>
      </c>
      <c r="OK89" s="26"/>
      <c r="OL89" s="26"/>
      <c r="OM89" s="26">
        <f t="shared" si="279"/>
        <v>0</v>
      </c>
      <c r="ON89" s="26"/>
      <c r="OO89" s="26"/>
      <c r="OP89" s="26">
        <f t="shared" si="265"/>
        <v>0</v>
      </c>
      <c r="OQ89" s="26"/>
      <c r="OR89" s="26"/>
      <c r="OS89" s="27">
        <f t="shared" si="266"/>
        <v>0</v>
      </c>
      <c r="OT89" s="26"/>
      <c r="OU89" s="26"/>
      <c r="OV89" s="26">
        <f t="shared" si="280"/>
        <v>0</v>
      </c>
      <c r="OW89" s="26"/>
      <c r="OX89" s="26"/>
      <c r="OY89" s="26">
        <f t="shared" si="267"/>
        <v>0</v>
      </c>
      <c r="OZ89" s="26"/>
      <c r="PA89" s="26"/>
      <c r="PB89" s="26">
        <f t="shared" si="268"/>
        <v>0</v>
      </c>
      <c r="PC89" s="26"/>
      <c r="PD89" s="26"/>
      <c r="PE89" s="26">
        <f t="shared" si="269"/>
        <v>0</v>
      </c>
      <c r="PF89" s="28">
        <f t="shared" si="270"/>
        <v>0</v>
      </c>
      <c r="PG89" s="29">
        <f t="shared" si="271"/>
        <v>0</v>
      </c>
      <c r="PH89" s="18"/>
      <c r="PI89" s="28">
        <f t="shared" si="272"/>
        <v>0</v>
      </c>
      <c r="PJ89" s="29">
        <f t="shared" si="273"/>
        <v>0</v>
      </c>
      <c r="PK89" s="6"/>
      <c r="PL89" s="28">
        <f t="shared" si="274"/>
        <v>50</v>
      </c>
      <c r="PM89" s="28">
        <f t="shared" si="275"/>
        <v>2</v>
      </c>
      <c r="PN89" s="6"/>
      <c r="PO89" s="28">
        <f t="shared" si="276"/>
        <v>50</v>
      </c>
      <c r="PP89" s="29">
        <f t="shared" si="277"/>
        <v>0.67567567567567566</v>
      </c>
    </row>
    <row r="90" spans="1:432" s="30" customFormat="1" ht="20.25" hidden="1" x14ac:dyDescent="0.3">
      <c r="A90" s="19">
        <v>86</v>
      </c>
      <c r="B90" s="31" t="s">
        <v>199</v>
      </c>
      <c r="C90" s="45" t="s">
        <v>122</v>
      </c>
      <c r="D90" s="26">
        <v>0</v>
      </c>
      <c r="E90" s="26"/>
      <c r="F90" s="26"/>
      <c r="G90" s="26">
        <f t="shared" si="281"/>
        <v>0</v>
      </c>
      <c r="H90" s="26"/>
      <c r="I90" s="26"/>
      <c r="J90" s="26">
        <f t="shared" si="282"/>
        <v>0</v>
      </c>
      <c r="K90" s="26"/>
      <c r="L90" s="26"/>
      <c r="M90" s="26">
        <f t="shared" si="294"/>
        <v>0</v>
      </c>
      <c r="N90" s="26"/>
      <c r="O90" s="26"/>
      <c r="P90" s="26">
        <f t="shared" si="295"/>
        <v>0</v>
      </c>
      <c r="Q90" s="26"/>
      <c r="R90" s="26"/>
      <c r="S90" s="26">
        <f t="shared" si="285"/>
        <v>0</v>
      </c>
      <c r="T90" s="26"/>
      <c r="U90" s="26"/>
      <c r="V90" s="26">
        <f t="shared" si="286"/>
        <v>0</v>
      </c>
      <c r="W90" s="26"/>
      <c r="X90" s="26"/>
      <c r="Y90" s="26">
        <f t="shared" si="287"/>
        <v>0</v>
      </c>
      <c r="Z90" s="26"/>
      <c r="AA90" s="26"/>
      <c r="AB90" s="26">
        <f t="shared" si="288"/>
        <v>0</v>
      </c>
      <c r="AC90" s="26"/>
      <c r="AD90" s="26"/>
      <c r="AE90" s="26">
        <f t="shared" si="289"/>
        <v>0</v>
      </c>
      <c r="AF90" s="26"/>
      <c r="AG90" s="26"/>
      <c r="AH90" s="26">
        <f t="shared" si="290"/>
        <v>0</v>
      </c>
      <c r="AI90" s="26"/>
      <c r="AJ90" s="26"/>
      <c r="AK90" s="26">
        <f t="shared" si="291"/>
        <v>0</v>
      </c>
      <c r="AL90" s="26"/>
      <c r="AM90" s="26"/>
      <c r="AN90" s="26">
        <f t="shared" si="292"/>
        <v>0</v>
      </c>
      <c r="AO90" s="26"/>
      <c r="AP90" s="26"/>
      <c r="AQ90" s="26">
        <f t="shared" si="293"/>
        <v>0</v>
      </c>
      <c r="AR90" s="26"/>
      <c r="AS90" s="26"/>
      <c r="AT90" s="26">
        <f t="shared" si="151"/>
        <v>0</v>
      </c>
      <c r="AU90" s="26"/>
      <c r="AV90" s="26"/>
      <c r="AW90" s="26">
        <f t="shared" si="152"/>
        <v>0</v>
      </c>
      <c r="AX90" s="26"/>
      <c r="AY90" s="26"/>
      <c r="AZ90" s="26">
        <f t="shared" si="153"/>
        <v>0</v>
      </c>
      <c r="BA90" s="26"/>
      <c r="BB90" s="26"/>
      <c r="BC90" s="26">
        <f t="shared" si="154"/>
        <v>0</v>
      </c>
      <c r="BD90" s="26"/>
      <c r="BE90" s="26"/>
      <c r="BF90" s="26">
        <f t="shared" si="155"/>
        <v>0</v>
      </c>
      <c r="BG90" s="26"/>
      <c r="BH90" s="26"/>
      <c r="BI90" s="26">
        <f t="shared" si="156"/>
        <v>0</v>
      </c>
      <c r="BJ90" s="26"/>
      <c r="BK90" s="26"/>
      <c r="BL90" s="26">
        <f t="shared" si="157"/>
        <v>0</v>
      </c>
      <c r="BM90" s="26"/>
      <c r="BN90" s="26"/>
      <c r="BO90" s="26">
        <f t="shared" si="158"/>
        <v>0</v>
      </c>
      <c r="BP90" s="26"/>
      <c r="BQ90" s="26"/>
      <c r="BR90" s="26">
        <f t="shared" si="159"/>
        <v>0</v>
      </c>
      <c r="BS90" s="26"/>
      <c r="BT90" s="26"/>
      <c r="BU90" s="26">
        <f t="shared" si="160"/>
        <v>0</v>
      </c>
      <c r="BV90" s="26"/>
      <c r="BW90" s="26"/>
      <c r="BX90" s="26">
        <f t="shared" si="161"/>
        <v>0</v>
      </c>
      <c r="BY90" s="26"/>
      <c r="BZ90" s="26"/>
      <c r="CA90" s="27">
        <f t="shared" si="162"/>
        <v>0</v>
      </c>
      <c r="CB90" s="26"/>
      <c r="CC90" s="26"/>
      <c r="CD90" s="26">
        <f t="shared" si="163"/>
        <v>0</v>
      </c>
      <c r="CE90" s="26"/>
      <c r="CF90" s="26"/>
      <c r="CG90" s="26">
        <f t="shared" si="164"/>
        <v>0</v>
      </c>
      <c r="CH90" s="26"/>
      <c r="CI90" s="26"/>
      <c r="CJ90" s="26">
        <f t="shared" si="165"/>
        <v>0</v>
      </c>
      <c r="CK90" s="26"/>
      <c r="CL90" s="26"/>
      <c r="CM90" s="26">
        <f t="shared" si="166"/>
        <v>0</v>
      </c>
      <c r="CN90" s="26"/>
      <c r="CO90" s="26"/>
      <c r="CP90" s="26">
        <f t="shared" si="167"/>
        <v>0</v>
      </c>
      <c r="CQ90" s="26"/>
      <c r="CR90" s="26"/>
      <c r="CS90" s="26">
        <f t="shared" si="168"/>
        <v>0</v>
      </c>
      <c r="CT90" s="26"/>
      <c r="CU90" s="26"/>
      <c r="CV90" s="26">
        <f t="shared" si="169"/>
        <v>0</v>
      </c>
      <c r="CW90" s="26"/>
      <c r="CX90" s="26"/>
      <c r="CY90" s="26">
        <f t="shared" si="170"/>
        <v>0</v>
      </c>
      <c r="CZ90" s="26"/>
      <c r="DA90" s="26"/>
      <c r="DB90" s="26">
        <f t="shared" si="171"/>
        <v>0</v>
      </c>
      <c r="DC90" s="26"/>
      <c r="DD90" s="26"/>
      <c r="DE90" s="26">
        <f t="shared" si="172"/>
        <v>0</v>
      </c>
      <c r="DF90" s="26"/>
      <c r="DG90" s="26"/>
      <c r="DH90" s="26">
        <f t="shared" si="173"/>
        <v>0</v>
      </c>
      <c r="DI90" s="26"/>
      <c r="DJ90" s="26"/>
      <c r="DK90" s="26">
        <f t="shared" si="174"/>
        <v>0</v>
      </c>
      <c r="DL90" s="26"/>
      <c r="DM90" s="26"/>
      <c r="DN90" s="26">
        <f t="shared" si="175"/>
        <v>0</v>
      </c>
      <c r="DO90" s="26"/>
      <c r="DP90" s="26"/>
      <c r="DQ90" s="26">
        <f t="shared" si="176"/>
        <v>0</v>
      </c>
      <c r="DR90" s="26"/>
      <c r="DS90" s="26"/>
      <c r="DT90" s="26">
        <f t="shared" si="177"/>
        <v>0</v>
      </c>
      <c r="DU90" s="26"/>
      <c r="DV90" s="26"/>
      <c r="DW90" s="26">
        <f t="shared" si="178"/>
        <v>0</v>
      </c>
      <c r="DX90" s="26"/>
      <c r="DY90" s="26"/>
      <c r="DZ90" s="26">
        <f t="shared" si="179"/>
        <v>0</v>
      </c>
      <c r="EA90" s="26"/>
      <c r="EB90" s="26"/>
      <c r="EC90" s="26">
        <f t="shared" si="180"/>
        <v>0</v>
      </c>
      <c r="ED90" s="26"/>
      <c r="EE90" s="26"/>
      <c r="EF90" s="26">
        <f t="shared" si="181"/>
        <v>0</v>
      </c>
      <c r="EG90" s="26"/>
      <c r="EH90" s="26"/>
      <c r="EI90" s="26">
        <f t="shared" si="182"/>
        <v>0</v>
      </c>
      <c r="EJ90" s="26"/>
      <c r="EK90" s="26"/>
      <c r="EL90" s="26">
        <f t="shared" si="183"/>
        <v>0</v>
      </c>
      <c r="EM90" s="26"/>
      <c r="EN90" s="26"/>
      <c r="EO90" s="26">
        <f t="shared" si="184"/>
        <v>0</v>
      </c>
      <c r="EP90" s="26"/>
      <c r="EQ90" s="26"/>
      <c r="ER90" s="26">
        <f t="shared" si="185"/>
        <v>0</v>
      </c>
      <c r="ES90" s="26"/>
      <c r="ET90" s="26"/>
      <c r="EU90" s="26">
        <f t="shared" si="186"/>
        <v>0</v>
      </c>
      <c r="EV90" s="26"/>
      <c r="EW90" s="26"/>
      <c r="EX90" s="26">
        <f t="shared" si="187"/>
        <v>0</v>
      </c>
      <c r="EY90" s="26"/>
      <c r="EZ90" s="26"/>
      <c r="FA90" s="26">
        <f t="shared" si="188"/>
        <v>0</v>
      </c>
      <c r="FB90" s="26"/>
      <c r="FC90" s="26"/>
      <c r="FD90" s="26">
        <f t="shared" si="189"/>
        <v>0</v>
      </c>
      <c r="FE90" s="26"/>
      <c r="FF90" s="26"/>
      <c r="FG90" s="26">
        <f t="shared" si="147"/>
        <v>0</v>
      </c>
      <c r="FH90" s="26"/>
      <c r="FI90" s="26"/>
      <c r="FJ90" s="26">
        <f t="shared" si="190"/>
        <v>0</v>
      </c>
      <c r="FK90" s="26"/>
      <c r="FL90" s="26"/>
      <c r="FM90" s="26">
        <f t="shared" si="191"/>
        <v>0</v>
      </c>
      <c r="FN90" s="26"/>
      <c r="FO90" s="26"/>
      <c r="FP90" s="26">
        <f t="shared" si="192"/>
        <v>0</v>
      </c>
      <c r="FQ90" s="26">
        <v>2</v>
      </c>
      <c r="FR90" s="26">
        <v>2</v>
      </c>
      <c r="FS90" s="26">
        <f t="shared" si="193"/>
        <v>0</v>
      </c>
      <c r="FT90" s="26"/>
      <c r="FU90" s="26"/>
      <c r="FV90" s="26">
        <f t="shared" si="194"/>
        <v>0</v>
      </c>
      <c r="FW90" s="26"/>
      <c r="FX90" s="26"/>
      <c r="FY90" s="26">
        <f t="shared" si="195"/>
        <v>0</v>
      </c>
      <c r="FZ90" s="26"/>
      <c r="GA90" s="26"/>
      <c r="GB90" s="26">
        <f t="shared" si="196"/>
        <v>0</v>
      </c>
      <c r="GC90" s="26"/>
      <c r="GD90" s="26"/>
      <c r="GE90" s="26">
        <f t="shared" si="197"/>
        <v>0</v>
      </c>
      <c r="GF90" s="26"/>
      <c r="GG90" s="26"/>
      <c r="GH90" s="26">
        <f t="shared" si="198"/>
        <v>0</v>
      </c>
      <c r="GI90" s="26"/>
      <c r="GJ90" s="26"/>
      <c r="GK90" s="26">
        <f t="shared" si="199"/>
        <v>0</v>
      </c>
      <c r="GL90" s="26"/>
      <c r="GM90" s="26"/>
      <c r="GN90" s="26">
        <f t="shared" si="200"/>
        <v>0</v>
      </c>
      <c r="GO90" s="26"/>
      <c r="GP90" s="26"/>
      <c r="GQ90" s="26">
        <f t="shared" si="201"/>
        <v>0</v>
      </c>
      <c r="GR90" s="26"/>
      <c r="GS90" s="26"/>
      <c r="GT90" s="26">
        <f t="shared" si="202"/>
        <v>0</v>
      </c>
      <c r="GU90" s="26"/>
      <c r="GV90" s="26"/>
      <c r="GW90" s="26">
        <f t="shared" si="203"/>
        <v>0</v>
      </c>
      <c r="GX90" s="26"/>
      <c r="GY90" s="26"/>
      <c r="GZ90" s="26">
        <f t="shared" si="204"/>
        <v>0</v>
      </c>
      <c r="HA90" s="26"/>
      <c r="HB90" s="26"/>
      <c r="HC90" s="26">
        <f t="shared" si="205"/>
        <v>0</v>
      </c>
      <c r="HD90" s="26"/>
      <c r="HE90" s="26"/>
      <c r="HF90" s="26">
        <f t="shared" si="206"/>
        <v>0</v>
      </c>
      <c r="HG90" s="26"/>
      <c r="HH90" s="26"/>
      <c r="HI90" s="26">
        <f t="shared" si="207"/>
        <v>0</v>
      </c>
      <c r="HJ90" s="26"/>
      <c r="HK90" s="26"/>
      <c r="HL90" s="26">
        <f t="shared" si="208"/>
        <v>0</v>
      </c>
      <c r="HM90" s="26"/>
      <c r="HN90" s="26"/>
      <c r="HO90" s="26">
        <f t="shared" si="209"/>
        <v>0</v>
      </c>
      <c r="HP90" s="26"/>
      <c r="HQ90" s="26"/>
      <c r="HR90" s="26">
        <f t="shared" si="210"/>
        <v>0</v>
      </c>
      <c r="HS90" s="26"/>
      <c r="HT90" s="26"/>
      <c r="HU90" s="26">
        <f t="shared" si="148"/>
        <v>0</v>
      </c>
      <c r="HV90" s="26"/>
      <c r="HW90" s="26"/>
      <c r="HX90" s="26">
        <f t="shared" si="211"/>
        <v>0</v>
      </c>
      <c r="HY90" s="26"/>
      <c r="HZ90" s="26"/>
      <c r="IA90" s="26">
        <f t="shared" si="212"/>
        <v>0</v>
      </c>
      <c r="IB90" s="26"/>
      <c r="IC90" s="26"/>
      <c r="ID90" s="26">
        <f t="shared" si="213"/>
        <v>0</v>
      </c>
      <c r="IE90" s="26"/>
      <c r="IF90" s="26"/>
      <c r="IG90" s="33">
        <f t="shared" si="214"/>
        <v>0</v>
      </c>
      <c r="IH90" s="26"/>
      <c r="II90" s="26"/>
      <c r="IJ90" s="33">
        <f t="shared" si="215"/>
        <v>0</v>
      </c>
      <c r="IK90" s="26"/>
      <c r="IL90" s="26"/>
      <c r="IM90" s="33">
        <f t="shared" si="216"/>
        <v>0</v>
      </c>
      <c r="IN90" s="26"/>
      <c r="IO90" s="26"/>
      <c r="IP90" s="26">
        <f t="shared" si="217"/>
        <v>0</v>
      </c>
      <c r="IQ90" s="26"/>
      <c r="IR90" s="26"/>
      <c r="IS90" s="26">
        <f t="shared" si="218"/>
        <v>0</v>
      </c>
      <c r="IT90" s="26"/>
      <c r="IU90" s="26"/>
      <c r="IV90" s="26">
        <f t="shared" si="219"/>
        <v>0</v>
      </c>
      <c r="IW90" s="26">
        <v>1</v>
      </c>
      <c r="IX90" s="26">
        <v>1</v>
      </c>
      <c r="IY90" s="26">
        <f t="shared" si="220"/>
        <v>0</v>
      </c>
      <c r="IZ90" s="26"/>
      <c r="JA90" s="26"/>
      <c r="JB90" s="26">
        <f t="shared" si="221"/>
        <v>0</v>
      </c>
      <c r="JC90" s="26"/>
      <c r="JD90" s="26"/>
      <c r="JE90" s="26">
        <f t="shared" si="222"/>
        <v>0</v>
      </c>
      <c r="JF90" s="26"/>
      <c r="JG90" s="26"/>
      <c r="JH90" s="26">
        <f t="shared" si="223"/>
        <v>0</v>
      </c>
      <c r="JI90" s="26"/>
      <c r="JJ90" s="26"/>
      <c r="JK90" s="26">
        <f t="shared" si="224"/>
        <v>0</v>
      </c>
      <c r="JL90" s="26"/>
      <c r="JM90" s="26"/>
      <c r="JN90" s="26">
        <f t="shared" si="225"/>
        <v>0</v>
      </c>
      <c r="JO90" s="26"/>
      <c r="JP90" s="26"/>
      <c r="JQ90" s="26">
        <f t="shared" si="226"/>
        <v>0</v>
      </c>
      <c r="JR90" s="26"/>
      <c r="JS90" s="26"/>
      <c r="JT90" s="26">
        <f t="shared" si="227"/>
        <v>0</v>
      </c>
      <c r="JU90" s="26"/>
      <c r="JV90" s="26"/>
      <c r="JW90" s="26">
        <f t="shared" si="278"/>
        <v>0</v>
      </c>
      <c r="JX90" s="26"/>
      <c r="JY90" s="26"/>
      <c r="JZ90" s="26">
        <f t="shared" si="228"/>
        <v>0</v>
      </c>
      <c r="KA90" s="26"/>
      <c r="KB90" s="26"/>
      <c r="KC90" s="26">
        <f t="shared" si="229"/>
        <v>0</v>
      </c>
      <c r="KD90" s="26"/>
      <c r="KE90" s="26"/>
      <c r="KF90" s="26">
        <f t="shared" si="230"/>
        <v>0</v>
      </c>
      <c r="KG90" s="26"/>
      <c r="KH90" s="26"/>
      <c r="KI90" s="26">
        <f t="shared" si="231"/>
        <v>0</v>
      </c>
      <c r="KJ90" s="26"/>
      <c r="KK90" s="26"/>
      <c r="KL90" s="26">
        <f t="shared" si="232"/>
        <v>0</v>
      </c>
      <c r="KM90" s="26"/>
      <c r="KN90" s="26"/>
      <c r="KO90" s="26">
        <f t="shared" si="233"/>
        <v>0</v>
      </c>
      <c r="KP90" s="26"/>
      <c r="KQ90" s="26"/>
      <c r="KR90" s="26">
        <f t="shared" si="234"/>
        <v>0</v>
      </c>
      <c r="KS90" s="26"/>
      <c r="KT90" s="26"/>
      <c r="KU90" s="26">
        <f t="shared" si="235"/>
        <v>0</v>
      </c>
      <c r="KV90" s="26"/>
      <c r="KW90" s="26"/>
      <c r="KX90" s="26">
        <f t="shared" si="236"/>
        <v>0</v>
      </c>
      <c r="KY90" s="26"/>
      <c r="KZ90" s="26"/>
      <c r="LA90" s="26">
        <f t="shared" si="237"/>
        <v>0</v>
      </c>
      <c r="LB90" s="26"/>
      <c r="LC90" s="26"/>
      <c r="LD90" s="26">
        <f t="shared" si="238"/>
        <v>0</v>
      </c>
      <c r="LE90" s="26"/>
      <c r="LF90" s="26"/>
      <c r="LG90" s="26">
        <f t="shared" si="239"/>
        <v>0</v>
      </c>
      <c r="LH90" s="26"/>
      <c r="LI90" s="26"/>
      <c r="LJ90" s="26">
        <f t="shared" si="240"/>
        <v>0</v>
      </c>
      <c r="LK90" s="26"/>
      <c r="LL90" s="26"/>
      <c r="LM90" s="26">
        <f t="shared" si="241"/>
        <v>0</v>
      </c>
      <c r="LN90" s="26"/>
      <c r="LO90" s="26"/>
      <c r="LP90" s="26">
        <f t="shared" si="242"/>
        <v>0</v>
      </c>
      <c r="LQ90" s="26"/>
      <c r="LR90" s="26"/>
      <c r="LS90" s="26">
        <f t="shared" si="149"/>
        <v>0</v>
      </c>
      <c r="LT90" s="26"/>
      <c r="LU90" s="26"/>
      <c r="LV90" s="26">
        <f t="shared" si="243"/>
        <v>0</v>
      </c>
      <c r="LW90" s="26"/>
      <c r="LX90" s="26"/>
      <c r="LY90" s="26">
        <f t="shared" si="150"/>
        <v>0</v>
      </c>
      <c r="LZ90" s="26"/>
      <c r="MA90" s="26"/>
      <c r="MB90" s="26">
        <f t="shared" si="244"/>
        <v>0</v>
      </c>
      <c r="MC90" s="26"/>
      <c r="MD90" s="26"/>
      <c r="ME90" s="26">
        <f t="shared" si="245"/>
        <v>0</v>
      </c>
      <c r="MF90" s="26"/>
      <c r="MG90" s="26"/>
      <c r="MH90" s="26">
        <f t="shared" si="246"/>
        <v>0</v>
      </c>
      <c r="MI90" s="26"/>
      <c r="MJ90" s="26"/>
      <c r="MK90" s="26">
        <f t="shared" si="247"/>
        <v>0</v>
      </c>
      <c r="ML90" s="26"/>
      <c r="MM90" s="26"/>
      <c r="MN90" s="26">
        <f t="shared" si="248"/>
        <v>0</v>
      </c>
      <c r="MO90" s="26"/>
      <c r="MP90" s="26"/>
      <c r="MQ90" s="26">
        <f t="shared" si="249"/>
        <v>0</v>
      </c>
      <c r="MR90" s="26"/>
      <c r="MS90" s="26"/>
      <c r="MT90" s="26">
        <f t="shared" si="250"/>
        <v>0</v>
      </c>
      <c r="MU90" s="26"/>
      <c r="MV90" s="26"/>
      <c r="MW90" s="26">
        <f t="shared" si="251"/>
        <v>0</v>
      </c>
      <c r="MX90" s="26"/>
      <c r="MY90" s="26"/>
      <c r="MZ90" s="26">
        <f t="shared" si="252"/>
        <v>0</v>
      </c>
      <c r="NA90" s="26"/>
      <c r="NB90" s="26"/>
      <c r="NC90" s="26">
        <f t="shared" si="253"/>
        <v>0</v>
      </c>
      <c r="ND90" s="26"/>
      <c r="NE90" s="26"/>
      <c r="NF90" s="26">
        <f t="shared" si="254"/>
        <v>0</v>
      </c>
      <c r="NG90" s="26"/>
      <c r="NH90" s="26"/>
      <c r="NI90" s="26">
        <f t="shared" si="255"/>
        <v>0</v>
      </c>
      <c r="NJ90" s="26"/>
      <c r="NK90" s="26"/>
      <c r="NL90" s="26">
        <f t="shared" si="256"/>
        <v>0</v>
      </c>
      <c r="NM90" s="26"/>
      <c r="NN90" s="26"/>
      <c r="NO90" s="26">
        <f t="shared" si="257"/>
        <v>0</v>
      </c>
      <c r="NP90" s="26"/>
      <c r="NQ90" s="26"/>
      <c r="NR90" s="26">
        <f t="shared" si="258"/>
        <v>0</v>
      </c>
      <c r="NS90" s="26"/>
      <c r="NT90" s="26"/>
      <c r="NU90" s="26">
        <f t="shared" si="259"/>
        <v>0</v>
      </c>
      <c r="NV90" s="26"/>
      <c r="NW90" s="26"/>
      <c r="NX90" s="26">
        <f t="shared" si="260"/>
        <v>0</v>
      </c>
      <c r="NY90" s="26"/>
      <c r="NZ90" s="26"/>
      <c r="OA90" s="26">
        <f t="shared" si="261"/>
        <v>0</v>
      </c>
      <c r="OB90" s="26"/>
      <c r="OC90" s="26"/>
      <c r="OD90" s="26">
        <f t="shared" si="262"/>
        <v>0</v>
      </c>
      <c r="OE90" s="26"/>
      <c r="OF90" s="26"/>
      <c r="OG90" s="26">
        <f t="shared" si="263"/>
        <v>0</v>
      </c>
      <c r="OH90" s="26"/>
      <c r="OI90" s="26"/>
      <c r="OJ90" s="26">
        <f t="shared" si="264"/>
        <v>0</v>
      </c>
      <c r="OK90" s="26"/>
      <c r="OL90" s="26"/>
      <c r="OM90" s="26">
        <f t="shared" si="279"/>
        <v>0</v>
      </c>
      <c r="ON90" s="26"/>
      <c r="OO90" s="26"/>
      <c r="OP90" s="26">
        <f t="shared" si="265"/>
        <v>0</v>
      </c>
      <c r="OQ90" s="26"/>
      <c r="OR90" s="26"/>
      <c r="OS90" s="27">
        <f t="shared" si="266"/>
        <v>0</v>
      </c>
      <c r="OT90" s="26"/>
      <c r="OU90" s="26"/>
      <c r="OV90" s="26">
        <f t="shared" si="280"/>
        <v>0</v>
      </c>
      <c r="OW90" s="26"/>
      <c r="OX90" s="26"/>
      <c r="OY90" s="26">
        <f t="shared" si="267"/>
        <v>0</v>
      </c>
      <c r="OZ90" s="26"/>
      <c r="PA90" s="26"/>
      <c r="PB90" s="26">
        <f t="shared" si="268"/>
        <v>0</v>
      </c>
      <c r="PC90" s="26"/>
      <c r="PD90" s="26"/>
      <c r="PE90" s="26">
        <f t="shared" si="269"/>
        <v>0</v>
      </c>
      <c r="PF90" s="28">
        <f t="shared" si="270"/>
        <v>2</v>
      </c>
      <c r="PG90" s="29">
        <f t="shared" si="271"/>
        <v>8.6956521739130432E-2</v>
      </c>
      <c r="PH90" s="18"/>
      <c r="PI90" s="28">
        <f t="shared" si="272"/>
        <v>1</v>
      </c>
      <c r="PJ90" s="29">
        <f t="shared" si="273"/>
        <v>3.8461538461538464E-2</v>
      </c>
      <c r="PK90" s="6"/>
      <c r="PL90" s="28">
        <f t="shared" si="274"/>
        <v>0</v>
      </c>
      <c r="PM90" s="28">
        <f t="shared" si="275"/>
        <v>0</v>
      </c>
      <c r="PN90" s="6"/>
      <c r="PO90" s="28">
        <f t="shared" si="276"/>
        <v>3</v>
      </c>
      <c r="PP90" s="29">
        <f t="shared" si="277"/>
        <v>4.0540540540540543E-2</v>
      </c>
    </row>
    <row r="91" spans="1:432" s="30" customFormat="1" ht="20.25" hidden="1" x14ac:dyDescent="0.3">
      <c r="A91" s="19">
        <v>87</v>
      </c>
      <c r="B91" s="31" t="s">
        <v>200</v>
      </c>
      <c r="C91" s="45" t="s">
        <v>122</v>
      </c>
      <c r="D91" s="26">
        <v>0</v>
      </c>
      <c r="E91" s="26"/>
      <c r="F91" s="26"/>
      <c r="G91" s="26">
        <f t="shared" si="281"/>
        <v>0</v>
      </c>
      <c r="H91" s="26"/>
      <c r="I91" s="26"/>
      <c r="J91" s="26">
        <f t="shared" si="282"/>
        <v>0</v>
      </c>
      <c r="K91" s="26"/>
      <c r="L91" s="26"/>
      <c r="M91" s="26">
        <f t="shared" si="294"/>
        <v>0</v>
      </c>
      <c r="N91" s="26"/>
      <c r="O91" s="26"/>
      <c r="P91" s="26">
        <f t="shared" si="295"/>
        <v>0</v>
      </c>
      <c r="Q91" s="26"/>
      <c r="R91" s="26"/>
      <c r="S91" s="26">
        <f t="shared" si="285"/>
        <v>0</v>
      </c>
      <c r="T91" s="26"/>
      <c r="U91" s="26"/>
      <c r="V91" s="26">
        <f t="shared" si="286"/>
        <v>0</v>
      </c>
      <c r="W91" s="26"/>
      <c r="X91" s="26"/>
      <c r="Y91" s="26">
        <f t="shared" si="287"/>
        <v>0</v>
      </c>
      <c r="Z91" s="26"/>
      <c r="AA91" s="26"/>
      <c r="AB91" s="26">
        <f t="shared" si="288"/>
        <v>0</v>
      </c>
      <c r="AC91" s="26"/>
      <c r="AD91" s="26"/>
      <c r="AE91" s="26">
        <f t="shared" si="289"/>
        <v>0</v>
      </c>
      <c r="AF91" s="26"/>
      <c r="AG91" s="26"/>
      <c r="AH91" s="26">
        <f t="shared" si="290"/>
        <v>0</v>
      </c>
      <c r="AI91" s="26"/>
      <c r="AJ91" s="26"/>
      <c r="AK91" s="26">
        <f t="shared" si="291"/>
        <v>0</v>
      </c>
      <c r="AL91" s="26"/>
      <c r="AM91" s="26"/>
      <c r="AN91" s="26">
        <f t="shared" si="292"/>
        <v>0</v>
      </c>
      <c r="AO91" s="26"/>
      <c r="AP91" s="26"/>
      <c r="AQ91" s="26">
        <f t="shared" si="293"/>
        <v>0</v>
      </c>
      <c r="AR91" s="26"/>
      <c r="AS91" s="26"/>
      <c r="AT91" s="26">
        <f t="shared" si="151"/>
        <v>0</v>
      </c>
      <c r="AU91" s="26"/>
      <c r="AV91" s="26"/>
      <c r="AW91" s="26">
        <f t="shared" si="152"/>
        <v>0</v>
      </c>
      <c r="AX91" s="26"/>
      <c r="AY91" s="26"/>
      <c r="AZ91" s="26">
        <f t="shared" si="153"/>
        <v>0</v>
      </c>
      <c r="BA91" s="26"/>
      <c r="BB91" s="26"/>
      <c r="BC91" s="26">
        <f t="shared" si="154"/>
        <v>0</v>
      </c>
      <c r="BD91" s="26"/>
      <c r="BE91" s="26"/>
      <c r="BF91" s="26">
        <f t="shared" si="155"/>
        <v>0</v>
      </c>
      <c r="BG91" s="26"/>
      <c r="BH91" s="26"/>
      <c r="BI91" s="26">
        <f t="shared" si="156"/>
        <v>0</v>
      </c>
      <c r="BJ91" s="26"/>
      <c r="BK91" s="26"/>
      <c r="BL91" s="26">
        <f t="shared" si="157"/>
        <v>0</v>
      </c>
      <c r="BM91" s="26"/>
      <c r="BN91" s="26"/>
      <c r="BO91" s="26">
        <f t="shared" si="158"/>
        <v>0</v>
      </c>
      <c r="BP91" s="26"/>
      <c r="BQ91" s="26"/>
      <c r="BR91" s="26">
        <f t="shared" si="159"/>
        <v>0</v>
      </c>
      <c r="BS91" s="26"/>
      <c r="BT91" s="26"/>
      <c r="BU91" s="26">
        <f t="shared" si="160"/>
        <v>0</v>
      </c>
      <c r="BV91" s="26"/>
      <c r="BW91" s="26"/>
      <c r="BX91" s="26">
        <f t="shared" si="161"/>
        <v>0</v>
      </c>
      <c r="BY91" s="26"/>
      <c r="BZ91" s="26"/>
      <c r="CA91" s="27">
        <f t="shared" si="162"/>
        <v>0</v>
      </c>
      <c r="CB91" s="26"/>
      <c r="CC91" s="26"/>
      <c r="CD91" s="26">
        <f t="shared" si="163"/>
        <v>0</v>
      </c>
      <c r="CE91" s="26"/>
      <c r="CF91" s="26"/>
      <c r="CG91" s="26">
        <f t="shared" si="164"/>
        <v>0</v>
      </c>
      <c r="CH91" s="26"/>
      <c r="CI91" s="26"/>
      <c r="CJ91" s="26">
        <f t="shared" si="165"/>
        <v>0</v>
      </c>
      <c r="CK91" s="26"/>
      <c r="CL91" s="26"/>
      <c r="CM91" s="26">
        <f t="shared" si="166"/>
        <v>0</v>
      </c>
      <c r="CN91" s="26"/>
      <c r="CO91" s="26"/>
      <c r="CP91" s="26">
        <f t="shared" si="167"/>
        <v>0</v>
      </c>
      <c r="CQ91" s="26"/>
      <c r="CR91" s="26"/>
      <c r="CS91" s="26">
        <f t="shared" si="168"/>
        <v>0</v>
      </c>
      <c r="CT91" s="26"/>
      <c r="CU91" s="26"/>
      <c r="CV91" s="26">
        <f t="shared" si="169"/>
        <v>0</v>
      </c>
      <c r="CW91" s="26"/>
      <c r="CX91" s="26"/>
      <c r="CY91" s="26">
        <f t="shared" si="170"/>
        <v>0</v>
      </c>
      <c r="CZ91" s="26"/>
      <c r="DA91" s="26"/>
      <c r="DB91" s="26">
        <f t="shared" si="171"/>
        <v>0</v>
      </c>
      <c r="DC91" s="26"/>
      <c r="DD91" s="26"/>
      <c r="DE91" s="26">
        <f t="shared" si="172"/>
        <v>0</v>
      </c>
      <c r="DF91" s="26"/>
      <c r="DG91" s="26"/>
      <c r="DH91" s="26">
        <f t="shared" si="173"/>
        <v>0</v>
      </c>
      <c r="DI91" s="26"/>
      <c r="DJ91" s="26"/>
      <c r="DK91" s="26">
        <f t="shared" si="174"/>
        <v>0</v>
      </c>
      <c r="DL91" s="26"/>
      <c r="DM91" s="26"/>
      <c r="DN91" s="26">
        <f t="shared" si="175"/>
        <v>0</v>
      </c>
      <c r="DO91" s="26"/>
      <c r="DP91" s="26"/>
      <c r="DQ91" s="26">
        <f t="shared" si="176"/>
        <v>0</v>
      </c>
      <c r="DR91" s="26"/>
      <c r="DS91" s="26"/>
      <c r="DT91" s="26">
        <f t="shared" si="177"/>
        <v>0</v>
      </c>
      <c r="DU91" s="26"/>
      <c r="DV91" s="26"/>
      <c r="DW91" s="26">
        <f t="shared" si="178"/>
        <v>0</v>
      </c>
      <c r="DX91" s="26"/>
      <c r="DY91" s="26"/>
      <c r="DZ91" s="26">
        <f t="shared" si="179"/>
        <v>0</v>
      </c>
      <c r="EA91" s="26"/>
      <c r="EB91" s="26"/>
      <c r="EC91" s="26">
        <f t="shared" si="180"/>
        <v>0</v>
      </c>
      <c r="ED91" s="26"/>
      <c r="EE91" s="26"/>
      <c r="EF91" s="26">
        <f t="shared" si="181"/>
        <v>0</v>
      </c>
      <c r="EG91" s="26"/>
      <c r="EH91" s="26"/>
      <c r="EI91" s="26">
        <f t="shared" si="182"/>
        <v>0</v>
      </c>
      <c r="EJ91" s="26"/>
      <c r="EK91" s="26"/>
      <c r="EL91" s="26">
        <f t="shared" si="183"/>
        <v>0</v>
      </c>
      <c r="EM91" s="26"/>
      <c r="EN91" s="26"/>
      <c r="EO91" s="26">
        <f t="shared" si="184"/>
        <v>0</v>
      </c>
      <c r="EP91" s="26"/>
      <c r="EQ91" s="26"/>
      <c r="ER91" s="26">
        <f t="shared" si="185"/>
        <v>0</v>
      </c>
      <c r="ES91" s="26"/>
      <c r="ET91" s="26"/>
      <c r="EU91" s="26">
        <f t="shared" si="186"/>
        <v>0</v>
      </c>
      <c r="EV91" s="26"/>
      <c r="EW91" s="26"/>
      <c r="EX91" s="26">
        <f t="shared" si="187"/>
        <v>0</v>
      </c>
      <c r="EY91" s="26"/>
      <c r="EZ91" s="26"/>
      <c r="FA91" s="26">
        <f t="shared" si="188"/>
        <v>0</v>
      </c>
      <c r="FB91" s="26"/>
      <c r="FC91" s="26"/>
      <c r="FD91" s="26">
        <f t="shared" si="189"/>
        <v>0</v>
      </c>
      <c r="FE91" s="26"/>
      <c r="FF91" s="26"/>
      <c r="FG91" s="26">
        <f t="shared" si="147"/>
        <v>0</v>
      </c>
      <c r="FH91" s="26"/>
      <c r="FI91" s="26"/>
      <c r="FJ91" s="26">
        <f t="shared" si="190"/>
        <v>0</v>
      </c>
      <c r="FK91" s="26"/>
      <c r="FL91" s="26"/>
      <c r="FM91" s="26">
        <f t="shared" si="191"/>
        <v>0</v>
      </c>
      <c r="FN91" s="26"/>
      <c r="FO91" s="26"/>
      <c r="FP91" s="26">
        <f t="shared" si="192"/>
        <v>0</v>
      </c>
      <c r="FQ91" s="26"/>
      <c r="FR91" s="26"/>
      <c r="FS91" s="26">
        <f t="shared" si="193"/>
        <v>0</v>
      </c>
      <c r="FT91" s="26"/>
      <c r="FU91" s="26"/>
      <c r="FV91" s="26">
        <f t="shared" si="194"/>
        <v>0</v>
      </c>
      <c r="FW91" s="26"/>
      <c r="FX91" s="26"/>
      <c r="FY91" s="26">
        <f t="shared" si="195"/>
        <v>0</v>
      </c>
      <c r="FZ91" s="26"/>
      <c r="GA91" s="26"/>
      <c r="GB91" s="26">
        <f t="shared" si="196"/>
        <v>0</v>
      </c>
      <c r="GC91" s="26"/>
      <c r="GD91" s="26"/>
      <c r="GE91" s="26">
        <f t="shared" si="197"/>
        <v>0</v>
      </c>
      <c r="GF91" s="26"/>
      <c r="GG91" s="26"/>
      <c r="GH91" s="26">
        <f t="shared" si="198"/>
        <v>0</v>
      </c>
      <c r="GI91" s="26"/>
      <c r="GJ91" s="26"/>
      <c r="GK91" s="26">
        <f t="shared" si="199"/>
        <v>0</v>
      </c>
      <c r="GL91" s="26"/>
      <c r="GM91" s="26"/>
      <c r="GN91" s="26">
        <f t="shared" si="200"/>
        <v>0</v>
      </c>
      <c r="GO91" s="26"/>
      <c r="GP91" s="26"/>
      <c r="GQ91" s="26">
        <f t="shared" si="201"/>
        <v>0</v>
      </c>
      <c r="GR91" s="26"/>
      <c r="GS91" s="26"/>
      <c r="GT91" s="26">
        <f t="shared" si="202"/>
        <v>0</v>
      </c>
      <c r="GU91" s="26"/>
      <c r="GV91" s="26"/>
      <c r="GW91" s="26">
        <f t="shared" si="203"/>
        <v>0</v>
      </c>
      <c r="GX91" s="26"/>
      <c r="GY91" s="26"/>
      <c r="GZ91" s="26">
        <f t="shared" si="204"/>
        <v>0</v>
      </c>
      <c r="HA91" s="26"/>
      <c r="HB91" s="26"/>
      <c r="HC91" s="26">
        <f t="shared" si="205"/>
        <v>0</v>
      </c>
      <c r="HD91" s="26"/>
      <c r="HE91" s="26"/>
      <c r="HF91" s="26">
        <f t="shared" si="206"/>
        <v>0</v>
      </c>
      <c r="HG91" s="26"/>
      <c r="HH91" s="26"/>
      <c r="HI91" s="26">
        <f t="shared" si="207"/>
        <v>0</v>
      </c>
      <c r="HJ91" s="26"/>
      <c r="HK91" s="26"/>
      <c r="HL91" s="26">
        <f t="shared" si="208"/>
        <v>0</v>
      </c>
      <c r="HM91" s="26"/>
      <c r="HN91" s="26"/>
      <c r="HO91" s="26">
        <f t="shared" si="209"/>
        <v>0</v>
      </c>
      <c r="HP91" s="26"/>
      <c r="HQ91" s="26"/>
      <c r="HR91" s="26">
        <f t="shared" si="210"/>
        <v>0</v>
      </c>
      <c r="HS91" s="26"/>
      <c r="HT91" s="26"/>
      <c r="HU91" s="26">
        <f t="shared" si="148"/>
        <v>0</v>
      </c>
      <c r="HV91" s="26"/>
      <c r="HW91" s="26"/>
      <c r="HX91" s="26">
        <f t="shared" si="211"/>
        <v>0</v>
      </c>
      <c r="HY91" s="26"/>
      <c r="HZ91" s="26"/>
      <c r="IA91" s="26">
        <f t="shared" si="212"/>
        <v>0</v>
      </c>
      <c r="IB91" s="26"/>
      <c r="IC91" s="26"/>
      <c r="ID91" s="26">
        <f t="shared" si="213"/>
        <v>0</v>
      </c>
      <c r="IE91" s="26"/>
      <c r="IF91" s="26"/>
      <c r="IG91" s="33">
        <f t="shared" si="214"/>
        <v>0</v>
      </c>
      <c r="IH91" s="26"/>
      <c r="II91" s="26"/>
      <c r="IJ91" s="33">
        <f t="shared" si="215"/>
        <v>0</v>
      </c>
      <c r="IK91" s="26"/>
      <c r="IL91" s="26"/>
      <c r="IM91" s="33">
        <f t="shared" si="216"/>
        <v>0</v>
      </c>
      <c r="IN91" s="26"/>
      <c r="IO91" s="26"/>
      <c r="IP91" s="26">
        <f t="shared" si="217"/>
        <v>0</v>
      </c>
      <c r="IQ91" s="26"/>
      <c r="IR91" s="26"/>
      <c r="IS91" s="26">
        <f t="shared" si="218"/>
        <v>0</v>
      </c>
      <c r="IT91" s="26"/>
      <c r="IU91" s="26"/>
      <c r="IV91" s="26">
        <f t="shared" si="219"/>
        <v>0</v>
      </c>
      <c r="IW91" s="26"/>
      <c r="IX91" s="26"/>
      <c r="IY91" s="26">
        <f t="shared" si="220"/>
        <v>0</v>
      </c>
      <c r="IZ91" s="26"/>
      <c r="JA91" s="26"/>
      <c r="JB91" s="26">
        <f t="shared" si="221"/>
        <v>0</v>
      </c>
      <c r="JC91" s="26"/>
      <c r="JD91" s="26"/>
      <c r="JE91" s="26">
        <f t="shared" si="222"/>
        <v>0</v>
      </c>
      <c r="JF91" s="26"/>
      <c r="JG91" s="26"/>
      <c r="JH91" s="26">
        <f t="shared" si="223"/>
        <v>0</v>
      </c>
      <c r="JI91" s="26"/>
      <c r="JJ91" s="26"/>
      <c r="JK91" s="26">
        <f t="shared" si="224"/>
        <v>0</v>
      </c>
      <c r="JL91" s="26"/>
      <c r="JM91" s="26"/>
      <c r="JN91" s="26">
        <f t="shared" si="225"/>
        <v>0</v>
      </c>
      <c r="JO91" s="26"/>
      <c r="JP91" s="26"/>
      <c r="JQ91" s="26">
        <f t="shared" si="226"/>
        <v>0</v>
      </c>
      <c r="JR91" s="26"/>
      <c r="JS91" s="26"/>
      <c r="JT91" s="26">
        <f t="shared" si="227"/>
        <v>0</v>
      </c>
      <c r="JU91" s="26"/>
      <c r="JV91" s="26"/>
      <c r="JW91" s="26">
        <f t="shared" si="278"/>
        <v>0</v>
      </c>
      <c r="JX91" s="26"/>
      <c r="JY91" s="26"/>
      <c r="JZ91" s="26">
        <f t="shared" si="228"/>
        <v>0</v>
      </c>
      <c r="KA91" s="26"/>
      <c r="KB91" s="26"/>
      <c r="KC91" s="26">
        <f t="shared" si="229"/>
        <v>0</v>
      </c>
      <c r="KD91" s="26"/>
      <c r="KE91" s="26"/>
      <c r="KF91" s="26">
        <f t="shared" si="230"/>
        <v>0</v>
      </c>
      <c r="KG91" s="26"/>
      <c r="KH91" s="26"/>
      <c r="KI91" s="26">
        <f t="shared" si="231"/>
        <v>0</v>
      </c>
      <c r="KJ91" s="26"/>
      <c r="KK91" s="26"/>
      <c r="KL91" s="26">
        <f t="shared" si="232"/>
        <v>0</v>
      </c>
      <c r="KM91" s="26"/>
      <c r="KN91" s="26"/>
      <c r="KO91" s="26">
        <f t="shared" si="233"/>
        <v>0</v>
      </c>
      <c r="KP91" s="26"/>
      <c r="KQ91" s="26"/>
      <c r="KR91" s="26">
        <f t="shared" si="234"/>
        <v>0</v>
      </c>
      <c r="KS91" s="26"/>
      <c r="KT91" s="26"/>
      <c r="KU91" s="26">
        <f t="shared" si="235"/>
        <v>0</v>
      </c>
      <c r="KV91" s="26"/>
      <c r="KW91" s="26"/>
      <c r="KX91" s="26">
        <f t="shared" si="236"/>
        <v>0</v>
      </c>
      <c r="KY91" s="26"/>
      <c r="KZ91" s="26"/>
      <c r="LA91" s="26">
        <f t="shared" si="237"/>
        <v>0</v>
      </c>
      <c r="LB91" s="26"/>
      <c r="LC91" s="26"/>
      <c r="LD91" s="26">
        <f t="shared" si="238"/>
        <v>0</v>
      </c>
      <c r="LE91" s="26"/>
      <c r="LF91" s="26"/>
      <c r="LG91" s="26">
        <f t="shared" si="239"/>
        <v>0</v>
      </c>
      <c r="LH91" s="26"/>
      <c r="LI91" s="26"/>
      <c r="LJ91" s="26">
        <f t="shared" si="240"/>
        <v>0</v>
      </c>
      <c r="LK91" s="26"/>
      <c r="LL91" s="26"/>
      <c r="LM91" s="26">
        <f t="shared" si="241"/>
        <v>0</v>
      </c>
      <c r="LN91" s="26"/>
      <c r="LO91" s="26"/>
      <c r="LP91" s="26">
        <f t="shared" si="242"/>
        <v>0</v>
      </c>
      <c r="LQ91" s="26"/>
      <c r="LR91" s="26"/>
      <c r="LS91" s="26">
        <f t="shared" si="149"/>
        <v>0</v>
      </c>
      <c r="LT91" s="26"/>
      <c r="LU91" s="26"/>
      <c r="LV91" s="26">
        <f t="shared" si="243"/>
        <v>0</v>
      </c>
      <c r="LW91" s="26"/>
      <c r="LX91" s="26"/>
      <c r="LY91" s="26">
        <f t="shared" si="150"/>
        <v>0</v>
      </c>
      <c r="LZ91" s="26"/>
      <c r="MA91" s="26"/>
      <c r="MB91" s="26">
        <f t="shared" si="244"/>
        <v>0</v>
      </c>
      <c r="MC91" s="26"/>
      <c r="MD91" s="26"/>
      <c r="ME91" s="26">
        <f t="shared" si="245"/>
        <v>0</v>
      </c>
      <c r="MF91" s="26"/>
      <c r="MG91" s="26"/>
      <c r="MH91" s="26">
        <f t="shared" si="246"/>
        <v>0</v>
      </c>
      <c r="MI91" s="26"/>
      <c r="MJ91" s="26"/>
      <c r="MK91" s="26">
        <f t="shared" si="247"/>
        <v>0</v>
      </c>
      <c r="ML91" s="26"/>
      <c r="MM91" s="26"/>
      <c r="MN91" s="26">
        <f t="shared" si="248"/>
        <v>0</v>
      </c>
      <c r="MO91" s="26"/>
      <c r="MP91" s="26"/>
      <c r="MQ91" s="26">
        <f t="shared" si="249"/>
        <v>0</v>
      </c>
      <c r="MR91" s="26"/>
      <c r="MS91" s="26"/>
      <c r="MT91" s="26">
        <f t="shared" si="250"/>
        <v>0</v>
      </c>
      <c r="MU91" s="26"/>
      <c r="MV91" s="26"/>
      <c r="MW91" s="26">
        <f t="shared" si="251"/>
        <v>0</v>
      </c>
      <c r="MX91" s="26"/>
      <c r="MY91" s="26"/>
      <c r="MZ91" s="26">
        <f t="shared" si="252"/>
        <v>0</v>
      </c>
      <c r="NA91" s="26"/>
      <c r="NB91" s="26"/>
      <c r="NC91" s="26">
        <f t="shared" si="253"/>
        <v>0</v>
      </c>
      <c r="ND91" s="26"/>
      <c r="NE91" s="26"/>
      <c r="NF91" s="26">
        <f t="shared" si="254"/>
        <v>0</v>
      </c>
      <c r="NG91" s="26"/>
      <c r="NH91" s="26"/>
      <c r="NI91" s="26">
        <f t="shared" si="255"/>
        <v>0</v>
      </c>
      <c r="NJ91" s="26"/>
      <c r="NK91" s="26"/>
      <c r="NL91" s="26">
        <f t="shared" si="256"/>
        <v>0</v>
      </c>
      <c r="NM91" s="26"/>
      <c r="NN91" s="26"/>
      <c r="NO91" s="26">
        <f t="shared" si="257"/>
        <v>0</v>
      </c>
      <c r="NP91" s="26"/>
      <c r="NQ91" s="26"/>
      <c r="NR91" s="26">
        <f t="shared" si="258"/>
        <v>0</v>
      </c>
      <c r="NS91" s="26"/>
      <c r="NT91" s="26"/>
      <c r="NU91" s="26">
        <f t="shared" si="259"/>
        <v>0</v>
      </c>
      <c r="NV91" s="26"/>
      <c r="NW91" s="26"/>
      <c r="NX91" s="26">
        <f t="shared" si="260"/>
        <v>0</v>
      </c>
      <c r="NY91" s="26"/>
      <c r="NZ91" s="26"/>
      <c r="OA91" s="26">
        <f t="shared" si="261"/>
        <v>0</v>
      </c>
      <c r="OB91" s="26"/>
      <c r="OC91" s="26"/>
      <c r="OD91" s="26">
        <f t="shared" si="262"/>
        <v>0</v>
      </c>
      <c r="OE91" s="26"/>
      <c r="OF91" s="26"/>
      <c r="OG91" s="26">
        <f t="shared" si="263"/>
        <v>0</v>
      </c>
      <c r="OH91" s="26"/>
      <c r="OI91" s="26"/>
      <c r="OJ91" s="26">
        <f t="shared" si="264"/>
        <v>0</v>
      </c>
      <c r="OK91" s="26"/>
      <c r="OL91" s="26"/>
      <c r="OM91" s="26">
        <f t="shared" si="279"/>
        <v>0</v>
      </c>
      <c r="ON91" s="26"/>
      <c r="OO91" s="26"/>
      <c r="OP91" s="26">
        <f t="shared" si="265"/>
        <v>0</v>
      </c>
      <c r="OQ91" s="26"/>
      <c r="OR91" s="26"/>
      <c r="OS91" s="27">
        <f t="shared" si="266"/>
        <v>0</v>
      </c>
      <c r="OT91" s="26"/>
      <c r="OU91" s="26"/>
      <c r="OV91" s="26">
        <f t="shared" si="280"/>
        <v>0</v>
      </c>
      <c r="OW91" s="26"/>
      <c r="OX91" s="26"/>
      <c r="OY91" s="26">
        <f t="shared" si="267"/>
        <v>0</v>
      </c>
      <c r="OZ91" s="26"/>
      <c r="PA91" s="26"/>
      <c r="PB91" s="26">
        <f t="shared" si="268"/>
        <v>0</v>
      </c>
      <c r="PC91" s="26"/>
      <c r="PD91" s="26"/>
      <c r="PE91" s="26">
        <f t="shared" si="269"/>
        <v>0</v>
      </c>
      <c r="PF91" s="28">
        <f t="shared" si="270"/>
        <v>0</v>
      </c>
      <c r="PG91" s="29">
        <f t="shared" si="271"/>
        <v>0</v>
      </c>
      <c r="PH91" s="18"/>
      <c r="PI91" s="28">
        <f t="shared" si="272"/>
        <v>0</v>
      </c>
      <c r="PJ91" s="29">
        <f t="shared" si="273"/>
        <v>0</v>
      </c>
      <c r="PK91" s="6"/>
      <c r="PL91" s="28">
        <f t="shared" si="274"/>
        <v>0</v>
      </c>
      <c r="PM91" s="28">
        <f t="shared" si="275"/>
        <v>0</v>
      </c>
      <c r="PN91" s="6"/>
      <c r="PO91" s="28">
        <f t="shared" si="276"/>
        <v>0</v>
      </c>
      <c r="PP91" s="29">
        <f t="shared" si="277"/>
        <v>0</v>
      </c>
    </row>
    <row r="92" spans="1:432" s="30" customFormat="1" ht="20.25" hidden="1" x14ac:dyDescent="0.3">
      <c r="A92" s="19">
        <v>88</v>
      </c>
      <c r="B92" s="31" t="s">
        <v>201</v>
      </c>
      <c r="C92" s="45" t="s">
        <v>122</v>
      </c>
      <c r="D92" s="26">
        <v>0</v>
      </c>
      <c r="E92" s="26"/>
      <c r="F92" s="26"/>
      <c r="G92" s="26">
        <f t="shared" si="281"/>
        <v>0</v>
      </c>
      <c r="H92" s="26"/>
      <c r="I92" s="26"/>
      <c r="J92" s="26">
        <f t="shared" si="282"/>
        <v>0</v>
      </c>
      <c r="K92" s="26"/>
      <c r="L92" s="26"/>
      <c r="M92" s="26">
        <f t="shared" si="294"/>
        <v>0</v>
      </c>
      <c r="N92" s="26"/>
      <c r="O92" s="26"/>
      <c r="P92" s="26">
        <f t="shared" si="295"/>
        <v>0</v>
      </c>
      <c r="Q92" s="26"/>
      <c r="R92" s="26"/>
      <c r="S92" s="26">
        <f t="shared" si="285"/>
        <v>0</v>
      </c>
      <c r="T92" s="26"/>
      <c r="U92" s="26"/>
      <c r="V92" s="26">
        <f t="shared" si="286"/>
        <v>0</v>
      </c>
      <c r="W92" s="26"/>
      <c r="X92" s="26"/>
      <c r="Y92" s="26">
        <f t="shared" si="287"/>
        <v>0</v>
      </c>
      <c r="Z92" s="26"/>
      <c r="AA92" s="26"/>
      <c r="AB92" s="26">
        <f t="shared" si="288"/>
        <v>0</v>
      </c>
      <c r="AC92" s="26"/>
      <c r="AD92" s="26"/>
      <c r="AE92" s="26">
        <f t="shared" si="289"/>
        <v>0</v>
      </c>
      <c r="AF92" s="26"/>
      <c r="AG92" s="26"/>
      <c r="AH92" s="26">
        <f t="shared" si="290"/>
        <v>0</v>
      </c>
      <c r="AI92" s="26"/>
      <c r="AJ92" s="26"/>
      <c r="AK92" s="26">
        <f t="shared" si="291"/>
        <v>0</v>
      </c>
      <c r="AL92" s="26"/>
      <c r="AM92" s="26"/>
      <c r="AN92" s="26">
        <f t="shared" si="292"/>
        <v>0</v>
      </c>
      <c r="AO92" s="26"/>
      <c r="AP92" s="26"/>
      <c r="AQ92" s="26">
        <f t="shared" si="293"/>
        <v>0</v>
      </c>
      <c r="AR92" s="26"/>
      <c r="AS92" s="26"/>
      <c r="AT92" s="26">
        <f t="shared" si="151"/>
        <v>0</v>
      </c>
      <c r="AU92" s="26"/>
      <c r="AV92" s="26"/>
      <c r="AW92" s="26">
        <f t="shared" si="152"/>
        <v>0</v>
      </c>
      <c r="AX92" s="26"/>
      <c r="AY92" s="26"/>
      <c r="AZ92" s="26">
        <f t="shared" si="153"/>
        <v>0</v>
      </c>
      <c r="BA92" s="26"/>
      <c r="BB92" s="26"/>
      <c r="BC92" s="26">
        <f t="shared" si="154"/>
        <v>0</v>
      </c>
      <c r="BD92" s="26"/>
      <c r="BE92" s="26"/>
      <c r="BF92" s="26">
        <f t="shared" si="155"/>
        <v>0</v>
      </c>
      <c r="BG92" s="26"/>
      <c r="BH92" s="26"/>
      <c r="BI92" s="26">
        <f t="shared" si="156"/>
        <v>0</v>
      </c>
      <c r="BJ92" s="26"/>
      <c r="BK92" s="26"/>
      <c r="BL92" s="26">
        <f t="shared" si="157"/>
        <v>0</v>
      </c>
      <c r="BM92" s="26"/>
      <c r="BN92" s="26"/>
      <c r="BO92" s="26">
        <f t="shared" si="158"/>
        <v>0</v>
      </c>
      <c r="BP92" s="26"/>
      <c r="BQ92" s="26"/>
      <c r="BR92" s="26">
        <f t="shared" si="159"/>
        <v>0</v>
      </c>
      <c r="BS92" s="26"/>
      <c r="BT92" s="26"/>
      <c r="BU92" s="26">
        <f t="shared" si="160"/>
        <v>0</v>
      </c>
      <c r="BV92" s="26"/>
      <c r="BW92" s="26"/>
      <c r="BX92" s="26">
        <f t="shared" si="161"/>
        <v>0</v>
      </c>
      <c r="BY92" s="26"/>
      <c r="BZ92" s="26"/>
      <c r="CA92" s="27">
        <f t="shared" si="162"/>
        <v>0</v>
      </c>
      <c r="CB92" s="26"/>
      <c r="CC92" s="26"/>
      <c r="CD92" s="26">
        <f t="shared" si="163"/>
        <v>0</v>
      </c>
      <c r="CE92" s="26"/>
      <c r="CF92" s="26"/>
      <c r="CG92" s="26">
        <f t="shared" si="164"/>
        <v>0</v>
      </c>
      <c r="CH92" s="26"/>
      <c r="CI92" s="26"/>
      <c r="CJ92" s="26">
        <f t="shared" si="165"/>
        <v>0</v>
      </c>
      <c r="CK92" s="26"/>
      <c r="CL92" s="26"/>
      <c r="CM92" s="26">
        <f t="shared" si="166"/>
        <v>0</v>
      </c>
      <c r="CN92" s="26"/>
      <c r="CO92" s="26"/>
      <c r="CP92" s="26">
        <f t="shared" si="167"/>
        <v>0</v>
      </c>
      <c r="CQ92" s="26"/>
      <c r="CR92" s="26"/>
      <c r="CS92" s="26">
        <f t="shared" si="168"/>
        <v>0</v>
      </c>
      <c r="CT92" s="26"/>
      <c r="CU92" s="26"/>
      <c r="CV92" s="26">
        <f t="shared" si="169"/>
        <v>0</v>
      </c>
      <c r="CW92" s="26"/>
      <c r="CX92" s="26"/>
      <c r="CY92" s="26">
        <f t="shared" si="170"/>
        <v>0</v>
      </c>
      <c r="CZ92" s="26"/>
      <c r="DA92" s="26"/>
      <c r="DB92" s="26">
        <f t="shared" si="171"/>
        <v>0</v>
      </c>
      <c r="DC92" s="26"/>
      <c r="DD92" s="26"/>
      <c r="DE92" s="26">
        <f t="shared" si="172"/>
        <v>0</v>
      </c>
      <c r="DF92" s="26"/>
      <c r="DG92" s="26"/>
      <c r="DH92" s="26">
        <f t="shared" si="173"/>
        <v>0</v>
      </c>
      <c r="DI92" s="26"/>
      <c r="DJ92" s="26"/>
      <c r="DK92" s="26">
        <f t="shared" si="174"/>
        <v>0</v>
      </c>
      <c r="DL92" s="26"/>
      <c r="DM92" s="26"/>
      <c r="DN92" s="26">
        <f t="shared" si="175"/>
        <v>0</v>
      </c>
      <c r="DO92" s="26"/>
      <c r="DP92" s="26"/>
      <c r="DQ92" s="26">
        <f t="shared" si="176"/>
        <v>0</v>
      </c>
      <c r="DR92" s="26"/>
      <c r="DS92" s="26"/>
      <c r="DT92" s="26">
        <f t="shared" si="177"/>
        <v>0</v>
      </c>
      <c r="DU92" s="26"/>
      <c r="DV92" s="26"/>
      <c r="DW92" s="26">
        <f t="shared" si="178"/>
        <v>0</v>
      </c>
      <c r="DX92" s="26"/>
      <c r="DY92" s="26"/>
      <c r="DZ92" s="26">
        <f t="shared" si="179"/>
        <v>0</v>
      </c>
      <c r="EA92" s="26"/>
      <c r="EB92" s="26"/>
      <c r="EC92" s="26">
        <f t="shared" si="180"/>
        <v>0</v>
      </c>
      <c r="ED92" s="26"/>
      <c r="EE92" s="26"/>
      <c r="EF92" s="26">
        <f t="shared" si="181"/>
        <v>0</v>
      </c>
      <c r="EG92" s="26"/>
      <c r="EH92" s="26"/>
      <c r="EI92" s="26">
        <f t="shared" si="182"/>
        <v>0</v>
      </c>
      <c r="EJ92" s="26"/>
      <c r="EK92" s="26"/>
      <c r="EL92" s="26">
        <f t="shared" si="183"/>
        <v>0</v>
      </c>
      <c r="EM92" s="26"/>
      <c r="EN92" s="26"/>
      <c r="EO92" s="26">
        <f t="shared" si="184"/>
        <v>0</v>
      </c>
      <c r="EP92" s="26"/>
      <c r="EQ92" s="26"/>
      <c r="ER92" s="26">
        <f t="shared" si="185"/>
        <v>0</v>
      </c>
      <c r="ES92" s="26"/>
      <c r="ET92" s="26"/>
      <c r="EU92" s="26">
        <f t="shared" si="186"/>
        <v>0</v>
      </c>
      <c r="EV92" s="26"/>
      <c r="EW92" s="26"/>
      <c r="EX92" s="26">
        <f t="shared" si="187"/>
        <v>0</v>
      </c>
      <c r="EY92" s="26"/>
      <c r="EZ92" s="26"/>
      <c r="FA92" s="26">
        <f t="shared" si="188"/>
        <v>0</v>
      </c>
      <c r="FB92" s="26"/>
      <c r="FC92" s="26"/>
      <c r="FD92" s="26">
        <f t="shared" si="189"/>
        <v>0</v>
      </c>
      <c r="FE92" s="26"/>
      <c r="FF92" s="26"/>
      <c r="FG92" s="26">
        <f t="shared" si="147"/>
        <v>0</v>
      </c>
      <c r="FH92" s="26"/>
      <c r="FI92" s="26"/>
      <c r="FJ92" s="26">
        <f t="shared" si="190"/>
        <v>0</v>
      </c>
      <c r="FK92" s="26"/>
      <c r="FL92" s="26"/>
      <c r="FM92" s="26">
        <f t="shared" si="191"/>
        <v>0</v>
      </c>
      <c r="FN92" s="26"/>
      <c r="FO92" s="26"/>
      <c r="FP92" s="26">
        <f t="shared" si="192"/>
        <v>0</v>
      </c>
      <c r="FQ92" s="26"/>
      <c r="FR92" s="26"/>
      <c r="FS92" s="26">
        <f t="shared" si="193"/>
        <v>0</v>
      </c>
      <c r="FT92" s="26"/>
      <c r="FU92" s="26"/>
      <c r="FV92" s="26">
        <f t="shared" si="194"/>
        <v>0</v>
      </c>
      <c r="FW92" s="26"/>
      <c r="FX92" s="26"/>
      <c r="FY92" s="26">
        <f t="shared" si="195"/>
        <v>0</v>
      </c>
      <c r="FZ92" s="26"/>
      <c r="GA92" s="26"/>
      <c r="GB92" s="26">
        <f t="shared" si="196"/>
        <v>0</v>
      </c>
      <c r="GC92" s="26"/>
      <c r="GD92" s="26"/>
      <c r="GE92" s="26">
        <f t="shared" si="197"/>
        <v>0</v>
      </c>
      <c r="GF92" s="26"/>
      <c r="GG92" s="26"/>
      <c r="GH92" s="26">
        <f t="shared" si="198"/>
        <v>0</v>
      </c>
      <c r="GI92" s="26"/>
      <c r="GJ92" s="26"/>
      <c r="GK92" s="26">
        <f t="shared" si="199"/>
        <v>0</v>
      </c>
      <c r="GL92" s="26"/>
      <c r="GM92" s="26"/>
      <c r="GN92" s="26">
        <f t="shared" si="200"/>
        <v>0</v>
      </c>
      <c r="GO92" s="26"/>
      <c r="GP92" s="26"/>
      <c r="GQ92" s="26">
        <f t="shared" si="201"/>
        <v>0</v>
      </c>
      <c r="GR92" s="26"/>
      <c r="GS92" s="26"/>
      <c r="GT92" s="26">
        <f t="shared" si="202"/>
        <v>0</v>
      </c>
      <c r="GU92" s="26"/>
      <c r="GV92" s="26"/>
      <c r="GW92" s="26">
        <f t="shared" si="203"/>
        <v>0</v>
      </c>
      <c r="GX92" s="26"/>
      <c r="GY92" s="26"/>
      <c r="GZ92" s="26">
        <f t="shared" si="204"/>
        <v>0</v>
      </c>
      <c r="HA92" s="26"/>
      <c r="HB92" s="26"/>
      <c r="HC92" s="26">
        <f t="shared" si="205"/>
        <v>0</v>
      </c>
      <c r="HD92" s="26"/>
      <c r="HE92" s="26"/>
      <c r="HF92" s="26">
        <f t="shared" si="206"/>
        <v>0</v>
      </c>
      <c r="HG92" s="26"/>
      <c r="HH92" s="26"/>
      <c r="HI92" s="26">
        <f t="shared" si="207"/>
        <v>0</v>
      </c>
      <c r="HJ92" s="26"/>
      <c r="HK92" s="26"/>
      <c r="HL92" s="26">
        <f t="shared" si="208"/>
        <v>0</v>
      </c>
      <c r="HM92" s="26"/>
      <c r="HN92" s="26"/>
      <c r="HO92" s="26">
        <f t="shared" si="209"/>
        <v>0</v>
      </c>
      <c r="HP92" s="26"/>
      <c r="HQ92" s="26"/>
      <c r="HR92" s="26">
        <f t="shared" si="210"/>
        <v>0</v>
      </c>
      <c r="HS92" s="26"/>
      <c r="HT92" s="26"/>
      <c r="HU92" s="26">
        <f t="shared" si="148"/>
        <v>0</v>
      </c>
      <c r="HV92" s="26"/>
      <c r="HW92" s="26"/>
      <c r="HX92" s="26">
        <f t="shared" si="211"/>
        <v>0</v>
      </c>
      <c r="HY92" s="26"/>
      <c r="HZ92" s="26"/>
      <c r="IA92" s="26">
        <f t="shared" si="212"/>
        <v>0</v>
      </c>
      <c r="IB92" s="26"/>
      <c r="IC92" s="26"/>
      <c r="ID92" s="26">
        <f t="shared" si="213"/>
        <v>0</v>
      </c>
      <c r="IE92" s="26"/>
      <c r="IF92" s="26"/>
      <c r="IG92" s="33">
        <f t="shared" si="214"/>
        <v>0</v>
      </c>
      <c r="IH92" s="26"/>
      <c r="II92" s="26"/>
      <c r="IJ92" s="33">
        <f t="shared" si="215"/>
        <v>0</v>
      </c>
      <c r="IK92" s="26"/>
      <c r="IL92" s="26"/>
      <c r="IM92" s="33">
        <f t="shared" si="216"/>
        <v>0</v>
      </c>
      <c r="IN92" s="26"/>
      <c r="IO92" s="26"/>
      <c r="IP92" s="26">
        <f t="shared" si="217"/>
        <v>0</v>
      </c>
      <c r="IQ92" s="26"/>
      <c r="IR92" s="26"/>
      <c r="IS92" s="26">
        <f t="shared" si="218"/>
        <v>0</v>
      </c>
      <c r="IT92" s="26"/>
      <c r="IU92" s="26"/>
      <c r="IV92" s="26">
        <f t="shared" si="219"/>
        <v>0</v>
      </c>
      <c r="IW92" s="26"/>
      <c r="IX92" s="26"/>
      <c r="IY92" s="26">
        <f t="shared" si="220"/>
        <v>0</v>
      </c>
      <c r="IZ92" s="26"/>
      <c r="JA92" s="26"/>
      <c r="JB92" s="26">
        <f t="shared" si="221"/>
        <v>0</v>
      </c>
      <c r="JC92" s="26"/>
      <c r="JD92" s="26"/>
      <c r="JE92" s="26">
        <f t="shared" si="222"/>
        <v>0</v>
      </c>
      <c r="JF92" s="26"/>
      <c r="JG92" s="26"/>
      <c r="JH92" s="26">
        <f t="shared" si="223"/>
        <v>0</v>
      </c>
      <c r="JI92" s="26"/>
      <c r="JJ92" s="26"/>
      <c r="JK92" s="26">
        <f t="shared" si="224"/>
        <v>0</v>
      </c>
      <c r="JL92" s="26"/>
      <c r="JM92" s="26"/>
      <c r="JN92" s="26">
        <f t="shared" si="225"/>
        <v>0</v>
      </c>
      <c r="JO92" s="26"/>
      <c r="JP92" s="26"/>
      <c r="JQ92" s="26">
        <f t="shared" si="226"/>
        <v>0</v>
      </c>
      <c r="JR92" s="26"/>
      <c r="JS92" s="26"/>
      <c r="JT92" s="26">
        <f t="shared" si="227"/>
        <v>0</v>
      </c>
      <c r="JU92" s="26"/>
      <c r="JV92" s="26"/>
      <c r="JW92" s="26">
        <f t="shared" si="278"/>
        <v>0</v>
      </c>
      <c r="JX92" s="26"/>
      <c r="JY92" s="26"/>
      <c r="JZ92" s="26">
        <f t="shared" si="228"/>
        <v>0</v>
      </c>
      <c r="KA92" s="26"/>
      <c r="KB92" s="26"/>
      <c r="KC92" s="26">
        <f t="shared" si="229"/>
        <v>0</v>
      </c>
      <c r="KD92" s="26"/>
      <c r="KE92" s="26"/>
      <c r="KF92" s="26">
        <f t="shared" si="230"/>
        <v>0</v>
      </c>
      <c r="KG92" s="26"/>
      <c r="KH92" s="26"/>
      <c r="KI92" s="26">
        <f t="shared" si="231"/>
        <v>0</v>
      </c>
      <c r="KJ92" s="26"/>
      <c r="KK92" s="26"/>
      <c r="KL92" s="26">
        <f t="shared" si="232"/>
        <v>0</v>
      </c>
      <c r="KM92" s="26"/>
      <c r="KN92" s="26"/>
      <c r="KO92" s="26">
        <f t="shared" si="233"/>
        <v>0</v>
      </c>
      <c r="KP92" s="26"/>
      <c r="KQ92" s="26"/>
      <c r="KR92" s="26">
        <f t="shared" si="234"/>
        <v>0</v>
      </c>
      <c r="KS92" s="26"/>
      <c r="KT92" s="26"/>
      <c r="KU92" s="26">
        <f t="shared" si="235"/>
        <v>0</v>
      </c>
      <c r="KV92" s="26"/>
      <c r="KW92" s="26"/>
      <c r="KX92" s="26">
        <f t="shared" si="236"/>
        <v>0</v>
      </c>
      <c r="KY92" s="26">
        <v>3</v>
      </c>
      <c r="KZ92" s="26">
        <v>3</v>
      </c>
      <c r="LA92" s="26">
        <f t="shared" si="237"/>
        <v>0</v>
      </c>
      <c r="LB92" s="26"/>
      <c r="LC92" s="26"/>
      <c r="LD92" s="26">
        <f t="shared" si="238"/>
        <v>0</v>
      </c>
      <c r="LE92" s="26"/>
      <c r="LF92" s="26"/>
      <c r="LG92" s="26">
        <f t="shared" si="239"/>
        <v>0</v>
      </c>
      <c r="LH92" s="26"/>
      <c r="LI92" s="26"/>
      <c r="LJ92" s="26">
        <f t="shared" si="240"/>
        <v>0</v>
      </c>
      <c r="LK92" s="26"/>
      <c r="LL92" s="26"/>
      <c r="LM92" s="26">
        <f t="shared" si="241"/>
        <v>0</v>
      </c>
      <c r="LN92" s="26"/>
      <c r="LO92" s="26"/>
      <c r="LP92" s="26">
        <f t="shared" si="242"/>
        <v>0</v>
      </c>
      <c r="LQ92" s="26"/>
      <c r="LR92" s="26"/>
      <c r="LS92" s="26">
        <f t="shared" si="149"/>
        <v>0</v>
      </c>
      <c r="LT92" s="26"/>
      <c r="LU92" s="26"/>
      <c r="LV92" s="26">
        <f t="shared" si="243"/>
        <v>0</v>
      </c>
      <c r="LW92" s="26"/>
      <c r="LX92" s="26"/>
      <c r="LY92" s="26">
        <f t="shared" si="150"/>
        <v>0</v>
      </c>
      <c r="LZ92" s="26"/>
      <c r="MA92" s="26"/>
      <c r="MB92" s="26">
        <f t="shared" si="244"/>
        <v>0</v>
      </c>
      <c r="MC92" s="26"/>
      <c r="MD92" s="26"/>
      <c r="ME92" s="26">
        <f t="shared" si="245"/>
        <v>0</v>
      </c>
      <c r="MF92" s="26"/>
      <c r="MG92" s="26"/>
      <c r="MH92" s="26">
        <f t="shared" si="246"/>
        <v>0</v>
      </c>
      <c r="MI92" s="26"/>
      <c r="MJ92" s="26"/>
      <c r="MK92" s="26">
        <f t="shared" si="247"/>
        <v>0</v>
      </c>
      <c r="ML92" s="26"/>
      <c r="MM92" s="26"/>
      <c r="MN92" s="26">
        <f t="shared" si="248"/>
        <v>0</v>
      </c>
      <c r="MO92" s="26"/>
      <c r="MP92" s="26"/>
      <c r="MQ92" s="26">
        <f t="shared" si="249"/>
        <v>0</v>
      </c>
      <c r="MR92" s="26"/>
      <c r="MS92" s="26"/>
      <c r="MT92" s="26">
        <f t="shared" si="250"/>
        <v>0</v>
      </c>
      <c r="MU92" s="26"/>
      <c r="MV92" s="26"/>
      <c r="MW92" s="26">
        <f t="shared" si="251"/>
        <v>0</v>
      </c>
      <c r="MX92" s="26"/>
      <c r="MY92" s="26"/>
      <c r="MZ92" s="26">
        <f t="shared" si="252"/>
        <v>0</v>
      </c>
      <c r="NA92" s="26"/>
      <c r="NB92" s="26"/>
      <c r="NC92" s="26">
        <f t="shared" si="253"/>
        <v>0</v>
      </c>
      <c r="ND92" s="26"/>
      <c r="NE92" s="26"/>
      <c r="NF92" s="26">
        <f t="shared" si="254"/>
        <v>0</v>
      </c>
      <c r="NG92" s="26"/>
      <c r="NH92" s="26"/>
      <c r="NI92" s="26">
        <f t="shared" si="255"/>
        <v>0</v>
      </c>
      <c r="NJ92" s="26"/>
      <c r="NK92" s="26"/>
      <c r="NL92" s="26">
        <f t="shared" si="256"/>
        <v>0</v>
      </c>
      <c r="NM92" s="26"/>
      <c r="NN92" s="26"/>
      <c r="NO92" s="26">
        <f t="shared" si="257"/>
        <v>0</v>
      </c>
      <c r="NP92" s="26"/>
      <c r="NQ92" s="26"/>
      <c r="NR92" s="26">
        <f t="shared" si="258"/>
        <v>0</v>
      </c>
      <c r="NS92" s="26"/>
      <c r="NT92" s="26"/>
      <c r="NU92" s="26">
        <f t="shared" si="259"/>
        <v>0</v>
      </c>
      <c r="NV92" s="26"/>
      <c r="NW92" s="26"/>
      <c r="NX92" s="26">
        <f t="shared" si="260"/>
        <v>0</v>
      </c>
      <c r="NY92" s="26"/>
      <c r="NZ92" s="26"/>
      <c r="OA92" s="26">
        <f t="shared" si="261"/>
        <v>0</v>
      </c>
      <c r="OB92" s="26"/>
      <c r="OC92" s="26"/>
      <c r="OD92" s="26">
        <f t="shared" si="262"/>
        <v>0</v>
      </c>
      <c r="OE92" s="26"/>
      <c r="OF92" s="26"/>
      <c r="OG92" s="26">
        <f t="shared" si="263"/>
        <v>0</v>
      </c>
      <c r="OH92" s="26">
        <v>3</v>
      </c>
      <c r="OI92" s="26">
        <v>3</v>
      </c>
      <c r="OJ92" s="26">
        <f t="shared" si="264"/>
        <v>0</v>
      </c>
      <c r="OK92" s="26"/>
      <c r="OL92" s="26"/>
      <c r="OM92" s="26">
        <f t="shared" si="279"/>
        <v>0</v>
      </c>
      <c r="ON92" s="26"/>
      <c r="OO92" s="26"/>
      <c r="OP92" s="26">
        <f t="shared" si="265"/>
        <v>0</v>
      </c>
      <c r="OQ92" s="26"/>
      <c r="OR92" s="26"/>
      <c r="OS92" s="27">
        <f t="shared" si="266"/>
        <v>0</v>
      </c>
      <c r="OT92" s="26">
        <v>2</v>
      </c>
      <c r="OU92" s="26">
        <v>2</v>
      </c>
      <c r="OV92" s="26">
        <f t="shared" si="280"/>
        <v>0</v>
      </c>
      <c r="OW92" s="26"/>
      <c r="OX92" s="26"/>
      <c r="OY92" s="26">
        <f t="shared" si="267"/>
        <v>0</v>
      </c>
      <c r="OZ92" s="26"/>
      <c r="PA92" s="26"/>
      <c r="PB92" s="26">
        <f t="shared" si="268"/>
        <v>0</v>
      </c>
      <c r="PC92" s="26"/>
      <c r="PD92" s="26"/>
      <c r="PE92" s="26">
        <f t="shared" si="269"/>
        <v>0</v>
      </c>
      <c r="PF92" s="28">
        <f t="shared" si="270"/>
        <v>0</v>
      </c>
      <c r="PG92" s="29">
        <f t="shared" si="271"/>
        <v>0</v>
      </c>
      <c r="PH92" s="18"/>
      <c r="PI92" s="28">
        <f t="shared" si="272"/>
        <v>0</v>
      </c>
      <c r="PJ92" s="29">
        <f t="shared" si="273"/>
        <v>0</v>
      </c>
      <c r="PK92" s="6"/>
      <c r="PL92" s="28">
        <f t="shared" si="274"/>
        <v>3</v>
      </c>
      <c r="PM92" s="28">
        <f t="shared" si="275"/>
        <v>0.12</v>
      </c>
      <c r="PN92" s="6"/>
      <c r="PO92" s="28">
        <f t="shared" si="276"/>
        <v>3</v>
      </c>
      <c r="PP92" s="29">
        <f t="shared" si="277"/>
        <v>4.0540540540540543E-2</v>
      </c>
    </row>
    <row r="93" spans="1:432" s="30" customFormat="1" ht="20.25" hidden="1" x14ac:dyDescent="0.3">
      <c r="A93" s="19">
        <v>89</v>
      </c>
      <c r="B93" s="31" t="s">
        <v>202</v>
      </c>
      <c r="C93" s="45" t="s">
        <v>122</v>
      </c>
      <c r="D93" s="26">
        <v>0</v>
      </c>
      <c r="E93" s="26"/>
      <c r="F93" s="26"/>
      <c r="G93" s="26">
        <f t="shared" si="281"/>
        <v>0</v>
      </c>
      <c r="H93" s="26"/>
      <c r="I93" s="26"/>
      <c r="J93" s="26">
        <f t="shared" si="282"/>
        <v>0</v>
      </c>
      <c r="K93" s="26"/>
      <c r="L93" s="26"/>
      <c r="M93" s="26">
        <f t="shared" si="294"/>
        <v>0</v>
      </c>
      <c r="N93" s="26"/>
      <c r="O93" s="26"/>
      <c r="P93" s="26">
        <f t="shared" si="295"/>
        <v>0</v>
      </c>
      <c r="Q93" s="26"/>
      <c r="R93" s="26"/>
      <c r="S93" s="26">
        <f t="shared" si="285"/>
        <v>0</v>
      </c>
      <c r="T93" s="26"/>
      <c r="U93" s="26"/>
      <c r="V93" s="26">
        <f t="shared" si="286"/>
        <v>0</v>
      </c>
      <c r="W93" s="26"/>
      <c r="X93" s="26"/>
      <c r="Y93" s="26">
        <f t="shared" si="287"/>
        <v>0</v>
      </c>
      <c r="Z93" s="26"/>
      <c r="AA93" s="26"/>
      <c r="AB93" s="26">
        <f t="shared" si="288"/>
        <v>0</v>
      </c>
      <c r="AC93" s="26"/>
      <c r="AD93" s="26"/>
      <c r="AE93" s="26">
        <f t="shared" si="289"/>
        <v>0</v>
      </c>
      <c r="AF93" s="26"/>
      <c r="AG93" s="26"/>
      <c r="AH93" s="26">
        <f t="shared" si="290"/>
        <v>0</v>
      </c>
      <c r="AI93" s="26"/>
      <c r="AJ93" s="26"/>
      <c r="AK93" s="26">
        <f t="shared" si="291"/>
        <v>0</v>
      </c>
      <c r="AL93" s="26"/>
      <c r="AM93" s="26"/>
      <c r="AN93" s="26">
        <f t="shared" si="292"/>
        <v>0</v>
      </c>
      <c r="AO93" s="26"/>
      <c r="AP93" s="26"/>
      <c r="AQ93" s="26">
        <f t="shared" si="293"/>
        <v>0</v>
      </c>
      <c r="AR93" s="26"/>
      <c r="AS93" s="26"/>
      <c r="AT93" s="26">
        <f t="shared" si="151"/>
        <v>0</v>
      </c>
      <c r="AU93" s="26"/>
      <c r="AV93" s="26"/>
      <c r="AW93" s="26">
        <f t="shared" si="152"/>
        <v>0</v>
      </c>
      <c r="AX93" s="26"/>
      <c r="AY93" s="26"/>
      <c r="AZ93" s="26">
        <f t="shared" si="153"/>
        <v>0</v>
      </c>
      <c r="BA93" s="26"/>
      <c r="BB93" s="26"/>
      <c r="BC93" s="26">
        <f t="shared" si="154"/>
        <v>0</v>
      </c>
      <c r="BD93" s="26"/>
      <c r="BE93" s="26"/>
      <c r="BF93" s="26">
        <f t="shared" si="155"/>
        <v>0</v>
      </c>
      <c r="BG93" s="26"/>
      <c r="BH93" s="26"/>
      <c r="BI93" s="26">
        <f t="shared" si="156"/>
        <v>0</v>
      </c>
      <c r="BJ93" s="26"/>
      <c r="BK93" s="26"/>
      <c r="BL93" s="26">
        <f t="shared" si="157"/>
        <v>0</v>
      </c>
      <c r="BM93" s="26"/>
      <c r="BN93" s="26"/>
      <c r="BO93" s="26">
        <f t="shared" si="158"/>
        <v>0</v>
      </c>
      <c r="BP93" s="26"/>
      <c r="BQ93" s="26"/>
      <c r="BR93" s="26">
        <f t="shared" si="159"/>
        <v>0</v>
      </c>
      <c r="BS93" s="26"/>
      <c r="BT93" s="26"/>
      <c r="BU93" s="26">
        <f t="shared" si="160"/>
        <v>0</v>
      </c>
      <c r="BV93" s="26"/>
      <c r="BW93" s="26"/>
      <c r="BX93" s="26">
        <f t="shared" si="161"/>
        <v>0</v>
      </c>
      <c r="BY93" s="26"/>
      <c r="BZ93" s="26"/>
      <c r="CA93" s="27">
        <f t="shared" si="162"/>
        <v>0</v>
      </c>
      <c r="CB93" s="26"/>
      <c r="CC93" s="26"/>
      <c r="CD93" s="26">
        <f t="shared" si="163"/>
        <v>0</v>
      </c>
      <c r="CE93" s="26"/>
      <c r="CF93" s="26"/>
      <c r="CG93" s="26">
        <f t="shared" si="164"/>
        <v>0</v>
      </c>
      <c r="CH93" s="26"/>
      <c r="CI93" s="26"/>
      <c r="CJ93" s="26">
        <f t="shared" si="165"/>
        <v>0</v>
      </c>
      <c r="CK93" s="26"/>
      <c r="CL93" s="26"/>
      <c r="CM93" s="26">
        <f t="shared" si="166"/>
        <v>0</v>
      </c>
      <c r="CN93" s="26"/>
      <c r="CO93" s="26"/>
      <c r="CP93" s="26">
        <f t="shared" si="167"/>
        <v>0</v>
      </c>
      <c r="CQ93" s="26"/>
      <c r="CR93" s="26"/>
      <c r="CS93" s="26">
        <f t="shared" si="168"/>
        <v>0</v>
      </c>
      <c r="CT93" s="26"/>
      <c r="CU93" s="26"/>
      <c r="CV93" s="26">
        <f t="shared" si="169"/>
        <v>0</v>
      </c>
      <c r="CW93" s="26"/>
      <c r="CX93" s="26"/>
      <c r="CY93" s="26">
        <f t="shared" si="170"/>
        <v>0</v>
      </c>
      <c r="CZ93" s="26"/>
      <c r="DA93" s="26"/>
      <c r="DB93" s="26">
        <f t="shared" si="171"/>
        <v>0</v>
      </c>
      <c r="DC93" s="26"/>
      <c r="DD93" s="26"/>
      <c r="DE93" s="26">
        <f t="shared" si="172"/>
        <v>0</v>
      </c>
      <c r="DF93" s="26"/>
      <c r="DG93" s="26"/>
      <c r="DH93" s="26">
        <f t="shared" si="173"/>
        <v>0</v>
      </c>
      <c r="DI93" s="26"/>
      <c r="DJ93" s="26"/>
      <c r="DK93" s="26">
        <f t="shared" si="174"/>
        <v>0</v>
      </c>
      <c r="DL93" s="26"/>
      <c r="DM93" s="26"/>
      <c r="DN93" s="26">
        <f t="shared" si="175"/>
        <v>0</v>
      </c>
      <c r="DO93" s="26"/>
      <c r="DP93" s="26"/>
      <c r="DQ93" s="26">
        <f t="shared" si="176"/>
        <v>0</v>
      </c>
      <c r="DR93" s="26"/>
      <c r="DS93" s="26"/>
      <c r="DT93" s="26">
        <f t="shared" si="177"/>
        <v>0</v>
      </c>
      <c r="DU93" s="26"/>
      <c r="DV93" s="26"/>
      <c r="DW93" s="26">
        <f t="shared" si="178"/>
        <v>0</v>
      </c>
      <c r="DX93" s="26"/>
      <c r="DY93" s="26"/>
      <c r="DZ93" s="26">
        <f t="shared" si="179"/>
        <v>0</v>
      </c>
      <c r="EA93" s="26"/>
      <c r="EB93" s="26"/>
      <c r="EC93" s="26">
        <f t="shared" si="180"/>
        <v>0</v>
      </c>
      <c r="ED93" s="26"/>
      <c r="EE93" s="26"/>
      <c r="EF93" s="26">
        <f t="shared" si="181"/>
        <v>0</v>
      </c>
      <c r="EG93" s="26"/>
      <c r="EH93" s="26"/>
      <c r="EI93" s="26">
        <f t="shared" si="182"/>
        <v>0</v>
      </c>
      <c r="EJ93" s="26"/>
      <c r="EK93" s="26"/>
      <c r="EL93" s="26">
        <f t="shared" si="183"/>
        <v>0</v>
      </c>
      <c r="EM93" s="26"/>
      <c r="EN93" s="26"/>
      <c r="EO93" s="26">
        <f t="shared" si="184"/>
        <v>0</v>
      </c>
      <c r="EP93" s="26"/>
      <c r="EQ93" s="26"/>
      <c r="ER93" s="26">
        <f t="shared" si="185"/>
        <v>0</v>
      </c>
      <c r="ES93" s="26"/>
      <c r="ET93" s="26"/>
      <c r="EU93" s="26">
        <f t="shared" si="186"/>
        <v>0</v>
      </c>
      <c r="EV93" s="26"/>
      <c r="EW93" s="26"/>
      <c r="EX93" s="26">
        <f t="shared" si="187"/>
        <v>0</v>
      </c>
      <c r="EY93" s="26"/>
      <c r="EZ93" s="26"/>
      <c r="FA93" s="26">
        <f t="shared" si="188"/>
        <v>0</v>
      </c>
      <c r="FB93" s="26"/>
      <c r="FC93" s="26"/>
      <c r="FD93" s="26">
        <f t="shared" si="189"/>
        <v>0</v>
      </c>
      <c r="FE93" s="26"/>
      <c r="FF93" s="26"/>
      <c r="FG93" s="26">
        <f t="shared" si="147"/>
        <v>0</v>
      </c>
      <c r="FH93" s="26"/>
      <c r="FI93" s="26"/>
      <c r="FJ93" s="26">
        <f t="shared" si="190"/>
        <v>0</v>
      </c>
      <c r="FK93" s="26"/>
      <c r="FL93" s="26"/>
      <c r="FM93" s="26">
        <f t="shared" si="191"/>
        <v>0</v>
      </c>
      <c r="FN93" s="26"/>
      <c r="FO93" s="26"/>
      <c r="FP93" s="26">
        <f t="shared" si="192"/>
        <v>0</v>
      </c>
      <c r="FQ93" s="26"/>
      <c r="FR93" s="26"/>
      <c r="FS93" s="26">
        <f t="shared" si="193"/>
        <v>0</v>
      </c>
      <c r="FT93" s="26"/>
      <c r="FU93" s="26"/>
      <c r="FV93" s="26">
        <f t="shared" si="194"/>
        <v>0</v>
      </c>
      <c r="FW93" s="26"/>
      <c r="FX93" s="26"/>
      <c r="FY93" s="26">
        <f t="shared" si="195"/>
        <v>0</v>
      </c>
      <c r="FZ93" s="26"/>
      <c r="GA93" s="26"/>
      <c r="GB93" s="26">
        <f t="shared" si="196"/>
        <v>0</v>
      </c>
      <c r="GC93" s="26"/>
      <c r="GD93" s="26"/>
      <c r="GE93" s="26">
        <f t="shared" si="197"/>
        <v>0</v>
      </c>
      <c r="GF93" s="26"/>
      <c r="GG93" s="26"/>
      <c r="GH93" s="26">
        <f t="shared" si="198"/>
        <v>0</v>
      </c>
      <c r="GI93" s="26"/>
      <c r="GJ93" s="26"/>
      <c r="GK93" s="26">
        <f t="shared" si="199"/>
        <v>0</v>
      </c>
      <c r="GL93" s="26"/>
      <c r="GM93" s="26"/>
      <c r="GN93" s="26">
        <f t="shared" si="200"/>
        <v>0</v>
      </c>
      <c r="GO93" s="26"/>
      <c r="GP93" s="26"/>
      <c r="GQ93" s="26">
        <f t="shared" si="201"/>
        <v>0</v>
      </c>
      <c r="GR93" s="26"/>
      <c r="GS93" s="26"/>
      <c r="GT93" s="26">
        <f t="shared" si="202"/>
        <v>0</v>
      </c>
      <c r="GU93" s="26"/>
      <c r="GV93" s="26"/>
      <c r="GW93" s="26">
        <f t="shared" si="203"/>
        <v>0</v>
      </c>
      <c r="GX93" s="26"/>
      <c r="GY93" s="26"/>
      <c r="GZ93" s="26">
        <f t="shared" si="204"/>
        <v>0</v>
      </c>
      <c r="HA93" s="26"/>
      <c r="HB93" s="26"/>
      <c r="HC93" s="26">
        <f t="shared" si="205"/>
        <v>0</v>
      </c>
      <c r="HD93" s="26"/>
      <c r="HE93" s="26"/>
      <c r="HF93" s="26">
        <f t="shared" si="206"/>
        <v>0</v>
      </c>
      <c r="HG93" s="26"/>
      <c r="HH93" s="26"/>
      <c r="HI93" s="26">
        <f t="shared" si="207"/>
        <v>0</v>
      </c>
      <c r="HJ93" s="26"/>
      <c r="HK93" s="26"/>
      <c r="HL93" s="26">
        <f t="shared" si="208"/>
        <v>0</v>
      </c>
      <c r="HM93" s="26"/>
      <c r="HN93" s="26"/>
      <c r="HO93" s="26">
        <f t="shared" si="209"/>
        <v>0</v>
      </c>
      <c r="HP93" s="26"/>
      <c r="HQ93" s="26"/>
      <c r="HR93" s="26">
        <f t="shared" si="210"/>
        <v>0</v>
      </c>
      <c r="HS93" s="26"/>
      <c r="HT93" s="26"/>
      <c r="HU93" s="26">
        <f t="shared" si="148"/>
        <v>0</v>
      </c>
      <c r="HV93" s="26"/>
      <c r="HW93" s="26"/>
      <c r="HX93" s="26">
        <f t="shared" si="211"/>
        <v>0</v>
      </c>
      <c r="HY93" s="26"/>
      <c r="HZ93" s="26"/>
      <c r="IA93" s="26">
        <f t="shared" si="212"/>
        <v>0</v>
      </c>
      <c r="IB93" s="26"/>
      <c r="IC93" s="26"/>
      <c r="ID93" s="26">
        <f t="shared" si="213"/>
        <v>0</v>
      </c>
      <c r="IE93" s="26"/>
      <c r="IF93" s="26"/>
      <c r="IG93" s="33">
        <f t="shared" si="214"/>
        <v>0</v>
      </c>
      <c r="IH93" s="26"/>
      <c r="II93" s="26"/>
      <c r="IJ93" s="33">
        <f t="shared" si="215"/>
        <v>0</v>
      </c>
      <c r="IK93" s="26"/>
      <c r="IL93" s="26"/>
      <c r="IM93" s="33">
        <f t="shared" si="216"/>
        <v>0</v>
      </c>
      <c r="IN93" s="26"/>
      <c r="IO93" s="26"/>
      <c r="IP93" s="26">
        <f t="shared" si="217"/>
        <v>0</v>
      </c>
      <c r="IQ93" s="26"/>
      <c r="IR93" s="26"/>
      <c r="IS93" s="26">
        <f t="shared" si="218"/>
        <v>0</v>
      </c>
      <c r="IT93" s="26"/>
      <c r="IU93" s="26"/>
      <c r="IV93" s="26">
        <f t="shared" si="219"/>
        <v>0</v>
      </c>
      <c r="IW93" s="26"/>
      <c r="IX93" s="26"/>
      <c r="IY93" s="26">
        <f t="shared" si="220"/>
        <v>0</v>
      </c>
      <c r="IZ93" s="26"/>
      <c r="JA93" s="26"/>
      <c r="JB93" s="26">
        <f t="shared" si="221"/>
        <v>0</v>
      </c>
      <c r="JC93" s="26"/>
      <c r="JD93" s="26"/>
      <c r="JE93" s="26">
        <f t="shared" si="222"/>
        <v>0</v>
      </c>
      <c r="JF93" s="26"/>
      <c r="JG93" s="26"/>
      <c r="JH93" s="26">
        <f t="shared" si="223"/>
        <v>0</v>
      </c>
      <c r="JI93" s="26"/>
      <c r="JJ93" s="26"/>
      <c r="JK93" s="26">
        <f t="shared" si="224"/>
        <v>0</v>
      </c>
      <c r="JL93" s="26"/>
      <c r="JM93" s="26"/>
      <c r="JN93" s="26">
        <f t="shared" si="225"/>
        <v>0</v>
      </c>
      <c r="JO93" s="26"/>
      <c r="JP93" s="26"/>
      <c r="JQ93" s="26">
        <f t="shared" si="226"/>
        <v>0</v>
      </c>
      <c r="JR93" s="26"/>
      <c r="JS93" s="26"/>
      <c r="JT93" s="26">
        <f t="shared" si="227"/>
        <v>0</v>
      </c>
      <c r="JU93" s="26"/>
      <c r="JV93" s="26"/>
      <c r="JW93" s="26">
        <f t="shared" si="278"/>
        <v>0</v>
      </c>
      <c r="JX93" s="26"/>
      <c r="JY93" s="26"/>
      <c r="JZ93" s="26">
        <f t="shared" si="228"/>
        <v>0</v>
      </c>
      <c r="KA93" s="26"/>
      <c r="KB93" s="26"/>
      <c r="KC93" s="26">
        <f t="shared" si="229"/>
        <v>0</v>
      </c>
      <c r="KD93" s="26"/>
      <c r="KE93" s="26"/>
      <c r="KF93" s="26">
        <f t="shared" si="230"/>
        <v>0</v>
      </c>
      <c r="KG93" s="26"/>
      <c r="KH93" s="26"/>
      <c r="KI93" s="26">
        <f t="shared" si="231"/>
        <v>0</v>
      </c>
      <c r="KJ93" s="26"/>
      <c r="KK93" s="26"/>
      <c r="KL93" s="26">
        <f t="shared" si="232"/>
        <v>0</v>
      </c>
      <c r="KM93" s="26"/>
      <c r="KN93" s="26"/>
      <c r="KO93" s="26">
        <f t="shared" si="233"/>
        <v>0</v>
      </c>
      <c r="KP93" s="26"/>
      <c r="KQ93" s="26"/>
      <c r="KR93" s="26">
        <f t="shared" si="234"/>
        <v>0</v>
      </c>
      <c r="KS93" s="26"/>
      <c r="KT93" s="26"/>
      <c r="KU93" s="26">
        <f t="shared" si="235"/>
        <v>0</v>
      </c>
      <c r="KV93" s="26"/>
      <c r="KW93" s="26"/>
      <c r="KX93" s="26">
        <f t="shared" si="236"/>
        <v>0</v>
      </c>
      <c r="KY93" s="26"/>
      <c r="KZ93" s="26"/>
      <c r="LA93" s="26">
        <f t="shared" si="237"/>
        <v>0</v>
      </c>
      <c r="LB93" s="26"/>
      <c r="LC93" s="26"/>
      <c r="LD93" s="26">
        <f t="shared" si="238"/>
        <v>0</v>
      </c>
      <c r="LE93" s="26"/>
      <c r="LF93" s="26"/>
      <c r="LG93" s="26">
        <f t="shared" si="239"/>
        <v>0</v>
      </c>
      <c r="LH93" s="26"/>
      <c r="LI93" s="26"/>
      <c r="LJ93" s="26">
        <f t="shared" si="240"/>
        <v>0</v>
      </c>
      <c r="LK93" s="26"/>
      <c r="LL93" s="26"/>
      <c r="LM93" s="26">
        <f t="shared" si="241"/>
        <v>0</v>
      </c>
      <c r="LN93" s="26"/>
      <c r="LO93" s="26"/>
      <c r="LP93" s="26">
        <f t="shared" si="242"/>
        <v>0</v>
      </c>
      <c r="LQ93" s="26"/>
      <c r="LR93" s="26"/>
      <c r="LS93" s="26">
        <f t="shared" si="149"/>
        <v>0</v>
      </c>
      <c r="LT93" s="26"/>
      <c r="LU93" s="26"/>
      <c r="LV93" s="26">
        <f t="shared" si="243"/>
        <v>0</v>
      </c>
      <c r="LW93" s="26"/>
      <c r="LX93" s="26"/>
      <c r="LY93" s="26">
        <f t="shared" si="150"/>
        <v>0</v>
      </c>
      <c r="LZ93" s="26"/>
      <c r="MA93" s="26"/>
      <c r="MB93" s="26">
        <f t="shared" si="244"/>
        <v>0</v>
      </c>
      <c r="MC93" s="26"/>
      <c r="MD93" s="26"/>
      <c r="ME93" s="26">
        <f t="shared" si="245"/>
        <v>0</v>
      </c>
      <c r="MF93" s="26"/>
      <c r="MG93" s="26"/>
      <c r="MH93" s="26">
        <f t="shared" si="246"/>
        <v>0</v>
      </c>
      <c r="MI93" s="26"/>
      <c r="MJ93" s="26"/>
      <c r="MK93" s="26">
        <f t="shared" si="247"/>
        <v>0</v>
      </c>
      <c r="ML93" s="26"/>
      <c r="MM93" s="26"/>
      <c r="MN93" s="26">
        <f t="shared" si="248"/>
        <v>0</v>
      </c>
      <c r="MO93" s="26"/>
      <c r="MP93" s="26"/>
      <c r="MQ93" s="26">
        <f t="shared" si="249"/>
        <v>0</v>
      </c>
      <c r="MR93" s="26"/>
      <c r="MS93" s="26"/>
      <c r="MT93" s="26">
        <f t="shared" si="250"/>
        <v>0</v>
      </c>
      <c r="MU93" s="26"/>
      <c r="MV93" s="26"/>
      <c r="MW93" s="26">
        <f t="shared" si="251"/>
        <v>0</v>
      </c>
      <c r="MX93" s="26"/>
      <c r="MY93" s="26"/>
      <c r="MZ93" s="26">
        <f t="shared" si="252"/>
        <v>0</v>
      </c>
      <c r="NA93" s="26"/>
      <c r="NB93" s="26"/>
      <c r="NC93" s="26">
        <f t="shared" si="253"/>
        <v>0</v>
      </c>
      <c r="ND93" s="26"/>
      <c r="NE93" s="26"/>
      <c r="NF93" s="26">
        <f t="shared" si="254"/>
        <v>0</v>
      </c>
      <c r="NG93" s="26"/>
      <c r="NH93" s="26"/>
      <c r="NI93" s="26">
        <f t="shared" si="255"/>
        <v>0</v>
      </c>
      <c r="NJ93" s="26"/>
      <c r="NK93" s="26"/>
      <c r="NL93" s="26">
        <f t="shared" si="256"/>
        <v>0</v>
      </c>
      <c r="NM93" s="26"/>
      <c r="NN93" s="26"/>
      <c r="NO93" s="26">
        <f t="shared" si="257"/>
        <v>0</v>
      </c>
      <c r="NP93" s="26"/>
      <c r="NQ93" s="26"/>
      <c r="NR93" s="26">
        <f t="shared" si="258"/>
        <v>0</v>
      </c>
      <c r="NS93" s="26"/>
      <c r="NT93" s="26"/>
      <c r="NU93" s="26">
        <f t="shared" si="259"/>
        <v>0</v>
      </c>
      <c r="NV93" s="26"/>
      <c r="NW93" s="26"/>
      <c r="NX93" s="26">
        <f t="shared" si="260"/>
        <v>0</v>
      </c>
      <c r="NY93" s="26"/>
      <c r="NZ93" s="26"/>
      <c r="OA93" s="26">
        <f t="shared" si="261"/>
        <v>0</v>
      </c>
      <c r="OB93" s="26"/>
      <c r="OC93" s="26"/>
      <c r="OD93" s="26">
        <f t="shared" si="262"/>
        <v>0</v>
      </c>
      <c r="OE93" s="26"/>
      <c r="OF93" s="26"/>
      <c r="OG93" s="26">
        <f t="shared" si="263"/>
        <v>0</v>
      </c>
      <c r="OH93" s="26"/>
      <c r="OI93" s="26"/>
      <c r="OJ93" s="26">
        <f t="shared" si="264"/>
        <v>0</v>
      </c>
      <c r="OK93" s="26"/>
      <c r="OL93" s="26"/>
      <c r="OM93" s="26">
        <f t="shared" si="279"/>
        <v>0</v>
      </c>
      <c r="ON93" s="26"/>
      <c r="OO93" s="26"/>
      <c r="OP93" s="26">
        <f t="shared" si="265"/>
        <v>0</v>
      </c>
      <c r="OQ93" s="26"/>
      <c r="OR93" s="26"/>
      <c r="OS93" s="27">
        <f t="shared" si="266"/>
        <v>0</v>
      </c>
      <c r="OT93" s="26"/>
      <c r="OU93" s="26"/>
      <c r="OV93" s="26">
        <f t="shared" si="280"/>
        <v>0</v>
      </c>
      <c r="OW93" s="26"/>
      <c r="OX93" s="26"/>
      <c r="OY93" s="26">
        <f t="shared" si="267"/>
        <v>0</v>
      </c>
      <c r="OZ93" s="26"/>
      <c r="PA93" s="26"/>
      <c r="PB93" s="26">
        <f t="shared" si="268"/>
        <v>0</v>
      </c>
      <c r="PC93" s="26"/>
      <c r="PD93" s="26"/>
      <c r="PE93" s="26">
        <f t="shared" si="269"/>
        <v>0</v>
      </c>
      <c r="PF93" s="28">
        <f t="shared" si="270"/>
        <v>0</v>
      </c>
      <c r="PG93" s="29">
        <f t="shared" si="271"/>
        <v>0</v>
      </c>
      <c r="PH93" s="18"/>
      <c r="PI93" s="28">
        <f t="shared" si="272"/>
        <v>0</v>
      </c>
      <c r="PJ93" s="29">
        <f t="shared" si="273"/>
        <v>0</v>
      </c>
      <c r="PK93" s="6"/>
      <c r="PL93" s="28">
        <f t="shared" si="274"/>
        <v>0</v>
      </c>
      <c r="PM93" s="28">
        <f t="shared" si="275"/>
        <v>0</v>
      </c>
      <c r="PN93" s="6"/>
      <c r="PO93" s="28">
        <f t="shared" si="276"/>
        <v>0</v>
      </c>
      <c r="PP93" s="29">
        <f t="shared" si="277"/>
        <v>0</v>
      </c>
    </row>
    <row r="94" spans="1:432" s="30" customFormat="1" ht="20.25" hidden="1" x14ac:dyDescent="0.3">
      <c r="A94" s="19">
        <v>90</v>
      </c>
      <c r="B94" s="31" t="s">
        <v>203</v>
      </c>
      <c r="C94" s="45" t="s">
        <v>122</v>
      </c>
      <c r="D94" s="26">
        <v>0</v>
      </c>
      <c r="E94" s="26"/>
      <c r="F94" s="26"/>
      <c r="G94" s="26">
        <f t="shared" si="281"/>
        <v>0</v>
      </c>
      <c r="H94" s="26"/>
      <c r="I94" s="26"/>
      <c r="J94" s="26">
        <f t="shared" si="282"/>
        <v>0</v>
      </c>
      <c r="K94" s="26"/>
      <c r="L94" s="26"/>
      <c r="M94" s="26">
        <f t="shared" si="294"/>
        <v>0</v>
      </c>
      <c r="N94" s="26"/>
      <c r="O94" s="26"/>
      <c r="P94" s="26">
        <f t="shared" si="295"/>
        <v>0</v>
      </c>
      <c r="Q94" s="26"/>
      <c r="R94" s="26"/>
      <c r="S94" s="26">
        <f t="shared" si="285"/>
        <v>0</v>
      </c>
      <c r="T94" s="26"/>
      <c r="U94" s="26"/>
      <c r="V94" s="26"/>
      <c r="W94" s="26"/>
      <c r="X94" s="26"/>
      <c r="Y94" s="26">
        <f t="shared" si="287"/>
        <v>0</v>
      </c>
      <c r="Z94" s="26"/>
      <c r="AA94" s="26"/>
      <c r="AB94" s="26">
        <f t="shared" si="288"/>
        <v>0</v>
      </c>
      <c r="AC94" s="26"/>
      <c r="AD94" s="26"/>
      <c r="AE94" s="26">
        <f t="shared" si="289"/>
        <v>0</v>
      </c>
      <c r="AF94" s="26"/>
      <c r="AG94" s="26"/>
      <c r="AH94" s="26">
        <f t="shared" si="290"/>
        <v>0</v>
      </c>
      <c r="AI94" s="26"/>
      <c r="AJ94" s="26"/>
      <c r="AK94" s="26">
        <f t="shared" si="291"/>
        <v>0</v>
      </c>
      <c r="AL94" s="26"/>
      <c r="AM94" s="26"/>
      <c r="AN94" s="26">
        <f t="shared" si="292"/>
        <v>0</v>
      </c>
      <c r="AO94" s="26"/>
      <c r="AP94" s="26"/>
      <c r="AQ94" s="26">
        <f t="shared" si="293"/>
        <v>0</v>
      </c>
      <c r="AR94" s="26"/>
      <c r="AS94" s="26"/>
      <c r="AT94" s="26">
        <f t="shared" si="151"/>
        <v>0</v>
      </c>
      <c r="AU94" s="26"/>
      <c r="AV94" s="26"/>
      <c r="AW94" s="26">
        <f t="shared" si="152"/>
        <v>0</v>
      </c>
      <c r="AX94" s="26"/>
      <c r="AY94" s="26"/>
      <c r="AZ94" s="26">
        <f t="shared" si="153"/>
        <v>0</v>
      </c>
      <c r="BA94" s="26"/>
      <c r="BB94" s="26"/>
      <c r="BC94" s="26">
        <f t="shared" si="154"/>
        <v>0</v>
      </c>
      <c r="BD94" s="26"/>
      <c r="BE94" s="26"/>
      <c r="BF94" s="26">
        <f t="shared" si="155"/>
        <v>0</v>
      </c>
      <c r="BG94" s="26"/>
      <c r="BH94" s="26"/>
      <c r="BI94" s="26">
        <f t="shared" si="156"/>
        <v>0</v>
      </c>
      <c r="BJ94" s="26"/>
      <c r="BK94" s="26"/>
      <c r="BL94" s="26">
        <f t="shared" si="157"/>
        <v>0</v>
      </c>
      <c r="BM94" s="26"/>
      <c r="BN94" s="26"/>
      <c r="BO94" s="26">
        <f t="shared" si="158"/>
        <v>0</v>
      </c>
      <c r="BP94" s="26"/>
      <c r="BQ94" s="26"/>
      <c r="BR94" s="26">
        <f t="shared" si="159"/>
        <v>0</v>
      </c>
      <c r="BS94" s="26"/>
      <c r="BT94" s="26"/>
      <c r="BU94" s="26">
        <f t="shared" si="160"/>
        <v>0</v>
      </c>
      <c r="BV94" s="26">
        <v>40</v>
      </c>
      <c r="BW94" s="26">
        <v>40</v>
      </c>
      <c r="BX94" s="26">
        <f t="shared" si="161"/>
        <v>0</v>
      </c>
      <c r="BY94" s="26"/>
      <c r="BZ94" s="26"/>
      <c r="CA94" s="27">
        <f t="shared" si="162"/>
        <v>0</v>
      </c>
      <c r="CB94" s="26"/>
      <c r="CC94" s="26"/>
      <c r="CD94" s="26">
        <f t="shared" si="163"/>
        <v>0</v>
      </c>
      <c r="CE94" s="26"/>
      <c r="CF94" s="26"/>
      <c r="CG94" s="26">
        <f t="shared" si="164"/>
        <v>0</v>
      </c>
      <c r="CH94" s="26"/>
      <c r="CI94" s="26"/>
      <c r="CJ94" s="26">
        <f t="shared" si="165"/>
        <v>0</v>
      </c>
      <c r="CK94" s="26"/>
      <c r="CL94" s="26"/>
      <c r="CM94" s="26">
        <f t="shared" si="166"/>
        <v>0</v>
      </c>
      <c r="CN94" s="26"/>
      <c r="CO94" s="26"/>
      <c r="CP94" s="26">
        <f t="shared" si="167"/>
        <v>0</v>
      </c>
      <c r="CQ94" s="26"/>
      <c r="CR94" s="26"/>
      <c r="CS94" s="26">
        <f t="shared" si="168"/>
        <v>0</v>
      </c>
      <c r="CT94" s="26"/>
      <c r="CU94" s="26"/>
      <c r="CV94" s="26">
        <f t="shared" si="169"/>
        <v>0</v>
      </c>
      <c r="CW94" s="26"/>
      <c r="CX94" s="26"/>
      <c r="CY94" s="26">
        <f t="shared" si="170"/>
        <v>0</v>
      </c>
      <c r="CZ94" s="26"/>
      <c r="DA94" s="26"/>
      <c r="DB94" s="26">
        <f t="shared" si="171"/>
        <v>0</v>
      </c>
      <c r="DC94" s="26"/>
      <c r="DD94" s="26"/>
      <c r="DE94" s="26">
        <f t="shared" si="172"/>
        <v>0</v>
      </c>
      <c r="DF94" s="26"/>
      <c r="DG94" s="26"/>
      <c r="DH94" s="26">
        <f t="shared" si="173"/>
        <v>0</v>
      </c>
      <c r="DI94" s="26"/>
      <c r="DJ94" s="26"/>
      <c r="DK94" s="26">
        <f t="shared" si="174"/>
        <v>0</v>
      </c>
      <c r="DL94" s="26"/>
      <c r="DM94" s="26"/>
      <c r="DN94" s="26">
        <f t="shared" si="175"/>
        <v>0</v>
      </c>
      <c r="DO94" s="26"/>
      <c r="DP94" s="26"/>
      <c r="DQ94" s="26">
        <f t="shared" si="176"/>
        <v>0</v>
      </c>
      <c r="DR94" s="26"/>
      <c r="DS94" s="26"/>
      <c r="DT94" s="26">
        <f t="shared" si="177"/>
        <v>0</v>
      </c>
      <c r="DU94" s="26"/>
      <c r="DV94" s="26"/>
      <c r="DW94" s="26">
        <f t="shared" si="178"/>
        <v>0</v>
      </c>
      <c r="DX94" s="26"/>
      <c r="DY94" s="26"/>
      <c r="DZ94" s="26">
        <f t="shared" si="179"/>
        <v>0</v>
      </c>
      <c r="EA94" s="26"/>
      <c r="EB94" s="26"/>
      <c r="EC94" s="26">
        <f t="shared" si="180"/>
        <v>0</v>
      </c>
      <c r="ED94" s="26"/>
      <c r="EE94" s="26"/>
      <c r="EF94" s="26">
        <f t="shared" si="181"/>
        <v>0</v>
      </c>
      <c r="EG94" s="26"/>
      <c r="EH94" s="26"/>
      <c r="EI94" s="26">
        <f t="shared" si="182"/>
        <v>0</v>
      </c>
      <c r="EJ94" s="26"/>
      <c r="EK94" s="26"/>
      <c r="EL94" s="26">
        <f t="shared" si="183"/>
        <v>0</v>
      </c>
      <c r="EM94" s="26"/>
      <c r="EN94" s="26"/>
      <c r="EO94" s="26">
        <f t="shared" si="184"/>
        <v>0</v>
      </c>
      <c r="EP94" s="26"/>
      <c r="EQ94" s="26"/>
      <c r="ER94" s="26">
        <f t="shared" si="185"/>
        <v>0</v>
      </c>
      <c r="ES94" s="26"/>
      <c r="ET94" s="26"/>
      <c r="EU94" s="26">
        <f t="shared" si="186"/>
        <v>0</v>
      </c>
      <c r="EV94" s="26"/>
      <c r="EW94" s="26"/>
      <c r="EX94" s="26">
        <f t="shared" si="187"/>
        <v>0</v>
      </c>
      <c r="EY94" s="26"/>
      <c r="EZ94" s="26"/>
      <c r="FA94" s="26">
        <f t="shared" si="188"/>
        <v>0</v>
      </c>
      <c r="FB94" s="26"/>
      <c r="FC94" s="26"/>
      <c r="FD94" s="26">
        <f t="shared" si="189"/>
        <v>0</v>
      </c>
      <c r="FE94" s="26"/>
      <c r="FF94" s="26"/>
      <c r="FG94" s="26">
        <f t="shared" si="147"/>
        <v>0</v>
      </c>
      <c r="FH94" s="26"/>
      <c r="FI94" s="26"/>
      <c r="FJ94" s="26">
        <f t="shared" si="190"/>
        <v>0</v>
      </c>
      <c r="FK94" s="26"/>
      <c r="FL94" s="26"/>
      <c r="FM94" s="26">
        <f t="shared" si="191"/>
        <v>0</v>
      </c>
      <c r="FN94" s="26"/>
      <c r="FO94" s="26"/>
      <c r="FP94" s="26">
        <f t="shared" si="192"/>
        <v>0</v>
      </c>
      <c r="FQ94" s="26"/>
      <c r="FR94" s="26"/>
      <c r="FS94" s="26">
        <f t="shared" si="193"/>
        <v>0</v>
      </c>
      <c r="FT94" s="26"/>
      <c r="FU94" s="26"/>
      <c r="FV94" s="26">
        <f t="shared" si="194"/>
        <v>0</v>
      </c>
      <c r="FW94" s="26"/>
      <c r="FX94" s="26"/>
      <c r="FY94" s="26">
        <f t="shared" si="195"/>
        <v>0</v>
      </c>
      <c r="FZ94" s="26"/>
      <c r="GA94" s="26"/>
      <c r="GB94" s="26">
        <f t="shared" si="196"/>
        <v>0</v>
      </c>
      <c r="GC94" s="26"/>
      <c r="GD94" s="26"/>
      <c r="GE94" s="26">
        <f t="shared" si="197"/>
        <v>0</v>
      </c>
      <c r="GF94" s="26"/>
      <c r="GG94" s="26"/>
      <c r="GH94" s="26">
        <f t="shared" si="198"/>
        <v>0</v>
      </c>
      <c r="GI94" s="26"/>
      <c r="GJ94" s="26"/>
      <c r="GK94" s="26">
        <f t="shared" si="199"/>
        <v>0</v>
      </c>
      <c r="GL94" s="26"/>
      <c r="GM94" s="26"/>
      <c r="GN94" s="26">
        <f t="shared" si="200"/>
        <v>0</v>
      </c>
      <c r="GO94" s="26"/>
      <c r="GP94" s="26"/>
      <c r="GQ94" s="26">
        <f t="shared" si="201"/>
        <v>0</v>
      </c>
      <c r="GR94" s="26"/>
      <c r="GS94" s="26"/>
      <c r="GT94" s="26">
        <f t="shared" si="202"/>
        <v>0</v>
      </c>
      <c r="GU94" s="26"/>
      <c r="GV94" s="26"/>
      <c r="GW94" s="26">
        <f t="shared" si="203"/>
        <v>0</v>
      </c>
      <c r="GX94" s="26"/>
      <c r="GY94" s="26"/>
      <c r="GZ94" s="26">
        <f t="shared" si="204"/>
        <v>0</v>
      </c>
      <c r="HA94" s="26"/>
      <c r="HB94" s="26"/>
      <c r="HC94" s="26">
        <f t="shared" si="205"/>
        <v>0</v>
      </c>
      <c r="HD94" s="26"/>
      <c r="HE94" s="26"/>
      <c r="HF94" s="26">
        <f t="shared" si="206"/>
        <v>0</v>
      </c>
      <c r="HG94" s="26"/>
      <c r="HH94" s="26"/>
      <c r="HI94" s="26">
        <f t="shared" si="207"/>
        <v>0</v>
      </c>
      <c r="HJ94" s="26"/>
      <c r="HK94" s="26"/>
      <c r="HL94" s="26">
        <f t="shared" si="208"/>
        <v>0</v>
      </c>
      <c r="HM94" s="26"/>
      <c r="HN94" s="26"/>
      <c r="HO94" s="26">
        <f t="shared" si="209"/>
        <v>0</v>
      </c>
      <c r="HP94" s="26"/>
      <c r="HQ94" s="26"/>
      <c r="HR94" s="26">
        <f t="shared" si="210"/>
        <v>0</v>
      </c>
      <c r="HS94" s="26"/>
      <c r="HT94" s="26"/>
      <c r="HU94" s="26">
        <f t="shared" si="148"/>
        <v>0</v>
      </c>
      <c r="HV94" s="26"/>
      <c r="HW94" s="26"/>
      <c r="HX94" s="26">
        <f t="shared" si="211"/>
        <v>0</v>
      </c>
      <c r="HY94" s="26"/>
      <c r="HZ94" s="26"/>
      <c r="IA94" s="26">
        <f t="shared" si="212"/>
        <v>0</v>
      </c>
      <c r="IB94" s="26"/>
      <c r="IC94" s="26"/>
      <c r="ID94" s="26">
        <f t="shared" si="213"/>
        <v>0</v>
      </c>
      <c r="IE94" s="26"/>
      <c r="IF94" s="26"/>
      <c r="IG94" s="33">
        <f t="shared" si="214"/>
        <v>0</v>
      </c>
      <c r="IH94" s="26"/>
      <c r="II94" s="26"/>
      <c r="IJ94" s="33">
        <f t="shared" si="215"/>
        <v>0</v>
      </c>
      <c r="IK94" s="26"/>
      <c r="IL94" s="26"/>
      <c r="IM94" s="33">
        <f t="shared" si="216"/>
        <v>0</v>
      </c>
      <c r="IN94" s="26"/>
      <c r="IO94" s="26"/>
      <c r="IP94" s="26">
        <f t="shared" si="217"/>
        <v>0</v>
      </c>
      <c r="IQ94" s="26"/>
      <c r="IR94" s="26"/>
      <c r="IS94" s="26">
        <f t="shared" si="218"/>
        <v>0</v>
      </c>
      <c r="IT94" s="26"/>
      <c r="IU94" s="26"/>
      <c r="IV94" s="26">
        <f t="shared" si="219"/>
        <v>0</v>
      </c>
      <c r="IW94" s="26"/>
      <c r="IX94" s="26"/>
      <c r="IY94" s="26">
        <f t="shared" si="220"/>
        <v>0</v>
      </c>
      <c r="IZ94" s="26"/>
      <c r="JA94" s="26"/>
      <c r="JB94" s="26">
        <f t="shared" si="221"/>
        <v>0</v>
      </c>
      <c r="JC94" s="26"/>
      <c r="JD94" s="26"/>
      <c r="JE94" s="26">
        <f t="shared" si="222"/>
        <v>0</v>
      </c>
      <c r="JF94" s="26"/>
      <c r="JG94" s="26"/>
      <c r="JH94" s="26">
        <f t="shared" si="223"/>
        <v>0</v>
      </c>
      <c r="JI94" s="26"/>
      <c r="JJ94" s="26"/>
      <c r="JK94" s="26">
        <f t="shared" si="224"/>
        <v>0</v>
      </c>
      <c r="JL94" s="26"/>
      <c r="JM94" s="26"/>
      <c r="JN94" s="26">
        <f t="shared" si="225"/>
        <v>0</v>
      </c>
      <c r="JO94" s="26"/>
      <c r="JP94" s="26"/>
      <c r="JQ94" s="26">
        <f t="shared" si="226"/>
        <v>0</v>
      </c>
      <c r="JR94" s="26"/>
      <c r="JS94" s="26"/>
      <c r="JT94" s="26">
        <f t="shared" si="227"/>
        <v>0</v>
      </c>
      <c r="JU94" s="26"/>
      <c r="JV94" s="26"/>
      <c r="JW94" s="26">
        <f t="shared" si="278"/>
        <v>0</v>
      </c>
      <c r="JX94" s="26"/>
      <c r="JY94" s="26"/>
      <c r="JZ94" s="26">
        <f t="shared" si="228"/>
        <v>0</v>
      </c>
      <c r="KA94" s="26"/>
      <c r="KB94" s="26"/>
      <c r="KC94" s="26">
        <f t="shared" si="229"/>
        <v>0</v>
      </c>
      <c r="KD94" s="26"/>
      <c r="KE94" s="26"/>
      <c r="KF94" s="26">
        <f t="shared" si="230"/>
        <v>0</v>
      </c>
      <c r="KG94" s="26"/>
      <c r="KH94" s="26"/>
      <c r="KI94" s="26">
        <f t="shared" si="231"/>
        <v>0</v>
      </c>
      <c r="KJ94" s="26"/>
      <c r="KK94" s="26"/>
      <c r="KL94" s="26">
        <f t="shared" si="232"/>
        <v>0</v>
      </c>
      <c r="KM94" s="26"/>
      <c r="KN94" s="26"/>
      <c r="KO94" s="26">
        <f t="shared" si="233"/>
        <v>0</v>
      </c>
      <c r="KP94" s="26"/>
      <c r="KQ94" s="26"/>
      <c r="KR94" s="26">
        <f t="shared" si="234"/>
        <v>0</v>
      </c>
      <c r="KS94" s="26"/>
      <c r="KT94" s="26"/>
      <c r="KU94" s="26">
        <f t="shared" si="235"/>
        <v>0</v>
      </c>
      <c r="KV94" s="26"/>
      <c r="KW94" s="26"/>
      <c r="KX94" s="26">
        <f t="shared" si="236"/>
        <v>0</v>
      </c>
      <c r="KY94" s="26"/>
      <c r="KZ94" s="26"/>
      <c r="LA94" s="26">
        <f t="shared" si="237"/>
        <v>0</v>
      </c>
      <c r="LB94" s="26"/>
      <c r="LC94" s="26"/>
      <c r="LD94" s="26">
        <f t="shared" si="238"/>
        <v>0</v>
      </c>
      <c r="LE94" s="26"/>
      <c r="LF94" s="26"/>
      <c r="LG94" s="26">
        <f t="shared" si="239"/>
        <v>0</v>
      </c>
      <c r="LH94" s="26"/>
      <c r="LI94" s="26"/>
      <c r="LJ94" s="26">
        <f t="shared" si="240"/>
        <v>0</v>
      </c>
      <c r="LK94" s="26"/>
      <c r="LL94" s="26"/>
      <c r="LM94" s="26">
        <f t="shared" si="241"/>
        <v>0</v>
      </c>
      <c r="LN94" s="26"/>
      <c r="LO94" s="26"/>
      <c r="LP94" s="26">
        <f t="shared" si="242"/>
        <v>0</v>
      </c>
      <c r="LQ94" s="26"/>
      <c r="LR94" s="26"/>
      <c r="LS94" s="26">
        <f t="shared" si="149"/>
        <v>0</v>
      </c>
      <c r="LT94" s="26"/>
      <c r="LU94" s="26"/>
      <c r="LV94" s="26">
        <f t="shared" si="243"/>
        <v>0</v>
      </c>
      <c r="LW94" s="26"/>
      <c r="LX94" s="26"/>
      <c r="LY94" s="26">
        <f t="shared" si="150"/>
        <v>0</v>
      </c>
      <c r="LZ94" s="26"/>
      <c r="MA94" s="26"/>
      <c r="MB94" s="26">
        <f t="shared" si="244"/>
        <v>0</v>
      </c>
      <c r="MC94" s="26"/>
      <c r="MD94" s="26"/>
      <c r="ME94" s="26">
        <f t="shared" si="245"/>
        <v>0</v>
      </c>
      <c r="MF94" s="26"/>
      <c r="MG94" s="26"/>
      <c r="MH94" s="26">
        <f t="shared" si="246"/>
        <v>0</v>
      </c>
      <c r="MI94" s="26"/>
      <c r="MJ94" s="26"/>
      <c r="MK94" s="26">
        <f t="shared" si="247"/>
        <v>0</v>
      </c>
      <c r="ML94" s="26"/>
      <c r="MM94" s="26"/>
      <c r="MN94" s="26">
        <f t="shared" si="248"/>
        <v>0</v>
      </c>
      <c r="MO94" s="26"/>
      <c r="MP94" s="26"/>
      <c r="MQ94" s="26">
        <f t="shared" si="249"/>
        <v>0</v>
      </c>
      <c r="MR94" s="26"/>
      <c r="MS94" s="26"/>
      <c r="MT94" s="26">
        <f t="shared" si="250"/>
        <v>0</v>
      </c>
      <c r="MU94" s="26"/>
      <c r="MV94" s="26"/>
      <c r="MW94" s="26">
        <f t="shared" si="251"/>
        <v>0</v>
      </c>
      <c r="MX94" s="26"/>
      <c r="MY94" s="26"/>
      <c r="MZ94" s="26">
        <f t="shared" si="252"/>
        <v>0</v>
      </c>
      <c r="NA94" s="26"/>
      <c r="NB94" s="26"/>
      <c r="NC94" s="26">
        <f t="shared" si="253"/>
        <v>0</v>
      </c>
      <c r="ND94" s="26"/>
      <c r="NE94" s="26"/>
      <c r="NF94" s="26">
        <f t="shared" si="254"/>
        <v>0</v>
      </c>
      <c r="NG94" s="26"/>
      <c r="NH94" s="26"/>
      <c r="NI94" s="26">
        <f t="shared" si="255"/>
        <v>0</v>
      </c>
      <c r="NJ94" s="26"/>
      <c r="NK94" s="26"/>
      <c r="NL94" s="26">
        <f t="shared" si="256"/>
        <v>0</v>
      </c>
      <c r="NM94" s="26"/>
      <c r="NN94" s="26"/>
      <c r="NO94" s="26">
        <f t="shared" si="257"/>
        <v>0</v>
      </c>
      <c r="NP94" s="26"/>
      <c r="NQ94" s="26"/>
      <c r="NR94" s="26">
        <f t="shared" si="258"/>
        <v>0</v>
      </c>
      <c r="NS94" s="26"/>
      <c r="NT94" s="26"/>
      <c r="NU94" s="26">
        <f t="shared" si="259"/>
        <v>0</v>
      </c>
      <c r="NV94" s="26"/>
      <c r="NW94" s="26"/>
      <c r="NX94" s="26">
        <f t="shared" si="260"/>
        <v>0</v>
      </c>
      <c r="NY94" s="26"/>
      <c r="NZ94" s="26"/>
      <c r="OA94" s="26">
        <f t="shared" si="261"/>
        <v>0</v>
      </c>
      <c r="OB94" s="26"/>
      <c r="OC94" s="26"/>
      <c r="OD94" s="26">
        <f t="shared" si="262"/>
        <v>0</v>
      </c>
      <c r="OE94" s="26"/>
      <c r="OF94" s="26"/>
      <c r="OG94" s="26">
        <f t="shared" si="263"/>
        <v>0</v>
      </c>
      <c r="OH94" s="26"/>
      <c r="OI94" s="26"/>
      <c r="OJ94" s="26">
        <f t="shared" si="264"/>
        <v>0</v>
      </c>
      <c r="OK94" s="26"/>
      <c r="OL94" s="26"/>
      <c r="OM94" s="26">
        <f t="shared" si="279"/>
        <v>0</v>
      </c>
      <c r="ON94" s="26"/>
      <c r="OO94" s="26"/>
      <c r="OP94" s="26">
        <f t="shared" si="265"/>
        <v>0</v>
      </c>
      <c r="OQ94" s="26"/>
      <c r="OR94" s="26"/>
      <c r="OS94" s="27">
        <f t="shared" si="266"/>
        <v>0</v>
      </c>
      <c r="OT94" s="26"/>
      <c r="OU94" s="26"/>
      <c r="OV94" s="26">
        <f t="shared" si="280"/>
        <v>0</v>
      </c>
      <c r="OW94" s="26"/>
      <c r="OX94" s="26"/>
      <c r="OY94" s="26">
        <f t="shared" si="267"/>
        <v>0</v>
      </c>
      <c r="OZ94" s="26"/>
      <c r="PA94" s="26"/>
      <c r="PB94" s="26">
        <f t="shared" si="268"/>
        <v>0</v>
      </c>
      <c r="PC94" s="26"/>
      <c r="PD94" s="26"/>
      <c r="PE94" s="26">
        <f t="shared" si="269"/>
        <v>0</v>
      </c>
      <c r="PF94" s="28">
        <f t="shared" si="270"/>
        <v>0</v>
      </c>
      <c r="PG94" s="29">
        <f t="shared" si="271"/>
        <v>0</v>
      </c>
      <c r="PH94" s="18"/>
      <c r="PI94" s="28">
        <f t="shared" si="272"/>
        <v>0</v>
      </c>
      <c r="PJ94" s="29">
        <f t="shared" si="273"/>
        <v>0</v>
      </c>
      <c r="PK94" s="6"/>
      <c r="PL94" s="28">
        <f t="shared" si="274"/>
        <v>0</v>
      </c>
      <c r="PM94" s="28">
        <f t="shared" si="275"/>
        <v>0</v>
      </c>
      <c r="PN94" s="6"/>
      <c r="PO94" s="28">
        <f t="shared" si="276"/>
        <v>0</v>
      </c>
      <c r="PP94" s="29">
        <f t="shared" si="277"/>
        <v>0</v>
      </c>
    </row>
    <row r="95" spans="1:432" s="30" customFormat="1" ht="20.25" x14ac:dyDescent="0.3">
      <c r="A95" s="19">
        <v>91</v>
      </c>
      <c r="B95" s="31" t="s">
        <v>204</v>
      </c>
      <c r="C95" s="45" t="s">
        <v>122</v>
      </c>
      <c r="D95" s="26">
        <v>1</v>
      </c>
      <c r="E95" s="26"/>
      <c r="F95" s="26"/>
      <c r="G95" s="26">
        <f t="shared" si="281"/>
        <v>1</v>
      </c>
      <c r="H95" s="26"/>
      <c r="I95" s="26"/>
      <c r="J95" s="26">
        <f t="shared" si="282"/>
        <v>1</v>
      </c>
      <c r="K95" s="26"/>
      <c r="L95" s="26"/>
      <c r="M95" s="26">
        <f t="shared" si="294"/>
        <v>1</v>
      </c>
      <c r="N95" s="26"/>
      <c r="O95" s="26"/>
      <c r="P95" s="26">
        <f t="shared" si="295"/>
        <v>1</v>
      </c>
      <c r="Q95" s="26"/>
      <c r="R95" s="26"/>
      <c r="S95" s="26">
        <f t="shared" si="285"/>
        <v>1</v>
      </c>
      <c r="T95" s="26"/>
      <c r="U95" s="26"/>
      <c r="V95" s="26">
        <v>1</v>
      </c>
      <c r="W95" s="26"/>
      <c r="X95" s="26"/>
      <c r="Y95" s="26">
        <f t="shared" si="287"/>
        <v>1</v>
      </c>
      <c r="Z95" s="26"/>
      <c r="AA95" s="26"/>
      <c r="AB95" s="26">
        <f t="shared" si="288"/>
        <v>1</v>
      </c>
      <c r="AC95" s="26"/>
      <c r="AD95" s="26"/>
      <c r="AE95" s="26">
        <f t="shared" si="289"/>
        <v>1</v>
      </c>
      <c r="AF95" s="26"/>
      <c r="AG95" s="26"/>
      <c r="AH95" s="26">
        <f t="shared" si="290"/>
        <v>1</v>
      </c>
      <c r="AI95" s="26"/>
      <c r="AJ95" s="26"/>
      <c r="AK95" s="26">
        <f t="shared" si="291"/>
        <v>1</v>
      </c>
      <c r="AL95" s="26"/>
      <c r="AM95" s="26"/>
      <c r="AN95" s="26">
        <f t="shared" si="292"/>
        <v>1</v>
      </c>
      <c r="AO95" s="26"/>
      <c r="AP95" s="26"/>
      <c r="AQ95" s="26">
        <f t="shared" si="293"/>
        <v>1</v>
      </c>
      <c r="AR95" s="26"/>
      <c r="AS95" s="26"/>
      <c r="AT95" s="26">
        <f t="shared" si="151"/>
        <v>1</v>
      </c>
      <c r="AU95" s="26"/>
      <c r="AV95" s="26"/>
      <c r="AW95" s="26">
        <f t="shared" si="152"/>
        <v>1</v>
      </c>
      <c r="AX95" s="26"/>
      <c r="AY95" s="26"/>
      <c r="AZ95" s="26">
        <f t="shared" si="153"/>
        <v>1</v>
      </c>
      <c r="BA95" s="26"/>
      <c r="BB95" s="26"/>
      <c r="BC95" s="26">
        <f t="shared" si="154"/>
        <v>1</v>
      </c>
      <c r="BD95" s="26"/>
      <c r="BE95" s="26"/>
      <c r="BF95" s="26">
        <f t="shared" si="155"/>
        <v>1</v>
      </c>
      <c r="BG95" s="26"/>
      <c r="BH95" s="26"/>
      <c r="BI95" s="26">
        <f t="shared" si="156"/>
        <v>1</v>
      </c>
      <c r="BJ95" s="26"/>
      <c r="BK95" s="26"/>
      <c r="BL95" s="26">
        <f t="shared" si="157"/>
        <v>1</v>
      </c>
      <c r="BM95" s="26"/>
      <c r="BN95" s="26"/>
      <c r="BO95" s="26">
        <f t="shared" si="158"/>
        <v>1</v>
      </c>
      <c r="BP95" s="26"/>
      <c r="BQ95" s="26"/>
      <c r="BR95" s="26">
        <f t="shared" si="159"/>
        <v>1</v>
      </c>
      <c r="BS95" s="26"/>
      <c r="BT95" s="26"/>
      <c r="BU95" s="26">
        <f t="shared" si="160"/>
        <v>1</v>
      </c>
      <c r="BV95" s="26"/>
      <c r="BW95" s="26"/>
      <c r="BX95" s="26">
        <f t="shared" si="161"/>
        <v>1</v>
      </c>
      <c r="BY95" s="26"/>
      <c r="BZ95" s="26"/>
      <c r="CA95" s="27">
        <f t="shared" si="162"/>
        <v>1</v>
      </c>
      <c r="CB95" s="26"/>
      <c r="CC95" s="26"/>
      <c r="CD95" s="26">
        <f t="shared" si="163"/>
        <v>1</v>
      </c>
      <c r="CE95" s="26"/>
      <c r="CF95" s="26"/>
      <c r="CG95" s="26">
        <f t="shared" si="164"/>
        <v>1</v>
      </c>
      <c r="CH95" s="26"/>
      <c r="CI95" s="26"/>
      <c r="CJ95" s="26">
        <f t="shared" si="165"/>
        <v>1</v>
      </c>
      <c r="CK95" s="26"/>
      <c r="CL95" s="26"/>
      <c r="CM95" s="26">
        <f t="shared" si="166"/>
        <v>1</v>
      </c>
      <c r="CN95" s="26"/>
      <c r="CO95" s="26"/>
      <c r="CP95" s="26">
        <f t="shared" si="167"/>
        <v>1</v>
      </c>
      <c r="CQ95" s="26"/>
      <c r="CR95" s="26"/>
      <c r="CS95" s="26">
        <f t="shared" si="168"/>
        <v>1</v>
      </c>
      <c r="CT95" s="26"/>
      <c r="CU95" s="26"/>
      <c r="CV95" s="26">
        <f t="shared" si="169"/>
        <v>1</v>
      </c>
      <c r="CW95" s="26"/>
      <c r="CX95" s="26"/>
      <c r="CY95" s="26">
        <f t="shared" si="170"/>
        <v>1</v>
      </c>
      <c r="CZ95" s="26"/>
      <c r="DA95" s="26"/>
      <c r="DB95" s="26">
        <f t="shared" si="171"/>
        <v>1</v>
      </c>
      <c r="DC95" s="26"/>
      <c r="DD95" s="26"/>
      <c r="DE95" s="26">
        <f t="shared" si="172"/>
        <v>1</v>
      </c>
      <c r="DF95" s="26"/>
      <c r="DG95" s="26"/>
      <c r="DH95" s="26">
        <f t="shared" si="173"/>
        <v>1</v>
      </c>
      <c r="DI95" s="26"/>
      <c r="DJ95" s="26"/>
      <c r="DK95" s="26">
        <f t="shared" si="174"/>
        <v>1</v>
      </c>
      <c r="DL95" s="26"/>
      <c r="DM95" s="26"/>
      <c r="DN95" s="26">
        <f t="shared" si="175"/>
        <v>1</v>
      </c>
      <c r="DO95" s="26"/>
      <c r="DP95" s="26"/>
      <c r="DQ95" s="26">
        <f t="shared" si="176"/>
        <v>1</v>
      </c>
      <c r="DR95" s="26"/>
      <c r="DS95" s="26"/>
      <c r="DT95" s="26">
        <f t="shared" si="177"/>
        <v>1</v>
      </c>
      <c r="DU95" s="26"/>
      <c r="DV95" s="26"/>
      <c r="DW95" s="26">
        <f t="shared" si="178"/>
        <v>1</v>
      </c>
      <c r="DX95" s="26"/>
      <c r="DY95" s="26"/>
      <c r="DZ95" s="26">
        <f t="shared" si="179"/>
        <v>1</v>
      </c>
      <c r="EA95" s="26"/>
      <c r="EB95" s="26"/>
      <c r="EC95" s="26">
        <f t="shared" si="180"/>
        <v>1</v>
      </c>
      <c r="ED95" s="26"/>
      <c r="EE95" s="26"/>
      <c r="EF95" s="26">
        <f t="shared" si="181"/>
        <v>1</v>
      </c>
      <c r="EG95" s="26"/>
      <c r="EH95" s="26"/>
      <c r="EI95" s="26">
        <f t="shared" si="182"/>
        <v>1</v>
      </c>
      <c r="EJ95" s="26"/>
      <c r="EK95" s="26"/>
      <c r="EL95" s="26">
        <f t="shared" si="183"/>
        <v>1</v>
      </c>
      <c r="EM95" s="26"/>
      <c r="EN95" s="26"/>
      <c r="EO95" s="26">
        <f t="shared" si="184"/>
        <v>1</v>
      </c>
      <c r="EP95" s="26"/>
      <c r="EQ95" s="26"/>
      <c r="ER95" s="26">
        <f t="shared" si="185"/>
        <v>1</v>
      </c>
      <c r="ES95" s="26"/>
      <c r="ET95" s="26"/>
      <c r="EU95" s="26">
        <f t="shared" si="186"/>
        <v>1</v>
      </c>
      <c r="EV95" s="26"/>
      <c r="EW95" s="26"/>
      <c r="EX95" s="26">
        <f t="shared" si="187"/>
        <v>1</v>
      </c>
      <c r="EY95" s="26"/>
      <c r="EZ95" s="26"/>
      <c r="FA95" s="26">
        <f t="shared" si="188"/>
        <v>1</v>
      </c>
      <c r="FB95" s="26"/>
      <c r="FC95" s="26"/>
      <c r="FD95" s="26">
        <f t="shared" si="189"/>
        <v>1</v>
      </c>
      <c r="FE95" s="26"/>
      <c r="FF95" s="26"/>
      <c r="FG95" s="26">
        <f t="shared" si="147"/>
        <v>1</v>
      </c>
      <c r="FH95" s="26"/>
      <c r="FI95" s="26"/>
      <c r="FJ95" s="26">
        <f t="shared" si="190"/>
        <v>1</v>
      </c>
      <c r="FK95" s="26"/>
      <c r="FL95" s="26"/>
      <c r="FM95" s="26">
        <f t="shared" si="191"/>
        <v>1</v>
      </c>
      <c r="FN95" s="26"/>
      <c r="FO95" s="26"/>
      <c r="FP95" s="26">
        <f t="shared" si="192"/>
        <v>1</v>
      </c>
      <c r="FQ95" s="26"/>
      <c r="FR95" s="26"/>
      <c r="FS95" s="26">
        <f t="shared" si="193"/>
        <v>1</v>
      </c>
      <c r="FT95" s="26"/>
      <c r="FU95" s="26"/>
      <c r="FV95" s="26">
        <f t="shared" si="194"/>
        <v>1</v>
      </c>
      <c r="FW95" s="26"/>
      <c r="FX95" s="26"/>
      <c r="FY95" s="26">
        <f t="shared" si="195"/>
        <v>1</v>
      </c>
      <c r="FZ95" s="26"/>
      <c r="GA95" s="26"/>
      <c r="GB95" s="26">
        <f t="shared" si="196"/>
        <v>1</v>
      </c>
      <c r="GC95" s="26"/>
      <c r="GD95" s="26"/>
      <c r="GE95" s="26">
        <f t="shared" si="197"/>
        <v>1</v>
      </c>
      <c r="GF95" s="26"/>
      <c r="GG95" s="26"/>
      <c r="GH95" s="26">
        <f t="shared" si="198"/>
        <v>1</v>
      </c>
      <c r="GI95" s="26"/>
      <c r="GJ95" s="26"/>
      <c r="GK95" s="26">
        <f t="shared" si="199"/>
        <v>1</v>
      </c>
      <c r="GL95" s="26"/>
      <c r="GM95" s="26"/>
      <c r="GN95" s="26">
        <f t="shared" si="200"/>
        <v>1</v>
      </c>
      <c r="GO95" s="26"/>
      <c r="GP95" s="26"/>
      <c r="GQ95" s="26">
        <f t="shared" si="201"/>
        <v>1</v>
      </c>
      <c r="GR95" s="26"/>
      <c r="GS95" s="26"/>
      <c r="GT95" s="26">
        <f t="shared" si="202"/>
        <v>1</v>
      </c>
      <c r="GU95" s="26"/>
      <c r="GV95" s="26"/>
      <c r="GW95" s="26">
        <f t="shared" si="203"/>
        <v>1</v>
      </c>
      <c r="GX95" s="26"/>
      <c r="GY95" s="26"/>
      <c r="GZ95" s="26">
        <f t="shared" si="204"/>
        <v>1</v>
      </c>
      <c r="HA95" s="26"/>
      <c r="HB95" s="26"/>
      <c r="HC95" s="26">
        <f t="shared" si="205"/>
        <v>1</v>
      </c>
      <c r="HD95" s="26"/>
      <c r="HE95" s="26"/>
      <c r="HF95" s="26">
        <f t="shared" si="206"/>
        <v>1</v>
      </c>
      <c r="HG95" s="26"/>
      <c r="HH95" s="26"/>
      <c r="HI95" s="26">
        <f t="shared" si="207"/>
        <v>1</v>
      </c>
      <c r="HJ95" s="26"/>
      <c r="HK95" s="26"/>
      <c r="HL95" s="26">
        <f t="shared" si="208"/>
        <v>1</v>
      </c>
      <c r="HM95" s="26"/>
      <c r="HN95" s="26"/>
      <c r="HO95" s="26">
        <f t="shared" si="209"/>
        <v>1</v>
      </c>
      <c r="HP95" s="26"/>
      <c r="HQ95" s="26"/>
      <c r="HR95" s="26">
        <f t="shared" si="210"/>
        <v>1</v>
      </c>
      <c r="HS95" s="26"/>
      <c r="HT95" s="26"/>
      <c r="HU95" s="26">
        <f t="shared" si="148"/>
        <v>1</v>
      </c>
      <c r="HV95" s="26"/>
      <c r="HW95" s="26"/>
      <c r="HX95" s="26">
        <f t="shared" si="211"/>
        <v>1</v>
      </c>
      <c r="HY95" s="26"/>
      <c r="HZ95" s="26"/>
      <c r="IA95" s="26">
        <f t="shared" si="212"/>
        <v>1</v>
      </c>
      <c r="IB95" s="26"/>
      <c r="IC95" s="26"/>
      <c r="ID95" s="26">
        <f t="shared" si="213"/>
        <v>1</v>
      </c>
      <c r="IE95" s="26"/>
      <c r="IF95" s="26"/>
      <c r="IG95" s="33">
        <f t="shared" si="214"/>
        <v>1</v>
      </c>
      <c r="IH95" s="26"/>
      <c r="II95" s="26"/>
      <c r="IJ95" s="33">
        <f t="shared" si="215"/>
        <v>1</v>
      </c>
      <c r="IK95" s="26"/>
      <c r="IL95" s="26"/>
      <c r="IM95" s="33">
        <f t="shared" si="216"/>
        <v>1</v>
      </c>
      <c r="IN95" s="26"/>
      <c r="IO95" s="26"/>
      <c r="IP95" s="26">
        <f t="shared" si="217"/>
        <v>1</v>
      </c>
      <c r="IQ95" s="26"/>
      <c r="IR95" s="26"/>
      <c r="IS95" s="26">
        <f t="shared" si="218"/>
        <v>1</v>
      </c>
      <c r="IT95" s="26"/>
      <c r="IU95" s="26"/>
      <c r="IV95" s="26">
        <f t="shared" si="219"/>
        <v>1</v>
      </c>
      <c r="IW95" s="26"/>
      <c r="IX95" s="26"/>
      <c r="IY95" s="26">
        <f t="shared" si="220"/>
        <v>1</v>
      </c>
      <c r="IZ95" s="26"/>
      <c r="JA95" s="26"/>
      <c r="JB95" s="26">
        <f t="shared" si="221"/>
        <v>1</v>
      </c>
      <c r="JC95" s="26"/>
      <c r="JD95" s="26"/>
      <c r="JE95" s="26">
        <f t="shared" si="222"/>
        <v>1</v>
      </c>
      <c r="JF95" s="26"/>
      <c r="JG95" s="26"/>
      <c r="JH95" s="26">
        <f t="shared" si="223"/>
        <v>1</v>
      </c>
      <c r="JI95" s="26"/>
      <c r="JJ95" s="26"/>
      <c r="JK95" s="26">
        <f t="shared" si="224"/>
        <v>1</v>
      </c>
      <c r="JL95" s="26"/>
      <c r="JM95" s="26"/>
      <c r="JN95" s="26">
        <f t="shared" si="225"/>
        <v>1</v>
      </c>
      <c r="JO95" s="26"/>
      <c r="JP95" s="26"/>
      <c r="JQ95" s="26">
        <f t="shared" si="226"/>
        <v>1</v>
      </c>
      <c r="JR95" s="26"/>
      <c r="JS95" s="26"/>
      <c r="JT95" s="26">
        <f t="shared" si="227"/>
        <v>1</v>
      </c>
      <c r="JU95" s="26"/>
      <c r="JV95" s="26"/>
      <c r="JW95" s="26">
        <f t="shared" si="278"/>
        <v>1</v>
      </c>
      <c r="JX95" s="26"/>
      <c r="JY95" s="26"/>
      <c r="JZ95" s="26">
        <f t="shared" si="228"/>
        <v>1</v>
      </c>
      <c r="KA95" s="26"/>
      <c r="KB95" s="26"/>
      <c r="KC95" s="26">
        <f t="shared" si="229"/>
        <v>1</v>
      </c>
      <c r="KD95" s="26"/>
      <c r="KE95" s="26"/>
      <c r="KF95" s="26">
        <f t="shared" si="230"/>
        <v>1</v>
      </c>
      <c r="KG95" s="26"/>
      <c r="KH95" s="26"/>
      <c r="KI95" s="26">
        <f t="shared" si="231"/>
        <v>1</v>
      </c>
      <c r="KJ95" s="26"/>
      <c r="KK95" s="26"/>
      <c r="KL95" s="26">
        <f t="shared" si="232"/>
        <v>1</v>
      </c>
      <c r="KM95" s="26"/>
      <c r="KN95" s="26"/>
      <c r="KO95" s="26">
        <f t="shared" si="233"/>
        <v>1</v>
      </c>
      <c r="KP95" s="26"/>
      <c r="KQ95" s="26"/>
      <c r="KR95" s="26">
        <f t="shared" si="234"/>
        <v>1</v>
      </c>
      <c r="KS95" s="26"/>
      <c r="KT95" s="26"/>
      <c r="KU95" s="26">
        <f t="shared" si="235"/>
        <v>1</v>
      </c>
      <c r="KV95" s="26"/>
      <c r="KW95" s="26"/>
      <c r="KX95" s="26">
        <f t="shared" si="236"/>
        <v>1</v>
      </c>
      <c r="KY95" s="26"/>
      <c r="KZ95" s="26"/>
      <c r="LA95" s="26">
        <f t="shared" si="237"/>
        <v>1</v>
      </c>
      <c r="LB95" s="26"/>
      <c r="LC95" s="26"/>
      <c r="LD95" s="26">
        <f t="shared" si="238"/>
        <v>1</v>
      </c>
      <c r="LE95" s="26"/>
      <c r="LF95" s="26"/>
      <c r="LG95" s="26">
        <f t="shared" si="239"/>
        <v>1</v>
      </c>
      <c r="LH95" s="26"/>
      <c r="LI95" s="26"/>
      <c r="LJ95" s="26">
        <f t="shared" si="240"/>
        <v>1</v>
      </c>
      <c r="LK95" s="26"/>
      <c r="LL95" s="26"/>
      <c r="LM95" s="26">
        <f t="shared" si="241"/>
        <v>1</v>
      </c>
      <c r="LN95" s="26"/>
      <c r="LO95" s="26"/>
      <c r="LP95" s="26">
        <f t="shared" si="242"/>
        <v>1</v>
      </c>
      <c r="LQ95" s="26"/>
      <c r="LR95" s="26"/>
      <c r="LS95" s="26">
        <f t="shared" si="149"/>
        <v>1</v>
      </c>
      <c r="LT95" s="26"/>
      <c r="LU95" s="26"/>
      <c r="LV95" s="26">
        <f t="shared" si="243"/>
        <v>1</v>
      </c>
      <c r="LW95" s="26"/>
      <c r="LX95" s="26"/>
      <c r="LY95" s="26">
        <f t="shared" si="150"/>
        <v>1</v>
      </c>
      <c r="LZ95" s="26"/>
      <c r="MA95" s="26"/>
      <c r="MB95" s="26">
        <f t="shared" si="244"/>
        <v>1</v>
      </c>
      <c r="MC95" s="26"/>
      <c r="MD95" s="26"/>
      <c r="ME95" s="26">
        <f t="shared" si="245"/>
        <v>1</v>
      </c>
      <c r="MF95" s="26"/>
      <c r="MG95" s="26"/>
      <c r="MH95" s="26">
        <f t="shared" si="246"/>
        <v>1</v>
      </c>
      <c r="MI95" s="26"/>
      <c r="MJ95" s="26"/>
      <c r="MK95" s="26">
        <f t="shared" si="247"/>
        <v>1</v>
      </c>
      <c r="ML95" s="26"/>
      <c r="MM95" s="26"/>
      <c r="MN95" s="26">
        <f t="shared" si="248"/>
        <v>1</v>
      </c>
      <c r="MO95" s="26"/>
      <c r="MP95" s="26"/>
      <c r="MQ95" s="26">
        <f t="shared" si="249"/>
        <v>1</v>
      </c>
      <c r="MR95" s="26"/>
      <c r="MS95" s="26"/>
      <c r="MT95" s="26">
        <f t="shared" si="250"/>
        <v>1</v>
      </c>
      <c r="MU95" s="26"/>
      <c r="MV95" s="26"/>
      <c r="MW95" s="26">
        <f t="shared" si="251"/>
        <v>1</v>
      </c>
      <c r="MX95" s="26"/>
      <c r="MY95" s="26"/>
      <c r="MZ95" s="26">
        <f t="shared" si="252"/>
        <v>1</v>
      </c>
      <c r="NA95" s="26"/>
      <c r="NB95" s="26"/>
      <c r="NC95" s="26">
        <f t="shared" si="253"/>
        <v>1</v>
      </c>
      <c r="ND95" s="26"/>
      <c r="NE95" s="26"/>
      <c r="NF95" s="26">
        <f t="shared" si="254"/>
        <v>1</v>
      </c>
      <c r="NG95" s="26"/>
      <c r="NH95" s="26"/>
      <c r="NI95" s="26">
        <f t="shared" si="255"/>
        <v>1</v>
      </c>
      <c r="NJ95" s="26"/>
      <c r="NK95" s="26"/>
      <c r="NL95" s="26">
        <f t="shared" si="256"/>
        <v>1</v>
      </c>
      <c r="NM95" s="26"/>
      <c r="NN95" s="26"/>
      <c r="NO95" s="26">
        <f t="shared" si="257"/>
        <v>1</v>
      </c>
      <c r="NP95" s="26"/>
      <c r="NQ95" s="26"/>
      <c r="NR95" s="26">
        <f t="shared" si="258"/>
        <v>1</v>
      </c>
      <c r="NS95" s="26"/>
      <c r="NT95" s="26"/>
      <c r="NU95" s="26">
        <f t="shared" si="259"/>
        <v>1</v>
      </c>
      <c r="NV95" s="26"/>
      <c r="NW95" s="26"/>
      <c r="NX95" s="26">
        <f t="shared" si="260"/>
        <v>1</v>
      </c>
      <c r="NY95" s="26"/>
      <c r="NZ95" s="26"/>
      <c r="OA95" s="26">
        <f t="shared" si="261"/>
        <v>1</v>
      </c>
      <c r="OB95" s="26"/>
      <c r="OC95" s="26"/>
      <c r="OD95" s="26">
        <f t="shared" si="262"/>
        <v>1</v>
      </c>
      <c r="OE95" s="26"/>
      <c r="OF95" s="26"/>
      <c r="OG95" s="26">
        <f t="shared" si="263"/>
        <v>1</v>
      </c>
      <c r="OH95" s="26"/>
      <c r="OI95" s="26"/>
      <c r="OJ95" s="26">
        <f t="shared" si="264"/>
        <v>1</v>
      </c>
      <c r="OK95" s="26"/>
      <c r="OL95" s="26"/>
      <c r="OM95" s="26">
        <f t="shared" si="279"/>
        <v>1</v>
      </c>
      <c r="ON95" s="26"/>
      <c r="OO95" s="26"/>
      <c r="OP95" s="26">
        <f t="shared" si="265"/>
        <v>1</v>
      </c>
      <c r="OQ95" s="26"/>
      <c r="OR95" s="26"/>
      <c r="OS95" s="27">
        <f t="shared" si="266"/>
        <v>1</v>
      </c>
      <c r="OT95" s="26"/>
      <c r="OU95" s="26"/>
      <c r="OV95" s="26">
        <f t="shared" si="280"/>
        <v>1</v>
      </c>
      <c r="OW95" s="26"/>
      <c r="OX95" s="26"/>
      <c r="OY95" s="26">
        <f t="shared" si="267"/>
        <v>1</v>
      </c>
      <c r="OZ95" s="26"/>
      <c r="PA95" s="26"/>
      <c r="PB95" s="26">
        <f t="shared" si="268"/>
        <v>1</v>
      </c>
      <c r="PC95" s="26"/>
      <c r="PD95" s="26"/>
      <c r="PE95" s="26">
        <f t="shared" si="269"/>
        <v>1</v>
      </c>
      <c r="PF95" s="28">
        <f t="shared" si="270"/>
        <v>0</v>
      </c>
      <c r="PG95" s="29">
        <f t="shared" si="271"/>
        <v>0</v>
      </c>
      <c r="PH95" s="18"/>
      <c r="PI95" s="28">
        <f t="shared" si="272"/>
        <v>0</v>
      </c>
      <c r="PJ95" s="29">
        <f t="shared" si="273"/>
        <v>0</v>
      </c>
      <c r="PK95" s="6"/>
      <c r="PL95" s="28">
        <f t="shared" si="274"/>
        <v>0</v>
      </c>
      <c r="PM95" s="28">
        <f t="shared" si="275"/>
        <v>0</v>
      </c>
      <c r="PN95" s="6"/>
      <c r="PO95" s="28">
        <f t="shared" si="276"/>
        <v>0</v>
      </c>
      <c r="PP95" s="29">
        <f t="shared" si="277"/>
        <v>0</v>
      </c>
    </row>
    <row r="96" spans="1:432" s="30" customFormat="1" ht="20.25" hidden="1" x14ac:dyDescent="0.3">
      <c r="A96" s="19">
        <v>92</v>
      </c>
      <c r="B96" s="31" t="s">
        <v>205</v>
      </c>
      <c r="C96" s="45" t="s">
        <v>122</v>
      </c>
      <c r="D96" s="26">
        <v>0</v>
      </c>
      <c r="E96" s="26"/>
      <c r="F96" s="26"/>
      <c r="G96" s="26">
        <f t="shared" si="281"/>
        <v>0</v>
      </c>
      <c r="H96" s="26"/>
      <c r="I96" s="26"/>
      <c r="J96" s="26">
        <f t="shared" si="282"/>
        <v>0</v>
      </c>
      <c r="K96" s="26"/>
      <c r="L96" s="26"/>
      <c r="M96" s="26">
        <f t="shared" si="294"/>
        <v>0</v>
      </c>
      <c r="N96" s="26"/>
      <c r="O96" s="26"/>
      <c r="P96" s="26">
        <f t="shared" si="295"/>
        <v>0</v>
      </c>
      <c r="Q96" s="26"/>
      <c r="R96" s="26"/>
      <c r="S96" s="26">
        <f t="shared" si="285"/>
        <v>0</v>
      </c>
      <c r="T96" s="26"/>
      <c r="U96" s="26"/>
      <c r="V96" s="26">
        <f>S96+T96-U96</f>
        <v>0</v>
      </c>
      <c r="W96" s="26"/>
      <c r="X96" s="26"/>
      <c r="Y96" s="26">
        <f t="shared" si="287"/>
        <v>0</v>
      </c>
      <c r="Z96" s="26"/>
      <c r="AA96" s="26"/>
      <c r="AB96" s="26">
        <f t="shared" si="288"/>
        <v>0</v>
      </c>
      <c r="AC96" s="26"/>
      <c r="AD96" s="26"/>
      <c r="AE96" s="26">
        <f t="shared" si="289"/>
        <v>0</v>
      </c>
      <c r="AF96" s="26"/>
      <c r="AG96" s="26"/>
      <c r="AH96" s="26">
        <f t="shared" si="290"/>
        <v>0</v>
      </c>
      <c r="AI96" s="26"/>
      <c r="AJ96" s="26"/>
      <c r="AK96" s="26">
        <f t="shared" si="291"/>
        <v>0</v>
      </c>
      <c r="AL96" s="26"/>
      <c r="AM96" s="26"/>
      <c r="AN96" s="26">
        <f t="shared" si="292"/>
        <v>0</v>
      </c>
      <c r="AO96" s="26"/>
      <c r="AP96" s="26"/>
      <c r="AQ96" s="26">
        <f t="shared" si="293"/>
        <v>0</v>
      </c>
      <c r="AR96" s="26"/>
      <c r="AS96" s="26"/>
      <c r="AT96" s="26">
        <f t="shared" si="151"/>
        <v>0</v>
      </c>
      <c r="AU96" s="26"/>
      <c r="AV96" s="26"/>
      <c r="AW96" s="26">
        <f t="shared" si="152"/>
        <v>0</v>
      </c>
      <c r="AX96" s="26"/>
      <c r="AY96" s="26"/>
      <c r="AZ96" s="26">
        <f t="shared" si="153"/>
        <v>0</v>
      </c>
      <c r="BA96" s="26"/>
      <c r="BB96" s="26"/>
      <c r="BC96" s="26">
        <f t="shared" si="154"/>
        <v>0</v>
      </c>
      <c r="BD96" s="26"/>
      <c r="BE96" s="26"/>
      <c r="BF96" s="26">
        <f t="shared" si="155"/>
        <v>0</v>
      </c>
      <c r="BG96" s="26"/>
      <c r="BH96" s="26"/>
      <c r="BI96" s="26">
        <f t="shared" si="156"/>
        <v>0</v>
      </c>
      <c r="BJ96" s="26"/>
      <c r="BK96" s="26"/>
      <c r="BL96" s="26">
        <f t="shared" si="157"/>
        <v>0</v>
      </c>
      <c r="BM96" s="26"/>
      <c r="BN96" s="26"/>
      <c r="BO96" s="26">
        <f t="shared" si="158"/>
        <v>0</v>
      </c>
      <c r="BP96" s="26"/>
      <c r="BQ96" s="26"/>
      <c r="BR96" s="26">
        <f t="shared" si="159"/>
        <v>0</v>
      </c>
      <c r="BS96" s="26"/>
      <c r="BT96" s="26"/>
      <c r="BU96" s="26">
        <f t="shared" si="160"/>
        <v>0</v>
      </c>
      <c r="BV96" s="26"/>
      <c r="BW96" s="26"/>
      <c r="BX96" s="26">
        <f t="shared" si="161"/>
        <v>0</v>
      </c>
      <c r="BY96" s="26"/>
      <c r="BZ96" s="26"/>
      <c r="CA96" s="27">
        <f t="shared" si="162"/>
        <v>0</v>
      </c>
      <c r="CB96" s="26"/>
      <c r="CC96" s="26"/>
      <c r="CD96" s="26">
        <f t="shared" si="163"/>
        <v>0</v>
      </c>
      <c r="CE96" s="26"/>
      <c r="CF96" s="26"/>
      <c r="CG96" s="26">
        <f t="shared" si="164"/>
        <v>0</v>
      </c>
      <c r="CH96" s="26"/>
      <c r="CI96" s="26"/>
      <c r="CJ96" s="26">
        <f t="shared" si="165"/>
        <v>0</v>
      </c>
      <c r="CK96" s="26"/>
      <c r="CL96" s="26"/>
      <c r="CM96" s="26">
        <f t="shared" si="166"/>
        <v>0</v>
      </c>
      <c r="CN96" s="26"/>
      <c r="CO96" s="26"/>
      <c r="CP96" s="26">
        <f t="shared" si="167"/>
        <v>0</v>
      </c>
      <c r="CQ96" s="26"/>
      <c r="CR96" s="26"/>
      <c r="CS96" s="26">
        <f t="shared" si="168"/>
        <v>0</v>
      </c>
      <c r="CT96" s="26"/>
      <c r="CU96" s="26"/>
      <c r="CV96" s="26">
        <f t="shared" si="169"/>
        <v>0</v>
      </c>
      <c r="CW96" s="26"/>
      <c r="CX96" s="26"/>
      <c r="CY96" s="26">
        <f t="shared" si="170"/>
        <v>0</v>
      </c>
      <c r="CZ96" s="26"/>
      <c r="DA96" s="26"/>
      <c r="DB96" s="26">
        <f t="shared" si="171"/>
        <v>0</v>
      </c>
      <c r="DC96" s="26"/>
      <c r="DD96" s="26"/>
      <c r="DE96" s="26">
        <f t="shared" si="172"/>
        <v>0</v>
      </c>
      <c r="DF96" s="26"/>
      <c r="DG96" s="26"/>
      <c r="DH96" s="26">
        <f t="shared" si="173"/>
        <v>0</v>
      </c>
      <c r="DI96" s="26"/>
      <c r="DJ96" s="26"/>
      <c r="DK96" s="26">
        <f t="shared" si="174"/>
        <v>0</v>
      </c>
      <c r="DL96" s="26"/>
      <c r="DM96" s="26"/>
      <c r="DN96" s="26">
        <f t="shared" si="175"/>
        <v>0</v>
      </c>
      <c r="DO96" s="26"/>
      <c r="DP96" s="26"/>
      <c r="DQ96" s="26">
        <f t="shared" si="176"/>
        <v>0</v>
      </c>
      <c r="DR96" s="26"/>
      <c r="DS96" s="26"/>
      <c r="DT96" s="26">
        <f t="shared" si="177"/>
        <v>0</v>
      </c>
      <c r="DU96" s="26"/>
      <c r="DV96" s="26"/>
      <c r="DW96" s="26">
        <f t="shared" si="178"/>
        <v>0</v>
      </c>
      <c r="DX96" s="26"/>
      <c r="DY96" s="26"/>
      <c r="DZ96" s="26">
        <f t="shared" si="179"/>
        <v>0</v>
      </c>
      <c r="EA96" s="26"/>
      <c r="EB96" s="26"/>
      <c r="EC96" s="26">
        <f t="shared" si="180"/>
        <v>0</v>
      </c>
      <c r="ED96" s="26"/>
      <c r="EE96" s="26"/>
      <c r="EF96" s="26">
        <f t="shared" si="181"/>
        <v>0</v>
      </c>
      <c r="EG96" s="26"/>
      <c r="EH96" s="26"/>
      <c r="EI96" s="26">
        <f t="shared" si="182"/>
        <v>0</v>
      </c>
      <c r="EJ96" s="26"/>
      <c r="EK96" s="26"/>
      <c r="EL96" s="26">
        <f t="shared" si="183"/>
        <v>0</v>
      </c>
      <c r="EM96" s="26"/>
      <c r="EN96" s="26"/>
      <c r="EO96" s="26">
        <f t="shared" si="184"/>
        <v>0</v>
      </c>
      <c r="EP96" s="26"/>
      <c r="EQ96" s="26"/>
      <c r="ER96" s="26">
        <f t="shared" si="185"/>
        <v>0</v>
      </c>
      <c r="ES96" s="26"/>
      <c r="ET96" s="26"/>
      <c r="EU96" s="26">
        <f t="shared" si="186"/>
        <v>0</v>
      </c>
      <c r="EV96" s="26"/>
      <c r="EW96" s="26"/>
      <c r="EX96" s="26">
        <f t="shared" si="187"/>
        <v>0</v>
      </c>
      <c r="EY96" s="26"/>
      <c r="EZ96" s="26"/>
      <c r="FA96" s="26">
        <f t="shared" si="188"/>
        <v>0</v>
      </c>
      <c r="FB96" s="26"/>
      <c r="FC96" s="26"/>
      <c r="FD96" s="26">
        <f t="shared" si="189"/>
        <v>0</v>
      </c>
      <c r="FE96" s="26"/>
      <c r="FF96" s="26"/>
      <c r="FG96" s="26">
        <f t="shared" si="147"/>
        <v>0</v>
      </c>
      <c r="FH96" s="26"/>
      <c r="FI96" s="26"/>
      <c r="FJ96" s="26">
        <f t="shared" si="190"/>
        <v>0</v>
      </c>
      <c r="FK96" s="26"/>
      <c r="FL96" s="26"/>
      <c r="FM96" s="26">
        <f t="shared" si="191"/>
        <v>0</v>
      </c>
      <c r="FN96" s="26"/>
      <c r="FO96" s="26"/>
      <c r="FP96" s="26">
        <f t="shared" si="192"/>
        <v>0</v>
      </c>
      <c r="FQ96" s="26"/>
      <c r="FR96" s="26"/>
      <c r="FS96" s="26">
        <f t="shared" si="193"/>
        <v>0</v>
      </c>
      <c r="FT96" s="26"/>
      <c r="FU96" s="26"/>
      <c r="FV96" s="26">
        <f t="shared" si="194"/>
        <v>0</v>
      </c>
      <c r="FW96" s="26"/>
      <c r="FX96" s="26"/>
      <c r="FY96" s="26">
        <f t="shared" si="195"/>
        <v>0</v>
      </c>
      <c r="FZ96" s="26"/>
      <c r="GA96" s="26"/>
      <c r="GB96" s="26">
        <f t="shared" si="196"/>
        <v>0</v>
      </c>
      <c r="GC96" s="26"/>
      <c r="GD96" s="26"/>
      <c r="GE96" s="26">
        <f t="shared" si="197"/>
        <v>0</v>
      </c>
      <c r="GF96" s="26"/>
      <c r="GG96" s="26"/>
      <c r="GH96" s="26">
        <f t="shared" si="198"/>
        <v>0</v>
      </c>
      <c r="GI96" s="26"/>
      <c r="GJ96" s="26"/>
      <c r="GK96" s="26">
        <f t="shared" si="199"/>
        <v>0</v>
      </c>
      <c r="GL96" s="26"/>
      <c r="GM96" s="26"/>
      <c r="GN96" s="26">
        <f t="shared" si="200"/>
        <v>0</v>
      </c>
      <c r="GO96" s="26"/>
      <c r="GP96" s="26"/>
      <c r="GQ96" s="26">
        <f t="shared" si="201"/>
        <v>0</v>
      </c>
      <c r="GR96" s="26"/>
      <c r="GS96" s="26"/>
      <c r="GT96" s="26">
        <f t="shared" si="202"/>
        <v>0</v>
      </c>
      <c r="GU96" s="26"/>
      <c r="GV96" s="26"/>
      <c r="GW96" s="26">
        <f t="shared" si="203"/>
        <v>0</v>
      </c>
      <c r="GX96" s="26"/>
      <c r="GY96" s="26"/>
      <c r="GZ96" s="26">
        <f t="shared" si="204"/>
        <v>0</v>
      </c>
      <c r="HA96" s="26"/>
      <c r="HB96" s="26"/>
      <c r="HC96" s="26">
        <f t="shared" si="205"/>
        <v>0</v>
      </c>
      <c r="HD96" s="26"/>
      <c r="HE96" s="26"/>
      <c r="HF96" s="26">
        <f t="shared" si="206"/>
        <v>0</v>
      </c>
      <c r="HG96" s="26"/>
      <c r="HH96" s="26"/>
      <c r="HI96" s="26">
        <f t="shared" si="207"/>
        <v>0</v>
      </c>
      <c r="HJ96" s="26"/>
      <c r="HK96" s="26"/>
      <c r="HL96" s="26">
        <f t="shared" si="208"/>
        <v>0</v>
      </c>
      <c r="HM96" s="26"/>
      <c r="HN96" s="26"/>
      <c r="HO96" s="26">
        <f t="shared" si="209"/>
        <v>0</v>
      </c>
      <c r="HP96" s="26"/>
      <c r="HQ96" s="26"/>
      <c r="HR96" s="26">
        <f t="shared" si="210"/>
        <v>0</v>
      </c>
      <c r="HS96" s="26"/>
      <c r="HT96" s="26"/>
      <c r="HU96" s="26">
        <f>HR96+HS96-HT96</f>
        <v>0</v>
      </c>
      <c r="HV96" s="26"/>
      <c r="HW96" s="26"/>
      <c r="HX96" s="26">
        <f t="shared" si="211"/>
        <v>0</v>
      </c>
      <c r="HY96" s="26"/>
      <c r="HZ96" s="26"/>
      <c r="IA96" s="26">
        <f t="shared" si="212"/>
        <v>0</v>
      </c>
      <c r="IB96" s="26"/>
      <c r="IC96" s="26"/>
      <c r="ID96" s="26">
        <f t="shared" si="213"/>
        <v>0</v>
      </c>
      <c r="IE96" s="26"/>
      <c r="IF96" s="26"/>
      <c r="IG96" s="33">
        <f t="shared" si="214"/>
        <v>0</v>
      </c>
      <c r="IH96" s="26"/>
      <c r="II96" s="26"/>
      <c r="IJ96" s="33">
        <f t="shared" si="215"/>
        <v>0</v>
      </c>
      <c r="IK96" s="26"/>
      <c r="IL96" s="26"/>
      <c r="IM96" s="33">
        <f t="shared" si="216"/>
        <v>0</v>
      </c>
      <c r="IN96" s="26"/>
      <c r="IO96" s="26"/>
      <c r="IP96" s="26">
        <f t="shared" si="217"/>
        <v>0</v>
      </c>
      <c r="IQ96" s="26"/>
      <c r="IR96" s="26"/>
      <c r="IS96" s="26">
        <f t="shared" si="218"/>
        <v>0</v>
      </c>
      <c r="IT96" s="26"/>
      <c r="IU96" s="26"/>
      <c r="IV96" s="26">
        <f t="shared" si="219"/>
        <v>0</v>
      </c>
      <c r="IW96" s="26"/>
      <c r="IX96" s="26"/>
      <c r="IY96" s="26">
        <f t="shared" si="220"/>
        <v>0</v>
      </c>
      <c r="IZ96" s="26"/>
      <c r="JA96" s="26"/>
      <c r="JB96" s="26">
        <f t="shared" si="221"/>
        <v>0</v>
      </c>
      <c r="JC96" s="26"/>
      <c r="JD96" s="26"/>
      <c r="JE96" s="26">
        <f t="shared" si="222"/>
        <v>0</v>
      </c>
      <c r="JF96" s="26"/>
      <c r="JG96" s="26"/>
      <c r="JH96" s="26">
        <f t="shared" si="223"/>
        <v>0</v>
      </c>
      <c r="JI96" s="26"/>
      <c r="JJ96" s="26"/>
      <c r="JK96" s="26">
        <f t="shared" si="224"/>
        <v>0</v>
      </c>
      <c r="JL96" s="26"/>
      <c r="JM96" s="26"/>
      <c r="JN96" s="26">
        <f t="shared" si="225"/>
        <v>0</v>
      </c>
      <c r="JO96" s="26"/>
      <c r="JP96" s="26"/>
      <c r="JQ96" s="26">
        <f t="shared" si="226"/>
        <v>0</v>
      </c>
      <c r="JR96" s="26"/>
      <c r="JS96" s="26"/>
      <c r="JT96" s="26">
        <f t="shared" si="227"/>
        <v>0</v>
      </c>
      <c r="JU96" s="26"/>
      <c r="JV96" s="26"/>
      <c r="JW96" s="26">
        <f t="shared" si="278"/>
        <v>0</v>
      </c>
      <c r="JX96" s="26"/>
      <c r="JY96" s="26"/>
      <c r="JZ96" s="26">
        <f t="shared" si="228"/>
        <v>0</v>
      </c>
      <c r="KA96" s="26"/>
      <c r="KB96" s="26"/>
      <c r="KC96" s="26">
        <f t="shared" si="229"/>
        <v>0</v>
      </c>
      <c r="KD96" s="26"/>
      <c r="KE96" s="26"/>
      <c r="KF96" s="26">
        <f t="shared" si="230"/>
        <v>0</v>
      </c>
      <c r="KG96" s="26"/>
      <c r="KH96" s="26"/>
      <c r="KI96" s="26">
        <f t="shared" si="231"/>
        <v>0</v>
      </c>
      <c r="KJ96" s="26"/>
      <c r="KK96" s="26"/>
      <c r="KL96" s="26">
        <f t="shared" si="232"/>
        <v>0</v>
      </c>
      <c r="KM96" s="26"/>
      <c r="KN96" s="26"/>
      <c r="KO96" s="26">
        <f t="shared" si="233"/>
        <v>0</v>
      </c>
      <c r="KP96" s="26"/>
      <c r="KQ96" s="26"/>
      <c r="KR96" s="26">
        <f t="shared" si="234"/>
        <v>0</v>
      </c>
      <c r="KS96" s="26"/>
      <c r="KT96" s="26"/>
      <c r="KU96" s="26">
        <f t="shared" si="235"/>
        <v>0</v>
      </c>
      <c r="KV96" s="26"/>
      <c r="KW96" s="26"/>
      <c r="KX96" s="26">
        <f t="shared" si="236"/>
        <v>0</v>
      </c>
      <c r="KY96" s="26"/>
      <c r="KZ96" s="26"/>
      <c r="LA96" s="26">
        <f t="shared" si="237"/>
        <v>0</v>
      </c>
      <c r="LB96" s="26"/>
      <c r="LC96" s="26"/>
      <c r="LD96" s="26">
        <f t="shared" si="238"/>
        <v>0</v>
      </c>
      <c r="LE96" s="26"/>
      <c r="LF96" s="26"/>
      <c r="LG96" s="26">
        <f t="shared" si="239"/>
        <v>0</v>
      </c>
      <c r="LH96" s="26"/>
      <c r="LI96" s="26"/>
      <c r="LJ96" s="26">
        <f t="shared" si="240"/>
        <v>0</v>
      </c>
      <c r="LK96" s="26"/>
      <c r="LL96" s="26"/>
      <c r="LM96" s="26">
        <f t="shared" si="241"/>
        <v>0</v>
      </c>
      <c r="LN96" s="26"/>
      <c r="LO96" s="26"/>
      <c r="LP96" s="26">
        <f t="shared" si="242"/>
        <v>0</v>
      </c>
      <c r="LQ96" s="26"/>
      <c r="LR96" s="26"/>
      <c r="LS96" s="26">
        <f t="shared" si="149"/>
        <v>0</v>
      </c>
      <c r="LT96" s="26"/>
      <c r="LU96" s="26"/>
      <c r="LV96" s="26">
        <f t="shared" si="243"/>
        <v>0</v>
      </c>
      <c r="LW96" s="26"/>
      <c r="LX96" s="26"/>
      <c r="LY96" s="26">
        <f t="shared" si="150"/>
        <v>0</v>
      </c>
      <c r="LZ96" s="26"/>
      <c r="MA96" s="26"/>
      <c r="MB96" s="26">
        <f t="shared" si="244"/>
        <v>0</v>
      </c>
      <c r="MC96" s="26"/>
      <c r="MD96" s="26"/>
      <c r="ME96" s="26">
        <f t="shared" si="245"/>
        <v>0</v>
      </c>
      <c r="MF96" s="26"/>
      <c r="MG96" s="26"/>
      <c r="MH96" s="26">
        <f t="shared" si="246"/>
        <v>0</v>
      </c>
      <c r="MI96" s="26"/>
      <c r="MJ96" s="26"/>
      <c r="MK96" s="26">
        <f t="shared" si="247"/>
        <v>0</v>
      </c>
      <c r="ML96" s="26"/>
      <c r="MM96" s="26"/>
      <c r="MN96" s="26">
        <f t="shared" si="248"/>
        <v>0</v>
      </c>
      <c r="MO96" s="26"/>
      <c r="MP96" s="26"/>
      <c r="MQ96" s="26">
        <f t="shared" si="249"/>
        <v>0</v>
      </c>
      <c r="MR96" s="26"/>
      <c r="MS96" s="26"/>
      <c r="MT96" s="26">
        <f t="shared" si="250"/>
        <v>0</v>
      </c>
      <c r="MU96" s="26"/>
      <c r="MV96" s="26"/>
      <c r="MW96" s="26">
        <f t="shared" si="251"/>
        <v>0</v>
      </c>
      <c r="MX96" s="26"/>
      <c r="MY96" s="26"/>
      <c r="MZ96" s="26">
        <f t="shared" si="252"/>
        <v>0</v>
      </c>
      <c r="NA96" s="26"/>
      <c r="NB96" s="26"/>
      <c r="NC96" s="26">
        <f t="shared" si="253"/>
        <v>0</v>
      </c>
      <c r="ND96" s="26"/>
      <c r="NE96" s="26"/>
      <c r="NF96" s="26">
        <f t="shared" si="254"/>
        <v>0</v>
      </c>
      <c r="NG96" s="26"/>
      <c r="NH96" s="26"/>
      <c r="NI96" s="26">
        <f t="shared" si="255"/>
        <v>0</v>
      </c>
      <c r="NJ96" s="26"/>
      <c r="NK96" s="26"/>
      <c r="NL96" s="26">
        <f t="shared" si="256"/>
        <v>0</v>
      </c>
      <c r="NM96" s="26"/>
      <c r="NN96" s="26"/>
      <c r="NO96" s="26">
        <f t="shared" si="257"/>
        <v>0</v>
      </c>
      <c r="NP96" s="26"/>
      <c r="NQ96" s="26"/>
      <c r="NR96" s="26">
        <f t="shared" si="258"/>
        <v>0</v>
      </c>
      <c r="NS96" s="26"/>
      <c r="NT96" s="26"/>
      <c r="NU96" s="26">
        <f t="shared" si="259"/>
        <v>0</v>
      </c>
      <c r="NV96" s="26"/>
      <c r="NW96" s="26"/>
      <c r="NX96" s="26">
        <f t="shared" si="260"/>
        <v>0</v>
      </c>
      <c r="NY96" s="26"/>
      <c r="NZ96" s="26"/>
      <c r="OA96" s="26">
        <f t="shared" si="261"/>
        <v>0</v>
      </c>
      <c r="OB96" s="26"/>
      <c r="OC96" s="26"/>
      <c r="OD96" s="26">
        <f t="shared" si="262"/>
        <v>0</v>
      </c>
      <c r="OE96" s="26"/>
      <c r="OF96" s="26"/>
      <c r="OG96" s="26">
        <f t="shared" si="263"/>
        <v>0</v>
      </c>
      <c r="OH96" s="26"/>
      <c r="OI96" s="26"/>
      <c r="OJ96" s="26">
        <f t="shared" si="264"/>
        <v>0</v>
      </c>
      <c r="OK96" s="26"/>
      <c r="OL96" s="26"/>
      <c r="OM96" s="26">
        <f t="shared" si="279"/>
        <v>0</v>
      </c>
      <c r="ON96" s="26"/>
      <c r="OO96" s="26"/>
      <c r="OP96" s="26">
        <f t="shared" si="265"/>
        <v>0</v>
      </c>
      <c r="OQ96" s="26"/>
      <c r="OR96" s="26"/>
      <c r="OS96" s="27">
        <f t="shared" si="266"/>
        <v>0</v>
      </c>
      <c r="OT96" s="26"/>
      <c r="OU96" s="26"/>
      <c r="OV96" s="26">
        <f t="shared" si="280"/>
        <v>0</v>
      </c>
      <c r="OW96" s="26"/>
      <c r="OX96" s="26"/>
      <c r="OY96" s="26">
        <f t="shared" si="267"/>
        <v>0</v>
      </c>
      <c r="OZ96" s="26"/>
      <c r="PA96" s="26"/>
      <c r="PB96" s="26">
        <f t="shared" si="268"/>
        <v>0</v>
      </c>
      <c r="PC96" s="26"/>
      <c r="PD96" s="26"/>
      <c r="PE96" s="26">
        <f t="shared" si="269"/>
        <v>0</v>
      </c>
      <c r="PF96" s="28">
        <f t="shared" si="270"/>
        <v>0</v>
      </c>
      <c r="PG96" s="29">
        <f t="shared" si="271"/>
        <v>0</v>
      </c>
      <c r="PH96" s="18"/>
      <c r="PI96" s="28">
        <f t="shared" si="272"/>
        <v>0</v>
      </c>
      <c r="PJ96" s="29">
        <f t="shared" si="273"/>
        <v>0</v>
      </c>
      <c r="PK96" s="6"/>
      <c r="PL96" s="28">
        <f t="shared" si="274"/>
        <v>0</v>
      </c>
      <c r="PM96" s="28">
        <f t="shared" si="275"/>
        <v>0</v>
      </c>
      <c r="PN96" s="6"/>
      <c r="PO96" s="28">
        <f t="shared" si="276"/>
        <v>0</v>
      </c>
      <c r="PP96" s="29">
        <f t="shared" si="277"/>
        <v>0</v>
      </c>
    </row>
    <row r="97" spans="1:432" s="30" customFormat="1" ht="20.25" hidden="1" x14ac:dyDescent="0.3">
      <c r="A97" s="19">
        <v>93</v>
      </c>
      <c r="B97" s="31" t="s">
        <v>206</v>
      </c>
      <c r="C97" s="45" t="s">
        <v>207</v>
      </c>
      <c r="D97" s="26">
        <v>0</v>
      </c>
      <c r="E97" s="26"/>
      <c r="F97" s="26"/>
      <c r="G97" s="26">
        <f t="shared" si="281"/>
        <v>0</v>
      </c>
      <c r="H97" s="26"/>
      <c r="I97" s="26"/>
      <c r="J97" s="26">
        <f t="shared" si="282"/>
        <v>0</v>
      </c>
      <c r="K97" s="26"/>
      <c r="L97" s="26"/>
      <c r="M97" s="26">
        <f t="shared" si="294"/>
        <v>0</v>
      </c>
      <c r="N97" s="26"/>
      <c r="O97" s="26"/>
      <c r="P97" s="26">
        <f t="shared" si="295"/>
        <v>0</v>
      </c>
      <c r="Q97" s="26"/>
      <c r="R97" s="26"/>
      <c r="S97" s="26">
        <f t="shared" si="285"/>
        <v>0</v>
      </c>
      <c r="T97" s="26"/>
      <c r="U97" s="26"/>
      <c r="V97" s="26">
        <f>S97+T97-U97</f>
        <v>0</v>
      </c>
      <c r="W97" s="26"/>
      <c r="X97" s="26"/>
      <c r="Y97" s="26">
        <f t="shared" si="287"/>
        <v>0</v>
      </c>
      <c r="Z97" s="26"/>
      <c r="AA97" s="26"/>
      <c r="AB97" s="26">
        <f t="shared" si="288"/>
        <v>0</v>
      </c>
      <c r="AC97" s="26"/>
      <c r="AD97" s="26"/>
      <c r="AE97" s="26">
        <f t="shared" si="289"/>
        <v>0</v>
      </c>
      <c r="AF97" s="26"/>
      <c r="AG97" s="26"/>
      <c r="AH97" s="26">
        <f t="shared" si="290"/>
        <v>0</v>
      </c>
      <c r="AI97" s="26"/>
      <c r="AJ97" s="26"/>
      <c r="AK97" s="26">
        <f t="shared" si="291"/>
        <v>0</v>
      </c>
      <c r="AL97" s="26"/>
      <c r="AM97" s="26"/>
      <c r="AN97" s="26">
        <f t="shared" si="292"/>
        <v>0</v>
      </c>
      <c r="AO97" s="26"/>
      <c r="AP97" s="26"/>
      <c r="AQ97" s="26">
        <f t="shared" si="293"/>
        <v>0</v>
      </c>
      <c r="AR97" s="26"/>
      <c r="AS97" s="26"/>
      <c r="AT97" s="26">
        <f t="shared" si="151"/>
        <v>0</v>
      </c>
      <c r="AU97" s="26"/>
      <c r="AV97" s="26"/>
      <c r="AW97" s="26">
        <f t="shared" si="152"/>
        <v>0</v>
      </c>
      <c r="AX97" s="26"/>
      <c r="AY97" s="26"/>
      <c r="AZ97" s="26">
        <f t="shared" si="153"/>
        <v>0</v>
      </c>
      <c r="BA97" s="26"/>
      <c r="BB97" s="26"/>
      <c r="BC97" s="26">
        <f t="shared" si="154"/>
        <v>0</v>
      </c>
      <c r="BD97" s="26"/>
      <c r="BE97" s="26"/>
      <c r="BF97" s="26">
        <f t="shared" si="155"/>
        <v>0</v>
      </c>
      <c r="BG97" s="26"/>
      <c r="BH97" s="26"/>
      <c r="BI97" s="26">
        <f t="shared" si="156"/>
        <v>0</v>
      </c>
      <c r="BJ97" s="26"/>
      <c r="BK97" s="26"/>
      <c r="BL97" s="26">
        <f t="shared" si="157"/>
        <v>0</v>
      </c>
      <c r="BM97" s="26"/>
      <c r="BN97" s="26"/>
      <c r="BO97" s="26">
        <f t="shared" si="158"/>
        <v>0</v>
      </c>
      <c r="BP97" s="26"/>
      <c r="BQ97" s="26"/>
      <c r="BR97" s="26">
        <f t="shared" si="159"/>
        <v>0</v>
      </c>
      <c r="BS97" s="26"/>
      <c r="BT97" s="26"/>
      <c r="BU97" s="26">
        <f t="shared" si="160"/>
        <v>0</v>
      </c>
      <c r="BV97" s="26"/>
      <c r="BW97" s="26"/>
      <c r="BX97" s="26">
        <f t="shared" si="161"/>
        <v>0</v>
      </c>
      <c r="BY97" s="26"/>
      <c r="BZ97" s="26"/>
      <c r="CA97" s="27">
        <f t="shared" si="162"/>
        <v>0</v>
      </c>
      <c r="CB97" s="26"/>
      <c r="CC97" s="26"/>
      <c r="CD97" s="26">
        <f t="shared" si="163"/>
        <v>0</v>
      </c>
      <c r="CE97" s="26"/>
      <c r="CF97" s="26"/>
      <c r="CG97" s="26">
        <f t="shared" si="164"/>
        <v>0</v>
      </c>
      <c r="CH97" s="26"/>
      <c r="CI97" s="26"/>
      <c r="CJ97" s="26">
        <f t="shared" si="165"/>
        <v>0</v>
      </c>
      <c r="CK97" s="26"/>
      <c r="CL97" s="26"/>
      <c r="CM97" s="26">
        <f t="shared" si="166"/>
        <v>0</v>
      </c>
      <c r="CN97" s="26"/>
      <c r="CO97" s="26"/>
      <c r="CP97" s="26">
        <f t="shared" si="167"/>
        <v>0</v>
      </c>
      <c r="CQ97" s="26"/>
      <c r="CR97" s="26"/>
      <c r="CS97" s="26">
        <f t="shared" si="168"/>
        <v>0</v>
      </c>
      <c r="CT97" s="26"/>
      <c r="CU97" s="26"/>
      <c r="CV97" s="26">
        <f t="shared" si="169"/>
        <v>0</v>
      </c>
      <c r="CW97" s="26"/>
      <c r="CX97" s="26"/>
      <c r="CY97" s="26">
        <f t="shared" si="170"/>
        <v>0</v>
      </c>
      <c r="CZ97" s="26"/>
      <c r="DA97" s="26"/>
      <c r="DB97" s="26">
        <f t="shared" si="171"/>
        <v>0</v>
      </c>
      <c r="DC97" s="26"/>
      <c r="DD97" s="26"/>
      <c r="DE97" s="26">
        <f t="shared" si="172"/>
        <v>0</v>
      </c>
      <c r="DF97" s="26"/>
      <c r="DG97" s="26"/>
      <c r="DH97" s="26">
        <f t="shared" si="173"/>
        <v>0</v>
      </c>
      <c r="DI97" s="26"/>
      <c r="DJ97" s="26"/>
      <c r="DK97" s="26">
        <f t="shared" si="174"/>
        <v>0</v>
      </c>
      <c r="DL97" s="26"/>
      <c r="DM97" s="26"/>
      <c r="DN97" s="26">
        <f t="shared" si="175"/>
        <v>0</v>
      </c>
      <c r="DO97" s="26"/>
      <c r="DP97" s="26"/>
      <c r="DQ97" s="26">
        <f t="shared" si="176"/>
        <v>0</v>
      </c>
      <c r="DR97" s="26"/>
      <c r="DS97" s="26"/>
      <c r="DT97" s="26">
        <f t="shared" si="177"/>
        <v>0</v>
      </c>
      <c r="DU97" s="26"/>
      <c r="DV97" s="26"/>
      <c r="DW97" s="26">
        <f t="shared" si="178"/>
        <v>0</v>
      </c>
      <c r="DX97" s="26"/>
      <c r="DY97" s="26"/>
      <c r="DZ97" s="26">
        <f t="shared" si="179"/>
        <v>0</v>
      </c>
      <c r="EA97" s="26"/>
      <c r="EB97" s="26"/>
      <c r="EC97" s="26">
        <f t="shared" si="180"/>
        <v>0</v>
      </c>
      <c r="ED97" s="26"/>
      <c r="EE97" s="26"/>
      <c r="EF97" s="26">
        <f t="shared" si="181"/>
        <v>0</v>
      </c>
      <c r="EG97" s="26"/>
      <c r="EH97" s="26"/>
      <c r="EI97" s="26">
        <f t="shared" si="182"/>
        <v>0</v>
      </c>
      <c r="EJ97" s="26"/>
      <c r="EK97" s="26"/>
      <c r="EL97" s="26">
        <f t="shared" si="183"/>
        <v>0</v>
      </c>
      <c r="EM97" s="26"/>
      <c r="EN97" s="26"/>
      <c r="EO97" s="26">
        <f t="shared" si="184"/>
        <v>0</v>
      </c>
      <c r="EP97" s="26"/>
      <c r="EQ97" s="26"/>
      <c r="ER97" s="26">
        <f t="shared" si="185"/>
        <v>0</v>
      </c>
      <c r="ES97" s="26"/>
      <c r="ET97" s="26"/>
      <c r="EU97" s="26">
        <f t="shared" si="186"/>
        <v>0</v>
      </c>
      <c r="EV97" s="26"/>
      <c r="EW97" s="26"/>
      <c r="EX97" s="26"/>
      <c r="EY97" s="26"/>
      <c r="EZ97" s="26" t="s">
        <v>191</v>
      </c>
      <c r="FA97" s="26">
        <v>0</v>
      </c>
      <c r="FB97" s="26"/>
      <c r="FC97" s="26"/>
      <c r="FD97" s="26">
        <f t="shared" si="189"/>
        <v>0</v>
      </c>
      <c r="FE97" s="26"/>
      <c r="FF97" s="26"/>
      <c r="FG97" s="26">
        <f t="shared" si="147"/>
        <v>0</v>
      </c>
      <c r="FH97" s="26"/>
      <c r="FI97" s="26"/>
      <c r="FJ97" s="26">
        <f t="shared" si="190"/>
        <v>0</v>
      </c>
      <c r="FK97" s="26"/>
      <c r="FL97" s="26"/>
      <c r="FM97" s="26">
        <f t="shared" si="191"/>
        <v>0</v>
      </c>
      <c r="FN97" s="26"/>
      <c r="FO97" s="26"/>
      <c r="FP97" s="26">
        <f t="shared" si="192"/>
        <v>0</v>
      </c>
      <c r="FQ97" s="26"/>
      <c r="FR97" s="26"/>
      <c r="FS97" s="26">
        <f t="shared" si="193"/>
        <v>0</v>
      </c>
      <c r="FT97" s="26"/>
      <c r="FU97" s="26"/>
      <c r="FV97" s="26">
        <f t="shared" si="194"/>
        <v>0</v>
      </c>
      <c r="FW97" s="26"/>
      <c r="FX97" s="26"/>
      <c r="FY97" s="26">
        <f t="shared" si="195"/>
        <v>0</v>
      </c>
      <c r="FZ97" s="26"/>
      <c r="GA97" s="26"/>
      <c r="GB97" s="26">
        <f t="shared" si="196"/>
        <v>0</v>
      </c>
      <c r="GC97" s="26"/>
      <c r="GD97" s="26"/>
      <c r="GE97" s="26">
        <f t="shared" si="197"/>
        <v>0</v>
      </c>
      <c r="GF97" s="26"/>
      <c r="GG97" s="26"/>
      <c r="GH97" s="26">
        <f t="shared" si="198"/>
        <v>0</v>
      </c>
      <c r="GI97" s="26"/>
      <c r="GJ97" s="26"/>
      <c r="GK97" s="26">
        <f t="shared" si="199"/>
        <v>0</v>
      </c>
      <c r="GL97" s="26"/>
      <c r="GM97" s="26"/>
      <c r="GN97" s="26">
        <f t="shared" si="200"/>
        <v>0</v>
      </c>
      <c r="GO97" s="26"/>
      <c r="GP97" s="26"/>
      <c r="GQ97" s="26">
        <f t="shared" si="201"/>
        <v>0</v>
      </c>
      <c r="GR97" s="26"/>
      <c r="GS97" s="26"/>
      <c r="GT97" s="26">
        <f t="shared" si="202"/>
        <v>0</v>
      </c>
      <c r="GU97" s="26"/>
      <c r="GV97" s="26"/>
      <c r="GW97" s="26">
        <f t="shared" si="203"/>
        <v>0</v>
      </c>
      <c r="GX97" s="26"/>
      <c r="GY97" s="26"/>
      <c r="GZ97" s="26">
        <f t="shared" si="204"/>
        <v>0</v>
      </c>
      <c r="HA97" s="26"/>
      <c r="HB97" s="26"/>
      <c r="HC97" s="26">
        <f t="shared" si="205"/>
        <v>0</v>
      </c>
      <c r="HD97" s="26"/>
      <c r="HE97" s="26"/>
      <c r="HF97" s="26">
        <f t="shared" si="206"/>
        <v>0</v>
      </c>
      <c r="HG97" s="26"/>
      <c r="HH97" s="26"/>
      <c r="HI97" s="26">
        <f t="shared" si="207"/>
        <v>0</v>
      </c>
      <c r="HJ97" s="26"/>
      <c r="HK97" s="26"/>
      <c r="HL97" s="26">
        <f t="shared" si="208"/>
        <v>0</v>
      </c>
      <c r="HM97" s="26"/>
      <c r="HN97" s="26"/>
      <c r="HO97" s="26">
        <f t="shared" si="209"/>
        <v>0</v>
      </c>
      <c r="HP97" s="26"/>
      <c r="HQ97" s="26"/>
      <c r="HR97" s="26">
        <f t="shared" si="210"/>
        <v>0</v>
      </c>
      <c r="HS97" s="26"/>
      <c r="HT97" s="26"/>
      <c r="HU97" s="26">
        <f>HR97+HS97-HT97</f>
        <v>0</v>
      </c>
      <c r="HV97" s="26"/>
      <c r="HW97" s="26"/>
      <c r="HX97" s="26">
        <f t="shared" si="211"/>
        <v>0</v>
      </c>
      <c r="HY97" s="26"/>
      <c r="HZ97" s="26"/>
      <c r="IA97" s="26">
        <f t="shared" si="212"/>
        <v>0</v>
      </c>
      <c r="IB97" s="26"/>
      <c r="IC97" s="26"/>
      <c r="ID97" s="26">
        <f t="shared" si="213"/>
        <v>0</v>
      </c>
      <c r="IE97" s="26"/>
      <c r="IF97" s="26"/>
      <c r="IG97" s="33">
        <f t="shared" si="214"/>
        <v>0</v>
      </c>
      <c r="IH97" s="26"/>
      <c r="II97" s="26"/>
      <c r="IJ97" s="33">
        <f t="shared" si="215"/>
        <v>0</v>
      </c>
      <c r="IK97" s="26"/>
      <c r="IL97" s="26"/>
      <c r="IM97" s="33">
        <f t="shared" si="216"/>
        <v>0</v>
      </c>
      <c r="IN97" s="26"/>
      <c r="IO97" s="26"/>
      <c r="IP97" s="26">
        <f t="shared" si="217"/>
        <v>0</v>
      </c>
      <c r="IQ97" s="26"/>
      <c r="IR97" s="26"/>
      <c r="IS97" s="26">
        <f t="shared" si="218"/>
        <v>0</v>
      </c>
      <c r="IT97" s="26"/>
      <c r="IU97" s="26"/>
      <c r="IV97" s="26">
        <f t="shared" si="219"/>
        <v>0</v>
      </c>
      <c r="IW97" s="26">
        <v>1</v>
      </c>
      <c r="IX97" s="26">
        <v>1</v>
      </c>
      <c r="IY97" s="26">
        <f t="shared" si="220"/>
        <v>0</v>
      </c>
      <c r="IZ97" s="26"/>
      <c r="JA97" s="26"/>
      <c r="JB97" s="26">
        <f t="shared" si="221"/>
        <v>0</v>
      </c>
      <c r="JC97" s="26"/>
      <c r="JD97" s="26"/>
      <c r="JE97" s="26">
        <f t="shared" si="222"/>
        <v>0</v>
      </c>
      <c r="JF97" s="26"/>
      <c r="JG97" s="26"/>
      <c r="JH97" s="26">
        <f t="shared" si="223"/>
        <v>0</v>
      </c>
      <c r="JI97" s="26"/>
      <c r="JJ97" s="26"/>
      <c r="JK97" s="26">
        <f t="shared" si="224"/>
        <v>0</v>
      </c>
      <c r="JL97" s="26"/>
      <c r="JM97" s="26"/>
      <c r="JN97" s="26">
        <f t="shared" si="225"/>
        <v>0</v>
      </c>
      <c r="JO97" s="26"/>
      <c r="JP97" s="26"/>
      <c r="JQ97" s="26">
        <f t="shared" si="226"/>
        <v>0</v>
      </c>
      <c r="JR97" s="26"/>
      <c r="JS97" s="26"/>
      <c r="JT97" s="26">
        <f t="shared" si="227"/>
        <v>0</v>
      </c>
      <c r="JU97" s="26"/>
      <c r="JV97" s="26"/>
      <c r="JW97" s="26">
        <f t="shared" si="278"/>
        <v>0</v>
      </c>
      <c r="JX97" s="26"/>
      <c r="JY97" s="26"/>
      <c r="JZ97" s="26">
        <f t="shared" si="228"/>
        <v>0</v>
      </c>
      <c r="KA97" s="26"/>
      <c r="KB97" s="26"/>
      <c r="KC97" s="26">
        <f t="shared" si="229"/>
        <v>0</v>
      </c>
      <c r="KD97" s="26"/>
      <c r="KE97" s="26"/>
      <c r="KF97" s="26">
        <f t="shared" si="230"/>
        <v>0</v>
      </c>
      <c r="KG97" s="26"/>
      <c r="KH97" s="26"/>
      <c r="KI97" s="26">
        <f t="shared" si="231"/>
        <v>0</v>
      </c>
      <c r="KJ97" s="26"/>
      <c r="KK97" s="26"/>
      <c r="KL97" s="26">
        <f t="shared" si="232"/>
        <v>0</v>
      </c>
      <c r="KM97" s="26"/>
      <c r="KN97" s="26"/>
      <c r="KO97" s="26">
        <f t="shared" si="233"/>
        <v>0</v>
      </c>
      <c r="KP97" s="26"/>
      <c r="KQ97" s="26"/>
      <c r="KR97" s="26">
        <f t="shared" si="234"/>
        <v>0</v>
      </c>
      <c r="KS97" s="26"/>
      <c r="KT97" s="26"/>
      <c r="KU97" s="26">
        <f t="shared" si="235"/>
        <v>0</v>
      </c>
      <c r="KV97" s="26"/>
      <c r="KW97" s="26"/>
      <c r="KX97" s="26">
        <f t="shared" si="236"/>
        <v>0</v>
      </c>
      <c r="KY97" s="26"/>
      <c r="KZ97" s="26"/>
      <c r="LA97" s="26">
        <f t="shared" si="237"/>
        <v>0</v>
      </c>
      <c r="LB97" s="26"/>
      <c r="LC97" s="26"/>
      <c r="LD97" s="26">
        <f t="shared" si="238"/>
        <v>0</v>
      </c>
      <c r="LE97" s="26"/>
      <c r="LF97" s="26"/>
      <c r="LG97" s="26">
        <f t="shared" si="239"/>
        <v>0</v>
      </c>
      <c r="LH97" s="26"/>
      <c r="LI97" s="26"/>
      <c r="LJ97" s="26">
        <f t="shared" si="240"/>
        <v>0</v>
      </c>
      <c r="LK97" s="26"/>
      <c r="LL97" s="26"/>
      <c r="LM97" s="26">
        <f t="shared" si="241"/>
        <v>0</v>
      </c>
      <c r="LN97" s="26"/>
      <c r="LO97" s="26"/>
      <c r="LP97" s="26">
        <f t="shared" si="242"/>
        <v>0</v>
      </c>
      <c r="LQ97" s="26"/>
      <c r="LR97" s="26"/>
      <c r="LS97" s="26">
        <f t="shared" si="149"/>
        <v>0</v>
      </c>
      <c r="LT97" s="26"/>
      <c r="LU97" s="26"/>
      <c r="LV97" s="26">
        <f t="shared" si="243"/>
        <v>0</v>
      </c>
      <c r="LW97" s="26"/>
      <c r="LX97" s="26"/>
      <c r="LY97" s="26">
        <f t="shared" si="150"/>
        <v>0</v>
      </c>
      <c r="LZ97" s="26"/>
      <c r="MA97" s="26"/>
      <c r="MB97" s="26">
        <f t="shared" si="244"/>
        <v>0</v>
      </c>
      <c r="MC97" s="26"/>
      <c r="MD97" s="26"/>
      <c r="ME97" s="26">
        <f t="shared" si="245"/>
        <v>0</v>
      </c>
      <c r="MF97" s="26"/>
      <c r="MG97" s="26"/>
      <c r="MH97" s="26">
        <f t="shared" si="246"/>
        <v>0</v>
      </c>
      <c r="MI97" s="26"/>
      <c r="MJ97" s="26"/>
      <c r="MK97" s="26">
        <f t="shared" si="247"/>
        <v>0</v>
      </c>
      <c r="ML97" s="26"/>
      <c r="MM97" s="26"/>
      <c r="MN97" s="26">
        <f t="shared" si="248"/>
        <v>0</v>
      </c>
      <c r="MO97" s="26"/>
      <c r="MP97" s="26"/>
      <c r="MQ97" s="26">
        <f t="shared" si="249"/>
        <v>0</v>
      </c>
      <c r="MR97" s="26"/>
      <c r="MS97" s="26"/>
      <c r="MT97" s="26">
        <f t="shared" si="250"/>
        <v>0</v>
      </c>
      <c r="MU97" s="26"/>
      <c r="MV97" s="26"/>
      <c r="MW97" s="26">
        <f t="shared" si="251"/>
        <v>0</v>
      </c>
      <c r="MX97" s="26"/>
      <c r="MY97" s="26"/>
      <c r="MZ97" s="26">
        <f t="shared" si="252"/>
        <v>0</v>
      </c>
      <c r="NA97" s="26"/>
      <c r="NB97" s="26"/>
      <c r="NC97" s="26">
        <f t="shared" si="253"/>
        <v>0</v>
      </c>
      <c r="ND97" s="26"/>
      <c r="NE97" s="26"/>
      <c r="NF97" s="26">
        <f t="shared" si="254"/>
        <v>0</v>
      </c>
      <c r="NG97" s="26"/>
      <c r="NH97" s="26"/>
      <c r="NI97" s="26">
        <f t="shared" si="255"/>
        <v>0</v>
      </c>
      <c r="NJ97" s="26"/>
      <c r="NK97" s="26"/>
      <c r="NL97" s="26">
        <f t="shared" si="256"/>
        <v>0</v>
      </c>
      <c r="NM97" s="26"/>
      <c r="NN97" s="26"/>
      <c r="NO97" s="26">
        <f t="shared" si="257"/>
        <v>0</v>
      </c>
      <c r="NP97" s="26"/>
      <c r="NQ97" s="26"/>
      <c r="NR97" s="26">
        <f t="shared" si="258"/>
        <v>0</v>
      </c>
      <c r="NS97" s="26"/>
      <c r="NT97" s="26"/>
      <c r="NU97" s="26">
        <f t="shared" si="259"/>
        <v>0</v>
      </c>
      <c r="NV97" s="26"/>
      <c r="NW97" s="26"/>
      <c r="NX97" s="26">
        <f t="shared" si="260"/>
        <v>0</v>
      </c>
      <c r="NY97" s="26"/>
      <c r="NZ97" s="26"/>
      <c r="OA97" s="26">
        <f t="shared" si="261"/>
        <v>0</v>
      </c>
      <c r="OB97" s="26"/>
      <c r="OC97" s="26"/>
      <c r="OD97" s="26">
        <f t="shared" si="262"/>
        <v>0</v>
      </c>
      <c r="OE97" s="26"/>
      <c r="OF97" s="26"/>
      <c r="OG97" s="26">
        <f t="shared" si="263"/>
        <v>0</v>
      </c>
      <c r="OH97" s="26"/>
      <c r="OI97" s="26"/>
      <c r="OJ97" s="26">
        <f t="shared" si="264"/>
        <v>0</v>
      </c>
      <c r="OK97" s="26"/>
      <c r="OL97" s="26"/>
      <c r="OM97" s="26">
        <f t="shared" si="279"/>
        <v>0</v>
      </c>
      <c r="ON97" s="26"/>
      <c r="OO97" s="26"/>
      <c r="OP97" s="26">
        <f t="shared" si="265"/>
        <v>0</v>
      </c>
      <c r="OQ97" s="26"/>
      <c r="OR97" s="26"/>
      <c r="OS97" s="27">
        <f t="shared" si="266"/>
        <v>0</v>
      </c>
      <c r="OT97" s="26"/>
      <c r="OU97" s="26"/>
      <c r="OV97" s="26">
        <f t="shared" si="280"/>
        <v>0</v>
      </c>
      <c r="OW97" s="26"/>
      <c r="OX97" s="26"/>
      <c r="OY97" s="26">
        <f t="shared" si="267"/>
        <v>0</v>
      </c>
      <c r="OZ97" s="26"/>
      <c r="PA97" s="26"/>
      <c r="PB97" s="26">
        <f t="shared" si="268"/>
        <v>0</v>
      </c>
      <c r="PC97" s="26"/>
      <c r="PD97" s="26"/>
      <c r="PE97" s="26">
        <f t="shared" si="269"/>
        <v>0</v>
      </c>
      <c r="PF97" s="28">
        <f t="shared" si="270"/>
        <v>0</v>
      </c>
      <c r="PG97" s="29">
        <f t="shared" si="271"/>
        <v>0</v>
      </c>
      <c r="PH97" s="18"/>
      <c r="PI97" s="28">
        <f t="shared" si="272"/>
        <v>1</v>
      </c>
      <c r="PJ97" s="29">
        <f t="shared" si="273"/>
        <v>3.8461538461538464E-2</v>
      </c>
      <c r="PK97" s="6"/>
      <c r="PL97" s="28">
        <f t="shared" si="274"/>
        <v>0</v>
      </c>
      <c r="PM97" s="28">
        <f t="shared" si="275"/>
        <v>0</v>
      </c>
      <c r="PN97" s="6"/>
      <c r="PO97" s="28">
        <f t="shared" si="276"/>
        <v>1</v>
      </c>
      <c r="PP97" s="29">
        <f t="shared" si="277"/>
        <v>1.3513513513513514E-2</v>
      </c>
    </row>
    <row r="98" spans="1:432" s="30" customFormat="1" ht="20.25" hidden="1" x14ac:dyDescent="0.3">
      <c r="A98" s="19">
        <v>94</v>
      </c>
      <c r="B98" s="31" t="s">
        <v>208</v>
      </c>
      <c r="C98" s="45" t="s">
        <v>122</v>
      </c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7"/>
      <c r="CB98" s="26"/>
      <c r="CC98" s="26"/>
      <c r="CD98" s="26"/>
      <c r="CE98" s="26"/>
      <c r="CF98" s="26"/>
      <c r="CG98" s="26"/>
      <c r="CH98" s="26"/>
      <c r="CI98" s="26"/>
      <c r="CJ98" s="26">
        <v>0</v>
      </c>
      <c r="CK98" s="26">
        <v>3</v>
      </c>
      <c r="CL98" s="26">
        <v>3</v>
      </c>
      <c r="CM98" s="26">
        <f t="shared" si="166"/>
        <v>0</v>
      </c>
      <c r="CN98" s="26"/>
      <c r="CO98" s="26"/>
      <c r="CP98" s="26">
        <f t="shared" si="167"/>
        <v>0</v>
      </c>
      <c r="CQ98" s="26"/>
      <c r="CR98" s="26"/>
      <c r="CS98" s="26">
        <f t="shared" si="168"/>
        <v>0</v>
      </c>
      <c r="CT98" s="26"/>
      <c r="CU98" s="26"/>
      <c r="CV98" s="26">
        <f t="shared" si="169"/>
        <v>0</v>
      </c>
      <c r="CW98" s="26"/>
      <c r="CX98" s="26"/>
      <c r="CY98" s="26">
        <v>0</v>
      </c>
      <c r="CZ98" s="26"/>
      <c r="DA98" s="26"/>
      <c r="DB98" s="26">
        <v>0</v>
      </c>
      <c r="DC98" s="26"/>
      <c r="DD98" s="26"/>
      <c r="DE98" s="26">
        <v>0</v>
      </c>
      <c r="DF98" s="26"/>
      <c r="DG98" s="26"/>
      <c r="DH98" s="26">
        <v>0</v>
      </c>
      <c r="DI98" s="26"/>
      <c r="DJ98" s="26"/>
      <c r="DK98" s="26">
        <v>0</v>
      </c>
      <c r="DL98" s="26"/>
      <c r="DM98" s="26"/>
      <c r="DN98" s="26">
        <v>0</v>
      </c>
      <c r="DO98" s="26"/>
      <c r="DP98" s="26"/>
      <c r="DQ98" s="26">
        <v>0</v>
      </c>
      <c r="DR98" s="26"/>
      <c r="DS98" s="26"/>
      <c r="DT98" s="26">
        <v>0</v>
      </c>
      <c r="DU98" s="26"/>
      <c r="DV98" s="26"/>
      <c r="DW98" s="26">
        <v>0</v>
      </c>
      <c r="DX98" s="26"/>
      <c r="DY98" s="26"/>
      <c r="DZ98" s="26">
        <v>0</v>
      </c>
      <c r="EA98" s="26"/>
      <c r="EB98" s="26"/>
      <c r="EC98" s="26">
        <v>0</v>
      </c>
      <c r="ED98" s="26"/>
      <c r="EE98" s="26"/>
      <c r="EF98" s="26">
        <v>0</v>
      </c>
      <c r="EG98" s="26"/>
      <c r="EH98" s="26"/>
      <c r="EI98" s="26">
        <v>0</v>
      </c>
      <c r="EJ98" s="26"/>
      <c r="EK98" s="26"/>
      <c r="EL98" s="26">
        <v>0</v>
      </c>
      <c r="EM98" s="26"/>
      <c r="EN98" s="26"/>
      <c r="EO98" s="26">
        <v>0</v>
      </c>
      <c r="EP98" s="26"/>
      <c r="EQ98" s="26"/>
      <c r="ER98" s="26">
        <v>0</v>
      </c>
      <c r="ES98" s="26"/>
      <c r="ET98" s="26"/>
      <c r="EU98" s="26">
        <v>0</v>
      </c>
      <c r="EV98" s="26"/>
      <c r="EW98" s="26"/>
      <c r="EX98" s="26">
        <v>0</v>
      </c>
      <c r="EY98" s="26"/>
      <c r="EZ98" s="26"/>
      <c r="FA98" s="26">
        <v>0</v>
      </c>
      <c r="FB98" s="26"/>
      <c r="FC98" s="26"/>
      <c r="FD98" s="26">
        <f t="shared" si="189"/>
        <v>0</v>
      </c>
      <c r="FE98" s="26"/>
      <c r="FF98" s="26"/>
      <c r="FG98" s="26">
        <f t="shared" si="147"/>
        <v>0</v>
      </c>
      <c r="FH98" s="26"/>
      <c r="FI98" s="26"/>
      <c r="FJ98" s="26">
        <f t="shared" si="190"/>
        <v>0</v>
      </c>
      <c r="FK98" s="26"/>
      <c r="FL98" s="26"/>
      <c r="FM98" s="26">
        <f t="shared" si="191"/>
        <v>0</v>
      </c>
      <c r="FN98" s="26"/>
      <c r="FO98" s="26"/>
      <c r="FP98" s="26">
        <f t="shared" si="192"/>
        <v>0</v>
      </c>
      <c r="FQ98" s="26"/>
      <c r="FR98" s="26"/>
      <c r="FS98" s="26">
        <f t="shared" si="193"/>
        <v>0</v>
      </c>
      <c r="FT98" s="26"/>
      <c r="FU98" s="26"/>
      <c r="FV98" s="26">
        <f t="shared" si="194"/>
        <v>0</v>
      </c>
      <c r="FW98" s="26"/>
      <c r="FX98" s="26"/>
      <c r="FY98" s="26">
        <f t="shared" si="195"/>
        <v>0</v>
      </c>
      <c r="FZ98" s="26"/>
      <c r="GA98" s="26"/>
      <c r="GB98" s="26">
        <f t="shared" si="196"/>
        <v>0</v>
      </c>
      <c r="GC98" s="26"/>
      <c r="GD98" s="26"/>
      <c r="GE98" s="26">
        <f t="shared" si="197"/>
        <v>0</v>
      </c>
      <c r="GF98" s="26"/>
      <c r="GG98" s="26"/>
      <c r="GH98" s="26">
        <f t="shared" si="198"/>
        <v>0</v>
      </c>
      <c r="GI98" s="26"/>
      <c r="GJ98" s="26"/>
      <c r="GK98" s="26">
        <f t="shared" si="199"/>
        <v>0</v>
      </c>
      <c r="GL98" s="26"/>
      <c r="GM98" s="26"/>
      <c r="GN98" s="26">
        <f t="shared" si="200"/>
        <v>0</v>
      </c>
      <c r="GO98" s="26"/>
      <c r="GP98" s="26"/>
      <c r="GQ98" s="26">
        <v>0</v>
      </c>
      <c r="GR98" s="26"/>
      <c r="GS98" s="26"/>
      <c r="GT98" s="26">
        <v>0</v>
      </c>
      <c r="GU98" s="26"/>
      <c r="GV98" s="26"/>
      <c r="GW98" s="26">
        <v>0</v>
      </c>
      <c r="GX98" s="26"/>
      <c r="GY98" s="26"/>
      <c r="GZ98" s="26">
        <v>0</v>
      </c>
      <c r="HA98" s="26"/>
      <c r="HB98" s="26"/>
      <c r="HC98" s="26">
        <v>0</v>
      </c>
      <c r="HD98" s="26"/>
      <c r="HE98" s="26"/>
      <c r="HF98" s="26">
        <v>0</v>
      </c>
      <c r="HG98" s="26"/>
      <c r="HH98" s="26"/>
      <c r="HI98" s="26">
        <v>0</v>
      </c>
      <c r="HJ98" s="26"/>
      <c r="HK98" s="26"/>
      <c r="HL98" s="26">
        <v>0</v>
      </c>
      <c r="HM98" s="26"/>
      <c r="HN98" s="26"/>
      <c r="HO98" s="26">
        <v>0</v>
      </c>
      <c r="HP98" s="26"/>
      <c r="HQ98" s="26"/>
      <c r="HR98" s="26">
        <v>0</v>
      </c>
      <c r="HS98" s="26"/>
      <c r="HT98" s="26"/>
      <c r="HU98" s="26">
        <v>0</v>
      </c>
      <c r="HV98" s="26"/>
      <c r="HW98" s="26"/>
      <c r="HX98" s="26">
        <f t="shared" si="211"/>
        <v>0</v>
      </c>
      <c r="HY98" s="26"/>
      <c r="HZ98" s="26"/>
      <c r="IA98" s="26">
        <f t="shared" si="212"/>
        <v>0</v>
      </c>
      <c r="IB98" s="26"/>
      <c r="IC98" s="26"/>
      <c r="ID98" s="26">
        <f t="shared" si="213"/>
        <v>0</v>
      </c>
      <c r="IE98" s="26"/>
      <c r="IF98" s="26"/>
      <c r="IG98" s="33">
        <f t="shared" si="214"/>
        <v>0</v>
      </c>
      <c r="IH98" s="26"/>
      <c r="II98" s="26"/>
      <c r="IJ98" s="33">
        <f t="shared" si="215"/>
        <v>0</v>
      </c>
      <c r="IK98" s="26"/>
      <c r="IL98" s="26"/>
      <c r="IM98" s="33">
        <f t="shared" si="216"/>
        <v>0</v>
      </c>
      <c r="IN98" s="26"/>
      <c r="IO98" s="26"/>
      <c r="IP98" s="26">
        <f t="shared" si="217"/>
        <v>0</v>
      </c>
      <c r="IQ98" s="26"/>
      <c r="IR98" s="26"/>
      <c r="IS98" s="26">
        <f t="shared" si="218"/>
        <v>0</v>
      </c>
      <c r="IT98" s="26"/>
      <c r="IU98" s="26"/>
      <c r="IV98" s="26">
        <f t="shared" si="219"/>
        <v>0</v>
      </c>
      <c r="IW98" s="26"/>
      <c r="IX98" s="26"/>
      <c r="IY98" s="26">
        <f t="shared" si="220"/>
        <v>0</v>
      </c>
      <c r="IZ98" s="26"/>
      <c r="JA98" s="26"/>
      <c r="JB98" s="26">
        <f t="shared" si="221"/>
        <v>0</v>
      </c>
      <c r="JC98" s="26"/>
      <c r="JD98" s="26"/>
      <c r="JE98" s="26">
        <f t="shared" si="222"/>
        <v>0</v>
      </c>
      <c r="JF98" s="26"/>
      <c r="JG98" s="26"/>
      <c r="JH98" s="26">
        <f t="shared" si="223"/>
        <v>0</v>
      </c>
      <c r="JI98" s="26"/>
      <c r="JJ98" s="26"/>
      <c r="JK98" s="26">
        <f t="shared" si="224"/>
        <v>0</v>
      </c>
      <c r="JL98" s="26"/>
      <c r="JM98" s="26"/>
      <c r="JN98" s="26">
        <f t="shared" si="225"/>
        <v>0</v>
      </c>
      <c r="JO98" s="26"/>
      <c r="JP98" s="26"/>
      <c r="JQ98" s="26">
        <f t="shared" si="226"/>
        <v>0</v>
      </c>
      <c r="JR98" s="26"/>
      <c r="JS98" s="26"/>
      <c r="JT98" s="26">
        <f t="shared" si="227"/>
        <v>0</v>
      </c>
      <c r="JU98" s="26"/>
      <c r="JV98" s="26"/>
      <c r="JW98" s="26">
        <f t="shared" si="278"/>
        <v>0</v>
      </c>
      <c r="JX98" s="26"/>
      <c r="JY98" s="26"/>
      <c r="JZ98" s="26">
        <f t="shared" si="228"/>
        <v>0</v>
      </c>
      <c r="KA98" s="26"/>
      <c r="KB98" s="26"/>
      <c r="KC98" s="26">
        <f t="shared" si="229"/>
        <v>0</v>
      </c>
      <c r="KD98" s="26"/>
      <c r="KE98" s="26"/>
      <c r="KF98" s="26">
        <f t="shared" si="230"/>
        <v>0</v>
      </c>
      <c r="KG98" s="26"/>
      <c r="KH98" s="26"/>
      <c r="KI98" s="26">
        <f t="shared" si="231"/>
        <v>0</v>
      </c>
      <c r="KJ98" s="26"/>
      <c r="KK98" s="26"/>
      <c r="KL98" s="26">
        <f t="shared" si="232"/>
        <v>0</v>
      </c>
      <c r="KM98" s="26"/>
      <c r="KN98" s="26"/>
      <c r="KO98" s="26">
        <f t="shared" si="233"/>
        <v>0</v>
      </c>
      <c r="KP98" s="26"/>
      <c r="KQ98" s="26"/>
      <c r="KR98" s="26">
        <f t="shared" si="234"/>
        <v>0</v>
      </c>
      <c r="KS98" s="26"/>
      <c r="KT98" s="26"/>
      <c r="KU98" s="26">
        <f t="shared" si="235"/>
        <v>0</v>
      </c>
      <c r="KV98" s="26"/>
      <c r="KW98" s="26"/>
      <c r="KX98" s="26">
        <f t="shared" si="236"/>
        <v>0</v>
      </c>
      <c r="KY98" s="26"/>
      <c r="KZ98" s="26"/>
      <c r="LA98" s="26">
        <f t="shared" si="237"/>
        <v>0</v>
      </c>
      <c r="LB98" s="26"/>
      <c r="LC98" s="26"/>
      <c r="LD98" s="26">
        <f t="shared" si="238"/>
        <v>0</v>
      </c>
      <c r="LE98" s="26"/>
      <c r="LF98" s="26"/>
      <c r="LG98" s="26">
        <f t="shared" si="239"/>
        <v>0</v>
      </c>
      <c r="LH98" s="26"/>
      <c r="LI98" s="26"/>
      <c r="LJ98" s="26">
        <f t="shared" si="240"/>
        <v>0</v>
      </c>
      <c r="LK98" s="26"/>
      <c r="LL98" s="26"/>
      <c r="LM98" s="26">
        <f t="shared" si="241"/>
        <v>0</v>
      </c>
      <c r="LN98" s="26"/>
      <c r="LO98" s="26"/>
      <c r="LP98" s="26">
        <f t="shared" si="242"/>
        <v>0</v>
      </c>
      <c r="LQ98" s="26"/>
      <c r="LR98" s="26"/>
      <c r="LS98" s="26">
        <f t="shared" si="149"/>
        <v>0</v>
      </c>
      <c r="LT98" s="26"/>
      <c r="LU98" s="26"/>
      <c r="LV98" s="26">
        <f t="shared" si="243"/>
        <v>0</v>
      </c>
      <c r="LW98" s="26"/>
      <c r="LX98" s="26"/>
      <c r="LY98" s="26">
        <f t="shared" si="150"/>
        <v>0</v>
      </c>
      <c r="LZ98" s="26"/>
      <c r="MA98" s="26"/>
      <c r="MB98" s="26">
        <f t="shared" si="244"/>
        <v>0</v>
      </c>
      <c r="MC98" s="26"/>
      <c r="MD98" s="26"/>
      <c r="ME98" s="26">
        <f t="shared" si="245"/>
        <v>0</v>
      </c>
      <c r="MF98" s="26"/>
      <c r="MG98" s="26"/>
      <c r="MH98" s="26">
        <f t="shared" si="246"/>
        <v>0</v>
      </c>
      <c r="MI98" s="26"/>
      <c r="MJ98" s="26"/>
      <c r="MK98" s="26">
        <f t="shared" si="247"/>
        <v>0</v>
      </c>
      <c r="ML98" s="26"/>
      <c r="MM98" s="26"/>
      <c r="MN98" s="26">
        <f t="shared" si="248"/>
        <v>0</v>
      </c>
      <c r="MO98" s="26"/>
      <c r="MP98" s="26"/>
      <c r="MQ98" s="26">
        <f t="shared" si="249"/>
        <v>0</v>
      </c>
      <c r="MR98" s="26"/>
      <c r="MS98" s="26"/>
      <c r="MT98" s="26">
        <f t="shared" si="250"/>
        <v>0</v>
      </c>
      <c r="MU98" s="26"/>
      <c r="MV98" s="26"/>
      <c r="MW98" s="26">
        <f t="shared" si="251"/>
        <v>0</v>
      </c>
      <c r="MX98" s="26"/>
      <c r="MY98" s="26"/>
      <c r="MZ98" s="26">
        <f t="shared" si="252"/>
        <v>0</v>
      </c>
      <c r="NA98" s="26"/>
      <c r="NB98" s="26"/>
      <c r="NC98" s="26">
        <f t="shared" si="253"/>
        <v>0</v>
      </c>
      <c r="ND98" s="26"/>
      <c r="NE98" s="26"/>
      <c r="NF98" s="26">
        <f t="shared" si="254"/>
        <v>0</v>
      </c>
      <c r="NG98" s="26"/>
      <c r="NH98" s="26"/>
      <c r="NI98" s="26">
        <f t="shared" si="255"/>
        <v>0</v>
      </c>
      <c r="NJ98" s="26"/>
      <c r="NK98" s="26"/>
      <c r="NL98" s="26">
        <f t="shared" si="256"/>
        <v>0</v>
      </c>
      <c r="NM98" s="26"/>
      <c r="NN98" s="26"/>
      <c r="NO98" s="26">
        <f t="shared" si="257"/>
        <v>0</v>
      </c>
      <c r="NP98" s="26"/>
      <c r="NQ98" s="26"/>
      <c r="NR98" s="26">
        <f t="shared" si="258"/>
        <v>0</v>
      </c>
      <c r="NS98" s="26"/>
      <c r="NT98" s="26"/>
      <c r="NU98" s="26">
        <f t="shared" si="259"/>
        <v>0</v>
      </c>
      <c r="NV98" s="26"/>
      <c r="NW98" s="26"/>
      <c r="NX98" s="26">
        <f t="shared" si="260"/>
        <v>0</v>
      </c>
      <c r="NY98" s="26"/>
      <c r="NZ98" s="26"/>
      <c r="OA98" s="26">
        <f t="shared" si="261"/>
        <v>0</v>
      </c>
      <c r="OB98" s="26"/>
      <c r="OC98" s="26"/>
      <c r="OD98" s="26">
        <f t="shared" si="262"/>
        <v>0</v>
      </c>
      <c r="OE98" s="26"/>
      <c r="OF98" s="26"/>
      <c r="OG98" s="26">
        <f t="shared" si="263"/>
        <v>0</v>
      </c>
      <c r="OH98" s="26"/>
      <c r="OI98" s="26"/>
      <c r="OJ98" s="26">
        <f t="shared" si="264"/>
        <v>0</v>
      </c>
      <c r="OK98" s="26"/>
      <c r="OL98" s="26"/>
      <c r="OM98" s="26">
        <f t="shared" si="279"/>
        <v>0</v>
      </c>
      <c r="ON98" s="26"/>
      <c r="OO98" s="26"/>
      <c r="OP98" s="26">
        <f t="shared" si="265"/>
        <v>0</v>
      </c>
      <c r="OQ98" s="26"/>
      <c r="OR98" s="26"/>
      <c r="OS98" s="27">
        <f t="shared" si="266"/>
        <v>0</v>
      </c>
      <c r="OT98" s="26"/>
      <c r="OU98" s="26"/>
      <c r="OV98" s="26">
        <f t="shared" si="280"/>
        <v>0</v>
      </c>
      <c r="OW98" s="26"/>
      <c r="OX98" s="26"/>
      <c r="OY98" s="26">
        <f t="shared" si="267"/>
        <v>0</v>
      </c>
      <c r="OZ98" s="26"/>
      <c r="PA98" s="26"/>
      <c r="PB98" s="26">
        <f t="shared" si="268"/>
        <v>0</v>
      </c>
      <c r="PC98" s="26"/>
      <c r="PD98" s="26"/>
      <c r="PE98" s="26">
        <f t="shared" si="269"/>
        <v>0</v>
      </c>
      <c r="PF98" s="28">
        <f t="shared" si="270"/>
        <v>0</v>
      </c>
      <c r="PG98" s="29">
        <f t="shared" si="271"/>
        <v>0</v>
      </c>
      <c r="PH98" s="18"/>
      <c r="PI98" s="28">
        <f t="shared" si="272"/>
        <v>0</v>
      </c>
      <c r="PJ98" s="29">
        <f t="shared" si="273"/>
        <v>0</v>
      </c>
      <c r="PK98" s="6"/>
      <c r="PL98" s="28">
        <f t="shared" si="274"/>
        <v>0</v>
      </c>
      <c r="PM98" s="28">
        <f t="shared" si="275"/>
        <v>0</v>
      </c>
      <c r="PN98" s="6"/>
      <c r="PO98" s="28">
        <f t="shared" si="276"/>
        <v>0</v>
      </c>
      <c r="PP98" s="29">
        <f t="shared" si="277"/>
        <v>0</v>
      </c>
    </row>
    <row r="99" spans="1:432" s="30" customFormat="1" ht="20.25" hidden="1" x14ac:dyDescent="0.3">
      <c r="A99" s="19">
        <v>95</v>
      </c>
      <c r="B99" s="31" t="s">
        <v>209</v>
      </c>
      <c r="C99" s="45" t="s">
        <v>122</v>
      </c>
      <c r="D99" s="26">
        <v>0</v>
      </c>
      <c r="E99" s="26"/>
      <c r="F99" s="26"/>
      <c r="G99" s="26">
        <f>D99+E99-F99</f>
        <v>0</v>
      </c>
      <c r="H99" s="26"/>
      <c r="I99" s="26"/>
      <c r="J99" s="26">
        <f>G99+H99-I99</f>
        <v>0</v>
      </c>
      <c r="K99" s="26"/>
      <c r="L99" s="26"/>
      <c r="M99" s="26">
        <f>J99+K99-L99</f>
        <v>0</v>
      </c>
      <c r="N99" s="26"/>
      <c r="O99" s="26"/>
      <c r="P99" s="26">
        <f>M99+N99-O99</f>
        <v>0</v>
      </c>
      <c r="Q99" s="26"/>
      <c r="R99" s="26"/>
      <c r="S99" s="26">
        <f>P99+Q99-R99</f>
        <v>0</v>
      </c>
      <c r="T99" s="26"/>
      <c r="U99" s="26"/>
      <c r="V99" s="26">
        <f>S99+T99-U99</f>
        <v>0</v>
      </c>
      <c r="W99" s="26"/>
      <c r="X99" s="26"/>
      <c r="Y99" s="26">
        <f>V99+W99-X99</f>
        <v>0</v>
      </c>
      <c r="Z99" s="26"/>
      <c r="AA99" s="26"/>
      <c r="AB99" s="26">
        <f>Y99+Z99-AA99</f>
        <v>0</v>
      </c>
      <c r="AC99" s="26"/>
      <c r="AD99" s="26"/>
      <c r="AE99" s="26">
        <f>AB99+AC99-AD99</f>
        <v>0</v>
      </c>
      <c r="AF99" s="26"/>
      <c r="AG99" s="26"/>
      <c r="AH99" s="26">
        <f>AE99+AF99-AG99</f>
        <v>0</v>
      </c>
      <c r="AI99" s="26"/>
      <c r="AJ99" s="26"/>
      <c r="AK99" s="26">
        <f>AH99+AI99-AJ99</f>
        <v>0</v>
      </c>
      <c r="AL99" s="26"/>
      <c r="AM99" s="26"/>
      <c r="AN99" s="26">
        <f>AK99+AL99-AM99</f>
        <v>0</v>
      </c>
      <c r="AO99" s="26"/>
      <c r="AP99" s="26"/>
      <c r="AQ99" s="26">
        <f>AN99+AO99-AP99</f>
        <v>0</v>
      </c>
      <c r="AR99" s="26"/>
      <c r="AS99" s="26"/>
      <c r="AT99" s="26">
        <f t="shared" si="151"/>
        <v>0</v>
      </c>
      <c r="AU99" s="26"/>
      <c r="AV99" s="26"/>
      <c r="AW99" s="26">
        <f t="shared" si="152"/>
        <v>0</v>
      </c>
      <c r="AX99" s="26"/>
      <c r="AY99" s="26"/>
      <c r="AZ99" s="26">
        <f t="shared" si="153"/>
        <v>0</v>
      </c>
      <c r="BA99" s="26"/>
      <c r="BB99" s="26"/>
      <c r="BC99" s="26">
        <f t="shared" si="154"/>
        <v>0</v>
      </c>
      <c r="BD99" s="26"/>
      <c r="BE99" s="26"/>
      <c r="BF99" s="26">
        <f t="shared" si="155"/>
        <v>0</v>
      </c>
      <c r="BG99" s="26"/>
      <c r="BH99" s="26"/>
      <c r="BI99" s="26">
        <f t="shared" si="156"/>
        <v>0</v>
      </c>
      <c r="BJ99" s="26"/>
      <c r="BK99" s="26"/>
      <c r="BL99" s="26">
        <f t="shared" si="157"/>
        <v>0</v>
      </c>
      <c r="BM99" s="26"/>
      <c r="BN99" s="26"/>
      <c r="BO99" s="26">
        <f t="shared" si="158"/>
        <v>0</v>
      </c>
      <c r="BP99" s="26"/>
      <c r="BQ99" s="26"/>
      <c r="BR99" s="26">
        <f t="shared" si="159"/>
        <v>0</v>
      </c>
      <c r="BS99" s="26"/>
      <c r="BT99" s="26"/>
      <c r="BU99" s="26">
        <f t="shared" si="160"/>
        <v>0</v>
      </c>
      <c r="BV99" s="26"/>
      <c r="BW99" s="26"/>
      <c r="BX99" s="26">
        <f t="shared" si="161"/>
        <v>0</v>
      </c>
      <c r="BY99" s="26"/>
      <c r="BZ99" s="26"/>
      <c r="CA99" s="27">
        <f t="shared" si="162"/>
        <v>0</v>
      </c>
      <c r="CB99" s="26"/>
      <c r="CC99" s="26"/>
      <c r="CD99" s="26">
        <f t="shared" si="163"/>
        <v>0</v>
      </c>
      <c r="CE99" s="26"/>
      <c r="CF99" s="26"/>
      <c r="CG99" s="26">
        <f t="shared" si="164"/>
        <v>0</v>
      </c>
      <c r="CH99" s="26"/>
      <c r="CI99" s="26"/>
      <c r="CJ99" s="26">
        <f t="shared" si="165"/>
        <v>0</v>
      </c>
      <c r="CK99" s="26"/>
      <c r="CL99" s="26"/>
      <c r="CM99" s="26">
        <f t="shared" si="166"/>
        <v>0</v>
      </c>
      <c r="CN99" s="26"/>
      <c r="CO99" s="26"/>
      <c r="CP99" s="26">
        <f t="shared" si="167"/>
        <v>0</v>
      </c>
      <c r="CQ99" s="26"/>
      <c r="CR99" s="26"/>
      <c r="CS99" s="26">
        <f t="shared" si="168"/>
        <v>0</v>
      </c>
      <c r="CT99" s="26"/>
      <c r="CU99" s="26"/>
      <c r="CV99" s="26">
        <f t="shared" si="169"/>
        <v>0</v>
      </c>
      <c r="CW99" s="26"/>
      <c r="CX99" s="26"/>
      <c r="CY99" s="26">
        <f t="shared" si="170"/>
        <v>0</v>
      </c>
      <c r="CZ99" s="26"/>
      <c r="DA99" s="26"/>
      <c r="DB99" s="26">
        <f t="shared" si="171"/>
        <v>0</v>
      </c>
      <c r="DC99" s="26"/>
      <c r="DD99" s="26"/>
      <c r="DE99" s="26">
        <f t="shared" si="172"/>
        <v>0</v>
      </c>
      <c r="DF99" s="26"/>
      <c r="DG99" s="26"/>
      <c r="DH99" s="26">
        <f t="shared" si="173"/>
        <v>0</v>
      </c>
      <c r="DI99" s="26"/>
      <c r="DJ99" s="26"/>
      <c r="DK99" s="26">
        <f t="shared" si="174"/>
        <v>0</v>
      </c>
      <c r="DL99" s="26"/>
      <c r="DM99" s="26"/>
      <c r="DN99" s="26">
        <f t="shared" si="175"/>
        <v>0</v>
      </c>
      <c r="DO99" s="26"/>
      <c r="DP99" s="26"/>
      <c r="DQ99" s="26">
        <f t="shared" si="176"/>
        <v>0</v>
      </c>
      <c r="DR99" s="26"/>
      <c r="DS99" s="26"/>
      <c r="DT99" s="26">
        <f t="shared" si="177"/>
        <v>0</v>
      </c>
      <c r="DU99" s="26"/>
      <c r="DV99" s="26"/>
      <c r="DW99" s="26">
        <f t="shared" si="178"/>
        <v>0</v>
      </c>
      <c r="DX99" s="26"/>
      <c r="DY99" s="26"/>
      <c r="DZ99" s="26">
        <f t="shared" si="179"/>
        <v>0</v>
      </c>
      <c r="EA99" s="26"/>
      <c r="EB99" s="26"/>
      <c r="EC99" s="26">
        <f t="shared" si="180"/>
        <v>0</v>
      </c>
      <c r="ED99" s="26"/>
      <c r="EE99" s="26"/>
      <c r="EF99" s="26">
        <f t="shared" si="181"/>
        <v>0</v>
      </c>
      <c r="EG99" s="26"/>
      <c r="EH99" s="26"/>
      <c r="EI99" s="26">
        <f t="shared" si="182"/>
        <v>0</v>
      </c>
      <c r="EJ99" s="26"/>
      <c r="EK99" s="26"/>
      <c r="EL99" s="26">
        <f t="shared" si="183"/>
        <v>0</v>
      </c>
      <c r="EM99" s="26"/>
      <c r="EN99" s="26"/>
      <c r="EO99" s="26">
        <f t="shared" si="184"/>
        <v>0</v>
      </c>
      <c r="EP99" s="26"/>
      <c r="EQ99" s="26"/>
      <c r="ER99" s="26">
        <f t="shared" si="185"/>
        <v>0</v>
      </c>
      <c r="ES99" s="26"/>
      <c r="ET99" s="26"/>
      <c r="EU99" s="26">
        <f t="shared" si="186"/>
        <v>0</v>
      </c>
      <c r="EV99" s="26"/>
      <c r="EW99" s="26"/>
      <c r="EX99" s="26">
        <f t="shared" si="187"/>
        <v>0</v>
      </c>
      <c r="EY99" s="26"/>
      <c r="EZ99" s="26"/>
      <c r="FA99" s="26">
        <f t="shared" si="188"/>
        <v>0</v>
      </c>
      <c r="FB99" s="26"/>
      <c r="FC99" s="26"/>
      <c r="FD99" s="26">
        <f t="shared" si="189"/>
        <v>0</v>
      </c>
      <c r="FE99" s="26"/>
      <c r="FF99" s="26"/>
      <c r="FG99" s="26">
        <f t="shared" si="147"/>
        <v>0</v>
      </c>
      <c r="FH99" s="26"/>
      <c r="FI99" s="26"/>
      <c r="FJ99" s="26">
        <f t="shared" si="190"/>
        <v>0</v>
      </c>
      <c r="FK99" s="26"/>
      <c r="FL99" s="26"/>
      <c r="FM99" s="26">
        <f t="shared" si="191"/>
        <v>0</v>
      </c>
      <c r="FN99" s="26"/>
      <c r="FO99" s="26"/>
      <c r="FP99" s="26">
        <f t="shared" si="192"/>
        <v>0</v>
      </c>
      <c r="FQ99" s="26"/>
      <c r="FR99" s="26"/>
      <c r="FS99" s="26">
        <f t="shared" si="193"/>
        <v>0</v>
      </c>
      <c r="FT99" s="26"/>
      <c r="FU99" s="26"/>
      <c r="FV99" s="26">
        <f t="shared" si="194"/>
        <v>0</v>
      </c>
      <c r="FW99" s="26"/>
      <c r="FX99" s="26"/>
      <c r="FY99" s="26">
        <f t="shared" si="195"/>
        <v>0</v>
      </c>
      <c r="FZ99" s="26"/>
      <c r="GA99" s="26"/>
      <c r="GB99" s="26">
        <f t="shared" si="196"/>
        <v>0</v>
      </c>
      <c r="GC99" s="26"/>
      <c r="GD99" s="26"/>
      <c r="GE99" s="26">
        <f t="shared" si="197"/>
        <v>0</v>
      </c>
      <c r="GF99" s="26"/>
      <c r="GG99" s="26"/>
      <c r="GH99" s="26">
        <f t="shared" si="198"/>
        <v>0</v>
      </c>
      <c r="GI99" s="26"/>
      <c r="GJ99" s="26"/>
      <c r="GK99" s="26">
        <f t="shared" si="199"/>
        <v>0</v>
      </c>
      <c r="GL99" s="26"/>
      <c r="GM99" s="26"/>
      <c r="GN99" s="26">
        <f t="shared" si="200"/>
        <v>0</v>
      </c>
      <c r="GO99" s="26"/>
      <c r="GP99" s="26"/>
      <c r="GQ99" s="26">
        <f t="shared" si="201"/>
        <v>0</v>
      </c>
      <c r="GR99" s="26"/>
      <c r="GS99" s="26"/>
      <c r="GT99" s="26">
        <f t="shared" si="202"/>
        <v>0</v>
      </c>
      <c r="GU99" s="26"/>
      <c r="GV99" s="26"/>
      <c r="GW99" s="26">
        <f t="shared" si="203"/>
        <v>0</v>
      </c>
      <c r="GX99" s="26"/>
      <c r="GY99" s="26"/>
      <c r="GZ99" s="26">
        <f t="shared" si="204"/>
        <v>0</v>
      </c>
      <c r="HA99" s="26"/>
      <c r="HB99" s="26"/>
      <c r="HC99" s="26">
        <f t="shared" si="205"/>
        <v>0</v>
      </c>
      <c r="HD99" s="26"/>
      <c r="HE99" s="26"/>
      <c r="HF99" s="26">
        <f t="shared" si="206"/>
        <v>0</v>
      </c>
      <c r="HG99" s="26"/>
      <c r="HH99" s="26"/>
      <c r="HI99" s="26">
        <f t="shared" si="207"/>
        <v>0</v>
      </c>
      <c r="HJ99" s="26"/>
      <c r="HK99" s="26"/>
      <c r="HL99" s="26">
        <f t="shared" si="208"/>
        <v>0</v>
      </c>
      <c r="HM99" s="26"/>
      <c r="HN99" s="26"/>
      <c r="HO99" s="26">
        <f t="shared" si="209"/>
        <v>0</v>
      </c>
      <c r="HP99" s="26"/>
      <c r="HQ99" s="26"/>
      <c r="HR99" s="26">
        <f t="shared" si="210"/>
        <v>0</v>
      </c>
      <c r="HS99" s="26"/>
      <c r="HT99" s="26"/>
      <c r="HU99" s="26">
        <f>HR99+HS99-HT99</f>
        <v>0</v>
      </c>
      <c r="HV99" s="26"/>
      <c r="HW99" s="26"/>
      <c r="HX99" s="26">
        <f t="shared" si="211"/>
        <v>0</v>
      </c>
      <c r="HY99" s="26"/>
      <c r="HZ99" s="26"/>
      <c r="IA99" s="26">
        <f t="shared" si="212"/>
        <v>0</v>
      </c>
      <c r="IB99" s="26"/>
      <c r="IC99" s="26"/>
      <c r="ID99" s="26">
        <f t="shared" si="213"/>
        <v>0</v>
      </c>
      <c r="IE99" s="26"/>
      <c r="IF99" s="26"/>
      <c r="IG99" s="33">
        <f t="shared" si="214"/>
        <v>0</v>
      </c>
      <c r="IH99" s="26"/>
      <c r="II99" s="26"/>
      <c r="IJ99" s="33">
        <f t="shared" si="215"/>
        <v>0</v>
      </c>
      <c r="IK99" s="26"/>
      <c r="IL99" s="26"/>
      <c r="IM99" s="33">
        <f t="shared" si="216"/>
        <v>0</v>
      </c>
      <c r="IN99" s="26"/>
      <c r="IO99" s="26"/>
      <c r="IP99" s="26">
        <f t="shared" si="217"/>
        <v>0</v>
      </c>
      <c r="IQ99" s="26"/>
      <c r="IR99" s="26"/>
      <c r="IS99" s="26">
        <f t="shared" si="218"/>
        <v>0</v>
      </c>
      <c r="IT99" s="26"/>
      <c r="IU99" s="26"/>
      <c r="IV99" s="26">
        <f t="shared" si="219"/>
        <v>0</v>
      </c>
      <c r="IW99" s="26"/>
      <c r="IX99" s="26"/>
      <c r="IY99" s="26">
        <f t="shared" si="220"/>
        <v>0</v>
      </c>
      <c r="IZ99" s="26"/>
      <c r="JA99" s="26"/>
      <c r="JB99" s="26">
        <f t="shared" si="221"/>
        <v>0</v>
      </c>
      <c r="JC99" s="26"/>
      <c r="JD99" s="26"/>
      <c r="JE99" s="26">
        <f t="shared" si="222"/>
        <v>0</v>
      </c>
      <c r="JF99" s="26"/>
      <c r="JG99" s="26"/>
      <c r="JH99" s="26">
        <f t="shared" si="223"/>
        <v>0</v>
      </c>
      <c r="JI99" s="26"/>
      <c r="JJ99" s="26"/>
      <c r="JK99" s="26">
        <f t="shared" si="224"/>
        <v>0</v>
      </c>
      <c r="JL99" s="26"/>
      <c r="JM99" s="26"/>
      <c r="JN99" s="26">
        <f t="shared" si="225"/>
        <v>0</v>
      </c>
      <c r="JO99" s="26"/>
      <c r="JP99" s="26"/>
      <c r="JQ99" s="26">
        <f t="shared" si="226"/>
        <v>0</v>
      </c>
      <c r="JR99" s="26"/>
      <c r="JS99" s="26"/>
      <c r="JT99" s="26">
        <f t="shared" si="227"/>
        <v>0</v>
      </c>
      <c r="JU99" s="26"/>
      <c r="JV99" s="26"/>
      <c r="JW99" s="26">
        <f t="shared" si="278"/>
        <v>0</v>
      </c>
      <c r="JX99" s="26"/>
      <c r="JY99" s="26"/>
      <c r="JZ99" s="26">
        <f t="shared" si="228"/>
        <v>0</v>
      </c>
      <c r="KA99" s="26"/>
      <c r="KB99" s="26"/>
      <c r="KC99" s="26">
        <f t="shared" si="229"/>
        <v>0</v>
      </c>
      <c r="KD99" s="26"/>
      <c r="KE99" s="26"/>
      <c r="KF99" s="26">
        <f t="shared" si="230"/>
        <v>0</v>
      </c>
      <c r="KG99" s="26"/>
      <c r="KH99" s="26"/>
      <c r="KI99" s="26">
        <f t="shared" si="231"/>
        <v>0</v>
      </c>
      <c r="KJ99" s="26"/>
      <c r="KK99" s="26"/>
      <c r="KL99" s="26">
        <f t="shared" si="232"/>
        <v>0</v>
      </c>
      <c r="KM99" s="26"/>
      <c r="KN99" s="26"/>
      <c r="KO99" s="26">
        <f t="shared" si="233"/>
        <v>0</v>
      </c>
      <c r="KP99" s="26"/>
      <c r="KQ99" s="26"/>
      <c r="KR99" s="26">
        <f t="shared" si="234"/>
        <v>0</v>
      </c>
      <c r="KS99" s="26"/>
      <c r="KT99" s="26"/>
      <c r="KU99" s="26">
        <f t="shared" si="235"/>
        <v>0</v>
      </c>
      <c r="KV99" s="26"/>
      <c r="KW99" s="26"/>
      <c r="KX99" s="26">
        <f t="shared" si="236"/>
        <v>0</v>
      </c>
      <c r="KY99" s="26"/>
      <c r="KZ99" s="26"/>
      <c r="LA99" s="26">
        <f t="shared" si="237"/>
        <v>0</v>
      </c>
      <c r="LB99" s="26"/>
      <c r="LC99" s="26"/>
      <c r="LD99" s="26">
        <f t="shared" si="238"/>
        <v>0</v>
      </c>
      <c r="LE99" s="26"/>
      <c r="LF99" s="26"/>
      <c r="LG99" s="26">
        <f t="shared" si="239"/>
        <v>0</v>
      </c>
      <c r="LH99" s="26"/>
      <c r="LI99" s="26"/>
      <c r="LJ99" s="26">
        <f t="shared" si="240"/>
        <v>0</v>
      </c>
      <c r="LK99" s="26"/>
      <c r="LL99" s="26"/>
      <c r="LM99" s="26">
        <f t="shared" si="241"/>
        <v>0</v>
      </c>
      <c r="LN99" s="26"/>
      <c r="LO99" s="26"/>
      <c r="LP99" s="26">
        <f t="shared" si="242"/>
        <v>0</v>
      </c>
      <c r="LQ99" s="26"/>
      <c r="LR99" s="26"/>
      <c r="LS99" s="26">
        <f t="shared" si="149"/>
        <v>0</v>
      </c>
      <c r="LT99" s="26"/>
      <c r="LU99" s="26"/>
      <c r="LV99" s="26">
        <f t="shared" si="243"/>
        <v>0</v>
      </c>
      <c r="LW99" s="26"/>
      <c r="LX99" s="26"/>
      <c r="LY99" s="26">
        <f t="shared" si="150"/>
        <v>0</v>
      </c>
      <c r="LZ99" s="26"/>
      <c r="MA99" s="26"/>
      <c r="MB99" s="26">
        <f t="shared" si="244"/>
        <v>0</v>
      </c>
      <c r="MC99" s="26"/>
      <c r="MD99" s="26"/>
      <c r="ME99" s="26">
        <f t="shared" si="245"/>
        <v>0</v>
      </c>
      <c r="MF99" s="26"/>
      <c r="MG99" s="26"/>
      <c r="MH99" s="26">
        <f t="shared" si="246"/>
        <v>0</v>
      </c>
      <c r="MI99" s="26"/>
      <c r="MJ99" s="26"/>
      <c r="MK99" s="26">
        <f t="shared" si="247"/>
        <v>0</v>
      </c>
      <c r="ML99" s="26"/>
      <c r="MM99" s="26"/>
      <c r="MN99" s="26">
        <f t="shared" si="248"/>
        <v>0</v>
      </c>
      <c r="MO99" s="26"/>
      <c r="MP99" s="26"/>
      <c r="MQ99" s="26">
        <f t="shared" si="249"/>
        <v>0</v>
      </c>
      <c r="MR99" s="26"/>
      <c r="MS99" s="26"/>
      <c r="MT99" s="26">
        <f t="shared" si="250"/>
        <v>0</v>
      </c>
      <c r="MU99" s="26"/>
      <c r="MV99" s="26"/>
      <c r="MW99" s="26">
        <f t="shared" si="251"/>
        <v>0</v>
      </c>
      <c r="MX99" s="26"/>
      <c r="MY99" s="26"/>
      <c r="MZ99" s="26">
        <f t="shared" si="252"/>
        <v>0</v>
      </c>
      <c r="NA99" s="26"/>
      <c r="NB99" s="26"/>
      <c r="NC99" s="26">
        <f t="shared" si="253"/>
        <v>0</v>
      </c>
      <c r="ND99" s="26"/>
      <c r="NE99" s="26"/>
      <c r="NF99" s="26">
        <f t="shared" si="254"/>
        <v>0</v>
      </c>
      <c r="NG99" s="26"/>
      <c r="NH99" s="26"/>
      <c r="NI99" s="26">
        <f t="shared" si="255"/>
        <v>0</v>
      </c>
      <c r="NJ99" s="26"/>
      <c r="NK99" s="26"/>
      <c r="NL99" s="26">
        <f t="shared" si="256"/>
        <v>0</v>
      </c>
      <c r="NM99" s="26"/>
      <c r="NN99" s="26"/>
      <c r="NO99" s="26">
        <f t="shared" si="257"/>
        <v>0</v>
      </c>
      <c r="NP99" s="26"/>
      <c r="NQ99" s="26"/>
      <c r="NR99" s="26">
        <f t="shared" si="258"/>
        <v>0</v>
      </c>
      <c r="NS99" s="26"/>
      <c r="NT99" s="26"/>
      <c r="NU99" s="26">
        <f t="shared" si="259"/>
        <v>0</v>
      </c>
      <c r="NV99" s="26"/>
      <c r="NW99" s="26"/>
      <c r="NX99" s="26">
        <f t="shared" si="260"/>
        <v>0</v>
      </c>
      <c r="NY99" s="26"/>
      <c r="NZ99" s="26"/>
      <c r="OA99" s="26">
        <f t="shared" si="261"/>
        <v>0</v>
      </c>
      <c r="OB99" s="26"/>
      <c r="OC99" s="26"/>
      <c r="OD99" s="26">
        <f t="shared" si="262"/>
        <v>0</v>
      </c>
      <c r="OE99" s="26"/>
      <c r="OF99" s="26"/>
      <c r="OG99" s="26">
        <f t="shared" si="263"/>
        <v>0</v>
      </c>
      <c r="OH99" s="26"/>
      <c r="OI99" s="26"/>
      <c r="OJ99" s="26">
        <f t="shared" si="264"/>
        <v>0</v>
      </c>
      <c r="OK99" s="26"/>
      <c r="OL99" s="26"/>
      <c r="OM99" s="26">
        <f t="shared" si="279"/>
        <v>0</v>
      </c>
      <c r="ON99" s="26"/>
      <c r="OO99" s="26"/>
      <c r="OP99" s="26">
        <f t="shared" si="265"/>
        <v>0</v>
      </c>
      <c r="OQ99" s="26"/>
      <c r="OR99" s="26"/>
      <c r="OS99" s="27">
        <f t="shared" si="266"/>
        <v>0</v>
      </c>
      <c r="OT99" s="26"/>
      <c r="OU99" s="26"/>
      <c r="OV99" s="26">
        <f t="shared" si="280"/>
        <v>0</v>
      </c>
      <c r="OW99" s="26"/>
      <c r="OX99" s="26"/>
      <c r="OY99" s="26">
        <f t="shared" si="267"/>
        <v>0</v>
      </c>
      <c r="OZ99" s="26"/>
      <c r="PA99" s="26"/>
      <c r="PB99" s="26">
        <f t="shared" si="268"/>
        <v>0</v>
      </c>
      <c r="PC99" s="26"/>
      <c r="PD99" s="26"/>
      <c r="PE99" s="26">
        <f t="shared" si="269"/>
        <v>0</v>
      </c>
      <c r="PF99" s="28">
        <f t="shared" si="270"/>
        <v>0</v>
      </c>
      <c r="PG99" s="29">
        <f t="shared" si="271"/>
        <v>0</v>
      </c>
      <c r="PH99" s="18"/>
      <c r="PI99" s="28">
        <f t="shared" si="272"/>
        <v>0</v>
      </c>
      <c r="PJ99" s="29">
        <f t="shared" si="273"/>
        <v>0</v>
      </c>
      <c r="PK99" s="6"/>
      <c r="PL99" s="28">
        <f t="shared" si="274"/>
        <v>0</v>
      </c>
      <c r="PM99" s="28">
        <f t="shared" si="275"/>
        <v>0</v>
      </c>
      <c r="PN99" s="6"/>
      <c r="PO99" s="28">
        <f t="shared" si="276"/>
        <v>0</v>
      </c>
      <c r="PP99" s="29">
        <f t="shared" si="277"/>
        <v>0</v>
      </c>
    </row>
    <row r="100" spans="1:432" s="30" customFormat="1" ht="20.25" hidden="1" x14ac:dyDescent="0.3">
      <c r="A100" s="19">
        <v>96</v>
      </c>
      <c r="B100" s="46" t="s">
        <v>210</v>
      </c>
      <c r="C100" s="47" t="s">
        <v>122</v>
      </c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48"/>
      <c r="AI100" s="48"/>
      <c r="AJ100" s="48"/>
      <c r="AK100" s="48"/>
      <c r="AL100" s="48"/>
      <c r="AM100" s="48"/>
      <c r="AN100" s="48"/>
      <c r="AO100" s="48"/>
      <c r="AP100" s="48"/>
      <c r="AQ100" s="48"/>
      <c r="AR100" s="48"/>
      <c r="AS100" s="48"/>
      <c r="AT100" s="48"/>
      <c r="AU100" s="48"/>
      <c r="AV100" s="48"/>
      <c r="AW100" s="48"/>
      <c r="AX100" s="48"/>
      <c r="AY100" s="48"/>
      <c r="AZ100" s="48"/>
      <c r="BA100" s="48"/>
      <c r="BB100" s="48"/>
      <c r="BC100" s="48"/>
      <c r="BD100" s="48"/>
      <c r="BE100" s="48"/>
      <c r="BF100" s="48"/>
      <c r="BG100" s="48"/>
      <c r="BH100" s="48"/>
      <c r="BI100" s="48"/>
      <c r="BJ100" s="48"/>
      <c r="BK100" s="48"/>
      <c r="BL100" s="48"/>
      <c r="BM100" s="48"/>
      <c r="BN100" s="48"/>
      <c r="BO100" s="48"/>
      <c r="BP100" s="48"/>
      <c r="BQ100" s="48"/>
      <c r="BR100" s="48"/>
      <c r="BS100" s="48"/>
      <c r="BT100" s="48"/>
      <c r="BU100" s="48"/>
      <c r="BV100" s="48"/>
      <c r="BW100" s="48"/>
      <c r="BX100" s="48"/>
      <c r="BY100" s="48"/>
      <c r="BZ100" s="48"/>
      <c r="CA100" s="49"/>
      <c r="CB100" s="48"/>
      <c r="CC100" s="48"/>
      <c r="CD100" s="48"/>
      <c r="CE100" s="48"/>
      <c r="CF100" s="48"/>
      <c r="CG100" s="48"/>
      <c r="CH100" s="48"/>
      <c r="CI100" s="48"/>
      <c r="CJ100" s="48"/>
      <c r="CK100" s="48"/>
      <c r="CL100" s="48"/>
      <c r="CM100" s="48"/>
      <c r="CN100" s="48"/>
      <c r="CO100" s="48"/>
      <c r="CP100" s="48"/>
      <c r="CQ100" s="48"/>
      <c r="CR100" s="48"/>
      <c r="CS100" s="48"/>
      <c r="CT100" s="48"/>
      <c r="CU100" s="48"/>
      <c r="CV100" s="48"/>
      <c r="CW100" s="48"/>
      <c r="CX100" s="48"/>
      <c r="CY100" s="48"/>
      <c r="CZ100" s="48"/>
      <c r="DA100" s="48"/>
      <c r="DB100" s="48"/>
      <c r="DC100" s="48"/>
      <c r="DD100" s="48"/>
      <c r="DE100" s="48"/>
      <c r="DF100" s="48"/>
      <c r="DG100" s="48"/>
      <c r="DH100" s="48"/>
      <c r="DI100" s="48"/>
      <c r="DJ100" s="48"/>
      <c r="DK100" s="48"/>
      <c r="DL100" s="48"/>
      <c r="DM100" s="48"/>
      <c r="DN100" s="48"/>
      <c r="DO100" s="48"/>
      <c r="DP100" s="48"/>
      <c r="DQ100" s="48"/>
      <c r="DR100" s="48"/>
      <c r="DS100" s="48"/>
      <c r="DT100" s="48"/>
      <c r="DU100" s="48"/>
      <c r="DV100" s="48"/>
      <c r="DW100" s="48"/>
      <c r="DX100" s="48"/>
      <c r="DY100" s="48"/>
      <c r="DZ100" s="48"/>
      <c r="EA100" s="48"/>
      <c r="EB100" s="48"/>
      <c r="EC100" s="48"/>
      <c r="ED100" s="48"/>
      <c r="EE100" s="48"/>
      <c r="EF100" s="48"/>
      <c r="EG100" s="48"/>
      <c r="EH100" s="48"/>
      <c r="EI100" s="48"/>
      <c r="EJ100" s="48"/>
      <c r="EK100" s="48"/>
      <c r="EL100" s="48"/>
      <c r="EM100" s="48"/>
      <c r="EN100" s="48"/>
      <c r="EO100" s="48"/>
      <c r="EP100" s="48"/>
      <c r="EQ100" s="48"/>
      <c r="ER100" s="48"/>
      <c r="ES100" s="48"/>
      <c r="ET100" s="48"/>
      <c r="EU100" s="48"/>
      <c r="EV100" s="48"/>
      <c r="EW100" s="48"/>
      <c r="EX100" s="48"/>
      <c r="EY100" s="48"/>
      <c r="EZ100" s="48"/>
      <c r="FA100" s="48"/>
      <c r="FB100" s="48"/>
      <c r="FC100" s="48"/>
      <c r="FD100" s="48"/>
      <c r="FE100" s="48"/>
      <c r="FF100" s="48"/>
      <c r="FG100" s="48"/>
      <c r="FH100" s="48"/>
      <c r="FI100" s="48"/>
      <c r="FJ100" s="48"/>
      <c r="FK100" s="48"/>
      <c r="FL100" s="48"/>
      <c r="FM100" s="48"/>
      <c r="FN100" s="48"/>
      <c r="FO100" s="48"/>
      <c r="FP100" s="48"/>
      <c r="FQ100" s="48"/>
      <c r="FR100" s="48"/>
      <c r="FS100" s="48"/>
      <c r="FT100" s="48"/>
      <c r="FU100" s="48"/>
      <c r="FV100" s="48"/>
      <c r="FW100" s="48"/>
      <c r="FX100" s="48"/>
      <c r="FY100" s="48"/>
      <c r="FZ100" s="48"/>
      <c r="GA100" s="48"/>
      <c r="GB100" s="48"/>
      <c r="GC100" s="48"/>
      <c r="GD100" s="48"/>
      <c r="GE100" s="48"/>
      <c r="GF100" s="48"/>
      <c r="GG100" s="48"/>
      <c r="GH100" s="48"/>
      <c r="GI100" s="48"/>
      <c r="GJ100" s="48"/>
      <c r="GK100" s="48"/>
      <c r="GL100" s="48"/>
      <c r="GM100" s="48"/>
      <c r="GN100" s="48"/>
      <c r="GO100" s="48"/>
      <c r="GP100" s="48"/>
      <c r="GQ100" s="48"/>
      <c r="GR100" s="48"/>
      <c r="GS100" s="48"/>
      <c r="GT100" s="48"/>
      <c r="GU100" s="48"/>
      <c r="GV100" s="48"/>
      <c r="GW100" s="48"/>
      <c r="GX100" s="48"/>
      <c r="GY100" s="48"/>
      <c r="GZ100" s="48"/>
      <c r="HA100" s="48"/>
      <c r="HB100" s="48"/>
      <c r="HC100" s="48"/>
      <c r="HD100" s="48"/>
      <c r="HE100" s="48"/>
      <c r="HF100" s="48"/>
      <c r="HG100" s="48"/>
      <c r="HH100" s="48"/>
      <c r="HI100" s="48"/>
      <c r="HJ100" s="48"/>
      <c r="HK100" s="48"/>
      <c r="HL100" s="48"/>
      <c r="HM100" s="48"/>
      <c r="HN100" s="48"/>
      <c r="HO100" s="48"/>
      <c r="HP100" s="48"/>
      <c r="HQ100" s="48"/>
      <c r="HR100" s="48"/>
      <c r="HS100" s="48"/>
      <c r="HT100" s="48"/>
      <c r="HU100" s="48"/>
      <c r="HV100" s="48"/>
      <c r="HW100" s="48"/>
      <c r="HX100" s="48"/>
      <c r="HY100" s="48"/>
      <c r="HZ100" s="48"/>
      <c r="IA100" s="48"/>
      <c r="IB100" s="48"/>
      <c r="IC100" s="48"/>
      <c r="ID100" s="48"/>
      <c r="IE100" s="48"/>
      <c r="IF100" s="48"/>
      <c r="IG100" s="50">
        <v>0</v>
      </c>
      <c r="IH100" s="48">
        <v>2</v>
      </c>
      <c r="II100" s="48">
        <v>2</v>
      </c>
      <c r="IJ100" s="50">
        <f t="shared" si="215"/>
        <v>0</v>
      </c>
      <c r="IK100" s="48"/>
      <c r="IL100" s="48"/>
      <c r="IM100" s="50">
        <f t="shared" si="216"/>
        <v>0</v>
      </c>
      <c r="IN100" s="48"/>
      <c r="IO100" s="48"/>
      <c r="IP100" s="48">
        <f t="shared" si="217"/>
        <v>0</v>
      </c>
      <c r="IQ100" s="48"/>
      <c r="IR100" s="48"/>
      <c r="IS100" s="48">
        <f t="shared" si="218"/>
        <v>0</v>
      </c>
      <c r="IT100" s="48"/>
      <c r="IU100" s="48"/>
      <c r="IV100" s="48">
        <f t="shared" si="219"/>
        <v>0</v>
      </c>
      <c r="IW100" s="48"/>
      <c r="IX100" s="48"/>
      <c r="IY100" s="48">
        <f t="shared" si="220"/>
        <v>0</v>
      </c>
      <c r="IZ100" s="48"/>
      <c r="JA100" s="48"/>
      <c r="JB100" s="48">
        <f t="shared" si="221"/>
        <v>0</v>
      </c>
      <c r="JC100" s="48"/>
      <c r="JD100" s="48"/>
      <c r="JE100" s="48">
        <f t="shared" si="222"/>
        <v>0</v>
      </c>
      <c r="JF100" s="48"/>
      <c r="JG100" s="48"/>
      <c r="JH100" s="48">
        <f t="shared" si="223"/>
        <v>0</v>
      </c>
      <c r="JI100" s="48"/>
      <c r="JJ100" s="48"/>
      <c r="JK100" s="48">
        <f t="shared" si="224"/>
        <v>0</v>
      </c>
      <c r="JL100" s="48"/>
      <c r="JM100" s="48"/>
      <c r="JN100" s="48">
        <f t="shared" si="225"/>
        <v>0</v>
      </c>
      <c r="JO100" s="48"/>
      <c r="JP100" s="48"/>
      <c r="JQ100" s="48">
        <f t="shared" si="226"/>
        <v>0</v>
      </c>
      <c r="JR100" s="48"/>
      <c r="JS100" s="48"/>
      <c r="JT100" s="48">
        <f t="shared" si="227"/>
        <v>0</v>
      </c>
      <c r="JU100" s="48"/>
      <c r="JV100" s="48"/>
      <c r="JW100" s="48">
        <f t="shared" si="278"/>
        <v>0</v>
      </c>
      <c r="JX100" s="48"/>
      <c r="JY100" s="48"/>
      <c r="JZ100" s="48">
        <f t="shared" si="228"/>
        <v>0</v>
      </c>
      <c r="KA100" s="48"/>
      <c r="KB100" s="48"/>
      <c r="KC100" s="48">
        <f t="shared" si="229"/>
        <v>0</v>
      </c>
      <c r="KD100" s="48"/>
      <c r="KE100" s="48"/>
      <c r="KF100" s="48">
        <f t="shared" si="230"/>
        <v>0</v>
      </c>
      <c r="KG100" s="48"/>
      <c r="KH100" s="48"/>
      <c r="KI100" s="48">
        <f t="shared" si="231"/>
        <v>0</v>
      </c>
      <c r="KJ100" s="48"/>
      <c r="KK100" s="48"/>
      <c r="KL100" s="48">
        <f t="shared" si="232"/>
        <v>0</v>
      </c>
      <c r="KM100" s="48"/>
      <c r="KN100" s="48"/>
      <c r="KO100" s="48">
        <f t="shared" si="233"/>
        <v>0</v>
      </c>
      <c r="KP100" s="48"/>
      <c r="KQ100" s="48"/>
      <c r="KR100" s="48">
        <f t="shared" si="234"/>
        <v>0</v>
      </c>
      <c r="KS100" s="48"/>
      <c r="KT100" s="48"/>
      <c r="KU100" s="48">
        <f t="shared" si="235"/>
        <v>0</v>
      </c>
      <c r="KV100" s="48"/>
      <c r="KW100" s="48"/>
      <c r="KX100" s="48">
        <f t="shared" si="236"/>
        <v>0</v>
      </c>
      <c r="KY100" s="48"/>
      <c r="KZ100" s="48"/>
      <c r="LA100" s="48">
        <f t="shared" si="237"/>
        <v>0</v>
      </c>
      <c r="LB100" s="48"/>
      <c r="LC100" s="48"/>
      <c r="LD100" s="48">
        <f t="shared" si="238"/>
        <v>0</v>
      </c>
      <c r="LE100" s="26"/>
      <c r="LF100" s="26"/>
      <c r="LG100" s="26">
        <f t="shared" si="239"/>
        <v>0</v>
      </c>
      <c r="LH100" s="26"/>
      <c r="LI100" s="26"/>
      <c r="LJ100" s="26">
        <f t="shared" si="240"/>
        <v>0</v>
      </c>
      <c r="LK100" s="26"/>
      <c r="LL100" s="26"/>
      <c r="LM100" s="26">
        <f t="shared" si="241"/>
        <v>0</v>
      </c>
      <c r="LN100" s="26"/>
      <c r="LO100" s="26"/>
      <c r="LP100" s="26">
        <f t="shared" si="242"/>
        <v>0</v>
      </c>
      <c r="LQ100" s="26"/>
      <c r="LR100" s="26"/>
      <c r="LS100" s="26">
        <f t="shared" si="149"/>
        <v>0</v>
      </c>
      <c r="LT100" s="26"/>
      <c r="LU100" s="26"/>
      <c r="LV100" s="26">
        <f t="shared" si="243"/>
        <v>0</v>
      </c>
      <c r="LW100" s="26"/>
      <c r="LX100" s="26"/>
      <c r="LY100" s="26">
        <f t="shared" si="150"/>
        <v>0</v>
      </c>
      <c r="LZ100" s="26"/>
      <c r="MA100" s="26"/>
      <c r="MB100" s="26">
        <f t="shared" si="244"/>
        <v>0</v>
      </c>
      <c r="MC100" s="26"/>
      <c r="MD100" s="26"/>
      <c r="ME100" s="26">
        <f t="shared" si="245"/>
        <v>0</v>
      </c>
      <c r="MF100" s="26"/>
      <c r="MG100" s="26"/>
      <c r="MH100" s="26">
        <f t="shared" si="246"/>
        <v>0</v>
      </c>
      <c r="MI100" s="26"/>
      <c r="MJ100" s="26"/>
      <c r="MK100" s="26">
        <f t="shared" si="247"/>
        <v>0</v>
      </c>
      <c r="ML100" s="26"/>
      <c r="MM100" s="26"/>
      <c r="MN100" s="26">
        <f t="shared" si="248"/>
        <v>0</v>
      </c>
      <c r="MO100" s="26"/>
      <c r="MP100" s="26"/>
      <c r="MQ100" s="26">
        <f t="shared" si="249"/>
        <v>0</v>
      </c>
      <c r="MR100" s="26"/>
      <c r="MS100" s="26"/>
      <c r="MT100" s="26">
        <f t="shared" si="250"/>
        <v>0</v>
      </c>
      <c r="MU100" s="26"/>
      <c r="MV100" s="26"/>
      <c r="MW100" s="26">
        <f t="shared" si="251"/>
        <v>0</v>
      </c>
      <c r="MX100" s="26"/>
      <c r="MY100" s="26"/>
      <c r="MZ100" s="26">
        <f t="shared" si="252"/>
        <v>0</v>
      </c>
      <c r="NA100" s="26"/>
      <c r="NB100" s="26"/>
      <c r="NC100" s="26">
        <f t="shared" si="253"/>
        <v>0</v>
      </c>
      <c r="ND100" s="26"/>
      <c r="NE100" s="26"/>
      <c r="NF100" s="26">
        <f t="shared" si="254"/>
        <v>0</v>
      </c>
      <c r="NG100" s="26"/>
      <c r="NH100" s="26"/>
      <c r="NI100" s="26">
        <f t="shared" si="255"/>
        <v>0</v>
      </c>
      <c r="NJ100" s="26"/>
      <c r="NK100" s="26"/>
      <c r="NL100" s="26">
        <f t="shared" si="256"/>
        <v>0</v>
      </c>
      <c r="NM100" s="26"/>
      <c r="NN100" s="26"/>
      <c r="NO100" s="26">
        <f t="shared" si="257"/>
        <v>0</v>
      </c>
      <c r="NP100" s="26"/>
      <c r="NQ100" s="26"/>
      <c r="NR100" s="26">
        <f t="shared" si="258"/>
        <v>0</v>
      </c>
      <c r="NS100" s="26"/>
      <c r="NT100" s="26"/>
      <c r="NU100" s="26">
        <f t="shared" si="259"/>
        <v>0</v>
      </c>
      <c r="NV100" s="26"/>
      <c r="NW100" s="26"/>
      <c r="NX100" s="26">
        <f t="shared" si="260"/>
        <v>0</v>
      </c>
      <c r="NY100" s="26"/>
      <c r="NZ100" s="26"/>
      <c r="OA100" s="26">
        <f t="shared" si="261"/>
        <v>0</v>
      </c>
      <c r="OB100" s="26"/>
      <c r="OC100" s="26"/>
      <c r="OD100" s="26">
        <f t="shared" si="262"/>
        <v>0</v>
      </c>
      <c r="OE100" s="26"/>
      <c r="OF100" s="26"/>
      <c r="OG100" s="26">
        <f t="shared" si="263"/>
        <v>0</v>
      </c>
      <c r="OH100" s="26"/>
      <c r="OI100" s="26"/>
      <c r="OJ100" s="26">
        <f t="shared" si="264"/>
        <v>0</v>
      </c>
      <c r="OK100" s="26"/>
      <c r="OL100" s="26"/>
      <c r="OM100" s="26">
        <f t="shared" si="279"/>
        <v>0</v>
      </c>
      <c r="ON100" s="26"/>
      <c r="OO100" s="26"/>
      <c r="OP100" s="26">
        <f t="shared" si="265"/>
        <v>0</v>
      </c>
      <c r="OQ100" s="26"/>
      <c r="OR100" s="26"/>
      <c r="OS100" s="27">
        <f t="shared" si="266"/>
        <v>0</v>
      </c>
      <c r="OT100" s="26"/>
      <c r="OU100" s="26"/>
      <c r="OV100" s="26">
        <f t="shared" si="280"/>
        <v>0</v>
      </c>
      <c r="OW100" s="26"/>
      <c r="OX100" s="26"/>
      <c r="OY100" s="26">
        <f t="shared" si="267"/>
        <v>0</v>
      </c>
      <c r="OZ100" s="26"/>
      <c r="PA100" s="26"/>
      <c r="PB100" s="26">
        <f t="shared" si="268"/>
        <v>0</v>
      </c>
      <c r="PC100" s="26"/>
      <c r="PD100" s="26"/>
      <c r="PE100" s="26">
        <f t="shared" si="269"/>
        <v>0</v>
      </c>
      <c r="PF100" s="28">
        <f t="shared" si="270"/>
        <v>0</v>
      </c>
      <c r="PG100" s="29">
        <f t="shared" si="271"/>
        <v>0</v>
      </c>
      <c r="PH100" s="18"/>
      <c r="PI100" s="28">
        <f t="shared" si="272"/>
        <v>2</v>
      </c>
      <c r="PJ100" s="29">
        <f t="shared" si="273"/>
        <v>7.6923076923076927E-2</v>
      </c>
      <c r="PK100" s="6"/>
      <c r="PL100" s="28">
        <f t="shared" si="274"/>
        <v>0</v>
      </c>
      <c r="PM100" s="28">
        <f t="shared" si="275"/>
        <v>0</v>
      </c>
      <c r="PN100" s="6"/>
      <c r="PO100" s="28">
        <f t="shared" si="276"/>
        <v>2</v>
      </c>
      <c r="PP100" s="29">
        <f t="shared" si="277"/>
        <v>2.7027027027027029E-2</v>
      </c>
    </row>
    <row r="101" spans="1:432" s="52" customFormat="1" ht="20.25" hidden="1" x14ac:dyDescent="0.3">
      <c r="A101" s="19">
        <v>97</v>
      </c>
      <c r="B101" s="51" t="s">
        <v>211</v>
      </c>
      <c r="C101" s="45" t="s">
        <v>122</v>
      </c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6"/>
      <c r="CT101" s="26"/>
      <c r="CU101" s="26"/>
      <c r="CV101" s="26"/>
      <c r="CW101" s="26"/>
      <c r="CX101" s="26"/>
      <c r="CY101" s="26"/>
      <c r="CZ101" s="26"/>
      <c r="DA101" s="26"/>
      <c r="DB101" s="26"/>
      <c r="DC101" s="26"/>
      <c r="DD101" s="26"/>
      <c r="DE101" s="26"/>
      <c r="DF101" s="26"/>
      <c r="DG101" s="26"/>
      <c r="DH101" s="26"/>
      <c r="DI101" s="26"/>
      <c r="DJ101" s="26"/>
      <c r="DK101" s="26"/>
      <c r="DL101" s="26"/>
      <c r="DM101" s="26"/>
      <c r="DN101" s="26"/>
      <c r="DO101" s="26"/>
      <c r="DP101" s="26"/>
      <c r="DQ101" s="26"/>
      <c r="DR101" s="26"/>
      <c r="DS101" s="26"/>
      <c r="DT101" s="26"/>
      <c r="DU101" s="26"/>
      <c r="DV101" s="26"/>
      <c r="DW101" s="26"/>
      <c r="DX101" s="26"/>
      <c r="DY101" s="26"/>
      <c r="DZ101" s="26"/>
      <c r="EA101" s="26"/>
      <c r="EB101" s="26"/>
      <c r="EC101" s="26"/>
      <c r="ED101" s="26"/>
      <c r="EE101" s="26"/>
      <c r="EF101" s="26"/>
      <c r="EG101" s="26"/>
      <c r="EH101" s="26"/>
      <c r="EI101" s="26"/>
      <c r="EJ101" s="26"/>
      <c r="EK101" s="26"/>
      <c r="EL101" s="26"/>
      <c r="EM101" s="26"/>
      <c r="EN101" s="26"/>
      <c r="EO101" s="26"/>
      <c r="EP101" s="26"/>
      <c r="EQ101" s="26"/>
      <c r="ER101" s="26"/>
      <c r="ES101" s="26"/>
      <c r="ET101" s="26"/>
      <c r="EU101" s="26"/>
      <c r="EV101" s="26"/>
      <c r="EW101" s="26"/>
      <c r="EX101" s="26"/>
      <c r="EY101" s="26"/>
      <c r="EZ101" s="26"/>
      <c r="FA101" s="26"/>
      <c r="FB101" s="26"/>
      <c r="FC101" s="26"/>
      <c r="FD101" s="26"/>
      <c r="FE101" s="26"/>
      <c r="FF101" s="26"/>
      <c r="FG101" s="26"/>
      <c r="FH101" s="26"/>
      <c r="FI101" s="26"/>
      <c r="FJ101" s="26"/>
      <c r="FK101" s="26"/>
      <c r="FL101" s="26"/>
      <c r="FM101" s="26"/>
      <c r="FN101" s="26"/>
      <c r="FO101" s="26"/>
      <c r="FP101" s="26"/>
      <c r="FQ101" s="26"/>
      <c r="FR101" s="26"/>
      <c r="FS101" s="26"/>
      <c r="FT101" s="26"/>
      <c r="FU101" s="26"/>
      <c r="FV101" s="26"/>
      <c r="FW101" s="26"/>
      <c r="FX101" s="26"/>
      <c r="FY101" s="26"/>
      <c r="FZ101" s="26"/>
      <c r="GA101" s="26"/>
      <c r="GB101" s="26"/>
      <c r="GC101" s="26"/>
      <c r="GD101" s="26"/>
      <c r="GE101" s="26"/>
      <c r="GF101" s="26"/>
      <c r="GG101" s="26"/>
      <c r="GH101" s="26"/>
      <c r="GI101" s="26"/>
      <c r="GJ101" s="26"/>
      <c r="GK101" s="26"/>
      <c r="GL101" s="26"/>
      <c r="GM101" s="26"/>
      <c r="GN101" s="26"/>
      <c r="GO101" s="26"/>
      <c r="GP101" s="26"/>
      <c r="GQ101" s="26"/>
      <c r="GR101" s="26"/>
      <c r="GS101" s="26"/>
      <c r="GT101" s="26"/>
      <c r="GU101" s="26"/>
      <c r="GV101" s="26"/>
      <c r="GW101" s="26"/>
      <c r="GX101" s="26"/>
      <c r="GY101" s="26"/>
      <c r="GZ101" s="26"/>
      <c r="HA101" s="26"/>
      <c r="HB101" s="26"/>
      <c r="HC101" s="26"/>
      <c r="HD101" s="26"/>
      <c r="HE101" s="26"/>
      <c r="HF101" s="26">
        <v>0</v>
      </c>
      <c r="HG101" s="26">
        <v>1</v>
      </c>
      <c r="HH101" s="26">
        <v>1</v>
      </c>
      <c r="HI101" s="26">
        <f t="shared" si="207"/>
        <v>0</v>
      </c>
      <c r="HJ101" s="26"/>
      <c r="HK101" s="26"/>
      <c r="HL101" s="26">
        <f t="shared" si="208"/>
        <v>0</v>
      </c>
      <c r="HM101" s="26"/>
      <c r="HN101" s="26"/>
      <c r="HO101" s="26">
        <f t="shared" si="209"/>
        <v>0</v>
      </c>
      <c r="HP101" s="26"/>
      <c r="HQ101" s="26"/>
      <c r="HR101" s="26">
        <f t="shared" si="210"/>
        <v>0</v>
      </c>
      <c r="HS101" s="26"/>
      <c r="HT101" s="26"/>
      <c r="HU101" s="26">
        <f>HR101+HS101-HT101</f>
        <v>0</v>
      </c>
      <c r="HV101" s="26"/>
      <c r="HW101" s="26"/>
      <c r="HX101" s="26">
        <f t="shared" si="211"/>
        <v>0</v>
      </c>
      <c r="HY101" s="26"/>
      <c r="HZ101" s="26"/>
      <c r="IA101" s="26">
        <f t="shared" si="212"/>
        <v>0</v>
      </c>
      <c r="IB101" s="26"/>
      <c r="IC101" s="26"/>
      <c r="ID101" s="26">
        <f t="shared" si="213"/>
        <v>0</v>
      </c>
      <c r="IE101" s="26"/>
      <c r="IF101" s="26"/>
      <c r="IG101" s="33">
        <f t="shared" si="214"/>
        <v>0</v>
      </c>
      <c r="IH101" s="26"/>
      <c r="II101" s="26"/>
      <c r="IJ101" s="33">
        <f t="shared" si="215"/>
        <v>0</v>
      </c>
      <c r="IK101" s="26"/>
      <c r="IL101" s="26"/>
      <c r="IM101" s="33">
        <f t="shared" si="216"/>
        <v>0</v>
      </c>
      <c r="IN101" s="26"/>
      <c r="IO101" s="26"/>
      <c r="IP101" s="26">
        <f t="shared" si="217"/>
        <v>0</v>
      </c>
      <c r="IQ101" s="26"/>
      <c r="IR101" s="26"/>
      <c r="IS101" s="26">
        <f t="shared" si="218"/>
        <v>0</v>
      </c>
      <c r="IT101" s="26"/>
      <c r="IU101" s="26"/>
      <c r="IV101" s="26">
        <f t="shared" si="219"/>
        <v>0</v>
      </c>
      <c r="IW101" s="26"/>
      <c r="IX101" s="26"/>
      <c r="IY101" s="26">
        <f t="shared" si="220"/>
        <v>0</v>
      </c>
      <c r="IZ101" s="26"/>
      <c r="JA101" s="26"/>
      <c r="JB101" s="26">
        <f t="shared" si="221"/>
        <v>0</v>
      </c>
      <c r="JC101" s="26"/>
      <c r="JD101" s="26"/>
      <c r="JE101" s="26">
        <f t="shared" si="222"/>
        <v>0</v>
      </c>
      <c r="JF101" s="26"/>
      <c r="JG101" s="26"/>
      <c r="JH101" s="26">
        <f t="shared" si="223"/>
        <v>0</v>
      </c>
      <c r="JI101" s="26"/>
      <c r="JJ101" s="26"/>
      <c r="JK101" s="26">
        <f t="shared" si="224"/>
        <v>0</v>
      </c>
      <c r="JL101" s="26"/>
      <c r="JM101" s="26"/>
      <c r="JN101" s="26">
        <f t="shared" si="225"/>
        <v>0</v>
      </c>
      <c r="JO101" s="26"/>
      <c r="JP101" s="26"/>
      <c r="JQ101" s="26">
        <f t="shared" si="226"/>
        <v>0</v>
      </c>
      <c r="JR101" s="26"/>
      <c r="JS101" s="26"/>
      <c r="JT101" s="26">
        <f t="shared" si="227"/>
        <v>0</v>
      </c>
      <c r="JU101" s="26"/>
      <c r="JV101" s="26"/>
      <c r="JW101" s="26">
        <f t="shared" si="278"/>
        <v>0</v>
      </c>
      <c r="JX101" s="26"/>
      <c r="JY101" s="26"/>
      <c r="JZ101" s="26">
        <f t="shared" si="228"/>
        <v>0</v>
      </c>
      <c r="KA101" s="26"/>
      <c r="KB101" s="26"/>
      <c r="KC101" s="26">
        <f t="shared" si="229"/>
        <v>0</v>
      </c>
      <c r="KD101" s="26"/>
      <c r="KE101" s="26"/>
      <c r="KF101" s="26">
        <f t="shared" si="230"/>
        <v>0</v>
      </c>
      <c r="KG101" s="26"/>
      <c r="KH101" s="26"/>
      <c r="KI101" s="26">
        <f t="shared" si="231"/>
        <v>0</v>
      </c>
      <c r="KJ101" s="26"/>
      <c r="KK101" s="26"/>
      <c r="KL101" s="26">
        <f t="shared" si="232"/>
        <v>0</v>
      </c>
      <c r="KM101" s="26"/>
      <c r="KN101" s="26"/>
      <c r="KO101" s="26">
        <f t="shared" si="233"/>
        <v>0</v>
      </c>
      <c r="KP101" s="26"/>
      <c r="KQ101" s="26"/>
      <c r="KR101" s="26">
        <f t="shared" si="234"/>
        <v>0</v>
      </c>
      <c r="KS101" s="26"/>
      <c r="KT101" s="26"/>
      <c r="KU101" s="26">
        <f t="shared" si="235"/>
        <v>0</v>
      </c>
      <c r="KV101" s="26"/>
      <c r="KW101" s="26"/>
      <c r="KX101" s="26">
        <f t="shared" si="236"/>
        <v>0</v>
      </c>
      <c r="KY101" s="26"/>
      <c r="KZ101" s="26"/>
      <c r="LA101" s="26">
        <f t="shared" si="237"/>
        <v>0</v>
      </c>
      <c r="LB101" s="26"/>
      <c r="LC101" s="26"/>
      <c r="LD101" s="26">
        <f t="shared" si="238"/>
        <v>0</v>
      </c>
      <c r="LE101" s="26"/>
      <c r="LF101" s="26"/>
      <c r="LG101" s="26">
        <f t="shared" si="239"/>
        <v>0</v>
      </c>
      <c r="LH101" s="26"/>
      <c r="LI101" s="26"/>
      <c r="LJ101" s="26">
        <f t="shared" si="240"/>
        <v>0</v>
      </c>
      <c r="LK101" s="26"/>
      <c r="LL101" s="26"/>
      <c r="LM101" s="26">
        <f t="shared" si="241"/>
        <v>0</v>
      </c>
      <c r="LN101" s="26"/>
      <c r="LO101" s="26"/>
      <c r="LP101" s="26">
        <f t="shared" si="242"/>
        <v>0</v>
      </c>
      <c r="LQ101" s="26"/>
      <c r="LR101" s="26"/>
      <c r="LS101" s="26">
        <f t="shared" si="149"/>
        <v>0</v>
      </c>
      <c r="LT101" s="26"/>
      <c r="LU101" s="26"/>
      <c r="LV101" s="26">
        <f t="shared" si="243"/>
        <v>0</v>
      </c>
      <c r="LW101" s="26"/>
      <c r="LX101" s="26"/>
      <c r="LY101" s="26">
        <f t="shared" si="150"/>
        <v>0</v>
      </c>
      <c r="LZ101" s="26"/>
      <c r="MA101" s="26"/>
      <c r="MB101" s="26">
        <f t="shared" si="244"/>
        <v>0</v>
      </c>
      <c r="MC101" s="26"/>
      <c r="MD101" s="26"/>
      <c r="ME101" s="26">
        <f t="shared" si="245"/>
        <v>0</v>
      </c>
      <c r="MF101" s="26"/>
      <c r="MG101" s="26"/>
      <c r="MH101" s="26">
        <f t="shared" si="246"/>
        <v>0</v>
      </c>
      <c r="MI101" s="26"/>
      <c r="MJ101" s="26"/>
      <c r="MK101" s="26">
        <f t="shared" si="247"/>
        <v>0</v>
      </c>
      <c r="ML101" s="26"/>
      <c r="MM101" s="26"/>
      <c r="MN101" s="26">
        <f t="shared" si="248"/>
        <v>0</v>
      </c>
      <c r="MO101" s="26"/>
      <c r="MP101" s="26"/>
      <c r="MQ101" s="26">
        <f t="shared" si="249"/>
        <v>0</v>
      </c>
      <c r="MR101" s="26"/>
      <c r="MS101" s="26"/>
      <c r="MT101" s="26">
        <f t="shared" si="250"/>
        <v>0</v>
      </c>
      <c r="MU101" s="26"/>
      <c r="MV101" s="26"/>
      <c r="MW101" s="26">
        <f t="shared" si="251"/>
        <v>0</v>
      </c>
      <c r="MX101" s="26"/>
      <c r="MY101" s="26"/>
      <c r="MZ101" s="26">
        <f t="shared" si="252"/>
        <v>0</v>
      </c>
      <c r="NA101" s="26"/>
      <c r="NB101" s="26"/>
      <c r="NC101" s="26">
        <f t="shared" si="253"/>
        <v>0</v>
      </c>
      <c r="ND101" s="26"/>
      <c r="NE101" s="26"/>
      <c r="NF101" s="26">
        <f t="shared" si="254"/>
        <v>0</v>
      </c>
      <c r="NG101" s="26"/>
      <c r="NH101" s="26"/>
      <c r="NI101" s="26">
        <f t="shared" si="255"/>
        <v>0</v>
      </c>
      <c r="NJ101" s="26"/>
      <c r="NK101" s="26"/>
      <c r="NL101" s="26">
        <f t="shared" si="256"/>
        <v>0</v>
      </c>
      <c r="NM101" s="26"/>
      <c r="NN101" s="26"/>
      <c r="NO101" s="26">
        <f t="shared" si="257"/>
        <v>0</v>
      </c>
      <c r="NP101" s="26"/>
      <c r="NQ101" s="26"/>
      <c r="NR101" s="26">
        <f t="shared" si="258"/>
        <v>0</v>
      </c>
      <c r="NS101" s="26"/>
      <c r="NT101" s="26"/>
      <c r="NU101" s="26">
        <f t="shared" si="259"/>
        <v>0</v>
      </c>
      <c r="NV101" s="26"/>
      <c r="NW101" s="26"/>
      <c r="NX101" s="26">
        <f t="shared" si="260"/>
        <v>0</v>
      </c>
      <c r="NY101" s="26"/>
      <c r="NZ101" s="26"/>
      <c r="OA101" s="26">
        <f t="shared" si="261"/>
        <v>0</v>
      </c>
      <c r="OB101" s="26"/>
      <c r="OC101" s="26"/>
      <c r="OD101" s="26">
        <f t="shared" si="262"/>
        <v>0</v>
      </c>
      <c r="OE101" s="26"/>
      <c r="OF101" s="26"/>
      <c r="OG101" s="26">
        <f t="shared" si="263"/>
        <v>0</v>
      </c>
      <c r="OH101" s="26"/>
      <c r="OI101" s="26"/>
      <c r="OJ101" s="26">
        <f t="shared" si="264"/>
        <v>0</v>
      </c>
      <c r="OK101" s="26"/>
      <c r="OL101" s="26"/>
      <c r="OM101" s="26">
        <f t="shared" si="279"/>
        <v>0</v>
      </c>
      <c r="ON101" s="26"/>
      <c r="OO101" s="26"/>
      <c r="OP101" s="26">
        <f t="shared" si="265"/>
        <v>0</v>
      </c>
      <c r="OQ101" s="26"/>
      <c r="OR101" s="26"/>
      <c r="OS101" s="27">
        <f t="shared" si="266"/>
        <v>0</v>
      </c>
      <c r="OT101" s="26"/>
      <c r="OU101" s="26"/>
      <c r="OV101" s="26">
        <f t="shared" si="280"/>
        <v>0</v>
      </c>
      <c r="OW101" s="26"/>
      <c r="OX101" s="26"/>
      <c r="OY101" s="26">
        <f t="shared" si="267"/>
        <v>0</v>
      </c>
      <c r="OZ101" s="26"/>
      <c r="PA101" s="26"/>
      <c r="PB101" s="26">
        <f t="shared" si="268"/>
        <v>0</v>
      </c>
      <c r="PC101" s="26"/>
      <c r="PD101" s="26"/>
      <c r="PE101" s="26">
        <f t="shared" si="269"/>
        <v>0</v>
      </c>
      <c r="PF101" s="28">
        <f t="shared" si="270"/>
        <v>0</v>
      </c>
      <c r="PG101" s="29">
        <f t="shared" si="271"/>
        <v>0</v>
      </c>
      <c r="PH101" s="18"/>
      <c r="PI101" s="28">
        <f t="shared" si="272"/>
        <v>1</v>
      </c>
      <c r="PJ101" s="29">
        <f t="shared" si="273"/>
        <v>3.8461538461538464E-2</v>
      </c>
      <c r="PK101" s="6"/>
      <c r="PL101" s="28">
        <f t="shared" si="274"/>
        <v>0</v>
      </c>
      <c r="PM101" s="28">
        <f t="shared" si="275"/>
        <v>0</v>
      </c>
      <c r="PN101" s="6"/>
      <c r="PO101" s="28">
        <f t="shared" si="276"/>
        <v>1</v>
      </c>
      <c r="PP101" s="29">
        <f t="shared" si="277"/>
        <v>1.3513513513513514E-2</v>
      </c>
    </row>
    <row r="102" spans="1:432" s="52" customFormat="1" ht="20.25" hidden="1" x14ac:dyDescent="0.3">
      <c r="A102" s="19">
        <v>98</v>
      </c>
      <c r="B102" s="51" t="s">
        <v>212</v>
      </c>
      <c r="C102" s="45" t="s">
        <v>122</v>
      </c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26"/>
      <c r="DS102" s="26"/>
      <c r="DT102" s="26"/>
      <c r="DU102" s="26"/>
      <c r="DV102" s="26"/>
      <c r="DW102" s="26"/>
      <c r="DX102" s="26"/>
      <c r="DY102" s="26"/>
      <c r="DZ102" s="26"/>
      <c r="EA102" s="26"/>
      <c r="EB102" s="26"/>
      <c r="EC102" s="26"/>
      <c r="ED102" s="26"/>
      <c r="EE102" s="26"/>
      <c r="EF102" s="26"/>
      <c r="EG102" s="26"/>
      <c r="EH102" s="26"/>
      <c r="EI102" s="26"/>
      <c r="EJ102" s="26"/>
      <c r="EK102" s="26"/>
      <c r="EL102" s="26"/>
      <c r="EM102" s="26"/>
      <c r="EN102" s="26"/>
      <c r="EO102" s="26"/>
      <c r="EP102" s="26"/>
      <c r="EQ102" s="26"/>
      <c r="ER102" s="26"/>
      <c r="ES102" s="26"/>
      <c r="ET102" s="26"/>
      <c r="EU102" s="26"/>
      <c r="EV102" s="26"/>
      <c r="EW102" s="26"/>
      <c r="EX102" s="26"/>
      <c r="EY102" s="26"/>
      <c r="EZ102" s="26"/>
      <c r="FA102" s="26"/>
      <c r="FB102" s="26"/>
      <c r="FC102" s="26"/>
      <c r="FD102" s="26"/>
      <c r="FE102" s="26"/>
      <c r="FF102" s="26"/>
      <c r="FG102" s="26"/>
      <c r="FH102" s="26"/>
      <c r="FI102" s="26"/>
      <c r="FJ102" s="26"/>
      <c r="FK102" s="26"/>
      <c r="FL102" s="26"/>
      <c r="FM102" s="26"/>
      <c r="FN102" s="26"/>
      <c r="FO102" s="26"/>
      <c r="FP102" s="26"/>
      <c r="FQ102" s="26"/>
      <c r="FR102" s="26"/>
      <c r="FS102" s="26"/>
      <c r="FT102" s="26"/>
      <c r="FU102" s="26"/>
      <c r="FV102" s="26"/>
      <c r="FW102" s="26"/>
      <c r="FX102" s="26"/>
      <c r="FY102" s="26"/>
      <c r="FZ102" s="26"/>
      <c r="GA102" s="26"/>
      <c r="GB102" s="26"/>
      <c r="GC102" s="26"/>
      <c r="GD102" s="26"/>
      <c r="GE102" s="26"/>
      <c r="GF102" s="26"/>
      <c r="GG102" s="26"/>
      <c r="GH102" s="26"/>
      <c r="GI102" s="26"/>
      <c r="GJ102" s="26"/>
      <c r="GK102" s="26"/>
      <c r="GL102" s="26"/>
      <c r="GM102" s="26"/>
      <c r="GN102" s="26"/>
      <c r="GO102" s="26"/>
      <c r="GP102" s="26"/>
      <c r="GQ102" s="26"/>
      <c r="GR102" s="26"/>
      <c r="GS102" s="26"/>
      <c r="GT102" s="26"/>
      <c r="GU102" s="26"/>
      <c r="GV102" s="26"/>
      <c r="GW102" s="26"/>
      <c r="GX102" s="26"/>
      <c r="GY102" s="26"/>
      <c r="GZ102" s="26"/>
      <c r="HA102" s="26"/>
      <c r="HB102" s="26"/>
      <c r="HC102" s="26"/>
      <c r="HD102" s="26"/>
      <c r="HE102" s="26"/>
      <c r="HF102" s="26"/>
      <c r="HG102" s="26"/>
      <c r="HH102" s="26"/>
      <c r="HI102" s="26"/>
      <c r="HJ102" s="26"/>
      <c r="HK102" s="26"/>
      <c r="HL102" s="26"/>
      <c r="HM102" s="26"/>
      <c r="HN102" s="26"/>
      <c r="HO102" s="26"/>
      <c r="HP102" s="26"/>
      <c r="HQ102" s="26"/>
      <c r="HR102" s="26"/>
      <c r="HS102" s="26"/>
      <c r="HT102" s="26"/>
      <c r="HU102" s="26"/>
      <c r="HV102" s="26"/>
      <c r="HW102" s="26"/>
      <c r="HX102" s="26"/>
      <c r="HY102" s="26"/>
      <c r="HZ102" s="26"/>
      <c r="IA102" s="26"/>
      <c r="IB102" s="26"/>
      <c r="IC102" s="26"/>
      <c r="ID102" s="26"/>
      <c r="IE102" s="26"/>
      <c r="IF102" s="26"/>
      <c r="IG102" s="33"/>
      <c r="IH102" s="26"/>
      <c r="II102" s="26"/>
      <c r="IJ102" s="33"/>
      <c r="IK102" s="26"/>
      <c r="IL102" s="26"/>
      <c r="IM102" s="33"/>
      <c r="IN102" s="26"/>
      <c r="IO102" s="26"/>
      <c r="IP102" s="26"/>
      <c r="IQ102" s="26"/>
      <c r="IR102" s="26"/>
      <c r="IS102" s="26"/>
      <c r="IT102" s="26"/>
      <c r="IU102" s="26"/>
      <c r="IV102" s="26"/>
      <c r="IW102" s="26"/>
      <c r="IX102" s="26"/>
      <c r="IY102" s="26"/>
      <c r="IZ102" s="26"/>
      <c r="JA102" s="26"/>
      <c r="JB102" s="26"/>
      <c r="JC102" s="26"/>
      <c r="JD102" s="26"/>
      <c r="JE102" s="26"/>
      <c r="JF102" s="26"/>
      <c r="JG102" s="26"/>
      <c r="JH102" s="26"/>
      <c r="JI102" s="26"/>
      <c r="JJ102" s="26"/>
      <c r="JK102" s="26"/>
      <c r="JL102" s="26"/>
      <c r="JM102" s="26"/>
      <c r="JN102" s="26"/>
      <c r="JO102" s="26"/>
      <c r="JP102" s="26"/>
      <c r="JQ102" s="26"/>
      <c r="JR102" s="26"/>
      <c r="JS102" s="26"/>
      <c r="JT102" s="26"/>
      <c r="JU102" s="26"/>
      <c r="JV102" s="26"/>
      <c r="JW102" s="26"/>
      <c r="JX102" s="26"/>
      <c r="JY102" s="26"/>
      <c r="JZ102" s="26"/>
      <c r="KA102" s="26"/>
      <c r="KB102" s="26"/>
      <c r="KC102" s="26"/>
      <c r="KD102" s="26"/>
      <c r="KE102" s="26"/>
      <c r="KF102" s="26"/>
      <c r="KG102" s="26"/>
      <c r="KH102" s="26"/>
      <c r="KI102" s="26"/>
      <c r="KJ102" s="26"/>
      <c r="KK102" s="26"/>
      <c r="KL102" s="26"/>
      <c r="KM102" s="26"/>
      <c r="KN102" s="26"/>
      <c r="KO102" s="26"/>
      <c r="KP102" s="26"/>
      <c r="KQ102" s="26"/>
      <c r="KR102" s="26"/>
      <c r="KS102" s="26"/>
      <c r="KT102" s="26"/>
      <c r="KU102" s="26"/>
      <c r="KV102" s="26"/>
      <c r="KW102" s="26"/>
      <c r="KX102" s="26"/>
      <c r="KY102" s="26"/>
      <c r="KZ102" s="26"/>
      <c r="LA102" s="26">
        <v>0</v>
      </c>
      <c r="LB102" s="26">
        <v>200</v>
      </c>
      <c r="LC102" s="26">
        <v>200</v>
      </c>
      <c r="LD102" s="26">
        <f t="shared" si="238"/>
        <v>0</v>
      </c>
      <c r="LE102" s="26"/>
      <c r="LF102" s="26"/>
      <c r="LG102" s="26">
        <f t="shared" si="239"/>
        <v>0</v>
      </c>
      <c r="LH102" s="26"/>
      <c r="LI102" s="26"/>
      <c r="LJ102" s="26">
        <f t="shared" si="240"/>
        <v>0</v>
      </c>
      <c r="LK102" s="26"/>
      <c r="LL102" s="26"/>
      <c r="LM102" s="26">
        <f t="shared" si="241"/>
        <v>0</v>
      </c>
      <c r="LN102" s="26"/>
      <c r="LO102" s="26"/>
      <c r="LP102" s="26">
        <f t="shared" si="242"/>
        <v>0</v>
      </c>
      <c r="LQ102" s="26"/>
      <c r="LR102" s="26"/>
      <c r="LS102" s="26">
        <f t="shared" si="149"/>
        <v>0</v>
      </c>
      <c r="LT102" s="26"/>
      <c r="LU102" s="26"/>
      <c r="LV102" s="26">
        <f t="shared" si="243"/>
        <v>0</v>
      </c>
      <c r="LW102" s="26"/>
      <c r="LX102" s="26"/>
      <c r="LY102" s="26">
        <f t="shared" si="150"/>
        <v>0</v>
      </c>
      <c r="LZ102" s="26"/>
      <c r="MA102" s="26"/>
      <c r="MB102" s="26">
        <f t="shared" si="244"/>
        <v>0</v>
      </c>
      <c r="MC102" s="26"/>
      <c r="MD102" s="26"/>
      <c r="ME102" s="26">
        <f t="shared" si="245"/>
        <v>0</v>
      </c>
      <c r="MF102" s="26"/>
      <c r="MG102" s="26"/>
      <c r="MH102" s="26">
        <f t="shared" si="246"/>
        <v>0</v>
      </c>
      <c r="MI102" s="26"/>
      <c r="MJ102" s="26"/>
      <c r="MK102" s="26">
        <f t="shared" si="247"/>
        <v>0</v>
      </c>
      <c r="ML102" s="26"/>
      <c r="MM102" s="26"/>
      <c r="MN102" s="26">
        <f t="shared" si="248"/>
        <v>0</v>
      </c>
      <c r="MO102" s="26">
        <v>300</v>
      </c>
      <c r="MP102" s="26">
        <v>300</v>
      </c>
      <c r="MQ102" s="26">
        <f t="shared" si="249"/>
        <v>0</v>
      </c>
      <c r="MR102" s="26"/>
      <c r="MS102" s="26"/>
      <c r="MT102" s="26">
        <f t="shared" si="250"/>
        <v>0</v>
      </c>
      <c r="MU102" s="26"/>
      <c r="MV102" s="26"/>
      <c r="MW102" s="26">
        <f t="shared" si="251"/>
        <v>0</v>
      </c>
      <c r="MX102" s="26"/>
      <c r="MY102" s="26"/>
      <c r="MZ102" s="26">
        <f t="shared" si="252"/>
        <v>0</v>
      </c>
      <c r="NA102" s="26"/>
      <c r="NB102" s="26"/>
      <c r="NC102" s="26">
        <f t="shared" si="253"/>
        <v>0</v>
      </c>
      <c r="ND102" s="26"/>
      <c r="NE102" s="26"/>
      <c r="NF102" s="26">
        <f t="shared" si="254"/>
        <v>0</v>
      </c>
      <c r="NG102" s="26"/>
      <c r="NH102" s="26"/>
      <c r="NI102" s="26">
        <f t="shared" si="255"/>
        <v>0</v>
      </c>
      <c r="NJ102" s="26"/>
      <c r="NK102" s="26"/>
      <c r="NL102" s="26">
        <f t="shared" si="256"/>
        <v>0</v>
      </c>
      <c r="NM102" s="26"/>
      <c r="NN102" s="26"/>
      <c r="NO102" s="26">
        <f t="shared" si="257"/>
        <v>0</v>
      </c>
      <c r="NP102" s="26"/>
      <c r="NQ102" s="26"/>
      <c r="NR102" s="26">
        <f t="shared" si="258"/>
        <v>0</v>
      </c>
      <c r="NS102" s="26"/>
      <c r="NT102" s="26"/>
      <c r="NU102" s="26">
        <f t="shared" si="259"/>
        <v>0</v>
      </c>
      <c r="NV102" s="26"/>
      <c r="NW102" s="26"/>
      <c r="NX102" s="26">
        <f t="shared" si="260"/>
        <v>0</v>
      </c>
      <c r="NY102" s="26"/>
      <c r="NZ102" s="26"/>
      <c r="OA102" s="26">
        <f t="shared" si="261"/>
        <v>0</v>
      </c>
      <c r="OB102" s="26"/>
      <c r="OC102" s="26"/>
      <c r="OD102" s="26">
        <f t="shared" si="262"/>
        <v>0</v>
      </c>
      <c r="OE102" s="26"/>
      <c r="OF102" s="26"/>
      <c r="OG102" s="26">
        <f t="shared" si="263"/>
        <v>0</v>
      </c>
      <c r="OH102" s="26"/>
      <c r="OI102" s="26"/>
      <c r="OJ102" s="26">
        <f t="shared" si="264"/>
        <v>0</v>
      </c>
      <c r="OK102" s="26"/>
      <c r="OL102" s="26"/>
      <c r="OM102" s="26">
        <f t="shared" si="279"/>
        <v>0</v>
      </c>
      <c r="ON102" s="26"/>
      <c r="OO102" s="26"/>
      <c r="OP102" s="26">
        <f t="shared" si="265"/>
        <v>0</v>
      </c>
      <c r="OQ102" s="26"/>
      <c r="OR102" s="26"/>
      <c r="OS102" s="27">
        <f t="shared" si="266"/>
        <v>0</v>
      </c>
      <c r="OT102" s="26"/>
      <c r="OU102" s="26"/>
      <c r="OV102" s="26">
        <f t="shared" si="280"/>
        <v>0</v>
      </c>
      <c r="OW102" s="26"/>
      <c r="OX102" s="26"/>
      <c r="OY102" s="26">
        <f t="shared" si="267"/>
        <v>0</v>
      </c>
      <c r="OZ102" s="26"/>
      <c r="PA102" s="26"/>
      <c r="PB102" s="26">
        <f t="shared" si="268"/>
        <v>0</v>
      </c>
      <c r="PC102" s="26"/>
      <c r="PD102" s="26"/>
      <c r="PE102" s="26">
        <f t="shared" si="269"/>
        <v>0</v>
      </c>
      <c r="PF102" s="28">
        <f t="shared" si="270"/>
        <v>0</v>
      </c>
      <c r="PG102" s="29">
        <f t="shared" si="271"/>
        <v>0</v>
      </c>
      <c r="PH102" s="18"/>
      <c r="PI102" s="28">
        <f t="shared" si="272"/>
        <v>0</v>
      </c>
      <c r="PJ102" s="29">
        <f t="shared" si="273"/>
        <v>0</v>
      </c>
      <c r="PK102" s="6"/>
      <c r="PL102" s="28">
        <f t="shared" si="274"/>
        <v>200</v>
      </c>
      <c r="PM102" s="28">
        <f t="shared" si="275"/>
        <v>8</v>
      </c>
      <c r="PN102" s="6"/>
      <c r="PO102" s="28">
        <f t="shared" si="276"/>
        <v>200</v>
      </c>
      <c r="PP102" s="29">
        <f t="shared" si="277"/>
        <v>2.7027027027027026</v>
      </c>
    </row>
    <row r="103" spans="1:432" s="52" customFormat="1" ht="20.25" hidden="1" x14ac:dyDescent="0.3">
      <c r="A103" s="53">
        <v>99</v>
      </c>
      <c r="B103" s="54" t="s">
        <v>213</v>
      </c>
      <c r="C103" s="47" t="s">
        <v>122</v>
      </c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  <c r="BD103" s="48"/>
      <c r="BE103" s="48"/>
      <c r="BF103" s="48"/>
      <c r="BG103" s="48"/>
      <c r="BH103" s="48"/>
      <c r="BI103" s="48"/>
      <c r="BJ103" s="48"/>
      <c r="BK103" s="48"/>
      <c r="BL103" s="48"/>
      <c r="BM103" s="48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  <c r="CJ103" s="48"/>
      <c r="CK103" s="48"/>
      <c r="CL103" s="48"/>
      <c r="CM103" s="48"/>
      <c r="CN103" s="48"/>
      <c r="CO103" s="48"/>
      <c r="CP103" s="48"/>
      <c r="CQ103" s="48"/>
      <c r="CR103" s="48"/>
      <c r="CS103" s="48"/>
      <c r="CT103" s="48"/>
      <c r="CU103" s="48"/>
      <c r="CV103" s="48"/>
      <c r="CW103" s="48"/>
      <c r="CX103" s="48"/>
      <c r="CY103" s="48"/>
      <c r="CZ103" s="48"/>
      <c r="DA103" s="48"/>
      <c r="DB103" s="48"/>
      <c r="DC103" s="48"/>
      <c r="DD103" s="48"/>
      <c r="DE103" s="48"/>
      <c r="DF103" s="48"/>
      <c r="DG103" s="48"/>
      <c r="DH103" s="48"/>
      <c r="DI103" s="48"/>
      <c r="DJ103" s="48"/>
      <c r="DK103" s="48"/>
      <c r="DL103" s="48"/>
      <c r="DM103" s="48"/>
      <c r="DN103" s="48"/>
      <c r="DO103" s="48"/>
      <c r="DP103" s="48"/>
      <c r="DQ103" s="48"/>
      <c r="DR103" s="48"/>
      <c r="DS103" s="48"/>
      <c r="DT103" s="48"/>
      <c r="DU103" s="48"/>
      <c r="DV103" s="48"/>
      <c r="DW103" s="48"/>
      <c r="DX103" s="48"/>
      <c r="DY103" s="48"/>
      <c r="DZ103" s="48"/>
      <c r="EA103" s="48"/>
      <c r="EB103" s="48"/>
      <c r="EC103" s="48"/>
      <c r="ED103" s="48"/>
      <c r="EE103" s="48"/>
      <c r="EF103" s="48"/>
      <c r="EG103" s="48"/>
      <c r="EH103" s="48"/>
      <c r="EI103" s="48"/>
      <c r="EJ103" s="48"/>
      <c r="EK103" s="48"/>
      <c r="EL103" s="48"/>
      <c r="EM103" s="48"/>
      <c r="EN103" s="48"/>
      <c r="EO103" s="48"/>
      <c r="EP103" s="48"/>
      <c r="EQ103" s="48"/>
      <c r="ER103" s="48"/>
      <c r="ES103" s="48"/>
      <c r="ET103" s="48"/>
      <c r="EU103" s="48"/>
      <c r="EV103" s="48"/>
      <c r="EW103" s="48"/>
      <c r="EX103" s="48"/>
      <c r="EY103" s="48"/>
      <c r="EZ103" s="48"/>
      <c r="FA103" s="48"/>
      <c r="FB103" s="48"/>
      <c r="FC103" s="48"/>
      <c r="FD103" s="48"/>
      <c r="FE103" s="48"/>
      <c r="FF103" s="48"/>
      <c r="FG103" s="48"/>
      <c r="FH103" s="48"/>
      <c r="FI103" s="48"/>
      <c r="FJ103" s="48"/>
      <c r="FK103" s="48"/>
      <c r="FL103" s="48"/>
      <c r="FM103" s="48"/>
      <c r="FN103" s="48"/>
      <c r="FO103" s="48"/>
      <c r="FP103" s="48"/>
      <c r="FQ103" s="48"/>
      <c r="FR103" s="48"/>
      <c r="FS103" s="48"/>
      <c r="FT103" s="48"/>
      <c r="FU103" s="48"/>
      <c r="FV103" s="48"/>
      <c r="FW103" s="48"/>
      <c r="FX103" s="48"/>
      <c r="FY103" s="48"/>
      <c r="FZ103" s="48"/>
      <c r="GA103" s="48"/>
      <c r="GB103" s="48"/>
      <c r="GC103" s="48"/>
      <c r="GD103" s="48"/>
      <c r="GE103" s="48"/>
      <c r="GF103" s="48"/>
      <c r="GG103" s="48"/>
      <c r="GH103" s="48"/>
      <c r="GI103" s="48"/>
      <c r="GJ103" s="48"/>
      <c r="GK103" s="48"/>
      <c r="GL103" s="48"/>
      <c r="GM103" s="48"/>
      <c r="GN103" s="48"/>
      <c r="GO103" s="48"/>
      <c r="GP103" s="48"/>
      <c r="GQ103" s="48"/>
      <c r="GR103" s="48"/>
      <c r="GS103" s="48"/>
      <c r="GT103" s="48"/>
      <c r="GU103" s="48"/>
      <c r="GV103" s="48"/>
      <c r="GW103" s="48"/>
      <c r="GX103" s="48"/>
      <c r="GY103" s="48"/>
      <c r="GZ103" s="48"/>
      <c r="HA103" s="48"/>
      <c r="HB103" s="48"/>
      <c r="HC103" s="48"/>
      <c r="HD103" s="48"/>
      <c r="HE103" s="48"/>
      <c r="HF103" s="48"/>
      <c r="HG103" s="48"/>
      <c r="HH103" s="48"/>
      <c r="HI103" s="48"/>
      <c r="HJ103" s="48"/>
      <c r="HK103" s="48"/>
      <c r="HL103" s="48"/>
      <c r="HM103" s="48"/>
      <c r="HN103" s="48"/>
      <c r="HO103" s="48"/>
      <c r="HP103" s="48"/>
      <c r="HQ103" s="48"/>
      <c r="HR103" s="48"/>
      <c r="HS103" s="48"/>
      <c r="HT103" s="48"/>
      <c r="HU103" s="48"/>
      <c r="HV103" s="48"/>
      <c r="HW103" s="48"/>
      <c r="HX103" s="48"/>
      <c r="HY103" s="48"/>
      <c r="HZ103" s="48"/>
      <c r="IA103" s="48"/>
      <c r="IB103" s="48"/>
      <c r="IC103" s="48"/>
      <c r="ID103" s="48"/>
      <c r="IE103" s="48"/>
      <c r="IF103" s="48"/>
      <c r="IG103" s="50"/>
      <c r="IH103" s="48"/>
      <c r="II103" s="48"/>
      <c r="IJ103" s="50"/>
      <c r="IK103" s="48"/>
      <c r="IL103" s="48"/>
      <c r="IM103" s="50"/>
      <c r="IN103" s="48"/>
      <c r="IO103" s="48"/>
      <c r="IP103" s="48"/>
      <c r="IQ103" s="48"/>
      <c r="IR103" s="48"/>
      <c r="IS103" s="48"/>
      <c r="IT103" s="48"/>
      <c r="IU103" s="48"/>
      <c r="IV103" s="48"/>
      <c r="IW103" s="48"/>
      <c r="IX103" s="48"/>
      <c r="IY103" s="48"/>
      <c r="IZ103" s="48"/>
      <c r="JA103" s="48"/>
      <c r="JB103" s="48"/>
      <c r="JC103" s="48"/>
      <c r="JD103" s="48"/>
      <c r="JE103" s="48"/>
      <c r="JF103" s="48"/>
      <c r="JG103" s="48"/>
      <c r="JH103" s="48"/>
      <c r="JI103" s="48"/>
      <c r="JJ103" s="48"/>
      <c r="JK103" s="48"/>
      <c r="JL103" s="48"/>
      <c r="JM103" s="48"/>
      <c r="JN103" s="48"/>
      <c r="JO103" s="48"/>
      <c r="JP103" s="48"/>
      <c r="JQ103" s="48"/>
      <c r="JR103" s="48"/>
      <c r="JS103" s="48"/>
      <c r="JT103" s="48">
        <f t="shared" si="227"/>
        <v>0</v>
      </c>
      <c r="JU103" s="48">
        <v>40</v>
      </c>
      <c r="JV103" s="48">
        <v>40</v>
      </c>
      <c r="JW103" s="48">
        <f t="shared" si="278"/>
        <v>0</v>
      </c>
      <c r="JX103" s="48"/>
      <c r="JY103" s="48"/>
      <c r="JZ103" s="48">
        <f t="shared" si="228"/>
        <v>0</v>
      </c>
      <c r="KA103" s="48"/>
      <c r="KB103" s="48"/>
      <c r="KC103" s="48">
        <f t="shared" si="229"/>
        <v>0</v>
      </c>
      <c r="KD103" s="48"/>
      <c r="KE103" s="48"/>
      <c r="KF103" s="48">
        <f t="shared" si="230"/>
        <v>0</v>
      </c>
      <c r="KG103" s="48"/>
      <c r="KH103" s="48"/>
      <c r="KI103" s="48">
        <f t="shared" si="231"/>
        <v>0</v>
      </c>
      <c r="KJ103" s="48"/>
      <c r="KK103" s="48"/>
      <c r="KL103" s="48"/>
      <c r="KM103" s="48"/>
      <c r="KN103" s="48"/>
      <c r="KO103" s="48"/>
      <c r="KP103" s="48"/>
      <c r="KQ103" s="48"/>
      <c r="KR103" s="48"/>
      <c r="KS103" s="48"/>
      <c r="KT103" s="48"/>
      <c r="KU103" s="48"/>
      <c r="KV103" s="48"/>
      <c r="KW103" s="48"/>
      <c r="KX103" s="48"/>
      <c r="KY103" s="48"/>
      <c r="KZ103" s="48"/>
      <c r="LA103" s="48">
        <f t="shared" si="237"/>
        <v>0</v>
      </c>
      <c r="LB103" s="48"/>
      <c r="LC103" s="48"/>
      <c r="LD103" s="48">
        <f t="shared" si="238"/>
        <v>0</v>
      </c>
      <c r="LE103" s="48"/>
      <c r="LF103" s="48"/>
      <c r="LG103" s="48">
        <f t="shared" si="239"/>
        <v>0</v>
      </c>
      <c r="LH103" s="48"/>
      <c r="LI103" s="48"/>
      <c r="LJ103" s="48">
        <f t="shared" si="240"/>
        <v>0</v>
      </c>
      <c r="LK103" s="48"/>
      <c r="LL103" s="48"/>
      <c r="LM103" s="48">
        <f t="shared" si="241"/>
        <v>0</v>
      </c>
      <c r="LN103" s="48"/>
      <c r="LO103" s="48"/>
      <c r="LP103" s="48">
        <f t="shared" si="242"/>
        <v>0</v>
      </c>
      <c r="LQ103" s="48"/>
      <c r="LR103" s="48"/>
      <c r="LS103" s="48">
        <f t="shared" si="149"/>
        <v>0</v>
      </c>
      <c r="LT103" s="48"/>
      <c r="LU103" s="48"/>
      <c r="LV103" s="48">
        <f t="shared" si="243"/>
        <v>0</v>
      </c>
      <c r="LW103" s="48"/>
      <c r="LX103" s="48"/>
      <c r="LY103" s="48">
        <f t="shared" si="150"/>
        <v>0</v>
      </c>
      <c r="LZ103" s="48"/>
      <c r="MA103" s="48"/>
      <c r="MB103" s="48">
        <f t="shared" si="244"/>
        <v>0</v>
      </c>
      <c r="MC103" s="48"/>
      <c r="MD103" s="48"/>
      <c r="ME103" s="48">
        <f t="shared" si="245"/>
        <v>0</v>
      </c>
      <c r="MF103" s="48"/>
      <c r="MG103" s="48"/>
      <c r="MH103" s="48">
        <f t="shared" si="246"/>
        <v>0</v>
      </c>
      <c r="MI103" s="48"/>
      <c r="MJ103" s="48"/>
      <c r="MK103" s="48">
        <f t="shared" si="247"/>
        <v>0</v>
      </c>
      <c r="ML103" s="48"/>
      <c r="MM103" s="48"/>
      <c r="MN103" s="48">
        <f t="shared" si="248"/>
        <v>0</v>
      </c>
      <c r="MO103" s="48"/>
      <c r="MP103" s="48"/>
      <c r="MQ103" s="48">
        <f t="shared" si="249"/>
        <v>0</v>
      </c>
      <c r="MR103" s="48"/>
      <c r="MS103" s="48"/>
      <c r="MT103" s="48">
        <f t="shared" si="250"/>
        <v>0</v>
      </c>
      <c r="MU103" s="48"/>
      <c r="MV103" s="48"/>
      <c r="MW103" s="48">
        <f t="shared" si="251"/>
        <v>0</v>
      </c>
      <c r="MX103" s="48"/>
      <c r="MY103" s="48"/>
      <c r="MZ103" s="48">
        <f t="shared" si="252"/>
        <v>0</v>
      </c>
      <c r="NA103" s="48"/>
      <c r="NB103" s="48"/>
      <c r="NC103" s="48">
        <f t="shared" si="253"/>
        <v>0</v>
      </c>
      <c r="ND103" s="48"/>
      <c r="NE103" s="48"/>
      <c r="NF103" s="48">
        <f t="shared" si="254"/>
        <v>0</v>
      </c>
      <c r="NG103" s="48"/>
      <c r="NH103" s="48"/>
      <c r="NI103" s="48">
        <f t="shared" si="255"/>
        <v>0</v>
      </c>
      <c r="NJ103" s="48"/>
      <c r="NK103" s="48"/>
      <c r="NL103" s="48">
        <f t="shared" si="256"/>
        <v>0</v>
      </c>
      <c r="NM103" s="48"/>
      <c r="NN103" s="48"/>
      <c r="NO103" s="48">
        <f t="shared" si="257"/>
        <v>0</v>
      </c>
      <c r="NP103" s="48"/>
      <c r="NQ103" s="48"/>
      <c r="NR103" s="48">
        <f t="shared" si="258"/>
        <v>0</v>
      </c>
      <c r="NS103" s="48"/>
      <c r="NT103" s="48"/>
      <c r="NU103" s="48">
        <f t="shared" si="259"/>
        <v>0</v>
      </c>
      <c r="NV103" s="48"/>
      <c r="NW103" s="48"/>
      <c r="NX103" s="48">
        <f t="shared" si="260"/>
        <v>0</v>
      </c>
      <c r="NY103" s="48"/>
      <c r="NZ103" s="48"/>
      <c r="OA103" s="48">
        <f t="shared" si="261"/>
        <v>0</v>
      </c>
      <c r="OB103" s="48"/>
      <c r="OC103" s="48"/>
      <c r="OD103" s="48">
        <f t="shared" si="262"/>
        <v>0</v>
      </c>
      <c r="OE103" s="48"/>
      <c r="OF103" s="48"/>
      <c r="OG103" s="48">
        <f t="shared" si="263"/>
        <v>0</v>
      </c>
      <c r="OH103" s="48"/>
      <c r="OI103" s="48"/>
      <c r="OJ103" s="48">
        <f t="shared" si="264"/>
        <v>0</v>
      </c>
      <c r="OK103" s="48"/>
      <c r="OL103" s="48"/>
      <c r="OM103" s="48">
        <f t="shared" si="279"/>
        <v>0</v>
      </c>
      <c r="OQ103" s="48"/>
      <c r="OR103" s="48"/>
      <c r="OS103" s="49">
        <f t="shared" si="266"/>
        <v>0</v>
      </c>
      <c r="OT103" s="48"/>
      <c r="OU103" s="48"/>
      <c r="OV103" s="48">
        <f>OS103+OT103-OU103</f>
        <v>0</v>
      </c>
      <c r="OW103" s="48"/>
      <c r="OX103" s="48"/>
      <c r="OY103" s="26">
        <f t="shared" si="267"/>
        <v>0</v>
      </c>
      <c r="OZ103" s="26"/>
      <c r="PA103" s="26"/>
      <c r="PB103" s="26">
        <f t="shared" si="268"/>
        <v>0</v>
      </c>
      <c r="PC103" s="26"/>
      <c r="PD103" s="26"/>
      <c r="PE103" s="26">
        <f t="shared" si="269"/>
        <v>0</v>
      </c>
      <c r="PF103" s="28">
        <f t="shared" si="270"/>
        <v>0</v>
      </c>
      <c r="PG103" s="29">
        <f t="shared" si="271"/>
        <v>0</v>
      </c>
      <c r="PH103" s="18"/>
      <c r="PI103" s="28">
        <f t="shared" si="272"/>
        <v>0</v>
      </c>
      <c r="PJ103" s="29">
        <f t="shared" si="273"/>
        <v>0</v>
      </c>
      <c r="PK103" s="6"/>
      <c r="PL103" s="28">
        <f t="shared" si="274"/>
        <v>40</v>
      </c>
      <c r="PM103" s="28">
        <f t="shared" si="275"/>
        <v>1.6</v>
      </c>
      <c r="PN103" s="6"/>
      <c r="PO103" s="28">
        <f t="shared" si="276"/>
        <v>40</v>
      </c>
      <c r="PP103" s="29">
        <f t="shared" si="277"/>
        <v>0.54054054054054057</v>
      </c>
    </row>
    <row r="104" spans="1:432" s="52" customFormat="1" ht="20.25" hidden="1" x14ac:dyDescent="0.3">
      <c r="A104" s="28">
        <v>100</v>
      </c>
      <c r="B104" s="51" t="s">
        <v>214</v>
      </c>
      <c r="C104" s="45" t="s">
        <v>122</v>
      </c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  <c r="CP104" s="26"/>
      <c r="CQ104" s="26"/>
      <c r="CR104" s="26"/>
      <c r="CS104" s="26"/>
      <c r="CT104" s="26"/>
      <c r="CU104" s="26"/>
      <c r="CV104" s="26"/>
      <c r="CW104" s="26"/>
      <c r="CX104" s="26"/>
      <c r="CY104" s="26"/>
      <c r="CZ104" s="26"/>
      <c r="DA104" s="26"/>
      <c r="DB104" s="26"/>
      <c r="DC104" s="26"/>
      <c r="DD104" s="26"/>
      <c r="DE104" s="26"/>
      <c r="DF104" s="26"/>
      <c r="DG104" s="26"/>
      <c r="DH104" s="26"/>
      <c r="DI104" s="26"/>
      <c r="DJ104" s="26"/>
      <c r="DK104" s="26"/>
      <c r="DL104" s="26"/>
      <c r="DM104" s="26"/>
      <c r="DN104" s="26"/>
      <c r="DO104" s="26"/>
      <c r="DP104" s="26"/>
      <c r="DQ104" s="26"/>
      <c r="DR104" s="26"/>
      <c r="DS104" s="26"/>
      <c r="DT104" s="26"/>
      <c r="DU104" s="26"/>
      <c r="DV104" s="26"/>
      <c r="DW104" s="26"/>
      <c r="DX104" s="26"/>
      <c r="DY104" s="26"/>
      <c r="DZ104" s="26"/>
      <c r="EA104" s="26"/>
      <c r="EB104" s="26"/>
      <c r="EC104" s="26"/>
      <c r="ED104" s="26"/>
      <c r="EE104" s="26"/>
      <c r="EF104" s="26"/>
      <c r="EG104" s="26"/>
      <c r="EH104" s="26"/>
      <c r="EI104" s="26"/>
      <c r="EJ104" s="26"/>
      <c r="EK104" s="26"/>
      <c r="EL104" s="26"/>
      <c r="EM104" s="26"/>
      <c r="EN104" s="26"/>
      <c r="EO104" s="26"/>
      <c r="EP104" s="26"/>
      <c r="EQ104" s="26"/>
      <c r="ER104" s="26"/>
      <c r="ES104" s="26"/>
      <c r="ET104" s="26"/>
      <c r="EU104" s="26"/>
      <c r="EV104" s="26"/>
      <c r="EW104" s="26"/>
      <c r="EX104" s="26"/>
      <c r="EY104" s="26"/>
      <c r="EZ104" s="26"/>
      <c r="FA104" s="26"/>
      <c r="FB104" s="26"/>
      <c r="FC104" s="26"/>
      <c r="FD104" s="26"/>
      <c r="FE104" s="26"/>
      <c r="FF104" s="26"/>
      <c r="FG104" s="26"/>
      <c r="FH104" s="26"/>
      <c r="FI104" s="26"/>
      <c r="FJ104" s="26"/>
      <c r="FK104" s="26"/>
      <c r="FL104" s="26"/>
      <c r="FM104" s="26"/>
      <c r="FN104" s="26"/>
      <c r="FO104" s="26"/>
      <c r="FP104" s="26"/>
      <c r="FQ104" s="26"/>
      <c r="FR104" s="26"/>
      <c r="FS104" s="26"/>
      <c r="FT104" s="26"/>
      <c r="FU104" s="26"/>
      <c r="FV104" s="26"/>
      <c r="FW104" s="26"/>
      <c r="FX104" s="26"/>
      <c r="FY104" s="26"/>
      <c r="FZ104" s="26"/>
      <c r="GA104" s="26"/>
      <c r="GB104" s="26"/>
      <c r="GC104" s="26"/>
      <c r="GD104" s="26"/>
      <c r="GE104" s="26"/>
      <c r="GF104" s="26"/>
      <c r="GG104" s="26"/>
      <c r="GH104" s="26"/>
      <c r="GI104" s="26"/>
      <c r="GJ104" s="26"/>
      <c r="GK104" s="26"/>
      <c r="GL104" s="26"/>
      <c r="GM104" s="26"/>
      <c r="GN104" s="26"/>
      <c r="GO104" s="26"/>
      <c r="GP104" s="26"/>
      <c r="GQ104" s="26"/>
      <c r="GR104" s="26"/>
      <c r="GS104" s="26"/>
      <c r="GT104" s="26"/>
      <c r="GU104" s="26"/>
      <c r="GV104" s="26"/>
      <c r="GW104" s="26"/>
      <c r="GX104" s="26"/>
      <c r="GY104" s="26"/>
      <c r="GZ104" s="26"/>
      <c r="HA104" s="26"/>
      <c r="HB104" s="26"/>
      <c r="HC104" s="26"/>
      <c r="HD104" s="26"/>
      <c r="HE104" s="26"/>
      <c r="HF104" s="26"/>
      <c r="HG104" s="26"/>
      <c r="HH104" s="26"/>
      <c r="HI104" s="26"/>
      <c r="HJ104" s="26"/>
      <c r="HK104" s="26"/>
      <c r="HL104" s="26"/>
      <c r="HM104" s="26"/>
      <c r="HN104" s="26"/>
      <c r="HO104" s="26"/>
      <c r="HP104" s="26"/>
      <c r="HQ104" s="26"/>
      <c r="HR104" s="26"/>
      <c r="HS104" s="26"/>
      <c r="HT104" s="26"/>
      <c r="HU104" s="26"/>
      <c r="HV104" s="26"/>
      <c r="HW104" s="26"/>
      <c r="HX104" s="26"/>
      <c r="HY104" s="26"/>
      <c r="HZ104" s="26"/>
      <c r="IA104" s="26"/>
      <c r="IB104" s="26"/>
      <c r="IC104" s="26"/>
      <c r="ID104" s="26"/>
      <c r="IE104" s="26"/>
      <c r="IF104" s="26"/>
      <c r="IG104" s="33"/>
      <c r="IH104" s="26"/>
      <c r="II104" s="26"/>
      <c r="IJ104" s="33"/>
      <c r="IK104" s="26"/>
      <c r="IL104" s="26"/>
      <c r="IM104" s="33"/>
      <c r="IN104" s="26"/>
      <c r="IO104" s="26"/>
      <c r="IP104" s="26"/>
      <c r="IQ104" s="26"/>
      <c r="IR104" s="26"/>
      <c r="IS104" s="26"/>
      <c r="IT104" s="26"/>
      <c r="IU104" s="26"/>
      <c r="IV104" s="26"/>
      <c r="IW104" s="26"/>
      <c r="IX104" s="26"/>
      <c r="IY104" s="26"/>
      <c r="IZ104" s="26"/>
      <c r="JA104" s="26"/>
      <c r="JB104" s="26"/>
      <c r="JC104" s="26"/>
      <c r="JD104" s="26"/>
      <c r="JE104" s="26"/>
      <c r="JF104" s="26"/>
      <c r="JG104" s="26"/>
      <c r="JH104" s="26"/>
      <c r="JI104" s="26"/>
      <c r="JJ104" s="26"/>
      <c r="JK104" s="26"/>
      <c r="JL104" s="26"/>
      <c r="JM104" s="26"/>
      <c r="JN104" s="26"/>
      <c r="JO104" s="26"/>
      <c r="JP104" s="26"/>
      <c r="JQ104" s="26"/>
      <c r="JR104" s="26"/>
      <c r="JS104" s="26"/>
      <c r="JT104" s="26"/>
      <c r="JU104" s="26"/>
      <c r="JV104" s="26"/>
      <c r="JW104" s="26"/>
      <c r="JX104" s="26"/>
      <c r="JY104" s="26"/>
      <c r="JZ104" s="26"/>
      <c r="KA104" s="26"/>
      <c r="KB104" s="26"/>
      <c r="KC104" s="26"/>
      <c r="KD104" s="26"/>
      <c r="KE104" s="26"/>
      <c r="KF104" s="26"/>
      <c r="KG104" s="26"/>
      <c r="KH104" s="26"/>
      <c r="KI104" s="26"/>
      <c r="KJ104" s="26"/>
      <c r="KK104" s="26"/>
      <c r="KL104" s="26"/>
      <c r="KM104" s="26"/>
      <c r="KN104" s="26"/>
      <c r="KO104" s="26"/>
      <c r="KP104" s="26"/>
      <c r="KQ104" s="26"/>
      <c r="KR104" s="26"/>
      <c r="KS104" s="26"/>
      <c r="KT104" s="26"/>
      <c r="KU104" s="26"/>
      <c r="KV104" s="26"/>
      <c r="KW104" s="26"/>
      <c r="KX104" s="26"/>
      <c r="KY104" s="26"/>
      <c r="KZ104" s="26"/>
      <c r="LA104" s="26"/>
      <c r="LB104" s="26"/>
      <c r="LC104" s="26"/>
      <c r="LD104" s="26"/>
      <c r="LE104" s="26"/>
      <c r="LF104" s="26"/>
      <c r="LG104" s="26"/>
      <c r="LH104" s="26"/>
      <c r="LI104" s="26"/>
      <c r="LJ104" s="26"/>
      <c r="LK104" s="26"/>
      <c r="LL104" s="26"/>
      <c r="LM104" s="26"/>
      <c r="LN104" s="26"/>
      <c r="LO104" s="26"/>
      <c r="LP104" s="26"/>
      <c r="LQ104" s="26"/>
      <c r="LR104" s="26"/>
      <c r="LS104" s="26"/>
      <c r="LT104" s="26"/>
      <c r="LU104" s="26"/>
      <c r="LV104" s="26"/>
      <c r="LW104" s="26"/>
      <c r="LX104" s="26"/>
      <c r="LY104" s="26"/>
      <c r="LZ104" s="26"/>
      <c r="MA104" s="26"/>
      <c r="MB104" s="26"/>
      <c r="MC104" s="26"/>
      <c r="MD104" s="26"/>
      <c r="ME104" s="26"/>
      <c r="MF104" s="26"/>
      <c r="MG104" s="26"/>
      <c r="MH104" s="26"/>
      <c r="MI104" s="26"/>
      <c r="MJ104" s="26"/>
      <c r="MK104" s="26"/>
      <c r="ML104" s="26"/>
      <c r="MM104" s="26"/>
      <c r="MN104" s="26"/>
      <c r="MO104" s="26"/>
      <c r="MP104" s="26"/>
      <c r="MQ104" s="26"/>
      <c r="MR104" s="26"/>
      <c r="MS104" s="26"/>
      <c r="MT104" s="26"/>
      <c r="MU104" s="26"/>
      <c r="MV104" s="26"/>
      <c r="MW104" s="26"/>
      <c r="MX104" s="26"/>
      <c r="MY104" s="26"/>
      <c r="MZ104" s="26"/>
      <c r="NA104" s="26"/>
      <c r="NB104" s="26"/>
      <c r="NC104" s="26"/>
      <c r="ND104" s="26"/>
      <c r="NE104" s="26"/>
      <c r="NF104" s="26"/>
      <c r="NG104" s="26"/>
      <c r="NH104" s="26"/>
      <c r="NI104" s="26">
        <f t="shared" si="255"/>
        <v>0</v>
      </c>
      <c r="NJ104" s="26">
        <v>1</v>
      </c>
      <c r="NK104" s="26">
        <v>1</v>
      </c>
      <c r="NL104" s="26">
        <f t="shared" si="256"/>
        <v>0</v>
      </c>
      <c r="NM104" s="26"/>
      <c r="NN104" s="26"/>
      <c r="NO104" s="26">
        <f t="shared" si="257"/>
        <v>0</v>
      </c>
      <c r="NP104" s="26"/>
      <c r="NQ104" s="26"/>
      <c r="NR104" s="26">
        <f t="shared" si="258"/>
        <v>0</v>
      </c>
      <c r="NS104" s="26"/>
      <c r="NT104" s="26"/>
      <c r="NU104" s="26">
        <f t="shared" si="259"/>
        <v>0</v>
      </c>
      <c r="NV104" s="26"/>
      <c r="NW104" s="26"/>
      <c r="NX104" s="26">
        <f t="shared" si="260"/>
        <v>0</v>
      </c>
      <c r="NY104" s="26"/>
      <c r="NZ104" s="26"/>
      <c r="OA104" s="26">
        <f t="shared" si="261"/>
        <v>0</v>
      </c>
      <c r="OB104" s="26"/>
      <c r="OC104" s="26"/>
      <c r="OD104" s="26">
        <f t="shared" si="262"/>
        <v>0</v>
      </c>
      <c r="OE104" s="26"/>
      <c r="OF104" s="26"/>
      <c r="OG104" s="26">
        <f t="shared" si="263"/>
        <v>0</v>
      </c>
      <c r="OH104" s="26"/>
      <c r="OI104" s="26"/>
      <c r="OJ104" s="26">
        <f t="shared" si="264"/>
        <v>0</v>
      </c>
      <c r="OK104" s="26"/>
      <c r="OL104" s="26"/>
      <c r="OM104" s="26">
        <f t="shared" si="279"/>
        <v>0</v>
      </c>
      <c r="ON104" s="26"/>
      <c r="OO104" s="26"/>
      <c r="OP104" s="26"/>
      <c r="OQ104" s="26"/>
      <c r="OR104" s="26"/>
      <c r="OS104" s="26">
        <f t="shared" si="266"/>
        <v>0</v>
      </c>
      <c r="OT104" s="26"/>
      <c r="OU104" s="26"/>
      <c r="OV104" s="26">
        <f t="shared" ref="OV104" si="296">OS104+OT104-OU104</f>
        <v>0</v>
      </c>
      <c r="OW104" s="26"/>
      <c r="OX104" s="26"/>
      <c r="OY104" s="26">
        <f t="shared" si="267"/>
        <v>0</v>
      </c>
      <c r="OZ104" s="26"/>
      <c r="PA104" s="26"/>
      <c r="PB104" s="26">
        <f t="shared" si="268"/>
        <v>0</v>
      </c>
      <c r="PC104" s="26"/>
      <c r="PD104" s="26"/>
      <c r="PE104" s="26">
        <f t="shared" si="269"/>
        <v>0</v>
      </c>
      <c r="PF104" s="28">
        <f t="shared" si="270"/>
        <v>0</v>
      </c>
      <c r="PG104" s="29">
        <f t="shared" si="271"/>
        <v>0</v>
      </c>
      <c r="PH104" s="18"/>
      <c r="PI104" s="28">
        <f t="shared" si="272"/>
        <v>0</v>
      </c>
      <c r="PJ104" s="29">
        <f t="shared" si="273"/>
        <v>0</v>
      </c>
      <c r="PK104" s="6"/>
      <c r="PL104" s="28">
        <f t="shared" si="274"/>
        <v>0</v>
      </c>
      <c r="PM104" s="28">
        <f t="shared" si="275"/>
        <v>0</v>
      </c>
      <c r="PN104" s="6"/>
      <c r="PO104" s="28">
        <f t="shared" si="276"/>
        <v>0</v>
      </c>
      <c r="PP104" s="29">
        <f t="shared" si="277"/>
        <v>0</v>
      </c>
    </row>
  </sheetData>
  <autoFilter ref="A3:PE104">
    <filterColumn colId="4" showButton="0"/>
    <filterColumn colId="5" showButton="0"/>
    <filterColumn colId="7" showButton="0"/>
    <filterColumn colId="8" showButton="0"/>
    <filterColumn colId="10" showButton="0"/>
    <filterColumn colId="11" showButton="0"/>
    <filterColumn colId="13" showButton="0"/>
    <filterColumn colId="14" showButton="0"/>
    <filterColumn colId="16" showButton="0"/>
    <filterColumn colId="17" showButton="0"/>
    <filterColumn colId="19" showButton="0"/>
    <filterColumn colId="20" showButton="0"/>
    <filterColumn colId="22" showButton="0"/>
    <filterColumn colId="23" showButton="0"/>
    <filterColumn colId="25" showButton="0"/>
    <filterColumn colId="26" showButton="0"/>
    <filterColumn colId="28" showButton="0"/>
    <filterColumn colId="29" showButton="0"/>
    <filterColumn colId="31" showButton="0"/>
    <filterColumn colId="32" showButton="0"/>
    <filterColumn colId="34" showButton="0"/>
    <filterColumn colId="35" showButton="0"/>
    <filterColumn colId="37" showButton="0"/>
    <filterColumn colId="38" showButton="0"/>
    <filterColumn colId="40" showButton="0"/>
    <filterColumn colId="41" showButton="0"/>
    <filterColumn colId="43" showButton="0"/>
    <filterColumn colId="44" showButton="0"/>
    <filterColumn colId="46" showButton="0"/>
    <filterColumn colId="47" showButton="0"/>
    <filterColumn colId="49" showButton="0"/>
    <filterColumn colId="50" showButton="0"/>
    <filterColumn colId="52" showButton="0"/>
    <filterColumn colId="53" showButton="0"/>
    <filterColumn colId="55" showButton="0"/>
    <filterColumn colId="56" showButton="0"/>
    <filterColumn colId="58" showButton="0"/>
    <filterColumn colId="59" showButton="0"/>
    <filterColumn colId="61" showButton="0"/>
    <filterColumn colId="62" showButton="0"/>
    <filterColumn colId="64" showButton="0"/>
    <filterColumn colId="65" showButton="0"/>
    <filterColumn colId="67" showButton="0"/>
    <filterColumn colId="68" showButton="0"/>
    <filterColumn colId="70" showButton="0"/>
    <filterColumn colId="71" showButton="0"/>
    <filterColumn colId="73" showButton="0"/>
    <filterColumn colId="74" showButton="0"/>
    <filterColumn colId="76" showButton="0"/>
    <filterColumn colId="77" showButton="0"/>
    <filterColumn colId="79" showButton="0"/>
    <filterColumn colId="80" showButton="0"/>
    <filterColumn colId="82" showButton="0"/>
    <filterColumn colId="83" showButton="0"/>
    <filterColumn colId="85" showButton="0"/>
    <filterColumn colId="86" showButton="0"/>
    <filterColumn colId="88" showButton="0"/>
    <filterColumn colId="89" showButton="0"/>
    <filterColumn colId="91" showButton="0"/>
    <filterColumn colId="92" showButton="0"/>
    <filterColumn colId="94" showButton="0"/>
    <filterColumn colId="95" showButton="0"/>
    <filterColumn colId="97" showButton="0"/>
    <filterColumn colId="98" showButton="0"/>
    <filterColumn colId="100" showButton="0"/>
    <filterColumn colId="101" showButton="0"/>
    <filterColumn colId="103" showButton="0"/>
    <filterColumn colId="104" showButton="0"/>
    <filterColumn colId="106" showButton="0"/>
    <filterColumn colId="107" showButton="0"/>
    <filterColumn colId="109" showButton="0"/>
    <filterColumn colId="110" showButton="0"/>
    <filterColumn colId="112" showButton="0"/>
    <filterColumn colId="113" showButton="0"/>
    <filterColumn colId="115" showButton="0"/>
    <filterColumn colId="116" showButton="0"/>
    <filterColumn colId="118" showButton="0"/>
    <filterColumn colId="119" showButton="0"/>
    <filterColumn colId="121" showButton="0"/>
    <filterColumn colId="122" showButton="0"/>
    <filterColumn colId="124" showButton="0"/>
    <filterColumn colId="125" showButton="0"/>
    <filterColumn colId="127" showButton="0"/>
    <filterColumn colId="128" showButton="0"/>
    <filterColumn colId="130" showButton="0"/>
    <filterColumn colId="131" showButton="0"/>
    <filterColumn colId="133" showButton="0"/>
    <filterColumn colId="134" showButton="0"/>
    <filterColumn colId="136" showButton="0"/>
    <filterColumn colId="137" showButton="0"/>
    <filterColumn colId="139" showButton="0"/>
    <filterColumn colId="140" showButton="0"/>
    <filterColumn colId="142" showButton="0"/>
    <filterColumn colId="143" showButton="0"/>
    <filterColumn colId="145" showButton="0"/>
    <filterColumn colId="146" showButton="0"/>
    <filterColumn colId="148" showButton="0"/>
    <filterColumn colId="149" showButton="0"/>
    <filterColumn colId="151" showButton="0"/>
    <filterColumn colId="152" showButton="0"/>
    <filterColumn colId="154" showButton="0"/>
    <filterColumn colId="155" showButton="0"/>
    <filterColumn colId="157" showButton="0"/>
    <filterColumn colId="158" showButton="0"/>
    <filterColumn colId="160" showButton="0"/>
    <filterColumn colId="161" showButton="0"/>
    <filterColumn colId="163" showButton="0"/>
    <filterColumn colId="164" showButton="0"/>
    <filterColumn colId="166" showButton="0"/>
    <filterColumn colId="167" showButton="0"/>
    <filterColumn colId="169" showButton="0"/>
    <filterColumn colId="170" showButton="0"/>
    <filterColumn colId="172" showButton="0"/>
    <filterColumn colId="173" showButton="0"/>
    <filterColumn colId="175" showButton="0"/>
    <filterColumn colId="176" showButton="0"/>
    <filterColumn colId="178" showButton="0"/>
    <filterColumn colId="179" showButton="0"/>
    <filterColumn colId="181" showButton="0"/>
    <filterColumn colId="182" showButton="0"/>
    <filterColumn colId="184" showButton="0"/>
    <filterColumn colId="185" showButton="0"/>
    <filterColumn colId="187" showButton="0"/>
    <filterColumn colId="188" showButton="0"/>
    <filterColumn colId="190" showButton="0"/>
    <filterColumn colId="191" showButton="0"/>
    <filterColumn colId="193" showButton="0"/>
    <filterColumn colId="194" showButton="0"/>
    <filterColumn colId="196" showButton="0"/>
    <filterColumn colId="197" showButton="0"/>
    <filterColumn colId="199" showButton="0"/>
    <filterColumn colId="200" showButton="0"/>
    <filterColumn colId="202" showButton="0"/>
    <filterColumn colId="203" showButton="0"/>
    <filterColumn colId="205" showButton="0"/>
    <filterColumn colId="206" showButton="0"/>
    <filterColumn colId="208" showButton="0"/>
    <filterColumn colId="209" showButton="0"/>
    <filterColumn colId="211" showButton="0"/>
    <filterColumn colId="212" showButton="0"/>
    <filterColumn colId="214" showButton="0"/>
    <filterColumn colId="215" showButton="0"/>
    <filterColumn colId="217" showButton="0"/>
    <filterColumn colId="218" showButton="0"/>
    <filterColumn colId="220" showButton="0"/>
    <filterColumn colId="221" showButton="0"/>
    <filterColumn colId="223" showButton="0"/>
    <filterColumn colId="224" showButton="0"/>
    <filterColumn colId="226" showButton="0"/>
    <filterColumn colId="227" showButton="0"/>
    <filterColumn colId="229" showButton="0"/>
    <filterColumn colId="230" showButton="0"/>
    <filterColumn colId="232" showButton="0"/>
    <filterColumn colId="233" showButton="0"/>
    <filterColumn colId="235" showButton="0"/>
    <filterColumn colId="236" showButton="0"/>
    <filterColumn colId="238" showButton="0"/>
    <filterColumn colId="239" showButton="0"/>
    <filterColumn colId="241" showButton="0"/>
    <filterColumn colId="242" showButton="0"/>
    <filterColumn colId="244" showButton="0"/>
    <filterColumn colId="245" showButton="0"/>
    <filterColumn colId="247" showButton="0"/>
    <filterColumn colId="248" showButton="0"/>
    <filterColumn colId="250" showButton="0"/>
    <filterColumn colId="251" showButton="0"/>
    <filterColumn colId="253" showButton="0"/>
    <filterColumn colId="254" showButton="0"/>
    <filterColumn colId="256" showButton="0"/>
    <filterColumn colId="257" showButton="0"/>
    <filterColumn colId="259" showButton="0"/>
    <filterColumn colId="260" showButton="0"/>
    <filterColumn colId="262" showButton="0"/>
    <filterColumn colId="263" showButton="0"/>
    <filterColumn colId="265" showButton="0"/>
    <filterColumn colId="266" showButton="0"/>
    <filterColumn colId="268" showButton="0"/>
    <filterColumn colId="269" showButton="0"/>
    <filterColumn colId="271" showButton="0"/>
    <filterColumn colId="272" showButton="0"/>
    <filterColumn colId="274" showButton="0"/>
    <filterColumn colId="275" showButton="0"/>
    <filterColumn colId="277" showButton="0"/>
    <filterColumn colId="278" showButton="0"/>
    <filterColumn colId="280" showButton="0"/>
    <filterColumn colId="281" showButton="0"/>
    <filterColumn colId="283" showButton="0"/>
    <filterColumn colId="284" showButton="0"/>
    <filterColumn colId="286" showButton="0"/>
    <filterColumn colId="287" showButton="0"/>
    <filterColumn colId="289" showButton="0"/>
    <filterColumn colId="290" showButton="0"/>
    <filterColumn colId="292" showButton="0"/>
    <filterColumn colId="293" showButton="0"/>
    <filterColumn colId="295" showButton="0"/>
    <filterColumn colId="296" showButton="0"/>
    <filterColumn colId="298" showButton="0"/>
    <filterColumn colId="299" showButton="0"/>
    <filterColumn colId="301" showButton="0"/>
    <filterColumn colId="302" showButton="0"/>
    <filterColumn colId="304" showButton="0"/>
    <filterColumn colId="305" showButton="0"/>
    <filterColumn colId="307" showButton="0"/>
    <filterColumn colId="308" showButton="0"/>
    <filterColumn colId="310" showButton="0"/>
    <filterColumn colId="311" showButton="0"/>
    <filterColumn colId="313" showButton="0"/>
    <filterColumn colId="314" showButton="0"/>
    <filterColumn colId="316" showButton="0"/>
    <filterColumn colId="317" showButton="0"/>
    <filterColumn colId="319" showButton="0"/>
    <filterColumn colId="320" showButton="0"/>
    <filterColumn colId="322" showButton="0"/>
    <filterColumn colId="323" showButton="0"/>
    <filterColumn colId="325" showButton="0"/>
    <filterColumn colId="326" showButton="0"/>
    <filterColumn colId="328" showButton="0"/>
    <filterColumn colId="329" showButton="0"/>
    <filterColumn colId="331" showButton="0"/>
    <filterColumn colId="332" showButton="0"/>
    <filterColumn colId="334" showButton="0"/>
    <filterColumn colId="335" showButton="0"/>
    <filterColumn colId="337" showButton="0"/>
    <filterColumn colId="338" showButton="0"/>
    <filterColumn colId="340" showButton="0"/>
    <filterColumn colId="341" showButton="0"/>
    <filterColumn colId="343" showButton="0"/>
    <filterColumn colId="344" showButton="0"/>
    <filterColumn colId="346" showButton="0"/>
    <filterColumn colId="347" showButton="0"/>
    <filterColumn colId="349" showButton="0"/>
    <filterColumn colId="350" showButton="0"/>
    <filterColumn colId="352" showButton="0"/>
    <filterColumn colId="353" showButton="0"/>
    <filterColumn colId="355" showButton="0"/>
    <filterColumn colId="356" showButton="0"/>
    <filterColumn colId="358" showButton="0"/>
    <filterColumn colId="359" showButton="0"/>
    <filterColumn colId="361" showButton="0"/>
    <filterColumn colId="362" showButton="0"/>
    <filterColumn colId="364" showButton="0"/>
    <filterColumn colId="365" showButton="0"/>
    <filterColumn colId="367" showButton="0"/>
    <filterColumn colId="368" showButton="0"/>
    <filterColumn colId="370" showButton="0"/>
    <filterColumn colId="371" showButton="0"/>
    <filterColumn colId="373" showButton="0"/>
    <filterColumn colId="374" showButton="0"/>
    <filterColumn colId="376" showButton="0"/>
    <filterColumn colId="377" showButton="0"/>
    <filterColumn colId="379" showButton="0"/>
    <filterColumn colId="380" showButton="0"/>
    <filterColumn colId="382" showButton="0"/>
    <filterColumn colId="383" showButton="0"/>
    <filterColumn colId="385" showButton="0"/>
    <filterColumn colId="386" showButton="0"/>
    <filterColumn colId="388" showButton="0"/>
    <filterColumn colId="389" showButton="0"/>
    <filterColumn colId="391" showButton="0"/>
    <filterColumn colId="392" showButton="0"/>
    <filterColumn colId="394" showButton="0"/>
    <filterColumn colId="395" showButton="0"/>
    <filterColumn colId="397" showButton="0"/>
    <filterColumn colId="398" showButton="0"/>
    <filterColumn colId="400" showButton="0"/>
    <filterColumn colId="401" showButton="0"/>
    <filterColumn colId="403" showButton="0"/>
    <filterColumn colId="404" showButton="0"/>
    <filterColumn colId="406" showButton="0"/>
    <filterColumn colId="407" showButton="0"/>
    <filterColumn colId="409" showButton="0"/>
    <filterColumn colId="410" showButton="0"/>
    <filterColumn colId="412" showButton="0"/>
    <filterColumn colId="413" showButton="0"/>
    <filterColumn colId="415" showButton="0"/>
    <filterColumn colId="416" showButton="0"/>
    <filterColumn colId="418" showButton="0"/>
    <filterColumn colId="419" showButton="0"/>
  </autoFilter>
  <mergeCells count="156">
    <mergeCell ref="PL1:PM1"/>
    <mergeCell ref="PO1:PP1"/>
    <mergeCell ref="A2:OA2"/>
    <mergeCell ref="PF2:PF4"/>
    <mergeCell ref="PG2:PG4"/>
    <mergeCell ref="PI2:PI4"/>
    <mergeCell ref="PJ2:PJ4"/>
    <mergeCell ref="PL2:PL4"/>
    <mergeCell ref="A3:A4"/>
    <mergeCell ref="B3:B4"/>
    <mergeCell ref="C3:C4"/>
    <mergeCell ref="D3:D4"/>
    <mergeCell ref="E3:G3"/>
    <mergeCell ref="H3:J3"/>
    <mergeCell ref="K3:M3"/>
    <mergeCell ref="PF1:PG1"/>
    <mergeCell ref="PI1:PJ1"/>
    <mergeCell ref="N3:P3"/>
    <mergeCell ref="Q3:S3"/>
    <mergeCell ref="T3:V3"/>
    <mergeCell ref="W3:Y3"/>
    <mergeCell ref="Z3:AB3"/>
    <mergeCell ref="AC3:AE3"/>
    <mergeCell ref="PM2:PM4"/>
    <mergeCell ref="PO2:PO4"/>
    <mergeCell ref="PP2:PP4"/>
    <mergeCell ref="AX3:AZ3"/>
    <mergeCell ref="BA3:BC3"/>
    <mergeCell ref="BD3:BF3"/>
    <mergeCell ref="BG3:BI3"/>
    <mergeCell ref="BJ3:BL3"/>
    <mergeCell ref="BM3:BO3"/>
    <mergeCell ref="AF3:AH3"/>
    <mergeCell ref="AI3:AK3"/>
    <mergeCell ref="AL3:AN3"/>
    <mergeCell ref="AO3:AQ3"/>
    <mergeCell ref="AR3:AT3"/>
    <mergeCell ref="AU3:AW3"/>
    <mergeCell ref="CH3:CJ3"/>
    <mergeCell ref="CK3:CM3"/>
    <mergeCell ref="CN3:CP3"/>
    <mergeCell ref="CQ3:CS3"/>
    <mergeCell ref="CT3:CV3"/>
    <mergeCell ref="CW3:CY3"/>
    <mergeCell ref="BP3:BR3"/>
    <mergeCell ref="BS3:BU3"/>
    <mergeCell ref="BV3:BX3"/>
    <mergeCell ref="BY3:CA3"/>
    <mergeCell ref="CB3:CD3"/>
    <mergeCell ref="CE3:CG3"/>
    <mergeCell ref="DR3:DT3"/>
    <mergeCell ref="DU3:DW3"/>
    <mergeCell ref="DX3:DZ3"/>
    <mergeCell ref="EA3:EC3"/>
    <mergeCell ref="ED3:EF3"/>
    <mergeCell ref="EG3:EI3"/>
    <mergeCell ref="CZ3:DB3"/>
    <mergeCell ref="DC3:DE3"/>
    <mergeCell ref="DF3:DH3"/>
    <mergeCell ref="DI3:DK3"/>
    <mergeCell ref="DL3:DN3"/>
    <mergeCell ref="DO3:DQ3"/>
    <mergeCell ref="FB3:FD3"/>
    <mergeCell ref="FE3:FG3"/>
    <mergeCell ref="FH3:FJ3"/>
    <mergeCell ref="FK3:FM3"/>
    <mergeCell ref="FN3:FP3"/>
    <mergeCell ref="FQ3:FS3"/>
    <mergeCell ref="EJ3:EL3"/>
    <mergeCell ref="EM3:EO3"/>
    <mergeCell ref="EP3:ER3"/>
    <mergeCell ref="ES3:EU3"/>
    <mergeCell ref="EV3:EX3"/>
    <mergeCell ref="EY3:FA3"/>
    <mergeCell ref="GL3:GN3"/>
    <mergeCell ref="GO3:GQ3"/>
    <mergeCell ref="GR3:GT3"/>
    <mergeCell ref="GU3:GW3"/>
    <mergeCell ref="GX3:GZ3"/>
    <mergeCell ref="HA3:HC3"/>
    <mergeCell ref="FT3:FV3"/>
    <mergeCell ref="FW3:FY3"/>
    <mergeCell ref="FZ3:GB3"/>
    <mergeCell ref="GC3:GE3"/>
    <mergeCell ref="GF3:GH3"/>
    <mergeCell ref="GI3:GK3"/>
    <mergeCell ref="HV3:HX3"/>
    <mergeCell ref="HY3:IA3"/>
    <mergeCell ref="IB3:ID3"/>
    <mergeCell ref="IE3:IG3"/>
    <mergeCell ref="IH3:IJ3"/>
    <mergeCell ref="IK3:IM3"/>
    <mergeCell ref="HD3:HF3"/>
    <mergeCell ref="HG3:HI3"/>
    <mergeCell ref="HJ3:HL3"/>
    <mergeCell ref="HM3:HO3"/>
    <mergeCell ref="HP3:HR3"/>
    <mergeCell ref="HS3:HU3"/>
    <mergeCell ref="JF3:JH3"/>
    <mergeCell ref="JI3:JK3"/>
    <mergeCell ref="JL3:JN3"/>
    <mergeCell ref="JO3:JQ3"/>
    <mergeCell ref="JR3:JT3"/>
    <mergeCell ref="JU3:JW3"/>
    <mergeCell ref="IN3:IP3"/>
    <mergeCell ref="IQ3:IS3"/>
    <mergeCell ref="IT3:IV3"/>
    <mergeCell ref="IW3:IY3"/>
    <mergeCell ref="IZ3:JB3"/>
    <mergeCell ref="JC3:JE3"/>
    <mergeCell ref="KP3:KR3"/>
    <mergeCell ref="KS3:KU3"/>
    <mergeCell ref="KV3:KX3"/>
    <mergeCell ref="KY3:LA3"/>
    <mergeCell ref="LB3:LD3"/>
    <mergeCell ref="LE3:LG3"/>
    <mergeCell ref="JX3:JZ3"/>
    <mergeCell ref="KA3:KC3"/>
    <mergeCell ref="KD3:KF3"/>
    <mergeCell ref="KG3:KI3"/>
    <mergeCell ref="KJ3:KL3"/>
    <mergeCell ref="KM3:KO3"/>
    <mergeCell ref="LZ3:MB3"/>
    <mergeCell ref="MC3:ME3"/>
    <mergeCell ref="MF3:MH3"/>
    <mergeCell ref="MI3:MK3"/>
    <mergeCell ref="ML3:MN3"/>
    <mergeCell ref="MO3:MQ3"/>
    <mergeCell ref="LH3:LJ3"/>
    <mergeCell ref="LK3:LM3"/>
    <mergeCell ref="LN3:LP3"/>
    <mergeCell ref="LQ3:LS3"/>
    <mergeCell ref="LT3:LV3"/>
    <mergeCell ref="LW3:LY3"/>
    <mergeCell ref="NJ3:NL3"/>
    <mergeCell ref="NM3:NO3"/>
    <mergeCell ref="NP3:NR3"/>
    <mergeCell ref="NS3:NU3"/>
    <mergeCell ref="NV3:NX3"/>
    <mergeCell ref="NY3:OA3"/>
    <mergeCell ref="MR3:MT3"/>
    <mergeCell ref="MU3:MW3"/>
    <mergeCell ref="MX3:MZ3"/>
    <mergeCell ref="NA3:NC3"/>
    <mergeCell ref="ND3:NF3"/>
    <mergeCell ref="NG3:NI3"/>
    <mergeCell ref="OT3:OV3"/>
    <mergeCell ref="OW3:OY3"/>
    <mergeCell ref="OZ3:PB3"/>
    <mergeCell ref="PC3:PE3"/>
    <mergeCell ref="OB3:OD3"/>
    <mergeCell ref="OE3:OG3"/>
    <mergeCell ref="OH3:OJ3"/>
    <mergeCell ref="OK3:OM3"/>
    <mergeCell ref="ON3:OP3"/>
    <mergeCell ref="OQ3:OS3"/>
  </mergeCells>
  <pageMargins left="0.7" right="0.48" top="0.14000000000000001" bottom="0.46" header="0.16" footer="0.12"/>
  <pageSetup orientation="portrait" horizontalDpi="0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C00000"/>
  </sheetPr>
  <dimension ref="A1:TO147"/>
  <sheetViews>
    <sheetView topLeftCell="A5" zoomScale="85" zoomScaleNormal="85" workbookViewId="0">
      <pane xSplit="3" topLeftCell="D1" activePane="topRight" state="frozen"/>
      <selection pane="topRight" activeCell="B37" sqref="B37"/>
    </sheetView>
  </sheetViews>
  <sheetFormatPr defaultRowHeight="15" x14ac:dyDescent="0.25"/>
  <cols>
    <col min="1" max="1" width="21.28515625" customWidth="1"/>
    <col min="2" max="2" width="40.42578125" customWidth="1"/>
    <col min="3" max="3" width="12.7109375" bestFit="1" customWidth="1"/>
    <col min="4" max="4" width="19.28515625" hidden="1" customWidth="1"/>
    <col min="5" max="5" width="11.42578125" hidden="1" customWidth="1"/>
    <col min="6" max="6" width="8.85546875" hidden="1" customWidth="1"/>
    <col min="7" max="7" width="19.28515625" hidden="1" customWidth="1"/>
    <col min="8" max="8" width="13.42578125" hidden="1" customWidth="1"/>
    <col min="9" max="9" width="7" hidden="1" customWidth="1"/>
    <col min="10" max="10" width="8.85546875" hidden="1" customWidth="1"/>
    <col min="11" max="11" width="19.28515625" hidden="1" customWidth="1"/>
    <col min="12" max="12" width="13.42578125" hidden="1" customWidth="1"/>
    <col min="13" max="13" width="10.7109375" hidden="1" customWidth="1"/>
    <col min="14" max="14" width="8.85546875" hidden="1" customWidth="1"/>
    <col min="15" max="15" width="19.28515625" hidden="1" customWidth="1"/>
    <col min="16" max="16" width="13.42578125" hidden="1" customWidth="1"/>
    <col min="17" max="17" width="5.140625" hidden="1" customWidth="1"/>
    <col min="18" max="18" width="8.85546875" hidden="1" customWidth="1"/>
    <col min="19" max="19" width="19.28515625" hidden="1" customWidth="1"/>
    <col min="20" max="20" width="13.42578125" hidden="1" customWidth="1"/>
    <col min="21" max="21" width="19.28515625" hidden="1" customWidth="1"/>
    <col min="22" max="22" width="8.85546875" hidden="1" customWidth="1"/>
    <col min="23" max="23" width="14.5703125" hidden="1" customWidth="1"/>
    <col min="24" max="24" width="5.140625" hidden="1" customWidth="1"/>
    <col min="25" max="25" width="11.28515625" hidden="1" customWidth="1"/>
    <col min="26" max="26" width="13.85546875" hidden="1" customWidth="1"/>
    <col min="27" max="27" width="5.140625" hidden="1" customWidth="1"/>
    <col min="28" max="28" width="8.140625" hidden="1" customWidth="1"/>
    <col min="29" max="29" width="12.42578125" hidden="1" customWidth="1"/>
    <col min="30" max="31" width="8.140625" hidden="1" customWidth="1"/>
    <col min="32" max="32" width="14.140625" hidden="1" customWidth="1"/>
    <col min="33" max="33" width="5.140625" hidden="1" customWidth="1"/>
    <col min="34" max="34" width="8.85546875" hidden="1" customWidth="1"/>
    <col min="35" max="35" width="12.42578125" hidden="1" customWidth="1"/>
    <col min="36" max="36" width="11.85546875" hidden="1" customWidth="1"/>
    <col min="37" max="37" width="5.28515625" hidden="1" customWidth="1"/>
    <col min="38" max="38" width="9.5703125" hidden="1" customWidth="1"/>
    <col min="39" max="39" width="14.28515625" hidden="1" customWidth="1"/>
    <col min="40" max="40" width="14.140625" hidden="1" customWidth="1"/>
    <col min="41" max="42" width="9.5703125" hidden="1" customWidth="1"/>
    <col min="43" max="43" width="14.28515625" hidden="1" customWidth="1"/>
    <col min="44" max="44" width="13.28515625" hidden="1" customWidth="1"/>
    <col min="45" max="46" width="9.5703125" hidden="1" customWidth="1"/>
    <col min="47" max="47" width="15.42578125" hidden="1" customWidth="1"/>
    <col min="48" max="48" width="5.28515625" hidden="1" customWidth="1"/>
    <col min="49" max="49" width="8.140625" hidden="1" customWidth="1"/>
    <col min="50" max="50" width="12.5703125" hidden="1" customWidth="1"/>
    <col min="51" max="51" width="12.42578125" hidden="1" customWidth="1"/>
    <col min="52" max="52" width="9.85546875" hidden="1" customWidth="1"/>
    <col min="53" max="53" width="8.140625" hidden="1" customWidth="1"/>
    <col min="54" max="54" width="12.42578125" hidden="1" customWidth="1"/>
    <col min="55" max="55" width="7.5703125" hidden="1" customWidth="1"/>
    <col min="56" max="56" width="9.5703125" hidden="1" customWidth="1"/>
    <col min="57" max="57" width="12.42578125" hidden="1" customWidth="1"/>
    <col min="58" max="58" width="6.5703125" hidden="1" customWidth="1"/>
    <col min="59" max="59" width="8.140625" hidden="1" customWidth="1"/>
    <col min="60" max="60" width="14.28515625" hidden="1" customWidth="1"/>
    <col min="61" max="62" width="8.140625" hidden="1" customWidth="1"/>
    <col min="63" max="63" width="12.42578125" hidden="1" customWidth="1"/>
    <col min="64" max="64" width="6.5703125" hidden="1" customWidth="1"/>
    <col min="65" max="65" width="8.140625" hidden="1" customWidth="1"/>
    <col min="66" max="66" width="12.42578125" hidden="1" customWidth="1"/>
    <col min="67" max="67" width="6.5703125" hidden="1" customWidth="1"/>
    <col min="68" max="68" width="8.140625" hidden="1" customWidth="1"/>
    <col min="69" max="69" width="12.42578125" hidden="1" customWidth="1"/>
    <col min="70" max="70" width="5.140625" hidden="1" customWidth="1"/>
    <col min="71" max="71" width="8.140625" hidden="1" customWidth="1"/>
    <col min="72" max="72" width="12.42578125" hidden="1" customWidth="1"/>
    <col min="73" max="73" width="5.140625" hidden="1" customWidth="1"/>
    <col min="74" max="74" width="8.140625" hidden="1" customWidth="1"/>
    <col min="75" max="75" width="12.42578125" hidden="1" customWidth="1"/>
    <col min="76" max="77" width="8.140625" hidden="1" customWidth="1"/>
    <col min="78" max="78" width="12.42578125" style="355" hidden="1" customWidth="1"/>
    <col min="79" max="79" width="6.5703125" hidden="1" customWidth="1"/>
    <col min="80" max="80" width="8.140625" hidden="1" customWidth="1"/>
    <col min="81" max="81" width="12.42578125" hidden="1" customWidth="1"/>
    <col min="82" max="82" width="9.5703125" hidden="1" customWidth="1"/>
    <col min="83" max="83" width="11.28515625" hidden="1" customWidth="1"/>
    <col min="84" max="84" width="14.7109375" hidden="1" customWidth="1"/>
    <col min="85" max="85" width="5.5703125" hidden="1" customWidth="1"/>
    <col min="86" max="86" width="9.5703125" hidden="1" customWidth="1"/>
    <col min="87" max="87" width="14.7109375" hidden="1" customWidth="1"/>
    <col min="88" max="88" width="5.140625" hidden="1" customWidth="1"/>
    <col min="89" max="89" width="9.5703125" hidden="1" customWidth="1"/>
    <col min="90" max="90" width="14.7109375" hidden="1" customWidth="1"/>
    <col min="91" max="91" width="13.28515625" hidden="1" customWidth="1"/>
    <col min="92" max="93" width="9.5703125" hidden="1" customWidth="1"/>
    <col min="94" max="94" width="14.7109375" hidden="1" customWidth="1"/>
    <col min="95" max="95" width="13.28515625" hidden="1" customWidth="1"/>
    <col min="96" max="96" width="11.5703125" hidden="1" customWidth="1"/>
    <col min="97" max="97" width="9.5703125" hidden="1" customWidth="1"/>
    <col min="98" max="98" width="16.7109375" hidden="1" customWidth="1"/>
    <col min="99" max="99" width="13.28515625" hidden="1" customWidth="1"/>
    <col min="100" max="100" width="5.5703125" hidden="1" customWidth="1"/>
    <col min="101" max="101" width="9.5703125" hidden="1" customWidth="1"/>
    <col min="102" max="102" width="16.7109375" hidden="1" customWidth="1"/>
    <col min="103" max="103" width="13.28515625" hidden="1" customWidth="1"/>
    <col min="104" max="104" width="5.140625" hidden="1" customWidth="1"/>
    <col min="105" max="105" width="9.5703125" hidden="1" customWidth="1"/>
    <col min="106" max="106" width="16.7109375" hidden="1" customWidth="1"/>
    <col min="107" max="107" width="5.5703125" hidden="1" customWidth="1"/>
    <col min="108" max="108" width="9.5703125" hidden="1" customWidth="1"/>
    <col min="109" max="109" width="14.28515625" hidden="1" customWidth="1"/>
    <col min="110" max="110" width="13.28515625" hidden="1" customWidth="1"/>
    <col min="111" max="111" width="7.5703125" hidden="1" customWidth="1"/>
    <col min="112" max="112" width="9.5703125" hidden="1" customWidth="1"/>
    <col min="113" max="113" width="14.7109375" hidden="1" customWidth="1"/>
    <col min="114" max="114" width="5.140625" hidden="1" customWidth="1"/>
    <col min="115" max="115" width="10.5703125" hidden="1" customWidth="1"/>
    <col min="116" max="116" width="14.7109375" hidden="1" customWidth="1"/>
    <col min="117" max="118" width="9.5703125" hidden="1" customWidth="1"/>
    <col min="119" max="119" width="14.7109375" hidden="1" customWidth="1"/>
    <col min="120" max="120" width="13.28515625" hidden="1" customWidth="1"/>
    <col min="121" max="121" width="5.140625" hidden="1" customWidth="1"/>
    <col min="122" max="122" width="9.5703125" hidden="1" customWidth="1"/>
    <col min="123" max="123" width="14.7109375" hidden="1" customWidth="1"/>
    <col min="124" max="124" width="13.28515625" hidden="1" customWidth="1"/>
    <col min="125" max="125" width="5.140625" hidden="1" customWidth="1"/>
    <col min="126" max="126" width="7.5703125" hidden="1" customWidth="1"/>
    <col min="127" max="127" width="14.7109375" hidden="1" customWidth="1"/>
    <col min="128" max="129" width="9.5703125" hidden="1" customWidth="1"/>
    <col min="130" max="130" width="14.7109375" hidden="1" customWidth="1"/>
    <col min="131" max="132" width="8.140625" hidden="1" customWidth="1"/>
    <col min="133" max="133" width="14.28515625" hidden="1" customWidth="1"/>
    <col min="134" max="134" width="13.28515625" hidden="1" customWidth="1"/>
    <col min="135" max="136" width="8.140625" hidden="1" customWidth="1"/>
    <col min="137" max="137" width="14.28515625" hidden="1" customWidth="1"/>
    <col min="138" max="138" width="5.5703125" hidden="1" customWidth="1"/>
    <col min="139" max="139" width="8.140625" hidden="1" customWidth="1"/>
    <col min="140" max="140" width="14.28515625" hidden="1" customWidth="1"/>
    <col min="141" max="141" width="6" hidden="1" customWidth="1"/>
    <col min="142" max="142" width="7.5703125" hidden="1" customWidth="1"/>
    <col min="143" max="143" width="14.28515625" hidden="1" customWidth="1"/>
    <col min="144" max="144" width="13.28515625" hidden="1" customWidth="1"/>
    <col min="145" max="145" width="9.140625" hidden="1" customWidth="1"/>
    <col min="146" max="146" width="7.5703125" hidden="1" customWidth="1"/>
    <col min="147" max="147" width="14.28515625" hidden="1" customWidth="1"/>
    <col min="148" max="149" width="7.5703125" hidden="1" customWidth="1"/>
    <col min="150" max="150" width="14.28515625" hidden="1" customWidth="1"/>
    <col min="151" max="151" width="13.28515625" hidden="1" customWidth="1"/>
    <col min="152" max="152" width="4.5703125" hidden="1" customWidth="1"/>
    <col min="153" max="153" width="7.5703125" hidden="1" customWidth="1"/>
    <col min="154" max="154" width="14.28515625" hidden="1" customWidth="1"/>
    <col min="155" max="155" width="13.28515625" hidden="1" customWidth="1"/>
    <col min="156" max="156" width="6" hidden="1" customWidth="1"/>
    <col min="157" max="157" width="7.5703125" hidden="1" customWidth="1"/>
    <col min="158" max="158" width="14.28515625" hidden="1" customWidth="1"/>
    <col min="159" max="159" width="4.5703125" hidden="1" customWidth="1"/>
    <col min="160" max="160" width="7.5703125" hidden="1" customWidth="1"/>
    <col min="161" max="161" width="14.28515625" hidden="1" customWidth="1"/>
    <col min="162" max="162" width="6" hidden="1" customWidth="1"/>
    <col min="163" max="163" width="7.5703125" hidden="1" customWidth="1"/>
    <col min="164" max="164" width="14.28515625" hidden="1" customWidth="1"/>
    <col min="165" max="166" width="7.5703125" hidden="1" customWidth="1"/>
    <col min="167" max="167" width="14.28515625" hidden="1" customWidth="1"/>
    <col min="168" max="168" width="4.5703125" hidden="1" customWidth="1"/>
    <col min="169" max="169" width="7.5703125" hidden="1" customWidth="1"/>
    <col min="170" max="170" width="14.28515625" hidden="1" customWidth="1"/>
    <col min="171" max="171" width="13.28515625" hidden="1" customWidth="1"/>
    <col min="172" max="172" width="6" hidden="1" customWidth="1"/>
    <col min="173" max="173" width="7.5703125" hidden="1" customWidth="1"/>
    <col min="174" max="174" width="14.28515625" hidden="1" customWidth="1"/>
    <col min="175" max="175" width="13.28515625" hidden="1" customWidth="1"/>
    <col min="176" max="177" width="7.5703125" hidden="1" customWidth="1"/>
    <col min="178" max="178" width="14.28515625" hidden="1" customWidth="1"/>
    <col min="179" max="179" width="13.28515625" hidden="1" customWidth="1"/>
    <col min="180" max="181" width="7.5703125" hidden="1" customWidth="1"/>
    <col min="182" max="182" width="14.28515625" hidden="1" customWidth="1"/>
    <col min="183" max="183" width="4.5703125" hidden="1" customWidth="1"/>
    <col min="184" max="184" width="7.5703125" hidden="1" customWidth="1"/>
    <col min="185" max="185" width="14.28515625" hidden="1" customWidth="1"/>
    <col min="186" max="186" width="4.5703125" hidden="1" customWidth="1"/>
    <col min="187" max="187" width="7" hidden="1" customWidth="1"/>
    <col min="188" max="188" width="14.28515625" hidden="1" customWidth="1"/>
    <col min="189" max="189" width="11.85546875" hidden="1" customWidth="1"/>
    <col min="190" max="190" width="9.140625" hidden="1" customWidth="1"/>
    <col min="191" max="191" width="7.5703125" hidden="1" customWidth="1"/>
    <col min="192" max="192" width="14.28515625" hidden="1" customWidth="1"/>
    <col min="193" max="193" width="23.85546875" hidden="1" customWidth="1"/>
    <col min="194" max="194" width="4.5703125" hidden="1" customWidth="1"/>
    <col min="195" max="195" width="7" hidden="1" customWidth="1"/>
    <col min="196" max="196" width="14.28515625" hidden="1" customWidth="1"/>
    <col min="197" max="197" width="4.5703125" hidden="1" customWidth="1"/>
    <col min="198" max="198" width="7.5703125" hidden="1" customWidth="1"/>
    <col min="199" max="199" width="14.28515625" hidden="1" customWidth="1"/>
    <col min="200" max="201" width="7.5703125" hidden="1" customWidth="1"/>
    <col min="202" max="202" width="14.28515625" hidden="1" customWidth="1"/>
    <col min="203" max="203" width="5.140625" hidden="1" customWidth="1"/>
    <col min="204" max="204" width="7.5703125" hidden="1" customWidth="1"/>
    <col min="205" max="205" width="14.28515625" hidden="1" customWidth="1"/>
    <col min="206" max="206" width="4.5703125" hidden="1" customWidth="1"/>
    <col min="207" max="207" width="7.5703125" hidden="1" customWidth="1"/>
    <col min="208" max="208" width="14.28515625" hidden="1" customWidth="1"/>
    <col min="209" max="209" width="5.5703125" hidden="1" customWidth="1"/>
    <col min="210" max="210" width="7.5703125" hidden="1" customWidth="1"/>
    <col min="211" max="211" width="12.42578125" hidden="1" customWidth="1"/>
    <col min="212" max="212" width="4.140625" hidden="1" customWidth="1"/>
    <col min="213" max="213" width="7.5703125" hidden="1" customWidth="1"/>
    <col min="214" max="214" width="12.42578125" hidden="1" customWidth="1"/>
    <col min="215" max="215" width="5.140625" hidden="1" customWidth="1"/>
    <col min="216" max="216" width="7.5703125" hidden="1" customWidth="1"/>
    <col min="217" max="217" width="12.42578125" hidden="1" customWidth="1"/>
    <col min="218" max="219" width="7.5703125" hidden="1" customWidth="1"/>
    <col min="220" max="220" width="12.42578125" hidden="1" customWidth="1"/>
    <col min="221" max="221" width="11.85546875" hidden="1" customWidth="1"/>
    <col min="222" max="222" width="6" hidden="1" customWidth="1"/>
    <col min="223" max="223" width="7.5703125" hidden="1" customWidth="1"/>
    <col min="224" max="224" width="12.42578125" hidden="1" customWidth="1"/>
    <col min="225" max="225" width="10.5703125" hidden="1" customWidth="1"/>
    <col min="226" max="226" width="5.140625" hidden="1" customWidth="1"/>
    <col min="227" max="227" width="7.5703125" hidden="1" customWidth="1"/>
    <col min="228" max="228" width="11.5703125" hidden="1" customWidth="1"/>
    <col min="229" max="229" width="10.5703125" hidden="1" customWidth="1"/>
    <col min="230" max="230" width="4.5703125" hidden="1" customWidth="1"/>
    <col min="231" max="231" width="7.5703125" hidden="1" customWidth="1"/>
    <col min="232" max="232" width="11.5703125" hidden="1" customWidth="1"/>
    <col min="233" max="233" width="9.140625" hidden="1" customWidth="1"/>
    <col min="234" max="234" width="7.5703125" hidden="1" customWidth="1"/>
    <col min="235" max="235" width="13.140625" hidden="1" customWidth="1"/>
    <col min="236" max="237" width="7.5703125" hidden="1" customWidth="1"/>
    <col min="238" max="238" width="13.140625" hidden="1" customWidth="1"/>
    <col min="239" max="239" width="5.5703125" hidden="1" customWidth="1"/>
    <col min="240" max="240" width="8.140625" hidden="1" customWidth="1"/>
    <col min="241" max="241" width="14.28515625" hidden="1" customWidth="1"/>
    <col min="242" max="242" width="12.140625" hidden="1" customWidth="1"/>
    <col min="243" max="244" width="8.140625" hidden="1" customWidth="1"/>
    <col min="245" max="245" width="14.28515625" hidden="1" customWidth="1"/>
    <col min="246" max="246" width="12.140625" hidden="1" customWidth="1"/>
    <col min="247" max="247" width="6" hidden="1" customWidth="1"/>
    <col min="248" max="248" width="7.5703125" hidden="1" customWidth="1"/>
    <col min="249" max="249" width="13.140625" hidden="1" customWidth="1"/>
    <col min="250" max="250" width="5.140625" hidden="1" customWidth="1"/>
    <col min="251" max="251" width="7.5703125" hidden="1" customWidth="1"/>
    <col min="252" max="252" width="12.42578125" hidden="1" customWidth="1"/>
    <col min="253" max="253" width="4.140625" hidden="1" customWidth="1"/>
    <col min="254" max="254" width="7.5703125" hidden="1" customWidth="1"/>
    <col min="255" max="255" width="12.42578125" hidden="1" customWidth="1"/>
    <col min="256" max="256" width="6" hidden="1" customWidth="1"/>
    <col min="257" max="257" width="7.5703125" hidden="1" customWidth="1"/>
    <col min="258" max="258" width="12.42578125" hidden="1" customWidth="1"/>
    <col min="259" max="259" width="7.5703125" hidden="1" customWidth="1"/>
    <col min="260" max="260" width="9.5703125" hidden="1" customWidth="1"/>
    <col min="261" max="261" width="14.5703125" hidden="1" customWidth="1"/>
    <col min="262" max="262" width="7.5703125" hidden="1" customWidth="1"/>
    <col min="263" max="263" width="9.5703125" hidden="1" customWidth="1"/>
    <col min="264" max="264" width="16" hidden="1" customWidth="1"/>
    <col min="265" max="265" width="5.28515625" hidden="1" customWidth="1"/>
    <col min="266" max="266" width="9.5703125" hidden="1" customWidth="1"/>
    <col min="267" max="267" width="16" hidden="1" customWidth="1"/>
    <col min="268" max="268" width="7.5703125" hidden="1" customWidth="1"/>
    <col min="269" max="269" width="9.5703125" hidden="1" customWidth="1"/>
    <col min="270" max="270" width="17" hidden="1" customWidth="1"/>
    <col min="271" max="271" width="24.7109375" hidden="1" customWidth="1"/>
    <col min="272" max="272" width="5.28515625" hidden="1" customWidth="1"/>
    <col min="273" max="273" width="9.5703125" hidden="1" customWidth="1"/>
    <col min="274" max="274" width="17" hidden="1" customWidth="1"/>
    <col min="275" max="275" width="14.5703125" hidden="1" customWidth="1"/>
    <col min="276" max="276" width="13.5703125" hidden="1" customWidth="1"/>
    <col min="277" max="277" width="11.28515625" hidden="1" customWidth="1"/>
    <col min="278" max="278" width="19.42578125" hidden="1" customWidth="1"/>
    <col min="279" max="279" width="14.5703125" hidden="1" customWidth="1"/>
    <col min="280" max="280" width="6.85546875" hidden="1" customWidth="1"/>
    <col min="281" max="281" width="11.85546875" hidden="1" customWidth="1"/>
    <col min="282" max="282" width="20.85546875" hidden="1" customWidth="1"/>
    <col min="283" max="283" width="8.85546875" hidden="1" customWidth="1"/>
    <col min="284" max="284" width="11.28515625" hidden="1" customWidth="1"/>
    <col min="285" max="285" width="20.85546875" hidden="1" customWidth="1"/>
    <col min="286" max="286" width="5.28515625" hidden="1" customWidth="1"/>
    <col min="287" max="287" width="8.140625" hidden="1" customWidth="1"/>
    <col min="288" max="288" width="19.42578125" hidden="1" customWidth="1"/>
    <col min="289" max="289" width="15.42578125" hidden="1" customWidth="1"/>
    <col min="290" max="290" width="6.5703125" hidden="1" customWidth="1"/>
    <col min="291" max="291" width="8.140625" hidden="1" customWidth="1"/>
    <col min="292" max="292" width="21.5703125" hidden="1" customWidth="1"/>
    <col min="293" max="293" width="7.5703125" hidden="1" customWidth="1"/>
    <col min="294" max="294" width="9.5703125" hidden="1" customWidth="1"/>
    <col min="295" max="295" width="19.42578125" hidden="1" customWidth="1"/>
    <col min="296" max="296" width="15.140625" hidden="1" customWidth="1"/>
    <col min="297" max="297" width="5.28515625" hidden="1" customWidth="1"/>
    <col min="298" max="298" width="9.5703125" hidden="1" customWidth="1"/>
    <col min="299" max="299" width="19.42578125" hidden="1" customWidth="1"/>
    <col min="300" max="300" width="14.5703125" hidden="1" customWidth="1"/>
    <col min="301" max="301" width="6.85546875" hidden="1" customWidth="1"/>
    <col min="302" max="302" width="9.5703125" hidden="1" customWidth="1"/>
    <col min="303" max="303" width="17" hidden="1" customWidth="1"/>
    <col min="304" max="305" width="8.140625" hidden="1" customWidth="1"/>
    <col min="306" max="306" width="12.42578125" hidden="1" customWidth="1"/>
    <col min="307" max="307" width="28.7109375" hidden="1" customWidth="1"/>
    <col min="308" max="308" width="4.85546875" hidden="1" customWidth="1"/>
    <col min="309" max="309" width="8.140625" hidden="1" customWidth="1"/>
    <col min="310" max="310" width="18.28515625" hidden="1" customWidth="1"/>
    <col min="311" max="311" width="11.85546875" hidden="1" customWidth="1"/>
    <col min="312" max="312" width="9.42578125" hidden="1" customWidth="1"/>
    <col min="313" max="313" width="11.85546875" hidden="1" customWidth="1"/>
    <col min="314" max="314" width="18.28515625" hidden="1" customWidth="1"/>
    <col min="315" max="315" width="5.7109375" hidden="1" customWidth="1"/>
    <col min="316" max="316" width="11.85546875" hidden="1" customWidth="1"/>
    <col min="317" max="317" width="18.28515625" hidden="1" customWidth="1"/>
    <col min="318" max="318" width="4.140625" hidden="1" customWidth="1"/>
    <col min="319" max="319" width="8.140625" hidden="1" customWidth="1"/>
    <col min="320" max="320" width="12.42578125" hidden="1" customWidth="1"/>
    <col min="321" max="321" width="12.7109375" hidden="1" customWidth="1"/>
    <col min="322" max="322" width="10.5703125" hidden="1" customWidth="1"/>
    <col min="323" max="323" width="18.5703125" hidden="1" customWidth="1"/>
    <col min="324" max="324" width="11.85546875" hidden="1" customWidth="1"/>
    <col min="325" max="325" width="9.140625" hidden="1" customWidth="1"/>
    <col min="326" max="326" width="13.28515625" hidden="1" customWidth="1"/>
    <col min="327" max="327" width="24.42578125" hidden="1" customWidth="1"/>
    <col min="328" max="328" width="17.85546875" hidden="1" customWidth="1"/>
    <col min="329" max="329" width="9.140625" hidden="1" customWidth="1"/>
    <col min="330" max="330" width="11.42578125" hidden="1" customWidth="1"/>
    <col min="331" max="331" width="22" hidden="1" customWidth="1"/>
    <col min="332" max="332" width="15.7109375" hidden="1" customWidth="1"/>
    <col min="333" max="333" width="9.140625" hidden="1" customWidth="1"/>
    <col min="334" max="334" width="11.7109375" hidden="1" customWidth="1"/>
    <col min="335" max="335" width="20.42578125" hidden="1" customWidth="1"/>
    <col min="336" max="336" width="17" hidden="1" customWidth="1"/>
    <col min="337" max="338" width="9.140625" hidden="1" customWidth="1"/>
    <col min="339" max="339" width="17.7109375" hidden="1" customWidth="1"/>
    <col min="340" max="340" width="13.85546875" hidden="1" customWidth="1"/>
    <col min="341" max="341" width="9.140625" hidden="1" customWidth="1"/>
    <col min="342" max="342" width="11.140625" hidden="1" customWidth="1"/>
    <col min="343" max="343" width="17.42578125" hidden="1" customWidth="1"/>
    <col min="344" max="344" width="12.28515625" hidden="1" customWidth="1"/>
    <col min="345" max="346" width="9.140625" hidden="1" customWidth="1"/>
    <col min="347" max="347" width="18.5703125" hidden="1" customWidth="1"/>
    <col min="348" max="348" width="15.42578125" hidden="1" customWidth="1"/>
    <col min="349" max="349" width="9.85546875" hidden="1" customWidth="1"/>
    <col min="350" max="350" width="10.28515625" hidden="1" customWidth="1"/>
    <col min="351" max="351" width="22.28515625" hidden="1" customWidth="1"/>
    <col min="352" max="352" width="10.85546875" hidden="1" customWidth="1"/>
    <col min="353" max="353" width="9.42578125" hidden="1" customWidth="1"/>
    <col min="354" max="354" width="11.85546875" hidden="1" customWidth="1"/>
    <col min="355" max="355" width="22.140625" hidden="1" customWidth="1"/>
    <col min="356" max="356" width="17.5703125" hidden="1" customWidth="1"/>
    <col min="357" max="357" width="9.140625" hidden="1" customWidth="1"/>
    <col min="358" max="358" width="12.7109375" hidden="1" customWidth="1"/>
    <col min="359" max="359" width="21.7109375" hidden="1" customWidth="1"/>
    <col min="360" max="360" width="11.85546875" hidden="1" customWidth="1"/>
    <col min="361" max="362" width="8.140625" hidden="1" customWidth="1"/>
    <col min="363" max="363" width="12.42578125" hidden="1" customWidth="1"/>
    <col min="364" max="364" width="11.85546875" hidden="1" customWidth="1"/>
    <col min="365" max="365" width="7" hidden="1" customWidth="1"/>
    <col min="366" max="366" width="10.7109375" hidden="1" customWidth="1"/>
    <col min="367" max="367" width="13.28515625" hidden="1" customWidth="1"/>
    <col min="368" max="368" width="10.5703125" hidden="1" customWidth="1"/>
    <col min="369" max="369" width="5.140625" hidden="1" customWidth="1"/>
    <col min="370" max="370" width="8.85546875" hidden="1" customWidth="1"/>
    <col min="371" max="371" width="13.28515625" hidden="1" customWidth="1"/>
    <col min="372" max="372" width="12.140625" hidden="1" customWidth="1"/>
    <col min="373" max="373" width="10.7109375" hidden="1" customWidth="1"/>
    <col min="374" max="374" width="8.85546875" hidden="1" customWidth="1"/>
    <col min="375" max="375" width="15.28515625" hidden="1" customWidth="1"/>
    <col min="376" max="376" width="12.140625" hidden="1" customWidth="1"/>
    <col min="377" max="378" width="8.85546875" hidden="1" customWidth="1"/>
    <col min="379" max="379" width="15.28515625" hidden="1" customWidth="1"/>
    <col min="380" max="380" width="12.140625" hidden="1" customWidth="1"/>
    <col min="381" max="381" width="4.7109375" hidden="1" customWidth="1"/>
    <col min="382" max="382" width="9.5703125" hidden="1" customWidth="1"/>
    <col min="383" max="383" width="16.5703125" hidden="1" customWidth="1"/>
    <col min="384" max="384" width="13.42578125" hidden="1" customWidth="1"/>
    <col min="385" max="385" width="5.5703125" hidden="1" customWidth="1"/>
    <col min="386" max="386" width="9.5703125" hidden="1" customWidth="1"/>
    <col min="387" max="387" width="16.5703125" hidden="1" customWidth="1"/>
    <col min="388" max="388" width="13.42578125" hidden="1" customWidth="1"/>
    <col min="389" max="389" width="7.5703125" hidden="1" customWidth="1"/>
    <col min="390" max="390" width="9.5703125" hidden="1" customWidth="1"/>
    <col min="391" max="391" width="16.5703125" hidden="1" customWidth="1"/>
    <col min="392" max="392" width="13.42578125" hidden="1" customWidth="1"/>
    <col min="393" max="393" width="5.5703125" hidden="1" customWidth="1"/>
    <col min="394" max="394" width="9.5703125" hidden="1" customWidth="1"/>
    <col min="395" max="395" width="14.5703125" hidden="1" customWidth="1"/>
    <col min="396" max="396" width="13.42578125" hidden="1" customWidth="1"/>
    <col min="397" max="397" width="4.7109375" hidden="1" customWidth="1"/>
    <col min="398" max="398" width="6.85546875" hidden="1" customWidth="1"/>
    <col min="399" max="399" width="14.5703125" hidden="1" customWidth="1"/>
    <col min="400" max="400" width="13.42578125" hidden="1" customWidth="1"/>
    <col min="401" max="401" width="5.5703125" hidden="1" customWidth="1"/>
    <col min="402" max="402" width="9.5703125" hidden="1" customWidth="1"/>
    <col min="403" max="403" width="14.5703125" hidden="1" customWidth="1"/>
    <col min="404" max="404" width="13.42578125" hidden="1" customWidth="1"/>
    <col min="405" max="406" width="9.5703125" hidden="1" customWidth="1"/>
    <col min="407" max="407" width="14.5703125" hidden="1" customWidth="1"/>
    <col min="408" max="408" width="13.42578125" hidden="1" customWidth="1"/>
    <col min="409" max="409" width="4.7109375" hidden="1" customWidth="1"/>
    <col min="410" max="410" width="9.5703125" hidden="1" customWidth="1"/>
    <col min="411" max="411" width="14.5703125" hidden="1" customWidth="1"/>
    <col min="412" max="412" width="13.42578125" hidden="1" customWidth="1"/>
    <col min="413" max="413" width="7.5703125" hidden="1" customWidth="1"/>
    <col min="414" max="414" width="9.5703125" hidden="1" customWidth="1"/>
    <col min="415" max="415" width="14.5703125" hidden="1" customWidth="1"/>
    <col min="416" max="416" width="13.42578125" hidden="1" customWidth="1"/>
    <col min="417" max="417" width="4.7109375" hidden="1" customWidth="1"/>
    <col min="418" max="418" width="9.5703125" hidden="1" customWidth="1"/>
    <col min="419" max="419" width="14.5703125" hidden="1" customWidth="1"/>
    <col min="420" max="420" width="13.42578125" hidden="1" customWidth="1"/>
    <col min="421" max="421" width="5.5703125" hidden="1" customWidth="1"/>
    <col min="422" max="422" width="9.5703125" hidden="1" customWidth="1"/>
    <col min="423" max="423" width="14.5703125" hidden="1" customWidth="1"/>
    <col min="424" max="424" width="13.42578125" hidden="1" customWidth="1"/>
    <col min="425" max="425" width="7.5703125" hidden="1" customWidth="1"/>
    <col min="426" max="426" width="9.5703125" hidden="1" customWidth="1"/>
    <col min="427" max="427" width="14.5703125" hidden="1" customWidth="1"/>
    <col min="428" max="428" width="13.42578125" hidden="1" customWidth="1"/>
    <col min="429" max="429" width="11.5703125" hidden="1" customWidth="1"/>
    <col min="430" max="430" width="9.5703125" hidden="1" customWidth="1"/>
    <col min="431" max="431" width="16.5703125" hidden="1" customWidth="1"/>
    <col min="432" max="432" width="13.42578125" hidden="1" customWidth="1"/>
    <col min="433" max="433" width="4.7109375" hidden="1" customWidth="1"/>
    <col min="434" max="434" width="9.5703125" hidden="1" customWidth="1"/>
    <col min="435" max="435" width="16.5703125" hidden="1" customWidth="1"/>
    <col min="436" max="436" width="13.42578125" hidden="1" customWidth="1"/>
    <col min="437" max="438" width="9.5703125" hidden="1" customWidth="1"/>
    <col min="439" max="439" width="16.5703125" hidden="1" customWidth="1"/>
    <col min="440" max="440" width="13.42578125" hidden="1" customWidth="1"/>
    <col min="441" max="441" width="5.5703125" hidden="1" customWidth="1"/>
    <col min="442" max="442" width="9.5703125" hidden="1" customWidth="1"/>
    <col min="443" max="443" width="16.5703125" hidden="1" customWidth="1"/>
    <col min="444" max="444" width="13.42578125" hidden="1" customWidth="1"/>
    <col min="445" max="445" width="4.7109375" hidden="1" customWidth="1"/>
    <col min="446" max="446" width="9.5703125" hidden="1" customWidth="1"/>
    <col min="447" max="447" width="16.5703125" hidden="1" customWidth="1"/>
    <col min="448" max="448" width="13.42578125" hidden="1" customWidth="1"/>
    <col min="449" max="449" width="4.7109375" hidden="1" customWidth="1"/>
    <col min="450" max="450" width="6.85546875" hidden="1" customWidth="1"/>
    <col min="451" max="451" width="16.5703125" hidden="1" customWidth="1"/>
    <col min="452" max="452" width="13.42578125" hidden="1" customWidth="1"/>
    <col min="453" max="453" width="4.7109375" hidden="1" customWidth="1"/>
    <col min="454" max="454" width="9.5703125" hidden="1" customWidth="1"/>
    <col min="455" max="455" width="14.5703125" hidden="1" customWidth="1"/>
    <col min="456" max="456" width="13.42578125" hidden="1" customWidth="1"/>
    <col min="457" max="457" width="7.5703125" hidden="1" customWidth="1"/>
    <col min="458" max="458" width="9.5703125" hidden="1" customWidth="1"/>
    <col min="459" max="459" width="14.5703125" hidden="1" customWidth="1"/>
    <col min="460" max="460" width="13.42578125" hidden="1" customWidth="1"/>
    <col min="461" max="461" width="7.5703125" hidden="1" customWidth="1"/>
    <col min="462" max="462" width="9.5703125" hidden="1" customWidth="1"/>
    <col min="463" max="463" width="14.5703125" hidden="1" customWidth="1"/>
    <col min="464" max="464" width="13.42578125" hidden="1" customWidth="1"/>
    <col min="465" max="465" width="4.7109375" hidden="1" customWidth="1"/>
    <col min="466" max="466" width="9.5703125" hidden="1" customWidth="1"/>
    <col min="467" max="467" width="14.5703125" hidden="1" customWidth="1"/>
    <col min="468" max="468" width="13.42578125" hidden="1" customWidth="1"/>
    <col min="469" max="469" width="4.7109375" hidden="1" customWidth="1"/>
    <col min="470" max="470" width="9.5703125" hidden="1" customWidth="1"/>
    <col min="471" max="471" width="14.5703125" hidden="1" customWidth="1"/>
    <col min="472" max="472" width="13.42578125" hidden="1" customWidth="1"/>
    <col min="473" max="473" width="4.7109375" hidden="1" customWidth="1"/>
    <col min="474" max="474" width="9.5703125" hidden="1" customWidth="1"/>
    <col min="475" max="475" width="14.5703125" hidden="1" customWidth="1"/>
    <col min="476" max="476" width="13.42578125" hidden="1" customWidth="1"/>
    <col min="477" max="477" width="4.7109375" hidden="1" customWidth="1"/>
    <col min="478" max="478" width="6.85546875" hidden="1" customWidth="1"/>
    <col min="479" max="479" width="14.5703125" hidden="1" customWidth="1"/>
    <col min="480" max="480" width="13.42578125" hidden="1" customWidth="1"/>
    <col min="481" max="481" width="7.5703125" hidden="1" customWidth="1"/>
    <col min="482" max="482" width="9.5703125" hidden="1" customWidth="1"/>
    <col min="483" max="483" width="14.5703125" hidden="1" customWidth="1"/>
    <col min="484" max="484" width="13.42578125" hidden="1" customWidth="1"/>
    <col min="485" max="486" width="9.5703125" hidden="1" customWidth="1"/>
    <col min="487" max="487" width="14.5703125" hidden="1" customWidth="1"/>
    <col min="488" max="488" width="13.42578125" hidden="1" customWidth="1"/>
    <col min="489" max="489" width="11.5703125" hidden="1" customWidth="1"/>
    <col min="490" max="490" width="9.5703125" hidden="1" customWidth="1"/>
    <col min="491" max="491" width="16.5703125" hidden="1" customWidth="1"/>
    <col min="492" max="492" width="13.42578125" hidden="1" customWidth="1"/>
    <col min="493" max="493" width="5.5703125" hidden="1" customWidth="1"/>
    <col min="494" max="494" width="9.5703125" hidden="1" customWidth="1"/>
    <col min="495" max="495" width="16.5703125" hidden="1" customWidth="1"/>
    <col min="496" max="496" width="13.42578125" hidden="1" customWidth="1"/>
    <col min="497" max="497" width="4.7109375" hidden="1" customWidth="1"/>
    <col min="498" max="498" width="9.5703125" hidden="1" customWidth="1"/>
    <col min="499" max="499" width="16.5703125" hidden="1" customWidth="1"/>
    <col min="500" max="500" width="13.42578125" hidden="1" customWidth="1"/>
    <col min="501" max="501" width="7.5703125" hidden="1" customWidth="1"/>
    <col min="502" max="502" width="9.5703125" hidden="1" customWidth="1"/>
    <col min="503" max="503" width="16.5703125" hidden="1" customWidth="1"/>
    <col min="504" max="504" width="13.42578125" hidden="1" customWidth="1"/>
    <col min="505" max="505" width="0" hidden="1" customWidth="1"/>
    <col min="506" max="506" width="13.85546875" hidden="1" customWidth="1"/>
    <col min="507" max="508" width="16.5703125" hidden="1" customWidth="1"/>
    <col min="509" max="509" width="11.140625" hidden="1" customWidth="1"/>
    <col min="510" max="510" width="13.28515625" hidden="1" customWidth="1"/>
    <col min="511" max="511" width="21" hidden="1" customWidth="1"/>
    <col min="512" max="512" width="15.7109375" hidden="1" customWidth="1"/>
    <col min="513" max="513" width="0" hidden="1" customWidth="1"/>
    <col min="514" max="514" width="13.85546875" hidden="1" customWidth="1"/>
    <col min="515" max="515" width="18" hidden="1" customWidth="1"/>
    <col min="516" max="516" width="13.5703125" hidden="1" customWidth="1"/>
    <col min="517" max="517" width="0" hidden="1" customWidth="1"/>
    <col min="518" max="518" width="13" hidden="1" customWidth="1"/>
    <col min="519" max="519" width="14.5703125" hidden="1" customWidth="1"/>
    <col min="520" max="520" width="12.5703125" hidden="1" customWidth="1"/>
    <col min="521" max="521" width="15" hidden="1" customWidth="1"/>
    <col min="522" max="522" width="13.28515625" hidden="1" customWidth="1"/>
    <col min="523" max="523" width="15.140625" hidden="1" customWidth="1"/>
    <col min="524" max="524" width="45.5703125" hidden="1" customWidth="1"/>
    <col min="525" max="525" width="17.7109375" customWidth="1"/>
    <col min="526" max="526" width="22.140625" customWidth="1"/>
    <col min="527" max="527" width="2.42578125" customWidth="1"/>
    <col min="528" max="528" width="18.140625" customWidth="1"/>
    <col min="529" max="529" width="21.28515625" customWidth="1"/>
    <col min="530" max="530" width="2.28515625" customWidth="1"/>
    <col min="531" max="531" width="21" customWidth="1"/>
    <col min="532" max="532" width="19.85546875" customWidth="1"/>
    <col min="533" max="533" width="2.42578125" customWidth="1"/>
    <col min="534" max="534" width="23.7109375" customWidth="1"/>
    <col min="535" max="535" width="25.7109375" customWidth="1"/>
  </cols>
  <sheetData>
    <row r="1" spans="1:535" ht="49.5" customHeight="1" x14ac:dyDescent="0.35">
      <c r="A1" s="56"/>
      <c r="B1" s="57" t="s">
        <v>215</v>
      </c>
      <c r="C1" s="885" t="s">
        <v>191</v>
      </c>
      <c r="D1" s="58" t="s">
        <v>216</v>
      </c>
      <c r="E1" s="59"/>
      <c r="F1" s="59"/>
      <c r="G1" s="59" t="s">
        <v>217</v>
      </c>
      <c r="H1" s="60"/>
      <c r="I1" s="59"/>
      <c r="J1" s="59"/>
      <c r="K1" s="59" t="s">
        <v>218</v>
      </c>
      <c r="L1" s="60"/>
      <c r="M1" s="59" t="s">
        <v>191</v>
      </c>
      <c r="N1" s="59"/>
      <c r="O1" s="61" t="s">
        <v>219</v>
      </c>
      <c r="P1" s="60"/>
      <c r="Q1" s="62"/>
      <c r="R1" s="62"/>
      <c r="S1" s="63" t="s">
        <v>220</v>
      </c>
      <c r="T1" s="64"/>
      <c r="U1" s="65" t="s">
        <v>221</v>
      </c>
      <c r="V1" s="66"/>
      <c r="W1" s="67"/>
      <c r="X1" s="886" t="s">
        <v>222</v>
      </c>
      <c r="Y1" s="887"/>
      <c r="Z1" s="888"/>
      <c r="AA1" s="892" t="s">
        <v>223</v>
      </c>
      <c r="AB1" s="893"/>
      <c r="AC1" s="894"/>
      <c r="AD1" s="898">
        <v>42407</v>
      </c>
      <c r="AE1" s="899"/>
      <c r="AF1" s="900"/>
      <c r="AG1" s="904">
        <v>42436</v>
      </c>
      <c r="AH1" s="905"/>
      <c r="AI1" s="905"/>
      <c r="AJ1" s="68"/>
      <c r="AK1" s="906">
        <v>42467</v>
      </c>
      <c r="AL1" s="907"/>
      <c r="AM1" s="907"/>
      <c r="AN1" s="907"/>
      <c r="AO1" s="870">
        <v>42497</v>
      </c>
      <c r="AP1" s="871"/>
      <c r="AQ1" s="871"/>
      <c r="AR1" s="872"/>
      <c r="AS1" s="876">
        <v>42528</v>
      </c>
      <c r="AT1" s="877"/>
      <c r="AU1" s="878"/>
      <c r="AV1" s="882">
        <v>42558</v>
      </c>
      <c r="AW1" s="883"/>
      <c r="AX1" s="883"/>
      <c r="AY1" s="883"/>
      <c r="AZ1" s="876">
        <v>42620</v>
      </c>
      <c r="BA1" s="877"/>
      <c r="BB1" s="878"/>
      <c r="BC1" s="884">
        <v>42650</v>
      </c>
      <c r="BD1" s="864"/>
      <c r="BE1" s="865"/>
      <c r="BF1" s="884">
        <v>42681</v>
      </c>
      <c r="BG1" s="864"/>
      <c r="BH1" s="865"/>
      <c r="BI1" s="884">
        <v>42711</v>
      </c>
      <c r="BJ1" s="864"/>
      <c r="BK1" s="865"/>
      <c r="BL1" s="863" t="s">
        <v>21</v>
      </c>
      <c r="BM1" s="864"/>
      <c r="BN1" s="865"/>
      <c r="BO1" s="863" t="s">
        <v>22</v>
      </c>
      <c r="BP1" s="864"/>
      <c r="BQ1" s="865"/>
      <c r="BR1" s="863" t="s">
        <v>23</v>
      </c>
      <c r="BS1" s="864"/>
      <c r="BT1" s="865"/>
      <c r="BU1" s="862" t="s">
        <v>24</v>
      </c>
      <c r="BV1" s="862"/>
      <c r="BW1" s="862"/>
      <c r="BX1" s="862" t="s">
        <v>25</v>
      </c>
      <c r="BY1" s="862"/>
      <c r="BZ1" s="862"/>
      <c r="CA1" s="862" t="s">
        <v>26</v>
      </c>
      <c r="CB1" s="862"/>
      <c r="CC1" s="862"/>
      <c r="CD1" s="863" t="s">
        <v>27</v>
      </c>
      <c r="CE1" s="864"/>
      <c r="CF1" s="865"/>
      <c r="CG1" s="862" t="s">
        <v>28</v>
      </c>
      <c r="CH1" s="862"/>
      <c r="CI1" s="862"/>
      <c r="CJ1" s="869" t="s">
        <v>29</v>
      </c>
      <c r="CK1" s="844"/>
      <c r="CL1" s="844"/>
      <c r="CM1" s="844"/>
      <c r="CN1" s="869" t="s">
        <v>30</v>
      </c>
      <c r="CO1" s="844"/>
      <c r="CP1" s="844"/>
      <c r="CQ1" s="844"/>
      <c r="CR1" s="869" t="s">
        <v>31</v>
      </c>
      <c r="CS1" s="844"/>
      <c r="CT1" s="844"/>
      <c r="CU1" s="844"/>
      <c r="CV1" s="856" t="s">
        <v>32</v>
      </c>
      <c r="CW1" s="856"/>
      <c r="CX1" s="856"/>
      <c r="CY1" s="856"/>
      <c r="CZ1" s="856" t="s">
        <v>33</v>
      </c>
      <c r="DA1" s="856"/>
      <c r="DB1" s="856"/>
      <c r="DC1" s="844" t="s">
        <v>34</v>
      </c>
      <c r="DD1" s="844"/>
      <c r="DE1" s="844"/>
      <c r="DF1" s="69"/>
      <c r="DG1" s="857" t="s">
        <v>35</v>
      </c>
      <c r="DH1" s="856"/>
      <c r="DI1" s="856"/>
      <c r="DJ1" s="859" t="s">
        <v>224</v>
      </c>
      <c r="DK1" s="860"/>
      <c r="DL1" s="861"/>
      <c r="DM1" s="839" t="s">
        <v>36</v>
      </c>
      <c r="DN1" s="844"/>
      <c r="DO1" s="844"/>
      <c r="DP1" s="68"/>
      <c r="DQ1" s="839">
        <v>42377</v>
      </c>
      <c r="DR1" s="844"/>
      <c r="DS1" s="844"/>
      <c r="DT1" s="68"/>
      <c r="DU1" s="839">
        <v>42408</v>
      </c>
      <c r="DV1" s="844"/>
      <c r="DW1" s="844"/>
      <c r="DX1" s="839">
        <v>42437</v>
      </c>
      <c r="DY1" s="844"/>
      <c r="DZ1" s="845"/>
      <c r="EA1" s="849">
        <v>42468</v>
      </c>
      <c r="EB1" s="850"/>
      <c r="EC1" s="850"/>
      <c r="ED1" s="70"/>
      <c r="EE1" s="851">
        <v>42498</v>
      </c>
      <c r="EF1" s="850"/>
      <c r="EG1" s="852"/>
      <c r="EH1" s="839">
        <v>42559</v>
      </c>
      <c r="EI1" s="844"/>
      <c r="EJ1" s="844"/>
      <c r="EK1" s="839">
        <v>42590</v>
      </c>
      <c r="EL1" s="844"/>
      <c r="EM1" s="844"/>
      <c r="EN1" s="70"/>
      <c r="EO1" s="839">
        <v>42621</v>
      </c>
      <c r="EP1" s="844"/>
      <c r="EQ1" s="844"/>
      <c r="ER1" s="839">
        <v>42651</v>
      </c>
      <c r="ES1" s="844"/>
      <c r="ET1" s="844"/>
      <c r="EU1" s="70"/>
      <c r="EV1" s="839">
        <v>42682</v>
      </c>
      <c r="EW1" s="844"/>
      <c r="EX1" s="844"/>
      <c r="EY1" s="70"/>
      <c r="EZ1" s="838">
        <v>42712</v>
      </c>
      <c r="FA1" s="844"/>
      <c r="FB1" s="845"/>
      <c r="FC1" s="838" t="s">
        <v>38</v>
      </c>
      <c r="FD1" s="844"/>
      <c r="FE1" s="845"/>
      <c r="FF1" s="838" t="s">
        <v>39</v>
      </c>
      <c r="FG1" s="844"/>
      <c r="FH1" s="845"/>
      <c r="FI1" s="838" t="s">
        <v>40</v>
      </c>
      <c r="FJ1" s="844"/>
      <c r="FK1" s="845"/>
      <c r="FL1" s="838" t="s">
        <v>41</v>
      </c>
      <c r="FM1" s="839"/>
      <c r="FN1" s="839"/>
      <c r="FO1" s="840"/>
      <c r="FP1" s="838" t="s">
        <v>42</v>
      </c>
      <c r="FQ1" s="839"/>
      <c r="FR1" s="839"/>
      <c r="FS1" s="840"/>
      <c r="FT1" s="838" t="s">
        <v>43</v>
      </c>
      <c r="FU1" s="839"/>
      <c r="FV1" s="839"/>
      <c r="FW1" s="840"/>
      <c r="FX1" s="838" t="s">
        <v>45</v>
      </c>
      <c r="FY1" s="839"/>
      <c r="FZ1" s="839"/>
      <c r="GA1" s="838" t="s">
        <v>46</v>
      </c>
      <c r="GB1" s="839"/>
      <c r="GC1" s="839"/>
      <c r="GD1" s="838" t="s">
        <v>225</v>
      </c>
      <c r="GE1" s="839"/>
      <c r="GF1" s="839"/>
      <c r="GG1" s="840"/>
      <c r="GH1" s="838" t="s">
        <v>47</v>
      </c>
      <c r="GI1" s="839"/>
      <c r="GJ1" s="839"/>
      <c r="GK1" s="840"/>
      <c r="GL1" s="838" t="s">
        <v>226</v>
      </c>
      <c r="GM1" s="839"/>
      <c r="GN1" s="840"/>
      <c r="GO1" s="838" t="s">
        <v>48</v>
      </c>
      <c r="GP1" s="839"/>
      <c r="GQ1" s="840"/>
      <c r="GR1" s="838" t="s">
        <v>49</v>
      </c>
      <c r="GS1" s="839"/>
      <c r="GT1" s="840"/>
      <c r="GU1" s="838" t="s">
        <v>50</v>
      </c>
      <c r="GV1" s="839"/>
      <c r="GW1" s="840"/>
      <c r="GX1" s="838" t="s">
        <v>51</v>
      </c>
      <c r="GY1" s="839"/>
      <c r="GZ1" s="840"/>
      <c r="HA1" s="820">
        <v>42378</v>
      </c>
      <c r="HB1" s="821"/>
      <c r="HC1" s="822"/>
      <c r="HD1" s="820">
        <v>42409</v>
      </c>
      <c r="HE1" s="821"/>
      <c r="HF1" s="821"/>
      <c r="HG1" s="820">
        <v>42438</v>
      </c>
      <c r="HH1" s="821"/>
      <c r="HI1" s="821"/>
      <c r="HJ1" s="820">
        <v>42499</v>
      </c>
      <c r="HK1" s="821"/>
      <c r="HL1" s="821"/>
      <c r="HM1" s="822"/>
      <c r="HN1" s="820">
        <v>42530</v>
      </c>
      <c r="HO1" s="821"/>
      <c r="HP1" s="821"/>
      <c r="HQ1" s="822"/>
      <c r="HR1" s="820">
        <v>42560</v>
      </c>
      <c r="HS1" s="821"/>
      <c r="HT1" s="821"/>
      <c r="HU1" s="822"/>
      <c r="HV1" s="820">
        <v>42591</v>
      </c>
      <c r="HW1" s="821"/>
      <c r="HX1" s="821"/>
      <c r="HY1" s="820">
        <v>42622</v>
      </c>
      <c r="HZ1" s="821"/>
      <c r="IA1" s="821"/>
      <c r="IB1" s="820">
        <v>42652</v>
      </c>
      <c r="IC1" s="821"/>
      <c r="ID1" s="821"/>
      <c r="IE1" s="820">
        <v>42713</v>
      </c>
      <c r="IF1" s="821"/>
      <c r="IG1" s="821"/>
      <c r="IH1" s="822"/>
      <c r="II1" s="820" t="s">
        <v>52</v>
      </c>
      <c r="IJ1" s="821"/>
      <c r="IK1" s="821"/>
      <c r="IL1" s="822"/>
      <c r="IM1" s="820" t="s">
        <v>53</v>
      </c>
      <c r="IN1" s="821"/>
      <c r="IO1" s="822"/>
      <c r="IP1" s="821" t="s">
        <v>54</v>
      </c>
      <c r="IQ1" s="821"/>
      <c r="IR1" s="822"/>
      <c r="IS1" s="821" t="s">
        <v>55</v>
      </c>
      <c r="IT1" s="821"/>
      <c r="IU1" s="822"/>
      <c r="IV1" s="821" t="s">
        <v>56</v>
      </c>
      <c r="IW1" s="821"/>
      <c r="IX1" s="822"/>
      <c r="IY1" s="821" t="s">
        <v>58</v>
      </c>
      <c r="IZ1" s="821"/>
      <c r="JA1" s="822"/>
      <c r="JB1" s="821" t="s">
        <v>227</v>
      </c>
      <c r="JC1" s="821"/>
      <c r="JD1" s="822"/>
      <c r="JE1" s="821" t="s">
        <v>228</v>
      </c>
      <c r="JF1" s="821"/>
      <c r="JG1" s="822"/>
      <c r="JH1" s="820" t="s">
        <v>229</v>
      </c>
      <c r="JI1" s="821"/>
      <c r="JJ1" s="821"/>
      <c r="JK1" s="822"/>
      <c r="JL1" s="820" t="s">
        <v>230</v>
      </c>
      <c r="JM1" s="821"/>
      <c r="JN1" s="821"/>
      <c r="JO1" s="822"/>
      <c r="JP1" s="820" t="s">
        <v>231</v>
      </c>
      <c r="JQ1" s="821"/>
      <c r="JR1" s="821"/>
      <c r="JS1" s="822"/>
      <c r="JT1" s="832" t="s">
        <v>232</v>
      </c>
      <c r="JU1" s="833"/>
      <c r="JV1" s="834"/>
      <c r="JW1" s="832" t="s">
        <v>233</v>
      </c>
      <c r="JX1" s="833"/>
      <c r="JY1" s="834"/>
      <c r="JZ1" s="832" t="s">
        <v>234</v>
      </c>
      <c r="KA1" s="833"/>
      <c r="KB1" s="833"/>
      <c r="KC1" s="71"/>
      <c r="KD1" s="832">
        <v>42642</v>
      </c>
      <c r="KE1" s="833"/>
      <c r="KF1" s="834"/>
      <c r="KG1" s="832">
        <v>42643</v>
      </c>
      <c r="KH1" s="833"/>
      <c r="KI1" s="834"/>
      <c r="KJ1" s="72"/>
      <c r="KK1" s="833">
        <v>42379</v>
      </c>
      <c r="KL1" s="833"/>
      <c r="KM1" s="833"/>
      <c r="KN1" s="68"/>
      <c r="KO1" s="832">
        <v>42439</v>
      </c>
      <c r="KP1" s="833"/>
      <c r="KQ1" s="834"/>
      <c r="KR1" s="826">
        <v>42470</v>
      </c>
      <c r="KS1" s="827"/>
      <c r="KT1" s="828"/>
      <c r="KU1" s="73"/>
      <c r="KV1" s="826">
        <v>42500</v>
      </c>
      <c r="KW1" s="827"/>
      <c r="KX1" s="828"/>
      <c r="KY1" s="73"/>
      <c r="KZ1" s="826">
        <v>42531</v>
      </c>
      <c r="LA1" s="827"/>
      <c r="LB1" s="828"/>
      <c r="LC1" s="808">
        <v>42561</v>
      </c>
      <c r="LD1" s="809"/>
      <c r="LE1" s="810"/>
      <c r="LF1" s="820">
        <v>42592</v>
      </c>
      <c r="LG1" s="821"/>
      <c r="LH1" s="822"/>
      <c r="LI1" s="820">
        <v>42653</v>
      </c>
      <c r="LJ1" s="821"/>
      <c r="LK1" s="821"/>
      <c r="LL1" s="822"/>
      <c r="LM1" s="820">
        <v>42684</v>
      </c>
      <c r="LN1" s="821"/>
      <c r="LO1" s="821"/>
      <c r="LP1" s="822"/>
      <c r="LQ1" s="820">
        <v>42714</v>
      </c>
      <c r="LR1" s="821"/>
      <c r="LS1" s="821"/>
      <c r="LT1" s="822"/>
      <c r="LU1" s="820" t="s">
        <v>69</v>
      </c>
      <c r="LV1" s="821"/>
      <c r="LW1" s="821"/>
      <c r="LX1" s="822"/>
      <c r="LY1" s="820" t="s">
        <v>70</v>
      </c>
      <c r="LZ1" s="821"/>
      <c r="MA1" s="821"/>
      <c r="MB1" s="822"/>
      <c r="MC1" s="820" t="s">
        <v>71</v>
      </c>
      <c r="MD1" s="821"/>
      <c r="ME1" s="821"/>
      <c r="MF1" s="822"/>
      <c r="MG1" s="814" t="s">
        <v>235</v>
      </c>
      <c r="MH1" s="815"/>
      <c r="MI1" s="815"/>
      <c r="MJ1" s="816"/>
      <c r="MK1" s="814" t="s">
        <v>72</v>
      </c>
      <c r="ML1" s="815"/>
      <c r="MM1" s="815"/>
      <c r="MN1" s="816"/>
      <c r="MO1" s="820" t="s">
        <v>73</v>
      </c>
      <c r="MP1" s="821"/>
      <c r="MQ1" s="821"/>
      <c r="MR1" s="822"/>
      <c r="MS1" s="820" t="s">
        <v>74</v>
      </c>
      <c r="MT1" s="821"/>
      <c r="MU1" s="821"/>
      <c r="MV1" s="822"/>
      <c r="MW1" s="820" t="s">
        <v>75</v>
      </c>
      <c r="MX1" s="821"/>
      <c r="MY1" s="821"/>
      <c r="MZ1" s="822"/>
      <c r="NA1" s="814" t="s">
        <v>76</v>
      </c>
      <c r="NB1" s="815"/>
      <c r="NC1" s="815"/>
      <c r="ND1" s="816"/>
      <c r="NE1" s="814" t="s">
        <v>77</v>
      </c>
      <c r="NF1" s="815"/>
      <c r="NG1" s="815"/>
      <c r="NH1" s="816"/>
      <c r="NI1" s="814" t="s">
        <v>78</v>
      </c>
      <c r="NJ1" s="815"/>
      <c r="NK1" s="815"/>
      <c r="NL1" s="816"/>
      <c r="NM1" s="814" t="s">
        <v>79</v>
      </c>
      <c r="NN1" s="815"/>
      <c r="NO1" s="815"/>
      <c r="NP1" s="816"/>
      <c r="NQ1" s="808" t="s">
        <v>80</v>
      </c>
      <c r="NR1" s="809"/>
      <c r="NS1" s="809"/>
      <c r="NT1" s="810"/>
      <c r="NU1" s="808" t="s">
        <v>81</v>
      </c>
      <c r="NV1" s="809"/>
      <c r="NW1" s="809"/>
      <c r="NX1" s="810"/>
      <c r="NY1" s="808" t="s">
        <v>82</v>
      </c>
      <c r="NZ1" s="809"/>
      <c r="OA1" s="809"/>
      <c r="OB1" s="810"/>
      <c r="OC1" s="808" t="s">
        <v>83</v>
      </c>
      <c r="OD1" s="809"/>
      <c r="OE1" s="809"/>
      <c r="OF1" s="810"/>
      <c r="OG1" s="808">
        <v>42673</v>
      </c>
      <c r="OH1" s="809"/>
      <c r="OI1" s="809"/>
      <c r="OJ1" s="810"/>
      <c r="OK1" s="808">
        <v>42675</v>
      </c>
      <c r="OL1" s="809"/>
      <c r="OM1" s="809"/>
      <c r="ON1" s="810"/>
      <c r="OO1" s="808">
        <v>42676</v>
      </c>
      <c r="OP1" s="809"/>
      <c r="OQ1" s="809"/>
      <c r="OR1" s="810"/>
      <c r="OS1" s="808">
        <v>42677</v>
      </c>
      <c r="OT1" s="809"/>
      <c r="OU1" s="809"/>
      <c r="OV1" s="810"/>
      <c r="OW1" s="808">
        <v>42678</v>
      </c>
      <c r="OX1" s="809"/>
      <c r="OY1" s="809"/>
      <c r="OZ1" s="810"/>
      <c r="PA1" s="808">
        <v>42679</v>
      </c>
      <c r="PB1" s="809"/>
      <c r="PC1" s="809"/>
      <c r="PD1" s="810"/>
      <c r="PE1" s="808">
        <v>42532</v>
      </c>
      <c r="PF1" s="809"/>
      <c r="PG1" s="809"/>
      <c r="PH1" s="810"/>
      <c r="PI1" s="808">
        <v>42593</v>
      </c>
      <c r="PJ1" s="809"/>
      <c r="PK1" s="809"/>
      <c r="PL1" s="810"/>
      <c r="PM1" s="808">
        <v>42683</v>
      </c>
      <c r="PN1" s="809"/>
      <c r="PO1" s="809"/>
      <c r="PP1" s="810"/>
      <c r="PQ1" s="808">
        <v>42684</v>
      </c>
      <c r="PR1" s="809"/>
      <c r="PS1" s="809"/>
      <c r="PT1" s="810"/>
      <c r="PU1" s="808">
        <v>42685</v>
      </c>
      <c r="PV1" s="809"/>
      <c r="PW1" s="809"/>
      <c r="PX1" s="810"/>
      <c r="PY1" s="808">
        <v>42686</v>
      </c>
      <c r="PZ1" s="809"/>
      <c r="QA1" s="809"/>
      <c r="QB1" s="810"/>
      <c r="QC1" s="808">
        <v>42687</v>
      </c>
      <c r="QD1" s="809"/>
      <c r="QE1" s="809"/>
      <c r="QF1" s="810"/>
      <c r="QG1" s="808">
        <v>42688</v>
      </c>
      <c r="QH1" s="809"/>
      <c r="QI1" s="809"/>
      <c r="QJ1" s="810"/>
      <c r="QK1" s="808">
        <v>42689</v>
      </c>
      <c r="QL1" s="809"/>
      <c r="QM1" s="809"/>
      <c r="QN1" s="810"/>
      <c r="QO1" s="808">
        <v>42690</v>
      </c>
      <c r="QP1" s="809"/>
      <c r="QQ1" s="809"/>
      <c r="QR1" s="810"/>
      <c r="QS1" s="808">
        <v>42691</v>
      </c>
      <c r="QT1" s="809"/>
      <c r="QU1" s="809"/>
      <c r="QV1" s="810"/>
      <c r="QW1" s="808">
        <v>42692</v>
      </c>
      <c r="QX1" s="809"/>
      <c r="QY1" s="809"/>
      <c r="QZ1" s="810"/>
      <c r="RA1" s="808">
        <v>42693</v>
      </c>
      <c r="RB1" s="809"/>
      <c r="RC1" s="809"/>
      <c r="RD1" s="810"/>
      <c r="RE1" s="808">
        <v>42694</v>
      </c>
      <c r="RF1" s="809"/>
      <c r="RG1" s="809"/>
      <c r="RH1" s="810"/>
      <c r="RI1" s="808">
        <v>42695</v>
      </c>
      <c r="RJ1" s="809"/>
      <c r="RK1" s="809"/>
      <c r="RL1" s="810"/>
      <c r="RM1" s="808">
        <v>42696</v>
      </c>
      <c r="RN1" s="809"/>
      <c r="RO1" s="809"/>
      <c r="RP1" s="810"/>
      <c r="RQ1" s="808">
        <v>42697</v>
      </c>
      <c r="RR1" s="809"/>
      <c r="RS1" s="809"/>
      <c r="RT1" s="810"/>
      <c r="RU1" s="808">
        <v>42698</v>
      </c>
      <c r="RV1" s="809"/>
      <c r="RW1" s="809"/>
      <c r="RX1" s="810"/>
      <c r="RY1" s="808">
        <v>42699</v>
      </c>
      <c r="RZ1" s="809"/>
      <c r="SA1" s="809"/>
      <c r="SB1" s="810"/>
      <c r="SC1" s="808">
        <v>42700</v>
      </c>
      <c r="SD1" s="809"/>
      <c r="SE1" s="809"/>
      <c r="SF1" s="810"/>
      <c r="SG1" s="808">
        <v>42701</v>
      </c>
      <c r="SH1" s="809"/>
      <c r="SI1" s="809"/>
      <c r="SJ1" s="810"/>
      <c r="SK1" s="808">
        <v>42702</v>
      </c>
      <c r="SL1" s="809"/>
      <c r="SM1" s="809"/>
      <c r="SN1" s="810"/>
      <c r="SO1" s="808">
        <v>42703</v>
      </c>
      <c r="SP1" s="809"/>
      <c r="SQ1" s="809"/>
      <c r="SR1" s="810"/>
      <c r="SS1" s="808">
        <v>42704</v>
      </c>
      <c r="ST1" s="809"/>
      <c r="SU1" s="809"/>
      <c r="SV1" s="810"/>
      <c r="SW1" s="808">
        <v>42705</v>
      </c>
      <c r="SX1" s="809"/>
      <c r="SY1" s="809"/>
      <c r="SZ1" s="810"/>
      <c r="TA1" s="808">
        <v>42706</v>
      </c>
      <c r="TB1" s="809"/>
      <c r="TC1" s="809"/>
      <c r="TD1" s="810"/>
      <c r="TE1" s="800" t="s">
        <v>236</v>
      </c>
      <c r="TF1" s="801"/>
      <c r="TG1" s="3"/>
      <c r="TH1" s="800" t="s">
        <v>1</v>
      </c>
      <c r="TI1" s="801"/>
      <c r="TJ1" s="4"/>
      <c r="TK1" s="800" t="s">
        <v>237</v>
      </c>
      <c r="TL1" s="801"/>
      <c r="TM1" s="4"/>
      <c r="TN1" s="800" t="s">
        <v>238</v>
      </c>
      <c r="TO1" s="801"/>
    </row>
    <row r="2" spans="1:535" ht="23.25" customHeight="1" x14ac:dyDescent="0.35">
      <c r="A2" s="56" t="s">
        <v>239</v>
      </c>
      <c r="B2" s="74"/>
      <c r="C2" s="885"/>
      <c r="D2" s="58" t="s">
        <v>240</v>
      </c>
      <c r="E2" s="74"/>
      <c r="F2" s="74"/>
      <c r="G2" s="59" t="s">
        <v>241</v>
      </c>
      <c r="H2" s="60"/>
      <c r="I2" s="74"/>
      <c r="J2" s="74"/>
      <c r="K2" s="59" t="s">
        <v>242</v>
      </c>
      <c r="L2" s="75"/>
      <c r="M2" s="74"/>
      <c r="N2" s="74"/>
      <c r="O2" s="59" t="s">
        <v>242</v>
      </c>
      <c r="P2" s="60"/>
      <c r="Q2" s="62"/>
      <c r="R2" s="76"/>
      <c r="S2" s="76"/>
      <c r="T2" s="64"/>
      <c r="U2" s="77"/>
      <c r="V2" s="77"/>
      <c r="W2" s="60"/>
      <c r="X2" s="889"/>
      <c r="Y2" s="890"/>
      <c r="Z2" s="891"/>
      <c r="AA2" s="895"/>
      <c r="AB2" s="896"/>
      <c r="AC2" s="897"/>
      <c r="AD2" s="901"/>
      <c r="AE2" s="902"/>
      <c r="AF2" s="903"/>
      <c r="AG2" s="880"/>
      <c r="AH2" s="880"/>
      <c r="AI2" s="880"/>
      <c r="AJ2" s="68"/>
      <c r="AK2" s="907"/>
      <c r="AL2" s="907"/>
      <c r="AM2" s="907"/>
      <c r="AN2" s="907"/>
      <c r="AO2" s="873"/>
      <c r="AP2" s="874"/>
      <c r="AQ2" s="874"/>
      <c r="AR2" s="875"/>
      <c r="AS2" s="879"/>
      <c r="AT2" s="880"/>
      <c r="AU2" s="881"/>
      <c r="AV2" s="883"/>
      <c r="AW2" s="883"/>
      <c r="AX2" s="883"/>
      <c r="AY2" s="883"/>
      <c r="AZ2" s="879"/>
      <c r="BA2" s="880"/>
      <c r="BB2" s="881"/>
      <c r="BC2" s="866"/>
      <c r="BD2" s="867"/>
      <c r="BE2" s="868"/>
      <c r="BF2" s="866"/>
      <c r="BG2" s="867"/>
      <c r="BH2" s="868"/>
      <c r="BI2" s="866"/>
      <c r="BJ2" s="867"/>
      <c r="BK2" s="868"/>
      <c r="BL2" s="866"/>
      <c r="BM2" s="867"/>
      <c r="BN2" s="868"/>
      <c r="BO2" s="866"/>
      <c r="BP2" s="867"/>
      <c r="BQ2" s="868"/>
      <c r="BR2" s="866"/>
      <c r="BS2" s="867"/>
      <c r="BT2" s="868"/>
      <c r="BU2" s="862"/>
      <c r="BV2" s="862"/>
      <c r="BW2" s="862"/>
      <c r="BX2" s="862"/>
      <c r="BY2" s="862"/>
      <c r="BZ2" s="862"/>
      <c r="CA2" s="862"/>
      <c r="CB2" s="862"/>
      <c r="CC2" s="862"/>
      <c r="CD2" s="866"/>
      <c r="CE2" s="867"/>
      <c r="CF2" s="868"/>
      <c r="CG2" s="862"/>
      <c r="CH2" s="862"/>
      <c r="CI2" s="862"/>
      <c r="CJ2" s="846"/>
      <c r="CK2" s="847"/>
      <c r="CL2" s="847"/>
      <c r="CM2" s="847"/>
      <c r="CN2" s="846"/>
      <c r="CO2" s="847"/>
      <c r="CP2" s="847"/>
      <c r="CQ2" s="847"/>
      <c r="CR2" s="846"/>
      <c r="CS2" s="847"/>
      <c r="CT2" s="847"/>
      <c r="CU2" s="847"/>
      <c r="CV2" s="856"/>
      <c r="CW2" s="856"/>
      <c r="CX2" s="856"/>
      <c r="CY2" s="856"/>
      <c r="CZ2" s="856"/>
      <c r="DA2" s="856"/>
      <c r="DB2" s="856"/>
      <c r="DC2" s="847"/>
      <c r="DD2" s="847"/>
      <c r="DE2" s="847"/>
      <c r="DF2" s="78"/>
      <c r="DG2" s="858"/>
      <c r="DH2" s="856"/>
      <c r="DI2" s="856"/>
      <c r="DJ2" s="846"/>
      <c r="DK2" s="847"/>
      <c r="DL2" s="848"/>
      <c r="DM2" s="844"/>
      <c r="DN2" s="844"/>
      <c r="DO2" s="844"/>
      <c r="DP2" s="79"/>
      <c r="DQ2" s="844"/>
      <c r="DR2" s="844"/>
      <c r="DS2" s="844"/>
      <c r="DT2" s="79"/>
      <c r="DU2" s="844"/>
      <c r="DV2" s="844"/>
      <c r="DW2" s="844"/>
      <c r="DX2" s="847"/>
      <c r="DY2" s="847"/>
      <c r="DZ2" s="848"/>
      <c r="EA2" s="850"/>
      <c r="EB2" s="850"/>
      <c r="EC2" s="850"/>
      <c r="ED2" s="70"/>
      <c r="EE2" s="853"/>
      <c r="EF2" s="854"/>
      <c r="EG2" s="855"/>
      <c r="EH2" s="847"/>
      <c r="EI2" s="847"/>
      <c r="EJ2" s="847"/>
      <c r="EK2" s="847"/>
      <c r="EL2" s="847"/>
      <c r="EM2" s="847"/>
      <c r="EN2" s="70"/>
      <c r="EO2" s="847"/>
      <c r="EP2" s="847"/>
      <c r="EQ2" s="847"/>
      <c r="ER2" s="847"/>
      <c r="ES2" s="847"/>
      <c r="ET2" s="847"/>
      <c r="EU2" s="70"/>
      <c r="EV2" s="847"/>
      <c r="EW2" s="847"/>
      <c r="EX2" s="847"/>
      <c r="EY2" s="70"/>
      <c r="EZ2" s="846"/>
      <c r="FA2" s="847"/>
      <c r="FB2" s="848"/>
      <c r="FC2" s="846"/>
      <c r="FD2" s="847"/>
      <c r="FE2" s="848"/>
      <c r="FF2" s="846"/>
      <c r="FG2" s="847"/>
      <c r="FH2" s="848"/>
      <c r="FI2" s="846"/>
      <c r="FJ2" s="847"/>
      <c r="FK2" s="848"/>
      <c r="FL2" s="841"/>
      <c r="FM2" s="842"/>
      <c r="FN2" s="842"/>
      <c r="FO2" s="843"/>
      <c r="FP2" s="841"/>
      <c r="FQ2" s="842"/>
      <c r="FR2" s="842"/>
      <c r="FS2" s="843"/>
      <c r="FT2" s="841"/>
      <c r="FU2" s="842"/>
      <c r="FV2" s="842"/>
      <c r="FW2" s="843"/>
      <c r="FX2" s="841"/>
      <c r="FY2" s="842"/>
      <c r="FZ2" s="842"/>
      <c r="GA2" s="841"/>
      <c r="GB2" s="842"/>
      <c r="GC2" s="842"/>
      <c r="GD2" s="841"/>
      <c r="GE2" s="842"/>
      <c r="GF2" s="842"/>
      <c r="GG2" s="843"/>
      <c r="GH2" s="841"/>
      <c r="GI2" s="842"/>
      <c r="GJ2" s="842"/>
      <c r="GK2" s="843"/>
      <c r="GL2" s="841"/>
      <c r="GM2" s="842"/>
      <c r="GN2" s="843"/>
      <c r="GO2" s="841"/>
      <c r="GP2" s="842"/>
      <c r="GQ2" s="843"/>
      <c r="GR2" s="841"/>
      <c r="GS2" s="842"/>
      <c r="GT2" s="843"/>
      <c r="GU2" s="841"/>
      <c r="GV2" s="842"/>
      <c r="GW2" s="843"/>
      <c r="GX2" s="841"/>
      <c r="GY2" s="842"/>
      <c r="GZ2" s="843"/>
      <c r="HA2" s="823"/>
      <c r="HB2" s="824"/>
      <c r="HC2" s="825"/>
      <c r="HD2" s="823"/>
      <c r="HE2" s="824"/>
      <c r="HF2" s="824"/>
      <c r="HG2" s="823"/>
      <c r="HH2" s="824"/>
      <c r="HI2" s="824"/>
      <c r="HJ2" s="820"/>
      <c r="HK2" s="821"/>
      <c r="HL2" s="821"/>
      <c r="HM2" s="822"/>
      <c r="HN2" s="820"/>
      <c r="HO2" s="821"/>
      <c r="HP2" s="821"/>
      <c r="HQ2" s="822"/>
      <c r="HR2" s="820"/>
      <c r="HS2" s="821"/>
      <c r="HT2" s="821"/>
      <c r="HU2" s="822"/>
      <c r="HV2" s="820"/>
      <c r="HW2" s="821"/>
      <c r="HX2" s="821"/>
      <c r="HY2" s="820"/>
      <c r="HZ2" s="821"/>
      <c r="IA2" s="821"/>
      <c r="IB2" s="820"/>
      <c r="IC2" s="821"/>
      <c r="ID2" s="821"/>
      <c r="IE2" s="823"/>
      <c r="IF2" s="824"/>
      <c r="IG2" s="824"/>
      <c r="IH2" s="825"/>
      <c r="II2" s="823"/>
      <c r="IJ2" s="824"/>
      <c r="IK2" s="824"/>
      <c r="IL2" s="825"/>
      <c r="IM2" s="823"/>
      <c r="IN2" s="824"/>
      <c r="IO2" s="825"/>
      <c r="IP2" s="824"/>
      <c r="IQ2" s="824"/>
      <c r="IR2" s="825"/>
      <c r="IS2" s="824"/>
      <c r="IT2" s="824"/>
      <c r="IU2" s="825"/>
      <c r="IV2" s="824"/>
      <c r="IW2" s="824"/>
      <c r="IX2" s="825"/>
      <c r="IY2" s="824"/>
      <c r="IZ2" s="824"/>
      <c r="JA2" s="825"/>
      <c r="JB2" s="824"/>
      <c r="JC2" s="824"/>
      <c r="JD2" s="825"/>
      <c r="JE2" s="824"/>
      <c r="JF2" s="824"/>
      <c r="JG2" s="825"/>
      <c r="JH2" s="823"/>
      <c r="JI2" s="824"/>
      <c r="JJ2" s="824"/>
      <c r="JK2" s="825"/>
      <c r="JL2" s="823"/>
      <c r="JM2" s="824"/>
      <c r="JN2" s="824"/>
      <c r="JO2" s="825"/>
      <c r="JP2" s="823"/>
      <c r="JQ2" s="824"/>
      <c r="JR2" s="824"/>
      <c r="JS2" s="825"/>
      <c r="JT2" s="835"/>
      <c r="JU2" s="836"/>
      <c r="JV2" s="837"/>
      <c r="JW2" s="835"/>
      <c r="JX2" s="836"/>
      <c r="JY2" s="837"/>
      <c r="JZ2" s="835"/>
      <c r="KA2" s="836"/>
      <c r="KB2" s="836"/>
      <c r="KC2" s="80"/>
      <c r="KD2" s="835"/>
      <c r="KE2" s="836"/>
      <c r="KF2" s="837"/>
      <c r="KG2" s="835"/>
      <c r="KH2" s="836"/>
      <c r="KI2" s="837"/>
      <c r="KJ2" s="72"/>
      <c r="KK2" s="836"/>
      <c r="KL2" s="836"/>
      <c r="KM2" s="836"/>
      <c r="KN2" s="79"/>
      <c r="KO2" s="835"/>
      <c r="KP2" s="836"/>
      <c r="KQ2" s="837"/>
      <c r="KR2" s="829"/>
      <c r="KS2" s="830"/>
      <c r="KT2" s="831"/>
      <c r="KU2" s="73"/>
      <c r="KV2" s="829"/>
      <c r="KW2" s="830"/>
      <c r="KX2" s="831"/>
      <c r="KY2" s="73"/>
      <c r="KZ2" s="829"/>
      <c r="LA2" s="830"/>
      <c r="LB2" s="831"/>
      <c r="LC2" s="811"/>
      <c r="LD2" s="812"/>
      <c r="LE2" s="813"/>
      <c r="LF2" s="823"/>
      <c r="LG2" s="824"/>
      <c r="LH2" s="825"/>
      <c r="LI2" s="823"/>
      <c r="LJ2" s="824"/>
      <c r="LK2" s="824"/>
      <c r="LL2" s="825"/>
      <c r="LM2" s="823"/>
      <c r="LN2" s="824"/>
      <c r="LO2" s="824"/>
      <c r="LP2" s="825"/>
      <c r="LQ2" s="823"/>
      <c r="LR2" s="824"/>
      <c r="LS2" s="824"/>
      <c r="LT2" s="825"/>
      <c r="LU2" s="823"/>
      <c r="LV2" s="824"/>
      <c r="LW2" s="824"/>
      <c r="LX2" s="825"/>
      <c r="LY2" s="823"/>
      <c r="LZ2" s="824"/>
      <c r="MA2" s="824"/>
      <c r="MB2" s="825"/>
      <c r="MC2" s="823"/>
      <c r="MD2" s="824"/>
      <c r="ME2" s="824"/>
      <c r="MF2" s="825"/>
      <c r="MG2" s="817"/>
      <c r="MH2" s="818"/>
      <c r="MI2" s="818"/>
      <c r="MJ2" s="819"/>
      <c r="MK2" s="817"/>
      <c r="ML2" s="818"/>
      <c r="MM2" s="818"/>
      <c r="MN2" s="819"/>
      <c r="MO2" s="823"/>
      <c r="MP2" s="824"/>
      <c r="MQ2" s="824"/>
      <c r="MR2" s="825"/>
      <c r="MS2" s="823"/>
      <c r="MT2" s="824"/>
      <c r="MU2" s="824"/>
      <c r="MV2" s="825"/>
      <c r="MW2" s="823"/>
      <c r="MX2" s="824"/>
      <c r="MY2" s="824"/>
      <c r="MZ2" s="825"/>
      <c r="NA2" s="817"/>
      <c r="NB2" s="818"/>
      <c r="NC2" s="818"/>
      <c r="ND2" s="819"/>
      <c r="NE2" s="817"/>
      <c r="NF2" s="818"/>
      <c r="NG2" s="818"/>
      <c r="NH2" s="819"/>
      <c r="NI2" s="817"/>
      <c r="NJ2" s="818"/>
      <c r="NK2" s="818"/>
      <c r="NL2" s="819"/>
      <c r="NM2" s="817"/>
      <c r="NN2" s="818"/>
      <c r="NO2" s="818"/>
      <c r="NP2" s="819"/>
      <c r="NQ2" s="811"/>
      <c r="NR2" s="812"/>
      <c r="NS2" s="812"/>
      <c r="NT2" s="813"/>
      <c r="NU2" s="811"/>
      <c r="NV2" s="812"/>
      <c r="NW2" s="812"/>
      <c r="NX2" s="813"/>
      <c r="NY2" s="811"/>
      <c r="NZ2" s="812"/>
      <c r="OA2" s="812"/>
      <c r="OB2" s="813"/>
      <c r="OC2" s="811"/>
      <c r="OD2" s="812"/>
      <c r="OE2" s="812"/>
      <c r="OF2" s="813"/>
      <c r="OG2" s="811"/>
      <c r="OH2" s="812"/>
      <c r="OI2" s="812"/>
      <c r="OJ2" s="813"/>
      <c r="OK2" s="811"/>
      <c r="OL2" s="812"/>
      <c r="OM2" s="812"/>
      <c r="ON2" s="813"/>
      <c r="OO2" s="811"/>
      <c r="OP2" s="812"/>
      <c r="OQ2" s="812"/>
      <c r="OR2" s="813"/>
      <c r="OS2" s="811"/>
      <c r="OT2" s="812"/>
      <c r="OU2" s="812"/>
      <c r="OV2" s="813"/>
      <c r="OW2" s="811"/>
      <c r="OX2" s="812"/>
      <c r="OY2" s="812"/>
      <c r="OZ2" s="813"/>
      <c r="PA2" s="811"/>
      <c r="PB2" s="812"/>
      <c r="PC2" s="812"/>
      <c r="PD2" s="813"/>
      <c r="PE2" s="811"/>
      <c r="PF2" s="812"/>
      <c r="PG2" s="812"/>
      <c r="PH2" s="813"/>
      <c r="PI2" s="811"/>
      <c r="PJ2" s="812"/>
      <c r="PK2" s="812"/>
      <c r="PL2" s="813"/>
      <c r="PM2" s="811"/>
      <c r="PN2" s="812"/>
      <c r="PO2" s="812"/>
      <c r="PP2" s="813"/>
      <c r="PQ2" s="811"/>
      <c r="PR2" s="812"/>
      <c r="PS2" s="812"/>
      <c r="PT2" s="813"/>
      <c r="PU2" s="811"/>
      <c r="PV2" s="812"/>
      <c r="PW2" s="812"/>
      <c r="PX2" s="813"/>
      <c r="PY2" s="811"/>
      <c r="PZ2" s="812"/>
      <c r="QA2" s="812"/>
      <c r="QB2" s="813"/>
      <c r="QC2" s="811"/>
      <c r="QD2" s="812"/>
      <c r="QE2" s="812"/>
      <c r="QF2" s="813"/>
      <c r="QG2" s="811"/>
      <c r="QH2" s="812"/>
      <c r="QI2" s="812"/>
      <c r="QJ2" s="813"/>
      <c r="QK2" s="811"/>
      <c r="QL2" s="812"/>
      <c r="QM2" s="812"/>
      <c r="QN2" s="813"/>
      <c r="QO2" s="811"/>
      <c r="QP2" s="812"/>
      <c r="QQ2" s="812"/>
      <c r="QR2" s="813"/>
      <c r="QS2" s="811"/>
      <c r="QT2" s="812"/>
      <c r="QU2" s="812"/>
      <c r="QV2" s="813"/>
      <c r="QW2" s="811"/>
      <c r="QX2" s="812"/>
      <c r="QY2" s="812"/>
      <c r="QZ2" s="813"/>
      <c r="RA2" s="811"/>
      <c r="RB2" s="812"/>
      <c r="RC2" s="812"/>
      <c r="RD2" s="813"/>
      <c r="RE2" s="811"/>
      <c r="RF2" s="812"/>
      <c r="RG2" s="812"/>
      <c r="RH2" s="813"/>
      <c r="RI2" s="811"/>
      <c r="RJ2" s="812"/>
      <c r="RK2" s="812"/>
      <c r="RL2" s="813"/>
      <c r="RM2" s="811"/>
      <c r="RN2" s="812"/>
      <c r="RO2" s="812"/>
      <c r="RP2" s="813"/>
      <c r="RQ2" s="811"/>
      <c r="RR2" s="812"/>
      <c r="RS2" s="812"/>
      <c r="RT2" s="813"/>
      <c r="RU2" s="811"/>
      <c r="RV2" s="812"/>
      <c r="RW2" s="812"/>
      <c r="RX2" s="813"/>
      <c r="RY2" s="811"/>
      <c r="RZ2" s="812"/>
      <c r="SA2" s="812"/>
      <c r="SB2" s="813"/>
      <c r="SC2" s="811"/>
      <c r="SD2" s="812"/>
      <c r="SE2" s="812"/>
      <c r="SF2" s="813"/>
      <c r="SG2" s="811"/>
      <c r="SH2" s="812"/>
      <c r="SI2" s="812"/>
      <c r="SJ2" s="813"/>
      <c r="SK2" s="811"/>
      <c r="SL2" s="812"/>
      <c r="SM2" s="812"/>
      <c r="SN2" s="813"/>
      <c r="SO2" s="811"/>
      <c r="SP2" s="812"/>
      <c r="SQ2" s="812"/>
      <c r="SR2" s="813"/>
      <c r="SS2" s="811"/>
      <c r="ST2" s="812"/>
      <c r="SU2" s="812"/>
      <c r="SV2" s="813"/>
      <c r="SW2" s="811"/>
      <c r="SX2" s="812"/>
      <c r="SY2" s="812"/>
      <c r="SZ2" s="813"/>
      <c r="TA2" s="811"/>
      <c r="TB2" s="812"/>
      <c r="TC2" s="812"/>
      <c r="TD2" s="813"/>
      <c r="TE2" s="806" t="s">
        <v>5</v>
      </c>
      <c r="TF2" s="807" t="s">
        <v>6</v>
      </c>
      <c r="TG2" s="81"/>
      <c r="TH2" s="806" t="s">
        <v>5</v>
      </c>
      <c r="TI2" s="807" t="s">
        <v>7</v>
      </c>
      <c r="TJ2" s="81"/>
      <c r="TK2" s="806" t="s">
        <v>5</v>
      </c>
      <c r="TL2" s="807" t="s">
        <v>6</v>
      </c>
      <c r="TM2" s="81"/>
      <c r="TN2" s="806" t="s">
        <v>8</v>
      </c>
      <c r="TO2" s="807" t="s">
        <v>9</v>
      </c>
    </row>
    <row r="3" spans="1:535" ht="42" customHeight="1" thickBot="1" x14ac:dyDescent="0.55000000000000004">
      <c r="A3" s="82" t="s">
        <v>243</v>
      </c>
      <c r="B3" s="83" t="s">
        <v>244</v>
      </c>
      <c r="C3" s="84" t="s">
        <v>245</v>
      </c>
      <c r="D3" s="85" t="s">
        <v>246</v>
      </c>
      <c r="E3" s="86" t="s">
        <v>247</v>
      </c>
      <c r="F3" s="85" t="s">
        <v>248</v>
      </c>
      <c r="G3" s="85" t="s">
        <v>246</v>
      </c>
      <c r="H3" s="85" t="s">
        <v>249</v>
      </c>
      <c r="I3" s="86" t="s">
        <v>247</v>
      </c>
      <c r="J3" s="85" t="s">
        <v>248</v>
      </c>
      <c r="K3" s="85" t="s">
        <v>246</v>
      </c>
      <c r="L3" s="85" t="s">
        <v>249</v>
      </c>
      <c r="M3" s="86" t="s">
        <v>247</v>
      </c>
      <c r="N3" s="85" t="s">
        <v>248</v>
      </c>
      <c r="O3" s="85" t="s">
        <v>246</v>
      </c>
      <c r="P3" s="85" t="s">
        <v>249</v>
      </c>
      <c r="Q3" s="86" t="s">
        <v>247</v>
      </c>
      <c r="R3" s="85" t="s">
        <v>248</v>
      </c>
      <c r="S3" s="85" t="s">
        <v>246</v>
      </c>
      <c r="T3" s="85" t="s">
        <v>249</v>
      </c>
      <c r="U3" s="87" t="s">
        <v>247</v>
      </c>
      <c r="V3" s="88" t="s">
        <v>248</v>
      </c>
      <c r="W3" s="88" t="s">
        <v>246</v>
      </c>
      <c r="X3" s="88" t="s">
        <v>247</v>
      </c>
      <c r="Y3" s="88" t="s">
        <v>248</v>
      </c>
      <c r="Z3" s="88" t="s">
        <v>246</v>
      </c>
      <c r="AA3" s="88" t="s">
        <v>247</v>
      </c>
      <c r="AB3" s="88" t="s">
        <v>248</v>
      </c>
      <c r="AC3" s="89" t="s">
        <v>246</v>
      </c>
      <c r="AD3" s="89" t="s">
        <v>247</v>
      </c>
      <c r="AE3" s="89" t="s">
        <v>248</v>
      </c>
      <c r="AF3" s="90" t="s">
        <v>246</v>
      </c>
      <c r="AG3" s="91" t="s">
        <v>247</v>
      </c>
      <c r="AH3" s="91" t="s">
        <v>248</v>
      </c>
      <c r="AI3" s="92" t="s">
        <v>246</v>
      </c>
      <c r="AJ3" s="89" t="s">
        <v>249</v>
      </c>
      <c r="AK3" s="93" t="s">
        <v>247</v>
      </c>
      <c r="AL3" s="90" t="s">
        <v>248</v>
      </c>
      <c r="AM3" s="90" t="s">
        <v>250</v>
      </c>
      <c r="AN3" s="90" t="s">
        <v>251</v>
      </c>
      <c r="AO3" s="90" t="s">
        <v>100</v>
      </c>
      <c r="AP3" s="90" t="s">
        <v>101</v>
      </c>
      <c r="AQ3" s="90" t="s">
        <v>250</v>
      </c>
      <c r="AR3" s="90" t="s">
        <v>249</v>
      </c>
      <c r="AS3" s="94" t="s">
        <v>247</v>
      </c>
      <c r="AT3" s="90" t="s">
        <v>248</v>
      </c>
      <c r="AU3" s="94" t="s">
        <v>250</v>
      </c>
      <c r="AV3" s="93" t="s">
        <v>247</v>
      </c>
      <c r="AW3" s="90" t="s">
        <v>248</v>
      </c>
      <c r="AX3" s="89" t="s">
        <v>251</v>
      </c>
      <c r="AY3" s="89" t="s">
        <v>250</v>
      </c>
      <c r="AZ3" s="89" t="s">
        <v>247</v>
      </c>
      <c r="BA3" s="89" t="s">
        <v>248</v>
      </c>
      <c r="BB3" s="89" t="s">
        <v>250</v>
      </c>
      <c r="BC3" s="89" t="s">
        <v>247</v>
      </c>
      <c r="BD3" s="89" t="s">
        <v>248</v>
      </c>
      <c r="BE3" s="89" t="s">
        <v>250</v>
      </c>
      <c r="BF3" s="89" t="s">
        <v>247</v>
      </c>
      <c r="BG3" s="89" t="s">
        <v>248</v>
      </c>
      <c r="BH3" s="89" t="s">
        <v>250</v>
      </c>
      <c r="BI3" s="89" t="s">
        <v>247</v>
      </c>
      <c r="BJ3" s="89" t="s">
        <v>248</v>
      </c>
      <c r="BK3" s="89" t="s">
        <v>250</v>
      </c>
      <c r="BL3" s="89" t="s">
        <v>247</v>
      </c>
      <c r="BM3" s="89" t="s">
        <v>248</v>
      </c>
      <c r="BN3" s="89" t="s">
        <v>250</v>
      </c>
      <c r="BO3" s="89" t="s">
        <v>247</v>
      </c>
      <c r="BP3" s="89" t="s">
        <v>248</v>
      </c>
      <c r="BQ3" s="89" t="s">
        <v>250</v>
      </c>
      <c r="BR3" s="89" t="s">
        <v>247</v>
      </c>
      <c r="BS3" s="89" t="s">
        <v>248</v>
      </c>
      <c r="BT3" s="89" t="s">
        <v>250</v>
      </c>
      <c r="BU3" s="89" t="s">
        <v>247</v>
      </c>
      <c r="BV3" s="89" t="s">
        <v>248</v>
      </c>
      <c r="BW3" s="89" t="s">
        <v>250</v>
      </c>
      <c r="BX3" s="89" t="s">
        <v>247</v>
      </c>
      <c r="BY3" s="89" t="s">
        <v>248</v>
      </c>
      <c r="BZ3" s="89" t="s">
        <v>250</v>
      </c>
      <c r="CA3" s="89" t="s">
        <v>247</v>
      </c>
      <c r="CB3" s="89" t="s">
        <v>248</v>
      </c>
      <c r="CC3" s="95" t="s">
        <v>250</v>
      </c>
      <c r="CD3" s="90" t="s">
        <v>247</v>
      </c>
      <c r="CE3" s="90" t="s">
        <v>248</v>
      </c>
      <c r="CF3" s="90" t="s">
        <v>250</v>
      </c>
      <c r="CG3" s="90" t="s">
        <v>247</v>
      </c>
      <c r="CH3" s="90" t="s">
        <v>248</v>
      </c>
      <c r="CI3" s="90" t="s">
        <v>250</v>
      </c>
      <c r="CJ3" s="96" t="s">
        <v>247</v>
      </c>
      <c r="CK3" s="96" t="s">
        <v>248</v>
      </c>
      <c r="CL3" s="97" t="s">
        <v>250</v>
      </c>
      <c r="CM3" s="96" t="s">
        <v>249</v>
      </c>
      <c r="CN3" s="96" t="s">
        <v>247</v>
      </c>
      <c r="CO3" s="96" t="s">
        <v>248</v>
      </c>
      <c r="CP3" s="97" t="s">
        <v>250</v>
      </c>
      <c r="CQ3" s="96" t="s">
        <v>249</v>
      </c>
      <c r="CR3" s="96" t="s">
        <v>247</v>
      </c>
      <c r="CS3" s="96" t="s">
        <v>248</v>
      </c>
      <c r="CT3" s="97" t="s">
        <v>250</v>
      </c>
      <c r="CU3" s="97" t="s">
        <v>249</v>
      </c>
      <c r="CV3" s="90" t="s">
        <v>247</v>
      </c>
      <c r="CW3" s="90" t="s">
        <v>248</v>
      </c>
      <c r="CX3" s="90">
        <v>0</v>
      </c>
      <c r="CY3" s="90" t="s">
        <v>249</v>
      </c>
      <c r="CZ3" s="96" t="s">
        <v>247</v>
      </c>
      <c r="DA3" s="96" t="s">
        <v>248</v>
      </c>
      <c r="DB3" s="90" t="s">
        <v>250</v>
      </c>
      <c r="DC3" s="98" t="s">
        <v>247</v>
      </c>
      <c r="DD3" s="96" t="s">
        <v>248</v>
      </c>
      <c r="DE3" s="97" t="s">
        <v>250</v>
      </c>
      <c r="DF3" s="96" t="s">
        <v>249</v>
      </c>
      <c r="DG3" s="99" t="s">
        <v>247</v>
      </c>
      <c r="DH3" s="90" t="s">
        <v>248</v>
      </c>
      <c r="DI3" s="90" t="s">
        <v>250</v>
      </c>
      <c r="DJ3" s="99" t="s">
        <v>247</v>
      </c>
      <c r="DK3" s="99" t="s">
        <v>248</v>
      </c>
      <c r="DL3" s="90" t="s">
        <v>250</v>
      </c>
      <c r="DM3" s="99" t="s">
        <v>247</v>
      </c>
      <c r="DN3" s="90" t="s">
        <v>248</v>
      </c>
      <c r="DO3" s="100" t="s">
        <v>250</v>
      </c>
      <c r="DP3" s="90" t="s">
        <v>249</v>
      </c>
      <c r="DQ3" s="99" t="s">
        <v>247</v>
      </c>
      <c r="DR3" s="90" t="s">
        <v>248</v>
      </c>
      <c r="DS3" s="100" t="s">
        <v>250</v>
      </c>
      <c r="DT3" s="90" t="s">
        <v>249</v>
      </c>
      <c r="DU3" s="99" t="s">
        <v>247</v>
      </c>
      <c r="DV3" s="90" t="s">
        <v>248</v>
      </c>
      <c r="DW3" s="100" t="s">
        <v>250</v>
      </c>
      <c r="DX3" s="99" t="s">
        <v>247</v>
      </c>
      <c r="DY3" s="90" t="s">
        <v>248</v>
      </c>
      <c r="DZ3" s="90" t="s">
        <v>250</v>
      </c>
      <c r="EA3" s="101" t="s">
        <v>247</v>
      </c>
      <c r="EB3" s="102" t="s">
        <v>248</v>
      </c>
      <c r="EC3" s="103" t="s">
        <v>250</v>
      </c>
      <c r="ED3" s="101" t="s">
        <v>249</v>
      </c>
      <c r="EE3" s="101" t="s">
        <v>247</v>
      </c>
      <c r="EF3" s="102" t="s">
        <v>248</v>
      </c>
      <c r="EG3" s="102" t="s">
        <v>250</v>
      </c>
      <c r="EH3" s="101" t="s">
        <v>247</v>
      </c>
      <c r="EI3" s="102" t="s">
        <v>248</v>
      </c>
      <c r="EJ3" s="103" t="s">
        <v>250</v>
      </c>
      <c r="EK3" s="101" t="s">
        <v>247</v>
      </c>
      <c r="EL3" s="102" t="s">
        <v>248</v>
      </c>
      <c r="EM3" s="103" t="s">
        <v>250</v>
      </c>
      <c r="EN3" s="101" t="s">
        <v>249</v>
      </c>
      <c r="EO3" s="101" t="s">
        <v>247</v>
      </c>
      <c r="EP3" s="102" t="s">
        <v>248</v>
      </c>
      <c r="EQ3" s="103" t="s">
        <v>250</v>
      </c>
      <c r="ER3" s="101" t="s">
        <v>247</v>
      </c>
      <c r="ES3" s="102" t="s">
        <v>248</v>
      </c>
      <c r="ET3" s="103" t="s">
        <v>250</v>
      </c>
      <c r="EU3" s="101" t="s">
        <v>249</v>
      </c>
      <c r="EV3" s="101" t="s">
        <v>247</v>
      </c>
      <c r="EW3" s="102" t="s">
        <v>248</v>
      </c>
      <c r="EX3" s="103" t="s">
        <v>250</v>
      </c>
      <c r="EY3" s="101" t="s">
        <v>249</v>
      </c>
      <c r="EZ3" s="101" t="s">
        <v>247</v>
      </c>
      <c r="FA3" s="102" t="s">
        <v>248</v>
      </c>
      <c r="FB3" s="102" t="s">
        <v>250</v>
      </c>
      <c r="FC3" s="101" t="s">
        <v>247</v>
      </c>
      <c r="FD3" s="102" t="s">
        <v>248</v>
      </c>
      <c r="FE3" s="102" t="s">
        <v>250</v>
      </c>
      <c r="FF3" s="101" t="s">
        <v>247</v>
      </c>
      <c r="FG3" s="102" t="s">
        <v>248</v>
      </c>
      <c r="FH3" s="102" t="s">
        <v>250</v>
      </c>
      <c r="FI3" s="101" t="s">
        <v>247</v>
      </c>
      <c r="FJ3" s="102" t="s">
        <v>248</v>
      </c>
      <c r="FK3" s="102" t="s">
        <v>250</v>
      </c>
      <c r="FL3" s="101" t="s">
        <v>247</v>
      </c>
      <c r="FM3" s="102" t="s">
        <v>248</v>
      </c>
      <c r="FN3" s="102" t="s">
        <v>250</v>
      </c>
      <c r="FO3" s="101" t="s">
        <v>249</v>
      </c>
      <c r="FP3" s="101" t="s">
        <v>247</v>
      </c>
      <c r="FQ3" s="102" t="s">
        <v>248</v>
      </c>
      <c r="FR3" s="102" t="s">
        <v>250</v>
      </c>
      <c r="FS3" s="101" t="s">
        <v>249</v>
      </c>
      <c r="FT3" s="101" t="s">
        <v>247</v>
      </c>
      <c r="FU3" s="102" t="s">
        <v>248</v>
      </c>
      <c r="FV3" s="102" t="s">
        <v>250</v>
      </c>
      <c r="FW3" s="101" t="s">
        <v>249</v>
      </c>
      <c r="FX3" s="101" t="s">
        <v>247</v>
      </c>
      <c r="FY3" s="102" t="s">
        <v>248</v>
      </c>
      <c r="FZ3" s="102" t="s">
        <v>250</v>
      </c>
      <c r="GA3" s="101" t="s">
        <v>247</v>
      </c>
      <c r="GB3" s="102" t="s">
        <v>248</v>
      </c>
      <c r="GC3" s="102" t="s">
        <v>250</v>
      </c>
      <c r="GD3" s="101" t="s">
        <v>247</v>
      </c>
      <c r="GE3" s="102" t="s">
        <v>248</v>
      </c>
      <c r="GF3" s="103" t="s">
        <v>250</v>
      </c>
      <c r="GG3" s="89" t="s">
        <v>249</v>
      </c>
      <c r="GH3" s="101" t="s">
        <v>247</v>
      </c>
      <c r="GI3" s="102" t="s">
        <v>248</v>
      </c>
      <c r="GJ3" s="103" t="s">
        <v>250</v>
      </c>
      <c r="GK3" s="89" t="s">
        <v>249</v>
      </c>
      <c r="GL3" s="101" t="s">
        <v>247</v>
      </c>
      <c r="GM3" s="102" t="s">
        <v>248</v>
      </c>
      <c r="GN3" s="102" t="s">
        <v>250</v>
      </c>
      <c r="GO3" s="101" t="s">
        <v>247</v>
      </c>
      <c r="GP3" s="102" t="s">
        <v>248</v>
      </c>
      <c r="GQ3" s="102" t="s">
        <v>250</v>
      </c>
      <c r="GR3" s="101" t="s">
        <v>247</v>
      </c>
      <c r="GS3" s="102" t="s">
        <v>248</v>
      </c>
      <c r="GT3" s="102" t="s">
        <v>250</v>
      </c>
      <c r="GU3" s="101" t="s">
        <v>247</v>
      </c>
      <c r="GV3" s="102" t="s">
        <v>248</v>
      </c>
      <c r="GW3" s="102" t="s">
        <v>250</v>
      </c>
      <c r="GX3" s="101" t="s">
        <v>247</v>
      </c>
      <c r="GY3" s="102" t="s">
        <v>248</v>
      </c>
      <c r="GZ3" s="102" t="s">
        <v>250</v>
      </c>
      <c r="HA3" s="104" t="s">
        <v>247</v>
      </c>
      <c r="HB3" s="105" t="s">
        <v>248</v>
      </c>
      <c r="HC3" s="105" t="s">
        <v>250</v>
      </c>
      <c r="HD3" s="104" t="s">
        <v>247</v>
      </c>
      <c r="HE3" s="105" t="s">
        <v>248</v>
      </c>
      <c r="HF3" s="105" t="s">
        <v>250</v>
      </c>
      <c r="HG3" s="104" t="s">
        <v>247</v>
      </c>
      <c r="HH3" s="105" t="s">
        <v>248</v>
      </c>
      <c r="HI3" s="105" t="s">
        <v>250</v>
      </c>
      <c r="HJ3" s="104" t="s">
        <v>247</v>
      </c>
      <c r="HK3" s="105" t="s">
        <v>248</v>
      </c>
      <c r="HL3" s="105" t="s">
        <v>250</v>
      </c>
      <c r="HM3" s="105" t="s">
        <v>249</v>
      </c>
      <c r="HN3" s="104" t="s">
        <v>247</v>
      </c>
      <c r="HO3" s="105" t="s">
        <v>248</v>
      </c>
      <c r="HP3" s="105" t="s">
        <v>250</v>
      </c>
      <c r="HQ3" s="106" t="s">
        <v>249</v>
      </c>
      <c r="HR3" s="107" t="s">
        <v>247</v>
      </c>
      <c r="HS3" s="106" t="s">
        <v>248</v>
      </c>
      <c r="HT3" s="106" t="s">
        <v>250</v>
      </c>
      <c r="HU3" s="106" t="s">
        <v>249</v>
      </c>
      <c r="HV3" s="107" t="s">
        <v>247</v>
      </c>
      <c r="HW3" s="106" t="s">
        <v>248</v>
      </c>
      <c r="HX3" s="106" t="s">
        <v>250</v>
      </c>
      <c r="HY3" s="107" t="s">
        <v>247</v>
      </c>
      <c r="HZ3" s="106" t="s">
        <v>248</v>
      </c>
      <c r="IA3" s="106" t="s">
        <v>250</v>
      </c>
      <c r="IB3" s="107" t="s">
        <v>247</v>
      </c>
      <c r="IC3" s="106" t="s">
        <v>248</v>
      </c>
      <c r="ID3" s="106" t="s">
        <v>250</v>
      </c>
      <c r="IE3" s="104" t="s">
        <v>247</v>
      </c>
      <c r="IF3" s="105" t="s">
        <v>248</v>
      </c>
      <c r="IG3" s="108" t="s">
        <v>250</v>
      </c>
      <c r="IH3" s="89" t="s">
        <v>249</v>
      </c>
      <c r="II3" s="104" t="s">
        <v>247</v>
      </c>
      <c r="IJ3" s="105" t="s">
        <v>248</v>
      </c>
      <c r="IK3" s="108" t="s">
        <v>250</v>
      </c>
      <c r="IL3" s="89" t="s">
        <v>249</v>
      </c>
      <c r="IM3" s="104" t="s">
        <v>247</v>
      </c>
      <c r="IN3" s="105" t="s">
        <v>248</v>
      </c>
      <c r="IO3" s="105" t="s">
        <v>250</v>
      </c>
      <c r="IP3" s="104" t="s">
        <v>247</v>
      </c>
      <c r="IQ3" s="105" t="s">
        <v>248</v>
      </c>
      <c r="IR3" s="105" t="s">
        <v>250</v>
      </c>
      <c r="IS3" s="104" t="s">
        <v>247</v>
      </c>
      <c r="IT3" s="105" t="s">
        <v>248</v>
      </c>
      <c r="IU3" s="105" t="s">
        <v>250</v>
      </c>
      <c r="IV3" s="104" t="s">
        <v>247</v>
      </c>
      <c r="IW3" s="105" t="s">
        <v>248</v>
      </c>
      <c r="IX3" s="105" t="s">
        <v>250</v>
      </c>
      <c r="IY3" s="109" t="s">
        <v>247</v>
      </c>
      <c r="IZ3" s="110" t="s">
        <v>248</v>
      </c>
      <c r="JA3" s="110" t="s">
        <v>250</v>
      </c>
      <c r="JB3" s="109" t="s">
        <v>247</v>
      </c>
      <c r="JC3" s="110" t="s">
        <v>248</v>
      </c>
      <c r="JD3" s="111" t="s">
        <v>250</v>
      </c>
      <c r="JE3" s="112" t="s">
        <v>247</v>
      </c>
      <c r="JF3" s="111" t="s">
        <v>248</v>
      </c>
      <c r="JG3" s="111" t="s">
        <v>250</v>
      </c>
      <c r="JH3" s="112" t="s">
        <v>247</v>
      </c>
      <c r="JI3" s="111" t="s">
        <v>248</v>
      </c>
      <c r="JJ3" s="113" t="s">
        <v>250</v>
      </c>
      <c r="JK3" s="94" t="s">
        <v>249</v>
      </c>
      <c r="JL3" s="112" t="s">
        <v>247</v>
      </c>
      <c r="JM3" s="111" t="s">
        <v>248</v>
      </c>
      <c r="JN3" s="113" t="s">
        <v>250</v>
      </c>
      <c r="JO3" s="94" t="s">
        <v>249</v>
      </c>
      <c r="JP3" s="112" t="s">
        <v>247</v>
      </c>
      <c r="JQ3" s="111" t="s">
        <v>248</v>
      </c>
      <c r="JR3" s="113" t="s">
        <v>250</v>
      </c>
      <c r="JS3" s="94" t="s">
        <v>249</v>
      </c>
      <c r="JT3" s="112" t="s">
        <v>247</v>
      </c>
      <c r="JU3" s="111" t="s">
        <v>248</v>
      </c>
      <c r="JV3" s="111" t="s">
        <v>250</v>
      </c>
      <c r="JW3" s="112" t="s">
        <v>247</v>
      </c>
      <c r="JX3" s="111" t="s">
        <v>248</v>
      </c>
      <c r="JY3" s="111" t="s">
        <v>250</v>
      </c>
      <c r="JZ3" s="112" t="s">
        <v>247</v>
      </c>
      <c r="KA3" s="111" t="s">
        <v>248</v>
      </c>
      <c r="KB3" s="113" t="s">
        <v>250</v>
      </c>
      <c r="KC3" s="114" t="s">
        <v>249</v>
      </c>
      <c r="KD3" s="112" t="s">
        <v>247</v>
      </c>
      <c r="KE3" s="111" t="s">
        <v>248</v>
      </c>
      <c r="KF3" s="111" t="s">
        <v>250</v>
      </c>
      <c r="KG3" s="112" t="s">
        <v>247</v>
      </c>
      <c r="KH3" s="111" t="s">
        <v>248</v>
      </c>
      <c r="KI3" s="111" t="s">
        <v>250</v>
      </c>
      <c r="KJ3" s="115" t="s">
        <v>249</v>
      </c>
      <c r="KK3" s="112" t="s">
        <v>247</v>
      </c>
      <c r="KL3" s="111" t="s">
        <v>248</v>
      </c>
      <c r="KM3" s="113" t="s">
        <v>250</v>
      </c>
      <c r="KN3" s="115" t="s">
        <v>249</v>
      </c>
      <c r="KO3" s="112" t="s">
        <v>247</v>
      </c>
      <c r="KP3" s="111" t="s">
        <v>248</v>
      </c>
      <c r="KQ3" s="111" t="s">
        <v>250</v>
      </c>
      <c r="KR3" s="104" t="s">
        <v>247</v>
      </c>
      <c r="KS3" s="105" t="s">
        <v>248</v>
      </c>
      <c r="KT3" s="105" t="s">
        <v>250</v>
      </c>
      <c r="KU3" s="116" t="s">
        <v>249</v>
      </c>
      <c r="KV3" s="104" t="s">
        <v>247</v>
      </c>
      <c r="KW3" s="105" t="s">
        <v>248</v>
      </c>
      <c r="KX3" s="105" t="s">
        <v>250</v>
      </c>
      <c r="KY3" s="116" t="s">
        <v>249</v>
      </c>
      <c r="KZ3" s="117" t="s">
        <v>247</v>
      </c>
      <c r="LA3" s="118" t="s">
        <v>248</v>
      </c>
      <c r="LB3" s="118" t="s">
        <v>250</v>
      </c>
      <c r="LC3" s="117" t="s">
        <v>247</v>
      </c>
      <c r="LD3" s="118" t="s">
        <v>248</v>
      </c>
      <c r="LE3" s="118" t="s">
        <v>250</v>
      </c>
      <c r="LF3" s="104" t="s">
        <v>247</v>
      </c>
      <c r="LG3" s="105" t="s">
        <v>248</v>
      </c>
      <c r="LH3" s="105" t="s">
        <v>250</v>
      </c>
      <c r="LI3" s="104" t="s">
        <v>247</v>
      </c>
      <c r="LJ3" s="105" t="s">
        <v>248</v>
      </c>
      <c r="LK3" s="105" t="s">
        <v>250</v>
      </c>
      <c r="LL3" s="89" t="s">
        <v>249</v>
      </c>
      <c r="LM3" s="104" t="s">
        <v>247</v>
      </c>
      <c r="LN3" s="105" t="s">
        <v>248</v>
      </c>
      <c r="LO3" s="105" t="s">
        <v>250</v>
      </c>
      <c r="LP3" s="89" t="s">
        <v>249</v>
      </c>
      <c r="LQ3" s="104" t="s">
        <v>247</v>
      </c>
      <c r="LR3" s="105" t="s">
        <v>248</v>
      </c>
      <c r="LS3" s="105" t="s">
        <v>250</v>
      </c>
      <c r="LT3" s="89" t="s">
        <v>249</v>
      </c>
      <c r="LU3" s="104" t="s">
        <v>247</v>
      </c>
      <c r="LV3" s="105" t="s">
        <v>248</v>
      </c>
      <c r="LW3" s="105" t="s">
        <v>250</v>
      </c>
      <c r="LX3" s="89" t="s">
        <v>249</v>
      </c>
      <c r="LY3" s="104" t="s">
        <v>247</v>
      </c>
      <c r="LZ3" s="105" t="s">
        <v>248</v>
      </c>
      <c r="MA3" s="105" t="s">
        <v>250</v>
      </c>
      <c r="MB3" s="89" t="s">
        <v>249</v>
      </c>
      <c r="MC3" s="104" t="s">
        <v>247</v>
      </c>
      <c r="MD3" s="105" t="s">
        <v>248</v>
      </c>
      <c r="ME3" s="105" t="s">
        <v>250</v>
      </c>
      <c r="MF3" s="89" t="s">
        <v>249</v>
      </c>
      <c r="MG3" s="107" t="s">
        <v>247</v>
      </c>
      <c r="MH3" s="106" t="s">
        <v>248</v>
      </c>
      <c r="MI3" s="106" t="s">
        <v>250</v>
      </c>
      <c r="MJ3" s="119" t="s">
        <v>249</v>
      </c>
      <c r="MK3" s="107" t="s">
        <v>247</v>
      </c>
      <c r="ML3" s="106" t="s">
        <v>248</v>
      </c>
      <c r="MM3" s="106" t="s">
        <v>250</v>
      </c>
      <c r="MN3" s="119" t="s">
        <v>249</v>
      </c>
      <c r="MO3" s="104" t="s">
        <v>247</v>
      </c>
      <c r="MP3" s="105" t="s">
        <v>248</v>
      </c>
      <c r="MQ3" s="105" t="s">
        <v>250</v>
      </c>
      <c r="MR3" s="89" t="s">
        <v>249</v>
      </c>
      <c r="MS3" s="104" t="s">
        <v>247</v>
      </c>
      <c r="MT3" s="105" t="s">
        <v>248</v>
      </c>
      <c r="MU3" s="105" t="s">
        <v>250</v>
      </c>
      <c r="MV3" s="89" t="s">
        <v>249</v>
      </c>
      <c r="MW3" s="104" t="s">
        <v>247</v>
      </c>
      <c r="MX3" s="105" t="s">
        <v>248</v>
      </c>
      <c r="MY3" s="105" t="s">
        <v>250</v>
      </c>
      <c r="MZ3" s="89" t="s">
        <v>249</v>
      </c>
      <c r="NA3" s="107" t="s">
        <v>247</v>
      </c>
      <c r="NB3" s="106" t="s">
        <v>248</v>
      </c>
      <c r="NC3" s="106" t="s">
        <v>250</v>
      </c>
      <c r="ND3" s="119" t="s">
        <v>249</v>
      </c>
      <c r="NE3" s="120" t="s">
        <v>247</v>
      </c>
      <c r="NF3" s="121" t="s">
        <v>248</v>
      </c>
      <c r="NG3" s="121" t="s">
        <v>250</v>
      </c>
      <c r="NH3" s="122" t="s">
        <v>249</v>
      </c>
      <c r="NI3" s="120" t="s">
        <v>247</v>
      </c>
      <c r="NJ3" s="121" t="s">
        <v>248</v>
      </c>
      <c r="NK3" s="121" t="s">
        <v>250</v>
      </c>
      <c r="NL3" s="122" t="s">
        <v>249</v>
      </c>
      <c r="NM3" s="120" t="s">
        <v>247</v>
      </c>
      <c r="NN3" s="121" t="s">
        <v>248</v>
      </c>
      <c r="NO3" s="121" t="s">
        <v>250</v>
      </c>
      <c r="NP3" s="122" t="s">
        <v>249</v>
      </c>
      <c r="NQ3" s="109" t="s">
        <v>247</v>
      </c>
      <c r="NR3" s="110" t="s">
        <v>248</v>
      </c>
      <c r="NS3" s="110" t="s">
        <v>250</v>
      </c>
      <c r="NT3" s="88" t="s">
        <v>249</v>
      </c>
      <c r="NU3" s="109" t="s">
        <v>247</v>
      </c>
      <c r="NV3" s="110" t="s">
        <v>248</v>
      </c>
      <c r="NW3" s="110" t="s">
        <v>250</v>
      </c>
      <c r="NX3" s="88" t="s">
        <v>249</v>
      </c>
      <c r="NY3" s="109" t="s">
        <v>247</v>
      </c>
      <c r="NZ3" s="110" t="s">
        <v>248</v>
      </c>
      <c r="OA3" s="110" t="s">
        <v>250</v>
      </c>
      <c r="OB3" s="88" t="s">
        <v>249</v>
      </c>
      <c r="OC3" s="109" t="s">
        <v>247</v>
      </c>
      <c r="OD3" s="110" t="s">
        <v>248</v>
      </c>
      <c r="OE3" s="110" t="s">
        <v>250</v>
      </c>
      <c r="OF3" s="88" t="s">
        <v>249</v>
      </c>
      <c r="OG3" s="109" t="s">
        <v>247</v>
      </c>
      <c r="OH3" s="110" t="s">
        <v>248</v>
      </c>
      <c r="OI3" s="110" t="s">
        <v>250</v>
      </c>
      <c r="OJ3" s="88" t="s">
        <v>249</v>
      </c>
      <c r="OK3" s="109" t="s">
        <v>247</v>
      </c>
      <c r="OL3" s="110" t="s">
        <v>248</v>
      </c>
      <c r="OM3" s="110" t="s">
        <v>250</v>
      </c>
      <c r="ON3" s="88" t="s">
        <v>249</v>
      </c>
      <c r="OO3" s="109" t="s">
        <v>247</v>
      </c>
      <c r="OP3" s="110" t="s">
        <v>248</v>
      </c>
      <c r="OQ3" s="110" t="s">
        <v>250</v>
      </c>
      <c r="OR3" s="88" t="s">
        <v>249</v>
      </c>
      <c r="OS3" s="109" t="s">
        <v>247</v>
      </c>
      <c r="OT3" s="110" t="s">
        <v>248</v>
      </c>
      <c r="OU3" s="110" t="s">
        <v>250</v>
      </c>
      <c r="OV3" s="88" t="s">
        <v>249</v>
      </c>
      <c r="OW3" s="109" t="s">
        <v>247</v>
      </c>
      <c r="OX3" s="110" t="s">
        <v>248</v>
      </c>
      <c r="OY3" s="110" t="s">
        <v>250</v>
      </c>
      <c r="OZ3" s="88" t="s">
        <v>249</v>
      </c>
      <c r="PA3" s="109" t="s">
        <v>247</v>
      </c>
      <c r="PB3" s="110" t="s">
        <v>248</v>
      </c>
      <c r="PC3" s="110" t="s">
        <v>250</v>
      </c>
      <c r="PD3" s="88" t="s">
        <v>249</v>
      </c>
      <c r="PE3" s="109" t="s">
        <v>247</v>
      </c>
      <c r="PF3" s="110" t="s">
        <v>248</v>
      </c>
      <c r="PG3" s="110" t="s">
        <v>250</v>
      </c>
      <c r="PH3" s="88" t="s">
        <v>249</v>
      </c>
      <c r="PI3" s="109" t="s">
        <v>247</v>
      </c>
      <c r="PJ3" s="110" t="s">
        <v>248</v>
      </c>
      <c r="PK3" s="110" t="s">
        <v>250</v>
      </c>
      <c r="PL3" s="88" t="s">
        <v>249</v>
      </c>
      <c r="PM3" s="109" t="s">
        <v>247</v>
      </c>
      <c r="PN3" s="110" t="s">
        <v>248</v>
      </c>
      <c r="PO3" s="110" t="s">
        <v>250</v>
      </c>
      <c r="PP3" s="88" t="s">
        <v>249</v>
      </c>
      <c r="PQ3" s="109" t="s">
        <v>247</v>
      </c>
      <c r="PR3" s="110" t="s">
        <v>248</v>
      </c>
      <c r="PS3" s="110" t="s">
        <v>250</v>
      </c>
      <c r="PT3" s="88" t="s">
        <v>249</v>
      </c>
      <c r="PU3" s="109" t="s">
        <v>247</v>
      </c>
      <c r="PV3" s="110" t="s">
        <v>248</v>
      </c>
      <c r="PW3" s="110" t="s">
        <v>250</v>
      </c>
      <c r="PX3" s="88" t="s">
        <v>249</v>
      </c>
      <c r="PY3" s="109" t="s">
        <v>247</v>
      </c>
      <c r="PZ3" s="110" t="s">
        <v>248</v>
      </c>
      <c r="QA3" s="110" t="s">
        <v>250</v>
      </c>
      <c r="QB3" s="88" t="s">
        <v>249</v>
      </c>
      <c r="QC3" s="109" t="s">
        <v>247</v>
      </c>
      <c r="QD3" s="110" t="s">
        <v>248</v>
      </c>
      <c r="QE3" s="110" t="s">
        <v>250</v>
      </c>
      <c r="QF3" s="88" t="s">
        <v>249</v>
      </c>
      <c r="QG3" s="109" t="s">
        <v>247</v>
      </c>
      <c r="QH3" s="110" t="s">
        <v>248</v>
      </c>
      <c r="QI3" s="110" t="s">
        <v>250</v>
      </c>
      <c r="QJ3" s="88" t="s">
        <v>249</v>
      </c>
      <c r="QK3" s="109" t="s">
        <v>247</v>
      </c>
      <c r="QL3" s="110" t="s">
        <v>248</v>
      </c>
      <c r="QM3" s="110" t="s">
        <v>250</v>
      </c>
      <c r="QN3" s="88" t="s">
        <v>249</v>
      </c>
      <c r="QO3" s="109" t="s">
        <v>247</v>
      </c>
      <c r="QP3" s="110" t="s">
        <v>248</v>
      </c>
      <c r="QQ3" s="110" t="s">
        <v>250</v>
      </c>
      <c r="QR3" s="88" t="s">
        <v>249</v>
      </c>
      <c r="QS3" s="109" t="s">
        <v>247</v>
      </c>
      <c r="QT3" s="110" t="s">
        <v>248</v>
      </c>
      <c r="QU3" s="110" t="s">
        <v>250</v>
      </c>
      <c r="QV3" s="88" t="s">
        <v>249</v>
      </c>
      <c r="QW3" s="109" t="s">
        <v>247</v>
      </c>
      <c r="QX3" s="110" t="s">
        <v>248</v>
      </c>
      <c r="QY3" s="110" t="s">
        <v>250</v>
      </c>
      <c r="QZ3" s="88" t="s">
        <v>249</v>
      </c>
      <c r="RA3" s="109" t="s">
        <v>247</v>
      </c>
      <c r="RB3" s="110" t="s">
        <v>248</v>
      </c>
      <c r="RC3" s="110" t="s">
        <v>250</v>
      </c>
      <c r="RD3" s="88" t="s">
        <v>249</v>
      </c>
      <c r="RE3" s="109" t="s">
        <v>247</v>
      </c>
      <c r="RF3" s="110" t="s">
        <v>248</v>
      </c>
      <c r="RG3" s="110" t="s">
        <v>250</v>
      </c>
      <c r="RH3" s="88" t="s">
        <v>249</v>
      </c>
      <c r="RI3" s="109" t="s">
        <v>247</v>
      </c>
      <c r="RJ3" s="110" t="s">
        <v>248</v>
      </c>
      <c r="RK3" s="110" t="s">
        <v>250</v>
      </c>
      <c r="RL3" s="88" t="s">
        <v>249</v>
      </c>
      <c r="RM3" s="109" t="s">
        <v>247</v>
      </c>
      <c r="RN3" s="110" t="s">
        <v>248</v>
      </c>
      <c r="RO3" s="110" t="s">
        <v>250</v>
      </c>
      <c r="RP3" s="88" t="s">
        <v>249</v>
      </c>
      <c r="RQ3" s="109" t="s">
        <v>247</v>
      </c>
      <c r="RR3" s="110" t="s">
        <v>248</v>
      </c>
      <c r="RS3" s="110" t="s">
        <v>250</v>
      </c>
      <c r="RT3" s="88" t="s">
        <v>249</v>
      </c>
      <c r="RU3" s="109" t="s">
        <v>247</v>
      </c>
      <c r="RV3" s="110" t="s">
        <v>248</v>
      </c>
      <c r="RW3" s="110" t="s">
        <v>250</v>
      </c>
      <c r="RX3" s="88" t="s">
        <v>249</v>
      </c>
      <c r="RY3" s="109" t="s">
        <v>247</v>
      </c>
      <c r="RZ3" s="110" t="s">
        <v>248</v>
      </c>
      <c r="SA3" s="110" t="s">
        <v>250</v>
      </c>
      <c r="SB3" s="88" t="s">
        <v>249</v>
      </c>
      <c r="SC3" s="109" t="s">
        <v>247</v>
      </c>
      <c r="SD3" s="110" t="s">
        <v>248</v>
      </c>
      <c r="SE3" s="110" t="s">
        <v>250</v>
      </c>
      <c r="SF3" s="88" t="s">
        <v>249</v>
      </c>
      <c r="SG3" s="109" t="s">
        <v>247</v>
      </c>
      <c r="SH3" s="110" t="s">
        <v>248</v>
      </c>
      <c r="SI3" s="110" t="s">
        <v>250</v>
      </c>
      <c r="SJ3" s="88" t="s">
        <v>249</v>
      </c>
      <c r="SK3" s="109" t="s">
        <v>247</v>
      </c>
      <c r="SL3" s="110" t="s">
        <v>248</v>
      </c>
      <c r="SM3" s="110" t="s">
        <v>250</v>
      </c>
      <c r="SN3" s="88" t="s">
        <v>249</v>
      </c>
      <c r="SO3" s="109" t="s">
        <v>247</v>
      </c>
      <c r="SP3" s="110" t="s">
        <v>248</v>
      </c>
      <c r="SQ3" s="110" t="s">
        <v>250</v>
      </c>
      <c r="SR3" s="88" t="s">
        <v>249</v>
      </c>
      <c r="SS3" s="109" t="s">
        <v>247</v>
      </c>
      <c r="ST3" s="110" t="s">
        <v>248</v>
      </c>
      <c r="SU3" s="110" t="s">
        <v>250</v>
      </c>
      <c r="SV3" s="88" t="s">
        <v>249</v>
      </c>
      <c r="SW3" s="109" t="s">
        <v>247</v>
      </c>
      <c r="SX3" s="110" t="s">
        <v>248</v>
      </c>
      <c r="SY3" s="110" t="s">
        <v>250</v>
      </c>
      <c r="SZ3" s="88" t="s">
        <v>249</v>
      </c>
      <c r="TA3" s="109" t="s">
        <v>247</v>
      </c>
      <c r="TB3" s="110" t="s">
        <v>248</v>
      </c>
      <c r="TC3" s="110" t="s">
        <v>250</v>
      </c>
      <c r="TD3" s="88" t="s">
        <v>249</v>
      </c>
      <c r="TE3" s="806"/>
      <c r="TF3" s="807"/>
      <c r="TG3" s="123"/>
      <c r="TH3" s="806"/>
      <c r="TI3" s="807"/>
      <c r="TJ3" s="124"/>
      <c r="TK3" s="806"/>
      <c r="TL3" s="807"/>
      <c r="TM3" s="124"/>
      <c r="TN3" s="806"/>
      <c r="TO3" s="807"/>
    </row>
    <row r="4" spans="1:535" ht="27" hidden="1" customHeight="1" thickBot="1" x14ac:dyDescent="0.45">
      <c r="A4" s="125">
        <v>1</v>
      </c>
      <c r="B4" s="126" t="s">
        <v>252</v>
      </c>
      <c r="C4" s="127" t="s">
        <v>122</v>
      </c>
      <c r="D4" s="128" t="e">
        <f>#REF!</f>
        <v>#REF!</v>
      </c>
      <c r="E4" s="129"/>
      <c r="F4" s="129"/>
      <c r="G4" s="128" t="e">
        <f>D4+E4-F4</f>
        <v>#REF!</v>
      </c>
      <c r="H4" s="130"/>
      <c r="I4" s="129"/>
      <c r="J4" s="129"/>
      <c r="K4" s="128" t="e">
        <f>#REF!+I4-J4</f>
        <v>#REF!</v>
      </c>
      <c r="L4" s="130"/>
      <c r="M4" s="129"/>
      <c r="N4" s="129"/>
      <c r="O4" s="128" t="e">
        <f>#REF!+M4-N4</f>
        <v>#REF!</v>
      </c>
      <c r="P4" s="131"/>
      <c r="Q4" s="129"/>
      <c r="R4" s="129"/>
      <c r="S4" s="132" t="e">
        <f>#REF!+Q4-R4</f>
        <v>#REF!</v>
      </c>
      <c r="T4" s="130"/>
      <c r="U4" s="133"/>
      <c r="V4" s="134"/>
      <c r="W4" s="135"/>
      <c r="X4" s="136"/>
      <c r="Y4" s="136"/>
      <c r="Z4" s="136"/>
      <c r="AA4" s="137"/>
      <c r="AB4" s="137"/>
      <c r="AC4" s="137"/>
      <c r="AD4" s="137"/>
      <c r="AE4" s="137"/>
      <c r="AF4" s="137"/>
      <c r="AG4" s="138"/>
      <c r="AH4" s="138"/>
      <c r="AI4" s="139"/>
      <c r="AJ4" s="137"/>
      <c r="AK4" s="137"/>
      <c r="AL4" s="137"/>
      <c r="AM4" s="140"/>
      <c r="AN4" s="137"/>
      <c r="AO4" s="141"/>
      <c r="AP4" s="141"/>
      <c r="AQ4" s="90"/>
      <c r="AR4" s="141"/>
      <c r="AS4" s="137"/>
      <c r="AT4" s="137"/>
      <c r="AU4" s="137"/>
      <c r="AV4" s="137"/>
      <c r="AW4" s="137"/>
      <c r="AX4" s="137"/>
      <c r="AY4" s="137"/>
      <c r="AZ4" s="138"/>
      <c r="BA4" s="138"/>
      <c r="BB4" s="138"/>
      <c r="BC4" s="138"/>
      <c r="BD4" s="138"/>
      <c r="BE4" s="138"/>
      <c r="BF4" s="138"/>
      <c r="BG4" s="138"/>
      <c r="BH4" s="138"/>
      <c r="BI4" s="138"/>
      <c r="BJ4" s="138"/>
      <c r="BK4" s="89"/>
      <c r="BL4" s="138"/>
      <c r="BM4" s="138"/>
      <c r="BN4" s="138"/>
      <c r="BO4" s="138"/>
      <c r="BP4" s="138"/>
      <c r="BQ4" s="138"/>
      <c r="BR4" s="138"/>
      <c r="BS4" s="138"/>
      <c r="BT4" s="138"/>
      <c r="BU4" s="137"/>
      <c r="BV4" s="137"/>
      <c r="BW4" s="137"/>
      <c r="BZ4" s="142"/>
      <c r="CA4" s="143"/>
      <c r="CB4" s="143"/>
      <c r="CC4" s="143"/>
      <c r="CD4" s="141"/>
      <c r="CE4" s="141"/>
      <c r="CF4" s="141"/>
      <c r="CG4" s="137"/>
      <c r="CH4" s="137"/>
      <c r="CI4" s="137"/>
      <c r="CJ4" s="144"/>
      <c r="CK4" s="144"/>
      <c r="CL4" s="145"/>
      <c r="CM4" s="146"/>
      <c r="CP4" s="72"/>
      <c r="CQ4" s="147"/>
      <c r="CR4" s="147"/>
      <c r="CS4" s="147"/>
      <c r="CT4" s="147"/>
      <c r="CU4" s="147"/>
      <c r="CV4" s="137"/>
      <c r="CW4" s="137"/>
      <c r="CX4" s="140"/>
      <c r="CY4" s="137"/>
      <c r="CZ4" s="137"/>
      <c r="DA4" s="137"/>
      <c r="DB4" s="140"/>
      <c r="DC4" s="147"/>
      <c r="DD4" s="147"/>
      <c r="DG4" s="137"/>
      <c r="DH4" s="137"/>
      <c r="DI4" s="140"/>
      <c r="DJ4" s="148"/>
      <c r="DK4" s="148"/>
      <c r="DL4" s="148"/>
      <c r="DM4" s="144"/>
      <c r="DN4" s="144"/>
      <c r="DO4" s="144"/>
      <c r="DP4" s="137"/>
      <c r="DQ4" s="144"/>
      <c r="DR4" s="144"/>
      <c r="DS4" s="144"/>
      <c r="DT4" s="137"/>
      <c r="DU4" s="144"/>
      <c r="DV4" s="144"/>
      <c r="DW4" s="144"/>
      <c r="DX4" s="144"/>
      <c r="DY4" s="144"/>
      <c r="DZ4" s="144"/>
      <c r="ED4" s="137"/>
      <c r="EN4" s="137"/>
      <c r="EU4" s="137"/>
      <c r="EY4" s="137"/>
      <c r="FO4" s="137"/>
      <c r="FS4" s="137"/>
      <c r="GG4" s="137"/>
      <c r="GK4" s="137"/>
      <c r="HB4" s="149"/>
      <c r="HC4" s="149"/>
      <c r="HE4" s="149"/>
      <c r="HF4" s="149"/>
      <c r="HQ4" s="150"/>
      <c r="HR4" s="150"/>
      <c r="HS4" s="150"/>
      <c r="HT4" s="150"/>
      <c r="HU4" s="150"/>
      <c r="HV4" s="150"/>
      <c r="HW4" s="150"/>
      <c r="HX4" s="150"/>
      <c r="IE4" s="142"/>
      <c r="IF4" s="142"/>
      <c r="IG4" s="142"/>
      <c r="IH4" s="137"/>
      <c r="II4" s="142"/>
      <c r="IJ4" s="142"/>
      <c r="IK4" s="142"/>
      <c r="IL4" s="137"/>
      <c r="IO4" s="151"/>
      <c r="IR4" s="152"/>
      <c r="IU4" s="152"/>
      <c r="IX4" s="152"/>
      <c r="IY4" s="153"/>
      <c r="IZ4" s="153"/>
      <c r="JA4" s="154"/>
      <c r="JB4" s="153"/>
      <c r="JC4" s="153"/>
      <c r="JD4" s="153"/>
      <c r="JE4" s="153"/>
      <c r="JF4" s="153"/>
      <c r="JG4" s="153"/>
      <c r="JK4" s="137"/>
      <c r="JO4" s="137"/>
      <c r="JV4" s="152"/>
      <c r="KC4" s="155"/>
      <c r="KR4" s="142"/>
      <c r="KS4" s="142"/>
      <c r="KT4" s="142"/>
      <c r="KU4" s="142"/>
      <c r="KV4" s="142"/>
      <c r="KW4" s="142"/>
      <c r="KX4" s="142"/>
      <c r="KY4" s="142"/>
      <c r="KZ4" s="156"/>
      <c r="LA4" s="156"/>
      <c r="LB4" s="156"/>
      <c r="LC4" s="156"/>
      <c r="LD4" s="156"/>
      <c r="LE4" s="156"/>
      <c r="LF4" s="142"/>
      <c r="LG4" s="142"/>
      <c r="LH4" s="142"/>
      <c r="LI4" s="142"/>
      <c r="LJ4" s="142"/>
      <c r="LK4" s="142"/>
      <c r="LL4" s="142"/>
      <c r="LM4" s="142"/>
      <c r="LN4" s="142"/>
      <c r="LO4" s="142"/>
      <c r="LP4" s="142"/>
      <c r="LQ4" s="143"/>
      <c r="LR4" s="143"/>
      <c r="LS4" s="143"/>
      <c r="LT4" s="143"/>
      <c r="LU4" s="142"/>
      <c r="LV4" s="142"/>
      <c r="LW4" s="142"/>
      <c r="LX4" s="143"/>
      <c r="LY4" s="142"/>
      <c r="LZ4" s="142"/>
      <c r="MA4" s="142"/>
      <c r="MB4" s="143"/>
      <c r="MC4" s="142"/>
      <c r="MD4" s="142"/>
      <c r="ME4" s="142"/>
      <c r="MF4" s="143"/>
      <c r="MG4" s="150"/>
      <c r="MH4" s="150"/>
      <c r="MI4" s="150"/>
      <c r="MJ4" s="149"/>
      <c r="MK4" s="150"/>
      <c r="ML4" s="150"/>
      <c r="MM4" s="150"/>
      <c r="MN4" s="149"/>
      <c r="MO4" s="142"/>
      <c r="MP4" s="142"/>
      <c r="MQ4" s="142"/>
      <c r="MR4" s="143"/>
      <c r="MS4" s="142"/>
      <c r="MT4" s="142"/>
      <c r="MU4" s="142"/>
      <c r="MV4" s="143"/>
      <c r="MW4" s="142"/>
      <c r="MX4" s="142"/>
      <c r="MY4" s="142"/>
      <c r="MZ4" s="143"/>
      <c r="NA4" s="150"/>
      <c r="NB4" s="150"/>
      <c r="NC4" s="150"/>
      <c r="ND4" s="149"/>
      <c r="NE4" s="150"/>
      <c r="NF4" s="150"/>
      <c r="NG4" s="150"/>
      <c r="NH4" s="149"/>
      <c r="NI4" s="150"/>
      <c r="NJ4" s="150"/>
      <c r="NK4" s="150"/>
      <c r="NL4" s="149"/>
      <c r="NM4" s="150"/>
      <c r="NN4" s="150"/>
      <c r="NO4" s="150"/>
      <c r="NP4" s="149"/>
      <c r="NQ4" s="157"/>
      <c r="NR4" s="157"/>
      <c r="NS4" s="157"/>
      <c r="NT4" s="153"/>
      <c r="NU4" s="157"/>
      <c r="NV4" s="157"/>
      <c r="NW4" s="157"/>
      <c r="NX4" s="153"/>
      <c r="NY4" s="157"/>
      <c r="NZ4" s="157"/>
      <c r="OA4" s="157"/>
      <c r="OB4" s="153"/>
      <c r="OC4" s="157"/>
      <c r="OD4" s="157"/>
      <c r="OE4" s="157"/>
      <c r="OF4" s="153"/>
      <c r="OG4" s="157"/>
      <c r="OH4" s="157"/>
      <c r="OI4" s="157"/>
      <c r="OJ4" s="153"/>
      <c r="OK4" s="157"/>
      <c r="OL4" s="157"/>
      <c r="OM4" s="157"/>
      <c r="ON4" s="153"/>
      <c r="OO4" s="157"/>
      <c r="OP4" s="157"/>
      <c r="OQ4" s="157"/>
      <c r="OR4" s="153"/>
      <c r="OS4" s="157"/>
      <c r="OT4" s="157"/>
      <c r="OU4" s="157"/>
      <c r="OV4" s="153"/>
      <c r="OW4" s="157"/>
      <c r="OX4" s="157"/>
      <c r="OY4" s="157"/>
      <c r="OZ4" s="153"/>
      <c r="PA4" s="157"/>
      <c r="PB4" s="157"/>
      <c r="PC4" s="157"/>
      <c r="PD4" s="153"/>
      <c r="PE4" s="157"/>
      <c r="PF4" s="157"/>
      <c r="PG4" s="157"/>
      <c r="PH4" s="153"/>
      <c r="PI4" s="157"/>
      <c r="PJ4" s="157"/>
      <c r="PK4" s="157"/>
      <c r="PL4" s="153"/>
      <c r="PM4" s="157"/>
      <c r="PN4" s="157"/>
      <c r="PO4" s="157"/>
      <c r="PP4" s="153"/>
      <c r="PQ4" s="157"/>
      <c r="PR4" s="157"/>
      <c r="PS4" s="157"/>
      <c r="PT4" s="153"/>
      <c r="PU4" s="157"/>
      <c r="PV4" s="157"/>
      <c r="PW4" s="157"/>
      <c r="PX4" s="153"/>
      <c r="PY4" s="157"/>
      <c r="PZ4" s="157"/>
      <c r="QA4" s="157"/>
      <c r="QB4" s="153"/>
      <c r="QC4" s="157"/>
      <c r="QD4" s="157"/>
      <c r="QE4" s="157"/>
      <c r="QF4" s="153"/>
      <c r="QG4" s="157"/>
      <c r="QH4" s="157"/>
      <c r="QI4" s="157"/>
      <c r="QJ4" s="153"/>
      <c r="QK4" s="157"/>
      <c r="QL4" s="157"/>
      <c r="QM4" s="157"/>
      <c r="QN4" s="153"/>
      <c r="QO4" s="157"/>
      <c r="QP4" s="157"/>
      <c r="QQ4" s="157"/>
      <c r="QR4" s="153"/>
      <c r="QS4" s="157"/>
      <c r="QT4" s="157"/>
      <c r="QU4" s="157"/>
      <c r="QV4" s="153"/>
      <c r="QW4" s="157"/>
      <c r="QX4" s="157"/>
      <c r="QY4" s="157"/>
      <c r="QZ4" s="153"/>
      <c r="RA4" s="157"/>
      <c r="RB4" s="157"/>
      <c r="RC4" s="157"/>
      <c r="RD4" s="153"/>
      <c r="RE4" s="157"/>
      <c r="RF4" s="157"/>
      <c r="RG4" s="157"/>
      <c r="RH4" s="153"/>
      <c r="RI4" s="157"/>
      <c r="RJ4" s="157"/>
      <c r="RK4" s="157"/>
      <c r="RL4" s="153"/>
      <c r="RM4" s="157"/>
      <c r="RN4" s="157"/>
      <c r="RO4" s="157"/>
      <c r="RP4" s="153"/>
      <c r="RQ4" s="157"/>
      <c r="RR4" s="157"/>
      <c r="RS4" s="157"/>
      <c r="RT4" s="153"/>
      <c r="RU4" s="157"/>
      <c r="RV4" s="157"/>
      <c r="RW4" s="157"/>
      <c r="RX4" s="153"/>
      <c r="RY4" s="157"/>
      <c r="RZ4" s="157"/>
      <c r="SA4" s="157"/>
      <c r="SB4" s="153"/>
      <c r="SC4" s="157"/>
      <c r="SD4" s="157"/>
      <c r="SE4" s="157"/>
      <c r="SF4" s="153"/>
      <c r="SG4" s="157"/>
      <c r="SH4" s="157"/>
      <c r="SI4" s="157"/>
      <c r="SJ4" s="153"/>
      <c r="SK4" s="157"/>
      <c r="SL4" s="157"/>
      <c r="SM4" s="157"/>
      <c r="SN4" s="153"/>
      <c r="SO4" s="157"/>
      <c r="SP4" s="157"/>
      <c r="SQ4" s="157"/>
      <c r="SR4" s="153"/>
      <c r="SS4" s="157"/>
      <c r="ST4" s="157"/>
      <c r="SU4" s="157"/>
      <c r="SV4" s="153"/>
      <c r="SW4" s="157"/>
      <c r="SX4" s="157"/>
      <c r="SY4" s="157"/>
      <c r="SZ4" s="153"/>
      <c r="TA4" s="157"/>
      <c r="TB4" s="157"/>
      <c r="TC4" s="157"/>
      <c r="TD4" s="153"/>
      <c r="TE4" s="806"/>
      <c r="TF4" s="807"/>
      <c r="TG4" s="123"/>
      <c r="TH4" s="806"/>
      <c r="TI4" s="807"/>
      <c r="TJ4" s="124"/>
      <c r="TK4" s="806"/>
      <c r="TL4" s="807"/>
      <c r="TM4" s="124"/>
      <c r="TN4" s="806"/>
      <c r="TO4" s="807"/>
    </row>
    <row r="5" spans="1:535" s="206" customFormat="1" ht="27.75" customHeight="1" thickBot="1" x14ac:dyDescent="0.5">
      <c r="A5" s="158">
        <v>1</v>
      </c>
      <c r="B5" s="159" t="s">
        <v>253</v>
      </c>
      <c r="C5" s="160" t="s">
        <v>122</v>
      </c>
      <c r="D5" s="132">
        <v>141</v>
      </c>
      <c r="E5" s="161">
        <v>69</v>
      </c>
      <c r="F5" s="161">
        <v>5</v>
      </c>
      <c r="G5" s="132">
        <f>D5+E5-F5</f>
        <v>205</v>
      </c>
      <c r="H5" s="162"/>
      <c r="I5" s="161"/>
      <c r="J5" s="161">
        <v>7</v>
      </c>
      <c r="K5" s="132">
        <v>198</v>
      </c>
      <c r="L5" s="162"/>
      <c r="M5" s="161"/>
      <c r="N5" s="161">
        <v>7</v>
      </c>
      <c r="O5" s="132">
        <v>191</v>
      </c>
      <c r="P5" s="163"/>
      <c r="Q5" s="161"/>
      <c r="R5" s="161">
        <v>7</v>
      </c>
      <c r="S5" s="132">
        <v>184</v>
      </c>
      <c r="T5" s="162"/>
      <c r="U5" s="164"/>
      <c r="V5" s="161">
        <v>7</v>
      </c>
      <c r="W5" s="165">
        <f t="shared" ref="W5:W28" si="0">S5-V5</f>
        <v>177</v>
      </c>
      <c r="X5" s="166"/>
      <c r="Y5" s="166">
        <v>7</v>
      </c>
      <c r="Z5" s="165">
        <f>W5+X5-Y5</f>
        <v>170</v>
      </c>
      <c r="AA5" s="167"/>
      <c r="AB5" s="168">
        <v>8</v>
      </c>
      <c r="AC5" s="169">
        <f>Z5+AA5-AB5</f>
        <v>162</v>
      </c>
      <c r="AD5" s="167"/>
      <c r="AE5" s="168">
        <v>7</v>
      </c>
      <c r="AF5" s="169">
        <f>AC5+AD5-AE5</f>
        <v>155</v>
      </c>
      <c r="AG5" s="168"/>
      <c r="AH5" s="168">
        <v>8</v>
      </c>
      <c r="AI5" s="170">
        <f>AF5+AG5-AH5</f>
        <v>147</v>
      </c>
      <c r="AJ5" s="167"/>
      <c r="AK5" s="167"/>
      <c r="AL5" s="171">
        <v>7</v>
      </c>
      <c r="AM5" s="172">
        <f>AI5+AK5-AL5</f>
        <v>140</v>
      </c>
      <c r="AN5" s="167"/>
      <c r="AO5" s="171"/>
      <c r="AP5" s="171">
        <v>8</v>
      </c>
      <c r="AQ5" s="172">
        <f>AM5+AO5-AP5</f>
        <v>132</v>
      </c>
      <c r="AR5" s="171"/>
      <c r="AS5" s="167"/>
      <c r="AT5" s="171">
        <v>7</v>
      </c>
      <c r="AU5" s="172">
        <f>AQ5+AS5-AT5</f>
        <v>125</v>
      </c>
      <c r="AV5" s="168"/>
      <c r="AW5" s="168">
        <v>7</v>
      </c>
      <c r="AX5" s="168"/>
      <c r="AY5" s="169">
        <f>AU5+AV5-AW5</f>
        <v>118</v>
      </c>
      <c r="AZ5" s="168"/>
      <c r="BA5" s="168">
        <v>7</v>
      </c>
      <c r="BB5" s="169">
        <f>AY5+AZ5-BA5</f>
        <v>111</v>
      </c>
      <c r="BC5" s="168"/>
      <c r="BD5" s="173">
        <v>7</v>
      </c>
      <c r="BE5" s="169">
        <f>BB5+BC5-BD5</f>
        <v>104</v>
      </c>
      <c r="BF5" s="168"/>
      <c r="BG5" s="168">
        <v>8</v>
      </c>
      <c r="BH5" s="174">
        <f t="shared" ref="BH5:BH68" si="1">BE5+BF5-BG5</f>
        <v>96</v>
      </c>
      <c r="BI5" s="168"/>
      <c r="BJ5" s="168">
        <v>7</v>
      </c>
      <c r="BK5" s="174">
        <f>BH5+BI5-BJ5</f>
        <v>89</v>
      </c>
      <c r="BL5" s="168"/>
      <c r="BM5" s="168">
        <v>8</v>
      </c>
      <c r="BN5" s="174">
        <f>BK5+BL5-BM5</f>
        <v>81</v>
      </c>
      <c r="BO5" s="168"/>
      <c r="BP5" s="168">
        <v>7</v>
      </c>
      <c r="BQ5" s="174">
        <f>BN5+BO5-BP5</f>
        <v>74</v>
      </c>
      <c r="BR5" s="168"/>
      <c r="BS5" s="168">
        <v>3</v>
      </c>
      <c r="BT5" s="174">
        <f t="shared" ref="BT5:BT36" si="2">BQ5+BR5-BS5</f>
        <v>71</v>
      </c>
      <c r="BU5" s="168"/>
      <c r="BV5" s="168">
        <v>6</v>
      </c>
      <c r="BW5" s="174">
        <f>BT5+BU5-BV5</f>
        <v>65</v>
      </c>
      <c r="BX5" s="168"/>
      <c r="BY5" s="168">
        <v>7</v>
      </c>
      <c r="BZ5" s="174">
        <f>BW5+BX5-BY5</f>
        <v>58</v>
      </c>
      <c r="CA5" s="168"/>
      <c r="CB5" s="168">
        <v>8</v>
      </c>
      <c r="CC5" s="175">
        <f>BZ5+CA5-CB5</f>
        <v>50</v>
      </c>
      <c r="CD5" s="171"/>
      <c r="CE5" s="171">
        <v>7</v>
      </c>
      <c r="CF5" s="176">
        <f>+CC5+CD5-CE5</f>
        <v>43</v>
      </c>
      <c r="CG5" s="171"/>
      <c r="CH5" s="171">
        <v>8</v>
      </c>
      <c r="CI5" s="176">
        <f>+CF5+CG5-CH5</f>
        <v>35</v>
      </c>
      <c r="CJ5" s="171"/>
      <c r="CK5" s="171">
        <v>7</v>
      </c>
      <c r="CL5" s="177">
        <f>CI5+CJ5-CK5</f>
        <v>28</v>
      </c>
      <c r="CM5" s="171"/>
      <c r="CN5" s="171"/>
      <c r="CO5" s="171">
        <v>7</v>
      </c>
      <c r="CP5" s="177">
        <f>CL5+CN5-CO5</f>
        <v>21</v>
      </c>
      <c r="CQ5" s="171"/>
      <c r="CR5" s="171">
        <v>189</v>
      </c>
      <c r="CS5" s="171">
        <v>7</v>
      </c>
      <c r="CT5" s="176">
        <f>CP5+CR5-CS5</f>
        <v>203</v>
      </c>
      <c r="CU5" s="178"/>
      <c r="CV5" s="171"/>
      <c r="CW5" s="171">
        <v>7</v>
      </c>
      <c r="CX5" s="176">
        <f>CT5+CV5-CW5</f>
        <v>196</v>
      </c>
      <c r="CY5" s="171"/>
      <c r="CZ5" s="171"/>
      <c r="DA5" s="171">
        <v>7</v>
      </c>
      <c r="DB5" s="176">
        <f t="shared" ref="DB5:DB68" si="3">CX5+CZ5-DA5</f>
        <v>189</v>
      </c>
      <c r="DC5" s="171"/>
      <c r="DD5" s="171">
        <v>7</v>
      </c>
      <c r="DE5" s="175">
        <f>DB5+DC5-DD5</f>
        <v>182</v>
      </c>
      <c r="DF5" s="179"/>
      <c r="DG5" s="171"/>
      <c r="DH5" s="171">
        <v>7</v>
      </c>
      <c r="DI5" s="176">
        <f>DE5+DG5-DH5</f>
        <v>175</v>
      </c>
      <c r="DJ5" s="180"/>
      <c r="DK5" s="180"/>
      <c r="DL5" s="176">
        <f>DI5+DJ5-DK5</f>
        <v>175</v>
      </c>
      <c r="DM5" s="171"/>
      <c r="DN5" s="171">
        <v>8</v>
      </c>
      <c r="DO5" s="177">
        <f>DL5+DM5-DN5</f>
        <v>167</v>
      </c>
      <c r="DP5" s="167"/>
      <c r="DQ5" s="171"/>
      <c r="DR5" s="171">
        <v>6</v>
      </c>
      <c r="DS5" s="177">
        <f>+DO5+DQ5-DR5</f>
        <v>161</v>
      </c>
      <c r="DT5" s="167"/>
      <c r="DU5" s="171"/>
      <c r="DV5" s="171"/>
      <c r="DW5" s="177">
        <f>+DS5+DU5-DV5</f>
        <v>161</v>
      </c>
      <c r="DX5" s="171"/>
      <c r="DY5" s="171">
        <v>7</v>
      </c>
      <c r="DZ5" s="177">
        <f>DW5+DX5-DY5</f>
        <v>154</v>
      </c>
      <c r="EA5" s="168"/>
      <c r="EB5" s="168">
        <v>7</v>
      </c>
      <c r="EC5" s="175">
        <f>DZ5+EA5-EB5</f>
        <v>147</v>
      </c>
      <c r="ED5" s="167"/>
      <c r="EE5" s="168"/>
      <c r="EF5" s="168">
        <v>8</v>
      </c>
      <c r="EG5" s="174">
        <f>EC5+EE5-EF5</f>
        <v>139</v>
      </c>
      <c r="EH5" s="168"/>
      <c r="EI5" s="168">
        <v>7</v>
      </c>
      <c r="EJ5" s="174">
        <f>EG5+EH5-EI5</f>
        <v>132</v>
      </c>
      <c r="EK5" s="181"/>
      <c r="EL5" s="181">
        <v>7</v>
      </c>
      <c r="EM5" s="182">
        <f>EJ5+EK5-EL5</f>
        <v>125</v>
      </c>
      <c r="EN5" s="167"/>
      <c r="EO5" s="181"/>
      <c r="EP5" s="181">
        <v>7</v>
      </c>
      <c r="EQ5" s="182">
        <f>EM5+EO5-EP5</f>
        <v>118</v>
      </c>
      <c r="ER5" s="183"/>
      <c r="ES5" s="183">
        <v>6</v>
      </c>
      <c r="ET5" s="184">
        <f>EQ5+ER5-ES5</f>
        <v>112</v>
      </c>
      <c r="EU5" s="167"/>
      <c r="EV5" s="183"/>
      <c r="EW5" s="183">
        <v>7</v>
      </c>
      <c r="EX5" s="184">
        <f>ET5+EV5-EW5</f>
        <v>105</v>
      </c>
      <c r="EY5" s="185"/>
      <c r="EZ5" s="181"/>
      <c r="FA5" s="181">
        <v>7</v>
      </c>
      <c r="FB5" s="184">
        <f>EX5+EZ5-FA5</f>
        <v>98</v>
      </c>
      <c r="FC5" s="181"/>
      <c r="FD5" s="181">
        <v>8</v>
      </c>
      <c r="FE5" s="182">
        <f>FB5+FC5-FD5</f>
        <v>90</v>
      </c>
      <c r="FF5" s="181"/>
      <c r="FG5" s="181">
        <v>8</v>
      </c>
      <c r="FH5" s="182">
        <f>FE5+FF5-FG5</f>
        <v>82</v>
      </c>
      <c r="FI5" s="181"/>
      <c r="FJ5" s="181">
        <v>7</v>
      </c>
      <c r="FK5" s="182">
        <f>FH5+FI5-FJ5</f>
        <v>75</v>
      </c>
      <c r="FL5" s="181"/>
      <c r="FM5" s="181">
        <v>7</v>
      </c>
      <c r="FN5" s="182">
        <f>FK5+FL5-FM5</f>
        <v>68</v>
      </c>
      <c r="FO5" s="186"/>
      <c r="FP5" s="186"/>
      <c r="FQ5" s="187">
        <v>8</v>
      </c>
      <c r="FR5" s="182">
        <f>FN5+FP5-FQ5</f>
        <v>60</v>
      </c>
      <c r="FS5" s="167"/>
      <c r="FT5" s="181"/>
      <c r="FU5" s="181">
        <v>8</v>
      </c>
      <c r="FV5" s="182">
        <f>FR5+FT5-FU5</f>
        <v>52</v>
      </c>
      <c r="FW5" s="167"/>
      <c r="FX5" s="181"/>
      <c r="FY5" s="181">
        <v>7</v>
      </c>
      <c r="FZ5" s="182">
        <f>FV5+FX5-FY5</f>
        <v>45</v>
      </c>
      <c r="GA5" s="181"/>
      <c r="GB5" s="181">
        <v>7</v>
      </c>
      <c r="GC5" s="182">
        <f>FZ5+GA5-GB5</f>
        <v>38</v>
      </c>
      <c r="GD5" s="181"/>
      <c r="GE5" s="181"/>
      <c r="GF5" s="188">
        <f>GC5+GD5-GE5</f>
        <v>38</v>
      </c>
      <c r="GG5" s="167"/>
      <c r="GH5" s="181">
        <v>172</v>
      </c>
      <c r="GI5" s="181">
        <v>7</v>
      </c>
      <c r="GJ5" s="188">
        <f>GF5+GH5-GI5</f>
        <v>203</v>
      </c>
      <c r="GK5" s="167"/>
      <c r="GL5" s="181"/>
      <c r="GM5" s="181"/>
      <c r="GN5" s="182">
        <f>GJ5+GL5-GM5</f>
        <v>203</v>
      </c>
      <c r="GO5" s="181"/>
      <c r="GP5" s="181">
        <v>8</v>
      </c>
      <c r="GQ5" s="182">
        <f>GN5+GO5-GP5</f>
        <v>195</v>
      </c>
      <c r="GR5" s="181"/>
      <c r="GS5" s="181">
        <v>7</v>
      </c>
      <c r="GT5" s="182">
        <f>GQ5+GR5-GS5</f>
        <v>188</v>
      </c>
      <c r="GU5" s="181"/>
      <c r="GV5" s="181">
        <v>7</v>
      </c>
      <c r="GW5" s="182">
        <f>GT5+GU5-GV5</f>
        <v>181</v>
      </c>
      <c r="GX5" s="181"/>
      <c r="GY5" s="181">
        <v>7</v>
      </c>
      <c r="GZ5" s="182">
        <f>GW5+GX5-GY5</f>
        <v>174</v>
      </c>
      <c r="HA5" s="168"/>
      <c r="HB5" s="181">
        <v>7</v>
      </c>
      <c r="HC5" s="182">
        <f>GZ5+HA5-HB5</f>
        <v>167</v>
      </c>
      <c r="HD5" s="168"/>
      <c r="HE5" s="181">
        <v>7</v>
      </c>
      <c r="HF5" s="182">
        <f>HC5+HD5-HE5</f>
        <v>160</v>
      </c>
      <c r="HG5" s="181"/>
      <c r="HH5" s="181">
        <v>7</v>
      </c>
      <c r="HI5" s="182">
        <f t="shared" ref="HI5:HI68" si="4">HF5+HG5-HH5</f>
        <v>153</v>
      </c>
      <c r="HJ5" s="181"/>
      <c r="HK5" s="181">
        <v>7</v>
      </c>
      <c r="HL5" s="182">
        <f t="shared" ref="HL5:HL68" si="5">HI5+HJ5-HK5</f>
        <v>146</v>
      </c>
      <c r="HM5" s="167"/>
      <c r="HN5" s="181"/>
      <c r="HO5" s="181">
        <v>7</v>
      </c>
      <c r="HP5" s="182">
        <f>HL5+HN5-HO5</f>
        <v>139</v>
      </c>
      <c r="HQ5" s="181"/>
      <c r="HR5" s="181"/>
      <c r="HS5" s="181">
        <v>8</v>
      </c>
      <c r="HT5" s="182">
        <f>HP5+HR5-HS5</f>
        <v>131</v>
      </c>
      <c r="HU5" s="181"/>
      <c r="HV5" s="181"/>
      <c r="HW5" s="181">
        <v>7</v>
      </c>
      <c r="HX5" s="182">
        <f>HT5+HV5-HW5</f>
        <v>124</v>
      </c>
      <c r="HY5" s="181"/>
      <c r="HZ5" s="181">
        <v>7</v>
      </c>
      <c r="IA5" s="182">
        <f>HX5+HY5-HZ5</f>
        <v>117</v>
      </c>
      <c r="IB5" s="181"/>
      <c r="IC5" s="181">
        <v>7</v>
      </c>
      <c r="ID5" s="182">
        <f>IA5+IB5-IC5</f>
        <v>110</v>
      </c>
      <c r="IE5" s="168"/>
      <c r="IF5" s="168">
        <v>8</v>
      </c>
      <c r="IG5" s="175">
        <f>ID5+IE5-IF5</f>
        <v>102</v>
      </c>
      <c r="IH5" s="167"/>
      <c r="II5" s="168"/>
      <c r="IJ5" s="168">
        <v>7</v>
      </c>
      <c r="IK5" s="175">
        <f>IG5+II5-IJ5</f>
        <v>95</v>
      </c>
      <c r="IL5" s="167"/>
      <c r="IM5" s="181"/>
      <c r="IN5" s="181">
        <v>7</v>
      </c>
      <c r="IO5" s="182">
        <f>IK5+IM5-IN5</f>
        <v>88</v>
      </c>
      <c r="IP5" s="181"/>
      <c r="IQ5" s="181">
        <v>7</v>
      </c>
      <c r="IR5" s="182">
        <f t="shared" ref="IR5:IR68" si="6">IO5+IP5-IQ5</f>
        <v>81</v>
      </c>
      <c r="IS5" s="181"/>
      <c r="IT5" s="181">
        <v>7</v>
      </c>
      <c r="IU5" s="182">
        <f t="shared" ref="IU5:IU68" si="7">IR5+IS5-IT5</f>
        <v>74</v>
      </c>
      <c r="IV5" s="181"/>
      <c r="IW5" s="181">
        <v>7</v>
      </c>
      <c r="IX5" s="182">
        <f t="shared" ref="IX5:IX68" si="8">IU5+IV5-IW5</f>
        <v>67</v>
      </c>
      <c r="IY5" s="166"/>
      <c r="IZ5" s="166">
        <v>7</v>
      </c>
      <c r="JA5" s="189">
        <f t="shared" ref="JA5:JA68" si="9">IX5+IY5-IZ5</f>
        <v>60</v>
      </c>
      <c r="JB5" s="166"/>
      <c r="JC5" s="166">
        <v>5</v>
      </c>
      <c r="JD5" s="189">
        <f>JA5+JB5-JC5</f>
        <v>55</v>
      </c>
      <c r="JE5" s="166"/>
      <c r="JF5" s="166">
        <v>7</v>
      </c>
      <c r="JG5" s="189">
        <f>JD5+JE5-JF5</f>
        <v>48</v>
      </c>
      <c r="JH5" s="171"/>
      <c r="JI5" s="171">
        <v>7</v>
      </c>
      <c r="JJ5" s="190">
        <f>JG5+JH5-JI5</f>
        <v>41</v>
      </c>
      <c r="JK5" s="167"/>
      <c r="JL5" s="171"/>
      <c r="JM5" s="171">
        <v>7</v>
      </c>
      <c r="JN5" s="190">
        <f>JJ5+JL5-JM5</f>
        <v>34</v>
      </c>
      <c r="JO5" s="167"/>
      <c r="JP5" s="159">
        <v>176</v>
      </c>
      <c r="JQ5" s="159">
        <v>7</v>
      </c>
      <c r="JR5" s="191">
        <f>JN5+JP5-JQ5</f>
        <v>203</v>
      </c>
      <c r="JS5" s="192"/>
      <c r="JT5" s="193"/>
      <c r="JU5" s="193">
        <v>7</v>
      </c>
      <c r="JV5" s="194">
        <f>JR5+JT5-JU5</f>
        <v>196</v>
      </c>
      <c r="JW5" s="159"/>
      <c r="JX5" s="159">
        <v>7</v>
      </c>
      <c r="JY5" s="194">
        <f>JV5+JW5-JX5</f>
        <v>189</v>
      </c>
      <c r="JZ5" s="168"/>
      <c r="KA5" s="168">
        <v>7</v>
      </c>
      <c r="KB5" s="190">
        <f>JY5+JZ5-KA5</f>
        <v>182</v>
      </c>
      <c r="KC5" s="192"/>
      <c r="KD5" s="168"/>
      <c r="KE5" s="168">
        <v>7</v>
      </c>
      <c r="KF5" s="190">
        <f>KB5+KD5-KE5</f>
        <v>175</v>
      </c>
      <c r="KG5" s="166"/>
      <c r="KH5" s="166">
        <v>7</v>
      </c>
      <c r="KI5" s="191">
        <f>KF5+KG5-KH5</f>
        <v>168</v>
      </c>
      <c r="KJ5" s="192"/>
      <c r="KK5" s="166"/>
      <c r="KL5" s="166">
        <v>7</v>
      </c>
      <c r="KM5" s="191">
        <f>KI5+KK5-KL5</f>
        <v>161</v>
      </c>
      <c r="KN5" s="192"/>
      <c r="KO5" s="166"/>
      <c r="KP5" s="166">
        <v>7</v>
      </c>
      <c r="KQ5" s="191">
        <f>KM5+KO5-KP5</f>
        <v>154</v>
      </c>
      <c r="KR5" s="168"/>
      <c r="KS5" s="168">
        <v>7</v>
      </c>
      <c r="KT5" s="174">
        <f>KQ5+KR5-KS5</f>
        <v>147</v>
      </c>
      <c r="KU5" s="168"/>
      <c r="KV5" s="168"/>
      <c r="KW5" s="168">
        <v>7</v>
      </c>
      <c r="KX5" s="194">
        <f>KT5+KV5-KW5</f>
        <v>140</v>
      </c>
      <c r="KY5" s="193"/>
      <c r="KZ5" s="193"/>
      <c r="LA5" s="193">
        <v>7</v>
      </c>
      <c r="LB5" s="194">
        <f>KX5+KZ5-LA5</f>
        <v>133</v>
      </c>
      <c r="LC5" s="193"/>
      <c r="LD5" s="193">
        <v>7</v>
      </c>
      <c r="LE5" s="194">
        <f t="shared" ref="LE5:LE68" si="10">LB5+LC5-LD5</f>
        <v>126</v>
      </c>
      <c r="LF5" s="168"/>
      <c r="LG5" s="168">
        <v>7</v>
      </c>
      <c r="LH5" s="174">
        <f t="shared" ref="LH5:LH68" si="11">LE5+LF5-LG5</f>
        <v>119</v>
      </c>
      <c r="LI5" s="195"/>
      <c r="LJ5" s="195">
        <v>7</v>
      </c>
      <c r="LK5" s="196">
        <f>LH5+LI5-LJ5</f>
        <v>112</v>
      </c>
      <c r="LL5" s="168"/>
      <c r="LM5" s="168"/>
      <c r="LN5" s="168">
        <v>7</v>
      </c>
      <c r="LO5" s="174">
        <f>LK5+LM5-LN5</f>
        <v>105</v>
      </c>
      <c r="LP5" s="168"/>
      <c r="LQ5" s="168"/>
      <c r="LR5" s="168">
        <v>8</v>
      </c>
      <c r="LS5" s="174">
        <f>LO5+LQ5-LR5</f>
        <v>97</v>
      </c>
      <c r="LT5" s="197"/>
      <c r="LU5" s="168"/>
      <c r="LV5" s="168">
        <v>7</v>
      </c>
      <c r="LW5" s="174">
        <f>LS5+LU5-LV5</f>
        <v>90</v>
      </c>
      <c r="LX5" s="197"/>
      <c r="LY5" s="168"/>
      <c r="LZ5" s="168">
        <v>7</v>
      </c>
      <c r="MA5" s="174">
        <f>LW5+LY5-LZ5</f>
        <v>83</v>
      </c>
      <c r="MB5" s="197"/>
      <c r="MC5" s="168"/>
      <c r="MD5" s="168">
        <v>7</v>
      </c>
      <c r="ME5" s="174">
        <f>MA5+MC5-MD5</f>
        <v>76</v>
      </c>
      <c r="MF5" s="197"/>
      <c r="MG5" s="181"/>
      <c r="MH5" s="181"/>
      <c r="MI5" s="182">
        <f>ME5+MG5-MH5</f>
        <v>76</v>
      </c>
      <c r="MJ5" s="198"/>
      <c r="MK5" s="181"/>
      <c r="ML5" s="181">
        <v>8</v>
      </c>
      <c r="MM5" s="182">
        <f>MI5+MK5-ML5</f>
        <v>68</v>
      </c>
      <c r="MN5" s="198"/>
      <c r="MO5" s="168"/>
      <c r="MP5" s="168">
        <v>7</v>
      </c>
      <c r="MQ5" s="174">
        <f>MM5+MO5-MP5</f>
        <v>61</v>
      </c>
      <c r="MR5" s="197"/>
      <c r="MS5" s="168"/>
      <c r="MT5" s="168">
        <v>7</v>
      </c>
      <c r="MU5" s="174">
        <f>MQ5+MS5-MT5</f>
        <v>54</v>
      </c>
      <c r="MV5" s="197"/>
      <c r="MW5" s="168"/>
      <c r="MX5" s="168">
        <v>7</v>
      </c>
      <c r="MY5" s="174">
        <f>MU5+MW5-MX5</f>
        <v>47</v>
      </c>
      <c r="MZ5" s="197"/>
      <c r="NA5" s="199"/>
      <c r="NB5" s="200">
        <v>7</v>
      </c>
      <c r="NC5" s="201">
        <f>MY5+NA5-NB5</f>
        <v>40</v>
      </c>
      <c r="ND5" s="200"/>
      <c r="NE5" s="199"/>
      <c r="NF5" s="199">
        <v>8</v>
      </c>
      <c r="NG5" s="201">
        <f>NC5+NE5-NF5</f>
        <v>32</v>
      </c>
      <c r="NH5" s="200"/>
      <c r="NI5" s="199">
        <v>178</v>
      </c>
      <c r="NJ5" s="199">
        <v>7</v>
      </c>
      <c r="NK5" s="201">
        <f>NG5+NI5-NJ5</f>
        <v>203</v>
      </c>
      <c r="NL5" s="200"/>
      <c r="NM5" s="199"/>
      <c r="NN5" s="199">
        <v>8</v>
      </c>
      <c r="NO5" s="201">
        <f>NK5+NM5-NN5</f>
        <v>195</v>
      </c>
      <c r="NP5" s="200"/>
      <c r="NQ5" s="166"/>
      <c r="NR5" s="166">
        <v>7</v>
      </c>
      <c r="NS5" s="189">
        <f>NO5+NQ5-NR5</f>
        <v>188</v>
      </c>
      <c r="NT5" s="202"/>
      <c r="NU5" s="166"/>
      <c r="NV5" s="166">
        <v>7</v>
      </c>
      <c r="NW5" s="189">
        <f>NS5+NU5-NV5</f>
        <v>181</v>
      </c>
      <c r="NX5" s="202"/>
      <c r="NY5" s="166"/>
      <c r="NZ5" s="166">
        <v>7</v>
      </c>
      <c r="OA5" s="189">
        <f>NW5+NY5-NZ5</f>
        <v>174</v>
      </c>
      <c r="OB5" s="202"/>
      <c r="OC5" s="166"/>
      <c r="OD5" s="166">
        <v>7</v>
      </c>
      <c r="OE5" s="189">
        <f>OA5+OC5-OD5</f>
        <v>167</v>
      </c>
      <c r="OF5" s="202"/>
      <c r="OG5" s="166"/>
      <c r="OH5" s="166"/>
      <c r="OI5" s="189">
        <f>OE5+OG5-OH5</f>
        <v>167</v>
      </c>
      <c r="OJ5" s="202"/>
      <c r="OK5" s="166"/>
      <c r="OL5" s="166">
        <v>7</v>
      </c>
      <c r="OM5" s="189">
        <f>OI5+OK5-OL5</f>
        <v>160</v>
      </c>
      <c r="ON5" s="202"/>
      <c r="OO5" s="166"/>
      <c r="OP5" s="166">
        <v>8</v>
      </c>
      <c r="OQ5" s="189">
        <f>OM5+OO5-OP5</f>
        <v>152</v>
      </c>
      <c r="OR5" s="202"/>
      <c r="OS5" s="166"/>
      <c r="OT5" s="166">
        <v>7</v>
      </c>
      <c r="OU5" s="189">
        <f>OQ5+OS5-OT5</f>
        <v>145</v>
      </c>
      <c r="OV5" s="202"/>
      <c r="OW5" s="166"/>
      <c r="OX5" s="166">
        <v>8</v>
      </c>
      <c r="OY5" s="189">
        <f>OU5+OW5-OX5</f>
        <v>137</v>
      </c>
      <c r="OZ5" s="202"/>
      <c r="PA5" s="166"/>
      <c r="PB5" s="166">
        <v>7</v>
      </c>
      <c r="PC5" s="189">
        <f>OY5+PA5-PB5</f>
        <v>130</v>
      </c>
      <c r="PD5" s="202"/>
      <c r="PE5" s="166"/>
      <c r="PF5" s="166">
        <v>8</v>
      </c>
      <c r="PG5" s="189">
        <f>PC5+PE5-PF5</f>
        <v>122</v>
      </c>
      <c r="PH5" s="202"/>
      <c r="PI5" s="166"/>
      <c r="PJ5" s="166">
        <v>9</v>
      </c>
      <c r="PK5" s="189">
        <f>PG5+PI5-PJ5</f>
        <v>113</v>
      </c>
      <c r="PL5" s="202"/>
      <c r="PM5" s="166"/>
      <c r="PN5" s="166">
        <v>8</v>
      </c>
      <c r="PO5" s="189">
        <f>PK5+PM5-PN5</f>
        <v>105</v>
      </c>
      <c r="PP5" s="202"/>
      <c r="PQ5" s="166"/>
      <c r="PR5" s="166">
        <v>8</v>
      </c>
      <c r="PS5" s="189">
        <f>PO5+PQ5-PR5</f>
        <v>97</v>
      </c>
      <c r="PT5" s="202"/>
      <c r="PU5" s="166"/>
      <c r="PV5" s="166">
        <v>7</v>
      </c>
      <c r="PW5" s="189">
        <f>PS5+PU5-PV5</f>
        <v>90</v>
      </c>
      <c r="PX5" s="202"/>
      <c r="PY5" s="166"/>
      <c r="PZ5" s="166">
        <v>8</v>
      </c>
      <c r="QA5" s="189">
        <f>PW5+PY5-PZ5</f>
        <v>82</v>
      </c>
      <c r="QB5" s="202"/>
      <c r="QC5" s="166"/>
      <c r="QD5" s="166">
        <v>9</v>
      </c>
      <c r="QE5" s="189">
        <f>QA5+QC5-QD5</f>
        <v>73</v>
      </c>
      <c r="QF5" s="202"/>
      <c r="QG5" s="166"/>
      <c r="QH5" s="166"/>
      <c r="QI5" s="189">
        <f>QE5+QG5-QH5</f>
        <v>73</v>
      </c>
      <c r="QJ5" s="202"/>
      <c r="QK5" s="166"/>
      <c r="QL5" s="166">
        <v>7</v>
      </c>
      <c r="QM5" s="189">
        <f>QI5+QK5-QL5</f>
        <v>66</v>
      </c>
      <c r="QN5" s="202"/>
      <c r="QO5" s="166"/>
      <c r="QP5" s="166">
        <v>8</v>
      </c>
      <c r="QQ5" s="189">
        <f>QM5+QO5-QP5</f>
        <v>58</v>
      </c>
      <c r="QR5" s="202"/>
      <c r="QS5" s="203"/>
      <c r="QT5" s="166">
        <v>7</v>
      </c>
      <c r="QU5" s="189">
        <f>QQ5+QS5-QT5</f>
        <v>51</v>
      </c>
      <c r="QV5" s="202"/>
      <c r="QW5" s="203"/>
      <c r="QX5" s="166">
        <v>7</v>
      </c>
      <c r="QY5" s="189">
        <f>QU5+QW5-QX5</f>
        <v>44</v>
      </c>
      <c r="QZ5" s="202"/>
      <c r="RA5" s="203"/>
      <c r="RB5" s="166">
        <v>8</v>
      </c>
      <c r="RC5" s="189">
        <f>QY5+RA5-RB5</f>
        <v>36</v>
      </c>
      <c r="RD5" s="202"/>
      <c r="RE5" s="203"/>
      <c r="RF5" s="166">
        <v>7</v>
      </c>
      <c r="RG5" s="189">
        <f>RC5+RE5-RF5</f>
        <v>29</v>
      </c>
      <c r="RH5" s="202"/>
      <c r="RI5" s="203"/>
      <c r="RJ5" s="166"/>
      <c r="RK5" s="189">
        <f>RG5+RI5-RJ5</f>
        <v>29</v>
      </c>
      <c r="RL5" s="202"/>
      <c r="RM5" s="203"/>
      <c r="RN5" s="166">
        <v>6</v>
      </c>
      <c r="RO5" s="189">
        <f>RK5+RM5-RN5</f>
        <v>23</v>
      </c>
      <c r="RP5" s="202"/>
      <c r="RQ5" s="203"/>
      <c r="RR5" s="166">
        <v>11</v>
      </c>
      <c r="RS5" s="189">
        <f>RO5+RQ5-RR5</f>
        <v>12</v>
      </c>
      <c r="RT5" s="202"/>
      <c r="RU5" s="203">
        <v>198</v>
      </c>
      <c r="RV5" s="166">
        <v>12</v>
      </c>
      <c r="RW5" s="189">
        <f>RS5+RU5-RV5</f>
        <v>198</v>
      </c>
      <c r="RX5" s="202"/>
      <c r="RY5" s="203"/>
      <c r="RZ5" s="166">
        <v>7</v>
      </c>
      <c r="SA5" s="189">
        <f>RW5+RY5-RZ5</f>
        <v>191</v>
      </c>
      <c r="SB5" s="202"/>
      <c r="SC5" s="203"/>
      <c r="SD5" s="166">
        <v>7</v>
      </c>
      <c r="SE5" s="189">
        <f>SA5+SC5-SD5</f>
        <v>184</v>
      </c>
      <c r="SF5" s="202"/>
      <c r="SG5" s="203"/>
      <c r="SH5" s="166">
        <v>7</v>
      </c>
      <c r="SI5" s="189">
        <f>SE5+SG5-SH5</f>
        <v>177</v>
      </c>
      <c r="SJ5" s="202"/>
      <c r="SK5" s="203"/>
      <c r="SL5" s="166">
        <v>7</v>
      </c>
      <c r="SM5" s="189">
        <f>SI5+SK5-SL5</f>
        <v>170</v>
      </c>
      <c r="SN5" s="202"/>
      <c r="SO5" s="203"/>
      <c r="SP5" s="166">
        <v>7</v>
      </c>
      <c r="SQ5" s="189">
        <f>SM5+SO5-SP5</f>
        <v>163</v>
      </c>
      <c r="SR5" s="202"/>
      <c r="SS5" s="203"/>
      <c r="ST5" s="166">
        <v>7</v>
      </c>
      <c r="SU5" s="189">
        <f>SQ5+SS5-ST5</f>
        <v>156</v>
      </c>
      <c r="SV5" s="202"/>
      <c r="SW5" s="203"/>
      <c r="SX5" s="166">
        <v>7</v>
      </c>
      <c r="SY5" s="189">
        <f>SU5+SW5-SX5</f>
        <v>149</v>
      </c>
      <c r="SZ5" s="202"/>
      <c r="TA5" s="203"/>
      <c r="TB5" s="166">
        <v>7</v>
      </c>
      <c r="TC5" s="189">
        <f>SY5+TA5-TB5</f>
        <v>142</v>
      </c>
      <c r="TD5" s="202"/>
      <c r="TE5" s="204">
        <f>+DR5+DV5+DY5+EB5+EF5+EI5+EL5+EP5+ES5+EW5+FA5+FD5+FG5+FJ5+FM5+FQ5+FU5+FY5+GB5+GE5+GI5+GM5+GP5+GS5+GV5+GY5</f>
        <v>165</v>
      </c>
      <c r="TF5" s="205">
        <f>+TE5/26</f>
        <v>6.3461538461538458</v>
      </c>
      <c r="TG5" s="123"/>
      <c r="TH5" s="204">
        <f>+HB5+HE5+HH5+HK5+HO5+HS5+HW5+HZ5+IC5+IF5+IJ5+IN5+IQ5+IT5+IW5+IZ5+JC5+JF5+JI5+JM5+JQ5+JU5+JX5+KA5+KE5+KH5</f>
        <v>182</v>
      </c>
      <c r="TI5" s="205">
        <f>+TH5/26</f>
        <v>7</v>
      </c>
      <c r="TJ5" s="124"/>
      <c r="TK5" s="204">
        <f>+KL5+KP5+KS5+KW5+LA5+LD5+LG5+LJ5+LN5+LR5+LV5+LZ5+MD5+MH5+ML5+MP5+MT5+MX5+NB5+NF5+NJ5+NN5+NR5+NV5+NZ5+OD5+OH5</f>
        <v>179</v>
      </c>
      <c r="TL5" s="205">
        <f>+TK5/27</f>
        <v>6.6296296296296298</v>
      </c>
      <c r="TM5" s="124"/>
      <c r="TN5" s="204">
        <f>+TE5+TH5+TK5</f>
        <v>526</v>
      </c>
      <c r="TO5" s="205">
        <f>+TN5/79</f>
        <v>6.6582278481012658</v>
      </c>
    </row>
    <row r="6" spans="1:535" s="206" customFormat="1" ht="29.25" customHeight="1" thickBot="1" x14ac:dyDescent="0.5">
      <c r="A6" s="207">
        <f>A5+1</f>
        <v>2</v>
      </c>
      <c r="B6" s="159" t="s">
        <v>254</v>
      </c>
      <c r="C6" s="160" t="s">
        <v>122</v>
      </c>
      <c r="D6" s="132">
        <v>143</v>
      </c>
      <c r="E6" s="161">
        <v>67</v>
      </c>
      <c r="F6" s="161">
        <v>5</v>
      </c>
      <c r="G6" s="132">
        <f t="shared" ref="G6:G26" si="12">+D6+E6-F6</f>
        <v>205</v>
      </c>
      <c r="H6" s="162"/>
      <c r="I6" s="161"/>
      <c r="J6" s="161">
        <v>7</v>
      </c>
      <c r="K6" s="132">
        <v>198</v>
      </c>
      <c r="L6" s="162"/>
      <c r="M6" s="161"/>
      <c r="N6" s="161">
        <v>7</v>
      </c>
      <c r="O6" s="132">
        <v>191</v>
      </c>
      <c r="P6" s="163"/>
      <c r="Q6" s="161"/>
      <c r="R6" s="161">
        <v>7</v>
      </c>
      <c r="S6" s="132">
        <v>184</v>
      </c>
      <c r="T6" s="162"/>
      <c r="U6" s="164"/>
      <c r="V6" s="161">
        <v>7</v>
      </c>
      <c r="W6" s="165">
        <f t="shared" si="0"/>
        <v>177</v>
      </c>
      <c r="X6" s="166"/>
      <c r="Y6" s="166">
        <v>7</v>
      </c>
      <c r="Z6" s="165">
        <f t="shared" ref="Z6:Z69" si="13">W6+X6-Y6</f>
        <v>170</v>
      </c>
      <c r="AA6" s="167"/>
      <c r="AB6" s="168">
        <v>7</v>
      </c>
      <c r="AC6" s="169">
        <f t="shared" ref="AC6:AC69" si="14">Z6+AA6-AB6</f>
        <v>163</v>
      </c>
      <c r="AD6" s="167"/>
      <c r="AE6" s="168">
        <v>7</v>
      </c>
      <c r="AF6" s="169">
        <f t="shared" ref="AF6:AF69" si="15">AC6+AD6-AE6</f>
        <v>156</v>
      </c>
      <c r="AG6" s="168"/>
      <c r="AH6" s="168">
        <v>7</v>
      </c>
      <c r="AI6" s="170">
        <f t="shared" ref="AI6:AI69" si="16">AF6+AG6-AH6</f>
        <v>149</v>
      </c>
      <c r="AJ6" s="167"/>
      <c r="AK6" s="167"/>
      <c r="AL6" s="171">
        <v>7</v>
      </c>
      <c r="AM6" s="172">
        <f t="shared" ref="AM6:AM69" si="17">AI6+AK6-AL6</f>
        <v>142</v>
      </c>
      <c r="AN6" s="167"/>
      <c r="AO6" s="171"/>
      <c r="AP6" s="171">
        <v>7</v>
      </c>
      <c r="AQ6" s="172">
        <f t="shared" ref="AQ6:AQ69" si="18">AM6+AO6-AP6</f>
        <v>135</v>
      </c>
      <c r="AR6" s="171"/>
      <c r="AS6" s="167"/>
      <c r="AT6" s="171">
        <v>15</v>
      </c>
      <c r="AU6" s="172">
        <f t="shared" ref="AU6:AU69" si="19">AQ6+AS6-AT6</f>
        <v>120</v>
      </c>
      <c r="AV6" s="168"/>
      <c r="AW6" s="168">
        <v>7</v>
      </c>
      <c r="AX6" s="168"/>
      <c r="AY6" s="169">
        <f t="shared" ref="AY6:AY69" si="20">AU6+AV6-AW6</f>
        <v>113</v>
      </c>
      <c r="AZ6" s="168"/>
      <c r="BA6" s="168">
        <v>7</v>
      </c>
      <c r="BB6" s="169">
        <f t="shared" ref="BB6:BB69" si="21">AY6+AZ6-BA6</f>
        <v>106</v>
      </c>
      <c r="BC6" s="168"/>
      <c r="BD6" s="173">
        <v>7</v>
      </c>
      <c r="BE6" s="169">
        <f t="shared" ref="BE6:BE69" si="22">BB6+BC6-BD6</f>
        <v>99</v>
      </c>
      <c r="BF6" s="168"/>
      <c r="BG6" s="168">
        <v>7</v>
      </c>
      <c r="BH6" s="174">
        <f t="shared" si="1"/>
        <v>92</v>
      </c>
      <c r="BI6" s="168"/>
      <c r="BJ6" s="168">
        <v>7</v>
      </c>
      <c r="BK6" s="174">
        <f t="shared" ref="BK6:BK69" si="23">BH6+BI6-BJ6</f>
        <v>85</v>
      </c>
      <c r="BL6" s="168"/>
      <c r="BM6" s="168">
        <v>7</v>
      </c>
      <c r="BN6" s="174">
        <f t="shared" ref="BN6:BN69" si="24">BK6+BL6-BM6</f>
        <v>78</v>
      </c>
      <c r="BO6" s="168"/>
      <c r="BP6" s="168">
        <v>7</v>
      </c>
      <c r="BQ6" s="174">
        <f t="shared" ref="BQ6:BQ69" si="25">BN6+BO6-BP6</f>
        <v>71</v>
      </c>
      <c r="BR6" s="168"/>
      <c r="BS6" s="168">
        <v>3</v>
      </c>
      <c r="BT6" s="174">
        <f t="shared" si="2"/>
        <v>68</v>
      </c>
      <c r="BU6" s="168"/>
      <c r="BV6" s="168">
        <v>9</v>
      </c>
      <c r="BW6" s="174">
        <f t="shared" ref="BW6:BW69" si="26">BT6+BU6-BV6</f>
        <v>59</v>
      </c>
      <c r="BX6" s="168"/>
      <c r="BY6" s="168">
        <v>7</v>
      </c>
      <c r="BZ6" s="174">
        <f t="shared" ref="BZ6:BZ69" si="27">BW6+BX6-BY6</f>
        <v>52</v>
      </c>
      <c r="CA6" s="168"/>
      <c r="CB6" s="168">
        <v>8</v>
      </c>
      <c r="CC6" s="175">
        <f t="shared" ref="CC6:CC69" si="28">BZ6+CA6-CB6</f>
        <v>44</v>
      </c>
      <c r="CD6" s="171"/>
      <c r="CE6" s="171">
        <v>7</v>
      </c>
      <c r="CF6" s="176">
        <f t="shared" ref="CF6:CF69" si="29">+CC6+CD6-CE6</f>
        <v>37</v>
      </c>
      <c r="CG6" s="171"/>
      <c r="CH6" s="171">
        <v>8</v>
      </c>
      <c r="CI6" s="176">
        <f t="shared" ref="CI6:CI69" si="30">+CF6+CG6-CH6</f>
        <v>29</v>
      </c>
      <c r="CJ6" s="171"/>
      <c r="CK6" s="171">
        <v>7</v>
      </c>
      <c r="CL6" s="177">
        <f t="shared" ref="CL6:CL69" si="31">CI6+CJ6-CK6</f>
        <v>22</v>
      </c>
      <c r="CM6" s="171"/>
      <c r="CN6" s="171"/>
      <c r="CO6" s="171">
        <v>7</v>
      </c>
      <c r="CP6" s="177">
        <f t="shared" ref="CP6:CP69" si="32">CL6+CN6-CO6</f>
        <v>15</v>
      </c>
      <c r="CQ6" s="171"/>
      <c r="CR6" s="171">
        <v>195</v>
      </c>
      <c r="CS6" s="171">
        <f>7+7</f>
        <v>14</v>
      </c>
      <c r="CT6" s="176">
        <f t="shared" ref="CT6:CT69" si="33">CP6+CR6-CS6</f>
        <v>196</v>
      </c>
      <c r="CU6" s="178"/>
      <c r="CV6" s="171"/>
      <c r="CW6" s="171">
        <v>7</v>
      </c>
      <c r="CX6" s="176">
        <f t="shared" ref="CX6:CX69" si="34">CT6+CV6-CW6</f>
        <v>189</v>
      </c>
      <c r="CY6" s="171"/>
      <c r="CZ6" s="171"/>
      <c r="DA6" s="171">
        <v>7</v>
      </c>
      <c r="DB6" s="176">
        <f t="shared" si="3"/>
        <v>182</v>
      </c>
      <c r="DC6" s="171"/>
      <c r="DD6" s="171">
        <v>7</v>
      </c>
      <c r="DE6" s="175">
        <f t="shared" ref="DE6:DE69" si="35">DB6+DC6-DD6</f>
        <v>175</v>
      </c>
      <c r="DF6" s="179"/>
      <c r="DG6" s="171"/>
      <c r="DH6" s="171">
        <v>7</v>
      </c>
      <c r="DI6" s="176">
        <f t="shared" ref="DI6:DI69" si="36">DE6+DG6-DH6</f>
        <v>168</v>
      </c>
      <c r="DJ6" s="180"/>
      <c r="DK6" s="180"/>
      <c r="DL6" s="176">
        <f t="shared" ref="DL6:DL69" si="37">DI6+DJ6-DK6</f>
        <v>168</v>
      </c>
      <c r="DM6" s="171"/>
      <c r="DN6" s="171">
        <v>7</v>
      </c>
      <c r="DO6" s="177">
        <f t="shared" ref="DO6:DO69" si="38">DL6+DM6-DN6</f>
        <v>161</v>
      </c>
      <c r="DP6" s="167"/>
      <c r="DQ6" s="171"/>
      <c r="DR6" s="171">
        <v>7</v>
      </c>
      <c r="DS6" s="177">
        <f t="shared" ref="DS6:DS69" si="39">+DO6+DQ6-DR6</f>
        <v>154</v>
      </c>
      <c r="DT6" s="167"/>
      <c r="DU6" s="171"/>
      <c r="DV6" s="171"/>
      <c r="DW6" s="177">
        <f t="shared" ref="DW6:DW69" si="40">+DS6+DU6-DV6</f>
        <v>154</v>
      </c>
      <c r="DX6" s="171"/>
      <c r="DY6" s="171">
        <v>7</v>
      </c>
      <c r="DZ6" s="177">
        <f t="shared" ref="DZ6:DZ69" si="41">DW6+DX6-DY6</f>
        <v>147</v>
      </c>
      <c r="EA6" s="168"/>
      <c r="EB6" s="168">
        <v>7</v>
      </c>
      <c r="EC6" s="175">
        <f t="shared" ref="EC6:EC69" si="42">DZ6+EA6-EB6</f>
        <v>140</v>
      </c>
      <c r="ED6" s="167"/>
      <c r="EE6" s="168"/>
      <c r="EF6" s="168">
        <v>7</v>
      </c>
      <c r="EG6" s="174">
        <f t="shared" ref="EG6:EG69" si="43">EC6+EE6-EF6</f>
        <v>133</v>
      </c>
      <c r="EH6" s="168"/>
      <c r="EI6" s="168">
        <v>7</v>
      </c>
      <c r="EJ6" s="174">
        <f t="shared" ref="EJ6:EJ69" si="44">EG6+EH6-EI6</f>
        <v>126</v>
      </c>
      <c r="EK6" s="181"/>
      <c r="EL6" s="181">
        <v>7</v>
      </c>
      <c r="EM6" s="182">
        <f t="shared" ref="EM6:EM69" si="45">EJ6+EK6-EL6</f>
        <v>119</v>
      </c>
      <c r="EN6" s="167"/>
      <c r="EO6" s="181"/>
      <c r="EP6" s="181">
        <f>7+7</f>
        <v>14</v>
      </c>
      <c r="EQ6" s="182">
        <f t="shared" ref="EQ6:EQ69" si="46">EM6+EO6-EP6</f>
        <v>105</v>
      </c>
      <c r="ER6" s="183"/>
      <c r="ES6" s="183">
        <v>7</v>
      </c>
      <c r="ET6" s="184">
        <f t="shared" ref="ET6:ET69" si="47">EQ6+ER6-ES6</f>
        <v>98</v>
      </c>
      <c r="EU6" s="167"/>
      <c r="EV6" s="183"/>
      <c r="EW6" s="183">
        <v>7</v>
      </c>
      <c r="EX6" s="184">
        <f t="shared" ref="EX6:EX69" si="48">ET6+EV6-EW6</f>
        <v>91</v>
      </c>
      <c r="EY6" s="185"/>
      <c r="EZ6" s="181"/>
      <c r="FA6" s="181">
        <v>7</v>
      </c>
      <c r="FB6" s="184">
        <f t="shared" ref="FB6:FB69" si="49">EX6+EZ6-FA6</f>
        <v>84</v>
      </c>
      <c r="FC6" s="181"/>
      <c r="FD6" s="181">
        <v>6</v>
      </c>
      <c r="FE6" s="182">
        <f t="shared" ref="FE6:FE69" si="50">FB6+FC6-FD6</f>
        <v>78</v>
      </c>
      <c r="FF6" s="181"/>
      <c r="FG6" s="181">
        <v>7</v>
      </c>
      <c r="FH6" s="182">
        <f t="shared" ref="FH6:FH69" si="51">FE6+FF6-FG6</f>
        <v>71</v>
      </c>
      <c r="FI6" s="181"/>
      <c r="FJ6" s="181">
        <v>9</v>
      </c>
      <c r="FK6" s="182">
        <f t="shared" ref="FK6:FK69" si="52">FH6+FI6-FJ6</f>
        <v>62</v>
      </c>
      <c r="FL6" s="181"/>
      <c r="FM6" s="181">
        <v>7</v>
      </c>
      <c r="FN6" s="182">
        <f t="shared" ref="FN6:FN69" si="53">FK6+FL6-FM6</f>
        <v>55</v>
      </c>
      <c r="FO6" s="167"/>
      <c r="FP6" s="181"/>
      <c r="FQ6" s="181">
        <v>7</v>
      </c>
      <c r="FR6" s="182">
        <f t="shared" ref="FR6:FR69" si="54">FN6+FP6-FQ6</f>
        <v>48</v>
      </c>
      <c r="FS6" s="167"/>
      <c r="FT6" s="181"/>
      <c r="FU6" s="181">
        <v>7</v>
      </c>
      <c r="FV6" s="182">
        <f t="shared" ref="FV6:FV69" si="55">FR6+FT6-FU6</f>
        <v>41</v>
      </c>
      <c r="FW6" s="167"/>
      <c r="FX6" s="181"/>
      <c r="FY6" s="181">
        <v>7</v>
      </c>
      <c r="FZ6" s="182">
        <f t="shared" ref="FZ6:FZ69" si="56">FV6+FX6-FY6</f>
        <v>34</v>
      </c>
      <c r="GA6" s="181"/>
      <c r="GB6" s="181">
        <v>8</v>
      </c>
      <c r="GC6" s="182">
        <f t="shared" ref="GC6:GC69" si="57">FZ6+GA6-GB6</f>
        <v>26</v>
      </c>
      <c r="GD6" s="181"/>
      <c r="GE6" s="181">
        <v>1</v>
      </c>
      <c r="GF6" s="188">
        <f t="shared" ref="GF6:GF69" si="58">GC6+GD6-GE6</f>
        <v>25</v>
      </c>
      <c r="GG6" s="167"/>
      <c r="GH6" s="181">
        <v>185</v>
      </c>
      <c r="GI6" s="181">
        <v>14</v>
      </c>
      <c r="GJ6" s="188">
        <f>GF6+GH6-GI6</f>
        <v>196</v>
      </c>
      <c r="GK6" s="167"/>
      <c r="GL6" s="181"/>
      <c r="GM6" s="181"/>
      <c r="GN6" s="182">
        <f>GJ6+GL6-GM6</f>
        <v>196</v>
      </c>
      <c r="GO6" s="181"/>
      <c r="GP6" s="181">
        <v>7</v>
      </c>
      <c r="GQ6" s="182">
        <f t="shared" ref="GQ6:GQ69" si="59">GN6+GO6-GP6</f>
        <v>189</v>
      </c>
      <c r="GR6" s="181"/>
      <c r="GS6" s="181">
        <v>7</v>
      </c>
      <c r="GT6" s="182">
        <f t="shared" ref="GT6:GT69" si="60">GQ6+GR6-GS6</f>
        <v>182</v>
      </c>
      <c r="GU6" s="181"/>
      <c r="GV6" s="181">
        <v>7</v>
      </c>
      <c r="GW6" s="182">
        <f t="shared" ref="GW6:GW69" si="61">GT6+GU6-GV6</f>
        <v>175</v>
      </c>
      <c r="GX6" s="181"/>
      <c r="GY6" s="181">
        <v>8</v>
      </c>
      <c r="GZ6" s="182">
        <f t="shared" ref="GZ6:GZ69" si="62">GW6+GX6-GY6</f>
        <v>167</v>
      </c>
      <c r="HA6" s="168"/>
      <c r="HB6" s="181">
        <v>7</v>
      </c>
      <c r="HC6" s="182">
        <f t="shared" ref="HC6:HC69" si="63">GZ6+HA6-HB6</f>
        <v>160</v>
      </c>
      <c r="HD6" s="168"/>
      <c r="HE6" s="181">
        <v>7</v>
      </c>
      <c r="HF6" s="182">
        <f t="shared" ref="HF6:HF69" si="64">HC6+HD6-HE6</f>
        <v>153</v>
      </c>
      <c r="HG6" s="181"/>
      <c r="HH6" s="181">
        <v>7</v>
      </c>
      <c r="HI6" s="182">
        <f t="shared" si="4"/>
        <v>146</v>
      </c>
      <c r="HJ6" s="181"/>
      <c r="HK6" s="181">
        <v>8</v>
      </c>
      <c r="HL6" s="182">
        <f t="shared" si="5"/>
        <v>138</v>
      </c>
      <c r="HM6" s="167"/>
      <c r="HN6" s="181"/>
      <c r="HO6" s="181">
        <v>7</v>
      </c>
      <c r="HP6" s="182">
        <f t="shared" ref="HP6:HP69" si="65">HL6+HN6-HO6</f>
        <v>131</v>
      </c>
      <c r="HQ6" s="181"/>
      <c r="HR6" s="181"/>
      <c r="HS6" s="181">
        <v>7</v>
      </c>
      <c r="HT6" s="182">
        <f t="shared" ref="HT6:HT69" si="66">HP6+HR6-HS6</f>
        <v>124</v>
      </c>
      <c r="HU6" s="181"/>
      <c r="HV6" s="181"/>
      <c r="HW6" s="181">
        <v>7</v>
      </c>
      <c r="HX6" s="182">
        <f t="shared" ref="HX6:HX69" si="67">HT6+HV6-HW6</f>
        <v>117</v>
      </c>
      <c r="HY6" s="181"/>
      <c r="HZ6" s="181">
        <v>14</v>
      </c>
      <c r="IA6" s="182">
        <f t="shared" ref="IA6:IA69" si="68">HX6+HY6-HZ6</f>
        <v>103</v>
      </c>
      <c r="IB6" s="181"/>
      <c r="IC6" s="181">
        <v>7</v>
      </c>
      <c r="ID6" s="182">
        <f t="shared" ref="ID6:ID69" si="69">IA6+IB6-IC6</f>
        <v>96</v>
      </c>
      <c r="IE6" s="168"/>
      <c r="IF6" s="168">
        <v>7</v>
      </c>
      <c r="IG6" s="175">
        <f t="shared" ref="IG6:IG69" si="70">ID6+IE6-IF6</f>
        <v>89</v>
      </c>
      <c r="IH6" s="167"/>
      <c r="II6" s="168"/>
      <c r="IJ6" s="168">
        <v>7</v>
      </c>
      <c r="IK6" s="175">
        <f t="shared" ref="IK6:IK69" si="71">IG6+II6-IJ6</f>
        <v>82</v>
      </c>
      <c r="IL6" s="167"/>
      <c r="IM6" s="181"/>
      <c r="IN6" s="181">
        <v>7</v>
      </c>
      <c r="IO6" s="182">
        <f t="shared" ref="IO6:IO69" si="72">IK6+IM6-IN6</f>
        <v>75</v>
      </c>
      <c r="IP6" s="181"/>
      <c r="IQ6" s="181">
        <v>7</v>
      </c>
      <c r="IR6" s="182">
        <f t="shared" si="6"/>
        <v>68</v>
      </c>
      <c r="IS6" s="181"/>
      <c r="IT6" s="181">
        <v>7</v>
      </c>
      <c r="IU6" s="182">
        <f t="shared" si="7"/>
        <v>61</v>
      </c>
      <c r="IV6" s="181"/>
      <c r="IW6" s="181">
        <v>7</v>
      </c>
      <c r="IX6" s="182">
        <f t="shared" si="8"/>
        <v>54</v>
      </c>
      <c r="IY6" s="166"/>
      <c r="IZ6" s="166">
        <v>7</v>
      </c>
      <c r="JA6" s="189">
        <f t="shared" si="9"/>
        <v>47</v>
      </c>
      <c r="JB6" s="166"/>
      <c r="JC6" s="166">
        <v>5</v>
      </c>
      <c r="JD6" s="189">
        <f t="shared" ref="JD6:JD69" si="73">JA6+JB6-JC6</f>
        <v>42</v>
      </c>
      <c r="JE6" s="166"/>
      <c r="JF6" s="166">
        <v>7</v>
      </c>
      <c r="JG6" s="189">
        <f t="shared" ref="JG6:JG69" si="74">JD6+JE6-JF6</f>
        <v>35</v>
      </c>
      <c r="JH6" s="171"/>
      <c r="JI6" s="171">
        <v>7</v>
      </c>
      <c r="JJ6" s="190">
        <f t="shared" ref="JJ6:JJ69" si="75">JG6+JH6-JI6</f>
        <v>28</v>
      </c>
      <c r="JK6" s="167"/>
      <c r="JL6" s="171"/>
      <c r="JM6" s="171">
        <v>7</v>
      </c>
      <c r="JN6" s="190">
        <f t="shared" ref="JN6:JN69" si="76">JJ6+JL6-JM6</f>
        <v>21</v>
      </c>
      <c r="JO6" s="167"/>
      <c r="JP6" s="159">
        <v>189</v>
      </c>
      <c r="JQ6" s="159">
        <v>7</v>
      </c>
      <c r="JR6" s="191">
        <f t="shared" ref="JR6:JR69" si="77">JN6+JP6-JQ6</f>
        <v>203</v>
      </c>
      <c r="JS6" s="192"/>
      <c r="JT6" s="193"/>
      <c r="JU6" s="193">
        <v>14</v>
      </c>
      <c r="JV6" s="194">
        <f t="shared" ref="JV6:JV69" si="78">JR6+JT6-JU6</f>
        <v>189</v>
      </c>
      <c r="JW6" s="159"/>
      <c r="JX6" s="159">
        <v>7</v>
      </c>
      <c r="JY6" s="194">
        <f t="shared" ref="JY6:JY69" si="79">JV6+JW6-JX6</f>
        <v>182</v>
      </c>
      <c r="JZ6" s="168"/>
      <c r="KA6" s="168">
        <v>8</v>
      </c>
      <c r="KB6" s="190">
        <f t="shared" ref="KB6:KB69" si="80">JY6+JZ6-KA6</f>
        <v>174</v>
      </c>
      <c r="KC6" s="192"/>
      <c r="KD6" s="168"/>
      <c r="KE6" s="168">
        <v>7</v>
      </c>
      <c r="KF6" s="190">
        <f t="shared" ref="KF6:KF69" si="81">KB6+KD6-KE6</f>
        <v>167</v>
      </c>
      <c r="KG6" s="166"/>
      <c r="KH6" s="166">
        <v>7</v>
      </c>
      <c r="KI6" s="191">
        <f t="shared" ref="KI6:KI69" si="82">KF6+KG6-KH6</f>
        <v>160</v>
      </c>
      <c r="KJ6" s="192"/>
      <c r="KK6" s="166"/>
      <c r="KL6" s="166">
        <v>7</v>
      </c>
      <c r="KM6" s="191">
        <f t="shared" ref="KM6:KM69" si="83">KI6+KK6-KL6</f>
        <v>153</v>
      </c>
      <c r="KN6" s="192"/>
      <c r="KO6" s="166"/>
      <c r="KP6" s="166">
        <v>7</v>
      </c>
      <c r="KQ6" s="191">
        <f t="shared" ref="KQ6:KQ69" si="84">KM6+KO6-KP6</f>
        <v>146</v>
      </c>
      <c r="KR6" s="168"/>
      <c r="KS6" s="168">
        <v>7</v>
      </c>
      <c r="KT6" s="174">
        <f t="shared" ref="KT6:KT69" si="85">KQ6+KR6-KS6</f>
        <v>139</v>
      </c>
      <c r="KU6" s="168"/>
      <c r="KV6" s="168"/>
      <c r="KW6" s="168">
        <v>7</v>
      </c>
      <c r="KX6" s="194">
        <f t="shared" ref="KX6:KX69" si="86">KT6+KV6-KW6</f>
        <v>132</v>
      </c>
      <c r="KY6" s="193"/>
      <c r="KZ6" s="193"/>
      <c r="LA6" s="193">
        <v>7</v>
      </c>
      <c r="LB6" s="194">
        <f t="shared" ref="LB6:LB69" si="87">KX6+KZ6-LA6</f>
        <v>125</v>
      </c>
      <c r="LC6" s="193"/>
      <c r="LD6" s="193">
        <v>7</v>
      </c>
      <c r="LE6" s="194">
        <f t="shared" si="10"/>
        <v>118</v>
      </c>
      <c r="LF6" s="168"/>
      <c r="LG6" s="168">
        <v>7</v>
      </c>
      <c r="LH6" s="174">
        <f t="shared" si="11"/>
        <v>111</v>
      </c>
      <c r="LI6" s="195"/>
      <c r="LJ6" s="195">
        <v>7</v>
      </c>
      <c r="LK6" s="196">
        <f t="shared" ref="LK6:LK69" si="88">LH6+LI6-LJ6</f>
        <v>104</v>
      </c>
      <c r="LL6" s="168"/>
      <c r="LM6" s="168"/>
      <c r="LN6" s="168">
        <v>14</v>
      </c>
      <c r="LO6" s="174">
        <f t="shared" ref="LO6:LO69" si="89">LK6+LM6-LN6</f>
        <v>90</v>
      </c>
      <c r="LP6" s="168"/>
      <c r="LQ6" s="168"/>
      <c r="LR6" s="168">
        <v>7</v>
      </c>
      <c r="LS6" s="174">
        <f t="shared" ref="LS6:LS69" si="90">LO6+LQ6-LR6</f>
        <v>83</v>
      </c>
      <c r="LT6" s="197"/>
      <c r="LU6" s="168"/>
      <c r="LV6" s="168">
        <v>7</v>
      </c>
      <c r="LW6" s="174">
        <f t="shared" ref="LW6:LW69" si="91">LS6+LU6-LV6</f>
        <v>76</v>
      </c>
      <c r="LX6" s="197"/>
      <c r="LY6" s="168"/>
      <c r="LZ6" s="168">
        <v>8</v>
      </c>
      <c r="MA6" s="174">
        <f t="shared" ref="MA6:MA69" si="92">LW6+LY6-LZ6</f>
        <v>68</v>
      </c>
      <c r="MB6" s="197"/>
      <c r="MC6" s="168"/>
      <c r="MD6" s="168">
        <v>7</v>
      </c>
      <c r="ME6" s="174">
        <f t="shared" ref="ME6:ME69" si="93">MA6+MC6-MD6</f>
        <v>61</v>
      </c>
      <c r="MF6" s="197"/>
      <c r="MG6" s="181"/>
      <c r="MH6" s="181"/>
      <c r="MI6" s="182">
        <f t="shared" ref="MI6:MI69" si="94">ME6+MG6-MH6</f>
        <v>61</v>
      </c>
      <c r="MJ6" s="198"/>
      <c r="MK6" s="181"/>
      <c r="ML6" s="181">
        <v>7</v>
      </c>
      <c r="MM6" s="182">
        <f t="shared" ref="MM6:MM69" si="95">MI6+MK6-ML6</f>
        <v>54</v>
      </c>
      <c r="MN6" s="198"/>
      <c r="MO6" s="168"/>
      <c r="MP6" s="168">
        <v>7</v>
      </c>
      <c r="MQ6" s="174">
        <f t="shared" ref="MQ6:MQ69" si="96">MM6+MO6-MP6</f>
        <v>47</v>
      </c>
      <c r="MR6" s="197"/>
      <c r="MS6" s="168"/>
      <c r="MT6" s="168">
        <v>7</v>
      </c>
      <c r="MU6" s="174">
        <f t="shared" ref="MU6:MU69" si="97">MQ6+MS6-MT6</f>
        <v>40</v>
      </c>
      <c r="MV6" s="197"/>
      <c r="MW6" s="168"/>
      <c r="MX6" s="168">
        <v>7</v>
      </c>
      <c r="MY6" s="174">
        <f t="shared" ref="MY6:MY69" si="98">MU6+MW6-MX6</f>
        <v>33</v>
      </c>
      <c r="MZ6" s="197"/>
      <c r="NA6" s="199"/>
      <c r="NB6" s="208">
        <v>7</v>
      </c>
      <c r="NC6" s="201">
        <f>MY6+NA6-NB6</f>
        <v>26</v>
      </c>
      <c r="ND6" s="200"/>
      <c r="NE6" s="199"/>
      <c r="NF6" s="209">
        <v>7</v>
      </c>
      <c r="NG6" s="201">
        <f>NC6+NE6-NF6</f>
        <v>19</v>
      </c>
      <c r="NH6" s="200"/>
      <c r="NI6" s="199">
        <v>191</v>
      </c>
      <c r="NJ6" s="209">
        <v>7</v>
      </c>
      <c r="NK6" s="201">
        <f>NG6+NI6-NJ6</f>
        <v>203</v>
      </c>
      <c r="NL6" s="200"/>
      <c r="NM6" s="199"/>
      <c r="NN6" s="209">
        <v>7</v>
      </c>
      <c r="NO6" s="201">
        <f>NK6+NM6-NN6</f>
        <v>196</v>
      </c>
      <c r="NP6" s="200"/>
      <c r="NQ6" s="166"/>
      <c r="NR6" s="210">
        <v>15</v>
      </c>
      <c r="NS6" s="189">
        <f>NO6+NQ6-NR6</f>
        <v>181</v>
      </c>
      <c r="NT6" s="202"/>
      <c r="NU6" s="166"/>
      <c r="NV6" s="210">
        <v>8</v>
      </c>
      <c r="NW6" s="189">
        <f t="shared" ref="NW6:NW69" si="99">NS6+NU6-NV6</f>
        <v>173</v>
      </c>
      <c r="NX6" s="202"/>
      <c r="NY6" s="166"/>
      <c r="NZ6" s="210">
        <v>8</v>
      </c>
      <c r="OA6" s="189">
        <f t="shared" ref="OA6:OA69" si="100">NW6+NY6-NZ6</f>
        <v>165</v>
      </c>
      <c r="OB6" s="202"/>
      <c r="OC6" s="166"/>
      <c r="OD6" s="210">
        <v>7</v>
      </c>
      <c r="OE6" s="189">
        <f t="shared" ref="OE6:OE69" si="101">OA6+OC6-OD6</f>
        <v>158</v>
      </c>
      <c r="OF6" s="202"/>
      <c r="OG6" s="166"/>
      <c r="OH6" s="210"/>
      <c r="OI6" s="189">
        <f t="shared" ref="OI6:OI69" si="102">OE6+OG6-OH6</f>
        <v>158</v>
      </c>
      <c r="OJ6" s="202"/>
      <c r="OK6" s="166"/>
      <c r="OL6" s="210">
        <v>8</v>
      </c>
      <c r="OM6" s="189">
        <f t="shared" ref="OM6:OM69" si="103">OI6+OK6-OL6</f>
        <v>150</v>
      </c>
      <c r="ON6" s="202"/>
      <c r="OO6" s="166"/>
      <c r="OP6" s="210">
        <v>7</v>
      </c>
      <c r="OQ6" s="189">
        <f>OM6+OO6-OP6</f>
        <v>143</v>
      </c>
      <c r="OR6" s="202"/>
      <c r="OS6" s="166"/>
      <c r="OT6" s="210">
        <v>7</v>
      </c>
      <c r="OU6" s="189">
        <f>OQ6+OS6-OT6</f>
        <v>136</v>
      </c>
      <c r="OV6" s="202"/>
      <c r="OW6" s="166"/>
      <c r="OX6" s="210">
        <v>7</v>
      </c>
      <c r="OY6" s="189">
        <f>OU6+OW6-OX6</f>
        <v>129</v>
      </c>
      <c r="OZ6" s="202"/>
      <c r="PA6" s="166"/>
      <c r="PB6" s="210">
        <v>7</v>
      </c>
      <c r="PC6" s="189">
        <f>OY6+PA6-PB6</f>
        <v>122</v>
      </c>
      <c r="PD6" s="202"/>
      <c r="PE6" s="166"/>
      <c r="PF6" s="210">
        <v>7</v>
      </c>
      <c r="PG6" s="189">
        <f>PC6+PE6-PF6</f>
        <v>115</v>
      </c>
      <c r="PH6" s="202"/>
      <c r="PI6" s="166"/>
      <c r="PJ6" s="210">
        <v>7</v>
      </c>
      <c r="PK6" s="189">
        <f>PG6+PI6-PJ6</f>
        <v>108</v>
      </c>
      <c r="PL6" s="202"/>
      <c r="PM6" s="166"/>
      <c r="PN6" s="210">
        <v>7</v>
      </c>
      <c r="PO6" s="189">
        <f>PK6+PM6-PN6</f>
        <v>101</v>
      </c>
      <c r="PP6" s="202"/>
      <c r="PQ6" s="166"/>
      <c r="PR6" s="210">
        <v>7</v>
      </c>
      <c r="PS6" s="189">
        <f>PO6+PQ6-PR6</f>
        <v>94</v>
      </c>
      <c r="PT6" s="202"/>
      <c r="PU6" s="166"/>
      <c r="PV6" s="210">
        <f>7+7</f>
        <v>14</v>
      </c>
      <c r="PW6" s="189">
        <f>PS6+PU6-PV6</f>
        <v>80</v>
      </c>
      <c r="PX6" s="202"/>
      <c r="PY6" s="166"/>
      <c r="PZ6" s="210">
        <v>9</v>
      </c>
      <c r="QA6" s="189">
        <f>PW6+PY6-PZ6</f>
        <v>71</v>
      </c>
      <c r="QB6" s="202"/>
      <c r="QC6" s="166"/>
      <c r="QD6" s="210">
        <v>7</v>
      </c>
      <c r="QE6" s="189">
        <f>QA6+QC6-QD6</f>
        <v>64</v>
      </c>
      <c r="QF6" s="202"/>
      <c r="QG6" s="166"/>
      <c r="QH6" s="210"/>
      <c r="QI6" s="189">
        <f>QE6+QG6-QH6</f>
        <v>64</v>
      </c>
      <c r="QJ6" s="202"/>
      <c r="QK6" s="166"/>
      <c r="QL6" s="210">
        <v>10</v>
      </c>
      <c r="QM6" s="189">
        <f>QI6+QK6-QL6</f>
        <v>54</v>
      </c>
      <c r="QN6" s="202"/>
      <c r="QO6" s="166"/>
      <c r="QP6" s="210">
        <v>10</v>
      </c>
      <c r="QQ6" s="189">
        <f>QM6+QO6-QP6</f>
        <v>44</v>
      </c>
      <c r="QR6" s="202"/>
      <c r="QS6" s="203"/>
      <c r="QT6" s="210">
        <v>7</v>
      </c>
      <c r="QU6" s="189">
        <f>QQ6+QS6-QT6</f>
        <v>37</v>
      </c>
      <c r="QV6" s="202"/>
      <c r="QW6" s="203"/>
      <c r="QX6" s="210">
        <v>8</v>
      </c>
      <c r="QY6" s="189">
        <f>QU6+QW6-QX6</f>
        <v>29</v>
      </c>
      <c r="QZ6" s="202"/>
      <c r="RA6" s="203"/>
      <c r="RB6" s="210">
        <v>7</v>
      </c>
      <c r="RC6" s="189">
        <f>QY6+RA6-RB6</f>
        <v>22</v>
      </c>
      <c r="RD6" s="202"/>
      <c r="RE6" s="203"/>
      <c r="RF6" s="210">
        <v>7</v>
      </c>
      <c r="RG6" s="189">
        <f>RC6+RE6-RF6</f>
        <v>15</v>
      </c>
      <c r="RH6" s="202"/>
      <c r="RI6" s="203"/>
      <c r="RJ6" s="210"/>
      <c r="RK6" s="189">
        <f>RG6+RI6-RJ6</f>
        <v>15</v>
      </c>
      <c r="RL6" s="202"/>
      <c r="RM6" s="203"/>
      <c r="RN6" s="210">
        <v>8</v>
      </c>
      <c r="RO6" s="189">
        <f>RK6+RM6-RN6</f>
        <v>7</v>
      </c>
      <c r="RP6" s="202"/>
      <c r="RQ6" s="203"/>
      <c r="RR6" s="210">
        <v>4</v>
      </c>
      <c r="RS6" s="189">
        <f>RO6+RQ6-RR6</f>
        <v>3</v>
      </c>
      <c r="RT6" s="202"/>
      <c r="RU6" s="203">
        <v>207</v>
      </c>
      <c r="RV6" s="210">
        <v>3</v>
      </c>
      <c r="RW6" s="189">
        <f>RS6+RU6-RV6</f>
        <v>207</v>
      </c>
      <c r="RX6" s="202"/>
      <c r="RY6" s="203"/>
      <c r="RZ6" s="166">
        <v>7</v>
      </c>
      <c r="SA6" s="189">
        <f t="shared" ref="SA6:SA69" si="104">RW6+RY6-RZ6</f>
        <v>200</v>
      </c>
      <c r="SB6" s="202"/>
      <c r="SC6" s="203"/>
      <c r="SD6" s="166">
        <f>7+7</f>
        <v>14</v>
      </c>
      <c r="SE6" s="189">
        <f t="shared" ref="SE6:SE69" si="105">SA6+SC6-SD6</f>
        <v>186</v>
      </c>
      <c r="SF6" s="202"/>
      <c r="SG6" s="203"/>
      <c r="SH6" s="166">
        <v>8</v>
      </c>
      <c r="SI6" s="189">
        <f t="shared" ref="SI6:SI69" si="106">SE6+SG6-SH6</f>
        <v>178</v>
      </c>
      <c r="SJ6" s="202"/>
      <c r="SK6" s="203"/>
      <c r="SL6" s="166">
        <v>7</v>
      </c>
      <c r="SM6" s="189">
        <f t="shared" ref="SM6:SM69" si="107">SI6+SK6-SL6</f>
        <v>171</v>
      </c>
      <c r="SN6" s="202"/>
      <c r="SO6" s="203"/>
      <c r="SP6" s="166">
        <v>7</v>
      </c>
      <c r="SQ6" s="189">
        <f t="shared" ref="SQ6:SQ69" si="108">SM6+SO6-SP6</f>
        <v>164</v>
      </c>
      <c r="SR6" s="202"/>
      <c r="SS6" s="203"/>
      <c r="ST6" s="166">
        <v>8</v>
      </c>
      <c r="SU6" s="189">
        <f t="shared" ref="SU6:SU69" si="109">SQ6+SS6-ST6</f>
        <v>156</v>
      </c>
      <c r="SV6" s="202"/>
      <c r="SW6" s="203"/>
      <c r="SX6" s="166">
        <v>7</v>
      </c>
      <c r="SY6" s="189">
        <f t="shared" ref="SY6:SY69" si="110">SU6+SW6-SX6</f>
        <v>149</v>
      </c>
      <c r="SZ6" s="202"/>
      <c r="TA6" s="203"/>
      <c r="TB6" s="166">
        <v>7</v>
      </c>
      <c r="TC6" s="189">
        <f t="shared" ref="TC6:TC69" si="111">SY6+TA6-TB6</f>
        <v>142</v>
      </c>
      <c r="TD6" s="202"/>
      <c r="TE6" s="204">
        <f t="shared" ref="TE6:TE69" si="112">+DR6+DV6+DY6+EB6+EF6+EI6+EL6+EP6+ES6+EW6+FA6+FD6+FG6+FJ6+FM6+FQ6+FU6+FY6+GB6+GE6+GI6+GM6+GP6+GS6+GV6+GY6</f>
        <v>179</v>
      </c>
      <c r="TF6" s="205">
        <f t="shared" ref="TF6:TF69" si="113">+TE6/26</f>
        <v>6.884615384615385</v>
      </c>
      <c r="TG6" s="123"/>
      <c r="TH6" s="204">
        <f t="shared" ref="TH6:TH69" si="114">+HB6+HE6+HH6+HK6+HO6+HS6+HW6+HZ6+IC6+IF6+IJ6+IN6+IQ6+IT6+IW6+IZ6+JC6+JF6+JI6+JM6+JQ6+JU6+JX6+KA6+KE6+KH6</f>
        <v>196</v>
      </c>
      <c r="TI6" s="205">
        <f t="shared" ref="TI6:TI69" si="115">+TH6/26</f>
        <v>7.5384615384615383</v>
      </c>
      <c r="TJ6" s="124"/>
      <c r="TK6" s="204">
        <f t="shared" ref="TK6:TK69" si="116">+KL6+KP6+KS6+KW6+LA6+LD6+LG6+LJ6+LN6+LR6+LV6+LZ6+MD6+MH6+ML6+MP6+MT6+MX6+NB6+NF6+NJ6+NN6+NR6+NV6+NZ6+OD6+OH6</f>
        <v>193</v>
      </c>
      <c r="TL6" s="205">
        <f t="shared" ref="TL6:TL69" si="117">+TK6/27</f>
        <v>7.1481481481481479</v>
      </c>
      <c r="TM6" s="124"/>
      <c r="TN6" s="204">
        <f t="shared" ref="TN6:TN69" si="118">+TE6+TH6+TK6</f>
        <v>568</v>
      </c>
      <c r="TO6" s="205">
        <f t="shared" ref="TO6:TO69" si="119">+TN6/79</f>
        <v>7.1898734177215191</v>
      </c>
    </row>
    <row r="7" spans="1:535" s="206" customFormat="1" ht="29.25" thickBot="1" x14ac:dyDescent="0.5">
      <c r="A7" s="158">
        <v>3</v>
      </c>
      <c r="B7" s="159" t="s">
        <v>255</v>
      </c>
      <c r="C7" s="160" t="s">
        <v>122</v>
      </c>
      <c r="D7" s="211">
        <v>93</v>
      </c>
      <c r="E7" s="161">
        <v>57</v>
      </c>
      <c r="F7" s="161">
        <v>4</v>
      </c>
      <c r="G7" s="211">
        <f t="shared" si="12"/>
        <v>146</v>
      </c>
      <c r="H7" s="199"/>
      <c r="I7" s="161"/>
      <c r="J7" s="161">
        <v>5</v>
      </c>
      <c r="K7" s="211">
        <v>141</v>
      </c>
      <c r="L7" s="199"/>
      <c r="M7" s="161"/>
      <c r="N7" s="161">
        <v>5</v>
      </c>
      <c r="O7" s="211">
        <v>136</v>
      </c>
      <c r="P7" s="212"/>
      <c r="Q7" s="161"/>
      <c r="R7" s="161">
        <v>5</v>
      </c>
      <c r="S7" s="211">
        <v>131</v>
      </c>
      <c r="T7" s="199"/>
      <c r="U7" s="213"/>
      <c r="V7" s="161">
        <v>5</v>
      </c>
      <c r="W7" s="165">
        <f t="shared" si="0"/>
        <v>126</v>
      </c>
      <c r="X7" s="214"/>
      <c r="Y7" s="166">
        <v>5</v>
      </c>
      <c r="Z7" s="165">
        <f t="shared" si="13"/>
        <v>121</v>
      </c>
      <c r="AA7" s="167"/>
      <c r="AB7" s="168">
        <v>3</v>
      </c>
      <c r="AC7" s="169">
        <f t="shared" si="14"/>
        <v>118</v>
      </c>
      <c r="AD7" s="167"/>
      <c r="AE7" s="168">
        <v>5</v>
      </c>
      <c r="AF7" s="169">
        <f t="shared" si="15"/>
        <v>113</v>
      </c>
      <c r="AG7" s="168"/>
      <c r="AH7" s="168">
        <v>5</v>
      </c>
      <c r="AI7" s="170">
        <f t="shared" si="16"/>
        <v>108</v>
      </c>
      <c r="AJ7" s="167"/>
      <c r="AK7" s="167"/>
      <c r="AL7" s="171">
        <v>5</v>
      </c>
      <c r="AM7" s="172">
        <f t="shared" si="17"/>
        <v>103</v>
      </c>
      <c r="AN7" s="167"/>
      <c r="AO7" s="171"/>
      <c r="AP7" s="171">
        <v>5</v>
      </c>
      <c r="AQ7" s="172">
        <f t="shared" si="18"/>
        <v>98</v>
      </c>
      <c r="AR7" s="171"/>
      <c r="AS7" s="167"/>
      <c r="AT7" s="171">
        <v>17</v>
      </c>
      <c r="AU7" s="172">
        <f t="shared" si="19"/>
        <v>81</v>
      </c>
      <c r="AV7" s="168"/>
      <c r="AW7" s="168">
        <v>5</v>
      </c>
      <c r="AX7" s="168"/>
      <c r="AY7" s="169">
        <f t="shared" si="20"/>
        <v>76</v>
      </c>
      <c r="AZ7" s="168"/>
      <c r="BA7" s="168">
        <v>5</v>
      </c>
      <c r="BB7" s="169">
        <f t="shared" si="21"/>
        <v>71</v>
      </c>
      <c r="BC7" s="168"/>
      <c r="BD7" s="173">
        <v>5</v>
      </c>
      <c r="BE7" s="169">
        <f t="shared" si="22"/>
        <v>66</v>
      </c>
      <c r="BF7" s="168"/>
      <c r="BG7" s="168">
        <v>5</v>
      </c>
      <c r="BH7" s="174">
        <f t="shared" si="1"/>
        <v>61</v>
      </c>
      <c r="BI7" s="168"/>
      <c r="BJ7" s="168">
        <v>5</v>
      </c>
      <c r="BK7" s="174">
        <f t="shared" si="23"/>
        <v>56</v>
      </c>
      <c r="BL7" s="168"/>
      <c r="BM7" s="168">
        <v>5</v>
      </c>
      <c r="BN7" s="174">
        <f t="shared" si="24"/>
        <v>51</v>
      </c>
      <c r="BO7" s="168"/>
      <c r="BP7" s="168">
        <v>5</v>
      </c>
      <c r="BQ7" s="174">
        <f t="shared" si="25"/>
        <v>46</v>
      </c>
      <c r="BR7" s="168"/>
      <c r="BS7" s="168">
        <v>1</v>
      </c>
      <c r="BT7" s="174">
        <f t="shared" si="2"/>
        <v>45</v>
      </c>
      <c r="BU7" s="168"/>
      <c r="BV7" s="168">
        <v>9</v>
      </c>
      <c r="BW7" s="174">
        <f t="shared" si="26"/>
        <v>36</v>
      </c>
      <c r="BX7" s="168"/>
      <c r="BY7" s="168">
        <v>5</v>
      </c>
      <c r="BZ7" s="174">
        <f t="shared" si="27"/>
        <v>31</v>
      </c>
      <c r="CA7" s="168"/>
      <c r="CB7" s="168">
        <v>5</v>
      </c>
      <c r="CC7" s="175">
        <f t="shared" si="28"/>
        <v>26</v>
      </c>
      <c r="CD7" s="171"/>
      <c r="CE7" s="171">
        <v>5</v>
      </c>
      <c r="CF7" s="176">
        <f t="shared" si="29"/>
        <v>21</v>
      </c>
      <c r="CG7" s="171"/>
      <c r="CH7" s="171">
        <v>5</v>
      </c>
      <c r="CI7" s="176">
        <f t="shared" si="30"/>
        <v>16</v>
      </c>
      <c r="CJ7" s="171"/>
      <c r="CK7" s="171">
        <v>5</v>
      </c>
      <c r="CL7" s="177">
        <f t="shared" si="31"/>
        <v>11</v>
      </c>
      <c r="CM7" s="171"/>
      <c r="CN7" s="171"/>
      <c r="CO7" s="171">
        <v>5</v>
      </c>
      <c r="CP7" s="177">
        <f t="shared" si="32"/>
        <v>6</v>
      </c>
      <c r="CQ7" s="171"/>
      <c r="CR7" s="171">
        <v>144</v>
      </c>
      <c r="CS7" s="171">
        <f>12+5</f>
        <v>17</v>
      </c>
      <c r="CT7" s="176">
        <f t="shared" si="33"/>
        <v>133</v>
      </c>
      <c r="CU7" s="178"/>
      <c r="CV7" s="171"/>
      <c r="CW7" s="171">
        <v>5</v>
      </c>
      <c r="CX7" s="176">
        <f t="shared" si="34"/>
        <v>128</v>
      </c>
      <c r="CY7" s="171"/>
      <c r="CZ7" s="171"/>
      <c r="DA7" s="171">
        <v>5</v>
      </c>
      <c r="DB7" s="176">
        <f t="shared" si="3"/>
        <v>123</v>
      </c>
      <c r="DC7" s="171"/>
      <c r="DD7" s="171">
        <v>5</v>
      </c>
      <c r="DE7" s="175">
        <f t="shared" si="35"/>
        <v>118</v>
      </c>
      <c r="DF7" s="179"/>
      <c r="DG7" s="171"/>
      <c r="DH7" s="171">
        <v>5</v>
      </c>
      <c r="DI7" s="176">
        <f t="shared" si="36"/>
        <v>113</v>
      </c>
      <c r="DJ7" s="180"/>
      <c r="DK7" s="180"/>
      <c r="DL7" s="176">
        <f t="shared" si="37"/>
        <v>113</v>
      </c>
      <c r="DM7" s="171"/>
      <c r="DN7" s="171">
        <v>5</v>
      </c>
      <c r="DO7" s="177">
        <f t="shared" si="38"/>
        <v>108</v>
      </c>
      <c r="DP7" s="167"/>
      <c r="DQ7" s="171"/>
      <c r="DR7" s="171">
        <v>5</v>
      </c>
      <c r="DS7" s="177">
        <f t="shared" si="39"/>
        <v>103</v>
      </c>
      <c r="DT7" s="167"/>
      <c r="DU7" s="171"/>
      <c r="DV7" s="171"/>
      <c r="DW7" s="177">
        <f t="shared" si="40"/>
        <v>103</v>
      </c>
      <c r="DX7" s="171"/>
      <c r="DY7" s="171">
        <v>5</v>
      </c>
      <c r="DZ7" s="177">
        <f t="shared" si="41"/>
        <v>98</v>
      </c>
      <c r="EA7" s="168"/>
      <c r="EB7" s="168">
        <v>5</v>
      </c>
      <c r="EC7" s="175">
        <f t="shared" si="42"/>
        <v>93</v>
      </c>
      <c r="ED7" s="167"/>
      <c r="EE7" s="168"/>
      <c r="EF7" s="168">
        <v>5</v>
      </c>
      <c r="EG7" s="174">
        <f t="shared" si="43"/>
        <v>88</v>
      </c>
      <c r="EH7" s="168"/>
      <c r="EI7" s="168">
        <v>5</v>
      </c>
      <c r="EJ7" s="174">
        <f t="shared" si="44"/>
        <v>83</v>
      </c>
      <c r="EK7" s="181"/>
      <c r="EL7" s="181">
        <v>5</v>
      </c>
      <c r="EM7" s="182">
        <f t="shared" si="45"/>
        <v>78</v>
      </c>
      <c r="EN7" s="167"/>
      <c r="EO7" s="181"/>
      <c r="EP7" s="181">
        <f>6+5</f>
        <v>11</v>
      </c>
      <c r="EQ7" s="182">
        <f t="shared" si="46"/>
        <v>67</v>
      </c>
      <c r="ER7" s="183"/>
      <c r="ES7" s="183">
        <v>5</v>
      </c>
      <c r="ET7" s="184">
        <f t="shared" si="47"/>
        <v>62</v>
      </c>
      <c r="EU7" s="167"/>
      <c r="EV7" s="183"/>
      <c r="EW7" s="183">
        <v>5</v>
      </c>
      <c r="EX7" s="184">
        <f t="shared" si="48"/>
        <v>57</v>
      </c>
      <c r="EY7" s="185"/>
      <c r="EZ7" s="181"/>
      <c r="FA7" s="181">
        <v>5</v>
      </c>
      <c r="FB7" s="184">
        <f t="shared" si="49"/>
        <v>52</v>
      </c>
      <c r="FC7" s="181"/>
      <c r="FD7" s="181">
        <v>5</v>
      </c>
      <c r="FE7" s="182">
        <f t="shared" si="50"/>
        <v>47</v>
      </c>
      <c r="FF7" s="181"/>
      <c r="FG7" s="181">
        <v>5</v>
      </c>
      <c r="FH7" s="182">
        <f t="shared" si="51"/>
        <v>42</v>
      </c>
      <c r="FI7" s="181"/>
      <c r="FJ7" s="181">
        <v>6</v>
      </c>
      <c r="FK7" s="182">
        <f t="shared" si="52"/>
        <v>36</v>
      </c>
      <c r="FL7" s="181"/>
      <c r="FM7" s="181">
        <v>5</v>
      </c>
      <c r="FN7" s="182">
        <f t="shared" si="53"/>
        <v>31</v>
      </c>
      <c r="FO7" s="167"/>
      <c r="FP7" s="181"/>
      <c r="FQ7" s="181">
        <v>5</v>
      </c>
      <c r="FR7" s="182">
        <f t="shared" si="54"/>
        <v>26</v>
      </c>
      <c r="FS7" s="167"/>
      <c r="FT7" s="181"/>
      <c r="FU7" s="181">
        <v>6</v>
      </c>
      <c r="FV7" s="182">
        <f t="shared" si="55"/>
        <v>20</v>
      </c>
      <c r="FW7" s="167"/>
      <c r="FX7" s="181"/>
      <c r="FY7" s="181">
        <v>5</v>
      </c>
      <c r="FZ7" s="182">
        <f t="shared" si="56"/>
        <v>15</v>
      </c>
      <c r="GA7" s="181"/>
      <c r="GB7" s="181">
        <v>5</v>
      </c>
      <c r="GC7" s="182">
        <f t="shared" si="57"/>
        <v>10</v>
      </c>
      <c r="GD7" s="181"/>
      <c r="GE7" s="181"/>
      <c r="GF7" s="188">
        <f t="shared" si="58"/>
        <v>10</v>
      </c>
      <c r="GG7" s="167"/>
      <c r="GH7" s="181">
        <v>140</v>
      </c>
      <c r="GI7" s="181">
        <v>17</v>
      </c>
      <c r="GJ7" s="188">
        <f t="shared" ref="GJ7:GJ70" si="120">GF7+GH7-GI7</f>
        <v>133</v>
      </c>
      <c r="GK7" s="167"/>
      <c r="GL7" s="181"/>
      <c r="GM7" s="181"/>
      <c r="GN7" s="182">
        <f t="shared" ref="GN7:GN70" si="121">GJ7+GL7-GM7</f>
        <v>133</v>
      </c>
      <c r="GO7" s="181"/>
      <c r="GP7" s="181">
        <v>5</v>
      </c>
      <c r="GQ7" s="182">
        <f t="shared" si="59"/>
        <v>128</v>
      </c>
      <c r="GR7" s="181"/>
      <c r="GS7" s="181">
        <v>5</v>
      </c>
      <c r="GT7" s="182">
        <f t="shared" si="60"/>
        <v>123</v>
      </c>
      <c r="GU7" s="181"/>
      <c r="GV7" s="181">
        <v>5</v>
      </c>
      <c r="GW7" s="182">
        <f t="shared" si="61"/>
        <v>118</v>
      </c>
      <c r="GX7" s="181"/>
      <c r="GY7" s="181">
        <v>5</v>
      </c>
      <c r="GZ7" s="182">
        <f t="shared" si="62"/>
        <v>113</v>
      </c>
      <c r="HA7" s="168"/>
      <c r="HB7" s="181">
        <v>5</v>
      </c>
      <c r="HC7" s="182">
        <f t="shared" si="63"/>
        <v>108</v>
      </c>
      <c r="HD7" s="168"/>
      <c r="HE7" s="181">
        <v>2</v>
      </c>
      <c r="HF7" s="182">
        <f t="shared" si="64"/>
        <v>106</v>
      </c>
      <c r="HG7" s="181"/>
      <c r="HH7" s="181">
        <v>3</v>
      </c>
      <c r="HI7" s="182">
        <f t="shared" si="4"/>
        <v>103</v>
      </c>
      <c r="HJ7" s="181"/>
      <c r="HK7" s="181">
        <v>5</v>
      </c>
      <c r="HL7" s="182">
        <f t="shared" si="5"/>
        <v>98</v>
      </c>
      <c r="HM7" s="167"/>
      <c r="HN7" s="181"/>
      <c r="HO7" s="181">
        <v>5</v>
      </c>
      <c r="HP7" s="182">
        <f t="shared" si="65"/>
        <v>93</v>
      </c>
      <c r="HQ7" s="181"/>
      <c r="HR7" s="181"/>
      <c r="HS7" s="181">
        <v>5</v>
      </c>
      <c r="HT7" s="182">
        <f t="shared" si="66"/>
        <v>88</v>
      </c>
      <c r="HU7" s="181"/>
      <c r="HV7" s="181"/>
      <c r="HW7" s="181">
        <v>5</v>
      </c>
      <c r="HX7" s="182">
        <f t="shared" si="67"/>
        <v>83</v>
      </c>
      <c r="HY7" s="181"/>
      <c r="HZ7" s="181">
        <v>5</v>
      </c>
      <c r="IA7" s="182">
        <f t="shared" si="68"/>
        <v>78</v>
      </c>
      <c r="IB7" s="181"/>
      <c r="IC7" s="181">
        <v>5</v>
      </c>
      <c r="ID7" s="182">
        <f t="shared" si="69"/>
        <v>73</v>
      </c>
      <c r="IE7" s="168"/>
      <c r="IF7" s="168">
        <v>6</v>
      </c>
      <c r="IG7" s="175">
        <f t="shared" si="70"/>
        <v>67</v>
      </c>
      <c r="IH7" s="167"/>
      <c r="II7" s="168"/>
      <c r="IJ7" s="168">
        <v>5</v>
      </c>
      <c r="IK7" s="175">
        <f t="shared" si="71"/>
        <v>62</v>
      </c>
      <c r="IL7" s="167"/>
      <c r="IM7" s="181"/>
      <c r="IN7" s="181">
        <v>5</v>
      </c>
      <c r="IO7" s="182">
        <f t="shared" si="72"/>
        <v>57</v>
      </c>
      <c r="IP7" s="181"/>
      <c r="IQ7" s="181">
        <v>5</v>
      </c>
      <c r="IR7" s="182">
        <f t="shared" si="6"/>
        <v>52</v>
      </c>
      <c r="IS7" s="181"/>
      <c r="IT7" s="181">
        <v>5</v>
      </c>
      <c r="IU7" s="182">
        <f t="shared" si="7"/>
        <v>47</v>
      </c>
      <c r="IV7" s="181"/>
      <c r="IW7" s="181">
        <v>5</v>
      </c>
      <c r="IX7" s="182">
        <f t="shared" si="8"/>
        <v>42</v>
      </c>
      <c r="IY7" s="166"/>
      <c r="IZ7" s="166">
        <v>5</v>
      </c>
      <c r="JA7" s="189">
        <f t="shared" si="9"/>
        <v>37</v>
      </c>
      <c r="JB7" s="166"/>
      <c r="JC7" s="166">
        <v>5</v>
      </c>
      <c r="JD7" s="189">
        <f t="shared" si="73"/>
        <v>32</v>
      </c>
      <c r="JE7" s="166"/>
      <c r="JF7" s="166">
        <v>5</v>
      </c>
      <c r="JG7" s="189">
        <f t="shared" si="74"/>
        <v>27</v>
      </c>
      <c r="JH7" s="171"/>
      <c r="JI7" s="171">
        <v>5</v>
      </c>
      <c r="JJ7" s="190">
        <f t="shared" si="75"/>
        <v>22</v>
      </c>
      <c r="JK7" s="167"/>
      <c r="JL7" s="171"/>
      <c r="JM7" s="171">
        <v>3</v>
      </c>
      <c r="JN7" s="190">
        <f t="shared" si="76"/>
        <v>19</v>
      </c>
      <c r="JO7" s="167"/>
      <c r="JP7" s="159">
        <v>131</v>
      </c>
      <c r="JQ7" s="159">
        <v>4</v>
      </c>
      <c r="JR7" s="191">
        <f t="shared" si="77"/>
        <v>146</v>
      </c>
      <c r="JS7" s="192"/>
      <c r="JT7" s="193"/>
      <c r="JU7" s="193">
        <v>17</v>
      </c>
      <c r="JV7" s="194">
        <f t="shared" si="78"/>
        <v>129</v>
      </c>
      <c r="JW7" s="159"/>
      <c r="JX7" s="159">
        <v>5</v>
      </c>
      <c r="JY7" s="194">
        <f t="shared" si="79"/>
        <v>124</v>
      </c>
      <c r="JZ7" s="168"/>
      <c r="KA7" s="168">
        <v>5</v>
      </c>
      <c r="KB7" s="190">
        <f t="shared" si="80"/>
        <v>119</v>
      </c>
      <c r="KC7" s="192"/>
      <c r="KD7" s="168"/>
      <c r="KE7" s="168">
        <v>5</v>
      </c>
      <c r="KF7" s="190">
        <f t="shared" si="81"/>
        <v>114</v>
      </c>
      <c r="KG7" s="166"/>
      <c r="KH7" s="166">
        <v>5</v>
      </c>
      <c r="KI7" s="191">
        <f t="shared" si="82"/>
        <v>109</v>
      </c>
      <c r="KJ7" s="192"/>
      <c r="KK7" s="166"/>
      <c r="KL7" s="166">
        <v>5</v>
      </c>
      <c r="KM7" s="191">
        <f t="shared" si="83"/>
        <v>104</v>
      </c>
      <c r="KN7" s="192"/>
      <c r="KO7" s="166"/>
      <c r="KP7" s="166">
        <v>5</v>
      </c>
      <c r="KQ7" s="191">
        <f t="shared" si="84"/>
        <v>99</v>
      </c>
      <c r="KR7" s="168"/>
      <c r="KS7" s="168">
        <v>5</v>
      </c>
      <c r="KT7" s="174">
        <f t="shared" si="85"/>
        <v>94</v>
      </c>
      <c r="KU7" s="168"/>
      <c r="KV7" s="168"/>
      <c r="KW7" s="168">
        <v>5</v>
      </c>
      <c r="KX7" s="194">
        <f t="shared" si="86"/>
        <v>89</v>
      </c>
      <c r="KY7" s="193"/>
      <c r="KZ7" s="193"/>
      <c r="LA7" s="193">
        <v>5</v>
      </c>
      <c r="LB7" s="194">
        <f t="shared" si="87"/>
        <v>84</v>
      </c>
      <c r="LC7" s="193"/>
      <c r="LD7" s="193">
        <v>5</v>
      </c>
      <c r="LE7" s="194">
        <f t="shared" si="10"/>
        <v>79</v>
      </c>
      <c r="LF7" s="168"/>
      <c r="LG7" s="168">
        <v>5</v>
      </c>
      <c r="LH7" s="174">
        <f t="shared" si="11"/>
        <v>74</v>
      </c>
      <c r="LI7" s="195"/>
      <c r="LJ7" s="195">
        <v>5</v>
      </c>
      <c r="LK7" s="196">
        <f t="shared" si="88"/>
        <v>69</v>
      </c>
      <c r="LL7" s="168"/>
      <c r="LM7" s="168"/>
      <c r="LN7" s="168">
        <v>17</v>
      </c>
      <c r="LO7" s="174">
        <f t="shared" si="89"/>
        <v>52</v>
      </c>
      <c r="LP7" s="168"/>
      <c r="LQ7" s="168"/>
      <c r="LR7" s="168">
        <v>6</v>
      </c>
      <c r="LS7" s="174">
        <f t="shared" si="90"/>
        <v>46</v>
      </c>
      <c r="LT7" s="197"/>
      <c r="LU7" s="168"/>
      <c r="LV7" s="168">
        <v>5</v>
      </c>
      <c r="LW7" s="174">
        <f t="shared" si="91"/>
        <v>41</v>
      </c>
      <c r="LX7" s="197"/>
      <c r="LY7" s="168"/>
      <c r="LZ7" s="168">
        <v>5</v>
      </c>
      <c r="MA7" s="174">
        <f t="shared" si="92"/>
        <v>36</v>
      </c>
      <c r="MB7" s="197"/>
      <c r="MC7" s="168"/>
      <c r="MD7" s="168">
        <v>5</v>
      </c>
      <c r="ME7" s="174">
        <f t="shared" si="93"/>
        <v>31</v>
      </c>
      <c r="MF7" s="197"/>
      <c r="MG7" s="181"/>
      <c r="MH7" s="181"/>
      <c r="MI7" s="182">
        <f t="shared" si="94"/>
        <v>31</v>
      </c>
      <c r="MJ7" s="198"/>
      <c r="MK7" s="181"/>
      <c r="ML7" s="181">
        <v>5</v>
      </c>
      <c r="MM7" s="182">
        <f t="shared" si="95"/>
        <v>26</v>
      </c>
      <c r="MN7" s="198"/>
      <c r="MO7" s="168"/>
      <c r="MP7" s="168">
        <v>5</v>
      </c>
      <c r="MQ7" s="174">
        <f t="shared" si="96"/>
        <v>21</v>
      </c>
      <c r="MR7" s="197"/>
      <c r="MS7" s="168"/>
      <c r="MT7" s="168">
        <v>5</v>
      </c>
      <c r="MU7" s="174">
        <f t="shared" si="97"/>
        <v>16</v>
      </c>
      <c r="MV7" s="197"/>
      <c r="MW7" s="168"/>
      <c r="MX7" s="168">
        <v>5</v>
      </c>
      <c r="MY7" s="174">
        <f t="shared" si="98"/>
        <v>11</v>
      </c>
      <c r="MZ7" s="197"/>
      <c r="NA7" s="199"/>
      <c r="NB7" s="199">
        <v>5</v>
      </c>
      <c r="NC7" s="201">
        <f t="shared" ref="NC7:NC70" si="122">MY7+NA7-NB7</f>
        <v>6</v>
      </c>
      <c r="ND7" s="200"/>
      <c r="NE7" s="199"/>
      <c r="NF7" s="199">
        <v>5</v>
      </c>
      <c r="NG7" s="201">
        <f t="shared" ref="NG7:NG70" si="123">NC7+NE7-NF7</f>
        <v>1</v>
      </c>
      <c r="NH7" s="200"/>
      <c r="NI7" s="199">
        <v>149</v>
      </c>
      <c r="NJ7" s="199">
        <v>1</v>
      </c>
      <c r="NK7" s="201">
        <f t="shared" ref="NK7:NK70" si="124">NG7+NI7-NJ7</f>
        <v>149</v>
      </c>
      <c r="NL7" s="200"/>
      <c r="NM7" s="199"/>
      <c r="NN7" s="199">
        <v>5</v>
      </c>
      <c r="NO7" s="201">
        <f t="shared" ref="NO7:NO70" si="125">NK7+NM7-NN7</f>
        <v>144</v>
      </c>
      <c r="NP7" s="200"/>
      <c r="NQ7" s="166"/>
      <c r="NR7" s="166">
        <v>17</v>
      </c>
      <c r="NS7" s="189">
        <f t="shared" ref="NS7:NS70" si="126">NO7+NQ7-NR7</f>
        <v>127</v>
      </c>
      <c r="NT7" s="202"/>
      <c r="NU7" s="166"/>
      <c r="NV7" s="166">
        <v>5</v>
      </c>
      <c r="NW7" s="189">
        <f t="shared" si="99"/>
        <v>122</v>
      </c>
      <c r="NX7" s="202"/>
      <c r="NY7" s="166"/>
      <c r="NZ7" s="166">
        <v>5</v>
      </c>
      <c r="OA7" s="189">
        <f t="shared" si="100"/>
        <v>117</v>
      </c>
      <c r="OB7" s="202"/>
      <c r="OC7" s="166"/>
      <c r="OD7" s="166">
        <v>5</v>
      </c>
      <c r="OE7" s="189">
        <f t="shared" si="101"/>
        <v>112</v>
      </c>
      <c r="OF7" s="202"/>
      <c r="OG7" s="166"/>
      <c r="OH7" s="166"/>
      <c r="OI7" s="189">
        <f t="shared" si="102"/>
        <v>112</v>
      </c>
      <c r="OJ7" s="202"/>
      <c r="OK7" s="166"/>
      <c r="OL7" s="166">
        <v>5</v>
      </c>
      <c r="OM7" s="189">
        <f t="shared" si="103"/>
        <v>107</v>
      </c>
      <c r="ON7" s="202"/>
      <c r="OO7" s="166"/>
      <c r="OP7" s="166">
        <v>5</v>
      </c>
      <c r="OQ7" s="189">
        <f t="shared" ref="OQ7:OQ70" si="127">OM7+OO7-OP7</f>
        <v>102</v>
      </c>
      <c r="OR7" s="202"/>
      <c r="OS7" s="166"/>
      <c r="OT7" s="166">
        <v>5</v>
      </c>
      <c r="OU7" s="189">
        <f t="shared" ref="OU7:OU70" si="128">OQ7+OS7-OT7</f>
        <v>97</v>
      </c>
      <c r="OV7" s="202"/>
      <c r="OW7" s="166"/>
      <c r="OX7" s="166">
        <v>5</v>
      </c>
      <c r="OY7" s="189">
        <f t="shared" ref="OY7:OY70" si="129">OU7+OW7-OX7</f>
        <v>92</v>
      </c>
      <c r="OZ7" s="202"/>
      <c r="PA7" s="166"/>
      <c r="PB7" s="166">
        <v>5</v>
      </c>
      <c r="PC7" s="189">
        <f t="shared" ref="PC7:PC70" si="130">OY7+PA7-PB7</f>
        <v>87</v>
      </c>
      <c r="PD7" s="202"/>
      <c r="PE7" s="166"/>
      <c r="PF7" s="166">
        <v>5</v>
      </c>
      <c r="PG7" s="189">
        <f t="shared" ref="PG7:PG70" si="131">PC7+PE7-PF7</f>
        <v>82</v>
      </c>
      <c r="PH7" s="202"/>
      <c r="PI7" s="166"/>
      <c r="PJ7" s="166">
        <v>5</v>
      </c>
      <c r="PK7" s="189">
        <f t="shared" ref="PK7:PK70" si="132">PG7+PI7-PJ7</f>
        <v>77</v>
      </c>
      <c r="PL7" s="202"/>
      <c r="PM7" s="166"/>
      <c r="PN7" s="166">
        <v>5</v>
      </c>
      <c r="PO7" s="189">
        <f t="shared" ref="PO7:PO70" si="133">PK7+PM7-PN7</f>
        <v>72</v>
      </c>
      <c r="PP7" s="202"/>
      <c r="PQ7" s="166"/>
      <c r="PR7" s="166">
        <v>5</v>
      </c>
      <c r="PS7" s="189">
        <f t="shared" ref="PS7:PS70" si="134">PO7+PQ7-PR7</f>
        <v>67</v>
      </c>
      <c r="PT7" s="202"/>
      <c r="PU7" s="166"/>
      <c r="PV7" s="166">
        <f>5+6</f>
        <v>11</v>
      </c>
      <c r="PW7" s="189">
        <f t="shared" ref="PW7:PW70" si="135">PS7+PU7-PV7</f>
        <v>56</v>
      </c>
      <c r="PX7" s="202"/>
      <c r="PY7" s="166"/>
      <c r="PZ7" s="166">
        <v>5</v>
      </c>
      <c r="QA7" s="189">
        <f t="shared" ref="QA7:QA70" si="136">PW7+PY7-PZ7</f>
        <v>51</v>
      </c>
      <c r="QB7" s="202"/>
      <c r="QC7" s="166"/>
      <c r="QD7" s="166">
        <v>5</v>
      </c>
      <c r="QE7" s="189">
        <f t="shared" ref="QE7:QE70" si="137">QA7+QC7-QD7</f>
        <v>46</v>
      </c>
      <c r="QF7" s="202"/>
      <c r="QG7" s="166"/>
      <c r="QH7" s="166"/>
      <c r="QI7" s="189">
        <f t="shared" ref="QI7:QI70" si="138">QE7+QG7-QH7</f>
        <v>46</v>
      </c>
      <c r="QJ7" s="202"/>
      <c r="QK7" s="166"/>
      <c r="QL7" s="166">
        <v>8</v>
      </c>
      <c r="QM7" s="189">
        <f t="shared" ref="QM7:QM70" si="139">QI7+QK7-QL7</f>
        <v>38</v>
      </c>
      <c r="QN7" s="202"/>
      <c r="QO7" s="166"/>
      <c r="QP7" s="166">
        <v>5</v>
      </c>
      <c r="QQ7" s="189">
        <f t="shared" ref="QQ7:QQ70" si="140">QM7+QO7-QP7</f>
        <v>33</v>
      </c>
      <c r="QR7" s="202"/>
      <c r="QS7" s="203"/>
      <c r="QT7" s="166">
        <v>5</v>
      </c>
      <c r="QU7" s="189">
        <f t="shared" ref="QU7:QU70" si="141">QQ7+QS7-QT7</f>
        <v>28</v>
      </c>
      <c r="QV7" s="202"/>
      <c r="QW7" s="203"/>
      <c r="QX7" s="166">
        <v>5</v>
      </c>
      <c r="QY7" s="189">
        <f t="shared" ref="QY7:QY70" si="142">QU7+QW7-QX7</f>
        <v>23</v>
      </c>
      <c r="QZ7" s="202"/>
      <c r="RA7" s="203"/>
      <c r="RB7" s="166">
        <v>5</v>
      </c>
      <c r="RC7" s="189">
        <f t="shared" ref="RC7:RC70" si="143">QY7+RA7-RB7</f>
        <v>18</v>
      </c>
      <c r="RD7" s="202"/>
      <c r="RE7" s="203"/>
      <c r="RF7" s="166">
        <v>5</v>
      </c>
      <c r="RG7" s="189">
        <f t="shared" ref="RG7:RG70" si="144">RC7+RE7-RF7</f>
        <v>13</v>
      </c>
      <c r="RH7" s="202"/>
      <c r="RI7" s="203"/>
      <c r="RJ7" s="166"/>
      <c r="RK7" s="189">
        <f t="shared" ref="RK7:RK70" si="145">RG7+RI7-RJ7</f>
        <v>13</v>
      </c>
      <c r="RL7" s="202"/>
      <c r="RM7" s="203"/>
      <c r="RN7" s="166">
        <v>5</v>
      </c>
      <c r="RO7" s="189">
        <f t="shared" ref="RO7:RO70" si="146">RK7+RM7-RN7</f>
        <v>8</v>
      </c>
      <c r="RP7" s="202"/>
      <c r="RQ7" s="203"/>
      <c r="RR7" s="166">
        <v>5</v>
      </c>
      <c r="RS7" s="189">
        <f t="shared" ref="RS7:RS70" si="147">RO7+RQ7-RR7</f>
        <v>3</v>
      </c>
      <c r="RT7" s="202"/>
      <c r="RU7" s="203">
        <v>147</v>
      </c>
      <c r="RV7" s="166">
        <v>3</v>
      </c>
      <c r="RW7" s="189">
        <f t="shared" ref="RW7:RW70" si="148">RS7+RU7-RV7</f>
        <v>147</v>
      </c>
      <c r="RX7" s="202"/>
      <c r="RY7" s="203"/>
      <c r="RZ7" s="166">
        <v>5</v>
      </c>
      <c r="SA7" s="189">
        <f t="shared" si="104"/>
        <v>142</v>
      </c>
      <c r="SB7" s="202"/>
      <c r="SC7" s="203"/>
      <c r="SD7" s="166">
        <f>12+5</f>
        <v>17</v>
      </c>
      <c r="SE7" s="189">
        <f t="shared" si="105"/>
        <v>125</v>
      </c>
      <c r="SF7" s="202"/>
      <c r="SG7" s="203"/>
      <c r="SH7" s="166">
        <v>5</v>
      </c>
      <c r="SI7" s="189">
        <f t="shared" si="106"/>
        <v>120</v>
      </c>
      <c r="SJ7" s="202"/>
      <c r="SK7" s="203"/>
      <c r="SL7" s="166">
        <v>4</v>
      </c>
      <c r="SM7" s="189">
        <f t="shared" si="107"/>
        <v>116</v>
      </c>
      <c r="SN7" s="202"/>
      <c r="SO7" s="203"/>
      <c r="SP7" s="166">
        <v>5</v>
      </c>
      <c r="SQ7" s="189">
        <f t="shared" si="108"/>
        <v>111</v>
      </c>
      <c r="SR7" s="202"/>
      <c r="SS7" s="203"/>
      <c r="ST7" s="166">
        <v>5</v>
      </c>
      <c r="SU7" s="189">
        <f t="shared" si="109"/>
        <v>106</v>
      </c>
      <c r="SV7" s="202"/>
      <c r="SW7" s="203"/>
      <c r="SX7" s="166">
        <v>5</v>
      </c>
      <c r="SY7" s="189">
        <f t="shared" si="110"/>
        <v>101</v>
      </c>
      <c r="SZ7" s="202"/>
      <c r="TA7" s="203"/>
      <c r="TB7" s="166">
        <f>5+1</f>
        <v>6</v>
      </c>
      <c r="TC7" s="189">
        <f t="shared" si="111"/>
        <v>95</v>
      </c>
      <c r="TD7" s="200" t="s">
        <v>256</v>
      </c>
      <c r="TE7" s="204">
        <f t="shared" si="112"/>
        <v>135</v>
      </c>
      <c r="TF7" s="205">
        <f t="shared" si="113"/>
        <v>5.1923076923076925</v>
      </c>
      <c r="TG7" s="123"/>
      <c r="TH7" s="204">
        <f t="shared" si="114"/>
        <v>135</v>
      </c>
      <c r="TI7" s="205">
        <f t="shared" si="115"/>
        <v>5.1923076923076925</v>
      </c>
      <c r="TJ7" s="124"/>
      <c r="TK7" s="204">
        <f t="shared" si="116"/>
        <v>146</v>
      </c>
      <c r="TL7" s="205">
        <f t="shared" si="117"/>
        <v>5.4074074074074074</v>
      </c>
      <c r="TM7" s="124"/>
      <c r="TN7" s="204">
        <f t="shared" si="118"/>
        <v>416</v>
      </c>
      <c r="TO7" s="205">
        <f t="shared" si="119"/>
        <v>5.2658227848101262</v>
      </c>
    </row>
    <row r="8" spans="1:535" s="206" customFormat="1" ht="29.25" thickBot="1" x14ac:dyDescent="0.5">
      <c r="A8" s="207">
        <v>4</v>
      </c>
      <c r="B8" s="159" t="s">
        <v>257</v>
      </c>
      <c r="C8" s="160" t="s">
        <v>122</v>
      </c>
      <c r="D8" s="211">
        <v>105</v>
      </c>
      <c r="E8" s="161">
        <v>45</v>
      </c>
      <c r="F8" s="161">
        <v>4</v>
      </c>
      <c r="G8" s="211">
        <f t="shared" si="12"/>
        <v>146</v>
      </c>
      <c r="H8" s="199"/>
      <c r="I8" s="161"/>
      <c r="J8" s="161">
        <v>5</v>
      </c>
      <c r="K8" s="211">
        <v>141</v>
      </c>
      <c r="L8" s="199"/>
      <c r="M8" s="161"/>
      <c r="N8" s="161">
        <v>5</v>
      </c>
      <c r="O8" s="211">
        <v>136</v>
      </c>
      <c r="P8" s="212"/>
      <c r="Q8" s="161"/>
      <c r="R8" s="161">
        <v>5</v>
      </c>
      <c r="S8" s="211">
        <v>131</v>
      </c>
      <c r="T8" s="199"/>
      <c r="U8" s="164"/>
      <c r="V8" s="161">
        <v>5</v>
      </c>
      <c r="W8" s="165">
        <f t="shared" si="0"/>
        <v>126</v>
      </c>
      <c r="X8" s="166"/>
      <c r="Y8" s="166">
        <v>5</v>
      </c>
      <c r="Z8" s="165">
        <f t="shared" si="13"/>
        <v>121</v>
      </c>
      <c r="AA8" s="167"/>
      <c r="AB8" s="168">
        <v>3</v>
      </c>
      <c r="AC8" s="169">
        <f t="shared" si="14"/>
        <v>118</v>
      </c>
      <c r="AD8" s="167"/>
      <c r="AE8" s="168">
        <v>5</v>
      </c>
      <c r="AF8" s="169">
        <f t="shared" si="15"/>
        <v>113</v>
      </c>
      <c r="AG8" s="168"/>
      <c r="AH8" s="168">
        <v>5</v>
      </c>
      <c r="AI8" s="170">
        <f t="shared" si="16"/>
        <v>108</v>
      </c>
      <c r="AJ8" s="167"/>
      <c r="AK8" s="167"/>
      <c r="AL8" s="171">
        <v>5</v>
      </c>
      <c r="AM8" s="172">
        <f t="shared" si="17"/>
        <v>103</v>
      </c>
      <c r="AN8" s="167"/>
      <c r="AO8" s="171"/>
      <c r="AP8" s="171">
        <v>5</v>
      </c>
      <c r="AQ8" s="172">
        <f t="shared" si="18"/>
        <v>98</v>
      </c>
      <c r="AR8" s="171"/>
      <c r="AS8" s="167"/>
      <c r="AT8" s="171">
        <v>5</v>
      </c>
      <c r="AU8" s="172">
        <f t="shared" si="19"/>
        <v>93</v>
      </c>
      <c r="AV8" s="168"/>
      <c r="AW8" s="168">
        <v>5</v>
      </c>
      <c r="AX8" s="168"/>
      <c r="AY8" s="169">
        <f t="shared" si="20"/>
        <v>88</v>
      </c>
      <c r="AZ8" s="168"/>
      <c r="BA8" s="168">
        <v>5</v>
      </c>
      <c r="BB8" s="169">
        <f t="shared" si="21"/>
        <v>83</v>
      </c>
      <c r="BC8" s="168"/>
      <c r="BD8" s="173">
        <v>5</v>
      </c>
      <c r="BE8" s="169">
        <f t="shared" si="22"/>
        <v>78</v>
      </c>
      <c r="BF8" s="168"/>
      <c r="BG8" s="168">
        <v>5</v>
      </c>
      <c r="BH8" s="174">
        <f t="shared" si="1"/>
        <v>73</v>
      </c>
      <c r="BI8" s="168"/>
      <c r="BJ8" s="168">
        <v>5</v>
      </c>
      <c r="BK8" s="174">
        <f t="shared" si="23"/>
        <v>68</v>
      </c>
      <c r="BL8" s="168"/>
      <c r="BM8" s="168">
        <v>5</v>
      </c>
      <c r="BN8" s="174">
        <f t="shared" si="24"/>
        <v>63</v>
      </c>
      <c r="BO8" s="168"/>
      <c r="BP8" s="168">
        <v>5</v>
      </c>
      <c r="BQ8" s="174">
        <f t="shared" si="25"/>
        <v>58</v>
      </c>
      <c r="BR8" s="168"/>
      <c r="BS8" s="168">
        <v>1</v>
      </c>
      <c r="BT8" s="174">
        <f t="shared" si="2"/>
        <v>57</v>
      </c>
      <c r="BU8" s="168"/>
      <c r="BV8" s="168">
        <v>7</v>
      </c>
      <c r="BW8" s="174">
        <f t="shared" si="26"/>
        <v>50</v>
      </c>
      <c r="BX8" s="168"/>
      <c r="BY8" s="168">
        <v>5</v>
      </c>
      <c r="BZ8" s="174">
        <f t="shared" si="27"/>
        <v>45</v>
      </c>
      <c r="CA8" s="168"/>
      <c r="CB8" s="168">
        <v>5</v>
      </c>
      <c r="CC8" s="175">
        <f t="shared" si="28"/>
        <v>40</v>
      </c>
      <c r="CD8" s="171"/>
      <c r="CE8" s="171">
        <v>5</v>
      </c>
      <c r="CF8" s="176">
        <f t="shared" si="29"/>
        <v>35</v>
      </c>
      <c r="CG8" s="171"/>
      <c r="CH8" s="171">
        <v>5</v>
      </c>
      <c r="CI8" s="176">
        <f t="shared" si="30"/>
        <v>30</v>
      </c>
      <c r="CJ8" s="171"/>
      <c r="CK8" s="171">
        <v>5</v>
      </c>
      <c r="CL8" s="177">
        <f t="shared" si="31"/>
        <v>25</v>
      </c>
      <c r="CM8" s="171"/>
      <c r="CN8" s="171"/>
      <c r="CO8" s="171">
        <v>5</v>
      </c>
      <c r="CP8" s="177">
        <f t="shared" si="32"/>
        <v>20</v>
      </c>
      <c r="CQ8" s="171"/>
      <c r="CR8" s="171">
        <v>130</v>
      </c>
      <c r="CS8" s="171">
        <v>5</v>
      </c>
      <c r="CT8" s="176">
        <f t="shared" si="33"/>
        <v>145</v>
      </c>
      <c r="CU8" s="178"/>
      <c r="CV8" s="171"/>
      <c r="CW8" s="171">
        <v>5</v>
      </c>
      <c r="CX8" s="176">
        <f t="shared" si="34"/>
        <v>140</v>
      </c>
      <c r="CY8" s="171"/>
      <c r="CZ8" s="171"/>
      <c r="DA8" s="171">
        <v>5</v>
      </c>
      <c r="DB8" s="176">
        <f t="shared" si="3"/>
        <v>135</v>
      </c>
      <c r="DC8" s="171"/>
      <c r="DD8" s="171">
        <v>5</v>
      </c>
      <c r="DE8" s="175">
        <f t="shared" si="35"/>
        <v>130</v>
      </c>
      <c r="DF8" s="179"/>
      <c r="DG8" s="171"/>
      <c r="DH8" s="171">
        <v>5</v>
      </c>
      <c r="DI8" s="176">
        <f t="shared" si="36"/>
        <v>125</v>
      </c>
      <c r="DJ8" s="180"/>
      <c r="DK8" s="180"/>
      <c r="DL8" s="176">
        <f t="shared" si="37"/>
        <v>125</v>
      </c>
      <c r="DM8" s="171"/>
      <c r="DN8" s="171">
        <v>5</v>
      </c>
      <c r="DO8" s="177">
        <f t="shared" si="38"/>
        <v>120</v>
      </c>
      <c r="DP8" s="167"/>
      <c r="DQ8" s="171"/>
      <c r="DR8" s="171">
        <v>5</v>
      </c>
      <c r="DS8" s="177">
        <f t="shared" si="39"/>
        <v>115</v>
      </c>
      <c r="DT8" s="167"/>
      <c r="DU8" s="171"/>
      <c r="DV8" s="171"/>
      <c r="DW8" s="177">
        <f t="shared" si="40"/>
        <v>115</v>
      </c>
      <c r="DX8" s="171"/>
      <c r="DY8" s="171">
        <v>5</v>
      </c>
      <c r="DZ8" s="177">
        <f t="shared" si="41"/>
        <v>110</v>
      </c>
      <c r="EA8" s="168"/>
      <c r="EB8" s="168">
        <v>5</v>
      </c>
      <c r="EC8" s="175">
        <f t="shared" si="42"/>
        <v>105</v>
      </c>
      <c r="ED8" s="167"/>
      <c r="EE8" s="168"/>
      <c r="EF8" s="168">
        <v>5</v>
      </c>
      <c r="EG8" s="174">
        <f t="shared" si="43"/>
        <v>100</v>
      </c>
      <c r="EH8" s="168"/>
      <c r="EI8" s="168">
        <v>5</v>
      </c>
      <c r="EJ8" s="174">
        <f t="shared" si="44"/>
        <v>95</v>
      </c>
      <c r="EK8" s="181"/>
      <c r="EL8" s="181">
        <v>5</v>
      </c>
      <c r="EM8" s="182">
        <f t="shared" si="45"/>
        <v>90</v>
      </c>
      <c r="EN8" s="167"/>
      <c r="EO8" s="181"/>
      <c r="EP8" s="181">
        <f>6+6</f>
        <v>12</v>
      </c>
      <c r="EQ8" s="182">
        <f t="shared" si="46"/>
        <v>78</v>
      </c>
      <c r="ER8" s="183"/>
      <c r="ES8" s="183">
        <v>5</v>
      </c>
      <c r="ET8" s="184">
        <f t="shared" si="47"/>
        <v>73</v>
      </c>
      <c r="EU8" s="167"/>
      <c r="EV8" s="183"/>
      <c r="EW8" s="183">
        <v>5</v>
      </c>
      <c r="EX8" s="184">
        <f t="shared" si="48"/>
        <v>68</v>
      </c>
      <c r="EY8" s="185"/>
      <c r="EZ8" s="181"/>
      <c r="FA8" s="181">
        <v>5</v>
      </c>
      <c r="FB8" s="184">
        <f t="shared" si="49"/>
        <v>63</v>
      </c>
      <c r="FC8" s="181"/>
      <c r="FD8" s="181">
        <v>5</v>
      </c>
      <c r="FE8" s="182">
        <f t="shared" si="50"/>
        <v>58</v>
      </c>
      <c r="FF8" s="181"/>
      <c r="FG8" s="181">
        <v>5</v>
      </c>
      <c r="FH8" s="182">
        <f t="shared" si="51"/>
        <v>53</v>
      </c>
      <c r="FI8" s="181"/>
      <c r="FJ8" s="181">
        <v>5</v>
      </c>
      <c r="FK8" s="182">
        <f t="shared" si="52"/>
        <v>48</v>
      </c>
      <c r="FL8" s="181"/>
      <c r="FM8" s="181">
        <v>5</v>
      </c>
      <c r="FN8" s="182">
        <f t="shared" si="53"/>
        <v>43</v>
      </c>
      <c r="FO8" s="167"/>
      <c r="FP8" s="181"/>
      <c r="FQ8" s="181">
        <v>5</v>
      </c>
      <c r="FR8" s="182">
        <f t="shared" si="54"/>
        <v>38</v>
      </c>
      <c r="FS8" s="167"/>
      <c r="FT8" s="181"/>
      <c r="FU8" s="181">
        <v>5</v>
      </c>
      <c r="FV8" s="182">
        <f t="shared" si="55"/>
        <v>33</v>
      </c>
      <c r="FW8" s="167"/>
      <c r="FX8" s="181"/>
      <c r="FY8" s="181">
        <v>5</v>
      </c>
      <c r="FZ8" s="182">
        <f t="shared" si="56"/>
        <v>28</v>
      </c>
      <c r="GA8" s="181"/>
      <c r="GB8" s="181">
        <v>5</v>
      </c>
      <c r="GC8" s="182">
        <f t="shared" si="57"/>
        <v>23</v>
      </c>
      <c r="GD8" s="181"/>
      <c r="GE8" s="181"/>
      <c r="GF8" s="188">
        <f t="shared" si="58"/>
        <v>23</v>
      </c>
      <c r="GG8" s="167"/>
      <c r="GH8" s="181">
        <v>127</v>
      </c>
      <c r="GI8" s="181">
        <v>5</v>
      </c>
      <c r="GJ8" s="188">
        <f t="shared" si="120"/>
        <v>145</v>
      </c>
      <c r="GK8" s="167"/>
      <c r="GL8" s="181"/>
      <c r="GM8" s="181"/>
      <c r="GN8" s="182">
        <f t="shared" si="121"/>
        <v>145</v>
      </c>
      <c r="GO8" s="181"/>
      <c r="GP8" s="181">
        <v>5</v>
      </c>
      <c r="GQ8" s="182">
        <f t="shared" si="59"/>
        <v>140</v>
      </c>
      <c r="GR8" s="181"/>
      <c r="GS8" s="181">
        <v>5</v>
      </c>
      <c r="GT8" s="182">
        <f t="shared" si="60"/>
        <v>135</v>
      </c>
      <c r="GU8" s="181"/>
      <c r="GV8" s="181">
        <v>5</v>
      </c>
      <c r="GW8" s="182">
        <f t="shared" si="61"/>
        <v>130</v>
      </c>
      <c r="GX8" s="181"/>
      <c r="GY8" s="181">
        <v>5</v>
      </c>
      <c r="GZ8" s="182">
        <f t="shared" si="62"/>
        <v>125</v>
      </c>
      <c r="HA8" s="168"/>
      <c r="HB8" s="181">
        <v>5</v>
      </c>
      <c r="HC8" s="182">
        <f t="shared" si="63"/>
        <v>120</v>
      </c>
      <c r="HD8" s="168"/>
      <c r="HE8" s="181">
        <v>2</v>
      </c>
      <c r="HF8" s="182">
        <f t="shared" si="64"/>
        <v>118</v>
      </c>
      <c r="HG8" s="181"/>
      <c r="HH8" s="181">
        <v>3</v>
      </c>
      <c r="HI8" s="182">
        <f t="shared" si="4"/>
        <v>115</v>
      </c>
      <c r="HJ8" s="181"/>
      <c r="HK8" s="181">
        <v>5</v>
      </c>
      <c r="HL8" s="182">
        <f t="shared" si="5"/>
        <v>110</v>
      </c>
      <c r="HM8" s="167"/>
      <c r="HN8" s="181"/>
      <c r="HO8" s="181">
        <v>5</v>
      </c>
      <c r="HP8" s="182">
        <f t="shared" si="65"/>
        <v>105</v>
      </c>
      <c r="HQ8" s="181"/>
      <c r="HR8" s="181"/>
      <c r="HS8" s="181">
        <v>5</v>
      </c>
      <c r="HT8" s="182">
        <f t="shared" si="66"/>
        <v>100</v>
      </c>
      <c r="HU8" s="181"/>
      <c r="HV8" s="181"/>
      <c r="HW8" s="181">
        <v>5</v>
      </c>
      <c r="HX8" s="182">
        <f t="shared" si="67"/>
        <v>95</v>
      </c>
      <c r="HY8" s="181"/>
      <c r="HZ8" s="181">
        <v>17</v>
      </c>
      <c r="IA8" s="182">
        <f t="shared" si="68"/>
        <v>78</v>
      </c>
      <c r="IB8" s="181"/>
      <c r="IC8" s="181">
        <v>5</v>
      </c>
      <c r="ID8" s="182">
        <f t="shared" si="69"/>
        <v>73</v>
      </c>
      <c r="IE8" s="168"/>
      <c r="IF8" s="168">
        <v>5</v>
      </c>
      <c r="IG8" s="175">
        <f t="shared" si="70"/>
        <v>68</v>
      </c>
      <c r="IH8" s="167"/>
      <c r="II8" s="168"/>
      <c r="IJ8" s="168">
        <v>5</v>
      </c>
      <c r="IK8" s="175">
        <f t="shared" si="71"/>
        <v>63</v>
      </c>
      <c r="IL8" s="167"/>
      <c r="IM8" s="181"/>
      <c r="IN8" s="181">
        <v>5</v>
      </c>
      <c r="IO8" s="182">
        <f t="shared" si="72"/>
        <v>58</v>
      </c>
      <c r="IP8" s="181"/>
      <c r="IQ8" s="181">
        <v>5</v>
      </c>
      <c r="IR8" s="182">
        <f t="shared" si="6"/>
        <v>53</v>
      </c>
      <c r="IS8" s="181"/>
      <c r="IT8" s="181">
        <v>5</v>
      </c>
      <c r="IU8" s="182">
        <f t="shared" si="7"/>
        <v>48</v>
      </c>
      <c r="IV8" s="181"/>
      <c r="IW8" s="181">
        <v>5</v>
      </c>
      <c r="IX8" s="182">
        <f t="shared" si="8"/>
        <v>43</v>
      </c>
      <c r="IY8" s="166"/>
      <c r="IZ8" s="166">
        <v>5</v>
      </c>
      <c r="JA8" s="189">
        <f t="shared" si="9"/>
        <v>38</v>
      </c>
      <c r="JB8" s="166"/>
      <c r="JC8" s="166">
        <v>5</v>
      </c>
      <c r="JD8" s="189">
        <f t="shared" si="73"/>
        <v>33</v>
      </c>
      <c r="JE8" s="166"/>
      <c r="JF8" s="166">
        <v>5</v>
      </c>
      <c r="JG8" s="189">
        <f t="shared" si="74"/>
        <v>28</v>
      </c>
      <c r="JH8" s="171"/>
      <c r="JI8" s="171">
        <v>5</v>
      </c>
      <c r="JJ8" s="190">
        <f t="shared" si="75"/>
        <v>23</v>
      </c>
      <c r="JK8" s="167"/>
      <c r="JL8" s="171"/>
      <c r="JM8" s="171">
        <v>3</v>
      </c>
      <c r="JN8" s="190">
        <f t="shared" si="76"/>
        <v>20</v>
      </c>
      <c r="JO8" s="167"/>
      <c r="JP8" s="159">
        <v>130</v>
      </c>
      <c r="JQ8" s="159">
        <v>4</v>
      </c>
      <c r="JR8" s="191">
        <f t="shared" si="77"/>
        <v>146</v>
      </c>
      <c r="JS8" s="192"/>
      <c r="JT8" s="193"/>
      <c r="JU8" s="193">
        <v>5</v>
      </c>
      <c r="JV8" s="194">
        <f t="shared" si="78"/>
        <v>141</v>
      </c>
      <c r="JW8" s="159"/>
      <c r="JX8" s="159">
        <v>5</v>
      </c>
      <c r="JY8" s="194">
        <f t="shared" si="79"/>
        <v>136</v>
      </c>
      <c r="JZ8" s="168"/>
      <c r="KA8" s="168">
        <v>5</v>
      </c>
      <c r="KB8" s="190">
        <f t="shared" si="80"/>
        <v>131</v>
      </c>
      <c r="KC8" s="192"/>
      <c r="KD8" s="168"/>
      <c r="KE8" s="168">
        <v>5</v>
      </c>
      <c r="KF8" s="190">
        <f t="shared" si="81"/>
        <v>126</v>
      </c>
      <c r="KG8" s="166"/>
      <c r="KH8" s="166">
        <v>5</v>
      </c>
      <c r="KI8" s="191">
        <f t="shared" si="82"/>
        <v>121</v>
      </c>
      <c r="KJ8" s="192"/>
      <c r="KK8" s="166"/>
      <c r="KL8" s="166">
        <v>5</v>
      </c>
      <c r="KM8" s="191">
        <f t="shared" si="83"/>
        <v>116</v>
      </c>
      <c r="KN8" s="192"/>
      <c r="KO8" s="166"/>
      <c r="KP8" s="166">
        <v>5</v>
      </c>
      <c r="KQ8" s="191">
        <f t="shared" si="84"/>
        <v>111</v>
      </c>
      <c r="KR8" s="168"/>
      <c r="KS8" s="168">
        <v>5</v>
      </c>
      <c r="KT8" s="174">
        <f t="shared" si="85"/>
        <v>106</v>
      </c>
      <c r="KU8" s="168"/>
      <c r="KV8" s="168"/>
      <c r="KW8" s="168">
        <v>5</v>
      </c>
      <c r="KX8" s="194">
        <f t="shared" si="86"/>
        <v>101</v>
      </c>
      <c r="KY8" s="193"/>
      <c r="KZ8" s="193"/>
      <c r="LA8" s="193">
        <v>5</v>
      </c>
      <c r="LB8" s="194">
        <f t="shared" si="87"/>
        <v>96</v>
      </c>
      <c r="LC8" s="193"/>
      <c r="LD8" s="193">
        <v>5</v>
      </c>
      <c r="LE8" s="194">
        <f t="shared" si="10"/>
        <v>91</v>
      </c>
      <c r="LF8" s="168"/>
      <c r="LG8" s="168">
        <v>5</v>
      </c>
      <c r="LH8" s="174">
        <f t="shared" si="11"/>
        <v>86</v>
      </c>
      <c r="LI8" s="195"/>
      <c r="LJ8" s="195">
        <v>5</v>
      </c>
      <c r="LK8" s="196">
        <f t="shared" si="88"/>
        <v>81</v>
      </c>
      <c r="LL8" s="168"/>
      <c r="LM8" s="168"/>
      <c r="LN8" s="168">
        <v>5</v>
      </c>
      <c r="LO8" s="174">
        <f t="shared" si="89"/>
        <v>76</v>
      </c>
      <c r="LP8" s="168"/>
      <c r="LQ8" s="168"/>
      <c r="LR8" s="168">
        <v>5</v>
      </c>
      <c r="LS8" s="174">
        <f t="shared" si="90"/>
        <v>71</v>
      </c>
      <c r="LT8" s="197"/>
      <c r="LU8" s="168"/>
      <c r="LV8" s="168">
        <v>5</v>
      </c>
      <c r="LW8" s="174">
        <f t="shared" si="91"/>
        <v>66</v>
      </c>
      <c r="LX8" s="197"/>
      <c r="LY8" s="168"/>
      <c r="LZ8" s="168">
        <v>5</v>
      </c>
      <c r="MA8" s="174">
        <f t="shared" si="92"/>
        <v>61</v>
      </c>
      <c r="MB8" s="197"/>
      <c r="MC8" s="168"/>
      <c r="MD8" s="168">
        <v>5</v>
      </c>
      <c r="ME8" s="174">
        <f t="shared" si="93"/>
        <v>56</v>
      </c>
      <c r="MF8" s="197"/>
      <c r="MG8" s="181"/>
      <c r="MH8" s="181"/>
      <c r="MI8" s="182">
        <f t="shared" si="94"/>
        <v>56</v>
      </c>
      <c r="MJ8" s="198"/>
      <c r="MK8" s="181"/>
      <c r="ML8" s="181">
        <v>5</v>
      </c>
      <c r="MM8" s="182">
        <f t="shared" si="95"/>
        <v>51</v>
      </c>
      <c r="MN8" s="198"/>
      <c r="MO8" s="168"/>
      <c r="MP8" s="168">
        <v>5</v>
      </c>
      <c r="MQ8" s="174">
        <f t="shared" si="96"/>
        <v>46</v>
      </c>
      <c r="MR8" s="197"/>
      <c r="MS8" s="168"/>
      <c r="MT8" s="168">
        <v>5</v>
      </c>
      <c r="MU8" s="174">
        <f t="shared" si="97"/>
        <v>41</v>
      </c>
      <c r="MV8" s="197"/>
      <c r="MW8" s="168"/>
      <c r="MX8" s="168">
        <v>5</v>
      </c>
      <c r="MY8" s="174">
        <f t="shared" si="98"/>
        <v>36</v>
      </c>
      <c r="MZ8" s="197"/>
      <c r="NA8" s="199"/>
      <c r="NB8" s="199">
        <v>5</v>
      </c>
      <c r="NC8" s="201">
        <f t="shared" si="122"/>
        <v>31</v>
      </c>
      <c r="ND8" s="200"/>
      <c r="NE8" s="199"/>
      <c r="NF8" s="199">
        <v>5</v>
      </c>
      <c r="NG8" s="201">
        <f t="shared" si="123"/>
        <v>26</v>
      </c>
      <c r="NH8" s="200"/>
      <c r="NI8" s="199">
        <v>124</v>
      </c>
      <c r="NJ8" s="199">
        <v>9</v>
      </c>
      <c r="NK8" s="201">
        <f t="shared" si="124"/>
        <v>141</v>
      </c>
      <c r="NL8" s="200"/>
      <c r="NM8" s="199"/>
      <c r="NN8" s="199">
        <v>5</v>
      </c>
      <c r="NO8" s="201">
        <f t="shared" si="125"/>
        <v>136</v>
      </c>
      <c r="NP8" s="200"/>
      <c r="NQ8" s="166"/>
      <c r="NR8" s="166">
        <v>5</v>
      </c>
      <c r="NS8" s="189">
        <f t="shared" si="126"/>
        <v>131</v>
      </c>
      <c r="NT8" s="202"/>
      <c r="NU8" s="166"/>
      <c r="NV8" s="166">
        <v>5</v>
      </c>
      <c r="NW8" s="189">
        <f t="shared" si="99"/>
        <v>126</v>
      </c>
      <c r="NX8" s="202"/>
      <c r="NY8" s="166"/>
      <c r="NZ8" s="166">
        <v>5</v>
      </c>
      <c r="OA8" s="189">
        <f t="shared" si="100"/>
        <v>121</v>
      </c>
      <c r="OB8" s="202"/>
      <c r="OC8" s="166"/>
      <c r="OD8" s="166">
        <v>5</v>
      </c>
      <c r="OE8" s="189">
        <f t="shared" si="101"/>
        <v>116</v>
      </c>
      <c r="OF8" s="202"/>
      <c r="OG8" s="166"/>
      <c r="OH8" s="166"/>
      <c r="OI8" s="189">
        <f t="shared" si="102"/>
        <v>116</v>
      </c>
      <c r="OJ8" s="202"/>
      <c r="OK8" s="166"/>
      <c r="OL8" s="166">
        <v>5</v>
      </c>
      <c r="OM8" s="189">
        <f t="shared" si="103"/>
        <v>111</v>
      </c>
      <c r="ON8" s="202"/>
      <c r="OO8" s="166"/>
      <c r="OP8" s="166">
        <v>5</v>
      </c>
      <c r="OQ8" s="189">
        <f t="shared" si="127"/>
        <v>106</v>
      </c>
      <c r="OR8" s="202"/>
      <c r="OS8" s="166"/>
      <c r="OT8" s="166">
        <v>5</v>
      </c>
      <c r="OU8" s="189">
        <f t="shared" si="128"/>
        <v>101</v>
      </c>
      <c r="OV8" s="202"/>
      <c r="OW8" s="166"/>
      <c r="OX8" s="166">
        <v>5</v>
      </c>
      <c r="OY8" s="189">
        <f t="shared" si="129"/>
        <v>96</v>
      </c>
      <c r="OZ8" s="202"/>
      <c r="PA8" s="166"/>
      <c r="PB8" s="166">
        <v>5</v>
      </c>
      <c r="PC8" s="189">
        <f t="shared" si="130"/>
        <v>91</v>
      </c>
      <c r="PD8" s="202"/>
      <c r="PE8" s="166"/>
      <c r="PF8" s="166">
        <v>5</v>
      </c>
      <c r="PG8" s="189">
        <f t="shared" si="131"/>
        <v>86</v>
      </c>
      <c r="PH8" s="202"/>
      <c r="PI8" s="166"/>
      <c r="PJ8" s="166">
        <v>5</v>
      </c>
      <c r="PK8" s="189">
        <f t="shared" si="132"/>
        <v>81</v>
      </c>
      <c r="PL8" s="202"/>
      <c r="PM8" s="166"/>
      <c r="PN8" s="166">
        <v>5</v>
      </c>
      <c r="PO8" s="189">
        <f t="shared" si="133"/>
        <v>76</v>
      </c>
      <c r="PP8" s="202"/>
      <c r="PQ8" s="166"/>
      <c r="PR8" s="166">
        <v>5</v>
      </c>
      <c r="PS8" s="189">
        <f t="shared" si="134"/>
        <v>71</v>
      </c>
      <c r="PT8" s="202"/>
      <c r="PU8" s="166"/>
      <c r="PV8" s="166">
        <f>5+6</f>
        <v>11</v>
      </c>
      <c r="PW8" s="189">
        <f t="shared" si="135"/>
        <v>60</v>
      </c>
      <c r="PX8" s="202"/>
      <c r="PY8" s="166"/>
      <c r="PZ8" s="166">
        <v>5</v>
      </c>
      <c r="QA8" s="189">
        <f t="shared" si="136"/>
        <v>55</v>
      </c>
      <c r="QB8" s="202"/>
      <c r="QC8" s="166"/>
      <c r="QD8" s="166">
        <v>5</v>
      </c>
      <c r="QE8" s="189">
        <f t="shared" si="137"/>
        <v>50</v>
      </c>
      <c r="QF8" s="202"/>
      <c r="QG8" s="166"/>
      <c r="QH8" s="166"/>
      <c r="QI8" s="189">
        <f t="shared" si="138"/>
        <v>50</v>
      </c>
      <c r="QJ8" s="202"/>
      <c r="QK8" s="166"/>
      <c r="QL8" s="166">
        <v>5</v>
      </c>
      <c r="QM8" s="189">
        <f t="shared" si="139"/>
        <v>45</v>
      </c>
      <c r="QN8" s="202"/>
      <c r="QO8" s="166"/>
      <c r="QP8" s="166">
        <v>5</v>
      </c>
      <c r="QQ8" s="189">
        <f t="shared" si="140"/>
        <v>40</v>
      </c>
      <c r="QR8" s="202"/>
      <c r="QS8" s="203"/>
      <c r="QT8" s="166">
        <v>5</v>
      </c>
      <c r="QU8" s="189">
        <f t="shared" si="141"/>
        <v>35</v>
      </c>
      <c r="QV8" s="202"/>
      <c r="QW8" s="203"/>
      <c r="QX8" s="166">
        <v>5</v>
      </c>
      <c r="QY8" s="189">
        <f t="shared" si="142"/>
        <v>30</v>
      </c>
      <c r="QZ8" s="202"/>
      <c r="RA8" s="203"/>
      <c r="RB8" s="166">
        <v>5</v>
      </c>
      <c r="RC8" s="189">
        <f t="shared" si="143"/>
        <v>25</v>
      </c>
      <c r="RD8" s="202"/>
      <c r="RE8" s="203"/>
      <c r="RF8" s="166">
        <v>5</v>
      </c>
      <c r="RG8" s="189">
        <f t="shared" si="144"/>
        <v>20</v>
      </c>
      <c r="RH8" s="202"/>
      <c r="RI8" s="203"/>
      <c r="RJ8" s="166"/>
      <c r="RK8" s="189">
        <f t="shared" si="145"/>
        <v>20</v>
      </c>
      <c r="RL8" s="202"/>
      <c r="RM8" s="203"/>
      <c r="RN8" s="166">
        <v>5</v>
      </c>
      <c r="RO8" s="189">
        <f t="shared" si="146"/>
        <v>15</v>
      </c>
      <c r="RP8" s="202"/>
      <c r="RQ8" s="203"/>
      <c r="RR8" s="166">
        <v>5</v>
      </c>
      <c r="RS8" s="189">
        <f t="shared" si="147"/>
        <v>10</v>
      </c>
      <c r="RT8" s="202"/>
      <c r="RU8" s="203">
        <v>140</v>
      </c>
      <c r="RV8" s="166">
        <v>7</v>
      </c>
      <c r="RW8" s="189">
        <f t="shared" si="148"/>
        <v>143</v>
      </c>
      <c r="RX8" s="202"/>
      <c r="RY8" s="203"/>
      <c r="RZ8" s="166">
        <v>5</v>
      </c>
      <c r="SA8" s="189">
        <f t="shared" si="104"/>
        <v>138</v>
      </c>
      <c r="SB8" s="202"/>
      <c r="SC8" s="203"/>
      <c r="SD8" s="166">
        <v>5</v>
      </c>
      <c r="SE8" s="189">
        <f t="shared" si="105"/>
        <v>133</v>
      </c>
      <c r="SF8" s="202"/>
      <c r="SG8" s="203"/>
      <c r="SH8" s="166">
        <v>5</v>
      </c>
      <c r="SI8" s="189">
        <f t="shared" si="106"/>
        <v>128</v>
      </c>
      <c r="SJ8" s="202"/>
      <c r="SK8" s="203"/>
      <c r="SL8" s="166">
        <v>4</v>
      </c>
      <c r="SM8" s="189">
        <f t="shared" si="107"/>
        <v>124</v>
      </c>
      <c r="SN8" s="202"/>
      <c r="SO8" s="203"/>
      <c r="SP8" s="166">
        <v>5</v>
      </c>
      <c r="SQ8" s="189">
        <f t="shared" si="108"/>
        <v>119</v>
      </c>
      <c r="SR8" s="202"/>
      <c r="SS8" s="203"/>
      <c r="ST8" s="166">
        <v>5</v>
      </c>
      <c r="SU8" s="189">
        <f t="shared" si="109"/>
        <v>114</v>
      </c>
      <c r="SV8" s="202"/>
      <c r="SW8" s="203"/>
      <c r="SX8" s="166">
        <v>5</v>
      </c>
      <c r="SY8" s="189">
        <f t="shared" si="110"/>
        <v>109</v>
      </c>
      <c r="SZ8" s="202"/>
      <c r="TA8" s="203"/>
      <c r="TB8" s="166">
        <v>5</v>
      </c>
      <c r="TC8" s="189">
        <f t="shared" si="111"/>
        <v>104</v>
      </c>
      <c r="TD8" s="202"/>
      <c r="TE8" s="204">
        <f t="shared" si="112"/>
        <v>122</v>
      </c>
      <c r="TF8" s="205">
        <f t="shared" si="113"/>
        <v>4.6923076923076925</v>
      </c>
      <c r="TG8" s="123"/>
      <c r="TH8" s="204">
        <f t="shared" si="114"/>
        <v>134</v>
      </c>
      <c r="TI8" s="205">
        <f t="shared" si="115"/>
        <v>5.1538461538461542</v>
      </c>
      <c r="TJ8" s="124"/>
      <c r="TK8" s="204">
        <f t="shared" si="116"/>
        <v>129</v>
      </c>
      <c r="TL8" s="205">
        <f t="shared" si="117"/>
        <v>4.7777777777777777</v>
      </c>
      <c r="TM8" s="124"/>
      <c r="TN8" s="204">
        <f t="shared" si="118"/>
        <v>385</v>
      </c>
      <c r="TO8" s="205">
        <f t="shared" si="119"/>
        <v>4.8734177215189876</v>
      </c>
    </row>
    <row r="9" spans="1:535" s="206" customFormat="1" ht="27" customHeight="1" x14ac:dyDescent="0.45">
      <c r="A9" s="158">
        <v>5</v>
      </c>
      <c r="B9" s="159" t="s">
        <v>258</v>
      </c>
      <c r="C9" s="160" t="s">
        <v>122</v>
      </c>
      <c r="D9" s="211">
        <v>0</v>
      </c>
      <c r="E9" s="161"/>
      <c r="F9" s="161"/>
      <c r="G9" s="211">
        <f t="shared" si="12"/>
        <v>0</v>
      </c>
      <c r="H9" s="199"/>
      <c r="I9" s="161"/>
      <c r="J9" s="161"/>
      <c r="K9" s="211">
        <v>0</v>
      </c>
      <c r="L9" s="199"/>
      <c r="M9" s="161"/>
      <c r="N9" s="161"/>
      <c r="O9" s="211">
        <v>0</v>
      </c>
      <c r="P9" s="212"/>
      <c r="Q9" s="161"/>
      <c r="R9" s="161"/>
      <c r="S9" s="211">
        <v>0</v>
      </c>
      <c r="T9" s="199"/>
      <c r="U9" s="164"/>
      <c r="V9" s="215"/>
      <c r="W9" s="165">
        <f t="shared" si="0"/>
        <v>0</v>
      </c>
      <c r="X9" s="166"/>
      <c r="Y9" s="166"/>
      <c r="Z9" s="165">
        <f t="shared" si="13"/>
        <v>0</v>
      </c>
      <c r="AA9" s="167"/>
      <c r="AB9" s="168"/>
      <c r="AC9" s="169">
        <f t="shared" si="14"/>
        <v>0</v>
      </c>
      <c r="AD9" s="167"/>
      <c r="AE9" s="168"/>
      <c r="AF9" s="169">
        <f t="shared" si="15"/>
        <v>0</v>
      </c>
      <c r="AG9" s="168"/>
      <c r="AH9" s="168"/>
      <c r="AI9" s="170">
        <f t="shared" si="16"/>
        <v>0</v>
      </c>
      <c r="AJ9" s="167"/>
      <c r="AK9" s="167"/>
      <c r="AL9" s="171"/>
      <c r="AM9" s="172">
        <f t="shared" si="17"/>
        <v>0</v>
      </c>
      <c r="AN9" s="167"/>
      <c r="AO9" s="171"/>
      <c r="AP9" s="171"/>
      <c r="AQ9" s="172">
        <f t="shared" si="18"/>
        <v>0</v>
      </c>
      <c r="AR9" s="171"/>
      <c r="AS9" s="167"/>
      <c r="AT9" s="171"/>
      <c r="AU9" s="172">
        <f t="shared" si="19"/>
        <v>0</v>
      </c>
      <c r="AV9" s="168"/>
      <c r="AW9" s="168"/>
      <c r="AX9" s="168"/>
      <c r="AY9" s="169">
        <f t="shared" si="20"/>
        <v>0</v>
      </c>
      <c r="AZ9" s="168"/>
      <c r="BA9" s="168"/>
      <c r="BB9" s="169">
        <f t="shared" si="21"/>
        <v>0</v>
      </c>
      <c r="BC9" s="168"/>
      <c r="BD9" s="168"/>
      <c r="BE9" s="169">
        <f t="shared" si="22"/>
        <v>0</v>
      </c>
      <c r="BF9" s="168"/>
      <c r="BG9" s="168"/>
      <c r="BH9" s="174">
        <f t="shared" si="1"/>
        <v>0</v>
      </c>
      <c r="BI9" s="168"/>
      <c r="BJ9" s="168"/>
      <c r="BK9" s="174">
        <f t="shared" si="23"/>
        <v>0</v>
      </c>
      <c r="BL9" s="168"/>
      <c r="BM9" s="168"/>
      <c r="BN9" s="174">
        <f t="shared" si="24"/>
        <v>0</v>
      </c>
      <c r="BO9" s="168"/>
      <c r="BP9" s="168"/>
      <c r="BQ9" s="174">
        <f t="shared" si="25"/>
        <v>0</v>
      </c>
      <c r="BR9" s="168"/>
      <c r="BS9" s="168"/>
      <c r="BT9" s="174">
        <f t="shared" si="2"/>
        <v>0</v>
      </c>
      <c r="BU9" s="168"/>
      <c r="BV9" s="168"/>
      <c r="BW9" s="174">
        <f t="shared" si="26"/>
        <v>0</v>
      </c>
      <c r="BX9" s="168"/>
      <c r="BY9" s="168"/>
      <c r="BZ9" s="174">
        <f t="shared" si="27"/>
        <v>0</v>
      </c>
      <c r="CA9" s="168"/>
      <c r="CB9" s="168"/>
      <c r="CC9" s="175">
        <f t="shared" si="28"/>
        <v>0</v>
      </c>
      <c r="CD9" s="171"/>
      <c r="CE9" s="171"/>
      <c r="CF9" s="176">
        <f t="shared" si="29"/>
        <v>0</v>
      </c>
      <c r="CG9" s="171"/>
      <c r="CH9" s="171"/>
      <c r="CI9" s="176">
        <f t="shared" si="30"/>
        <v>0</v>
      </c>
      <c r="CJ9" s="171"/>
      <c r="CK9" s="171"/>
      <c r="CL9" s="177">
        <f t="shared" si="31"/>
        <v>0</v>
      </c>
      <c r="CM9" s="171"/>
      <c r="CN9" s="171"/>
      <c r="CO9" s="171"/>
      <c r="CP9" s="177">
        <f t="shared" si="32"/>
        <v>0</v>
      </c>
      <c r="CQ9" s="171"/>
      <c r="CR9" s="171"/>
      <c r="CS9" s="171"/>
      <c r="CT9" s="176">
        <f t="shared" si="33"/>
        <v>0</v>
      </c>
      <c r="CU9" s="178"/>
      <c r="CV9" s="171"/>
      <c r="CW9" s="171"/>
      <c r="CX9" s="176">
        <f t="shared" si="34"/>
        <v>0</v>
      </c>
      <c r="CY9" s="171"/>
      <c r="CZ9" s="171"/>
      <c r="DA9" s="171"/>
      <c r="DB9" s="176">
        <f t="shared" si="3"/>
        <v>0</v>
      </c>
      <c r="DC9" s="171"/>
      <c r="DD9" s="171"/>
      <c r="DE9" s="175">
        <f t="shared" si="35"/>
        <v>0</v>
      </c>
      <c r="DF9" s="179"/>
      <c r="DG9" s="171"/>
      <c r="DH9" s="171"/>
      <c r="DI9" s="176">
        <f t="shared" si="36"/>
        <v>0</v>
      </c>
      <c r="DJ9" s="180"/>
      <c r="DK9" s="180"/>
      <c r="DL9" s="176">
        <f t="shared" si="37"/>
        <v>0</v>
      </c>
      <c r="DM9" s="171"/>
      <c r="DN9" s="171"/>
      <c r="DO9" s="177">
        <f t="shared" si="38"/>
        <v>0</v>
      </c>
      <c r="DP9" s="167"/>
      <c r="DQ9" s="171"/>
      <c r="DR9" s="171"/>
      <c r="DS9" s="177">
        <f t="shared" si="39"/>
        <v>0</v>
      </c>
      <c r="DT9" s="167"/>
      <c r="DU9" s="171"/>
      <c r="DV9" s="171"/>
      <c r="DW9" s="177">
        <f t="shared" si="40"/>
        <v>0</v>
      </c>
      <c r="DX9" s="171"/>
      <c r="DY9" s="171"/>
      <c r="DZ9" s="177">
        <f t="shared" si="41"/>
        <v>0</v>
      </c>
      <c r="EA9" s="168"/>
      <c r="EB9" s="168"/>
      <c r="EC9" s="175">
        <f t="shared" si="42"/>
        <v>0</v>
      </c>
      <c r="ED9" s="167"/>
      <c r="EE9" s="168"/>
      <c r="EF9" s="168"/>
      <c r="EG9" s="174">
        <f t="shared" si="43"/>
        <v>0</v>
      </c>
      <c r="EH9" s="168"/>
      <c r="EI9" s="168"/>
      <c r="EJ9" s="174">
        <f t="shared" si="44"/>
        <v>0</v>
      </c>
      <c r="EK9" s="181"/>
      <c r="EL9" s="181"/>
      <c r="EM9" s="182">
        <f t="shared" si="45"/>
        <v>0</v>
      </c>
      <c r="EN9" s="167"/>
      <c r="EO9" s="181"/>
      <c r="EP9" s="181"/>
      <c r="EQ9" s="182">
        <f t="shared" si="46"/>
        <v>0</v>
      </c>
      <c r="ER9" s="183"/>
      <c r="ES9" s="183"/>
      <c r="ET9" s="184">
        <f t="shared" si="47"/>
        <v>0</v>
      </c>
      <c r="EU9" s="167"/>
      <c r="EV9" s="183"/>
      <c r="EW9" s="183"/>
      <c r="EX9" s="184">
        <f t="shared" si="48"/>
        <v>0</v>
      </c>
      <c r="EY9" s="185"/>
      <c r="EZ9" s="181"/>
      <c r="FA9" s="181"/>
      <c r="FB9" s="184">
        <f t="shared" si="49"/>
        <v>0</v>
      </c>
      <c r="FC9" s="181"/>
      <c r="FD9" s="181"/>
      <c r="FE9" s="182">
        <f t="shared" si="50"/>
        <v>0</v>
      </c>
      <c r="FF9" s="181"/>
      <c r="FG9" s="181"/>
      <c r="FH9" s="182">
        <f t="shared" si="51"/>
        <v>0</v>
      </c>
      <c r="FI9" s="181"/>
      <c r="FJ9" s="181"/>
      <c r="FK9" s="182">
        <f t="shared" si="52"/>
        <v>0</v>
      </c>
      <c r="FL9" s="181"/>
      <c r="FM9" s="181"/>
      <c r="FN9" s="182">
        <f t="shared" si="53"/>
        <v>0</v>
      </c>
      <c r="FO9" s="167"/>
      <c r="FP9" s="181"/>
      <c r="FQ9" s="181"/>
      <c r="FR9" s="182">
        <f t="shared" si="54"/>
        <v>0</v>
      </c>
      <c r="FS9" s="167"/>
      <c r="FT9" s="181"/>
      <c r="FU9" s="181"/>
      <c r="FV9" s="182">
        <f t="shared" si="55"/>
        <v>0</v>
      </c>
      <c r="FW9" s="167"/>
      <c r="FX9" s="181"/>
      <c r="FY9" s="181"/>
      <c r="FZ9" s="182">
        <f t="shared" si="56"/>
        <v>0</v>
      </c>
      <c r="GA9" s="181"/>
      <c r="GB9" s="181"/>
      <c r="GC9" s="182">
        <f t="shared" si="57"/>
        <v>0</v>
      </c>
      <c r="GD9" s="181"/>
      <c r="GE9" s="181"/>
      <c r="GF9" s="188">
        <f t="shared" si="58"/>
        <v>0</v>
      </c>
      <c r="GG9" s="167"/>
      <c r="GH9" s="181"/>
      <c r="GI9" s="181"/>
      <c r="GJ9" s="188">
        <f t="shared" si="120"/>
        <v>0</v>
      </c>
      <c r="GK9" s="167"/>
      <c r="GL9" s="181"/>
      <c r="GM9" s="181"/>
      <c r="GN9" s="182">
        <f t="shared" si="121"/>
        <v>0</v>
      </c>
      <c r="GO9" s="181"/>
      <c r="GP9" s="181"/>
      <c r="GQ9" s="182">
        <f t="shared" si="59"/>
        <v>0</v>
      </c>
      <c r="GR9" s="181"/>
      <c r="GS9" s="181"/>
      <c r="GT9" s="182">
        <f t="shared" si="60"/>
        <v>0</v>
      </c>
      <c r="GU9" s="181"/>
      <c r="GV9" s="181"/>
      <c r="GW9" s="182">
        <f t="shared" si="61"/>
        <v>0</v>
      </c>
      <c r="GX9" s="181"/>
      <c r="GY9" s="181"/>
      <c r="GZ9" s="182">
        <f t="shared" si="62"/>
        <v>0</v>
      </c>
      <c r="HA9" s="168"/>
      <c r="HB9" s="181"/>
      <c r="HC9" s="182">
        <f t="shared" si="63"/>
        <v>0</v>
      </c>
      <c r="HD9" s="168"/>
      <c r="HE9" s="181"/>
      <c r="HF9" s="182">
        <f t="shared" si="64"/>
        <v>0</v>
      </c>
      <c r="HG9" s="181"/>
      <c r="HH9" s="181"/>
      <c r="HI9" s="182">
        <f t="shared" si="4"/>
        <v>0</v>
      </c>
      <c r="HJ9" s="181"/>
      <c r="HK9" s="181"/>
      <c r="HL9" s="182">
        <f t="shared" si="5"/>
        <v>0</v>
      </c>
      <c r="HM9" s="167"/>
      <c r="HN9" s="181"/>
      <c r="HO9" s="181"/>
      <c r="HP9" s="182">
        <f t="shared" si="65"/>
        <v>0</v>
      </c>
      <c r="HQ9" s="181"/>
      <c r="HR9" s="181"/>
      <c r="HS9" s="181"/>
      <c r="HT9" s="182">
        <f t="shared" si="66"/>
        <v>0</v>
      </c>
      <c r="HU9" s="181"/>
      <c r="HV9" s="181"/>
      <c r="HW9" s="181"/>
      <c r="HX9" s="182">
        <f t="shared" si="67"/>
        <v>0</v>
      </c>
      <c r="HY9" s="181"/>
      <c r="HZ9" s="181"/>
      <c r="IA9" s="182">
        <f t="shared" si="68"/>
        <v>0</v>
      </c>
      <c r="IB9" s="181"/>
      <c r="IC9" s="181"/>
      <c r="ID9" s="182">
        <f t="shared" si="69"/>
        <v>0</v>
      </c>
      <c r="IE9" s="168"/>
      <c r="IF9" s="168"/>
      <c r="IG9" s="175">
        <f t="shared" si="70"/>
        <v>0</v>
      </c>
      <c r="IH9" s="167"/>
      <c r="II9" s="168"/>
      <c r="IJ9" s="168"/>
      <c r="IK9" s="175">
        <f t="shared" si="71"/>
        <v>0</v>
      </c>
      <c r="IL9" s="167"/>
      <c r="IM9" s="181"/>
      <c r="IN9" s="181"/>
      <c r="IO9" s="182">
        <f t="shared" si="72"/>
        <v>0</v>
      </c>
      <c r="IP9" s="181"/>
      <c r="IQ9" s="181"/>
      <c r="IR9" s="182">
        <f t="shared" si="6"/>
        <v>0</v>
      </c>
      <c r="IS9" s="181"/>
      <c r="IT9" s="181"/>
      <c r="IU9" s="182">
        <f t="shared" si="7"/>
        <v>0</v>
      </c>
      <c r="IV9" s="181"/>
      <c r="IW9" s="181"/>
      <c r="IX9" s="182">
        <f t="shared" si="8"/>
        <v>0</v>
      </c>
      <c r="IY9" s="166"/>
      <c r="IZ9" s="166"/>
      <c r="JA9" s="189">
        <f t="shared" si="9"/>
        <v>0</v>
      </c>
      <c r="JB9" s="166"/>
      <c r="JC9" s="166"/>
      <c r="JD9" s="189">
        <f t="shared" si="73"/>
        <v>0</v>
      </c>
      <c r="JE9" s="166"/>
      <c r="JF9" s="166"/>
      <c r="JG9" s="189">
        <f t="shared" si="74"/>
        <v>0</v>
      </c>
      <c r="JH9" s="171"/>
      <c r="JI9" s="171"/>
      <c r="JJ9" s="190">
        <f t="shared" si="75"/>
        <v>0</v>
      </c>
      <c r="JK9" s="167"/>
      <c r="JL9" s="171"/>
      <c r="JM9" s="171"/>
      <c r="JN9" s="190">
        <f t="shared" si="76"/>
        <v>0</v>
      </c>
      <c r="JO9" s="167"/>
      <c r="JP9" s="159"/>
      <c r="JQ9" s="159"/>
      <c r="JR9" s="191">
        <f t="shared" si="77"/>
        <v>0</v>
      </c>
      <c r="JS9" s="192"/>
      <c r="JT9" s="193"/>
      <c r="JU9" s="193"/>
      <c r="JV9" s="194">
        <f t="shared" si="78"/>
        <v>0</v>
      </c>
      <c r="JW9" s="159"/>
      <c r="JX9" s="159"/>
      <c r="JY9" s="194">
        <f t="shared" si="79"/>
        <v>0</v>
      </c>
      <c r="JZ9" s="168"/>
      <c r="KA9" s="168"/>
      <c r="KB9" s="190">
        <f t="shared" si="80"/>
        <v>0</v>
      </c>
      <c r="KC9" s="192"/>
      <c r="KD9" s="168"/>
      <c r="KE9" s="168"/>
      <c r="KF9" s="190">
        <f t="shared" si="81"/>
        <v>0</v>
      </c>
      <c r="KG9" s="166"/>
      <c r="KH9" s="166"/>
      <c r="KI9" s="191">
        <f t="shared" si="82"/>
        <v>0</v>
      </c>
      <c r="KJ9" s="192"/>
      <c r="KK9" s="166"/>
      <c r="KL9" s="166"/>
      <c r="KM9" s="191">
        <f t="shared" si="83"/>
        <v>0</v>
      </c>
      <c r="KN9" s="192"/>
      <c r="KO9" s="166"/>
      <c r="KP9" s="166"/>
      <c r="KQ9" s="191">
        <f t="shared" si="84"/>
        <v>0</v>
      </c>
      <c r="KR9" s="168"/>
      <c r="KS9" s="168"/>
      <c r="KT9" s="174">
        <f t="shared" si="85"/>
        <v>0</v>
      </c>
      <c r="KU9" s="168"/>
      <c r="KV9" s="168"/>
      <c r="KW9" s="168"/>
      <c r="KX9" s="194">
        <f t="shared" si="86"/>
        <v>0</v>
      </c>
      <c r="KY9" s="193"/>
      <c r="KZ9" s="193"/>
      <c r="LA9" s="193"/>
      <c r="LB9" s="194">
        <f t="shared" si="87"/>
        <v>0</v>
      </c>
      <c r="LC9" s="193"/>
      <c r="LD9" s="193"/>
      <c r="LE9" s="194">
        <f t="shared" si="10"/>
        <v>0</v>
      </c>
      <c r="LF9" s="168"/>
      <c r="LG9" s="168"/>
      <c r="LH9" s="174">
        <f t="shared" si="11"/>
        <v>0</v>
      </c>
      <c r="LI9" s="195"/>
      <c r="LJ9" s="195"/>
      <c r="LK9" s="196">
        <f t="shared" si="88"/>
        <v>0</v>
      </c>
      <c r="LL9" s="168"/>
      <c r="LM9" s="168"/>
      <c r="LN9" s="168"/>
      <c r="LO9" s="174">
        <f t="shared" si="89"/>
        <v>0</v>
      </c>
      <c r="LP9" s="168"/>
      <c r="LQ9" s="168"/>
      <c r="LR9" s="168"/>
      <c r="LS9" s="174">
        <f t="shared" si="90"/>
        <v>0</v>
      </c>
      <c r="LT9" s="197"/>
      <c r="LU9" s="168"/>
      <c r="LV9" s="168"/>
      <c r="LW9" s="174">
        <f t="shared" si="91"/>
        <v>0</v>
      </c>
      <c r="LX9" s="197"/>
      <c r="LY9" s="168"/>
      <c r="LZ9" s="168"/>
      <c r="MA9" s="174">
        <f t="shared" si="92"/>
        <v>0</v>
      </c>
      <c r="MB9" s="197"/>
      <c r="MC9" s="168"/>
      <c r="MD9" s="168"/>
      <c r="ME9" s="174">
        <f t="shared" si="93"/>
        <v>0</v>
      </c>
      <c r="MF9" s="197"/>
      <c r="MG9" s="181"/>
      <c r="MH9" s="181"/>
      <c r="MI9" s="182">
        <f t="shared" si="94"/>
        <v>0</v>
      </c>
      <c r="MJ9" s="198"/>
      <c r="MK9" s="181"/>
      <c r="ML9" s="181"/>
      <c r="MM9" s="182">
        <f t="shared" si="95"/>
        <v>0</v>
      </c>
      <c r="MN9" s="198"/>
      <c r="MO9" s="168"/>
      <c r="MP9" s="168"/>
      <c r="MQ9" s="174">
        <f t="shared" si="96"/>
        <v>0</v>
      </c>
      <c r="MR9" s="197"/>
      <c r="MS9" s="168"/>
      <c r="MT9" s="168"/>
      <c r="MU9" s="174">
        <f t="shared" si="97"/>
        <v>0</v>
      </c>
      <c r="MV9" s="197"/>
      <c r="MW9" s="168"/>
      <c r="MX9" s="168"/>
      <c r="MY9" s="174">
        <f t="shared" si="98"/>
        <v>0</v>
      </c>
      <c r="MZ9" s="197"/>
      <c r="NA9" s="199"/>
      <c r="NB9" s="199"/>
      <c r="NC9" s="201">
        <f t="shared" si="122"/>
        <v>0</v>
      </c>
      <c r="ND9" s="200"/>
      <c r="NE9" s="199"/>
      <c r="NF9" s="199"/>
      <c r="NG9" s="201">
        <f t="shared" si="123"/>
        <v>0</v>
      </c>
      <c r="NH9" s="200"/>
      <c r="NI9" s="199"/>
      <c r="NJ9" s="199"/>
      <c r="NK9" s="201">
        <f t="shared" si="124"/>
        <v>0</v>
      </c>
      <c r="NL9" s="200"/>
      <c r="NM9" s="199"/>
      <c r="NN9" s="199"/>
      <c r="NO9" s="201">
        <f t="shared" si="125"/>
        <v>0</v>
      </c>
      <c r="NP9" s="200"/>
      <c r="NQ9" s="166"/>
      <c r="NR9" s="166"/>
      <c r="NS9" s="189">
        <f t="shared" si="126"/>
        <v>0</v>
      </c>
      <c r="NT9" s="202"/>
      <c r="NU9" s="166"/>
      <c r="NV9" s="166"/>
      <c r="NW9" s="189">
        <f t="shared" si="99"/>
        <v>0</v>
      </c>
      <c r="NX9" s="202"/>
      <c r="NY9" s="166"/>
      <c r="NZ9" s="166"/>
      <c r="OA9" s="189">
        <f t="shared" si="100"/>
        <v>0</v>
      </c>
      <c r="OB9" s="202"/>
      <c r="OC9" s="166"/>
      <c r="OD9" s="166"/>
      <c r="OE9" s="189">
        <f t="shared" si="101"/>
        <v>0</v>
      </c>
      <c r="OF9" s="202"/>
      <c r="OG9" s="166"/>
      <c r="OH9" s="166"/>
      <c r="OI9" s="189">
        <f t="shared" si="102"/>
        <v>0</v>
      </c>
      <c r="OJ9" s="202"/>
      <c r="OK9" s="166"/>
      <c r="OL9" s="166"/>
      <c r="OM9" s="189">
        <f t="shared" si="103"/>
        <v>0</v>
      </c>
      <c r="ON9" s="202"/>
      <c r="OO9" s="166"/>
      <c r="OP9" s="166"/>
      <c r="OQ9" s="189">
        <f t="shared" si="127"/>
        <v>0</v>
      </c>
      <c r="OR9" s="202"/>
      <c r="OS9" s="166"/>
      <c r="OT9" s="166"/>
      <c r="OU9" s="189">
        <f t="shared" si="128"/>
        <v>0</v>
      </c>
      <c r="OV9" s="202"/>
      <c r="OW9" s="166"/>
      <c r="OX9" s="166"/>
      <c r="OY9" s="189">
        <f t="shared" si="129"/>
        <v>0</v>
      </c>
      <c r="OZ9" s="202"/>
      <c r="PA9" s="166"/>
      <c r="PB9" s="166"/>
      <c r="PC9" s="189">
        <f t="shared" si="130"/>
        <v>0</v>
      </c>
      <c r="PD9" s="202"/>
      <c r="PE9" s="166"/>
      <c r="PF9" s="166"/>
      <c r="PG9" s="189">
        <f t="shared" si="131"/>
        <v>0</v>
      </c>
      <c r="PH9" s="202"/>
      <c r="PI9" s="166"/>
      <c r="PJ9" s="166"/>
      <c r="PK9" s="189">
        <f t="shared" si="132"/>
        <v>0</v>
      </c>
      <c r="PL9" s="202"/>
      <c r="PM9" s="166"/>
      <c r="PN9" s="166"/>
      <c r="PO9" s="189">
        <f t="shared" si="133"/>
        <v>0</v>
      </c>
      <c r="PP9" s="202"/>
      <c r="PQ9" s="166"/>
      <c r="PR9" s="166"/>
      <c r="PS9" s="189">
        <f t="shared" si="134"/>
        <v>0</v>
      </c>
      <c r="PT9" s="202"/>
      <c r="PU9" s="166"/>
      <c r="PV9" s="166"/>
      <c r="PW9" s="189">
        <f t="shared" si="135"/>
        <v>0</v>
      </c>
      <c r="PX9" s="202"/>
      <c r="PY9" s="166"/>
      <c r="PZ9" s="166"/>
      <c r="QA9" s="189">
        <f t="shared" si="136"/>
        <v>0</v>
      </c>
      <c r="QB9" s="202"/>
      <c r="QC9" s="166"/>
      <c r="QD9" s="166"/>
      <c r="QE9" s="189">
        <f t="shared" si="137"/>
        <v>0</v>
      </c>
      <c r="QF9" s="202"/>
      <c r="QG9" s="166"/>
      <c r="QH9" s="166"/>
      <c r="QI9" s="189">
        <f t="shared" si="138"/>
        <v>0</v>
      </c>
      <c r="QJ9" s="202"/>
      <c r="QK9" s="166"/>
      <c r="QL9" s="166"/>
      <c r="QM9" s="189">
        <f t="shared" si="139"/>
        <v>0</v>
      </c>
      <c r="QN9" s="202"/>
      <c r="QO9" s="166"/>
      <c r="QP9" s="166"/>
      <c r="QQ9" s="189">
        <f t="shared" si="140"/>
        <v>0</v>
      </c>
      <c r="QR9" s="202"/>
      <c r="QS9" s="203"/>
      <c r="QT9" s="166"/>
      <c r="QU9" s="189">
        <f t="shared" si="141"/>
        <v>0</v>
      </c>
      <c r="QV9" s="202"/>
      <c r="QW9" s="203"/>
      <c r="QX9" s="166"/>
      <c r="QY9" s="189">
        <f t="shared" si="142"/>
        <v>0</v>
      </c>
      <c r="QZ9" s="202"/>
      <c r="RA9" s="203"/>
      <c r="RB9" s="166"/>
      <c r="RC9" s="189">
        <f t="shared" si="143"/>
        <v>0</v>
      </c>
      <c r="RD9" s="202"/>
      <c r="RE9" s="203"/>
      <c r="RF9" s="166"/>
      <c r="RG9" s="189">
        <f t="shared" si="144"/>
        <v>0</v>
      </c>
      <c r="RH9" s="202"/>
      <c r="RI9" s="203"/>
      <c r="RJ9" s="166"/>
      <c r="RK9" s="189">
        <f t="shared" si="145"/>
        <v>0</v>
      </c>
      <c r="RL9" s="202"/>
      <c r="RM9" s="203"/>
      <c r="RN9" s="166"/>
      <c r="RO9" s="189">
        <f t="shared" si="146"/>
        <v>0</v>
      </c>
      <c r="RP9" s="202"/>
      <c r="RQ9" s="203"/>
      <c r="RR9" s="166"/>
      <c r="RS9" s="189">
        <f t="shared" si="147"/>
        <v>0</v>
      </c>
      <c r="RT9" s="202"/>
      <c r="RU9" s="203"/>
      <c r="RV9" s="166"/>
      <c r="RW9" s="189">
        <f t="shared" si="148"/>
        <v>0</v>
      </c>
      <c r="RX9" s="202"/>
      <c r="RY9" s="203"/>
      <c r="RZ9" s="166"/>
      <c r="SA9" s="189">
        <f t="shared" si="104"/>
        <v>0</v>
      </c>
      <c r="SB9" s="202"/>
      <c r="SC9" s="203"/>
      <c r="SD9" s="166"/>
      <c r="SE9" s="189">
        <f t="shared" si="105"/>
        <v>0</v>
      </c>
      <c r="SF9" s="202"/>
      <c r="SG9" s="203"/>
      <c r="SH9" s="166"/>
      <c r="SI9" s="189">
        <f t="shared" si="106"/>
        <v>0</v>
      </c>
      <c r="SJ9" s="202"/>
      <c r="SK9" s="203"/>
      <c r="SL9" s="166"/>
      <c r="SM9" s="189">
        <f t="shared" si="107"/>
        <v>0</v>
      </c>
      <c r="SN9" s="202"/>
      <c r="SO9" s="203"/>
      <c r="SP9" s="166"/>
      <c r="SQ9" s="189">
        <f t="shared" si="108"/>
        <v>0</v>
      </c>
      <c r="SR9" s="202"/>
      <c r="SS9" s="203"/>
      <c r="ST9" s="166"/>
      <c r="SU9" s="189">
        <f t="shared" si="109"/>
        <v>0</v>
      </c>
      <c r="SV9" s="202"/>
      <c r="SW9" s="203"/>
      <c r="SX9" s="166"/>
      <c r="SY9" s="189">
        <f t="shared" si="110"/>
        <v>0</v>
      </c>
      <c r="SZ9" s="202"/>
      <c r="TA9" s="203"/>
      <c r="TB9" s="166"/>
      <c r="TC9" s="189">
        <f t="shared" si="111"/>
        <v>0</v>
      </c>
      <c r="TD9" s="202"/>
      <c r="TE9" s="204">
        <f t="shared" si="112"/>
        <v>0</v>
      </c>
      <c r="TF9" s="205">
        <f t="shared" si="113"/>
        <v>0</v>
      </c>
      <c r="TG9" s="123"/>
      <c r="TH9" s="204">
        <f t="shared" si="114"/>
        <v>0</v>
      </c>
      <c r="TI9" s="205">
        <f t="shared" si="115"/>
        <v>0</v>
      </c>
      <c r="TJ9" s="124"/>
      <c r="TK9" s="204">
        <f t="shared" si="116"/>
        <v>0</v>
      </c>
      <c r="TL9" s="205">
        <f t="shared" si="117"/>
        <v>0</v>
      </c>
      <c r="TM9" s="124"/>
      <c r="TN9" s="204">
        <f t="shared" si="118"/>
        <v>0</v>
      </c>
      <c r="TO9" s="205">
        <f t="shared" si="119"/>
        <v>0</v>
      </c>
    </row>
    <row r="10" spans="1:535" s="206" customFormat="1" ht="27" customHeight="1" x14ac:dyDescent="0.45">
      <c r="A10" s="207">
        <v>6</v>
      </c>
      <c r="B10" s="159" t="s">
        <v>259</v>
      </c>
      <c r="C10" s="160" t="s">
        <v>122</v>
      </c>
      <c r="D10" s="211">
        <v>0</v>
      </c>
      <c r="E10" s="161"/>
      <c r="F10" s="161"/>
      <c r="G10" s="211">
        <f t="shared" si="12"/>
        <v>0</v>
      </c>
      <c r="H10" s="199"/>
      <c r="I10" s="161"/>
      <c r="J10" s="161"/>
      <c r="K10" s="211">
        <v>0</v>
      </c>
      <c r="L10" s="199"/>
      <c r="M10" s="161"/>
      <c r="N10" s="161"/>
      <c r="O10" s="211">
        <v>0</v>
      </c>
      <c r="P10" s="212"/>
      <c r="Q10" s="161"/>
      <c r="R10" s="161"/>
      <c r="S10" s="211">
        <v>0</v>
      </c>
      <c r="T10" s="199"/>
      <c r="U10" s="164"/>
      <c r="V10" s="215"/>
      <c r="W10" s="165">
        <f t="shared" si="0"/>
        <v>0</v>
      </c>
      <c r="X10" s="166"/>
      <c r="Y10" s="166"/>
      <c r="Z10" s="165">
        <f t="shared" si="13"/>
        <v>0</v>
      </c>
      <c r="AA10" s="167"/>
      <c r="AB10" s="168"/>
      <c r="AC10" s="169">
        <f t="shared" si="14"/>
        <v>0</v>
      </c>
      <c r="AD10" s="167"/>
      <c r="AE10" s="168"/>
      <c r="AF10" s="169">
        <f t="shared" si="15"/>
        <v>0</v>
      </c>
      <c r="AG10" s="168"/>
      <c r="AH10" s="168"/>
      <c r="AI10" s="170">
        <f t="shared" si="16"/>
        <v>0</v>
      </c>
      <c r="AJ10" s="167"/>
      <c r="AK10" s="167"/>
      <c r="AL10" s="171"/>
      <c r="AM10" s="172">
        <f t="shared" si="17"/>
        <v>0</v>
      </c>
      <c r="AN10" s="167"/>
      <c r="AO10" s="171"/>
      <c r="AP10" s="171"/>
      <c r="AQ10" s="172">
        <f t="shared" si="18"/>
        <v>0</v>
      </c>
      <c r="AR10" s="171"/>
      <c r="AS10" s="167"/>
      <c r="AT10" s="171"/>
      <c r="AU10" s="172">
        <f t="shared" si="19"/>
        <v>0</v>
      </c>
      <c r="AV10" s="168"/>
      <c r="AW10" s="168"/>
      <c r="AX10" s="168"/>
      <c r="AY10" s="169">
        <f t="shared" si="20"/>
        <v>0</v>
      </c>
      <c r="AZ10" s="168"/>
      <c r="BA10" s="168"/>
      <c r="BB10" s="169">
        <f t="shared" si="21"/>
        <v>0</v>
      </c>
      <c r="BC10" s="168"/>
      <c r="BD10" s="168"/>
      <c r="BE10" s="169">
        <f t="shared" si="22"/>
        <v>0</v>
      </c>
      <c r="BF10" s="168"/>
      <c r="BG10" s="168"/>
      <c r="BH10" s="174">
        <f t="shared" si="1"/>
        <v>0</v>
      </c>
      <c r="BI10" s="168"/>
      <c r="BJ10" s="168"/>
      <c r="BK10" s="174">
        <f t="shared" si="23"/>
        <v>0</v>
      </c>
      <c r="BL10" s="168"/>
      <c r="BM10" s="168"/>
      <c r="BN10" s="174">
        <f t="shared" si="24"/>
        <v>0</v>
      </c>
      <c r="BO10" s="168"/>
      <c r="BP10" s="168"/>
      <c r="BQ10" s="174">
        <f t="shared" si="25"/>
        <v>0</v>
      </c>
      <c r="BR10" s="168"/>
      <c r="BS10" s="168"/>
      <c r="BT10" s="174">
        <f t="shared" si="2"/>
        <v>0</v>
      </c>
      <c r="BU10" s="168"/>
      <c r="BV10" s="168"/>
      <c r="BW10" s="174">
        <f t="shared" si="26"/>
        <v>0</v>
      </c>
      <c r="BX10" s="168"/>
      <c r="BY10" s="168"/>
      <c r="BZ10" s="174">
        <f t="shared" si="27"/>
        <v>0</v>
      </c>
      <c r="CA10" s="168"/>
      <c r="CB10" s="168"/>
      <c r="CC10" s="175">
        <f t="shared" si="28"/>
        <v>0</v>
      </c>
      <c r="CD10" s="171"/>
      <c r="CE10" s="171"/>
      <c r="CF10" s="176">
        <f t="shared" si="29"/>
        <v>0</v>
      </c>
      <c r="CG10" s="171"/>
      <c r="CH10" s="171"/>
      <c r="CI10" s="176">
        <f t="shared" si="30"/>
        <v>0</v>
      </c>
      <c r="CJ10" s="171"/>
      <c r="CK10" s="171"/>
      <c r="CL10" s="177">
        <f t="shared" si="31"/>
        <v>0</v>
      </c>
      <c r="CM10" s="171"/>
      <c r="CN10" s="171"/>
      <c r="CO10" s="171"/>
      <c r="CP10" s="177">
        <f t="shared" si="32"/>
        <v>0</v>
      </c>
      <c r="CQ10" s="171"/>
      <c r="CR10" s="171"/>
      <c r="CS10" s="171"/>
      <c r="CT10" s="176">
        <f t="shared" si="33"/>
        <v>0</v>
      </c>
      <c r="CU10" s="178"/>
      <c r="CV10" s="171"/>
      <c r="CW10" s="171"/>
      <c r="CX10" s="176">
        <f t="shared" si="34"/>
        <v>0</v>
      </c>
      <c r="CY10" s="171"/>
      <c r="CZ10" s="171"/>
      <c r="DA10" s="171"/>
      <c r="DB10" s="176">
        <f t="shared" si="3"/>
        <v>0</v>
      </c>
      <c r="DC10" s="171"/>
      <c r="DD10" s="171"/>
      <c r="DE10" s="175">
        <f t="shared" si="35"/>
        <v>0</v>
      </c>
      <c r="DF10" s="179"/>
      <c r="DG10" s="171"/>
      <c r="DH10" s="171"/>
      <c r="DI10" s="176">
        <f t="shared" si="36"/>
        <v>0</v>
      </c>
      <c r="DJ10" s="180"/>
      <c r="DK10" s="180"/>
      <c r="DL10" s="176">
        <f t="shared" si="37"/>
        <v>0</v>
      </c>
      <c r="DM10" s="171"/>
      <c r="DN10" s="171"/>
      <c r="DO10" s="177">
        <f t="shared" si="38"/>
        <v>0</v>
      </c>
      <c r="DP10" s="167"/>
      <c r="DQ10" s="171"/>
      <c r="DR10" s="171"/>
      <c r="DS10" s="177">
        <f t="shared" si="39"/>
        <v>0</v>
      </c>
      <c r="DT10" s="167"/>
      <c r="DU10" s="171"/>
      <c r="DV10" s="171"/>
      <c r="DW10" s="177">
        <f t="shared" si="40"/>
        <v>0</v>
      </c>
      <c r="DX10" s="171"/>
      <c r="DY10" s="171"/>
      <c r="DZ10" s="177">
        <f t="shared" si="41"/>
        <v>0</v>
      </c>
      <c r="EA10" s="168"/>
      <c r="EB10" s="168"/>
      <c r="EC10" s="175">
        <f t="shared" si="42"/>
        <v>0</v>
      </c>
      <c r="ED10" s="167"/>
      <c r="EE10" s="168"/>
      <c r="EF10" s="168"/>
      <c r="EG10" s="174">
        <f t="shared" si="43"/>
        <v>0</v>
      </c>
      <c r="EH10" s="168"/>
      <c r="EI10" s="168"/>
      <c r="EJ10" s="174">
        <f t="shared" si="44"/>
        <v>0</v>
      </c>
      <c r="EK10" s="181"/>
      <c r="EL10" s="181"/>
      <c r="EM10" s="182">
        <f t="shared" si="45"/>
        <v>0</v>
      </c>
      <c r="EN10" s="167"/>
      <c r="EO10" s="181"/>
      <c r="EP10" s="181"/>
      <c r="EQ10" s="182">
        <f t="shared" si="46"/>
        <v>0</v>
      </c>
      <c r="ER10" s="183"/>
      <c r="ES10" s="183"/>
      <c r="ET10" s="184">
        <f t="shared" si="47"/>
        <v>0</v>
      </c>
      <c r="EU10" s="167"/>
      <c r="EV10" s="183"/>
      <c r="EW10" s="183"/>
      <c r="EX10" s="184">
        <f t="shared" si="48"/>
        <v>0</v>
      </c>
      <c r="EY10" s="185"/>
      <c r="EZ10" s="181"/>
      <c r="FA10" s="181"/>
      <c r="FB10" s="184">
        <f t="shared" si="49"/>
        <v>0</v>
      </c>
      <c r="FC10" s="181"/>
      <c r="FD10" s="181"/>
      <c r="FE10" s="182">
        <f t="shared" si="50"/>
        <v>0</v>
      </c>
      <c r="FF10" s="181"/>
      <c r="FG10" s="181"/>
      <c r="FH10" s="182">
        <f t="shared" si="51"/>
        <v>0</v>
      </c>
      <c r="FI10" s="181"/>
      <c r="FJ10" s="181"/>
      <c r="FK10" s="182">
        <f t="shared" si="52"/>
        <v>0</v>
      </c>
      <c r="FL10" s="181"/>
      <c r="FM10" s="181"/>
      <c r="FN10" s="182">
        <f t="shared" si="53"/>
        <v>0</v>
      </c>
      <c r="FO10" s="167"/>
      <c r="FP10" s="181"/>
      <c r="FQ10" s="181"/>
      <c r="FR10" s="182">
        <f t="shared" si="54"/>
        <v>0</v>
      </c>
      <c r="FS10" s="167"/>
      <c r="FT10" s="181"/>
      <c r="FU10" s="181"/>
      <c r="FV10" s="182">
        <f t="shared" si="55"/>
        <v>0</v>
      </c>
      <c r="FW10" s="167"/>
      <c r="FX10" s="181"/>
      <c r="FY10" s="181"/>
      <c r="FZ10" s="182">
        <f t="shared" si="56"/>
        <v>0</v>
      </c>
      <c r="GA10" s="181"/>
      <c r="GB10" s="181"/>
      <c r="GC10" s="182">
        <f t="shared" si="57"/>
        <v>0</v>
      </c>
      <c r="GD10" s="181"/>
      <c r="GE10" s="181"/>
      <c r="GF10" s="188">
        <f t="shared" si="58"/>
        <v>0</v>
      </c>
      <c r="GG10" s="167"/>
      <c r="GH10" s="181"/>
      <c r="GI10" s="181"/>
      <c r="GJ10" s="188">
        <f t="shared" si="120"/>
        <v>0</v>
      </c>
      <c r="GK10" s="167"/>
      <c r="GL10" s="181"/>
      <c r="GM10" s="181"/>
      <c r="GN10" s="182">
        <f t="shared" si="121"/>
        <v>0</v>
      </c>
      <c r="GO10" s="181"/>
      <c r="GP10" s="181"/>
      <c r="GQ10" s="182">
        <f t="shared" si="59"/>
        <v>0</v>
      </c>
      <c r="GR10" s="181"/>
      <c r="GS10" s="181"/>
      <c r="GT10" s="182">
        <f t="shared" si="60"/>
        <v>0</v>
      </c>
      <c r="GU10" s="181"/>
      <c r="GV10" s="181"/>
      <c r="GW10" s="182">
        <f t="shared" si="61"/>
        <v>0</v>
      </c>
      <c r="GX10" s="181"/>
      <c r="GY10" s="181"/>
      <c r="GZ10" s="182">
        <f t="shared" si="62"/>
        <v>0</v>
      </c>
      <c r="HA10" s="168"/>
      <c r="HB10" s="181"/>
      <c r="HC10" s="182">
        <f t="shared" si="63"/>
        <v>0</v>
      </c>
      <c r="HD10" s="168"/>
      <c r="HE10" s="181"/>
      <c r="HF10" s="182">
        <f t="shared" si="64"/>
        <v>0</v>
      </c>
      <c r="HG10" s="181"/>
      <c r="HH10" s="181"/>
      <c r="HI10" s="182">
        <f t="shared" si="4"/>
        <v>0</v>
      </c>
      <c r="HJ10" s="181"/>
      <c r="HK10" s="181"/>
      <c r="HL10" s="182">
        <f t="shared" si="5"/>
        <v>0</v>
      </c>
      <c r="HM10" s="167"/>
      <c r="HN10" s="181"/>
      <c r="HO10" s="181"/>
      <c r="HP10" s="182">
        <f t="shared" si="65"/>
        <v>0</v>
      </c>
      <c r="HQ10" s="181"/>
      <c r="HR10" s="181"/>
      <c r="HS10" s="181"/>
      <c r="HT10" s="182">
        <f t="shared" si="66"/>
        <v>0</v>
      </c>
      <c r="HU10" s="181"/>
      <c r="HV10" s="181"/>
      <c r="HW10" s="181"/>
      <c r="HX10" s="182">
        <f t="shared" si="67"/>
        <v>0</v>
      </c>
      <c r="HY10" s="181"/>
      <c r="HZ10" s="181"/>
      <c r="IA10" s="182">
        <f t="shared" si="68"/>
        <v>0</v>
      </c>
      <c r="IB10" s="181"/>
      <c r="IC10" s="181"/>
      <c r="ID10" s="182">
        <f t="shared" si="69"/>
        <v>0</v>
      </c>
      <c r="IE10" s="168"/>
      <c r="IF10" s="168"/>
      <c r="IG10" s="175">
        <f t="shared" si="70"/>
        <v>0</v>
      </c>
      <c r="IH10" s="167"/>
      <c r="II10" s="168"/>
      <c r="IJ10" s="168"/>
      <c r="IK10" s="175">
        <f t="shared" si="71"/>
        <v>0</v>
      </c>
      <c r="IL10" s="167"/>
      <c r="IM10" s="181"/>
      <c r="IN10" s="181"/>
      <c r="IO10" s="182">
        <f t="shared" si="72"/>
        <v>0</v>
      </c>
      <c r="IP10" s="181"/>
      <c r="IQ10" s="181"/>
      <c r="IR10" s="182">
        <f t="shared" si="6"/>
        <v>0</v>
      </c>
      <c r="IS10" s="181"/>
      <c r="IT10" s="181"/>
      <c r="IU10" s="182">
        <f t="shared" si="7"/>
        <v>0</v>
      </c>
      <c r="IV10" s="181"/>
      <c r="IW10" s="181"/>
      <c r="IX10" s="182">
        <f t="shared" si="8"/>
        <v>0</v>
      </c>
      <c r="IY10" s="166"/>
      <c r="IZ10" s="166"/>
      <c r="JA10" s="189">
        <f t="shared" si="9"/>
        <v>0</v>
      </c>
      <c r="JB10" s="166"/>
      <c r="JC10" s="166"/>
      <c r="JD10" s="189">
        <f t="shared" si="73"/>
        <v>0</v>
      </c>
      <c r="JE10" s="166"/>
      <c r="JF10" s="166"/>
      <c r="JG10" s="189">
        <f t="shared" si="74"/>
        <v>0</v>
      </c>
      <c r="JH10" s="171"/>
      <c r="JI10" s="171"/>
      <c r="JJ10" s="190">
        <f t="shared" si="75"/>
        <v>0</v>
      </c>
      <c r="JK10" s="167"/>
      <c r="JL10" s="171"/>
      <c r="JM10" s="171"/>
      <c r="JN10" s="190">
        <f t="shared" si="76"/>
        <v>0</v>
      </c>
      <c r="JO10" s="167"/>
      <c r="JP10" s="159"/>
      <c r="JQ10" s="159"/>
      <c r="JR10" s="191">
        <f t="shared" si="77"/>
        <v>0</v>
      </c>
      <c r="JS10" s="192"/>
      <c r="JT10" s="193"/>
      <c r="JU10" s="193"/>
      <c r="JV10" s="194">
        <f t="shared" si="78"/>
        <v>0</v>
      </c>
      <c r="JW10" s="159"/>
      <c r="JX10" s="159"/>
      <c r="JY10" s="194">
        <f t="shared" si="79"/>
        <v>0</v>
      </c>
      <c r="JZ10" s="168"/>
      <c r="KA10" s="168"/>
      <c r="KB10" s="190">
        <f t="shared" si="80"/>
        <v>0</v>
      </c>
      <c r="KC10" s="192"/>
      <c r="KD10" s="168"/>
      <c r="KE10" s="168"/>
      <c r="KF10" s="190">
        <f t="shared" si="81"/>
        <v>0</v>
      </c>
      <c r="KG10" s="166"/>
      <c r="KH10" s="166"/>
      <c r="KI10" s="191">
        <f t="shared" si="82"/>
        <v>0</v>
      </c>
      <c r="KJ10" s="192"/>
      <c r="KK10" s="166"/>
      <c r="KL10" s="166"/>
      <c r="KM10" s="191">
        <f t="shared" si="83"/>
        <v>0</v>
      </c>
      <c r="KN10" s="192"/>
      <c r="KO10" s="166"/>
      <c r="KP10" s="166"/>
      <c r="KQ10" s="191">
        <f t="shared" si="84"/>
        <v>0</v>
      </c>
      <c r="KR10" s="168"/>
      <c r="KS10" s="168"/>
      <c r="KT10" s="174">
        <f t="shared" si="85"/>
        <v>0</v>
      </c>
      <c r="KU10" s="168"/>
      <c r="KV10" s="168"/>
      <c r="KW10" s="168"/>
      <c r="KX10" s="194">
        <f t="shared" si="86"/>
        <v>0</v>
      </c>
      <c r="KY10" s="193"/>
      <c r="KZ10" s="193"/>
      <c r="LA10" s="193"/>
      <c r="LB10" s="194">
        <f t="shared" si="87"/>
        <v>0</v>
      </c>
      <c r="LC10" s="193"/>
      <c r="LD10" s="193"/>
      <c r="LE10" s="194">
        <f t="shared" si="10"/>
        <v>0</v>
      </c>
      <c r="LF10" s="168"/>
      <c r="LG10" s="168"/>
      <c r="LH10" s="174">
        <f t="shared" si="11"/>
        <v>0</v>
      </c>
      <c r="LI10" s="195"/>
      <c r="LJ10" s="195"/>
      <c r="LK10" s="196">
        <f t="shared" si="88"/>
        <v>0</v>
      </c>
      <c r="LL10" s="168"/>
      <c r="LM10" s="168"/>
      <c r="LN10" s="168"/>
      <c r="LO10" s="174">
        <f t="shared" si="89"/>
        <v>0</v>
      </c>
      <c r="LP10" s="168"/>
      <c r="LQ10" s="168"/>
      <c r="LR10" s="168"/>
      <c r="LS10" s="174">
        <f t="shared" si="90"/>
        <v>0</v>
      </c>
      <c r="LT10" s="197"/>
      <c r="LU10" s="168"/>
      <c r="LV10" s="168"/>
      <c r="LW10" s="174">
        <f t="shared" si="91"/>
        <v>0</v>
      </c>
      <c r="LX10" s="197"/>
      <c r="LY10" s="168"/>
      <c r="LZ10" s="168"/>
      <c r="MA10" s="174">
        <f t="shared" si="92"/>
        <v>0</v>
      </c>
      <c r="MB10" s="197"/>
      <c r="MC10" s="168"/>
      <c r="MD10" s="168"/>
      <c r="ME10" s="174">
        <f t="shared" si="93"/>
        <v>0</v>
      </c>
      <c r="MF10" s="197"/>
      <c r="MG10" s="181"/>
      <c r="MH10" s="181"/>
      <c r="MI10" s="182">
        <f t="shared" si="94"/>
        <v>0</v>
      </c>
      <c r="MJ10" s="198"/>
      <c r="MK10" s="181"/>
      <c r="ML10" s="181"/>
      <c r="MM10" s="182">
        <f t="shared" si="95"/>
        <v>0</v>
      </c>
      <c r="MN10" s="198"/>
      <c r="MO10" s="168"/>
      <c r="MP10" s="168"/>
      <c r="MQ10" s="174">
        <f t="shared" si="96"/>
        <v>0</v>
      </c>
      <c r="MR10" s="197"/>
      <c r="MS10" s="168"/>
      <c r="MT10" s="168"/>
      <c r="MU10" s="174">
        <f t="shared" si="97"/>
        <v>0</v>
      </c>
      <c r="MV10" s="197"/>
      <c r="MW10" s="168"/>
      <c r="MX10" s="168"/>
      <c r="MY10" s="174">
        <f t="shared" si="98"/>
        <v>0</v>
      </c>
      <c r="MZ10" s="197"/>
      <c r="NA10" s="199"/>
      <c r="NB10" s="199"/>
      <c r="NC10" s="201">
        <f t="shared" si="122"/>
        <v>0</v>
      </c>
      <c r="ND10" s="200"/>
      <c r="NE10" s="199"/>
      <c r="NF10" s="199"/>
      <c r="NG10" s="201">
        <f t="shared" si="123"/>
        <v>0</v>
      </c>
      <c r="NH10" s="200"/>
      <c r="NI10" s="199"/>
      <c r="NJ10" s="199"/>
      <c r="NK10" s="201">
        <f t="shared" si="124"/>
        <v>0</v>
      </c>
      <c r="NL10" s="200"/>
      <c r="NM10" s="199"/>
      <c r="NN10" s="199"/>
      <c r="NO10" s="201">
        <f t="shared" si="125"/>
        <v>0</v>
      </c>
      <c r="NP10" s="200"/>
      <c r="NQ10" s="166"/>
      <c r="NR10" s="166"/>
      <c r="NS10" s="189">
        <f t="shared" si="126"/>
        <v>0</v>
      </c>
      <c r="NT10" s="202"/>
      <c r="NU10" s="166"/>
      <c r="NV10" s="166"/>
      <c r="NW10" s="189">
        <f t="shared" si="99"/>
        <v>0</v>
      </c>
      <c r="NX10" s="202"/>
      <c r="NY10" s="166"/>
      <c r="NZ10" s="166"/>
      <c r="OA10" s="189">
        <f t="shared" si="100"/>
        <v>0</v>
      </c>
      <c r="OB10" s="202"/>
      <c r="OC10" s="166"/>
      <c r="OD10" s="166"/>
      <c r="OE10" s="189">
        <f t="shared" si="101"/>
        <v>0</v>
      </c>
      <c r="OF10" s="202"/>
      <c r="OG10" s="166"/>
      <c r="OH10" s="166"/>
      <c r="OI10" s="189">
        <f t="shared" si="102"/>
        <v>0</v>
      </c>
      <c r="OJ10" s="202"/>
      <c r="OK10" s="166"/>
      <c r="OL10" s="166"/>
      <c r="OM10" s="189">
        <f t="shared" si="103"/>
        <v>0</v>
      </c>
      <c r="ON10" s="202"/>
      <c r="OO10" s="166"/>
      <c r="OP10" s="166"/>
      <c r="OQ10" s="189">
        <f t="shared" si="127"/>
        <v>0</v>
      </c>
      <c r="OR10" s="202"/>
      <c r="OS10" s="166"/>
      <c r="OT10" s="166"/>
      <c r="OU10" s="189">
        <f t="shared" si="128"/>
        <v>0</v>
      </c>
      <c r="OV10" s="202"/>
      <c r="OW10" s="166"/>
      <c r="OX10" s="166"/>
      <c r="OY10" s="189">
        <f t="shared" si="129"/>
        <v>0</v>
      </c>
      <c r="OZ10" s="202"/>
      <c r="PA10" s="166"/>
      <c r="PB10" s="166"/>
      <c r="PC10" s="189">
        <f t="shared" si="130"/>
        <v>0</v>
      </c>
      <c r="PD10" s="202"/>
      <c r="PE10" s="166"/>
      <c r="PF10" s="166"/>
      <c r="PG10" s="189">
        <f t="shared" si="131"/>
        <v>0</v>
      </c>
      <c r="PH10" s="202"/>
      <c r="PI10" s="166"/>
      <c r="PJ10" s="166"/>
      <c r="PK10" s="189">
        <f t="shared" si="132"/>
        <v>0</v>
      </c>
      <c r="PL10" s="202"/>
      <c r="PM10" s="166"/>
      <c r="PN10" s="166"/>
      <c r="PO10" s="189">
        <f t="shared" si="133"/>
        <v>0</v>
      </c>
      <c r="PP10" s="202"/>
      <c r="PQ10" s="166"/>
      <c r="PR10" s="166"/>
      <c r="PS10" s="189">
        <f t="shared" si="134"/>
        <v>0</v>
      </c>
      <c r="PT10" s="202"/>
      <c r="PU10" s="166"/>
      <c r="PV10" s="166"/>
      <c r="PW10" s="189">
        <f t="shared" si="135"/>
        <v>0</v>
      </c>
      <c r="PX10" s="202"/>
      <c r="PY10" s="166"/>
      <c r="PZ10" s="166"/>
      <c r="QA10" s="189">
        <f t="shared" si="136"/>
        <v>0</v>
      </c>
      <c r="QB10" s="202"/>
      <c r="QC10" s="166"/>
      <c r="QD10" s="166"/>
      <c r="QE10" s="189">
        <f t="shared" si="137"/>
        <v>0</v>
      </c>
      <c r="QF10" s="202"/>
      <c r="QG10" s="166"/>
      <c r="QH10" s="166"/>
      <c r="QI10" s="189">
        <f t="shared" si="138"/>
        <v>0</v>
      </c>
      <c r="QJ10" s="202"/>
      <c r="QK10" s="166"/>
      <c r="QL10" s="166"/>
      <c r="QM10" s="189">
        <f t="shared" si="139"/>
        <v>0</v>
      </c>
      <c r="QN10" s="202"/>
      <c r="QO10" s="166"/>
      <c r="QP10" s="166"/>
      <c r="QQ10" s="189">
        <f t="shared" si="140"/>
        <v>0</v>
      </c>
      <c r="QR10" s="202"/>
      <c r="QS10" s="203"/>
      <c r="QT10" s="166"/>
      <c r="QU10" s="189">
        <f t="shared" si="141"/>
        <v>0</v>
      </c>
      <c r="QV10" s="202"/>
      <c r="QW10" s="203"/>
      <c r="QX10" s="166"/>
      <c r="QY10" s="189">
        <f t="shared" si="142"/>
        <v>0</v>
      </c>
      <c r="QZ10" s="202"/>
      <c r="RA10" s="203"/>
      <c r="RB10" s="166"/>
      <c r="RC10" s="189">
        <f t="shared" si="143"/>
        <v>0</v>
      </c>
      <c r="RD10" s="202"/>
      <c r="RE10" s="203"/>
      <c r="RF10" s="166"/>
      <c r="RG10" s="189">
        <f t="shared" si="144"/>
        <v>0</v>
      </c>
      <c r="RH10" s="202"/>
      <c r="RI10" s="203"/>
      <c r="RJ10" s="166"/>
      <c r="RK10" s="189">
        <f t="shared" si="145"/>
        <v>0</v>
      </c>
      <c r="RL10" s="202"/>
      <c r="RM10" s="203"/>
      <c r="RN10" s="166"/>
      <c r="RO10" s="189">
        <f t="shared" si="146"/>
        <v>0</v>
      </c>
      <c r="RP10" s="202"/>
      <c r="RQ10" s="203"/>
      <c r="RR10" s="166"/>
      <c r="RS10" s="189">
        <f t="shared" si="147"/>
        <v>0</v>
      </c>
      <c r="RT10" s="202"/>
      <c r="RU10" s="203"/>
      <c r="RV10" s="166"/>
      <c r="RW10" s="189">
        <f t="shared" si="148"/>
        <v>0</v>
      </c>
      <c r="RX10" s="202"/>
      <c r="RY10" s="203"/>
      <c r="RZ10" s="166"/>
      <c r="SA10" s="189">
        <f t="shared" si="104"/>
        <v>0</v>
      </c>
      <c r="SB10" s="202"/>
      <c r="SC10" s="203"/>
      <c r="SD10" s="166"/>
      <c r="SE10" s="189">
        <f t="shared" si="105"/>
        <v>0</v>
      </c>
      <c r="SF10" s="202"/>
      <c r="SG10" s="203"/>
      <c r="SH10" s="166"/>
      <c r="SI10" s="189">
        <f t="shared" si="106"/>
        <v>0</v>
      </c>
      <c r="SJ10" s="202"/>
      <c r="SK10" s="203"/>
      <c r="SL10" s="166"/>
      <c r="SM10" s="189">
        <f t="shared" si="107"/>
        <v>0</v>
      </c>
      <c r="SN10" s="202"/>
      <c r="SO10" s="203"/>
      <c r="SP10" s="166"/>
      <c r="SQ10" s="189">
        <f t="shared" si="108"/>
        <v>0</v>
      </c>
      <c r="SR10" s="202"/>
      <c r="SS10" s="203"/>
      <c r="ST10" s="166"/>
      <c r="SU10" s="189">
        <f t="shared" si="109"/>
        <v>0</v>
      </c>
      <c r="SV10" s="202"/>
      <c r="SW10" s="203"/>
      <c r="SX10" s="166"/>
      <c r="SY10" s="189">
        <f t="shared" si="110"/>
        <v>0</v>
      </c>
      <c r="SZ10" s="202"/>
      <c r="TA10" s="203"/>
      <c r="TB10" s="166"/>
      <c r="TC10" s="189">
        <f t="shared" si="111"/>
        <v>0</v>
      </c>
      <c r="TD10" s="202"/>
      <c r="TE10" s="204">
        <f t="shared" si="112"/>
        <v>0</v>
      </c>
      <c r="TF10" s="205">
        <f t="shared" si="113"/>
        <v>0</v>
      </c>
      <c r="TG10" s="123"/>
      <c r="TH10" s="204">
        <f t="shared" si="114"/>
        <v>0</v>
      </c>
      <c r="TI10" s="205">
        <f t="shared" si="115"/>
        <v>0</v>
      </c>
      <c r="TJ10" s="124"/>
      <c r="TK10" s="204">
        <f t="shared" si="116"/>
        <v>0</v>
      </c>
      <c r="TL10" s="205">
        <f t="shared" si="117"/>
        <v>0</v>
      </c>
      <c r="TM10" s="124"/>
      <c r="TN10" s="204">
        <f t="shared" si="118"/>
        <v>0</v>
      </c>
      <c r="TO10" s="205">
        <f t="shared" si="119"/>
        <v>0</v>
      </c>
    </row>
    <row r="11" spans="1:535" s="206" customFormat="1" ht="27" customHeight="1" x14ac:dyDescent="0.45">
      <c r="A11" s="158">
        <v>7</v>
      </c>
      <c r="B11" s="159" t="s">
        <v>260</v>
      </c>
      <c r="C11" s="160" t="s">
        <v>122</v>
      </c>
      <c r="D11" s="211">
        <v>0</v>
      </c>
      <c r="E11" s="161"/>
      <c r="F11" s="161"/>
      <c r="G11" s="211">
        <f t="shared" si="12"/>
        <v>0</v>
      </c>
      <c r="H11" s="199"/>
      <c r="I11" s="161"/>
      <c r="J11" s="161"/>
      <c r="K11" s="211">
        <v>0</v>
      </c>
      <c r="L11" s="199"/>
      <c r="M11" s="161"/>
      <c r="N11" s="161"/>
      <c r="O11" s="211">
        <v>0</v>
      </c>
      <c r="P11" s="212"/>
      <c r="Q11" s="161"/>
      <c r="R11" s="161"/>
      <c r="S11" s="211">
        <v>0</v>
      </c>
      <c r="T11" s="199"/>
      <c r="U11" s="164"/>
      <c r="V11" s="215"/>
      <c r="W11" s="165">
        <f t="shared" si="0"/>
        <v>0</v>
      </c>
      <c r="X11" s="166"/>
      <c r="Y11" s="166"/>
      <c r="Z11" s="165">
        <f t="shared" si="13"/>
        <v>0</v>
      </c>
      <c r="AA11" s="167"/>
      <c r="AB11" s="168"/>
      <c r="AC11" s="169">
        <f t="shared" si="14"/>
        <v>0</v>
      </c>
      <c r="AD11" s="167"/>
      <c r="AE11" s="168"/>
      <c r="AF11" s="169">
        <f t="shared" si="15"/>
        <v>0</v>
      </c>
      <c r="AG11" s="168"/>
      <c r="AH11" s="168"/>
      <c r="AI11" s="170">
        <f t="shared" si="16"/>
        <v>0</v>
      </c>
      <c r="AJ11" s="167"/>
      <c r="AK11" s="167"/>
      <c r="AL11" s="171"/>
      <c r="AM11" s="172">
        <f t="shared" si="17"/>
        <v>0</v>
      </c>
      <c r="AN11" s="167"/>
      <c r="AO11" s="171"/>
      <c r="AP11" s="171"/>
      <c r="AQ11" s="172">
        <f t="shared" si="18"/>
        <v>0</v>
      </c>
      <c r="AR11" s="171"/>
      <c r="AS11" s="167"/>
      <c r="AT11" s="171"/>
      <c r="AU11" s="172">
        <f t="shared" si="19"/>
        <v>0</v>
      </c>
      <c r="AV11" s="168"/>
      <c r="AW11" s="168"/>
      <c r="AX11" s="168"/>
      <c r="AY11" s="169">
        <f t="shared" si="20"/>
        <v>0</v>
      </c>
      <c r="AZ11" s="168"/>
      <c r="BA11" s="168"/>
      <c r="BB11" s="169">
        <f t="shared" si="21"/>
        <v>0</v>
      </c>
      <c r="BC11" s="168"/>
      <c r="BD11" s="168"/>
      <c r="BE11" s="169">
        <f t="shared" si="22"/>
        <v>0</v>
      </c>
      <c r="BF11" s="168"/>
      <c r="BG11" s="168"/>
      <c r="BH11" s="174">
        <f t="shared" si="1"/>
        <v>0</v>
      </c>
      <c r="BI11" s="168"/>
      <c r="BJ11" s="168"/>
      <c r="BK11" s="174">
        <f t="shared" si="23"/>
        <v>0</v>
      </c>
      <c r="BL11" s="168"/>
      <c r="BM11" s="168"/>
      <c r="BN11" s="174">
        <f t="shared" si="24"/>
        <v>0</v>
      </c>
      <c r="BO11" s="168"/>
      <c r="BP11" s="168"/>
      <c r="BQ11" s="174">
        <f t="shared" si="25"/>
        <v>0</v>
      </c>
      <c r="BR11" s="168"/>
      <c r="BS11" s="168"/>
      <c r="BT11" s="174">
        <f t="shared" si="2"/>
        <v>0</v>
      </c>
      <c r="BU11" s="168"/>
      <c r="BV11" s="168"/>
      <c r="BW11" s="174">
        <f t="shared" si="26"/>
        <v>0</v>
      </c>
      <c r="BX11" s="168"/>
      <c r="BY11" s="168"/>
      <c r="BZ11" s="174">
        <f t="shared" si="27"/>
        <v>0</v>
      </c>
      <c r="CA11" s="168"/>
      <c r="CB11" s="168"/>
      <c r="CC11" s="175">
        <f t="shared" si="28"/>
        <v>0</v>
      </c>
      <c r="CD11" s="171"/>
      <c r="CE11" s="171"/>
      <c r="CF11" s="176">
        <f t="shared" si="29"/>
        <v>0</v>
      </c>
      <c r="CG11" s="171"/>
      <c r="CH11" s="171"/>
      <c r="CI11" s="176">
        <f t="shared" si="30"/>
        <v>0</v>
      </c>
      <c r="CJ11" s="171"/>
      <c r="CK11" s="171"/>
      <c r="CL11" s="177">
        <f t="shared" si="31"/>
        <v>0</v>
      </c>
      <c r="CM11" s="171"/>
      <c r="CN11" s="171"/>
      <c r="CO11" s="171"/>
      <c r="CP11" s="177">
        <f t="shared" si="32"/>
        <v>0</v>
      </c>
      <c r="CQ11" s="171"/>
      <c r="CR11" s="171"/>
      <c r="CS11" s="171"/>
      <c r="CT11" s="176">
        <f t="shared" si="33"/>
        <v>0</v>
      </c>
      <c r="CU11" s="178"/>
      <c r="CV11" s="171"/>
      <c r="CW11" s="171"/>
      <c r="CX11" s="176">
        <f t="shared" si="34"/>
        <v>0</v>
      </c>
      <c r="CY11" s="171"/>
      <c r="CZ11" s="171"/>
      <c r="DA11" s="171"/>
      <c r="DB11" s="176">
        <f t="shared" si="3"/>
        <v>0</v>
      </c>
      <c r="DC11" s="171"/>
      <c r="DD11" s="171"/>
      <c r="DE11" s="175">
        <f t="shared" si="35"/>
        <v>0</v>
      </c>
      <c r="DF11" s="179"/>
      <c r="DG11" s="171"/>
      <c r="DH11" s="171"/>
      <c r="DI11" s="176">
        <f t="shared" si="36"/>
        <v>0</v>
      </c>
      <c r="DJ11" s="180"/>
      <c r="DK11" s="180"/>
      <c r="DL11" s="176">
        <f t="shared" si="37"/>
        <v>0</v>
      </c>
      <c r="DM11" s="171"/>
      <c r="DN11" s="171"/>
      <c r="DO11" s="177">
        <f t="shared" si="38"/>
        <v>0</v>
      </c>
      <c r="DP11" s="167"/>
      <c r="DQ11" s="171"/>
      <c r="DR11" s="171"/>
      <c r="DS11" s="177">
        <f t="shared" si="39"/>
        <v>0</v>
      </c>
      <c r="DT11" s="167"/>
      <c r="DU11" s="171"/>
      <c r="DV11" s="171"/>
      <c r="DW11" s="177">
        <f t="shared" si="40"/>
        <v>0</v>
      </c>
      <c r="DX11" s="171"/>
      <c r="DY11" s="171"/>
      <c r="DZ11" s="177">
        <f t="shared" si="41"/>
        <v>0</v>
      </c>
      <c r="EA11" s="168"/>
      <c r="EB11" s="168"/>
      <c r="EC11" s="175">
        <f t="shared" si="42"/>
        <v>0</v>
      </c>
      <c r="ED11" s="167"/>
      <c r="EE11" s="168"/>
      <c r="EF11" s="168"/>
      <c r="EG11" s="174">
        <f t="shared" si="43"/>
        <v>0</v>
      </c>
      <c r="EH11" s="168"/>
      <c r="EI11" s="168"/>
      <c r="EJ11" s="174">
        <f t="shared" si="44"/>
        <v>0</v>
      </c>
      <c r="EK11" s="181"/>
      <c r="EL11" s="181"/>
      <c r="EM11" s="182">
        <f t="shared" si="45"/>
        <v>0</v>
      </c>
      <c r="EN11" s="167"/>
      <c r="EO11" s="181"/>
      <c r="EP11" s="181"/>
      <c r="EQ11" s="182">
        <f t="shared" si="46"/>
        <v>0</v>
      </c>
      <c r="ER11" s="183"/>
      <c r="ES11" s="183"/>
      <c r="ET11" s="184">
        <f t="shared" si="47"/>
        <v>0</v>
      </c>
      <c r="EU11" s="167"/>
      <c r="EV11" s="183"/>
      <c r="EW11" s="183"/>
      <c r="EX11" s="184">
        <f t="shared" si="48"/>
        <v>0</v>
      </c>
      <c r="EY11" s="185"/>
      <c r="EZ11" s="181"/>
      <c r="FA11" s="181"/>
      <c r="FB11" s="184">
        <f t="shared" si="49"/>
        <v>0</v>
      </c>
      <c r="FC11" s="181"/>
      <c r="FD11" s="181"/>
      <c r="FE11" s="182">
        <f t="shared" si="50"/>
        <v>0</v>
      </c>
      <c r="FF11" s="181"/>
      <c r="FG11" s="181"/>
      <c r="FH11" s="182">
        <f t="shared" si="51"/>
        <v>0</v>
      </c>
      <c r="FI11" s="181"/>
      <c r="FJ11" s="181"/>
      <c r="FK11" s="182">
        <f t="shared" si="52"/>
        <v>0</v>
      </c>
      <c r="FL11" s="181"/>
      <c r="FM11" s="181"/>
      <c r="FN11" s="182">
        <f t="shared" si="53"/>
        <v>0</v>
      </c>
      <c r="FO11" s="167"/>
      <c r="FP11" s="181"/>
      <c r="FQ11" s="181"/>
      <c r="FR11" s="182">
        <f t="shared" si="54"/>
        <v>0</v>
      </c>
      <c r="FS11" s="167"/>
      <c r="FT11" s="181"/>
      <c r="FU11" s="181"/>
      <c r="FV11" s="182">
        <f t="shared" si="55"/>
        <v>0</v>
      </c>
      <c r="FW11" s="167"/>
      <c r="FX11" s="181"/>
      <c r="FY11" s="181"/>
      <c r="FZ11" s="182">
        <f t="shared" si="56"/>
        <v>0</v>
      </c>
      <c r="GA11" s="181"/>
      <c r="GB11" s="181"/>
      <c r="GC11" s="182">
        <f t="shared" si="57"/>
        <v>0</v>
      </c>
      <c r="GD11" s="181"/>
      <c r="GE11" s="181"/>
      <c r="GF11" s="188">
        <f t="shared" si="58"/>
        <v>0</v>
      </c>
      <c r="GG11" s="167"/>
      <c r="GH11" s="181"/>
      <c r="GI11" s="181"/>
      <c r="GJ11" s="188">
        <f t="shared" si="120"/>
        <v>0</v>
      </c>
      <c r="GK11" s="167"/>
      <c r="GL11" s="181"/>
      <c r="GM11" s="181"/>
      <c r="GN11" s="182">
        <f t="shared" si="121"/>
        <v>0</v>
      </c>
      <c r="GO11" s="181"/>
      <c r="GP11" s="181"/>
      <c r="GQ11" s="182">
        <f t="shared" si="59"/>
        <v>0</v>
      </c>
      <c r="GR11" s="181"/>
      <c r="GS11" s="181"/>
      <c r="GT11" s="182">
        <f t="shared" si="60"/>
        <v>0</v>
      </c>
      <c r="GU11" s="181"/>
      <c r="GV11" s="181"/>
      <c r="GW11" s="182">
        <f t="shared" si="61"/>
        <v>0</v>
      </c>
      <c r="GX11" s="181"/>
      <c r="GY11" s="181"/>
      <c r="GZ11" s="182">
        <f t="shared" si="62"/>
        <v>0</v>
      </c>
      <c r="HA11" s="168"/>
      <c r="HB11" s="181"/>
      <c r="HC11" s="182">
        <f t="shared" si="63"/>
        <v>0</v>
      </c>
      <c r="HD11" s="168"/>
      <c r="HE11" s="181"/>
      <c r="HF11" s="182">
        <f t="shared" si="64"/>
        <v>0</v>
      </c>
      <c r="HG11" s="181"/>
      <c r="HH11" s="181"/>
      <c r="HI11" s="182">
        <f t="shared" si="4"/>
        <v>0</v>
      </c>
      <c r="HJ11" s="181"/>
      <c r="HK11" s="181"/>
      <c r="HL11" s="182">
        <f t="shared" si="5"/>
        <v>0</v>
      </c>
      <c r="HM11" s="167"/>
      <c r="HN11" s="181"/>
      <c r="HO11" s="181"/>
      <c r="HP11" s="182">
        <f t="shared" si="65"/>
        <v>0</v>
      </c>
      <c r="HQ11" s="181"/>
      <c r="HR11" s="181"/>
      <c r="HS11" s="181"/>
      <c r="HT11" s="182">
        <f t="shared" si="66"/>
        <v>0</v>
      </c>
      <c r="HU11" s="181"/>
      <c r="HV11" s="181"/>
      <c r="HW11" s="181"/>
      <c r="HX11" s="182">
        <f t="shared" si="67"/>
        <v>0</v>
      </c>
      <c r="HY11" s="181"/>
      <c r="HZ11" s="181"/>
      <c r="IA11" s="182">
        <f t="shared" si="68"/>
        <v>0</v>
      </c>
      <c r="IB11" s="181"/>
      <c r="IC11" s="181"/>
      <c r="ID11" s="182">
        <f t="shared" si="69"/>
        <v>0</v>
      </c>
      <c r="IE11" s="168"/>
      <c r="IF11" s="168"/>
      <c r="IG11" s="175">
        <f t="shared" si="70"/>
        <v>0</v>
      </c>
      <c r="IH11" s="167"/>
      <c r="II11" s="168"/>
      <c r="IJ11" s="168"/>
      <c r="IK11" s="175">
        <f t="shared" si="71"/>
        <v>0</v>
      </c>
      <c r="IL11" s="167"/>
      <c r="IM11" s="181"/>
      <c r="IN11" s="181"/>
      <c r="IO11" s="182">
        <f t="shared" si="72"/>
        <v>0</v>
      </c>
      <c r="IP11" s="181"/>
      <c r="IQ11" s="181"/>
      <c r="IR11" s="182">
        <f t="shared" si="6"/>
        <v>0</v>
      </c>
      <c r="IS11" s="181"/>
      <c r="IT11" s="181"/>
      <c r="IU11" s="182">
        <f t="shared" si="7"/>
        <v>0</v>
      </c>
      <c r="IV11" s="181"/>
      <c r="IW11" s="181"/>
      <c r="IX11" s="182">
        <f t="shared" si="8"/>
        <v>0</v>
      </c>
      <c r="IY11" s="166"/>
      <c r="IZ11" s="166"/>
      <c r="JA11" s="189">
        <f t="shared" si="9"/>
        <v>0</v>
      </c>
      <c r="JB11" s="166"/>
      <c r="JC11" s="166"/>
      <c r="JD11" s="189">
        <f t="shared" si="73"/>
        <v>0</v>
      </c>
      <c r="JE11" s="166"/>
      <c r="JF11" s="166"/>
      <c r="JG11" s="189">
        <f t="shared" si="74"/>
        <v>0</v>
      </c>
      <c r="JH11" s="171"/>
      <c r="JI11" s="171"/>
      <c r="JJ11" s="190">
        <f t="shared" si="75"/>
        <v>0</v>
      </c>
      <c r="JK11" s="167"/>
      <c r="JL11" s="171"/>
      <c r="JM11" s="171"/>
      <c r="JN11" s="190">
        <f t="shared" si="76"/>
        <v>0</v>
      </c>
      <c r="JO11" s="167"/>
      <c r="JP11" s="159"/>
      <c r="JQ11" s="159"/>
      <c r="JR11" s="191">
        <f t="shared" si="77"/>
        <v>0</v>
      </c>
      <c r="JS11" s="192"/>
      <c r="JT11" s="193"/>
      <c r="JU11" s="193"/>
      <c r="JV11" s="194">
        <f t="shared" si="78"/>
        <v>0</v>
      </c>
      <c r="JW11" s="159"/>
      <c r="JX11" s="159"/>
      <c r="JY11" s="194">
        <f t="shared" si="79"/>
        <v>0</v>
      </c>
      <c r="JZ11" s="168"/>
      <c r="KA11" s="168"/>
      <c r="KB11" s="190">
        <f t="shared" si="80"/>
        <v>0</v>
      </c>
      <c r="KC11" s="192"/>
      <c r="KD11" s="168"/>
      <c r="KE11" s="168"/>
      <c r="KF11" s="190">
        <f t="shared" si="81"/>
        <v>0</v>
      </c>
      <c r="KG11" s="166"/>
      <c r="KH11" s="166"/>
      <c r="KI11" s="191">
        <f t="shared" si="82"/>
        <v>0</v>
      </c>
      <c r="KJ11" s="192"/>
      <c r="KK11" s="166"/>
      <c r="KL11" s="166"/>
      <c r="KM11" s="191">
        <f t="shared" si="83"/>
        <v>0</v>
      </c>
      <c r="KN11" s="192"/>
      <c r="KO11" s="166"/>
      <c r="KP11" s="166"/>
      <c r="KQ11" s="191">
        <f t="shared" si="84"/>
        <v>0</v>
      </c>
      <c r="KR11" s="168"/>
      <c r="KS11" s="168"/>
      <c r="KT11" s="174">
        <f t="shared" si="85"/>
        <v>0</v>
      </c>
      <c r="KU11" s="168"/>
      <c r="KV11" s="168"/>
      <c r="KW11" s="168"/>
      <c r="KX11" s="194">
        <f t="shared" si="86"/>
        <v>0</v>
      </c>
      <c r="KY11" s="193"/>
      <c r="KZ11" s="193"/>
      <c r="LA11" s="193"/>
      <c r="LB11" s="194">
        <f t="shared" si="87"/>
        <v>0</v>
      </c>
      <c r="LC11" s="193"/>
      <c r="LD11" s="193"/>
      <c r="LE11" s="194">
        <f t="shared" si="10"/>
        <v>0</v>
      </c>
      <c r="LF11" s="168"/>
      <c r="LG11" s="168"/>
      <c r="LH11" s="174">
        <f t="shared" si="11"/>
        <v>0</v>
      </c>
      <c r="LI11" s="195"/>
      <c r="LJ11" s="195"/>
      <c r="LK11" s="196">
        <f t="shared" si="88"/>
        <v>0</v>
      </c>
      <c r="LL11" s="168"/>
      <c r="LM11" s="168"/>
      <c r="LN11" s="168"/>
      <c r="LO11" s="174">
        <f t="shared" si="89"/>
        <v>0</v>
      </c>
      <c r="LP11" s="168"/>
      <c r="LQ11" s="168"/>
      <c r="LR11" s="168"/>
      <c r="LS11" s="174">
        <f t="shared" si="90"/>
        <v>0</v>
      </c>
      <c r="LT11" s="197"/>
      <c r="LU11" s="168"/>
      <c r="LV11" s="168"/>
      <c r="LW11" s="174">
        <f t="shared" si="91"/>
        <v>0</v>
      </c>
      <c r="LX11" s="197"/>
      <c r="LY11" s="168"/>
      <c r="LZ11" s="168"/>
      <c r="MA11" s="174">
        <f t="shared" si="92"/>
        <v>0</v>
      </c>
      <c r="MB11" s="197"/>
      <c r="MC11" s="168"/>
      <c r="MD11" s="168"/>
      <c r="ME11" s="174">
        <f t="shared" si="93"/>
        <v>0</v>
      </c>
      <c r="MF11" s="197"/>
      <c r="MG11" s="181"/>
      <c r="MH11" s="181"/>
      <c r="MI11" s="182">
        <f t="shared" si="94"/>
        <v>0</v>
      </c>
      <c r="MJ11" s="198"/>
      <c r="MK11" s="181"/>
      <c r="ML11" s="181"/>
      <c r="MM11" s="182">
        <f t="shared" si="95"/>
        <v>0</v>
      </c>
      <c r="MN11" s="198"/>
      <c r="MO11" s="168"/>
      <c r="MP11" s="168"/>
      <c r="MQ11" s="174">
        <f t="shared" si="96"/>
        <v>0</v>
      </c>
      <c r="MR11" s="197"/>
      <c r="MS11" s="168"/>
      <c r="MT11" s="168"/>
      <c r="MU11" s="174">
        <f t="shared" si="97"/>
        <v>0</v>
      </c>
      <c r="MV11" s="197"/>
      <c r="MW11" s="168"/>
      <c r="MX11" s="168"/>
      <c r="MY11" s="174">
        <f t="shared" si="98"/>
        <v>0</v>
      </c>
      <c r="MZ11" s="197"/>
      <c r="NA11" s="199"/>
      <c r="NB11" s="199"/>
      <c r="NC11" s="201">
        <f t="shared" si="122"/>
        <v>0</v>
      </c>
      <c r="ND11" s="200"/>
      <c r="NE11" s="199"/>
      <c r="NF11" s="199"/>
      <c r="NG11" s="201">
        <f t="shared" si="123"/>
        <v>0</v>
      </c>
      <c r="NH11" s="200"/>
      <c r="NI11" s="199"/>
      <c r="NJ11" s="199"/>
      <c r="NK11" s="201">
        <f t="shared" si="124"/>
        <v>0</v>
      </c>
      <c r="NL11" s="200"/>
      <c r="NM11" s="199"/>
      <c r="NN11" s="199"/>
      <c r="NO11" s="201">
        <f t="shared" si="125"/>
        <v>0</v>
      </c>
      <c r="NP11" s="200"/>
      <c r="NQ11" s="166"/>
      <c r="NR11" s="166"/>
      <c r="NS11" s="189">
        <f t="shared" si="126"/>
        <v>0</v>
      </c>
      <c r="NT11" s="202"/>
      <c r="NU11" s="166"/>
      <c r="NV11" s="166"/>
      <c r="NW11" s="189">
        <f t="shared" si="99"/>
        <v>0</v>
      </c>
      <c r="NX11" s="202"/>
      <c r="NY11" s="166"/>
      <c r="NZ11" s="166"/>
      <c r="OA11" s="189">
        <f t="shared" si="100"/>
        <v>0</v>
      </c>
      <c r="OB11" s="202"/>
      <c r="OC11" s="166"/>
      <c r="OD11" s="166"/>
      <c r="OE11" s="189">
        <f t="shared" si="101"/>
        <v>0</v>
      </c>
      <c r="OF11" s="202"/>
      <c r="OG11" s="166"/>
      <c r="OH11" s="166"/>
      <c r="OI11" s="189">
        <f t="shared" si="102"/>
        <v>0</v>
      </c>
      <c r="OJ11" s="202"/>
      <c r="OK11" s="166"/>
      <c r="OL11" s="166"/>
      <c r="OM11" s="189">
        <f t="shared" si="103"/>
        <v>0</v>
      </c>
      <c r="ON11" s="202"/>
      <c r="OO11" s="166"/>
      <c r="OP11" s="166"/>
      <c r="OQ11" s="189">
        <f t="shared" si="127"/>
        <v>0</v>
      </c>
      <c r="OR11" s="202"/>
      <c r="OS11" s="166"/>
      <c r="OT11" s="166"/>
      <c r="OU11" s="189">
        <f t="shared" si="128"/>
        <v>0</v>
      </c>
      <c r="OV11" s="202"/>
      <c r="OW11" s="166"/>
      <c r="OX11" s="166"/>
      <c r="OY11" s="189">
        <f t="shared" si="129"/>
        <v>0</v>
      </c>
      <c r="OZ11" s="202"/>
      <c r="PA11" s="166"/>
      <c r="PB11" s="166"/>
      <c r="PC11" s="189">
        <f t="shared" si="130"/>
        <v>0</v>
      </c>
      <c r="PD11" s="202"/>
      <c r="PE11" s="166"/>
      <c r="PF11" s="166"/>
      <c r="PG11" s="189">
        <f t="shared" si="131"/>
        <v>0</v>
      </c>
      <c r="PH11" s="202"/>
      <c r="PI11" s="166"/>
      <c r="PJ11" s="166"/>
      <c r="PK11" s="189">
        <f t="shared" si="132"/>
        <v>0</v>
      </c>
      <c r="PL11" s="202"/>
      <c r="PM11" s="166"/>
      <c r="PN11" s="166"/>
      <c r="PO11" s="189">
        <f t="shared" si="133"/>
        <v>0</v>
      </c>
      <c r="PP11" s="202"/>
      <c r="PQ11" s="166"/>
      <c r="PR11" s="166"/>
      <c r="PS11" s="189">
        <f t="shared" si="134"/>
        <v>0</v>
      </c>
      <c r="PT11" s="202"/>
      <c r="PU11" s="166"/>
      <c r="PV11" s="166"/>
      <c r="PW11" s="189">
        <f t="shared" si="135"/>
        <v>0</v>
      </c>
      <c r="PX11" s="202"/>
      <c r="PY11" s="166"/>
      <c r="PZ11" s="166"/>
      <c r="QA11" s="189">
        <f t="shared" si="136"/>
        <v>0</v>
      </c>
      <c r="QB11" s="202"/>
      <c r="QC11" s="166"/>
      <c r="QD11" s="166"/>
      <c r="QE11" s="189">
        <f t="shared" si="137"/>
        <v>0</v>
      </c>
      <c r="QF11" s="202"/>
      <c r="QG11" s="166"/>
      <c r="QH11" s="166"/>
      <c r="QI11" s="189">
        <f t="shared" si="138"/>
        <v>0</v>
      </c>
      <c r="QJ11" s="202"/>
      <c r="QK11" s="166"/>
      <c r="QL11" s="166"/>
      <c r="QM11" s="189">
        <f t="shared" si="139"/>
        <v>0</v>
      </c>
      <c r="QN11" s="202"/>
      <c r="QO11" s="166"/>
      <c r="QP11" s="166"/>
      <c r="QQ11" s="189">
        <f t="shared" si="140"/>
        <v>0</v>
      </c>
      <c r="QR11" s="202"/>
      <c r="QS11" s="203"/>
      <c r="QT11" s="166"/>
      <c r="QU11" s="189">
        <f t="shared" si="141"/>
        <v>0</v>
      </c>
      <c r="QV11" s="202"/>
      <c r="QW11" s="203"/>
      <c r="QX11" s="166"/>
      <c r="QY11" s="189">
        <f t="shared" si="142"/>
        <v>0</v>
      </c>
      <c r="QZ11" s="202"/>
      <c r="RA11" s="203"/>
      <c r="RB11" s="166"/>
      <c r="RC11" s="189">
        <f t="shared" si="143"/>
        <v>0</v>
      </c>
      <c r="RD11" s="202"/>
      <c r="RE11" s="203"/>
      <c r="RF11" s="166"/>
      <c r="RG11" s="189">
        <f t="shared" si="144"/>
        <v>0</v>
      </c>
      <c r="RH11" s="202"/>
      <c r="RI11" s="203"/>
      <c r="RJ11" s="166"/>
      <c r="RK11" s="189">
        <f t="shared" si="145"/>
        <v>0</v>
      </c>
      <c r="RL11" s="202"/>
      <c r="RM11" s="203"/>
      <c r="RN11" s="166"/>
      <c r="RO11" s="189">
        <f t="shared" si="146"/>
        <v>0</v>
      </c>
      <c r="RP11" s="202"/>
      <c r="RQ11" s="203"/>
      <c r="RR11" s="166"/>
      <c r="RS11" s="189">
        <f t="shared" si="147"/>
        <v>0</v>
      </c>
      <c r="RT11" s="202"/>
      <c r="RU11" s="203"/>
      <c r="RV11" s="166"/>
      <c r="RW11" s="189">
        <f t="shared" si="148"/>
        <v>0</v>
      </c>
      <c r="RX11" s="202"/>
      <c r="RY11" s="203"/>
      <c r="RZ11" s="166"/>
      <c r="SA11" s="189">
        <f t="shared" si="104"/>
        <v>0</v>
      </c>
      <c r="SB11" s="202"/>
      <c r="SC11" s="203"/>
      <c r="SD11" s="166"/>
      <c r="SE11" s="189">
        <f t="shared" si="105"/>
        <v>0</v>
      </c>
      <c r="SF11" s="202"/>
      <c r="SG11" s="203"/>
      <c r="SH11" s="166"/>
      <c r="SI11" s="189">
        <f t="shared" si="106"/>
        <v>0</v>
      </c>
      <c r="SJ11" s="202"/>
      <c r="SK11" s="203"/>
      <c r="SL11" s="166"/>
      <c r="SM11" s="189">
        <f t="shared" si="107"/>
        <v>0</v>
      </c>
      <c r="SN11" s="202"/>
      <c r="SO11" s="203"/>
      <c r="SP11" s="166"/>
      <c r="SQ11" s="189">
        <f t="shared" si="108"/>
        <v>0</v>
      </c>
      <c r="SR11" s="202"/>
      <c r="SS11" s="203"/>
      <c r="ST11" s="166"/>
      <c r="SU11" s="189">
        <f t="shared" si="109"/>
        <v>0</v>
      </c>
      <c r="SV11" s="202"/>
      <c r="SW11" s="203"/>
      <c r="SX11" s="166"/>
      <c r="SY11" s="189">
        <f t="shared" si="110"/>
        <v>0</v>
      </c>
      <c r="SZ11" s="202"/>
      <c r="TA11" s="203"/>
      <c r="TB11" s="166"/>
      <c r="TC11" s="189">
        <f t="shared" si="111"/>
        <v>0</v>
      </c>
      <c r="TD11" s="202"/>
      <c r="TE11" s="204">
        <f t="shared" si="112"/>
        <v>0</v>
      </c>
      <c r="TF11" s="205">
        <f t="shared" si="113"/>
        <v>0</v>
      </c>
      <c r="TG11" s="123"/>
      <c r="TH11" s="204">
        <f t="shared" si="114"/>
        <v>0</v>
      </c>
      <c r="TI11" s="205">
        <f t="shared" si="115"/>
        <v>0</v>
      </c>
      <c r="TJ11" s="124"/>
      <c r="TK11" s="204">
        <f t="shared" si="116"/>
        <v>0</v>
      </c>
      <c r="TL11" s="205">
        <f t="shared" si="117"/>
        <v>0</v>
      </c>
      <c r="TM11" s="124"/>
      <c r="TN11" s="204">
        <f t="shared" si="118"/>
        <v>0</v>
      </c>
      <c r="TO11" s="205">
        <f t="shared" si="119"/>
        <v>0</v>
      </c>
    </row>
    <row r="12" spans="1:535" s="206" customFormat="1" ht="28.5" x14ac:dyDescent="0.45">
      <c r="A12" s="207">
        <v>8</v>
      </c>
      <c r="B12" s="159" t="s">
        <v>261</v>
      </c>
      <c r="C12" s="160" t="s">
        <v>122</v>
      </c>
      <c r="D12" s="211">
        <v>1.5</v>
      </c>
      <c r="E12" s="161"/>
      <c r="F12" s="161"/>
      <c r="G12" s="211">
        <f t="shared" si="12"/>
        <v>1.5</v>
      </c>
      <c r="H12" s="199"/>
      <c r="I12" s="161"/>
      <c r="J12" s="161"/>
      <c r="K12" s="211">
        <v>1.5</v>
      </c>
      <c r="L12" s="199"/>
      <c r="M12" s="161"/>
      <c r="N12" s="161"/>
      <c r="O12" s="211">
        <v>1.5</v>
      </c>
      <c r="P12" s="212"/>
      <c r="Q12" s="161"/>
      <c r="R12" s="161"/>
      <c r="S12" s="211">
        <v>1.5</v>
      </c>
      <c r="T12" s="199"/>
      <c r="U12" s="164"/>
      <c r="V12" s="215"/>
      <c r="W12" s="165">
        <f t="shared" si="0"/>
        <v>1.5</v>
      </c>
      <c r="X12" s="166"/>
      <c r="Y12" s="166"/>
      <c r="Z12" s="165">
        <f t="shared" si="13"/>
        <v>1.5</v>
      </c>
      <c r="AA12" s="167"/>
      <c r="AB12" s="168"/>
      <c r="AC12" s="169">
        <f t="shared" si="14"/>
        <v>1.5</v>
      </c>
      <c r="AD12" s="167"/>
      <c r="AE12" s="168"/>
      <c r="AF12" s="169">
        <f t="shared" si="15"/>
        <v>1.5</v>
      </c>
      <c r="AG12" s="168"/>
      <c r="AH12" s="168"/>
      <c r="AI12" s="170">
        <f t="shared" si="16"/>
        <v>1.5</v>
      </c>
      <c r="AJ12" s="167"/>
      <c r="AK12" s="167"/>
      <c r="AL12" s="171"/>
      <c r="AM12" s="172">
        <f t="shared" si="17"/>
        <v>1.5</v>
      </c>
      <c r="AN12" s="167"/>
      <c r="AO12" s="171"/>
      <c r="AP12" s="171"/>
      <c r="AQ12" s="172">
        <f t="shared" si="18"/>
        <v>1.5</v>
      </c>
      <c r="AR12" s="171"/>
      <c r="AS12" s="167"/>
      <c r="AT12" s="171"/>
      <c r="AU12" s="172">
        <f t="shared" si="19"/>
        <v>1.5</v>
      </c>
      <c r="AV12" s="168"/>
      <c r="AW12" s="168"/>
      <c r="AX12" s="168"/>
      <c r="AY12" s="169">
        <f t="shared" si="20"/>
        <v>1.5</v>
      </c>
      <c r="AZ12" s="168"/>
      <c r="BA12" s="168"/>
      <c r="BB12" s="169">
        <f t="shared" si="21"/>
        <v>1.5</v>
      </c>
      <c r="BC12" s="168"/>
      <c r="BD12" s="168"/>
      <c r="BE12" s="169">
        <f t="shared" si="22"/>
        <v>1.5</v>
      </c>
      <c r="BF12" s="168"/>
      <c r="BG12" s="168"/>
      <c r="BH12" s="174">
        <f t="shared" si="1"/>
        <v>1.5</v>
      </c>
      <c r="BI12" s="168"/>
      <c r="BJ12" s="168"/>
      <c r="BK12" s="174">
        <f t="shared" si="23"/>
        <v>1.5</v>
      </c>
      <c r="BL12" s="168"/>
      <c r="BM12" s="168"/>
      <c r="BN12" s="174">
        <f t="shared" si="24"/>
        <v>1.5</v>
      </c>
      <c r="BO12" s="168"/>
      <c r="BP12" s="168"/>
      <c r="BQ12" s="174">
        <f t="shared" si="25"/>
        <v>1.5</v>
      </c>
      <c r="BR12" s="168"/>
      <c r="BS12" s="168"/>
      <c r="BT12" s="174">
        <f t="shared" si="2"/>
        <v>1.5</v>
      </c>
      <c r="BU12" s="168"/>
      <c r="BV12" s="168"/>
      <c r="BW12" s="174">
        <f t="shared" si="26"/>
        <v>1.5</v>
      </c>
      <c r="BX12" s="168"/>
      <c r="BY12" s="168"/>
      <c r="BZ12" s="174">
        <f t="shared" si="27"/>
        <v>1.5</v>
      </c>
      <c r="CA12" s="168"/>
      <c r="CB12" s="168"/>
      <c r="CC12" s="175">
        <f t="shared" si="28"/>
        <v>1.5</v>
      </c>
      <c r="CD12" s="171"/>
      <c r="CE12" s="171"/>
      <c r="CF12" s="176">
        <f t="shared" si="29"/>
        <v>1.5</v>
      </c>
      <c r="CG12" s="171"/>
      <c r="CH12" s="171"/>
      <c r="CI12" s="176">
        <f t="shared" si="30"/>
        <v>1.5</v>
      </c>
      <c r="CJ12" s="171"/>
      <c r="CK12" s="171"/>
      <c r="CL12" s="177">
        <f t="shared" si="31"/>
        <v>1.5</v>
      </c>
      <c r="CM12" s="171"/>
      <c r="CN12" s="171"/>
      <c r="CO12" s="171"/>
      <c r="CP12" s="177">
        <f t="shared" si="32"/>
        <v>1.5</v>
      </c>
      <c r="CQ12" s="171"/>
      <c r="CR12" s="171"/>
      <c r="CS12" s="171"/>
      <c r="CT12" s="176">
        <f t="shared" si="33"/>
        <v>1.5</v>
      </c>
      <c r="CU12" s="178"/>
      <c r="CV12" s="171"/>
      <c r="CW12" s="171"/>
      <c r="CX12" s="176">
        <f t="shared" si="34"/>
        <v>1.5</v>
      </c>
      <c r="CY12" s="171"/>
      <c r="CZ12" s="171"/>
      <c r="DA12" s="171"/>
      <c r="DB12" s="176">
        <f t="shared" si="3"/>
        <v>1.5</v>
      </c>
      <c r="DC12" s="171"/>
      <c r="DD12" s="171"/>
      <c r="DE12" s="175">
        <f t="shared" si="35"/>
        <v>1.5</v>
      </c>
      <c r="DF12" s="216"/>
      <c r="DG12" s="171"/>
      <c r="DH12" s="171"/>
      <c r="DI12" s="176">
        <f t="shared" si="36"/>
        <v>1.5</v>
      </c>
      <c r="DJ12" s="180"/>
      <c r="DK12" s="180"/>
      <c r="DL12" s="176">
        <f t="shared" si="37"/>
        <v>1.5</v>
      </c>
      <c r="DM12" s="171"/>
      <c r="DN12" s="171"/>
      <c r="DO12" s="177">
        <f t="shared" si="38"/>
        <v>1.5</v>
      </c>
      <c r="DP12" s="167"/>
      <c r="DQ12" s="171"/>
      <c r="DR12" s="171"/>
      <c r="DS12" s="177">
        <f t="shared" si="39"/>
        <v>1.5</v>
      </c>
      <c r="DT12" s="167"/>
      <c r="DU12" s="171"/>
      <c r="DV12" s="171"/>
      <c r="DW12" s="177">
        <f t="shared" si="40"/>
        <v>1.5</v>
      </c>
      <c r="DX12" s="171"/>
      <c r="DY12" s="171"/>
      <c r="DZ12" s="177">
        <f t="shared" si="41"/>
        <v>1.5</v>
      </c>
      <c r="EA12" s="168"/>
      <c r="EB12" s="168"/>
      <c r="EC12" s="175">
        <f t="shared" si="42"/>
        <v>1.5</v>
      </c>
      <c r="ED12" s="167"/>
      <c r="EE12" s="168"/>
      <c r="EF12" s="168"/>
      <c r="EG12" s="174">
        <f t="shared" si="43"/>
        <v>1.5</v>
      </c>
      <c r="EH12" s="168"/>
      <c r="EI12" s="168"/>
      <c r="EJ12" s="174">
        <f t="shared" si="44"/>
        <v>1.5</v>
      </c>
      <c r="EK12" s="181"/>
      <c r="EL12" s="181"/>
      <c r="EM12" s="182">
        <f t="shared" si="45"/>
        <v>1.5</v>
      </c>
      <c r="EN12" s="167"/>
      <c r="EO12" s="181"/>
      <c r="EP12" s="181"/>
      <c r="EQ12" s="182">
        <f t="shared" si="46"/>
        <v>1.5</v>
      </c>
      <c r="ER12" s="183"/>
      <c r="ES12" s="183"/>
      <c r="ET12" s="184">
        <f t="shared" si="47"/>
        <v>1.5</v>
      </c>
      <c r="EU12" s="167"/>
      <c r="EV12" s="183"/>
      <c r="EW12" s="183"/>
      <c r="EX12" s="184">
        <f t="shared" si="48"/>
        <v>1.5</v>
      </c>
      <c r="EY12" s="185"/>
      <c r="EZ12" s="181"/>
      <c r="FA12" s="181"/>
      <c r="FB12" s="184">
        <f t="shared" si="49"/>
        <v>1.5</v>
      </c>
      <c r="FC12" s="181"/>
      <c r="FD12" s="181"/>
      <c r="FE12" s="182">
        <f t="shared" si="50"/>
        <v>1.5</v>
      </c>
      <c r="FF12" s="181"/>
      <c r="FG12" s="181"/>
      <c r="FH12" s="182">
        <f t="shared" si="51"/>
        <v>1.5</v>
      </c>
      <c r="FI12" s="181"/>
      <c r="FJ12" s="181"/>
      <c r="FK12" s="182">
        <f t="shared" si="52"/>
        <v>1.5</v>
      </c>
      <c r="FL12" s="181"/>
      <c r="FM12" s="181"/>
      <c r="FN12" s="182">
        <f t="shared" si="53"/>
        <v>1.5</v>
      </c>
      <c r="FO12" s="167"/>
      <c r="FP12" s="181"/>
      <c r="FQ12" s="181"/>
      <c r="FR12" s="182">
        <f t="shared" si="54"/>
        <v>1.5</v>
      </c>
      <c r="FS12" s="167"/>
      <c r="FT12" s="181"/>
      <c r="FU12" s="181"/>
      <c r="FV12" s="182">
        <f t="shared" si="55"/>
        <v>1.5</v>
      </c>
      <c r="FW12" s="167"/>
      <c r="FX12" s="181"/>
      <c r="FY12" s="181"/>
      <c r="FZ12" s="182">
        <f t="shared" si="56"/>
        <v>1.5</v>
      </c>
      <c r="GA12" s="181"/>
      <c r="GB12" s="181"/>
      <c r="GC12" s="182">
        <f t="shared" si="57"/>
        <v>1.5</v>
      </c>
      <c r="GD12" s="181"/>
      <c r="GE12" s="181"/>
      <c r="GF12" s="188">
        <f t="shared" si="58"/>
        <v>1.5</v>
      </c>
      <c r="GG12" s="167"/>
      <c r="GH12" s="181"/>
      <c r="GI12" s="181"/>
      <c r="GJ12" s="188">
        <f t="shared" si="120"/>
        <v>1.5</v>
      </c>
      <c r="GK12" s="167"/>
      <c r="GL12" s="181"/>
      <c r="GM12" s="181"/>
      <c r="GN12" s="182">
        <f t="shared" si="121"/>
        <v>1.5</v>
      </c>
      <c r="GO12" s="181"/>
      <c r="GP12" s="181"/>
      <c r="GQ12" s="182">
        <f t="shared" si="59"/>
        <v>1.5</v>
      </c>
      <c r="GR12" s="181"/>
      <c r="GS12" s="181"/>
      <c r="GT12" s="182">
        <f t="shared" si="60"/>
        <v>1.5</v>
      </c>
      <c r="GU12" s="181"/>
      <c r="GV12" s="181"/>
      <c r="GW12" s="182">
        <f t="shared" si="61"/>
        <v>1.5</v>
      </c>
      <c r="GX12" s="181"/>
      <c r="GY12" s="181"/>
      <c r="GZ12" s="182">
        <f t="shared" si="62"/>
        <v>1.5</v>
      </c>
      <c r="HA12" s="168"/>
      <c r="HB12" s="181"/>
      <c r="HC12" s="182">
        <f t="shared" si="63"/>
        <v>1.5</v>
      </c>
      <c r="HD12" s="168"/>
      <c r="HE12" s="181"/>
      <c r="HF12" s="182">
        <f t="shared" si="64"/>
        <v>1.5</v>
      </c>
      <c r="HG12" s="181"/>
      <c r="HH12" s="181"/>
      <c r="HI12" s="182">
        <f t="shared" si="4"/>
        <v>1.5</v>
      </c>
      <c r="HJ12" s="181"/>
      <c r="HK12" s="181"/>
      <c r="HL12" s="182">
        <f t="shared" si="5"/>
        <v>1.5</v>
      </c>
      <c r="HM12" s="167"/>
      <c r="HN12" s="181"/>
      <c r="HO12" s="181"/>
      <c r="HP12" s="182">
        <f t="shared" si="65"/>
        <v>1.5</v>
      </c>
      <c r="HQ12" s="181"/>
      <c r="HR12" s="181"/>
      <c r="HS12" s="181"/>
      <c r="HT12" s="182">
        <f t="shared" si="66"/>
        <v>1.5</v>
      </c>
      <c r="HU12" s="181"/>
      <c r="HV12" s="181"/>
      <c r="HW12" s="181"/>
      <c r="HX12" s="182">
        <f t="shared" si="67"/>
        <v>1.5</v>
      </c>
      <c r="HY12" s="181"/>
      <c r="HZ12" s="181"/>
      <c r="IA12" s="182">
        <f t="shared" si="68"/>
        <v>1.5</v>
      </c>
      <c r="IB12" s="181"/>
      <c r="IC12" s="181"/>
      <c r="ID12" s="182">
        <f t="shared" si="69"/>
        <v>1.5</v>
      </c>
      <c r="IE12" s="168"/>
      <c r="IF12" s="168"/>
      <c r="IG12" s="175">
        <f t="shared" si="70"/>
        <v>1.5</v>
      </c>
      <c r="IH12" s="167"/>
      <c r="II12" s="168"/>
      <c r="IJ12" s="168"/>
      <c r="IK12" s="175">
        <f t="shared" si="71"/>
        <v>1.5</v>
      </c>
      <c r="IL12" s="167"/>
      <c r="IM12" s="181"/>
      <c r="IN12" s="181"/>
      <c r="IO12" s="182">
        <f t="shared" si="72"/>
        <v>1.5</v>
      </c>
      <c r="IP12" s="181"/>
      <c r="IQ12" s="181"/>
      <c r="IR12" s="182">
        <f t="shared" si="6"/>
        <v>1.5</v>
      </c>
      <c r="IS12" s="181"/>
      <c r="IT12" s="181"/>
      <c r="IU12" s="182">
        <f t="shared" si="7"/>
        <v>1.5</v>
      </c>
      <c r="IV12" s="181"/>
      <c r="IW12" s="181"/>
      <c r="IX12" s="182">
        <f t="shared" si="8"/>
        <v>1.5</v>
      </c>
      <c r="IY12" s="166"/>
      <c r="IZ12" s="166"/>
      <c r="JA12" s="189">
        <f t="shared" si="9"/>
        <v>1.5</v>
      </c>
      <c r="JB12" s="166"/>
      <c r="JC12" s="166"/>
      <c r="JD12" s="189">
        <f t="shared" si="73"/>
        <v>1.5</v>
      </c>
      <c r="JE12" s="166"/>
      <c r="JF12" s="166"/>
      <c r="JG12" s="189">
        <f t="shared" si="74"/>
        <v>1.5</v>
      </c>
      <c r="JH12" s="171"/>
      <c r="JI12" s="171"/>
      <c r="JJ12" s="190">
        <f t="shared" si="75"/>
        <v>1.5</v>
      </c>
      <c r="JK12" s="167"/>
      <c r="JL12" s="171"/>
      <c r="JM12" s="171"/>
      <c r="JN12" s="190">
        <f t="shared" si="76"/>
        <v>1.5</v>
      </c>
      <c r="JO12" s="167"/>
      <c r="JP12" s="159"/>
      <c r="JQ12" s="159"/>
      <c r="JR12" s="191">
        <f t="shared" si="77"/>
        <v>1.5</v>
      </c>
      <c r="JS12" s="192"/>
      <c r="JT12" s="193"/>
      <c r="JU12" s="193"/>
      <c r="JV12" s="194">
        <f t="shared" si="78"/>
        <v>1.5</v>
      </c>
      <c r="JW12" s="159"/>
      <c r="JX12" s="159"/>
      <c r="JY12" s="194">
        <f t="shared" si="79"/>
        <v>1.5</v>
      </c>
      <c r="JZ12" s="168"/>
      <c r="KA12" s="168"/>
      <c r="KB12" s="190">
        <f t="shared" si="80"/>
        <v>1.5</v>
      </c>
      <c r="KC12" s="192"/>
      <c r="KD12" s="168"/>
      <c r="KE12" s="168"/>
      <c r="KF12" s="190">
        <f t="shared" si="81"/>
        <v>1.5</v>
      </c>
      <c r="KG12" s="166"/>
      <c r="KH12" s="166"/>
      <c r="KI12" s="191">
        <f t="shared" si="82"/>
        <v>1.5</v>
      </c>
      <c r="KJ12" s="192"/>
      <c r="KK12" s="166"/>
      <c r="KL12" s="166"/>
      <c r="KM12" s="191">
        <f t="shared" si="83"/>
        <v>1.5</v>
      </c>
      <c r="KN12" s="192"/>
      <c r="KO12" s="166"/>
      <c r="KP12" s="166"/>
      <c r="KQ12" s="191">
        <f t="shared" si="84"/>
        <v>1.5</v>
      </c>
      <c r="KR12" s="168"/>
      <c r="KS12" s="168"/>
      <c r="KT12" s="174">
        <f t="shared" si="85"/>
        <v>1.5</v>
      </c>
      <c r="KU12" s="168"/>
      <c r="KV12" s="168"/>
      <c r="KW12" s="168"/>
      <c r="KX12" s="194">
        <f t="shared" si="86"/>
        <v>1.5</v>
      </c>
      <c r="KY12" s="193"/>
      <c r="KZ12" s="193"/>
      <c r="LA12" s="193"/>
      <c r="LB12" s="194">
        <f t="shared" si="87"/>
        <v>1.5</v>
      </c>
      <c r="LC12" s="193"/>
      <c r="LD12" s="193"/>
      <c r="LE12" s="194">
        <f t="shared" si="10"/>
        <v>1.5</v>
      </c>
      <c r="LF12" s="168"/>
      <c r="LG12" s="168"/>
      <c r="LH12" s="174">
        <f t="shared" si="11"/>
        <v>1.5</v>
      </c>
      <c r="LI12" s="195"/>
      <c r="LJ12" s="195"/>
      <c r="LK12" s="196">
        <f t="shared" si="88"/>
        <v>1.5</v>
      </c>
      <c r="LL12" s="168"/>
      <c r="LM12" s="168"/>
      <c r="LN12" s="168"/>
      <c r="LO12" s="174">
        <f t="shared" si="89"/>
        <v>1.5</v>
      </c>
      <c r="LP12" s="168"/>
      <c r="LQ12" s="168"/>
      <c r="LR12" s="168"/>
      <c r="LS12" s="174">
        <f t="shared" si="90"/>
        <v>1.5</v>
      </c>
      <c r="LT12" s="197"/>
      <c r="LU12" s="168"/>
      <c r="LV12" s="168"/>
      <c r="LW12" s="174">
        <f t="shared" si="91"/>
        <v>1.5</v>
      </c>
      <c r="LX12" s="197"/>
      <c r="LY12" s="168"/>
      <c r="LZ12" s="168"/>
      <c r="MA12" s="174">
        <f t="shared" si="92"/>
        <v>1.5</v>
      </c>
      <c r="MB12" s="197"/>
      <c r="MC12" s="168"/>
      <c r="MD12" s="168"/>
      <c r="ME12" s="174">
        <f t="shared" si="93"/>
        <v>1.5</v>
      </c>
      <c r="MF12" s="197"/>
      <c r="MG12" s="181"/>
      <c r="MH12" s="181"/>
      <c r="MI12" s="182">
        <f t="shared" si="94"/>
        <v>1.5</v>
      </c>
      <c r="MJ12" s="198"/>
      <c r="MK12" s="181"/>
      <c r="ML12" s="181"/>
      <c r="MM12" s="182">
        <f t="shared" si="95"/>
        <v>1.5</v>
      </c>
      <c r="MN12" s="198"/>
      <c r="MO12" s="168"/>
      <c r="MP12" s="168"/>
      <c r="MQ12" s="174">
        <f t="shared" si="96"/>
        <v>1.5</v>
      </c>
      <c r="MR12" s="197"/>
      <c r="MS12" s="168"/>
      <c r="MT12" s="168"/>
      <c r="MU12" s="174">
        <f t="shared" si="97"/>
        <v>1.5</v>
      </c>
      <c r="MV12" s="197"/>
      <c r="MW12" s="168"/>
      <c r="MX12" s="168"/>
      <c r="MY12" s="174">
        <f t="shared" si="98"/>
        <v>1.5</v>
      </c>
      <c r="MZ12" s="197"/>
      <c r="NA12" s="199"/>
      <c r="NB12" s="199"/>
      <c r="NC12" s="201">
        <f t="shared" si="122"/>
        <v>1.5</v>
      </c>
      <c r="ND12" s="200"/>
      <c r="NE12" s="199"/>
      <c r="NF12" s="199"/>
      <c r="NG12" s="201">
        <f t="shared" si="123"/>
        <v>1.5</v>
      </c>
      <c r="NH12" s="200"/>
      <c r="NI12" s="199"/>
      <c r="NJ12" s="199"/>
      <c r="NK12" s="201">
        <f t="shared" si="124"/>
        <v>1.5</v>
      </c>
      <c r="NL12" s="200"/>
      <c r="NM12" s="199"/>
      <c r="NN12" s="199"/>
      <c r="NO12" s="201">
        <f t="shared" si="125"/>
        <v>1.5</v>
      </c>
      <c r="NP12" s="200"/>
      <c r="NQ12" s="166"/>
      <c r="NR12" s="166">
        <v>1.5</v>
      </c>
      <c r="NS12" s="189">
        <f t="shared" si="126"/>
        <v>0</v>
      </c>
      <c r="NT12" s="202"/>
      <c r="NU12" s="166"/>
      <c r="NV12" s="166"/>
      <c r="NW12" s="189">
        <f t="shared" si="99"/>
        <v>0</v>
      </c>
      <c r="NX12" s="202"/>
      <c r="NY12" s="166"/>
      <c r="NZ12" s="166"/>
      <c r="OA12" s="189">
        <f t="shared" si="100"/>
        <v>0</v>
      </c>
      <c r="OB12" s="202"/>
      <c r="OC12" s="166"/>
      <c r="OD12" s="166"/>
      <c r="OE12" s="189">
        <f t="shared" si="101"/>
        <v>0</v>
      </c>
      <c r="OF12" s="202"/>
      <c r="OG12" s="166"/>
      <c r="OH12" s="166"/>
      <c r="OI12" s="189">
        <f t="shared" si="102"/>
        <v>0</v>
      </c>
      <c r="OJ12" s="202"/>
      <c r="OK12" s="166"/>
      <c r="OL12" s="166"/>
      <c r="OM12" s="189">
        <f t="shared" si="103"/>
        <v>0</v>
      </c>
      <c r="ON12" s="202"/>
      <c r="OO12" s="166"/>
      <c r="OP12" s="166"/>
      <c r="OQ12" s="189">
        <f t="shared" si="127"/>
        <v>0</v>
      </c>
      <c r="OR12" s="202"/>
      <c r="OS12" s="166"/>
      <c r="OT12" s="166"/>
      <c r="OU12" s="189">
        <f t="shared" si="128"/>
        <v>0</v>
      </c>
      <c r="OV12" s="202"/>
      <c r="OW12" s="166"/>
      <c r="OX12" s="166"/>
      <c r="OY12" s="189">
        <f t="shared" si="129"/>
        <v>0</v>
      </c>
      <c r="OZ12" s="202"/>
      <c r="PA12" s="166"/>
      <c r="PB12" s="166"/>
      <c r="PC12" s="189">
        <f t="shared" si="130"/>
        <v>0</v>
      </c>
      <c r="PD12" s="202"/>
      <c r="PE12" s="166"/>
      <c r="PF12" s="166"/>
      <c r="PG12" s="189">
        <f t="shared" si="131"/>
        <v>0</v>
      </c>
      <c r="PH12" s="202"/>
      <c r="PI12" s="166"/>
      <c r="PJ12" s="166"/>
      <c r="PK12" s="189">
        <f t="shared" si="132"/>
        <v>0</v>
      </c>
      <c r="PL12" s="202"/>
      <c r="PM12" s="166"/>
      <c r="PN12" s="166"/>
      <c r="PO12" s="189">
        <f t="shared" si="133"/>
        <v>0</v>
      </c>
      <c r="PP12" s="202"/>
      <c r="PQ12" s="166"/>
      <c r="PR12" s="166"/>
      <c r="PS12" s="189">
        <f t="shared" si="134"/>
        <v>0</v>
      </c>
      <c r="PT12" s="202"/>
      <c r="PU12" s="166"/>
      <c r="PV12" s="166"/>
      <c r="PW12" s="189">
        <f t="shared" si="135"/>
        <v>0</v>
      </c>
      <c r="PX12" s="202"/>
      <c r="PY12" s="166"/>
      <c r="PZ12" s="166"/>
      <c r="QA12" s="189">
        <f t="shared" si="136"/>
        <v>0</v>
      </c>
      <c r="QB12" s="202"/>
      <c r="QC12" s="166"/>
      <c r="QD12" s="166"/>
      <c r="QE12" s="189">
        <f t="shared" si="137"/>
        <v>0</v>
      </c>
      <c r="QF12" s="202"/>
      <c r="QG12" s="166"/>
      <c r="QH12" s="166"/>
      <c r="QI12" s="189">
        <f t="shared" si="138"/>
        <v>0</v>
      </c>
      <c r="QJ12" s="202"/>
      <c r="QK12" s="166"/>
      <c r="QL12" s="166"/>
      <c r="QM12" s="189">
        <f t="shared" si="139"/>
        <v>0</v>
      </c>
      <c r="QN12" s="202"/>
      <c r="QO12" s="166"/>
      <c r="QP12" s="166"/>
      <c r="QQ12" s="189">
        <f t="shared" si="140"/>
        <v>0</v>
      </c>
      <c r="QR12" s="202"/>
      <c r="QS12" s="203"/>
      <c r="QT12" s="166"/>
      <c r="QU12" s="189">
        <f t="shared" si="141"/>
        <v>0</v>
      </c>
      <c r="QV12" s="202"/>
      <c r="QW12" s="203"/>
      <c r="QX12" s="166"/>
      <c r="QY12" s="189">
        <f t="shared" si="142"/>
        <v>0</v>
      </c>
      <c r="QZ12" s="202"/>
      <c r="RA12" s="203"/>
      <c r="RB12" s="166"/>
      <c r="RC12" s="189">
        <f t="shared" si="143"/>
        <v>0</v>
      </c>
      <c r="RD12" s="202"/>
      <c r="RE12" s="203"/>
      <c r="RF12" s="166"/>
      <c r="RG12" s="189">
        <f t="shared" si="144"/>
        <v>0</v>
      </c>
      <c r="RH12" s="202"/>
      <c r="RI12" s="203"/>
      <c r="RJ12" s="166"/>
      <c r="RK12" s="189">
        <f t="shared" si="145"/>
        <v>0</v>
      </c>
      <c r="RL12" s="202"/>
      <c r="RM12" s="203"/>
      <c r="RN12" s="166"/>
      <c r="RO12" s="189">
        <f t="shared" si="146"/>
        <v>0</v>
      </c>
      <c r="RP12" s="202"/>
      <c r="RQ12" s="203"/>
      <c r="RR12" s="166"/>
      <c r="RS12" s="189">
        <f t="shared" si="147"/>
        <v>0</v>
      </c>
      <c r="RT12" s="202"/>
      <c r="RU12" s="203"/>
      <c r="RV12" s="166"/>
      <c r="RW12" s="189">
        <f t="shared" si="148"/>
        <v>0</v>
      </c>
      <c r="RX12" s="202"/>
      <c r="RY12" s="203"/>
      <c r="RZ12" s="166"/>
      <c r="SA12" s="189">
        <f t="shared" si="104"/>
        <v>0</v>
      </c>
      <c r="SB12" s="202"/>
      <c r="SC12" s="203"/>
      <c r="SD12" s="166"/>
      <c r="SE12" s="189">
        <f t="shared" si="105"/>
        <v>0</v>
      </c>
      <c r="SF12" s="202"/>
      <c r="SG12" s="203"/>
      <c r="SH12" s="166"/>
      <c r="SI12" s="189">
        <f t="shared" si="106"/>
        <v>0</v>
      </c>
      <c r="SJ12" s="202"/>
      <c r="SK12" s="203"/>
      <c r="SL12" s="166"/>
      <c r="SM12" s="189">
        <f t="shared" si="107"/>
        <v>0</v>
      </c>
      <c r="SN12" s="202"/>
      <c r="SO12" s="203"/>
      <c r="SP12" s="166"/>
      <c r="SQ12" s="189">
        <f t="shared" si="108"/>
        <v>0</v>
      </c>
      <c r="SR12" s="202"/>
      <c r="SS12" s="203"/>
      <c r="ST12" s="166"/>
      <c r="SU12" s="189">
        <f t="shared" si="109"/>
        <v>0</v>
      </c>
      <c r="SV12" s="202"/>
      <c r="SW12" s="203"/>
      <c r="SX12" s="166"/>
      <c r="SY12" s="189">
        <f t="shared" si="110"/>
        <v>0</v>
      </c>
      <c r="SZ12" s="202"/>
      <c r="TA12" s="203"/>
      <c r="TB12" s="166"/>
      <c r="TC12" s="189">
        <f t="shared" si="111"/>
        <v>0</v>
      </c>
      <c r="TD12" s="202"/>
      <c r="TE12" s="204">
        <f t="shared" si="112"/>
        <v>0</v>
      </c>
      <c r="TF12" s="205">
        <f t="shared" si="113"/>
        <v>0</v>
      </c>
      <c r="TG12" s="123"/>
      <c r="TH12" s="204">
        <f t="shared" si="114"/>
        <v>0</v>
      </c>
      <c r="TI12" s="205">
        <f t="shared" si="115"/>
        <v>0</v>
      </c>
      <c r="TJ12" s="124"/>
      <c r="TK12" s="204">
        <f t="shared" si="116"/>
        <v>1.5</v>
      </c>
      <c r="TL12" s="205">
        <f t="shared" si="117"/>
        <v>5.5555555555555552E-2</v>
      </c>
      <c r="TM12" s="124"/>
      <c r="TN12" s="204">
        <f t="shared" si="118"/>
        <v>1.5</v>
      </c>
      <c r="TO12" s="205">
        <f t="shared" si="119"/>
        <v>1.8987341772151899E-2</v>
      </c>
    </row>
    <row r="13" spans="1:535" s="206" customFormat="1" ht="27" customHeight="1" x14ac:dyDescent="0.45">
      <c r="A13" s="158">
        <v>9</v>
      </c>
      <c r="B13" s="159" t="s">
        <v>262</v>
      </c>
      <c r="C13" s="160" t="s">
        <v>122</v>
      </c>
      <c r="D13" s="211">
        <v>0</v>
      </c>
      <c r="E13" s="161"/>
      <c r="F13" s="161"/>
      <c r="G13" s="211">
        <f t="shared" si="12"/>
        <v>0</v>
      </c>
      <c r="H13" s="199"/>
      <c r="I13" s="161"/>
      <c r="J13" s="161"/>
      <c r="K13" s="211">
        <v>0</v>
      </c>
      <c r="L13" s="199"/>
      <c r="M13" s="161"/>
      <c r="N13" s="161"/>
      <c r="O13" s="211">
        <v>0</v>
      </c>
      <c r="P13" s="212"/>
      <c r="Q13" s="161"/>
      <c r="R13" s="161"/>
      <c r="S13" s="211">
        <v>0</v>
      </c>
      <c r="T13" s="199"/>
      <c r="U13" s="164"/>
      <c r="V13" s="215"/>
      <c r="W13" s="165">
        <f t="shared" si="0"/>
        <v>0</v>
      </c>
      <c r="X13" s="166"/>
      <c r="Y13" s="166"/>
      <c r="Z13" s="165">
        <f t="shared" si="13"/>
        <v>0</v>
      </c>
      <c r="AA13" s="167"/>
      <c r="AB13" s="168"/>
      <c r="AC13" s="169">
        <f t="shared" si="14"/>
        <v>0</v>
      </c>
      <c r="AD13" s="167"/>
      <c r="AE13" s="168"/>
      <c r="AF13" s="169">
        <f t="shared" si="15"/>
        <v>0</v>
      </c>
      <c r="AG13" s="168"/>
      <c r="AH13" s="168"/>
      <c r="AI13" s="170">
        <f t="shared" si="16"/>
        <v>0</v>
      </c>
      <c r="AJ13" s="167"/>
      <c r="AK13" s="167"/>
      <c r="AL13" s="171"/>
      <c r="AM13" s="172">
        <f t="shared" si="17"/>
        <v>0</v>
      </c>
      <c r="AN13" s="167"/>
      <c r="AO13" s="171"/>
      <c r="AP13" s="171"/>
      <c r="AQ13" s="172">
        <f t="shared" si="18"/>
        <v>0</v>
      </c>
      <c r="AR13" s="171"/>
      <c r="AS13" s="167"/>
      <c r="AT13" s="171"/>
      <c r="AU13" s="172">
        <f t="shared" si="19"/>
        <v>0</v>
      </c>
      <c r="AV13" s="168"/>
      <c r="AW13" s="168"/>
      <c r="AX13" s="168"/>
      <c r="AY13" s="169">
        <f t="shared" si="20"/>
        <v>0</v>
      </c>
      <c r="AZ13" s="168"/>
      <c r="BA13" s="168"/>
      <c r="BB13" s="169">
        <f t="shared" si="21"/>
        <v>0</v>
      </c>
      <c r="BC13" s="168"/>
      <c r="BD13" s="168"/>
      <c r="BE13" s="169">
        <f t="shared" si="22"/>
        <v>0</v>
      </c>
      <c r="BF13" s="168"/>
      <c r="BG13" s="168"/>
      <c r="BH13" s="174">
        <f t="shared" si="1"/>
        <v>0</v>
      </c>
      <c r="BI13" s="168"/>
      <c r="BJ13" s="168"/>
      <c r="BK13" s="174">
        <f t="shared" si="23"/>
        <v>0</v>
      </c>
      <c r="BL13" s="168"/>
      <c r="BM13" s="168"/>
      <c r="BN13" s="174">
        <f t="shared" si="24"/>
        <v>0</v>
      </c>
      <c r="BO13" s="168"/>
      <c r="BP13" s="168"/>
      <c r="BQ13" s="174">
        <f t="shared" si="25"/>
        <v>0</v>
      </c>
      <c r="BR13" s="168"/>
      <c r="BS13" s="168"/>
      <c r="BT13" s="174">
        <f t="shared" si="2"/>
        <v>0</v>
      </c>
      <c r="BU13" s="168"/>
      <c r="BV13" s="168"/>
      <c r="BW13" s="174">
        <f t="shared" si="26"/>
        <v>0</v>
      </c>
      <c r="BX13" s="168"/>
      <c r="BY13" s="168"/>
      <c r="BZ13" s="174">
        <f t="shared" si="27"/>
        <v>0</v>
      </c>
      <c r="CA13" s="168"/>
      <c r="CB13" s="168"/>
      <c r="CC13" s="175">
        <f t="shared" si="28"/>
        <v>0</v>
      </c>
      <c r="CD13" s="171"/>
      <c r="CE13" s="171"/>
      <c r="CF13" s="176">
        <f t="shared" si="29"/>
        <v>0</v>
      </c>
      <c r="CG13" s="171"/>
      <c r="CH13" s="171"/>
      <c r="CI13" s="176">
        <f t="shared" si="30"/>
        <v>0</v>
      </c>
      <c r="CJ13" s="171"/>
      <c r="CK13" s="171"/>
      <c r="CL13" s="177">
        <f t="shared" si="31"/>
        <v>0</v>
      </c>
      <c r="CM13" s="171"/>
      <c r="CN13" s="171"/>
      <c r="CO13" s="171"/>
      <c r="CP13" s="177">
        <f t="shared" si="32"/>
        <v>0</v>
      </c>
      <c r="CQ13" s="171"/>
      <c r="CR13" s="171"/>
      <c r="CS13" s="171"/>
      <c r="CT13" s="176">
        <f t="shared" si="33"/>
        <v>0</v>
      </c>
      <c r="CU13" s="178"/>
      <c r="CV13" s="171"/>
      <c r="CW13" s="171"/>
      <c r="CX13" s="176">
        <f t="shared" si="34"/>
        <v>0</v>
      </c>
      <c r="CY13" s="171"/>
      <c r="CZ13" s="171"/>
      <c r="DA13" s="171"/>
      <c r="DB13" s="176">
        <f t="shared" si="3"/>
        <v>0</v>
      </c>
      <c r="DC13" s="171"/>
      <c r="DD13" s="171"/>
      <c r="DE13" s="175">
        <f t="shared" si="35"/>
        <v>0</v>
      </c>
      <c r="DF13" s="179"/>
      <c r="DG13" s="171"/>
      <c r="DH13" s="171"/>
      <c r="DI13" s="176">
        <f t="shared" si="36"/>
        <v>0</v>
      </c>
      <c r="DJ13" s="180"/>
      <c r="DK13" s="180"/>
      <c r="DL13" s="176">
        <f t="shared" si="37"/>
        <v>0</v>
      </c>
      <c r="DM13" s="171"/>
      <c r="DN13" s="171"/>
      <c r="DO13" s="177">
        <f t="shared" si="38"/>
        <v>0</v>
      </c>
      <c r="DP13" s="167"/>
      <c r="DQ13" s="171"/>
      <c r="DR13" s="171"/>
      <c r="DS13" s="177">
        <f t="shared" si="39"/>
        <v>0</v>
      </c>
      <c r="DT13" s="167"/>
      <c r="DU13" s="171"/>
      <c r="DV13" s="171"/>
      <c r="DW13" s="177">
        <f t="shared" si="40"/>
        <v>0</v>
      </c>
      <c r="DX13" s="171"/>
      <c r="DY13" s="171"/>
      <c r="DZ13" s="177">
        <f t="shared" si="41"/>
        <v>0</v>
      </c>
      <c r="EA13" s="168"/>
      <c r="EB13" s="168"/>
      <c r="EC13" s="175">
        <f t="shared" si="42"/>
        <v>0</v>
      </c>
      <c r="ED13" s="167"/>
      <c r="EE13" s="168"/>
      <c r="EF13" s="168"/>
      <c r="EG13" s="174">
        <f t="shared" si="43"/>
        <v>0</v>
      </c>
      <c r="EH13" s="168"/>
      <c r="EI13" s="168"/>
      <c r="EJ13" s="174">
        <f t="shared" si="44"/>
        <v>0</v>
      </c>
      <c r="EK13" s="181"/>
      <c r="EL13" s="181"/>
      <c r="EM13" s="182">
        <f t="shared" si="45"/>
        <v>0</v>
      </c>
      <c r="EN13" s="167"/>
      <c r="EO13" s="181"/>
      <c r="EP13" s="181"/>
      <c r="EQ13" s="182">
        <f t="shared" si="46"/>
        <v>0</v>
      </c>
      <c r="ER13" s="183"/>
      <c r="ES13" s="183"/>
      <c r="ET13" s="184">
        <f t="shared" si="47"/>
        <v>0</v>
      </c>
      <c r="EU13" s="167"/>
      <c r="EV13" s="183"/>
      <c r="EW13" s="183"/>
      <c r="EX13" s="184">
        <f t="shared" si="48"/>
        <v>0</v>
      </c>
      <c r="EY13" s="185"/>
      <c r="EZ13" s="181"/>
      <c r="FA13" s="181"/>
      <c r="FB13" s="184">
        <f t="shared" si="49"/>
        <v>0</v>
      </c>
      <c r="FC13" s="181"/>
      <c r="FD13" s="181"/>
      <c r="FE13" s="182">
        <f t="shared" si="50"/>
        <v>0</v>
      </c>
      <c r="FF13" s="181"/>
      <c r="FG13" s="181"/>
      <c r="FH13" s="182">
        <f t="shared" si="51"/>
        <v>0</v>
      </c>
      <c r="FI13" s="181"/>
      <c r="FJ13" s="181"/>
      <c r="FK13" s="182">
        <f t="shared" si="52"/>
        <v>0</v>
      </c>
      <c r="FL13" s="181"/>
      <c r="FM13" s="181"/>
      <c r="FN13" s="182">
        <f t="shared" si="53"/>
        <v>0</v>
      </c>
      <c r="FO13" s="167"/>
      <c r="FP13" s="181"/>
      <c r="FQ13" s="181"/>
      <c r="FR13" s="182">
        <f t="shared" si="54"/>
        <v>0</v>
      </c>
      <c r="FS13" s="167"/>
      <c r="FT13" s="181"/>
      <c r="FU13" s="181"/>
      <c r="FV13" s="182">
        <f t="shared" si="55"/>
        <v>0</v>
      </c>
      <c r="FW13" s="167"/>
      <c r="FX13" s="181"/>
      <c r="FY13" s="181"/>
      <c r="FZ13" s="182">
        <f t="shared" si="56"/>
        <v>0</v>
      </c>
      <c r="GA13" s="181"/>
      <c r="GB13" s="181"/>
      <c r="GC13" s="182">
        <f t="shared" si="57"/>
        <v>0</v>
      </c>
      <c r="GD13" s="181"/>
      <c r="GE13" s="181"/>
      <c r="GF13" s="188">
        <f t="shared" si="58"/>
        <v>0</v>
      </c>
      <c r="GG13" s="167"/>
      <c r="GH13" s="181"/>
      <c r="GI13" s="181"/>
      <c r="GJ13" s="188">
        <f t="shared" si="120"/>
        <v>0</v>
      </c>
      <c r="GK13" s="167"/>
      <c r="GL13" s="181"/>
      <c r="GM13" s="181"/>
      <c r="GN13" s="182">
        <f t="shared" si="121"/>
        <v>0</v>
      </c>
      <c r="GO13" s="181"/>
      <c r="GP13" s="181"/>
      <c r="GQ13" s="182">
        <f t="shared" si="59"/>
        <v>0</v>
      </c>
      <c r="GR13" s="181"/>
      <c r="GS13" s="181"/>
      <c r="GT13" s="182">
        <f t="shared" si="60"/>
        <v>0</v>
      </c>
      <c r="GU13" s="181"/>
      <c r="GV13" s="181"/>
      <c r="GW13" s="182">
        <f t="shared" si="61"/>
        <v>0</v>
      </c>
      <c r="GX13" s="181"/>
      <c r="GY13" s="181"/>
      <c r="GZ13" s="182">
        <f t="shared" si="62"/>
        <v>0</v>
      </c>
      <c r="HA13" s="168"/>
      <c r="HB13" s="181"/>
      <c r="HC13" s="182">
        <f t="shared" si="63"/>
        <v>0</v>
      </c>
      <c r="HD13" s="168"/>
      <c r="HE13" s="181"/>
      <c r="HF13" s="182">
        <f t="shared" si="64"/>
        <v>0</v>
      </c>
      <c r="HG13" s="181"/>
      <c r="HH13" s="181"/>
      <c r="HI13" s="182">
        <f t="shared" si="4"/>
        <v>0</v>
      </c>
      <c r="HJ13" s="181"/>
      <c r="HK13" s="181"/>
      <c r="HL13" s="182">
        <f t="shared" si="5"/>
        <v>0</v>
      </c>
      <c r="HM13" s="167"/>
      <c r="HN13" s="181"/>
      <c r="HO13" s="181"/>
      <c r="HP13" s="182">
        <f t="shared" si="65"/>
        <v>0</v>
      </c>
      <c r="HQ13" s="181"/>
      <c r="HR13" s="181"/>
      <c r="HS13" s="181"/>
      <c r="HT13" s="182">
        <f t="shared" si="66"/>
        <v>0</v>
      </c>
      <c r="HU13" s="181"/>
      <c r="HV13" s="181"/>
      <c r="HW13" s="181"/>
      <c r="HX13" s="182">
        <f t="shared" si="67"/>
        <v>0</v>
      </c>
      <c r="HY13" s="181"/>
      <c r="HZ13" s="181"/>
      <c r="IA13" s="182">
        <f t="shared" si="68"/>
        <v>0</v>
      </c>
      <c r="IB13" s="181"/>
      <c r="IC13" s="181"/>
      <c r="ID13" s="182">
        <f t="shared" si="69"/>
        <v>0</v>
      </c>
      <c r="IE13" s="168"/>
      <c r="IF13" s="168"/>
      <c r="IG13" s="175">
        <f t="shared" si="70"/>
        <v>0</v>
      </c>
      <c r="IH13" s="167"/>
      <c r="II13" s="168"/>
      <c r="IJ13" s="168"/>
      <c r="IK13" s="175">
        <f t="shared" si="71"/>
        <v>0</v>
      </c>
      <c r="IL13" s="167"/>
      <c r="IM13" s="181"/>
      <c r="IN13" s="181"/>
      <c r="IO13" s="182">
        <f t="shared" si="72"/>
        <v>0</v>
      </c>
      <c r="IP13" s="181"/>
      <c r="IQ13" s="181"/>
      <c r="IR13" s="182">
        <f t="shared" si="6"/>
        <v>0</v>
      </c>
      <c r="IS13" s="181"/>
      <c r="IT13" s="181"/>
      <c r="IU13" s="182">
        <f t="shared" si="7"/>
        <v>0</v>
      </c>
      <c r="IV13" s="181"/>
      <c r="IW13" s="181"/>
      <c r="IX13" s="182">
        <f t="shared" si="8"/>
        <v>0</v>
      </c>
      <c r="IY13" s="166"/>
      <c r="IZ13" s="166"/>
      <c r="JA13" s="189">
        <f t="shared" si="9"/>
        <v>0</v>
      </c>
      <c r="JB13" s="166"/>
      <c r="JC13" s="166"/>
      <c r="JD13" s="189">
        <f t="shared" si="73"/>
        <v>0</v>
      </c>
      <c r="JE13" s="166"/>
      <c r="JF13" s="166"/>
      <c r="JG13" s="189">
        <f t="shared" si="74"/>
        <v>0</v>
      </c>
      <c r="JH13" s="171"/>
      <c r="JI13" s="171"/>
      <c r="JJ13" s="190">
        <f t="shared" si="75"/>
        <v>0</v>
      </c>
      <c r="JK13" s="167"/>
      <c r="JL13" s="171"/>
      <c r="JM13" s="171"/>
      <c r="JN13" s="190">
        <f t="shared" si="76"/>
        <v>0</v>
      </c>
      <c r="JO13" s="167"/>
      <c r="JP13" s="159"/>
      <c r="JQ13" s="159"/>
      <c r="JR13" s="191">
        <f t="shared" si="77"/>
        <v>0</v>
      </c>
      <c r="JS13" s="192"/>
      <c r="JT13" s="193"/>
      <c r="JU13" s="193"/>
      <c r="JV13" s="194">
        <f t="shared" si="78"/>
        <v>0</v>
      </c>
      <c r="JW13" s="159"/>
      <c r="JX13" s="159"/>
      <c r="JY13" s="194">
        <f t="shared" si="79"/>
        <v>0</v>
      </c>
      <c r="JZ13" s="168"/>
      <c r="KA13" s="168"/>
      <c r="KB13" s="190">
        <f t="shared" si="80"/>
        <v>0</v>
      </c>
      <c r="KC13" s="192"/>
      <c r="KD13" s="168"/>
      <c r="KE13" s="168"/>
      <c r="KF13" s="190">
        <f t="shared" si="81"/>
        <v>0</v>
      </c>
      <c r="KG13" s="166"/>
      <c r="KH13" s="166"/>
      <c r="KI13" s="191">
        <f t="shared" si="82"/>
        <v>0</v>
      </c>
      <c r="KJ13" s="192"/>
      <c r="KK13" s="166"/>
      <c r="KL13" s="166"/>
      <c r="KM13" s="191">
        <f t="shared" si="83"/>
        <v>0</v>
      </c>
      <c r="KN13" s="192"/>
      <c r="KO13" s="166"/>
      <c r="KP13" s="166"/>
      <c r="KQ13" s="191">
        <f t="shared" si="84"/>
        <v>0</v>
      </c>
      <c r="KR13" s="168"/>
      <c r="KS13" s="168"/>
      <c r="KT13" s="174">
        <f t="shared" si="85"/>
        <v>0</v>
      </c>
      <c r="KU13" s="168"/>
      <c r="KV13" s="168"/>
      <c r="KW13" s="168"/>
      <c r="KX13" s="194">
        <f t="shared" si="86"/>
        <v>0</v>
      </c>
      <c r="KY13" s="193"/>
      <c r="KZ13" s="193"/>
      <c r="LA13" s="193"/>
      <c r="LB13" s="194">
        <f t="shared" si="87"/>
        <v>0</v>
      </c>
      <c r="LC13" s="193"/>
      <c r="LD13" s="193"/>
      <c r="LE13" s="194">
        <f t="shared" si="10"/>
        <v>0</v>
      </c>
      <c r="LF13" s="168"/>
      <c r="LG13" s="168"/>
      <c r="LH13" s="174">
        <f t="shared" si="11"/>
        <v>0</v>
      </c>
      <c r="LI13" s="195"/>
      <c r="LJ13" s="195"/>
      <c r="LK13" s="196">
        <f t="shared" si="88"/>
        <v>0</v>
      </c>
      <c r="LL13" s="168"/>
      <c r="LM13" s="168"/>
      <c r="LN13" s="168"/>
      <c r="LO13" s="174">
        <f t="shared" si="89"/>
        <v>0</v>
      </c>
      <c r="LP13" s="168"/>
      <c r="LQ13" s="168"/>
      <c r="LR13" s="168"/>
      <c r="LS13" s="174">
        <f t="shared" si="90"/>
        <v>0</v>
      </c>
      <c r="LT13" s="197"/>
      <c r="LU13" s="168"/>
      <c r="LV13" s="168"/>
      <c r="LW13" s="174">
        <f t="shared" si="91"/>
        <v>0</v>
      </c>
      <c r="LX13" s="197"/>
      <c r="LY13" s="168"/>
      <c r="LZ13" s="168"/>
      <c r="MA13" s="174">
        <f t="shared" si="92"/>
        <v>0</v>
      </c>
      <c r="MB13" s="197"/>
      <c r="MC13" s="168"/>
      <c r="MD13" s="168"/>
      <c r="ME13" s="174">
        <f t="shared" si="93"/>
        <v>0</v>
      </c>
      <c r="MF13" s="197"/>
      <c r="MG13" s="181"/>
      <c r="MH13" s="181"/>
      <c r="MI13" s="182">
        <f t="shared" si="94"/>
        <v>0</v>
      </c>
      <c r="MJ13" s="198"/>
      <c r="MK13" s="181"/>
      <c r="ML13" s="181"/>
      <c r="MM13" s="182">
        <f t="shared" si="95"/>
        <v>0</v>
      </c>
      <c r="MN13" s="198"/>
      <c r="MO13" s="168"/>
      <c r="MP13" s="168"/>
      <c r="MQ13" s="174">
        <f t="shared" si="96"/>
        <v>0</v>
      </c>
      <c r="MR13" s="197"/>
      <c r="MS13" s="168"/>
      <c r="MT13" s="168"/>
      <c r="MU13" s="174">
        <f t="shared" si="97"/>
        <v>0</v>
      </c>
      <c r="MV13" s="197"/>
      <c r="MW13" s="168"/>
      <c r="MX13" s="168"/>
      <c r="MY13" s="174">
        <f t="shared" si="98"/>
        <v>0</v>
      </c>
      <c r="MZ13" s="197"/>
      <c r="NA13" s="199"/>
      <c r="NB13" s="199"/>
      <c r="NC13" s="201">
        <f t="shared" si="122"/>
        <v>0</v>
      </c>
      <c r="ND13" s="200"/>
      <c r="NE13" s="199"/>
      <c r="NF13" s="199"/>
      <c r="NG13" s="201">
        <f t="shared" si="123"/>
        <v>0</v>
      </c>
      <c r="NH13" s="200"/>
      <c r="NI13" s="199"/>
      <c r="NJ13" s="199"/>
      <c r="NK13" s="201">
        <f t="shared" si="124"/>
        <v>0</v>
      </c>
      <c r="NL13" s="200"/>
      <c r="NM13" s="199"/>
      <c r="NN13" s="199"/>
      <c r="NO13" s="201">
        <f t="shared" si="125"/>
        <v>0</v>
      </c>
      <c r="NP13" s="200"/>
      <c r="NQ13" s="166"/>
      <c r="NR13" s="166"/>
      <c r="NS13" s="189">
        <f t="shared" si="126"/>
        <v>0</v>
      </c>
      <c r="NT13" s="202"/>
      <c r="NU13" s="166"/>
      <c r="NV13" s="166"/>
      <c r="NW13" s="189">
        <f t="shared" si="99"/>
        <v>0</v>
      </c>
      <c r="NX13" s="202"/>
      <c r="NY13" s="166"/>
      <c r="NZ13" s="166"/>
      <c r="OA13" s="189">
        <f t="shared" si="100"/>
        <v>0</v>
      </c>
      <c r="OB13" s="202"/>
      <c r="OC13" s="166"/>
      <c r="OD13" s="166"/>
      <c r="OE13" s="189">
        <f t="shared" si="101"/>
        <v>0</v>
      </c>
      <c r="OF13" s="202"/>
      <c r="OG13" s="166"/>
      <c r="OH13" s="166"/>
      <c r="OI13" s="189">
        <f t="shared" si="102"/>
        <v>0</v>
      </c>
      <c r="OJ13" s="202"/>
      <c r="OK13" s="166"/>
      <c r="OL13" s="166"/>
      <c r="OM13" s="189">
        <f t="shared" si="103"/>
        <v>0</v>
      </c>
      <c r="ON13" s="202"/>
      <c r="OO13" s="166"/>
      <c r="OP13" s="166"/>
      <c r="OQ13" s="189">
        <f t="shared" si="127"/>
        <v>0</v>
      </c>
      <c r="OR13" s="202"/>
      <c r="OS13" s="166"/>
      <c r="OT13" s="166"/>
      <c r="OU13" s="189">
        <f t="shared" si="128"/>
        <v>0</v>
      </c>
      <c r="OV13" s="202"/>
      <c r="OW13" s="166"/>
      <c r="OX13" s="166"/>
      <c r="OY13" s="189">
        <f t="shared" si="129"/>
        <v>0</v>
      </c>
      <c r="OZ13" s="202"/>
      <c r="PA13" s="166"/>
      <c r="PB13" s="166"/>
      <c r="PC13" s="189">
        <f t="shared" si="130"/>
        <v>0</v>
      </c>
      <c r="PD13" s="202"/>
      <c r="PE13" s="166"/>
      <c r="PF13" s="166"/>
      <c r="PG13" s="189">
        <f t="shared" si="131"/>
        <v>0</v>
      </c>
      <c r="PH13" s="202"/>
      <c r="PI13" s="166"/>
      <c r="PJ13" s="166"/>
      <c r="PK13" s="189">
        <f t="shared" si="132"/>
        <v>0</v>
      </c>
      <c r="PL13" s="202"/>
      <c r="PM13" s="166"/>
      <c r="PN13" s="166"/>
      <c r="PO13" s="189">
        <f t="shared" si="133"/>
        <v>0</v>
      </c>
      <c r="PP13" s="202"/>
      <c r="PQ13" s="166"/>
      <c r="PR13" s="166"/>
      <c r="PS13" s="189">
        <f t="shared" si="134"/>
        <v>0</v>
      </c>
      <c r="PT13" s="202"/>
      <c r="PU13" s="166"/>
      <c r="PV13" s="166"/>
      <c r="PW13" s="189">
        <f t="shared" si="135"/>
        <v>0</v>
      </c>
      <c r="PX13" s="202"/>
      <c r="PY13" s="166"/>
      <c r="PZ13" s="166"/>
      <c r="QA13" s="189">
        <f t="shared" si="136"/>
        <v>0</v>
      </c>
      <c r="QB13" s="202"/>
      <c r="QC13" s="166"/>
      <c r="QD13" s="166"/>
      <c r="QE13" s="189">
        <f t="shared" si="137"/>
        <v>0</v>
      </c>
      <c r="QF13" s="202"/>
      <c r="QG13" s="166"/>
      <c r="QH13" s="166"/>
      <c r="QI13" s="189">
        <f t="shared" si="138"/>
        <v>0</v>
      </c>
      <c r="QJ13" s="202"/>
      <c r="QK13" s="166"/>
      <c r="QL13" s="166"/>
      <c r="QM13" s="189">
        <f t="shared" si="139"/>
        <v>0</v>
      </c>
      <c r="QN13" s="202"/>
      <c r="QO13" s="166"/>
      <c r="QP13" s="166"/>
      <c r="QQ13" s="189">
        <f t="shared" si="140"/>
        <v>0</v>
      </c>
      <c r="QR13" s="202"/>
      <c r="QS13" s="203"/>
      <c r="QT13" s="166"/>
      <c r="QU13" s="189">
        <f t="shared" si="141"/>
        <v>0</v>
      </c>
      <c r="QV13" s="202"/>
      <c r="QW13" s="203"/>
      <c r="QX13" s="166"/>
      <c r="QY13" s="189">
        <f t="shared" si="142"/>
        <v>0</v>
      </c>
      <c r="QZ13" s="202"/>
      <c r="RA13" s="203"/>
      <c r="RB13" s="166"/>
      <c r="RC13" s="189">
        <f t="shared" si="143"/>
        <v>0</v>
      </c>
      <c r="RD13" s="202"/>
      <c r="RE13" s="203"/>
      <c r="RF13" s="166"/>
      <c r="RG13" s="189">
        <f t="shared" si="144"/>
        <v>0</v>
      </c>
      <c r="RH13" s="202"/>
      <c r="RI13" s="203"/>
      <c r="RJ13" s="166"/>
      <c r="RK13" s="189">
        <f t="shared" si="145"/>
        <v>0</v>
      </c>
      <c r="RL13" s="202"/>
      <c r="RM13" s="203"/>
      <c r="RN13" s="166"/>
      <c r="RO13" s="189">
        <f t="shared" si="146"/>
        <v>0</v>
      </c>
      <c r="RP13" s="202"/>
      <c r="RQ13" s="203"/>
      <c r="RR13" s="166"/>
      <c r="RS13" s="189">
        <f t="shared" si="147"/>
        <v>0</v>
      </c>
      <c r="RT13" s="202"/>
      <c r="RU13" s="203"/>
      <c r="RV13" s="166"/>
      <c r="RW13" s="189">
        <f t="shared" si="148"/>
        <v>0</v>
      </c>
      <c r="RX13" s="202"/>
      <c r="RY13" s="203"/>
      <c r="RZ13" s="166"/>
      <c r="SA13" s="189">
        <f t="shared" si="104"/>
        <v>0</v>
      </c>
      <c r="SB13" s="202"/>
      <c r="SC13" s="203"/>
      <c r="SD13" s="166"/>
      <c r="SE13" s="189">
        <f t="shared" si="105"/>
        <v>0</v>
      </c>
      <c r="SF13" s="202"/>
      <c r="SG13" s="203"/>
      <c r="SH13" s="166"/>
      <c r="SI13" s="189">
        <f t="shared" si="106"/>
        <v>0</v>
      </c>
      <c r="SJ13" s="202"/>
      <c r="SK13" s="203"/>
      <c r="SL13" s="166"/>
      <c r="SM13" s="189">
        <f t="shared" si="107"/>
        <v>0</v>
      </c>
      <c r="SN13" s="202"/>
      <c r="SO13" s="203"/>
      <c r="SP13" s="166"/>
      <c r="SQ13" s="189">
        <f t="shared" si="108"/>
        <v>0</v>
      </c>
      <c r="SR13" s="202"/>
      <c r="SS13" s="203"/>
      <c r="ST13" s="166"/>
      <c r="SU13" s="189">
        <f t="shared" si="109"/>
        <v>0</v>
      </c>
      <c r="SV13" s="202"/>
      <c r="SW13" s="203"/>
      <c r="SX13" s="166"/>
      <c r="SY13" s="189">
        <f t="shared" si="110"/>
        <v>0</v>
      </c>
      <c r="SZ13" s="202"/>
      <c r="TA13" s="203"/>
      <c r="TB13" s="166"/>
      <c r="TC13" s="189">
        <f t="shared" si="111"/>
        <v>0</v>
      </c>
      <c r="TD13" s="202"/>
      <c r="TE13" s="204">
        <f t="shared" si="112"/>
        <v>0</v>
      </c>
      <c r="TF13" s="205">
        <f t="shared" si="113"/>
        <v>0</v>
      </c>
      <c r="TG13" s="123"/>
      <c r="TH13" s="204">
        <f t="shared" si="114"/>
        <v>0</v>
      </c>
      <c r="TI13" s="205">
        <f t="shared" si="115"/>
        <v>0</v>
      </c>
      <c r="TJ13" s="124"/>
      <c r="TK13" s="204">
        <f t="shared" si="116"/>
        <v>0</v>
      </c>
      <c r="TL13" s="205">
        <f t="shared" si="117"/>
        <v>0</v>
      </c>
      <c r="TM13" s="124"/>
      <c r="TN13" s="204">
        <f t="shared" si="118"/>
        <v>0</v>
      </c>
      <c r="TO13" s="205">
        <f t="shared" si="119"/>
        <v>0</v>
      </c>
    </row>
    <row r="14" spans="1:535" s="206" customFormat="1" ht="27" customHeight="1" x14ac:dyDescent="0.45">
      <c r="A14" s="207">
        <v>10</v>
      </c>
      <c r="B14" s="159" t="s">
        <v>263</v>
      </c>
      <c r="C14" s="160" t="s">
        <v>122</v>
      </c>
      <c r="D14" s="211">
        <v>0</v>
      </c>
      <c r="E14" s="161"/>
      <c r="F14" s="161"/>
      <c r="G14" s="211">
        <f t="shared" si="12"/>
        <v>0</v>
      </c>
      <c r="H14" s="199"/>
      <c r="I14" s="161"/>
      <c r="J14" s="161"/>
      <c r="K14" s="211">
        <v>0</v>
      </c>
      <c r="L14" s="199"/>
      <c r="M14" s="161"/>
      <c r="N14" s="161"/>
      <c r="O14" s="211">
        <v>0</v>
      </c>
      <c r="P14" s="212"/>
      <c r="Q14" s="161"/>
      <c r="R14" s="161"/>
      <c r="S14" s="211">
        <v>0</v>
      </c>
      <c r="T14" s="199"/>
      <c r="U14" s="164"/>
      <c r="V14" s="215"/>
      <c r="W14" s="165">
        <f t="shared" si="0"/>
        <v>0</v>
      </c>
      <c r="X14" s="166"/>
      <c r="Y14" s="166"/>
      <c r="Z14" s="165">
        <f t="shared" si="13"/>
        <v>0</v>
      </c>
      <c r="AA14" s="167"/>
      <c r="AB14" s="168"/>
      <c r="AC14" s="169">
        <f t="shared" si="14"/>
        <v>0</v>
      </c>
      <c r="AD14" s="167"/>
      <c r="AE14" s="168"/>
      <c r="AF14" s="169">
        <f t="shared" si="15"/>
        <v>0</v>
      </c>
      <c r="AG14" s="168"/>
      <c r="AH14" s="168"/>
      <c r="AI14" s="170">
        <f t="shared" si="16"/>
        <v>0</v>
      </c>
      <c r="AJ14" s="167"/>
      <c r="AK14" s="167"/>
      <c r="AL14" s="171"/>
      <c r="AM14" s="172">
        <f t="shared" si="17"/>
        <v>0</v>
      </c>
      <c r="AN14" s="167"/>
      <c r="AO14" s="171"/>
      <c r="AP14" s="171"/>
      <c r="AQ14" s="172">
        <f t="shared" si="18"/>
        <v>0</v>
      </c>
      <c r="AR14" s="171"/>
      <c r="AS14" s="167"/>
      <c r="AT14" s="171"/>
      <c r="AU14" s="172">
        <f t="shared" si="19"/>
        <v>0</v>
      </c>
      <c r="AV14" s="168"/>
      <c r="AW14" s="168"/>
      <c r="AX14" s="168"/>
      <c r="AY14" s="169">
        <f t="shared" si="20"/>
        <v>0</v>
      </c>
      <c r="AZ14" s="168"/>
      <c r="BA14" s="168"/>
      <c r="BB14" s="169">
        <f t="shared" si="21"/>
        <v>0</v>
      </c>
      <c r="BC14" s="168"/>
      <c r="BD14" s="168"/>
      <c r="BE14" s="169">
        <f t="shared" si="22"/>
        <v>0</v>
      </c>
      <c r="BF14" s="168"/>
      <c r="BG14" s="168"/>
      <c r="BH14" s="174">
        <f t="shared" si="1"/>
        <v>0</v>
      </c>
      <c r="BI14" s="168"/>
      <c r="BJ14" s="168"/>
      <c r="BK14" s="174">
        <f t="shared" si="23"/>
        <v>0</v>
      </c>
      <c r="BL14" s="168"/>
      <c r="BM14" s="168"/>
      <c r="BN14" s="174">
        <f t="shared" si="24"/>
        <v>0</v>
      </c>
      <c r="BO14" s="168"/>
      <c r="BP14" s="168"/>
      <c r="BQ14" s="174">
        <f t="shared" si="25"/>
        <v>0</v>
      </c>
      <c r="BR14" s="168"/>
      <c r="BS14" s="168"/>
      <c r="BT14" s="174">
        <f t="shared" si="2"/>
        <v>0</v>
      </c>
      <c r="BU14" s="168"/>
      <c r="BV14" s="168"/>
      <c r="BW14" s="174">
        <f t="shared" si="26"/>
        <v>0</v>
      </c>
      <c r="BX14" s="168"/>
      <c r="BY14" s="168"/>
      <c r="BZ14" s="174">
        <f t="shared" si="27"/>
        <v>0</v>
      </c>
      <c r="CA14" s="168"/>
      <c r="CB14" s="168"/>
      <c r="CC14" s="175">
        <f t="shared" si="28"/>
        <v>0</v>
      </c>
      <c r="CD14" s="171"/>
      <c r="CE14" s="171"/>
      <c r="CF14" s="176">
        <f t="shared" si="29"/>
        <v>0</v>
      </c>
      <c r="CG14" s="171"/>
      <c r="CH14" s="171"/>
      <c r="CI14" s="176">
        <f t="shared" si="30"/>
        <v>0</v>
      </c>
      <c r="CJ14" s="171"/>
      <c r="CK14" s="171"/>
      <c r="CL14" s="177">
        <f t="shared" si="31"/>
        <v>0</v>
      </c>
      <c r="CM14" s="171"/>
      <c r="CN14" s="171"/>
      <c r="CO14" s="171"/>
      <c r="CP14" s="177">
        <f t="shared" si="32"/>
        <v>0</v>
      </c>
      <c r="CQ14" s="171"/>
      <c r="CR14" s="171"/>
      <c r="CS14" s="171"/>
      <c r="CT14" s="176">
        <f t="shared" si="33"/>
        <v>0</v>
      </c>
      <c r="CU14" s="178"/>
      <c r="CV14" s="171"/>
      <c r="CW14" s="171"/>
      <c r="CX14" s="176">
        <f t="shared" si="34"/>
        <v>0</v>
      </c>
      <c r="CY14" s="171"/>
      <c r="CZ14" s="171"/>
      <c r="DA14" s="171"/>
      <c r="DB14" s="176">
        <f t="shared" si="3"/>
        <v>0</v>
      </c>
      <c r="DC14" s="171"/>
      <c r="DD14" s="171"/>
      <c r="DE14" s="175">
        <f t="shared" si="35"/>
        <v>0</v>
      </c>
      <c r="DF14" s="179"/>
      <c r="DG14" s="171"/>
      <c r="DH14" s="171"/>
      <c r="DI14" s="176">
        <f t="shared" si="36"/>
        <v>0</v>
      </c>
      <c r="DJ14" s="180"/>
      <c r="DK14" s="180"/>
      <c r="DL14" s="176">
        <f t="shared" si="37"/>
        <v>0</v>
      </c>
      <c r="DM14" s="171"/>
      <c r="DN14" s="171"/>
      <c r="DO14" s="177">
        <f t="shared" si="38"/>
        <v>0</v>
      </c>
      <c r="DP14" s="167"/>
      <c r="DQ14" s="171"/>
      <c r="DR14" s="171"/>
      <c r="DS14" s="177">
        <f t="shared" si="39"/>
        <v>0</v>
      </c>
      <c r="DT14" s="167"/>
      <c r="DU14" s="171"/>
      <c r="DV14" s="171"/>
      <c r="DW14" s="177">
        <f t="shared" si="40"/>
        <v>0</v>
      </c>
      <c r="DX14" s="171"/>
      <c r="DY14" s="171"/>
      <c r="DZ14" s="177">
        <f t="shared" si="41"/>
        <v>0</v>
      </c>
      <c r="EA14" s="168"/>
      <c r="EB14" s="168"/>
      <c r="EC14" s="175">
        <f t="shared" si="42"/>
        <v>0</v>
      </c>
      <c r="ED14" s="167"/>
      <c r="EE14" s="168"/>
      <c r="EF14" s="168"/>
      <c r="EG14" s="174">
        <f t="shared" si="43"/>
        <v>0</v>
      </c>
      <c r="EH14" s="168"/>
      <c r="EI14" s="168"/>
      <c r="EJ14" s="174">
        <f t="shared" si="44"/>
        <v>0</v>
      </c>
      <c r="EK14" s="181"/>
      <c r="EL14" s="181"/>
      <c r="EM14" s="182">
        <f t="shared" si="45"/>
        <v>0</v>
      </c>
      <c r="EN14" s="167"/>
      <c r="EO14" s="181"/>
      <c r="EP14" s="181"/>
      <c r="EQ14" s="182">
        <f t="shared" si="46"/>
        <v>0</v>
      </c>
      <c r="ER14" s="183"/>
      <c r="ES14" s="183"/>
      <c r="ET14" s="184">
        <f t="shared" si="47"/>
        <v>0</v>
      </c>
      <c r="EU14" s="167"/>
      <c r="EV14" s="183"/>
      <c r="EW14" s="183"/>
      <c r="EX14" s="184">
        <f t="shared" si="48"/>
        <v>0</v>
      </c>
      <c r="EY14" s="185"/>
      <c r="EZ14" s="181"/>
      <c r="FA14" s="181"/>
      <c r="FB14" s="184">
        <f t="shared" si="49"/>
        <v>0</v>
      </c>
      <c r="FC14" s="181"/>
      <c r="FD14" s="181"/>
      <c r="FE14" s="182">
        <f t="shared" si="50"/>
        <v>0</v>
      </c>
      <c r="FF14" s="181"/>
      <c r="FG14" s="181"/>
      <c r="FH14" s="182">
        <f t="shared" si="51"/>
        <v>0</v>
      </c>
      <c r="FI14" s="181"/>
      <c r="FJ14" s="181"/>
      <c r="FK14" s="182">
        <f t="shared" si="52"/>
        <v>0</v>
      </c>
      <c r="FL14" s="181"/>
      <c r="FM14" s="181"/>
      <c r="FN14" s="182">
        <f t="shared" si="53"/>
        <v>0</v>
      </c>
      <c r="FO14" s="167"/>
      <c r="FP14" s="181"/>
      <c r="FQ14" s="181"/>
      <c r="FR14" s="182">
        <f t="shared" si="54"/>
        <v>0</v>
      </c>
      <c r="FS14" s="167"/>
      <c r="FT14" s="181"/>
      <c r="FU14" s="181"/>
      <c r="FV14" s="182">
        <f t="shared" si="55"/>
        <v>0</v>
      </c>
      <c r="FW14" s="167"/>
      <c r="FX14" s="181"/>
      <c r="FY14" s="181"/>
      <c r="FZ14" s="182">
        <f t="shared" si="56"/>
        <v>0</v>
      </c>
      <c r="GA14" s="181"/>
      <c r="GB14" s="181"/>
      <c r="GC14" s="182">
        <f t="shared" si="57"/>
        <v>0</v>
      </c>
      <c r="GD14" s="181"/>
      <c r="GE14" s="181"/>
      <c r="GF14" s="188">
        <f t="shared" si="58"/>
        <v>0</v>
      </c>
      <c r="GG14" s="167"/>
      <c r="GH14" s="181"/>
      <c r="GI14" s="181"/>
      <c r="GJ14" s="188">
        <f t="shared" si="120"/>
        <v>0</v>
      </c>
      <c r="GK14" s="167"/>
      <c r="GL14" s="181"/>
      <c r="GM14" s="181"/>
      <c r="GN14" s="182">
        <f t="shared" si="121"/>
        <v>0</v>
      </c>
      <c r="GO14" s="181"/>
      <c r="GP14" s="181"/>
      <c r="GQ14" s="182">
        <f t="shared" si="59"/>
        <v>0</v>
      </c>
      <c r="GR14" s="181"/>
      <c r="GS14" s="181"/>
      <c r="GT14" s="182">
        <f t="shared" si="60"/>
        <v>0</v>
      </c>
      <c r="GU14" s="181"/>
      <c r="GV14" s="181"/>
      <c r="GW14" s="182">
        <f t="shared" si="61"/>
        <v>0</v>
      </c>
      <c r="GX14" s="181"/>
      <c r="GY14" s="181"/>
      <c r="GZ14" s="182">
        <f t="shared" si="62"/>
        <v>0</v>
      </c>
      <c r="HA14" s="168"/>
      <c r="HB14" s="181"/>
      <c r="HC14" s="182">
        <f t="shared" si="63"/>
        <v>0</v>
      </c>
      <c r="HD14" s="168"/>
      <c r="HE14" s="181"/>
      <c r="HF14" s="182">
        <f t="shared" si="64"/>
        <v>0</v>
      </c>
      <c r="HG14" s="181"/>
      <c r="HH14" s="181"/>
      <c r="HI14" s="182">
        <f t="shared" si="4"/>
        <v>0</v>
      </c>
      <c r="HJ14" s="181"/>
      <c r="HK14" s="181"/>
      <c r="HL14" s="182">
        <f t="shared" si="5"/>
        <v>0</v>
      </c>
      <c r="HM14" s="167"/>
      <c r="HN14" s="181"/>
      <c r="HO14" s="181"/>
      <c r="HP14" s="182">
        <f t="shared" si="65"/>
        <v>0</v>
      </c>
      <c r="HQ14" s="181"/>
      <c r="HR14" s="181"/>
      <c r="HS14" s="181"/>
      <c r="HT14" s="182">
        <f t="shared" si="66"/>
        <v>0</v>
      </c>
      <c r="HU14" s="181"/>
      <c r="HV14" s="181"/>
      <c r="HW14" s="181"/>
      <c r="HX14" s="182">
        <f t="shared" si="67"/>
        <v>0</v>
      </c>
      <c r="HY14" s="181"/>
      <c r="HZ14" s="181"/>
      <c r="IA14" s="182">
        <f t="shared" si="68"/>
        <v>0</v>
      </c>
      <c r="IB14" s="181"/>
      <c r="IC14" s="181"/>
      <c r="ID14" s="182">
        <f t="shared" si="69"/>
        <v>0</v>
      </c>
      <c r="IE14" s="168"/>
      <c r="IF14" s="168"/>
      <c r="IG14" s="175">
        <f t="shared" si="70"/>
        <v>0</v>
      </c>
      <c r="IH14" s="167"/>
      <c r="II14" s="168"/>
      <c r="IJ14" s="168"/>
      <c r="IK14" s="175">
        <f t="shared" si="71"/>
        <v>0</v>
      </c>
      <c r="IL14" s="167"/>
      <c r="IM14" s="181"/>
      <c r="IN14" s="181"/>
      <c r="IO14" s="182">
        <f t="shared" si="72"/>
        <v>0</v>
      </c>
      <c r="IP14" s="181"/>
      <c r="IQ14" s="181"/>
      <c r="IR14" s="182">
        <f t="shared" si="6"/>
        <v>0</v>
      </c>
      <c r="IS14" s="181"/>
      <c r="IT14" s="181"/>
      <c r="IU14" s="182">
        <f t="shared" si="7"/>
        <v>0</v>
      </c>
      <c r="IV14" s="181"/>
      <c r="IW14" s="181"/>
      <c r="IX14" s="182">
        <f t="shared" si="8"/>
        <v>0</v>
      </c>
      <c r="IY14" s="166"/>
      <c r="IZ14" s="166"/>
      <c r="JA14" s="189">
        <f t="shared" si="9"/>
        <v>0</v>
      </c>
      <c r="JB14" s="166"/>
      <c r="JC14" s="166"/>
      <c r="JD14" s="189">
        <f t="shared" si="73"/>
        <v>0</v>
      </c>
      <c r="JE14" s="166"/>
      <c r="JF14" s="166"/>
      <c r="JG14" s="189">
        <f t="shared" si="74"/>
        <v>0</v>
      </c>
      <c r="JH14" s="171"/>
      <c r="JI14" s="171"/>
      <c r="JJ14" s="190">
        <f t="shared" si="75"/>
        <v>0</v>
      </c>
      <c r="JK14" s="167"/>
      <c r="JL14" s="171"/>
      <c r="JM14" s="171"/>
      <c r="JN14" s="190">
        <f t="shared" si="76"/>
        <v>0</v>
      </c>
      <c r="JO14" s="167"/>
      <c r="JP14" s="159"/>
      <c r="JQ14" s="159"/>
      <c r="JR14" s="191">
        <f t="shared" si="77"/>
        <v>0</v>
      </c>
      <c r="JS14" s="192"/>
      <c r="JT14" s="193"/>
      <c r="JU14" s="193"/>
      <c r="JV14" s="194">
        <f t="shared" si="78"/>
        <v>0</v>
      </c>
      <c r="JW14" s="159"/>
      <c r="JX14" s="159"/>
      <c r="JY14" s="194">
        <f t="shared" si="79"/>
        <v>0</v>
      </c>
      <c r="JZ14" s="168"/>
      <c r="KA14" s="168"/>
      <c r="KB14" s="190">
        <f t="shared" si="80"/>
        <v>0</v>
      </c>
      <c r="KC14" s="192"/>
      <c r="KD14" s="168"/>
      <c r="KE14" s="168"/>
      <c r="KF14" s="190">
        <f t="shared" si="81"/>
        <v>0</v>
      </c>
      <c r="KG14" s="166"/>
      <c r="KH14" s="166"/>
      <c r="KI14" s="191">
        <f t="shared" si="82"/>
        <v>0</v>
      </c>
      <c r="KJ14" s="192"/>
      <c r="KK14" s="166"/>
      <c r="KL14" s="166"/>
      <c r="KM14" s="191">
        <f t="shared" si="83"/>
        <v>0</v>
      </c>
      <c r="KN14" s="192"/>
      <c r="KO14" s="166"/>
      <c r="KP14" s="166"/>
      <c r="KQ14" s="191">
        <f t="shared" si="84"/>
        <v>0</v>
      </c>
      <c r="KR14" s="168"/>
      <c r="KS14" s="168"/>
      <c r="KT14" s="174">
        <f t="shared" si="85"/>
        <v>0</v>
      </c>
      <c r="KU14" s="168"/>
      <c r="KV14" s="168"/>
      <c r="KW14" s="168"/>
      <c r="KX14" s="194">
        <f t="shared" si="86"/>
        <v>0</v>
      </c>
      <c r="KY14" s="193"/>
      <c r="KZ14" s="193"/>
      <c r="LA14" s="193"/>
      <c r="LB14" s="194">
        <f t="shared" si="87"/>
        <v>0</v>
      </c>
      <c r="LC14" s="193"/>
      <c r="LD14" s="193"/>
      <c r="LE14" s="194">
        <f t="shared" si="10"/>
        <v>0</v>
      </c>
      <c r="LF14" s="168"/>
      <c r="LG14" s="168"/>
      <c r="LH14" s="174">
        <f t="shared" si="11"/>
        <v>0</v>
      </c>
      <c r="LI14" s="195"/>
      <c r="LJ14" s="195"/>
      <c r="LK14" s="196">
        <f t="shared" si="88"/>
        <v>0</v>
      </c>
      <c r="LL14" s="168"/>
      <c r="LM14" s="168"/>
      <c r="LN14" s="168"/>
      <c r="LO14" s="174">
        <f t="shared" si="89"/>
        <v>0</v>
      </c>
      <c r="LP14" s="168"/>
      <c r="LQ14" s="168"/>
      <c r="LR14" s="168"/>
      <c r="LS14" s="174">
        <f t="shared" si="90"/>
        <v>0</v>
      </c>
      <c r="LT14" s="197"/>
      <c r="LU14" s="168"/>
      <c r="LV14" s="168"/>
      <c r="LW14" s="174">
        <f t="shared" si="91"/>
        <v>0</v>
      </c>
      <c r="LX14" s="197"/>
      <c r="LY14" s="168"/>
      <c r="LZ14" s="168"/>
      <c r="MA14" s="174">
        <f t="shared" si="92"/>
        <v>0</v>
      </c>
      <c r="MB14" s="197"/>
      <c r="MC14" s="168"/>
      <c r="MD14" s="168"/>
      <c r="ME14" s="174">
        <f t="shared" si="93"/>
        <v>0</v>
      </c>
      <c r="MF14" s="197"/>
      <c r="MG14" s="181"/>
      <c r="MH14" s="181"/>
      <c r="MI14" s="182">
        <f t="shared" si="94"/>
        <v>0</v>
      </c>
      <c r="MJ14" s="198"/>
      <c r="MK14" s="181"/>
      <c r="ML14" s="181"/>
      <c r="MM14" s="182">
        <f t="shared" si="95"/>
        <v>0</v>
      </c>
      <c r="MN14" s="198"/>
      <c r="MO14" s="168"/>
      <c r="MP14" s="168"/>
      <c r="MQ14" s="174">
        <f t="shared" si="96"/>
        <v>0</v>
      </c>
      <c r="MR14" s="197"/>
      <c r="MS14" s="168"/>
      <c r="MT14" s="168"/>
      <c r="MU14" s="174">
        <f t="shared" si="97"/>
        <v>0</v>
      </c>
      <c r="MV14" s="197"/>
      <c r="MW14" s="168"/>
      <c r="MX14" s="168"/>
      <c r="MY14" s="174">
        <f t="shared" si="98"/>
        <v>0</v>
      </c>
      <c r="MZ14" s="197"/>
      <c r="NA14" s="199"/>
      <c r="NB14" s="199"/>
      <c r="NC14" s="201">
        <f t="shared" si="122"/>
        <v>0</v>
      </c>
      <c r="ND14" s="200"/>
      <c r="NE14" s="199"/>
      <c r="NF14" s="199"/>
      <c r="NG14" s="201">
        <f t="shared" si="123"/>
        <v>0</v>
      </c>
      <c r="NH14" s="200"/>
      <c r="NI14" s="199"/>
      <c r="NJ14" s="199"/>
      <c r="NK14" s="201">
        <f t="shared" si="124"/>
        <v>0</v>
      </c>
      <c r="NL14" s="200"/>
      <c r="NM14" s="199"/>
      <c r="NN14" s="199"/>
      <c r="NO14" s="201">
        <f t="shared" si="125"/>
        <v>0</v>
      </c>
      <c r="NP14" s="200"/>
      <c r="NQ14" s="166"/>
      <c r="NR14" s="166"/>
      <c r="NS14" s="189">
        <f t="shared" si="126"/>
        <v>0</v>
      </c>
      <c r="NT14" s="202"/>
      <c r="NU14" s="166"/>
      <c r="NV14" s="166"/>
      <c r="NW14" s="189">
        <f t="shared" si="99"/>
        <v>0</v>
      </c>
      <c r="NX14" s="202"/>
      <c r="NY14" s="166"/>
      <c r="NZ14" s="166"/>
      <c r="OA14" s="189">
        <f t="shared" si="100"/>
        <v>0</v>
      </c>
      <c r="OB14" s="202"/>
      <c r="OC14" s="166"/>
      <c r="OD14" s="166"/>
      <c r="OE14" s="189">
        <f t="shared" si="101"/>
        <v>0</v>
      </c>
      <c r="OF14" s="202"/>
      <c r="OG14" s="166"/>
      <c r="OH14" s="166"/>
      <c r="OI14" s="189">
        <f t="shared" si="102"/>
        <v>0</v>
      </c>
      <c r="OJ14" s="202"/>
      <c r="OK14" s="166"/>
      <c r="OL14" s="166"/>
      <c r="OM14" s="189">
        <f t="shared" si="103"/>
        <v>0</v>
      </c>
      <c r="ON14" s="202"/>
      <c r="OO14" s="166"/>
      <c r="OP14" s="166"/>
      <c r="OQ14" s="189">
        <f t="shared" si="127"/>
        <v>0</v>
      </c>
      <c r="OR14" s="202"/>
      <c r="OS14" s="166"/>
      <c r="OT14" s="166"/>
      <c r="OU14" s="189">
        <f t="shared" si="128"/>
        <v>0</v>
      </c>
      <c r="OV14" s="202"/>
      <c r="OW14" s="166"/>
      <c r="OX14" s="166"/>
      <c r="OY14" s="189">
        <f t="shared" si="129"/>
        <v>0</v>
      </c>
      <c r="OZ14" s="202"/>
      <c r="PA14" s="166"/>
      <c r="PB14" s="166"/>
      <c r="PC14" s="189">
        <f t="shared" si="130"/>
        <v>0</v>
      </c>
      <c r="PD14" s="202"/>
      <c r="PE14" s="166"/>
      <c r="PF14" s="166"/>
      <c r="PG14" s="189">
        <f t="shared" si="131"/>
        <v>0</v>
      </c>
      <c r="PH14" s="202"/>
      <c r="PI14" s="166"/>
      <c r="PJ14" s="166"/>
      <c r="PK14" s="189">
        <f t="shared" si="132"/>
        <v>0</v>
      </c>
      <c r="PL14" s="202"/>
      <c r="PM14" s="166"/>
      <c r="PN14" s="166"/>
      <c r="PO14" s="189">
        <f t="shared" si="133"/>
        <v>0</v>
      </c>
      <c r="PP14" s="202"/>
      <c r="PQ14" s="166"/>
      <c r="PR14" s="166"/>
      <c r="PS14" s="189">
        <f t="shared" si="134"/>
        <v>0</v>
      </c>
      <c r="PT14" s="202"/>
      <c r="PU14" s="166"/>
      <c r="PV14" s="166"/>
      <c r="PW14" s="189">
        <f t="shared" si="135"/>
        <v>0</v>
      </c>
      <c r="PX14" s="202"/>
      <c r="PY14" s="166"/>
      <c r="PZ14" s="166"/>
      <c r="QA14" s="189">
        <f t="shared" si="136"/>
        <v>0</v>
      </c>
      <c r="QB14" s="202"/>
      <c r="QC14" s="166"/>
      <c r="QD14" s="166"/>
      <c r="QE14" s="189">
        <f t="shared" si="137"/>
        <v>0</v>
      </c>
      <c r="QF14" s="202"/>
      <c r="QG14" s="166"/>
      <c r="QH14" s="166"/>
      <c r="QI14" s="189">
        <f t="shared" si="138"/>
        <v>0</v>
      </c>
      <c r="QJ14" s="202"/>
      <c r="QK14" s="166"/>
      <c r="QL14" s="166"/>
      <c r="QM14" s="189">
        <f t="shared" si="139"/>
        <v>0</v>
      </c>
      <c r="QN14" s="202"/>
      <c r="QO14" s="166"/>
      <c r="QP14" s="166"/>
      <c r="QQ14" s="189">
        <f t="shared" si="140"/>
        <v>0</v>
      </c>
      <c r="QR14" s="202"/>
      <c r="QS14" s="203"/>
      <c r="QT14" s="166"/>
      <c r="QU14" s="189">
        <f t="shared" si="141"/>
        <v>0</v>
      </c>
      <c r="QV14" s="202"/>
      <c r="QW14" s="203"/>
      <c r="QX14" s="166"/>
      <c r="QY14" s="189">
        <f t="shared" si="142"/>
        <v>0</v>
      </c>
      <c r="QZ14" s="202"/>
      <c r="RA14" s="203"/>
      <c r="RB14" s="166"/>
      <c r="RC14" s="189">
        <f t="shared" si="143"/>
        <v>0</v>
      </c>
      <c r="RD14" s="202"/>
      <c r="RE14" s="203"/>
      <c r="RF14" s="166"/>
      <c r="RG14" s="189">
        <f t="shared" si="144"/>
        <v>0</v>
      </c>
      <c r="RH14" s="202"/>
      <c r="RI14" s="203"/>
      <c r="RJ14" s="166"/>
      <c r="RK14" s="189">
        <f t="shared" si="145"/>
        <v>0</v>
      </c>
      <c r="RL14" s="202"/>
      <c r="RM14" s="203"/>
      <c r="RN14" s="166"/>
      <c r="RO14" s="189">
        <f t="shared" si="146"/>
        <v>0</v>
      </c>
      <c r="RP14" s="202"/>
      <c r="RQ14" s="203"/>
      <c r="RR14" s="166"/>
      <c r="RS14" s="189">
        <f t="shared" si="147"/>
        <v>0</v>
      </c>
      <c r="RT14" s="202"/>
      <c r="RU14" s="203"/>
      <c r="RV14" s="166"/>
      <c r="RW14" s="189">
        <f t="shared" si="148"/>
        <v>0</v>
      </c>
      <c r="RX14" s="202"/>
      <c r="RY14" s="203"/>
      <c r="RZ14" s="166"/>
      <c r="SA14" s="189">
        <f t="shared" si="104"/>
        <v>0</v>
      </c>
      <c r="SB14" s="202"/>
      <c r="SC14" s="203"/>
      <c r="SD14" s="166"/>
      <c r="SE14" s="189">
        <f t="shared" si="105"/>
        <v>0</v>
      </c>
      <c r="SF14" s="202"/>
      <c r="SG14" s="203"/>
      <c r="SH14" s="166"/>
      <c r="SI14" s="189">
        <f t="shared" si="106"/>
        <v>0</v>
      </c>
      <c r="SJ14" s="202"/>
      <c r="SK14" s="203"/>
      <c r="SL14" s="166"/>
      <c r="SM14" s="189">
        <f t="shared" si="107"/>
        <v>0</v>
      </c>
      <c r="SN14" s="202"/>
      <c r="SO14" s="203"/>
      <c r="SP14" s="166"/>
      <c r="SQ14" s="189">
        <f t="shared" si="108"/>
        <v>0</v>
      </c>
      <c r="SR14" s="202"/>
      <c r="SS14" s="203"/>
      <c r="ST14" s="166"/>
      <c r="SU14" s="189">
        <f t="shared" si="109"/>
        <v>0</v>
      </c>
      <c r="SV14" s="202"/>
      <c r="SW14" s="203"/>
      <c r="SX14" s="166"/>
      <c r="SY14" s="189">
        <f t="shared" si="110"/>
        <v>0</v>
      </c>
      <c r="SZ14" s="202"/>
      <c r="TA14" s="203"/>
      <c r="TB14" s="166"/>
      <c r="TC14" s="189">
        <f t="shared" si="111"/>
        <v>0</v>
      </c>
      <c r="TD14" s="202"/>
      <c r="TE14" s="204">
        <f t="shared" si="112"/>
        <v>0</v>
      </c>
      <c r="TF14" s="205">
        <f t="shared" si="113"/>
        <v>0</v>
      </c>
      <c r="TG14" s="123"/>
      <c r="TH14" s="204">
        <f t="shared" si="114"/>
        <v>0</v>
      </c>
      <c r="TI14" s="205">
        <f t="shared" si="115"/>
        <v>0</v>
      </c>
      <c r="TJ14" s="124"/>
      <c r="TK14" s="204">
        <f t="shared" si="116"/>
        <v>0</v>
      </c>
      <c r="TL14" s="205">
        <f t="shared" si="117"/>
        <v>0</v>
      </c>
      <c r="TM14" s="124"/>
      <c r="TN14" s="204">
        <f t="shared" si="118"/>
        <v>0</v>
      </c>
      <c r="TO14" s="205">
        <f t="shared" si="119"/>
        <v>0</v>
      </c>
    </row>
    <row r="15" spans="1:535" s="206" customFormat="1" ht="27" customHeight="1" x14ac:dyDescent="0.45">
      <c r="A15" s="158">
        <v>11</v>
      </c>
      <c r="B15" s="159" t="s">
        <v>264</v>
      </c>
      <c r="C15" s="160" t="s">
        <v>122</v>
      </c>
      <c r="D15" s="211">
        <v>0</v>
      </c>
      <c r="E15" s="161"/>
      <c r="F15" s="161"/>
      <c r="G15" s="211">
        <f t="shared" si="12"/>
        <v>0</v>
      </c>
      <c r="H15" s="199"/>
      <c r="I15" s="161"/>
      <c r="J15" s="161"/>
      <c r="K15" s="211">
        <v>0</v>
      </c>
      <c r="L15" s="199"/>
      <c r="M15" s="161"/>
      <c r="N15" s="161"/>
      <c r="O15" s="211">
        <v>0</v>
      </c>
      <c r="P15" s="212"/>
      <c r="Q15" s="161"/>
      <c r="R15" s="161"/>
      <c r="S15" s="211">
        <v>0</v>
      </c>
      <c r="T15" s="199"/>
      <c r="U15" s="164"/>
      <c r="V15" s="215"/>
      <c r="W15" s="165">
        <f t="shared" si="0"/>
        <v>0</v>
      </c>
      <c r="X15" s="166"/>
      <c r="Y15" s="166"/>
      <c r="Z15" s="165">
        <f t="shared" si="13"/>
        <v>0</v>
      </c>
      <c r="AA15" s="167"/>
      <c r="AB15" s="168"/>
      <c r="AC15" s="169">
        <f t="shared" si="14"/>
        <v>0</v>
      </c>
      <c r="AD15" s="167"/>
      <c r="AE15" s="168"/>
      <c r="AF15" s="169">
        <f t="shared" si="15"/>
        <v>0</v>
      </c>
      <c r="AG15" s="168"/>
      <c r="AH15" s="168"/>
      <c r="AI15" s="170">
        <f t="shared" si="16"/>
        <v>0</v>
      </c>
      <c r="AJ15" s="167"/>
      <c r="AK15" s="167"/>
      <c r="AL15" s="171"/>
      <c r="AM15" s="172">
        <f t="shared" si="17"/>
        <v>0</v>
      </c>
      <c r="AN15" s="167"/>
      <c r="AO15" s="171"/>
      <c r="AP15" s="171"/>
      <c r="AQ15" s="172">
        <f t="shared" si="18"/>
        <v>0</v>
      </c>
      <c r="AR15" s="171"/>
      <c r="AS15" s="167"/>
      <c r="AT15" s="171"/>
      <c r="AU15" s="172">
        <f t="shared" si="19"/>
        <v>0</v>
      </c>
      <c r="AV15" s="168"/>
      <c r="AW15" s="168"/>
      <c r="AX15" s="168"/>
      <c r="AY15" s="169">
        <f t="shared" si="20"/>
        <v>0</v>
      </c>
      <c r="AZ15" s="168"/>
      <c r="BA15" s="168"/>
      <c r="BB15" s="169">
        <f t="shared" si="21"/>
        <v>0</v>
      </c>
      <c r="BC15" s="168"/>
      <c r="BD15" s="168"/>
      <c r="BE15" s="169">
        <f t="shared" si="22"/>
        <v>0</v>
      </c>
      <c r="BF15" s="168"/>
      <c r="BG15" s="168"/>
      <c r="BH15" s="174">
        <f t="shared" si="1"/>
        <v>0</v>
      </c>
      <c r="BI15" s="168"/>
      <c r="BJ15" s="168"/>
      <c r="BK15" s="174">
        <f t="shared" si="23"/>
        <v>0</v>
      </c>
      <c r="BL15" s="168"/>
      <c r="BM15" s="168"/>
      <c r="BN15" s="174">
        <f t="shared" si="24"/>
        <v>0</v>
      </c>
      <c r="BO15" s="168"/>
      <c r="BP15" s="168"/>
      <c r="BQ15" s="174">
        <f t="shared" si="25"/>
        <v>0</v>
      </c>
      <c r="BR15" s="168"/>
      <c r="BS15" s="168"/>
      <c r="BT15" s="174">
        <f t="shared" si="2"/>
        <v>0</v>
      </c>
      <c r="BU15" s="168"/>
      <c r="BV15" s="168"/>
      <c r="BW15" s="174">
        <f t="shared" si="26"/>
        <v>0</v>
      </c>
      <c r="BX15" s="168"/>
      <c r="BY15" s="168"/>
      <c r="BZ15" s="174">
        <f t="shared" si="27"/>
        <v>0</v>
      </c>
      <c r="CA15" s="168"/>
      <c r="CB15" s="168"/>
      <c r="CC15" s="175">
        <f t="shared" si="28"/>
        <v>0</v>
      </c>
      <c r="CD15" s="171"/>
      <c r="CE15" s="171"/>
      <c r="CF15" s="176">
        <f t="shared" si="29"/>
        <v>0</v>
      </c>
      <c r="CG15" s="171"/>
      <c r="CH15" s="171"/>
      <c r="CI15" s="176">
        <f t="shared" si="30"/>
        <v>0</v>
      </c>
      <c r="CJ15" s="171"/>
      <c r="CK15" s="171"/>
      <c r="CL15" s="177">
        <f t="shared" si="31"/>
        <v>0</v>
      </c>
      <c r="CM15" s="171"/>
      <c r="CN15" s="171"/>
      <c r="CO15" s="171"/>
      <c r="CP15" s="177">
        <f t="shared" si="32"/>
        <v>0</v>
      </c>
      <c r="CQ15" s="171"/>
      <c r="CR15" s="171"/>
      <c r="CS15" s="171"/>
      <c r="CT15" s="176">
        <f t="shared" si="33"/>
        <v>0</v>
      </c>
      <c r="CU15" s="178"/>
      <c r="CV15" s="171"/>
      <c r="CW15" s="171"/>
      <c r="CX15" s="176">
        <f t="shared" si="34"/>
        <v>0</v>
      </c>
      <c r="CY15" s="171"/>
      <c r="CZ15" s="171"/>
      <c r="DA15" s="171"/>
      <c r="DB15" s="176">
        <f t="shared" si="3"/>
        <v>0</v>
      </c>
      <c r="DC15" s="171"/>
      <c r="DD15" s="171"/>
      <c r="DE15" s="175">
        <f t="shared" si="35"/>
        <v>0</v>
      </c>
      <c r="DF15" s="179"/>
      <c r="DG15" s="171"/>
      <c r="DH15" s="171"/>
      <c r="DI15" s="176">
        <f t="shared" si="36"/>
        <v>0</v>
      </c>
      <c r="DJ15" s="180"/>
      <c r="DK15" s="180"/>
      <c r="DL15" s="176">
        <f t="shared" si="37"/>
        <v>0</v>
      </c>
      <c r="DM15" s="171"/>
      <c r="DN15" s="171"/>
      <c r="DO15" s="177">
        <f t="shared" si="38"/>
        <v>0</v>
      </c>
      <c r="DP15" s="167"/>
      <c r="DQ15" s="171"/>
      <c r="DR15" s="171"/>
      <c r="DS15" s="177">
        <f t="shared" si="39"/>
        <v>0</v>
      </c>
      <c r="DT15" s="167"/>
      <c r="DU15" s="171"/>
      <c r="DV15" s="171"/>
      <c r="DW15" s="177">
        <f t="shared" si="40"/>
        <v>0</v>
      </c>
      <c r="DX15" s="171"/>
      <c r="DY15" s="171"/>
      <c r="DZ15" s="177">
        <f t="shared" si="41"/>
        <v>0</v>
      </c>
      <c r="EA15" s="168"/>
      <c r="EB15" s="168"/>
      <c r="EC15" s="175">
        <f t="shared" si="42"/>
        <v>0</v>
      </c>
      <c r="ED15" s="167"/>
      <c r="EE15" s="168"/>
      <c r="EF15" s="168"/>
      <c r="EG15" s="174">
        <f t="shared" si="43"/>
        <v>0</v>
      </c>
      <c r="EH15" s="168"/>
      <c r="EI15" s="168"/>
      <c r="EJ15" s="174">
        <f t="shared" si="44"/>
        <v>0</v>
      </c>
      <c r="EK15" s="181"/>
      <c r="EL15" s="181"/>
      <c r="EM15" s="182">
        <f t="shared" si="45"/>
        <v>0</v>
      </c>
      <c r="EN15" s="167"/>
      <c r="EO15" s="181"/>
      <c r="EP15" s="181"/>
      <c r="EQ15" s="182">
        <f t="shared" si="46"/>
        <v>0</v>
      </c>
      <c r="ER15" s="183"/>
      <c r="ES15" s="183"/>
      <c r="ET15" s="184">
        <f t="shared" si="47"/>
        <v>0</v>
      </c>
      <c r="EU15" s="167"/>
      <c r="EV15" s="183"/>
      <c r="EW15" s="183"/>
      <c r="EX15" s="184">
        <f t="shared" si="48"/>
        <v>0</v>
      </c>
      <c r="EY15" s="185"/>
      <c r="EZ15" s="181"/>
      <c r="FA15" s="181"/>
      <c r="FB15" s="184">
        <f t="shared" si="49"/>
        <v>0</v>
      </c>
      <c r="FC15" s="181"/>
      <c r="FD15" s="181"/>
      <c r="FE15" s="182">
        <f t="shared" si="50"/>
        <v>0</v>
      </c>
      <c r="FF15" s="181"/>
      <c r="FG15" s="181"/>
      <c r="FH15" s="182">
        <f t="shared" si="51"/>
        <v>0</v>
      </c>
      <c r="FI15" s="181"/>
      <c r="FJ15" s="181"/>
      <c r="FK15" s="182">
        <f t="shared" si="52"/>
        <v>0</v>
      </c>
      <c r="FL15" s="181"/>
      <c r="FM15" s="181"/>
      <c r="FN15" s="182">
        <f t="shared" si="53"/>
        <v>0</v>
      </c>
      <c r="FO15" s="167"/>
      <c r="FP15" s="181"/>
      <c r="FQ15" s="181"/>
      <c r="FR15" s="182">
        <f t="shared" si="54"/>
        <v>0</v>
      </c>
      <c r="FS15" s="167"/>
      <c r="FT15" s="181"/>
      <c r="FU15" s="181"/>
      <c r="FV15" s="182">
        <f t="shared" si="55"/>
        <v>0</v>
      </c>
      <c r="FW15" s="167"/>
      <c r="FX15" s="181"/>
      <c r="FY15" s="181"/>
      <c r="FZ15" s="182">
        <f t="shared" si="56"/>
        <v>0</v>
      </c>
      <c r="GA15" s="181"/>
      <c r="GB15" s="181"/>
      <c r="GC15" s="182">
        <f t="shared" si="57"/>
        <v>0</v>
      </c>
      <c r="GD15" s="181"/>
      <c r="GE15" s="181"/>
      <c r="GF15" s="188">
        <f t="shared" si="58"/>
        <v>0</v>
      </c>
      <c r="GG15" s="167"/>
      <c r="GH15" s="181"/>
      <c r="GI15" s="181"/>
      <c r="GJ15" s="188">
        <f t="shared" si="120"/>
        <v>0</v>
      </c>
      <c r="GK15" s="167"/>
      <c r="GL15" s="181"/>
      <c r="GM15" s="181"/>
      <c r="GN15" s="182">
        <f t="shared" si="121"/>
        <v>0</v>
      </c>
      <c r="GO15" s="181"/>
      <c r="GP15" s="181"/>
      <c r="GQ15" s="182">
        <f t="shared" si="59"/>
        <v>0</v>
      </c>
      <c r="GR15" s="181"/>
      <c r="GS15" s="181"/>
      <c r="GT15" s="182">
        <f t="shared" si="60"/>
        <v>0</v>
      </c>
      <c r="GU15" s="181"/>
      <c r="GV15" s="181"/>
      <c r="GW15" s="182">
        <f t="shared" si="61"/>
        <v>0</v>
      </c>
      <c r="GX15" s="181"/>
      <c r="GY15" s="181"/>
      <c r="GZ15" s="182">
        <f t="shared" si="62"/>
        <v>0</v>
      </c>
      <c r="HA15" s="168"/>
      <c r="HB15" s="181"/>
      <c r="HC15" s="182">
        <f t="shared" si="63"/>
        <v>0</v>
      </c>
      <c r="HD15" s="168"/>
      <c r="HE15" s="181"/>
      <c r="HF15" s="182">
        <f t="shared" si="64"/>
        <v>0</v>
      </c>
      <c r="HG15" s="181"/>
      <c r="HH15" s="181"/>
      <c r="HI15" s="182">
        <f t="shared" si="4"/>
        <v>0</v>
      </c>
      <c r="HJ15" s="181"/>
      <c r="HK15" s="181"/>
      <c r="HL15" s="182">
        <f t="shared" si="5"/>
        <v>0</v>
      </c>
      <c r="HM15" s="167"/>
      <c r="HN15" s="181"/>
      <c r="HO15" s="181"/>
      <c r="HP15" s="182">
        <f t="shared" si="65"/>
        <v>0</v>
      </c>
      <c r="HQ15" s="181"/>
      <c r="HR15" s="181"/>
      <c r="HS15" s="181"/>
      <c r="HT15" s="182">
        <f t="shared" si="66"/>
        <v>0</v>
      </c>
      <c r="HU15" s="181"/>
      <c r="HV15" s="181"/>
      <c r="HW15" s="181"/>
      <c r="HX15" s="182">
        <f t="shared" si="67"/>
        <v>0</v>
      </c>
      <c r="HY15" s="181"/>
      <c r="HZ15" s="181"/>
      <c r="IA15" s="182">
        <f t="shared" si="68"/>
        <v>0</v>
      </c>
      <c r="IB15" s="181"/>
      <c r="IC15" s="181"/>
      <c r="ID15" s="182">
        <f t="shared" si="69"/>
        <v>0</v>
      </c>
      <c r="IE15" s="168"/>
      <c r="IF15" s="168"/>
      <c r="IG15" s="175">
        <f t="shared" si="70"/>
        <v>0</v>
      </c>
      <c r="IH15" s="167"/>
      <c r="II15" s="168"/>
      <c r="IJ15" s="168"/>
      <c r="IK15" s="175">
        <f t="shared" si="71"/>
        <v>0</v>
      </c>
      <c r="IL15" s="167"/>
      <c r="IM15" s="181"/>
      <c r="IN15" s="181"/>
      <c r="IO15" s="182">
        <f t="shared" si="72"/>
        <v>0</v>
      </c>
      <c r="IP15" s="181"/>
      <c r="IQ15" s="181"/>
      <c r="IR15" s="182">
        <f t="shared" si="6"/>
        <v>0</v>
      </c>
      <c r="IS15" s="181"/>
      <c r="IT15" s="181"/>
      <c r="IU15" s="182">
        <f t="shared" si="7"/>
        <v>0</v>
      </c>
      <c r="IV15" s="181"/>
      <c r="IW15" s="181"/>
      <c r="IX15" s="182">
        <f t="shared" si="8"/>
        <v>0</v>
      </c>
      <c r="IY15" s="166"/>
      <c r="IZ15" s="166"/>
      <c r="JA15" s="189">
        <f t="shared" si="9"/>
        <v>0</v>
      </c>
      <c r="JB15" s="166"/>
      <c r="JC15" s="166"/>
      <c r="JD15" s="189">
        <f t="shared" si="73"/>
        <v>0</v>
      </c>
      <c r="JE15" s="166"/>
      <c r="JF15" s="166"/>
      <c r="JG15" s="189">
        <f t="shared" si="74"/>
        <v>0</v>
      </c>
      <c r="JH15" s="171"/>
      <c r="JI15" s="171"/>
      <c r="JJ15" s="190">
        <f t="shared" si="75"/>
        <v>0</v>
      </c>
      <c r="JK15" s="167"/>
      <c r="JL15" s="171"/>
      <c r="JM15" s="171"/>
      <c r="JN15" s="190">
        <f t="shared" si="76"/>
        <v>0</v>
      </c>
      <c r="JO15" s="167"/>
      <c r="JP15" s="159"/>
      <c r="JQ15" s="159"/>
      <c r="JR15" s="191">
        <f t="shared" si="77"/>
        <v>0</v>
      </c>
      <c r="JS15" s="192"/>
      <c r="JT15" s="193"/>
      <c r="JU15" s="193"/>
      <c r="JV15" s="194">
        <f t="shared" si="78"/>
        <v>0</v>
      </c>
      <c r="JW15" s="159"/>
      <c r="JX15" s="159"/>
      <c r="JY15" s="194">
        <f t="shared" si="79"/>
        <v>0</v>
      </c>
      <c r="JZ15" s="168"/>
      <c r="KA15" s="168"/>
      <c r="KB15" s="190">
        <f t="shared" si="80"/>
        <v>0</v>
      </c>
      <c r="KC15" s="192"/>
      <c r="KD15" s="168"/>
      <c r="KE15" s="168"/>
      <c r="KF15" s="190">
        <f t="shared" si="81"/>
        <v>0</v>
      </c>
      <c r="KG15" s="166"/>
      <c r="KH15" s="166"/>
      <c r="KI15" s="191">
        <f t="shared" si="82"/>
        <v>0</v>
      </c>
      <c r="KJ15" s="192"/>
      <c r="KK15" s="166"/>
      <c r="KL15" s="166"/>
      <c r="KM15" s="191">
        <f t="shared" si="83"/>
        <v>0</v>
      </c>
      <c r="KN15" s="192"/>
      <c r="KO15" s="166"/>
      <c r="KP15" s="166"/>
      <c r="KQ15" s="191">
        <f t="shared" si="84"/>
        <v>0</v>
      </c>
      <c r="KR15" s="168"/>
      <c r="KS15" s="168"/>
      <c r="KT15" s="174">
        <f t="shared" si="85"/>
        <v>0</v>
      </c>
      <c r="KU15" s="168"/>
      <c r="KV15" s="168"/>
      <c r="KW15" s="168"/>
      <c r="KX15" s="194">
        <f t="shared" si="86"/>
        <v>0</v>
      </c>
      <c r="KY15" s="193"/>
      <c r="KZ15" s="193"/>
      <c r="LA15" s="193"/>
      <c r="LB15" s="194">
        <f t="shared" si="87"/>
        <v>0</v>
      </c>
      <c r="LC15" s="193"/>
      <c r="LD15" s="193"/>
      <c r="LE15" s="194">
        <f t="shared" si="10"/>
        <v>0</v>
      </c>
      <c r="LF15" s="168"/>
      <c r="LG15" s="168"/>
      <c r="LH15" s="174">
        <f t="shared" si="11"/>
        <v>0</v>
      </c>
      <c r="LI15" s="195"/>
      <c r="LJ15" s="195"/>
      <c r="LK15" s="196">
        <f t="shared" si="88"/>
        <v>0</v>
      </c>
      <c r="LL15" s="168"/>
      <c r="LM15" s="168"/>
      <c r="LN15" s="168"/>
      <c r="LO15" s="174">
        <f t="shared" si="89"/>
        <v>0</v>
      </c>
      <c r="LP15" s="168"/>
      <c r="LQ15" s="168"/>
      <c r="LR15" s="168"/>
      <c r="LS15" s="174">
        <f t="shared" si="90"/>
        <v>0</v>
      </c>
      <c r="LT15" s="197"/>
      <c r="LU15" s="168"/>
      <c r="LV15" s="168"/>
      <c r="LW15" s="174">
        <f t="shared" si="91"/>
        <v>0</v>
      </c>
      <c r="LX15" s="197"/>
      <c r="LY15" s="168"/>
      <c r="LZ15" s="168"/>
      <c r="MA15" s="174">
        <f t="shared" si="92"/>
        <v>0</v>
      </c>
      <c r="MB15" s="197"/>
      <c r="MC15" s="168"/>
      <c r="MD15" s="168"/>
      <c r="ME15" s="174">
        <f t="shared" si="93"/>
        <v>0</v>
      </c>
      <c r="MF15" s="197"/>
      <c r="MG15" s="181"/>
      <c r="MH15" s="181"/>
      <c r="MI15" s="182">
        <f t="shared" si="94"/>
        <v>0</v>
      </c>
      <c r="MJ15" s="198"/>
      <c r="MK15" s="181"/>
      <c r="ML15" s="181"/>
      <c r="MM15" s="182">
        <f t="shared" si="95"/>
        <v>0</v>
      </c>
      <c r="MN15" s="198"/>
      <c r="MO15" s="168"/>
      <c r="MP15" s="168"/>
      <c r="MQ15" s="174">
        <f t="shared" si="96"/>
        <v>0</v>
      </c>
      <c r="MR15" s="197"/>
      <c r="MS15" s="168"/>
      <c r="MT15" s="168"/>
      <c r="MU15" s="174">
        <f t="shared" si="97"/>
        <v>0</v>
      </c>
      <c r="MV15" s="197"/>
      <c r="MW15" s="168"/>
      <c r="MX15" s="168"/>
      <c r="MY15" s="174">
        <f t="shared" si="98"/>
        <v>0</v>
      </c>
      <c r="MZ15" s="197"/>
      <c r="NA15" s="199"/>
      <c r="NB15" s="199"/>
      <c r="NC15" s="201">
        <f t="shared" si="122"/>
        <v>0</v>
      </c>
      <c r="ND15" s="200"/>
      <c r="NE15" s="199"/>
      <c r="NF15" s="199"/>
      <c r="NG15" s="201">
        <f t="shared" si="123"/>
        <v>0</v>
      </c>
      <c r="NH15" s="200"/>
      <c r="NI15" s="199"/>
      <c r="NJ15" s="199"/>
      <c r="NK15" s="201">
        <f t="shared" si="124"/>
        <v>0</v>
      </c>
      <c r="NL15" s="200"/>
      <c r="NM15" s="199"/>
      <c r="NN15" s="199"/>
      <c r="NO15" s="201">
        <f t="shared" si="125"/>
        <v>0</v>
      </c>
      <c r="NP15" s="200"/>
      <c r="NQ15" s="166"/>
      <c r="NR15" s="166"/>
      <c r="NS15" s="189">
        <f t="shared" si="126"/>
        <v>0</v>
      </c>
      <c r="NT15" s="202"/>
      <c r="NU15" s="166"/>
      <c r="NV15" s="166"/>
      <c r="NW15" s="189">
        <f t="shared" si="99"/>
        <v>0</v>
      </c>
      <c r="NX15" s="202"/>
      <c r="NY15" s="166"/>
      <c r="NZ15" s="166"/>
      <c r="OA15" s="189">
        <f t="shared" si="100"/>
        <v>0</v>
      </c>
      <c r="OB15" s="202"/>
      <c r="OC15" s="166"/>
      <c r="OD15" s="166"/>
      <c r="OE15" s="189">
        <f t="shared" si="101"/>
        <v>0</v>
      </c>
      <c r="OF15" s="202"/>
      <c r="OG15" s="166"/>
      <c r="OH15" s="166"/>
      <c r="OI15" s="189">
        <f t="shared" si="102"/>
        <v>0</v>
      </c>
      <c r="OJ15" s="202"/>
      <c r="OK15" s="166"/>
      <c r="OL15" s="166"/>
      <c r="OM15" s="189">
        <f t="shared" si="103"/>
        <v>0</v>
      </c>
      <c r="ON15" s="202"/>
      <c r="OO15" s="166"/>
      <c r="OP15" s="166"/>
      <c r="OQ15" s="189">
        <f t="shared" si="127"/>
        <v>0</v>
      </c>
      <c r="OR15" s="202"/>
      <c r="OS15" s="166"/>
      <c r="OT15" s="166"/>
      <c r="OU15" s="189">
        <f t="shared" si="128"/>
        <v>0</v>
      </c>
      <c r="OV15" s="202"/>
      <c r="OW15" s="166"/>
      <c r="OX15" s="166"/>
      <c r="OY15" s="189">
        <f t="shared" si="129"/>
        <v>0</v>
      </c>
      <c r="OZ15" s="202"/>
      <c r="PA15" s="166"/>
      <c r="PB15" s="166"/>
      <c r="PC15" s="189">
        <f t="shared" si="130"/>
        <v>0</v>
      </c>
      <c r="PD15" s="202"/>
      <c r="PE15" s="166"/>
      <c r="PF15" s="166"/>
      <c r="PG15" s="189">
        <f t="shared" si="131"/>
        <v>0</v>
      </c>
      <c r="PH15" s="202"/>
      <c r="PI15" s="166"/>
      <c r="PJ15" s="166"/>
      <c r="PK15" s="189">
        <f t="shared" si="132"/>
        <v>0</v>
      </c>
      <c r="PL15" s="202"/>
      <c r="PM15" s="166"/>
      <c r="PN15" s="166"/>
      <c r="PO15" s="189">
        <f t="shared" si="133"/>
        <v>0</v>
      </c>
      <c r="PP15" s="202"/>
      <c r="PQ15" s="166"/>
      <c r="PR15" s="166"/>
      <c r="PS15" s="189">
        <f t="shared" si="134"/>
        <v>0</v>
      </c>
      <c r="PT15" s="202"/>
      <c r="PU15" s="166"/>
      <c r="PV15" s="166"/>
      <c r="PW15" s="189">
        <f t="shared" si="135"/>
        <v>0</v>
      </c>
      <c r="PX15" s="202"/>
      <c r="PY15" s="166"/>
      <c r="PZ15" s="166"/>
      <c r="QA15" s="189">
        <f t="shared" si="136"/>
        <v>0</v>
      </c>
      <c r="QB15" s="202"/>
      <c r="QC15" s="166"/>
      <c r="QD15" s="166"/>
      <c r="QE15" s="189">
        <f t="shared" si="137"/>
        <v>0</v>
      </c>
      <c r="QF15" s="202"/>
      <c r="QG15" s="166"/>
      <c r="QH15" s="166"/>
      <c r="QI15" s="189">
        <f t="shared" si="138"/>
        <v>0</v>
      </c>
      <c r="QJ15" s="202"/>
      <c r="QK15" s="166"/>
      <c r="QL15" s="166"/>
      <c r="QM15" s="189">
        <f t="shared" si="139"/>
        <v>0</v>
      </c>
      <c r="QN15" s="202"/>
      <c r="QO15" s="166"/>
      <c r="QP15" s="166"/>
      <c r="QQ15" s="189">
        <f t="shared" si="140"/>
        <v>0</v>
      </c>
      <c r="QR15" s="202"/>
      <c r="QS15" s="203"/>
      <c r="QT15" s="166"/>
      <c r="QU15" s="189">
        <f t="shared" si="141"/>
        <v>0</v>
      </c>
      <c r="QV15" s="202"/>
      <c r="QW15" s="203"/>
      <c r="QX15" s="166"/>
      <c r="QY15" s="189">
        <f t="shared" si="142"/>
        <v>0</v>
      </c>
      <c r="QZ15" s="202"/>
      <c r="RA15" s="203"/>
      <c r="RB15" s="166"/>
      <c r="RC15" s="189">
        <f t="shared" si="143"/>
        <v>0</v>
      </c>
      <c r="RD15" s="202"/>
      <c r="RE15" s="203"/>
      <c r="RF15" s="166"/>
      <c r="RG15" s="189">
        <f t="shared" si="144"/>
        <v>0</v>
      </c>
      <c r="RH15" s="202"/>
      <c r="RI15" s="203"/>
      <c r="RJ15" s="166"/>
      <c r="RK15" s="189">
        <f t="shared" si="145"/>
        <v>0</v>
      </c>
      <c r="RL15" s="202"/>
      <c r="RM15" s="203"/>
      <c r="RN15" s="166"/>
      <c r="RO15" s="189">
        <f t="shared" si="146"/>
        <v>0</v>
      </c>
      <c r="RP15" s="202"/>
      <c r="RQ15" s="203"/>
      <c r="RR15" s="166"/>
      <c r="RS15" s="189">
        <f t="shared" si="147"/>
        <v>0</v>
      </c>
      <c r="RT15" s="202"/>
      <c r="RU15" s="203"/>
      <c r="RV15" s="166"/>
      <c r="RW15" s="189">
        <f t="shared" si="148"/>
        <v>0</v>
      </c>
      <c r="RX15" s="202"/>
      <c r="RY15" s="203"/>
      <c r="RZ15" s="166"/>
      <c r="SA15" s="189">
        <f t="shared" si="104"/>
        <v>0</v>
      </c>
      <c r="SB15" s="202"/>
      <c r="SC15" s="203"/>
      <c r="SD15" s="166"/>
      <c r="SE15" s="189">
        <f t="shared" si="105"/>
        <v>0</v>
      </c>
      <c r="SF15" s="202"/>
      <c r="SG15" s="203"/>
      <c r="SH15" s="166"/>
      <c r="SI15" s="189">
        <f t="shared" si="106"/>
        <v>0</v>
      </c>
      <c r="SJ15" s="202"/>
      <c r="SK15" s="203"/>
      <c r="SL15" s="166"/>
      <c r="SM15" s="189">
        <f t="shared" si="107"/>
        <v>0</v>
      </c>
      <c r="SN15" s="202"/>
      <c r="SO15" s="203"/>
      <c r="SP15" s="166"/>
      <c r="SQ15" s="189">
        <f t="shared" si="108"/>
        <v>0</v>
      </c>
      <c r="SR15" s="202"/>
      <c r="SS15" s="203"/>
      <c r="ST15" s="166"/>
      <c r="SU15" s="189">
        <f t="shared" si="109"/>
        <v>0</v>
      </c>
      <c r="SV15" s="202"/>
      <c r="SW15" s="203"/>
      <c r="SX15" s="166"/>
      <c r="SY15" s="189">
        <f t="shared" si="110"/>
        <v>0</v>
      </c>
      <c r="SZ15" s="202"/>
      <c r="TA15" s="203"/>
      <c r="TB15" s="166"/>
      <c r="TC15" s="189">
        <f t="shared" si="111"/>
        <v>0</v>
      </c>
      <c r="TD15" s="202"/>
      <c r="TE15" s="204">
        <f t="shared" si="112"/>
        <v>0</v>
      </c>
      <c r="TF15" s="205">
        <f t="shared" si="113"/>
        <v>0</v>
      </c>
      <c r="TG15" s="123"/>
      <c r="TH15" s="204">
        <f t="shared" si="114"/>
        <v>0</v>
      </c>
      <c r="TI15" s="205">
        <f t="shared" si="115"/>
        <v>0</v>
      </c>
      <c r="TJ15" s="124"/>
      <c r="TK15" s="204">
        <f t="shared" si="116"/>
        <v>0</v>
      </c>
      <c r="TL15" s="205">
        <f t="shared" si="117"/>
        <v>0</v>
      </c>
      <c r="TM15" s="124"/>
      <c r="TN15" s="204">
        <f t="shared" si="118"/>
        <v>0</v>
      </c>
      <c r="TO15" s="205">
        <f t="shared" si="119"/>
        <v>0</v>
      </c>
    </row>
    <row r="16" spans="1:535" s="206" customFormat="1" ht="27" customHeight="1" x14ac:dyDescent="0.45">
      <c r="A16" s="207">
        <v>12</v>
      </c>
      <c r="B16" s="159" t="s">
        <v>265</v>
      </c>
      <c r="C16" s="160" t="s">
        <v>122</v>
      </c>
      <c r="D16" s="211">
        <v>0</v>
      </c>
      <c r="E16" s="161"/>
      <c r="F16" s="161"/>
      <c r="G16" s="211">
        <f t="shared" si="12"/>
        <v>0</v>
      </c>
      <c r="H16" s="199"/>
      <c r="I16" s="161"/>
      <c r="J16" s="161"/>
      <c r="K16" s="211">
        <v>0</v>
      </c>
      <c r="L16" s="199"/>
      <c r="M16" s="161"/>
      <c r="N16" s="161"/>
      <c r="O16" s="211">
        <v>0</v>
      </c>
      <c r="P16" s="212"/>
      <c r="Q16" s="161"/>
      <c r="R16" s="161"/>
      <c r="S16" s="211">
        <v>0</v>
      </c>
      <c r="T16" s="199"/>
      <c r="U16" s="164"/>
      <c r="V16" s="215"/>
      <c r="W16" s="165">
        <f t="shared" si="0"/>
        <v>0</v>
      </c>
      <c r="X16" s="166"/>
      <c r="Y16" s="166"/>
      <c r="Z16" s="165">
        <f t="shared" si="13"/>
        <v>0</v>
      </c>
      <c r="AA16" s="167"/>
      <c r="AB16" s="168"/>
      <c r="AC16" s="169">
        <f t="shared" si="14"/>
        <v>0</v>
      </c>
      <c r="AD16" s="167"/>
      <c r="AE16" s="168"/>
      <c r="AF16" s="169">
        <f t="shared" si="15"/>
        <v>0</v>
      </c>
      <c r="AG16" s="168"/>
      <c r="AH16" s="168"/>
      <c r="AI16" s="170">
        <f t="shared" si="16"/>
        <v>0</v>
      </c>
      <c r="AJ16" s="167"/>
      <c r="AK16" s="167"/>
      <c r="AL16" s="171"/>
      <c r="AM16" s="172">
        <f t="shared" si="17"/>
        <v>0</v>
      </c>
      <c r="AN16" s="167"/>
      <c r="AO16" s="171"/>
      <c r="AP16" s="171"/>
      <c r="AQ16" s="172">
        <f t="shared" si="18"/>
        <v>0</v>
      </c>
      <c r="AR16" s="171"/>
      <c r="AS16" s="167"/>
      <c r="AT16" s="171"/>
      <c r="AU16" s="172">
        <f t="shared" si="19"/>
        <v>0</v>
      </c>
      <c r="AV16" s="168"/>
      <c r="AW16" s="168"/>
      <c r="AX16" s="168"/>
      <c r="AY16" s="169">
        <f t="shared" si="20"/>
        <v>0</v>
      </c>
      <c r="AZ16" s="168"/>
      <c r="BA16" s="168"/>
      <c r="BB16" s="169">
        <f t="shared" si="21"/>
        <v>0</v>
      </c>
      <c r="BC16" s="168"/>
      <c r="BD16" s="168"/>
      <c r="BE16" s="169">
        <f t="shared" si="22"/>
        <v>0</v>
      </c>
      <c r="BF16" s="168"/>
      <c r="BG16" s="168"/>
      <c r="BH16" s="174">
        <f t="shared" si="1"/>
        <v>0</v>
      </c>
      <c r="BI16" s="168"/>
      <c r="BJ16" s="168"/>
      <c r="BK16" s="174">
        <f t="shared" si="23"/>
        <v>0</v>
      </c>
      <c r="BL16" s="168"/>
      <c r="BM16" s="168"/>
      <c r="BN16" s="174">
        <f t="shared" si="24"/>
        <v>0</v>
      </c>
      <c r="BO16" s="168"/>
      <c r="BP16" s="168"/>
      <c r="BQ16" s="174">
        <f t="shared" si="25"/>
        <v>0</v>
      </c>
      <c r="BR16" s="168"/>
      <c r="BS16" s="168"/>
      <c r="BT16" s="174">
        <f t="shared" si="2"/>
        <v>0</v>
      </c>
      <c r="BU16" s="168"/>
      <c r="BV16" s="168"/>
      <c r="BW16" s="174">
        <f t="shared" si="26"/>
        <v>0</v>
      </c>
      <c r="BX16" s="168"/>
      <c r="BY16" s="168"/>
      <c r="BZ16" s="174">
        <f t="shared" si="27"/>
        <v>0</v>
      </c>
      <c r="CA16" s="168"/>
      <c r="CB16" s="168"/>
      <c r="CC16" s="175">
        <f t="shared" si="28"/>
        <v>0</v>
      </c>
      <c r="CD16" s="171"/>
      <c r="CE16" s="171"/>
      <c r="CF16" s="176">
        <f t="shared" si="29"/>
        <v>0</v>
      </c>
      <c r="CG16" s="171"/>
      <c r="CH16" s="171"/>
      <c r="CI16" s="176">
        <f t="shared" si="30"/>
        <v>0</v>
      </c>
      <c r="CJ16" s="171"/>
      <c r="CK16" s="171"/>
      <c r="CL16" s="177">
        <f t="shared" si="31"/>
        <v>0</v>
      </c>
      <c r="CM16" s="171"/>
      <c r="CN16" s="171"/>
      <c r="CO16" s="171"/>
      <c r="CP16" s="177">
        <f t="shared" si="32"/>
        <v>0</v>
      </c>
      <c r="CQ16" s="171"/>
      <c r="CR16" s="171"/>
      <c r="CS16" s="171"/>
      <c r="CT16" s="176">
        <f t="shared" si="33"/>
        <v>0</v>
      </c>
      <c r="CU16" s="178"/>
      <c r="CV16" s="171"/>
      <c r="CW16" s="171"/>
      <c r="CX16" s="176">
        <f t="shared" si="34"/>
        <v>0</v>
      </c>
      <c r="CY16" s="171"/>
      <c r="CZ16" s="171"/>
      <c r="DA16" s="171"/>
      <c r="DB16" s="176">
        <f t="shared" si="3"/>
        <v>0</v>
      </c>
      <c r="DC16" s="171"/>
      <c r="DD16" s="171"/>
      <c r="DE16" s="175">
        <f t="shared" si="35"/>
        <v>0</v>
      </c>
      <c r="DF16" s="179"/>
      <c r="DG16" s="171"/>
      <c r="DH16" s="171"/>
      <c r="DI16" s="176">
        <f t="shared" si="36"/>
        <v>0</v>
      </c>
      <c r="DJ16" s="180"/>
      <c r="DK16" s="180"/>
      <c r="DL16" s="176">
        <f t="shared" si="37"/>
        <v>0</v>
      </c>
      <c r="DM16" s="171"/>
      <c r="DN16" s="171"/>
      <c r="DO16" s="177">
        <f t="shared" si="38"/>
        <v>0</v>
      </c>
      <c r="DP16" s="167"/>
      <c r="DQ16" s="171"/>
      <c r="DR16" s="171"/>
      <c r="DS16" s="177">
        <f t="shared" si="39"/>
        <v>0</v>
      </c>
      <c r="DT16" s="167"/>
      <c r="DU16" s="171"/>
      <c r="DV16" s="171"/>
      <c r="DW16" s="177">
        <f t="shared" si="40"/>
        <v>0</v>
      </c>
      <c r="DX16" s="171"/>
      <c r="DY16" s="171"/>
      <c r="DZ16" s="177">
        <f t="shared" si="41"/>
        <v>0</v>
      </c>
      <c r="EA16" s="168"/>
      <c r="EB16" s="168"/>
      <c r="EC16" s="175">
        <f t="shared" si="42"/>
        <v>0</v>
      </c>
      <c r="ED16" s="167"/>
      <c r="EE16" s="168"/>
      <c r="EF16" s="168"/>
      <c r="EG16" s="174">
        <f t="shared" si="43"/>
        <v>0</v>
      </c>
      <c r="EH16" s="168"/>
      <c r="EI16" s="168"/>
      <c r="EJ16" s="174">
        <f t="shared" si="44"/>
        <v>0</v>
      </c>
      <c r="EK16" s="181"/>
      <c r="EL16" s="181"/>
      <c r="EM16" s="182">
        <f t="shared" si="45"/>
        <v>0</v>
      </c>
      <c r="EN16" s="167"/>
      <c r="EO16" s="181"/>
      <c r="EP16" s="181"/>
      <c r="EQ16" s="182">
        <f t="shared" si="46"/>
        <v>0</v>
      </c>
      <c r="ER16" s="183"/>
      <c r="ES16" s="183"/>
      <c r="ET16" s="184">
        <f t="shared" si="47"/>
        <v>0</v>
      </c>
      <c r="EU16" s="167"/>
      <c r="EV16" s="183"/>
      <c r="EW16" s="183"/>
      <c r="EX16" s="184">
        <f t="shared" si="48"/>
        <v>0</v>
      </c>
      <c r="EY16" s="185"/>
      <c r="EZ16" s="181"/>
      <c r="FA16" s="181"/>
      <c r="FB16" s="184">
        <f t="shared" si="49"/>
        <v>0</v>
      </c>
      <c r="FC16" s="181"/>
      <c r="FD16" s="181"/>
      <c r="FE16" s="182">
        <f t="shared" si="50"/>
        <v>0</v>
      </c>
      <c r="FF16" s="181"/>
      <c r="FG16" s="181"/>
      <c r="FH16" s="182">
        <f t="shared" si="51"/>
        <v>0</v>
      </c>
      <c r="FI16" s="181"/>
      <c r="FJ16" s="181"/>
      <c r="FK16" s="182">
        <f t="shared" si="52"/>
        <v>0</v>
      </c>
      <c r="FL16" s="181"/>
      <c r="FM16" s="181"/>
      <c r="FN16" s="182">
        <f t="shared" si="53"/>
        <v>0</v>
      </c>
      <c r="FO16" s="167"/>
      <c r="FP16" s="181"/>
      <c r="FQ16" s="181"/>
      <c r="FR16" s="182">
        <f t="shared" si="54"/>
        <v>0</v>
      </c>
      <c r="FS16" s="167"/>
      <c r="FT16" s="181"/>
      <c r="FU16" s="181"/>
      <c r="FV16" s="182">
        <f t="shared" si="55"/>
        <v>0</v>
      </c>
      <c r="FW16" s="167"/>
      <c r="FX16" s="181"/>
      <c r="FY16" s="181"/>
      <c r="FZ16" s="182">
        <f t="shared" si="56"/>
        <v>0</v>
      </c>
      <c r="GA16" s="181"/>
      <c r="GB16" s="181"/>
      <c r="GC16" s="182">
        <f t="shared" si="57"/>
        <v>0</v>
      </c>
      <c r="GD16" s="181"/>
      <c r="GE16" s="181"/>
      <c r="GF16" s="188">
        <f t="shared" si="58"/>
        <v>0</v>
      </c>
      <c r="GG16" s="167"/>
      <c r="GH16" s="181"/>
      <c r="GI16" s="181"/>
      <c r="GJ16" s="188">
        <f t="shared" si="120"/>
        <v>0</v>
      </c>
      <c r="GK16" s="167"/>
      <c r="GL16" s="181"/>
      <c r="GM16" s="181"/>
      <c r="GN16" s="182">
        <f t="shared" si="121"/>
        <v>0</v>
      </c>
      <c r="GO16" s="181"/>
      <c r="GP16" s="181"/>
      <c r="GQ16" s="182">
        <f t="shared" si="59"/>
        <v>0</v>
      </c>
      <c r="GR16" s="181"/>
      <c r="GS16" s="181"/>
      <c r="GT16" s="182">
        <f t="shared" si="60"/>
        <v>0</v>
      </c>
      <c r="GU16" s="181"/>
      <c r="GV16" s="181"/>
      <c r="GW16" s="182">
        <f t="shared" si="61"/>
        <v>0</v>
      </c>
      <c r="GX16" s="181"/>
      <c r="GY16" s="181"/>
      <c r="GZ16" s="182">
        <f t="shared" si="62"/>
        <v>0</v>
      </c>
      <c r="HA16" s="168"/>
      <c r="HB16" s="181"/>
      <c r="HC16" s="182">
        <f t="shared" si="63"/>
        <v>0</v>
      </c>
      <c r="HD16" s="168"/>
      <c r="HE16" s="181"/>
      <c r="HF16" s="182">
        <f t="shared" si="64"/>
        <v>0</v>
      </c>
      <c r="HG16" s="181"/>
      <c r="HH16" s="181"/>
      <c r="HI16" s="182">
        <f t="shared" si="4"/>
        <v>0</v>
      </c>
      <c r="HJ16" s="181"/>
      <c r="HK16" s="181"/>
      <c r="HL16" s="182">
        <f t="shared" si="5"/>
        <v>0</v>
      </c>
      <c r="HM16" s="167"/>
      <c r="HN16" s="181"/>
      <c r="HO16" s="181"/>
      <c r="HP16" s="182">
        <f t="shared" si="65"/>
        <v>0</v>
      </c>
      <c r="HQ16" s="181"/>
      <c r="HR16" s="181"/>
      <c r="HS16" s="181"/>
      <c r="HT16" s="182">
        <f t="shared" si="66"/>
        <v>0</v>
      </c>
      <c r="HU16" s="181"/>
      <c r="HV16" s="181"/>
      <c r="HW16" s="181"/>
      <c r="HX16" s="182">
        <f t="shared" si="67"/>
        <v>0</v>
      </c>
      <c r="HY16" s="181"/>
      <c r="HZ16" s="181"/>
      <c r="IA16" s="182">
        <f t="shared" si="68"/>
        <v>0</v>
      </c>
      <c r="IB16" s="181"/>
      <c r="IC16" s="181"/>
      <c r="ID16" s="182">
        <f t="shared" si="69"/>
        <v>0</v>
      </c>
      <c r="IE16" s="168"/>
      <c r="IF16" s="168"/>
      <c r="IG16" s="175">
        <f t="shared" si="70"/>
        <v>0</v>
      </c>
      <c r="IH16" s="167"/>
      <c r="II16" s="168"/>
      <c r="IJ16" s="168"/>
      <c r="IK16" s="175">
        <f t="shared" si="71"/>
        <v>0</v>
      </c>
      <c r="IL16" s="167"/>
      <c r="IM16" s="181"/>
      <c r="IN16" s="181"/>
      <c r="IO16" s="182">
        <f t="shared" si="72"/>
        <v>0</v>
      </c>
      <c r="IP16" s="181"/>
      <c r="IQ16" s="181"/>
      <c r="IR16" s="182">
        <f t="shared" si="6"/>
        <v>0</v>
      </c>
      <c r="IS16" s="181"/>
      <c r="IT16" s="181"/>
      <c r="IU16" s="182">
        <f t="shared" si="7"/>
        <v>0</v>
      </c>
      <c r="IV16" s="181"/>
      <c r="IW16" s="181"/>
      <c r="IX16" s="182">
        <f t="shared" si="8"/>
        <v>0</v>
      </c>
      <c r="IY16" s="166"/>
      <c r="IZ16" s="166"/>
      <c r="JA16" s="189">
        <f t="shared" si="9"/>
        <v>0</v>
      </c>
      <c r="JB16" s="166"/>
      <c r="JC16" s="166"/>
      <c r="JD16" s="189">
        <f t="shared" si="73"/>
        <v>0</v>
      </c>
      <c r="JE16" s="166"/>
      <c r="JF16" s="166"/>
      <c r="JG16" s="189">
        <f t="shared" si="74"/>
        <v>0</v>
      </c>
      <c r="JH16" s="171"/>
      <c r="JI16" s="171"/>
      <c r="JJ16" s="190">
        <f t="shared" si="75"/>
        <v>0</v>
      </c>
      <c r="JK16" s="167"/>
      <c r="JL16" s="171"/>
      <c r="JM16" s="171"/>
      <c r="JN16" s="190">
        <f t="shared" si="76"/>
        <v>0</v>
      </c>
      <c r="JO16" s="167"/>
      <c r="JP16" s="159"/>
      <c r="JQ16" s="159"/>
      <c r="JR16" s="191">
        <f t="shared" si="77"/>
        <v>0</v>
      </c>
      <c r="JS16" s="192"/>
      <c r="JT16" s="193"/>
      <c r="JU16" s="193"/>
      <c r="JV16" s="194">
        <f t="shared" si="78"/>
        <v>0</v>
      </c>
      <c r="JW16" s="159"/>
      <c r="JX16" s="159"/>
      <c r="JY16" s="194">
        <f t="shared" si="79"/>
        <v>0</v>
      </c>
      <c r="JZ16" s="168"/>
      <c r="KA16" s="168"/>
      <c r="KB16" s="190">
        <f t="shared" si="80"/>
        <v>0</v>
      </c>
      <c r="KC16" s="192"/>
      <c r="KD16" s="168"/>
      <c r="KE16" s="168"/>
      <c r="KF16" s="190">
        <f t="shared" si="81"/>
        <v>0</v>
      </c>
      <c r="KG16" s="166"/>
      <c r="KH16" s="166"/>
      <c r="KI16" s="191">
        <f t="shared" si="82"/>
        <v>0</v>
      </c>
      <c r="KJ16" s="192"/>
      <c r="KK16" s="166"/>
      <c r="KL16" s="166"/>
      <c r="KM16" s="191">
        <f t="shared" si="83"/>
        <v>0</v>
      </c>
      <c r="KN16" s="192"/>
      <c r="KO16" s="166"/>
      <c r="KP16" s="166"/>
      <c r="KQ16" s="191">
        <f t="shared" si="84"/>
        <v>0</v>
      </c>
      <c r="KR16" s="168"/>
      <c r="KS16" s="168"/>
      <c r="KT16" s="174">
        <f t="shared" si="85"/>
        <v>0</v>
      </c>
      <c r="KU16" s="168"/>
      <c r="KV16" s="168"/>
      <c r="KW16" s="168"/>
      <c r="KX16" s="194">
        <f t="shared" si="86"/>
        <v>0</v>
      </c>
      <c r="KY16" s="193"/>
      <c r="KZ16" s="193"/>
      <c r="LA16" s="193"/>
      <c r="LB16" s="194">
        <f t="shared" si="87"/>
        <v>0</v>
      </c>
      <c r="LC16" s="193"/>
      <c r="LD16" s="193"/>
      <c r="LE16" s="194">
        <f t="shared" si="10"/>
        <v>0</v>
      </c>
      <c r="LF16" s="168"/>
      <c r="LG16" s="168"/>
      <c r="LH16" s="174">
        <f t="shared" si="11"/>
        <v>0</v>
      </c>
      <c r="LI16" s="195"/>
      <c r="LJ16" s="195"/>
      <c r="LK16" s="196">
        <f t="shared" si="88"/>
        <v>0</v>
      </c>
      <c r="LL16" s="168"/>
      <c r="LM16" s="168"/>
      <c r="LN16" s="168"/>
      <c r="LO16" s="174">
        <f t="shared" si="89"/>
        <v>0</v>
      </c>
      <c r="LP16" s="168"/>
      <c r="LQ16" s="168"/>
      <c r="LR16" s="168"/>
      <c r="LS16" s="174">
        <f t="shared" si="90"/>
        <v>0</v>
      </c>
      <c r="LT16" s="197"/>
      <c r="LU16" s="168"/>
      <c r="LV16" s="168"/>
      <c r="LW16" s="174">
        <f t="shared" si="91"/>
        <v>0</v>
      </c>
      <c r="LX16" s="197"/>
      <c r="LY16" s="168"/>
      <c r="LZ16" s="168"/>
      <c r="MA16" s="174">
        <f t="shared" si="92"/>
        <v>0</v>
      </c>
      <c r="MB16" s="197"/>
      <c r="MC16" s="168"/>
      <c r="MD16" s="168"/>
      <c r="ME16" s="174">
        <f t="shared" si="93"/>
        <v>0</v>
      </c>
      <c r="MF16" s="197"/>
      <c r="MG16" s="181"/>
      <c r="MH16" s="181"/>
      <c r="MI16" s="182">
        <f t="shared" si="94"/>
        <v>0</v>
      </c>
      <c r="MJ16" s="198"/>
      <c r="MK16" s="181"/>
      <c r="ML16" s="181"/>
      <c r="MM16" s="182">
        <f t="shared" si="95"/>
        <v>0</v>
      </c>
      <c r="MN16" s="198"/>
      <c r="MO16" s="168"/>
      <c r="MP16" s="168"/>
      <c r="MQ16" s="174">
        <f t="shared" si="96"/>
        <v>0</v>
      </c>
      <c r="MR16" s="197"/>
      <c r="MS16" s="168"/>
      <c r="MT16" s="168"/>
      <c r="MU16" s="174">
        <f t="shared" si="97"/>
        <v>0</v>
      </c>
      <c r="MV16" s="197"/>
      <c r="MW16" s="168"/>
      <c r="MX16" s="168"/>
      <c r="MY16" s="174">
        <f t="shared" si="98"/>
        <v>0</v>
      </c>
      <c r="MZ16" s="197"/>
      <c r="NA16" s="199"/>
      <c r="NB16" s="199"/>
      <c r="NC16" s="201">
        <f t="shared" si="122"/>
        <v>0</v>
      </c>
      <c r="ND16" s="200"/>
      <c r="NE16" s="199"/>
      <c r="NF16" s="199"/>
      <c r="NG16" s="201">
        <f t="shared" si="123"/>
        <v>0</v>
      </c>
      <c r="NH16" s="200"/>
      <c r="NI16" s="199"/>
      <c r="NJ16" s="199"/>
      <c r="NK16" s="201">
        <f t="shared" si="124"/>
        <v>0</v>
      </c>
      <c r="NL16" s="200"/>
      <c r="NM16" s="199"/>
      <c r="NN16" s="199"/>
      <c r="NO16" s="201">
        <f t="shared" si="125"/>
        <v>0</v>
      </c>
      <c r="NP16" s="200"/>
      <c r="NQ16" s="166"/>
      <c r="NR16" s="166"/>
      <c r="NS16" s="189">
        <f t="shared" si="126"/>
        <v>0</v>
      </c>
      <c r="NT16" s="202"/>
      <c r="NU16" s="166"/>
      <c r="NV16" s="166"/>
      <c r="NW16" s="189">
        <f t="shared" si="99"/>
        <v>0</v>
      </c>
      <c r="NX16" s="202"/>
      <c r="NY16" s="166"/>
      <c r="NZ16" s="166"/>
      <c r="OA16" s="189">
        <f t="shared" si="100"/>
        <v>0</v>
      </c>
      <c r="OB16" s="202"/>
      <c r="OC16" s="166"/>
      <c r="OD16" s="166"/>
      <c r="OE16" s="189">
        <f t="shared" si="101"/>
        <v>0</v>
      </c>
      <c r="OF16" s="202"/>
      <c r="OG16" s="166"/>
      <c r="OH16" s="166"/>
      <c r="OI16" s="189">
        <f t="shared" si="102"/>
        <v>0</v>
      </c>
      <c r="OJ16" s="202"/>
      <c r="OK16" s="166"/>
      <c r="OL16" s="166"/>
      <c r="OM16" s="189">
        <f t="shared" si="103"/>
        <v>0</v>
      </c>
      <c r="ON16" s="202"/>
      <c r="OO16" s="166"/>
      <c r="OP16" s="166"/>
      <c r="OQ16" s="189">
        <f t="shared" si="127"/>
        <v>0</v>
      </c>
      <c r="OR16" s="202"/>
      <c r="OS16" s="166"/>
      <c r="OT16" s="166"/>
      <c r="OU16" s="189">
        <f t="shared" si="128"/>
        <v>0</v>
      </c>
      <c r="OV16" s="202"/>
      <c r="OW16" s="166"/>
      <c r="OX16" s="166"/>
      <c r="OY16" s="189">
        <f t="shared" si="129"/>
        <v>0</v>
      </c>
      <c r="OZ16" s="202"/>
      <c r="PA16" s="166"/>
      <c r="PB16" s="166"/>
      <c r="PC16" s="189">
        <f t="shared" si="130"/>
        <v>0</v>
      </c>
      <c r="PD16" s="202"/>
      <c r="PE16" s="166"/>
      <c r="PF16" s="166"/>
      <c r="PG16" s="189">
        <f t="shared" si="131"/>
        <v>0</v>
      </c>
      <c r="PH16" s="202"/>
      <c r="PI16" s="166"/>
      <c r="PJ16" s="166"/>
      <c r="PK16" s="189">
        <f t="shared" si="132"/>
        <v>0</v>
      </c>
      <c r="PL16" s="202"/>
      <c r="PM16" s="166"/>
      <c r="PN16" s="166"/>
      <c r="PO16" s="189">
        <f t="shared" si="133"/>
        <v>0</v>
      </c>
      <c r="PP16" s="202"/>
      <c r="PQ16" s="166"/>
      <c r="PR16" s="166"/>
      <c r="PS16" s="189">
        <f t="shared" si="134"/>
        <v>0</v>
      </c>
      <c r="PT16" s="202"/>
      <c r="PU16" s="166"/>
      <c r="PV16" s="166"/>
      <c r="PW16" s="189">
        <f t="shared" si="135"/>
        <v>0</v>
      </c>
      <c r="PX16" s="202"/>
      <c r="PY16" s="166"/>
      <c r="PZ16" s="166"/>
      <c r="QA16" s="189">
        <f t="shared" si="136"/>
        <v>0</v>
      </c>
      <c r="QB16" s="202"/>
      <c r="QC16" s="166"/>
      <c r="QD16" s="166"/>
      <c r="QE16" s="189">
        <f t="shared" si="137"/>
        <v>0</v>
      </c>
      <c r="QF16" s="202"/>
      <c r="QG16" s="166"/>
      <c r="QH16" s="166"/>
      <c r="QI16" s="189">
        <f t="shared" si="138"/>
        <v>0</v>
      </c>
      <c r="QJ16" s="202"/>
      <c r="QK16" s="166"/>
      <c r="QL16" s="166"/>
      <c r="QM16" s="189">
        <f t="shared" si="139"/>
        <v>0</v>
      </c>
      <c r="QN16" s="202"/>
      <c r="QO16" s="166"/>
      <c r="QP16" s="166"/>
      <c r="QQ16" s="189">
        <f t="shared" si="140"/>
        <v>0</v>
      </c>
      <c r="QR16" s="202"/>
      <c r="QS16" s="203"/>
      <c r="QT16" s="166"/>
      <c r="QU16" s="189">
        <f t="shared" si="141"/>
        <v>0</v>
      </c>
      <c r="QV16" s="202"/>
      <c r="QW16" s="203"/>
      <c r="QX16" s="166"/>
      <c r="QY16" s="189">
        <f t="shared" si="142"/>
        <v>0</v>
      </c>
      <c r="QZ16" s="202"/>
      <c r="RA16" s="203"/>
      <c r="RB16" s="166"/>
      <c r="RC16" s="189">
        <f t="shared" si="143"/>
        <v>0</v>
      </c>
      <c r="RD16" s="202"/>
      <c r="RE16" s="203"/>
      <c r="RF16" s="166"/>
      <c r="RG16" s="189">
        <f t="shared" si="144"/>
        <v>0</v>
      </c>
      <c r="RH16" s="202"/>
      <c r="RI16" s="203"/>
      <c r="RJ16" s="166"/>
      <c r="RK16" s="189">
        <f t="shared" si="145"/>
        <v>0</v>
      </c>
      <c r="RL16" s="202"/>
      <c r="RM16" s="203"/>
      <c r="RN16" s="166"/>
      <c r="RO16" s="189">
        <f t="shared" si="146"/>
        <v>0</v>
      </c>
      <c r="RP16" s="202"/>
      <c r="RQ16" s="203"/>
      <c r="RR16" s="166"/>
      <c r="RS16" s="189">
        <f t="shared" si="147"/>
        <v>0</v>
      </c>
      <c r="RT16" s="202"/>
      <c r="RU16" s="203"/>
      <c r="RV16" s="166"/>
      <c r="RW16" s="189">
        <f t="shared" si="148"/>
        <v>0</v>
      </c>
      <c r="RX16" s="202"/>
      <c r="RY16" s="203"/>
      <c r="RZ16" s="166"/>
      <c r="SA16" s="189">
        <f t="shared" si="104"/>
        <v>0</v>
      </c>
      <c r="SB16" s="202"/>
      <c r="SC16" s="203"/>
      <c r="SD16" s="166"/>
      <c r="SE16" s="189">
        <f t="shared" si="105"/>
        <v>0</v>
      </c>
      <c r="SF16" s="202"/>
      <c r="SG16" s="203"/>
      <c r="SH16" s="166"/>
      <c r="SI16" s="189">
        <f t="shared" si="106"/>
        <v>0</v>
      </c>
      <c r="SJ16" s="202"/>
      <c r="SK16" s="203"/>
      <c r="SL16" s="166"/>
      <c r="SM16" s="189">
        <f t="shared" si="107"/>
        <v>0</v>
      </c>
      <c r="SN16" s="202"/>
      <c r="SO16" s="203"/>
      <c r="SP16" s="166"/>
      <c r="SQ16" s="189">
        <f t="shared" si="108"/>
        <v>0</v>
      </c>
      <c r="SR16" s="202"/>
      <c r="SS16" s="203"/>
      <c r="ST16" s="166"/>
      <c r="SU16" s="189">
        <f t="shared" si="109"/>
        <v>0</v>
      </c>
      <c r="SV16" s="202"/>
      <c r="SW16" s="203"/>
      <c r="SX16" s="166"/>
      <c r="SY16" s="189">
        <f t="shared" si="110"/>
        <v>0</v>
      </c>
      <c r="SZ16" s="202"/>
      <c r="TA16" s="203"/>
      <c r="TB16" s="166"/>
      <c r="TC16" s="189">
        <f t="shared" si="111"/>
        <v>0</v>
      </c>
      <c r="TD16" s="202"/>
      <c r="TE16" s="204">
        <f t="shared" si="112"/>
        <v>0</v>
      </c>
      <c r="TF16" s="205">
        <f t="shared" si="113"/>
        <v>0</v>
      </c>
      <c r="TG16" s="123"/>
      <c r="TH16" s="204">
        <f t="shared" si="114"/>
        <v>0</v>
      </c>
      <c r="TI16" s="205">
        <f t="shared" si="115"/>
        <v>0</v>
      </c>
      <c r="TJ16" s="124"/>
      <c r="TK16" s="204">
        <f t="shared" si="116"/>
        <v>0</v>
      </c>
      <c r="TL16" s="205">
        <f t="shared" si="117"/>
        <v>0</v>
      </c>
      <c r="TM16" s="124"/>
      <c r="TN16" s="204">
        <f t="shared" si="118"/>
        <v>0</v>
      </c>
      <c r="TO16" s="205">
        <f t="shared" si="119"/>
        <v>0</v>
      </c>
    </row>
    <row r="17" spans="1:535" s="206" customFormat="1" ht="29.25" hidden="1" thickBot="1" x14ac:dyDescent="0.5">
      <c r="A17" s="158">
        <v>13</v>
      </c>
      <c r="B17" s="217" t="s">
        <v>266</v>
      </c>
      <c r="C17" s="160" t="s">
        <v>122</v>
      </c>
      <c r="D17" s="211">
        <v>25</v>
      </c>
      <c r="E17" s="161">
        <v>5</v>
      </c>
      <c r="F17" s="161">
        <v>1</v>
      </c>
      <c r="G17" s="211">
        <f t="shared" si="12"/>
        <v>29</v>
      </c>
      <c r="H17" s="199"/>
      <c r="I17" s="161"/>
      <c r="J17" s="161">
        <v>1</v>
      </c>
      <c r="K17" s="211">
        <v>28</v>
      </c>
      <c r="L17" s="199"/>
      <c r="M17" s="161"/>
      <c r="N17" s="161">
        <v>2</v>
      </c>
      <c r="O17" s="211">
        <v>26</v>
      </c>
      <c r="P17" s="212"/>
      <c r="Q17" s="161"/>
      <c r="R17" s="161">
        <v>2</v>
      </c>
      <c r="S17" s="211">
        <v>24</v>
      </c>
      <c r="T17" s="199"/>
      <c r="U17" s="164"/>
      <c r="V17" s="215"/>
      <c r="W17" s="165">
        <f t="shared" si="0"/>
        <v>24</v>
      </c>
      <c r="X17" s="166"/>
      <c r="Y17" s="166"/>
      <c r="Z17" s="165">
        <f t="shared" si="13"/>
        <v>24</v>
      </c>
      <c r="AA17" s="167"/>
      <c r="AB17" s="168">
        <v>2</v>
      </c>
      <c r="AC17" s="169">
        <f t="shared" si="14"/>
        <v>22</v>
      </c>
      <c r="AD17" s="167"/>
      <c r="AE17" s="168">
        <v>1</v>
      </c>
      <c r="AF17" s="169">
        <f t="shared" si="15"/>
        <v>21</v>
      </c>
      <c r="AG17" s="168"/>
      <c r="AH17" s="168"/>
      <c r="AI17" s="170">
        <f t="shared" si="16"/>
        <v>21</v>
      </c>
      <c r="AJ17" s="167"/>
      <c r="AK17" s="167"/>
      <c r="AL17" s="171"/>
      <c r="AM17" s="172">
        <f t="shared" si="17"/>
        <v>21</v>
      </c>
      <c r="AN17" s="167"/>
      <c r="AO17" s="171"/>
      <c r="AP17" s="171">
        <v>2</v>
      </c>
      <c r="AQ17" s="172">
        <f t="shared" si="18"/>
        <v>19</v>
      </c>
      <c r="AR17" s="171"/>
      <c r="AS17" s="167"/>
      <c r="AT17" s="171">
        <v>3</v>
      </c>
      <c r="AU17" s="172">
        <f t="shared" si="19"/>
        <v>16</v>
      </c>
      <c r="AV17" s="168"/>
      <c r="AW17" s="168"/>
      <c r="AX17" s="168"/>
      <c r="AY17" s="169">
        <f t="shared" si="20"/>
        <v>16</v>
      </c>
      <c r="AZ17" s="168"/>
      <c r="BA17" s="168">
        <v>3</v>
      </c>
      <c r="BB17" s="169">
        <f t="shared" si="21"/>
        <v>13</v>
      </c>
      <c r="BC17" s="168"/>
      <c r="BD17" s="173">
        <v>1</v>
      </c>
      <c r="BE17" s="169">
        <f t="shared" si="22"/>
        <v>12</v>
      </c>
      <c r="BF17" s="168"/>
      <c r="BG17" s="168">
        <v>2</v>
      </c>
      <c r="BH17" s="174">
        <f t="shared" si="1"/>
        <v>10</v>
      </c>
      <c r="BI17" s="168"/>
      <c r="BJ17" s="168">
        <v>3</v>
      </c>
      <c r="BK17" s="174">
        <f t="shared" si="23"/>
        <v>7</v>
      </c>
      <c r="BL17" s="168"/>
      <c r="BM17" s="168">
        <v>1</v>
      </c>
      <c r="BN17" s="174">
        <f t="shared" si="24"/>
        <v>6</v>
      </c>
      <c r="BO17" s="168"/>
      <c r="BP17" s="168">
        <v>1</v>
      </c>
      <c r="BQ17" s="174">
        <f t="shared" si="25"/>
        <v>5</v>
      </c>
      <c r="BR17" s="168"/>
      <c r="BS17" s="168"/>
      <c r="BT17" s="174">
        <f t="shared" si="2"/>
        <v>5</v>
      </c>
      <c r="BU17" s="168"/>
      <c r="BV17" s="168">
        <v>2</v>
      </c>
      <c r="BW17" s="174">
        <f t="shared" si="26"/>
        <v>3</v>
      </c>
      <c r="BX17" s="168">
        <v>5</v>
      </c>
      <c r="BY17" s="168">
        <v>1</v>
      </c>
      <c r="BZ17" s="174">
        <f t="shared" si="27"/>
        <v>7</v>
      </c>
      <c r="CA17" s="168"/>
      <c r="CB17" s="168"/>
      <c r="CC17" s="175">
        <f t="shared" si="28"/>
        <v>7</v>
      </c>
      <c r="CD17" s="171"/>
      <c r="CE17" s="171">
        <v>2</v>
      </c>
      <c r="CF17" s="176">
        <f t="shared" si="29"/>
        <v>5</v>
      </c>
      <c r="CG17" s="171"/>
      <c r="CH17" s="171">
        <v>1</v>
      </c>
      <c r="CI17" s="176">
        <f t="shared" si="30"/>
        <v>4</v>
      </c>
      <c r="CJ17" s="171"/>
      <c r="CK17" s="171">
        <v>3</v>
      </c>
      <c r="CL17" s="177">
        <f t="shared" si="31"/>
        <v>1</v>
      </c>
      <c r="CM17" s="171"/>
      <c r="CN17" s="171"/>
      <c r="CO17" s="171">
        <v>1</v>
      </c>
      <c r="CP17" s="177">
        <f t="shared" si="32"/>
        <v>0</v>
      </c>
      <c r="CQ17" s="171"/>
      <c r="CR17" s="171">
        <v>30</v>
      </c>
      <c r="CS17" s="171"/>
      <c r="CT17" s="176">
        <f t="shared" si="33"/>
        <v>30</v>
      </c>
      <c r="CU17" s="178"/>
      <c r="CV17" s="171"/>
      <c r="CW17" s="171">
        <v>1</v>
      </c>
      <c r="CX17" s="176">
        <f>CT17+CV17-CW17</f>
        <v>29</v>
      </c>
      <c r="CY17" s="171"/>
      <c r="CZ17" s="171"/>
      <c r="DA17" s="171">
        <v>1</v>
      </c>
      <c r="DB17" s="176">
        <f>CX17+CZ17-DA17</f>
        <v>28</v>
      </c>
      <c r="DC17" s="171"/>
      <c r="DD17" s="171">
        <v>2</v>
      </c>
      <c r="DE17" s="175">
        <f>DB17+DC17-DD17</f>
        <v>26</v>
      </c>
      <c r="DF17" s="179"/>
      <c r="DG17" s="171"/>
      <c r="DH17" s="171"/>
      <c r="DI17" s="176">
        <f t="shared" si="36"/>
        <v>26</v>
      </c>
      <c r="DJ17" s="180"/>
      <c r="DK17" s="180"/>
      <c r="DL17" s="176">
        <f t="shared" si="37"/>
        <v>26</v>
      </c>
      <c r="DM17" s="171"/>
      <c r="DN17" s="171">
        <v>4</v>
      </c>
      <c r="DO17" s="177">
        <f t="shared" si="38"/>
        <v>22</v>
      </c>
      <c r="DP17" s="167"/>
      <c r="DQ17" s="171"/>
      <c r="DR17" s="171">
        <v>2</v>
      </c>
      <c r="DS17" s="177">
        <f t="shared" si="39"/>
        <v>20</v>
      </c>
      <c r="DT17" s="167"/>
      <c r="DU17" s="171"/>
      <c r="DV17" s="171"/>
      <c r="DW17" s="177">
        <f t="shared" si="40"/>
        <v>20</v>
      </c>
      <c r="DX17" s="171"/>
      <c r="DY17" s="171">
        <v>1</v>
      </c>
      <c r="DZ17" s="177">
        <f t="shared" si="41"/>
        <v>19</v>
      </c>
      <c r="EA17" s="168"/>
      <c r="EB17" s="168"/>
      <c r="EC17" s="175">
        <f t="shared" si="42"/>
        <v>19</v>
      </c>
      <c r="ED17" s="167"/>
      <c r="EE17" s="168"/>
      <c r="EF17" s="168">
        <v>1</v>
      </c>
      <c r="EG17" s="174">
        <f t="shared" si="43"/>
        <v>18</v>
      </c>
      <c r="EH17" s="168"/>
      <c r="EI17" s="168">
        <v>2</v>
      </c>
      <c r="EJ17" s="174">
        <f t="shared" si="44"/>
        <v>16</v>
      </c>
      <c r="EK17" s="181"/>
      <c r="EL17" s="181">
        <v>1</v>
      </c>
      <c r="EM17" s="182">
        <f t="shared" si="45"/>
        <v>15</v>
      </c>
      <c r="EN17" s="167"/>
      <c r="EO17" s="181"/>
      <c r="EP17" s="181">
        <v>2</v>
      </c>
      <c r="EQ17" s="182">
        <f t="shared" si="46"/>
        <v>13</v>
      </c>
      <c r="ER17" s="183"/>
      <c r="ES17" s="183">
        <v>1</v>
      </c>
      <c r="ET17" s="184">
        <f t="shared" si="47"/>
        <v>12</v>
      </c>
      <c r="EU17" s="167"/>
      <c r="EV17" s="183"/>
      <c r="EW17" s="183">
        <v>1</v>
      </c>
      <c r="EX17" s="184">
        <f t="shared" si="48"/>
        <v>11</v>
      </c>
      <c r="EY17" s="185"/>
      <c r="EZ17" s="181"/>
      <c r="FA17" s="181">
        <v>3</v>
      </c>
      <c r="FB17" s="184">
        <f t="shared" si="49"/>
        <v>8</v>
      </c>
      <c r="FC17" s="181"/>
      <c r="FD17" s="181"/>
      <c r="FE17" s="182">
        <f t="shared" si="50"/>
        <v>8</v>
      </c>
      <c r="FF17" s="181"/>
      <c r="FG17" s="181">
        <v>1</v>
      </c>
      <c r="FH17" s="182">
        <f t="shared" si="51"/>
        <v>7</v>
      </c>
      <c r="FI17" s="181"/>
      <c r="FJ17" s="181">
        <v>1</v>
      </c>
      <c r="FK17" s="182">
        <f t="shared" si="52"/>
        <v>6</v>
      </c>
      <c r="FL17" s="181"/>
      <c r="FM17" s="181"/>
      <c r="FN17" s="182">
        <f t="shared" si="53"/>
        <v>6</v>
      </c>
      <c r="FO17" s="167"/>
      <c r="FP17" s="181"/>
      <c r="FQ17" s="181">
        <v>2</v>
      </c>
      <c r="FR17" s="182">
        <f t="shared" si="54"/>
        <v>4</v>
      </c>
      <c r="FS17" s="167"/>
      <c r="FT17" s="181"/>
      <c r="FU17" s="181"/>
      <c r="FV17" s="182">
        <f t="shared" si="55"/>
        <v>4</v>
      </c>
      <c r="FW17" s="167"/>
      <c r="FX17" s="181"/>
      <c r="FY17" s="181"/>
      <c r="FZ17" s="182">
        <f t="shared" si="56"/>
        <v>4</v>
      </c>
      <c r="GA17" s="181"/>
      <c r="GB17" s="181">
        <v>2</v>
      </c>
      <c r="GC17" s="182">
        <f t="shared" si="57"/>
        <v>2</v>
      </c>
      <c r="GD17" s="181"/>
      <c r="GE17" s="181"/>
      <c r="GF17" s="188">
        <f t="shared" si="58"/>
        <v>2</v>
      </c>
      <c r="GG17" s="167"/>
      <c r="GH17" s="181">
        <v>28</v>
      </c>
      <c r="GI17" s="181">
        <v>1</v>
      </c>
      <c r="GJ17" s="188">
        <f t="shared" si="120"/>
        <v>29</v>
      </c>
      <c r="GK17" s="167"/>
      <c r="GL17" s="181"/>
      <c r="GM17" s="181"/>
      <c r="GN17" s="182">
        <f t="shared" si="121"/>
        <v>29</v>
      </c>
      <c r="GO17" s="181"/>
      <c r="GP17" s="181">
        <v>2</v>
      </c>
      <c r="GQ17" s="182">
        <f t="shared" si="59"/>
        <v>27</v>
      </c>
      <c r="GR17" s="181"/>
      <c r="GS17" s="181">
        <v>1</v>
      </c>
      <c r="GT17" s="182">
        <f t="shared" si="60"/>
        <v>26</v>
      </c>
      <c r="GU17" s="181"/>
      <c r="GV17" s="181">
        <v>1</v>
      </c>
      <c r="GW17" s="182">
        <f t="shared" si="61"/>
        <v>25</v>
      </c>
      <c r="GX17" s="181"/>
      <c r="GY17" s="181">
        <v>3</v>
      </c>
      <c r="GZ17" s="182">
        <f t="shared" si="62"/>
        <v>22</v>
      </c>
      <c r="HA17" s="168"/>
      <c r="HB17" s="181"/>
      <c r="HC17" s="182">
        <f t="shared" si="63"/>
        <v>22</v>
      </c>
      <c r="HD17" s="168"/>
      <c r="HE17" s="181"/>
      <c r="HF17" s="182">
        <f t="shared" si="64"/>
        <v>22</v>
      </c>
      <c r="HG17" s="181"/>
      <c r="HH17" s="181"/>
      <c r="HI17" s="182">
        <f t="shared" si="4"/>
        <v>22</v>
      </c>
      <c r="HJ17" s="181"/>
      <c r="HK17" s="181">
        <v>4</v>
      </c>
      <c r="HL17" s="182">
        <f t="shared" si="5"/>
        <v>18</v>
      </c>
      <c r="HM17" s="167"/>
      <c r="HN17" s="181"/>
      <c r="HO17" s="181">
        <v>2</v>
      </c>
      <c r="HP17" s="182">
        <f t="shared" si="65"/>
        <v>16</v>
      </c>
      <c r="HQ17" s="181"/>
      <c r="HR17" s="181"/>
      <c r="HS17" s="181">
        <v>1</v>
      </c>
      <c r="HT17" s="182">
        <f t="shared" si="66"/>
        <v>15</v>
      </c>
      <c r="HU17" s="181"/>
      <c r="HV17" s="181"/>
      <c r="HW17" s="181">
        <v>1</v>
      </c>
      <c r="HX17" s="182">
        <f t="shared" si="67"/>
        <v>14</v>
      </c>
      <c r="HY17" s="181"/>
      <c r="HZ17" s="181">
        <v>1</v>
      </c>
      <c r="IA17" s="182">
        <f t="shared" si="68"/>
        <v>13</v>
      </c>
      <c r="IB17" s="181"/>
      <c r="IC17" s="181"/>
      <c r="ID17" s="182">
        <f t="shared" si="69"/>
        <v>13</v>
      </c>
      <c r="IE17" s="168"/>
      <c r="IF17" s="168">
        <v>1</v>
      </c>
      <c r="IG17" s="175">
        <f t="shared" si="70"/>
        <v>12</v>
      </c>
      <c r="IH17" s="167"/>
      <c r="II17" s="168"/>
      <c r="IJ17" s="168">
        <v>1</v>
      </c>
      <c r="IK17" s="175">
        <f t="shared" si="71"/>
        <v>11</v>
      </c>
      <c r="IL17" s="167"/>
      <c r="IM17" s="181"/>
      <c r="IN17" s="181">
        <v>1</v>
      </c>
      <c r="IO17" s="182">
        <f t="shared" si="72"/>
        <v>10</v>
      </c>
      <c r="IP17" s="181"/>
      <c r="IQ17" s="181">
        <v>1</v>
      </c>
      <c r="IR17" s="182">
        <f t="shared" si="6"/>
        <v>9</v>
      </c>
      <c r="IS17" s="181"/>
      <c r="IT17" s="181"/>
      <c r="IU17" s="182">
        <f t="shared" si="7"/>
        <v>9</v>
      </c>
      <c r="IV17" s="181"/>
      <c r="IW17" s="181"/>
      <c r="IX17" s="182">
        <f t="shared" si="8"/>
        <v>9</v>
      </c>
      <c r="IY17" s="166"/>
      <c r="IZ17" s="166">
        <v>2</v>
      </c>
      <c r="JA17" s="189">
        <f t="shared" si="9"/>
        <v>7</v>
      </c>
      <c r="JB17" s="166"/>
      <c r="JC17" s="166"/>
      <c r="JD17" s="189">
        <f t="shared" si="73"/>
        <v>7</v>
      </c>
      <c r="JE17" s="166"/>
      <c r="JF17" s="166">
        <v>1</v>
      </c>
      <c r="JG17" s="189">
        <f t="shared" si="74"/>
        <v>6</v>
      </c>
      <c r="JH17" s="171"/>
      <c r="JI17" s="171"/>
      <c r="JJ17" s="190">
        <f t="shared" si="75"/>
        <v>6</v>
      </c>
      <c r="JK17" s="167"/>
      <c r="JL17" s="171"/>
      <c r="JM17" s="171">
        <v>1</v>
      </c>
      <c r="JN17" s="190">
        <f t="shared" si="76"/>
        <v>5</v>
      </c>
      <c r="JO17" s="167"/>
      <c r="JP17" s="159">
        <v>25</v>
      </c>
      <c r="JQ17" s="159">
        <v>1</v>
      </c>
      <c r="JR17" s="191">
        <f t="shared" si="77"/>
        <v>29</v>
      </c>
      <c r="JS17" s="192"/>
      <c r="JT17" s="193"/>
      <c r="JU17" s="193">
        <v>1</v>
      </c>
      <c r="JV17" s="194">
        <f t="shared" si="78"/>
        <v>28</v>
      </c>
      <c r="JW17" s="159"/>
      <c r="JX17" s="159">
        <v>2</v>
      </c>
      <c r="JY17" s="194">
        <f t="shared" si="79"/>
        <v>26</v>
      </c>
      <c r="JZ17" s="168"/>
      <c r="KA17" s="168"/>
      <c r="KB17" s="190">
        <f t="shared" si="80"/>
        <v>26</v>
      </c>
      <c r="KC17" s="192"/>
      <c r="KD17" s="168"/>
      <c r="KE17" s="168"/>
      <c r="KF17" s="190">
        <f t="shared" si="81"/>
        <v>26</v>
      </c>
      <c r="KG17" s="166"/>
      <c r="KH17" s="166">
        <v>1</v>
      </c>
      <c r="KI17" s="191">
        <f t="shared" si="82"/>
        <v>25</v>
      </c>
      <c r="KJ17" s="192"/>
      <c r="KK17" s="166"/>
      <c r="KL17" s="166">
        <v>3</v>
      </c>
      <c r="KM17" s="191">
        <f t="shared" si="83"/>
        <v>22</v>
      </c>
      <c r="KN17" s="192"/>
      <c r="KO17" s="166"/>
      <c r="KP17" s="166"/>
      <c r="KQ17" s="191">
        <f t="shared" si="84"/>
        <v>22</v>
      </c>
      <c r="KR17" s="168"/>
      <c r="KS17" s="168">
        <v>2</v>
      </c>
      <c r="KT17" s="174">
        <f t="shared" si="85"/>
        <v>20</v>
      </c>
      <c r="KU17" s="168"/>
      <c r="KV17" s="168"/>
      <c r="KW17" s="168">
        <v>1</v>
      </c>
      <c r="KX17" s="194">
        <f t="shared" si="86"/>
        <v>19</v>
      </c>
      <c r="KY17" s="193"/>
      <c r="KZ17" s="193"/>
      <c r="LA17" s="193">
        <v>1</v>
      </c>
      <c r="LB17" s="194">
        <f t="shared" si="87"/>
        <v>18</v>
      </c>
      <c r="LC17" s="193"/>
      <c r="LD17" s="193"/>
      <c r="LE17" s="194">
        <f t="shared" si="10"/>
        <v>18</v>
      </c>
      <c r="LF17" s="168"/>
      <c r="LG17" s="168">
        <v>2</v>
      </c>
      <c r="LH17" s="174">
        <f t="shared" si="11"/>
        <v>16</v>
      </c>
      <c r="LI17" s="195"/>
      <c r="LJ17" s="195"/>
      <c r="LK17" s="196">
        <f t="shared" si="88"/>
        <v>16</v>
      </c>
      <c r="LL17" s="168"/>
      <c r="LM17" s="168"/>
      <c r="LN17" s="168">
        <v>1</v>
      </c>
      <c r="LO17" s="174">
        <f t="shared" si="89"/>
        <v>15</v>
      </c>
      <c r="LP17" s="168"/>
      <c r="LQ17" s="168"/>
      <c r="LR17" s="168">
        <v>2</v>
      </c>
      <c r="LS17" s="174">
        <f t="shared" si="90"/>
        <v>13</v>
      </c>
      <c r="LT17" s="197"/>
      <c r="LU17" s="168"/>
      <c r="LV17" s="168">
        <v>1</v>
      </c>
      <c r="LW17" s="174">
        <f t="shared" si="91"/>
        <v>12</v>
      </c>
      <c r="LX17" s="197"/>
      <c r="LY17" s="168"/>
      <c r="LZ17" s="168"/>
      <c r="MA17" s="174">
        <f t="shared" si="92"/>
        <v>12</v>
      </c>
      <c r="MB17" s="197"/>
      <c r="MC17" s="168"/>
      <c r="MD17" s="168">
        <v>3</v>
      </c>
      <c r="ME17" s="174">
        <f t="shared" si="93"/>
        <v>9</v>
      </c>
      <c r="MF17" s="197"/>
      <c r="MG17" s="181"/>
      <c r="MH17" s="181"/>
      <c r="MI17" s="182">
        <f t="shared" si="94"/>
        <v>9</v>
      </c>
      <c r="MJ17" s="198"/>
      <c r="MK17" s="181"/>
      <c r="ML17" s="181">
        <v>1</v>
      </c>
      <c r="MM17" s="182">
        <f t="shared" si="95"/>
        <v>8</v>
      </c>
      <c r="MN17" s="198"/>
      <c r="MO17" s="168"/>
      <c r="MP17" s="168"/>
      <c r="MQ17" s="174">
        <f t="shared" si="96"/>
        <v>8</v>
      </c>
      <c r="MR17" s="197"/>
      <c r="MS17" s="168"/>
      <c r="MT17" s="168">
        <v>3</v>
      </c>
      <c r="MU17" s="174">
        <f t="shared" si="97"/>
        <v>5</v>
      </c>
      <c r="MV17" s="197"/>
      <c r="MW17" s="168"/>
      <c r="MX17" s="168"/>
      <c r="MY17" s="174">
        <f t="shared" si="98"/>
        <v>5</v>
      </c>
      <c r="MZ17" s="197"/>
      <c r="NA17" s="199"/>
      <c r="NB17" s="199"/>
      <c r="NC17" s="201">
        <f t="shared" si="122"/>
        <v>5</v>
      </c>
      <c r="ND17" s="200"/>
      <c r="NE17" s="199"/>
      <c r="NF17" s="199">
        <v>1</v>
      </c>
      <c r="NG17" s="201">
        <f t="shared" si="123"/>
        <v>4</v>
      </c>
      <c r="NH17" s="200"/>
      <c r="NI17" s="199">
        <v>26</v>
      </c>
      <c r="NJ17" s="199">
        <v>1</v>
      </c>
      <c r="NK17" s="201">
        <f t="shared" si="124"/>
        <v>29</v>
      </c>
      <c r="NL17" s="200"/>
      <c r="NM17" s="199"/>
      <c r="NN17" s="199">
        <v>1</v>
      </c>
      <c r="NO17" s="201">
        <f t="shared" si="125"/>
        <v>28</v>
      </c>
      <c r="NP17" s="200"/>
      <c r="NQ17" s="166"/>
      <c r="NR17" s="166">
        <v>2</v>
      </c>
      <c r="NS17" s="189">
        <f t="shared" si="126"/>
        <v>26</v>
      </c>
      <c r="NT17" s="202"/>
      <c r="NU17" s="166"/>
      <c r="NV17" s="166">
        <v>2</v>
      </c>
      <c r="NW17" s="189">
        <f t="shared" si="99"/>
        <v>24</v>
      </c>
      <c r="NX17" s="202"/>
      <c r="NY17" s="166"/>
      <c r="NZ17" s="166">
        <v>1</v>
      </c>
      <c r="OA17" s="189">
        <f t="shared" si="100"/>
        <v>23</v>
      </c>
      <c r="OB17" s="202"/>
      <c r="OC17" s="166"/>
      <c r="OD17" s="166"/>
      <c r="OE17" s="189">
        <f t="shared" si="101"/>
        <v>23</v>
      </c>
      <c r="OF17" s="202"/>
      <c r="OG17" s="166"/>
      <c r="OH17" s="166"/>
      <c r="OI17" s="189">
        <f t="shared" si="102"/>
        <v>23</v>
      </c>
      <c r="OJ17" s="202"/>
      <c r="OK17" s="166"/>
      <c r="OL17" s="166">
        <v>2</v>
      </c>
      <c r="OM17" s="189">
        <f t="shared" si="103"/>
        <v>21</v>
      </c>
      <c r="ON17" s="202"/>
      <c r="OO17" s="166"/>
      <c r="OP17" s="166">
        <v>1</v>
      </c>
      <c r="OQ17" s="189">
        <f t="shared" si="127"/>
        <v>20</v>
      </c>
      <c r="OR17" s="202"/>
      <c r="OS17" s="166"/>
      <c r="OT17" s="166">
        <v>1</v>
      </c>
      <c r="OU17" s="189">
        <f t="shared" si="128"/>
        <v>19</v>
      </c>
      <c r="OV17" s="202"/>
      <c r="OW17" s="166"/>
      <c r="OX17" s="166">
        <v>1</v>
      </c>
      <c r="OY17" s="189">
        <f t="shared" si="129"/>
        <v>18</v>
      </c>
      <c r="OZ17" s="202"/>
      <c r="PA17" s="166"/>
      <c r="PB17" s="166"/>
      <c r="PC17" s="189">
        <f t="shared" si="130"/>
        <v>18</v>
      </c>
      <c r="PD17" s="202"/>
      <c r="PE17" s="166"/>
      <c r="PF17" s="166">
        <v>3</v>
      </c>
      <c r="PG17" s="189">
        <f t="shared" si="131"/>
        <v>15</v>
      </c>
      <c r="PH17" s="202"/>
      <c r="PI17" s="166"/>
      <c r="PJ17" s="166"/>
      <c r="PK17" s="189">
        <f t="shared" si="132"/>
        <v>15</v>
      </c>
      <c r="PL17" s="202"/>
      <c r="PM17" s="166"/>
      <c r="PN17" s="166">
        <v>1</v>
      </c>
      <c r="PO17" s="189">
        <f t="shared" si="133"/>
        <v>14</v>
      </c>
      <c r="PP17" s="202"/>
      <c r="PQ17" s="166"/>
      <c r="PR17" s="166">
        <v>1</v>
      </c>
      <c r="PS17" s="189">
        <f t="shared" si="134"/>
        <v>13</v>
      </c>
      <c r="PT17" s="202"/>
      <c r="PU17" s="166"/>
      <c r="PV17" s="166">
        <v>2</v>
      </c>
      <c r="PW17" s="189">
        <f t="shared" si="135"/>
        <v>11</v>
      </c>
      <c r="PX17" s="202"/>
      <c r="PY17" s="166"/>
      <c r="PZ17" s="166">
        <v>2</v>
      </c>
      <c r="QA17" s="189">
        <f t="shared" si="136"/>
        <v>9</v>
      </c>
      <c r="QB17" s="202"/>
      <c r="QC17" s="166"/>
      <c r="QD17" s="166"/>
      <c r="QE17" s="189">
        <f t="shared" si="137"/>
        <v>9</v>
      </c>
      <c r="QF17" s="202"/>
      <c r="QG17" s="166"/>
      <c r="QH17" s="166"/>
      <c r="QI17" s="189">
        <f t="shared" si="138"/>
        <v>9</v>
      </c>
      <c r="QJ17" s="202"/>
      <c r="QK17" s="166"/>
      <c r="QL17" s="166">
        <v>1</v>
      </c>
      <c r="QM17" s="189">
        <f t="shared" si="139"/>
        <v>8</v>
      </c>
      <c r="QN17" s="202"/>
      <c r="QO17" s="166"/>
      <c r="QP17" s="166"/>
      <c r="QQ17" s="189">
        <f t="shared" si="140"/>
        <v>8</v>
      </c>
      <c r="QR17" s="202"/>
      <c r="QS17" s="203"/>
      <c r="QT17" s="166">
        <v>1</v>
      </c>
      <c r="QU17" s="189">
        <f t="shared" si="141"/>
        <v>7</v>
      </c>
      <c r="QV17" s="202"/>
      <c r="QW17" s="203"/>
      <c r="QX17" s="166">
        <v>3</v>
      </c>
      <c r="QY17" s="189">
        <f t="shared" si="142"/>
        <v>4</v>
      </c>
      <c r="QZ17" s="202"/>
      <c r="RA17" s="203"/>
      <c r="RB17" s="166"/>
      <c r="RC17" s="189">
        <f t="shared" si="143"/>
        <v>4</v>
      </c>
      <c r="RD17" s="202"/>
      <c r="RE17" s="203"/>
      <c r="RF17" s="166"/>
      <c r="RG17" s="189">
        <f t="shared" si="144"/>
        <v>4</v>
      </c>
      <c r="RH17" s="202"/>
      <c r="RI17" s="203"/>
      <c r="RJ17" s="166"/>
      <c r="RK17" s="189">
        <f t="shared" si="145"/>
        <v>4</v>
      </c>
      <c r="RL17" s="202"/>
      <c r="RM17" s="203"/>
      <c r="RN17" s="166">
        <v>3</v>
      </c>
      <c r="RO17" s="189">
        <f t="shared" si="146"/>
        <v>1</v>
      </c>
      <c r="RP17" s="202"/>
      <c r="RQ17" s="203"/>
      <c r="RR17" s="166">
        <v>1</v>
      </c>
      <c r="RS17" s="189">
        <f t="shared" si="147"/>
        <v>0</v>
      </c>
      <c r="RT17" s="202"/>
      <c r="RU17" s="203">
        <v>30</v>
      </c>
      <c r="RV17" s="166"/>
      <c r="RW17" s="189">
        <f t="shared" si="148"/>
        <v>30</v>
      </c>
      <c r="RX17" s="202"/>
      <c r="RY17" s="203"/>
      <c r="RZ17" s="166">
        <v>1</v>
      </c>
      <c r="SA17" s="189">
        <f t="shared" si="104"/>
        <v>29</v>
      </c>
      <c r="SB17" s="202"/>
      <c r="SC17" s="203"/>
      <c r="SD17" s="166">
        <v>3</v>
      </c>
      <c r="SE17" s="189">
        <f t="shared" si="105"/>
        <v>26</v>
      </c>
      <c r="SF17" s="202"/>
      <c r="SG17" s="203"/>
      <c r="SH17" s="166">
        <v>1</v>
      </c>
      <c r="SI17" s="189">
        <f t="shared" si="106"/>
        <v>25</v>
      </c>
      <c r="SJ17" s="202"/>
      <c r="SK17" s="203"/>
      <c r="SL17" s="166"/>
      <c r="SM17" s="189">
        <f t="shared" si="107"/>
        <v>25</v>
      </c>
      <c r="SN17" s="202"/>
      <c r="SO17" s="203"/>
      <c r="SP17" s="166"/>
      <c r="SQ17" s="189">
        <f t="shared" si="108"/>
        <v>25</v>
      </c>
      <c r="SR17" s="202"/>
      <c r="SS17" s="203"/>
      <c r="ST17" s="166">
        <v>2</v>
      </c>
      <c r="SU17" s="189">
        <f t="shared" si="109"/>
        <v>23</v>
      </c>
      <c r="SV17" s="202"/>
      <c r="SW17" s="203"/>
      <c r="SX17" s="166">
        <v>1</v>
      </c>
      <c r="SY17" s="189">
        <f t="shared" si="110"/>
        <v>22</v>
      </c>
      <c r="SZ17" s="202"/>
      <c r="TA17" s="203"/>
      <c r="TB17" s="166">
        <v>2</v>
      </c>
      <c r="TC17" s="189">
        <f t="shared" si="111"/>
        <v>20</v>
      </c>
      <c r="TD17" s="202"/>
      <c r="TE17" s="204">
        <f t="shared" si="112"/>
        <v>28</v>
      </c>
      <c r="TF17" s="205">
        <f t="shared" si="113"/>
        <v>1.0769230769230769</v>
      </c>
      <c r="TG17" s="123"/>
      <c r="TH17" s="204">
        <f t="shared" si="114"/>
        <v>22</v>
      </c>
      <c r="TI17" s="205">
        <f t="shared" si="115"/>
        <v>0.84615384615384615</v>
      </c>
      <c r="TJ17" s="124"/>
      <c r="TK17" s="204">
        <f t="shared" si="116"/>
        <v>28</v>
      </c>
      <c r="TL17" s="205">
        <f t="shared" si="117"/>
        <v>1.037037037037037</v>
      </c>
      <c r="TM17" s="124"/>
      <c r="TN17" s="204">
        <f t="shared" si="118"/>
        <v>78</v>
      </c>
      <c r="TO17" s="205">
        <f t="shared" si="119"/>
        <v>0.98734177215189878</v>
      </c>
    </row>
    <row r="18" spans="1:535" s="206" customFormat="1" ht="29.25" hidden="1" thickBot="1" x14ac:dyDescent="0.5">
      <c r="A18" s="207">
        <v>14</v>
      </c>
      <c r="B18" s="159" t="s">
        <v>267</v>
      </c>
      <c r="C18" s="160" t="s">
        <v>122</v>
      </c>
      <c r="D18" s="211">
        <v>50</v>
      </c>
      <c r="E18" s="161"/>
      <c r="F18" s="161">
        <f>1+10</f>
        <v>11</v>
      </c>
      <c r="G18" s="211">
        <f t="shared" si="12"/>
        <v>39</v>
      </c>
      <c r="H18" s="199"/>
      <c r="I18" s="161"/>
      <c r="J18" s="161">
        <v>1</v>
      </c>
      <c r="K18" s="211">
        <v>38</v>
      </c>
      <c r="L18" s="199"/>
      <c r="M18" s="161"/>
      <c r="N18" s="161">
        <v>5</v>
      </c>
      <c r="O18" s="211">
        <v>33</v>
      </c>
      <c r="P18" s="212"/>
      <c r="Q18" s="161"/>
      <c r="R18" s="161"/>
      <c r="S18" s="211">
        <v>33</v>
      </c>
      <c r="T18" s="199"/>
      <c r="U18" s="164"/>
      <c r="V18" s="161">
        <v>3</v>
      </c>
      <c r="W18" s="165">
        <f t="shared" si="0"/>
        <v>30</v>
      </c>
      <c r="X18" s="166"/>
      <c r="Y18" s="166">
        <v>1</v>
      </c>
      <c r="Z18" s="165">
        <f t="shared" si="13"/>
        <v>29</v>
      </c>
      <c r="AA18" s="167"/>
      <c r="AB18" s="168">
        <v>1</v>
      </c>
      <c r="AC18" s="169">
        <f t="shared" si="14"/>
        <v>28</v>
      </c>
      <c r="AD18" s="167"/>
      <c r="AE18" s="168">
        <v>1</v>
      </c>
      <c r="AF18" s="169">
        <f t="shared" si="15"/>
        <v>27</v>
      </c>
      <c r="AG18" s="168"/>
      <c r="AH18" s="168">
        <v>2</v>
      </c>
      <c r="AI18" s="170">
        <f t="shared" si="16"/>
        <v>25</v>
      </c>
      <c r="AJ18" s="167"/>
      <c r="AK18" s="167"/>
      <c r="AL18" s="171">
        <v>1</v>
      </c>
      <c r="AM18" s="172">
        <f t="shared" si="17"/>
        <v>24</v>
      </c>
      <c r="AN18" s="167"/>
      <c r="AO18" s="171"/>
      <c r="AP18" s="171">
        <v>2</v>
      </c>
      <c r="AQ18" s="172">
        <f t="shared" si="18"/>
        <v>22</v>
      </c>
      <c r="AR18" s="171"/>
      <c r="AS18" s="167"/>
      <c r="AT18" s="171">
        <v>2</v>
      </c>
      <c r="AU18" s="172">
        <f t="shared" si="19"/>
        <v>20</v>
      </c>
      <c r="AV18" s="168"/>
      <c r="AW18" s="168"/>
      <c r="AX18" s="168"/>
      <c r="AY18" s="169">
        <f t="shared" si="20"/>
        <v>20</v>
      </c>
      <c r="AZ18" s="168"/>
      <c r="BA18" s="168">
        <v>2</v>
      </c>
      <c r="BB18" s="169">
        <f t="shared" si="21"/>
        <v>18</v>
      </c>
      <c r="BC18" s="168"/>
      <c r="BD18" s="173">
        <v>2</v>
      </c>
      <c r="BE18" s="169">
        <f t="shared" si="22"/>
        <v>16</v>
      </c>
      <c r="BF18" s="168"/>
      <c r="BG18" s="168">
        <v>3</v>
      </c>
      <c r="BH18" s="174">
        <f t="shared" si="1"/>
        <v>13</v>
      </c>
      <c r="BI18" s="168"/>
      <c r="BJ18" s="168">
        <v>3</v>
      </c>
      <c r="BK18" s="174">
        <f t="shared" si="23"/>
        <v>10</v>
      </c>
      <c r="BL18" s="168"/>
      <c r="BM18" s="168"/>
      <c r="BN18" s="174">
        <f t="shared" si="24"/>
        <v>10</v>
      </c>
      <c r="BO18" s="168"/>
      <c r="BP18" s="168"/>
      <c r="BQ18" s="174">
        <f t="shared" si="25"/>
        <v>10</v>
      </c>
      <c r="BR18" s="168"/>
      <c r="BS18" s="168"/>
      <c r="BT18" s="174">
        <f t="shared" si="2"/>
        <v>10</v>
      </c>
      <c r="BU18" s="168"/>
      <c r="BV18" s="168">
        <v>2</v>
      </c>
      <c r="BW18" s="174">
        <f t="shared" si="26"/>
        <v>8</v>
      </c>
      <c r="BX18" s="168"/>
      <c r="BY18" s="168"/>
      <c r="BZ18" s="174">
        <f t="shared" si="27"/>
        <v>8</v>
      </c>
      <c r="CA18" s="168"/>
      <c r="CB18" s="168">
        <v>3</v>
      </c>
      <c r="CC18" s="175">
        <f t="shared" si="28"/>
        <v>5</v>
      </c>
      <c r="CD18" s="171"/>
      <c r="CE18" s="171">
        <v>3</v>
      </c>
      <c r="CF18" s="176">
        <f t="shared" si="29"/>
        <v>2</v>
      </c>
      <c r="CG18" s="171"/>
      <c r="CH18" s="171"/>
      <c r="CI18" s="176">
        <f t="shared" si="30"/>
        <v>2</v>
      </c>
      <c r="CJ18" s="171"/>
      <c r="CK18" s="171">
        <v>1</v>
      </c>
      <c r="CL18" s="177">
        <f t="shared" si="31"/>
        <v>1</v>
      </c>
      <c r="CM18" s="171"/>
      <c r="CN18" s="171"/>
      <c r="CO18" s="171">
        <v>1</v>
      </c>
      <c r="CP18" s="177">
        <f t="shared" si="32"/>
        <v>0</v>
      </c>
      <c r="CQ18" s="171"/>
      <c r="CR18" s="171">
        <v>40</v>
      </c>
      <c r="CS18" s="171"/>
      <c r="CT18" s="176">
        <f t="shared" si="33"/>
        <v>40</v>
      </c>
      <c r="CU18" s="178"/>
      <c r="CV18" s="171"/>
      <c r="CW18" s="171">
        <v>2</v>
      </c>
      <c r="CX18" s="176">
        <f t="shared" si="34"/>
        <v>38</v>
      </c>
      <c r="CY18" s="171"/>
      <c r="CZ18" s="171"/>
      <c r="DA18" s="171">
        <v>2</v>
      </c>
      <c r="DB18" s="176">
        <f t="shared" si="3"/>
        <v>36</v>
      </c>
      <c r="DC18" s="171"/>
      <c r="DD18" s="171">
        <v>1</v>
      </c>
      <c r="DE18" s="175">
        <f t="shared" si="35"/>
        <v>35</v>
      </c>
      <c r="DF18" s="179"/>
      <c r="DG18" s="171"/>
      <c r="DH18" s="171">
        <v>1</v>
      </c>
      <c r="DI18" s="176">
        <f t="shared" si="36"/>
        <v>34</v>
      </c>
      <c r="DJ18" s="180"/>
      <c r="DK18" s="180"/>
      <c r="DL18" s="176">
        <f t="shared" si="37"/>
        <v>34</v>
      </c>
      <c r="DM18" s="171"/>
      <c r="DN18" s="171">
        <v>3</v>
      </c>
      <c r="DO18" s="177">
        <f t="shared" si="38"/>
        <v>31</v>
      </c>
      <c r="DP18" s="167"/>
      <c r="DQ18" s="171"/>
      <c r="DR18" s="171">
        <v>1</v>
      </c>
      <c r="DS18" s="177">
        <f t="shared" si="39"/>
        <v>30</v>
      </c>
      <c r="DT18" s="167"/>
      <c r="DU18" s="171"/>
      <c r="DV18" s="171"/>
      <c r="DW18" s="177">
        <f t="shared" si="40"/>
        <v>30</v>
      </c>
      <c r="DX18" s="171"/>
      <c r="DY18" s="171">
        <v>1</v>
      </c>
      <c r="DZ18" s="177">
        <f t="shared" si="41"/>
        <v>29</v>
      </c>
      <c r="EA18" s="168"/>
      <c r="EB18" s="168">
        <v>1</v>
      </c>
      <c r="EC18" s="175">
        <f t="shared" si="42"/>
        <v>28</v>
      </c>
      <c r="ED18" s="167"/>
      <c r="EE18" s="168"/>
      <c r="EF18" s="168">
        <v>1</v>
      </c>
      <c r="EG18" s="174">
        <f t="shared" si="43"/>
        <v>27</v>
      </c>
      <c r="EH18" s="168"/>
      <c r="EI18" s="168">
        <v>2</v>
      </c>
      <c r="EJ18" s="174">
        <f t="shared" si="44"/>
        <v>25</v>
      </c>
      <c r="EK18" s="181"/>
      <c r="EL18" s="181">
        <v>2</v>
      </c>
      <c r="EM18" s="182">
        <f t="shared" si="45"/>
        <v>23</v>
      </c>
      <c r="EN18" s="167"/>
      <c r="EO18" s="181"/>
      <c r="EP18" s="181"/>
      <c r="EQ18" s="182">
        <f t="shared" si="46"/>
        <v>23</v>
      </c>
      <c r="ER18" s="183"/>
      <c r="ES18" s="183">
        <v>1</v>
      </c>
      <c r="ET18" s="184">
        <f t="shared" si="47"/>
        <v>22</v>
      </c>
      <c r="EU18" s="167"/>
      <c r="EV18" s="183"/>
      <c r="EW18" s="183">
        <v>2</v>
      </c>
      <c r="EX18" s="184">
        <f t="shared" si="48"/>
        <v>20</v>
      </c>
      <c r="EY18" s="185"/>
      <c r="EZ18" s="181"/>
      <c r="FA18" s="181">
        <v>4</v>
      </c>
      <c r="FB18" s="184">
        <f t="shared" si="49"/>
        <v>16</v>
      </c>
      <c r="FC18" s="181"/>
      <c r="FD18" s="181"/>
      <c r="FE18" s="182">
        <f t="shared" si="50"/>
        <v>16</v>
      </c>
      <c r="FF18" s="181"/>
      <c r="FG18" s="181">
        <v>1</v>
      </c>
      <c r="FH18" s="182">
        <f t="shared" si="51"/>
        <v>15</v>
      </c>
      <c r="FI18" s="181"/>
      <c r="FJ18" s="181">
        <v>3</v>
      </c>
      <c r="FK18" s="182">
        <f t="shared" si="52"/>
        <v>12</v>
      </c>
      <c r="FL18" s="181"/>
      <c r="FM18" s="181"/>
      <c r="FN18" s="182">
        <f t="shared" si="53"/>
        <v>12</v>
      </c>
      <c r="FO18" s="167"/>
      <c r="FP18" s="181"/>
      <c r="FQ18" s="181">
        <v>1</v>
      </c>
      <c r="FR18" s="182">
        <f t="shared" si="54"/>
        <v>11</v>
      </c>
      <c r="FS18" s="167"/>
      <c r="FT18" s="181"/>
      <c r="FU18" s="181">
        <v>1</v>
      </c>
      <c r="FV18" s="182">
        <f t="shared" si="55"/>
        <v>10</v>
      </c>
      <c r="FW18" s="167"/>
      <c r="FX18" s="181"/>
      <c r="FY18" s="181">
        <v>2</v>
      </c>
      <c r="FZ18" s="182">
        <f t="shared" si="56"/>
        <v>8</v>
      </c>
      <c r="GA18" s="181"/>
      <c r="GB18" s="181">
        <v>1</v>
      </c>
      <c r="GC18" s="182">
        <f t="shared" si="57"/>
        <v>7</v>
      </c>
      <c r="GD18" s="181"/>
      <c r="GE18" s="181"/>
      <c r="GF18" s="188">
        <f t="shared" si="58"/>
        <v>7</v>
      </c>
      <c r="GG18" s="167"/>
      <c r="GH18" s="181">
        <v>33</v>
      </c>
      <c r="GI18" s="181">
        <v>1</v>
      </c>
      <c r="GJ18" s="188">
        <f t="shared" si="120"/>
        <v>39</v>
      </c>
      <c r="GK18" s="167"/>
      <c r="GL18" s="181"/>
      <c r="GM18" s="181"/>
      <c r="GN18" s="182">
        <f t="shared" si="121"/>
        <v>39</v>
      </c>
      <c r="GO18" s="181"/>
      <c r="GP18" s="181">
        <v>3</v>
      </c>
      <c r="GQ18" s="182">
        <f t="shared" si="59"/>
        <v>36</v>
      </c>
      <c r="GR18" s="181"/>
      <c r="GS18" s="181"/>
      <c r="GT18" s="182">
        <f t="shared" si="60"/>
        <v>36</v>
      </c>
      <c r="GU18" s="181"/>
      <c r="GV18" s="181">
        <v>2</v>
      </c>
      <c r="GW18" s="182">
        <f t="shared" si="61"/>
        <v>34</v>
      </c>
      <c r="GX18" s="181"/>
      <c r="GY18" s="181">
        <v>1</v>
      </c>
      <c r="GZ18" s="182">
        <f t="shared" si="62"/>
        <v>33</v>
      </c>
      <c r="HA18" s="168"/>
      <c r="HB18" s="181">
        <v>1</v>
      </c>
      <c r="HC18" s="182">
        <f t="shared" si="63"/>
        <v>32</v>
      </c>
      <c r="HD18" s="168"/>
      <c r="HE18" s="181"/>
      <c r="HF18" s="182">
        <f t="shared" si="64"/>
        <v>32</v>
      </c>
      <c r="HG18" s="181"/>
      <c r="HH18" s="181"/>
      <c r="HI18" s="182">
        <f t="shared" si="4"/>
        <v>32</v>
      </c>
      <c r="HJ18" s="181"/>
      <c r="HK18" s="181">
        <v>3</v>
      </c>
      <c r="HL18" s="182">
        <f t="shared" si="5"/>
        <v>29</v>
      </c>
      <c r="HM18" s="167"/>
      <c r="HN18" s="181"/>
      <c r="HO18" s="181">
        <v>1</v>
      </c>
      <c r="HP18" s="182">
        <f t="shared" si="65"/>
        <v>28</v>
      </c>
      <c r="HQ18" s="181"/>
      <c r="HR18" s="181"/>
      <c r="HS18" s="181">
        <v>1</v>
      </c>
      <c r="HT18" s="182">
        <f t="shared" si="66"/>
        <v>27</v>
      </c>
      <c r="HU18" s="181"/>
      <c r="HV18" s="181"/>
      <c r="HW18" s="181">
        <v>1</v>
      </c>
      <c r="HX18" s="182">
        <f t="shared" si="67"/>
        <v>26</v>
      </c>
      <c r="HY18" s="181"/>
      <c r="HZ18" s="181">
        <v>2</v>
      </c>
      <c r="IA18" s="182">
        <f t="shared" si="68"/>
        <v>24</v>
      </c>
      <c r="IB18" s="181"/>
      <c r="IC18" s="181"/>
      <c r="ID18" s="182">
        <f t="shared" si="69"/>
        <v>24</v>
      </c>
      <c r="IE18" s="168"/>
      <c r="IF18" s="168"/>
      <c r="IG18" s="175">
        <f t="shared" si="70"/>
        <v>24</v>
      </c>
      <c r="IH18" s="167"/>
      <c r="II18" s="168"/>
      <c r="IJ18" s="168">
        <v>3</v>
      </c>
      <c r="IK18" s="175">
        <f t="shared" si="71"/>
        <v>21</v>
      </c>
      <c r="IL18" s="167"/>
      <c r="IM18" s="181"/>
      <c r="IN18" s="181">
        <v>1</v>
      </c>
      <c r="IO18" s="182">
        <f t="shared" si="72"/>
        <v>20</v>
      </c>
      <c r="IP18" s="181"/>
      <c r="IQ18" s="181">
        <v>3</v>
      </c>
      <c r="IR18" s="182">
        <f t="shared" si="6"/>
        <v>17</v>
      </c>
      <c r="IS18" s="181"/>
      <c r="IT18" s="181"/>
      <c r="IU18" s="182">
        <f t="shared" si="7"/>
        <v>17</v>
      </c>
      <c r="IV18" s="181"/>
      <c r="IW18" s="181">
        <v>1</v>
      </c>
      <c r="IX18" s="182">
        <f t="shared" si="8"/>
        <v>16</v>
      </c>
      <c r="IY18" s="166"/>
      <c r="IZ18" s="166">
        <v>1</v>
      </c>
      <c r="JA18" s="189">
        <f t="shared" si="9"/>
        <v>15</v>
      </c>
      <c r="JB18" s="166"/>
      <c r="JC18" s="166">
        <v>1</v>
      </c>
      <c r="JD18" s="189">
        <f t="shared" si="73"/>
        <v>14</v>
      </c>
      <c r="JE18" s="166"/>
      <c r="JF18" s="166"/>
      <c r="JG18" s="189">
        <f t="shared" si="74"/>
        <v>14</v>
      </c>
      <c r="JH18" s="171"/>
      <c r="JI18" s="171"/>
      <c r="JJ18" s="190">
        <f t="shared" si="75"/>
        <v>14</v>
      </c>
      <c r="JK18" s="167"/>
      <c r="JL18" s="171"/>
      <c r="JM18" s="171">
        <v>1</v>
      </c>
      <c r="JN18" s="190">
        <f t="shared" si="76"/>
        <v>13</v>
      </c>
      <c r="JO18" s="167"/>
      <c r="JP18" s="159">
        <v>27</v>
      </c>
      <c r="JQ18" s="159">
        <v>1</v>
      </c>
      <c r="JR18" s="191">
        <f t="shared" si="77"/>
        <v>39</v>
      </c>
      <c r="JS18" s="192"/>
      <c r="JT18" s="193"/>
      <c r="JU18" s="193">
        <v>2</v>
      </c>
      <c r="JV18" s="194">
        <f t="shared" si="78"/>
        <v>37</v>
      </c>
      <c r="JW18" s="159"/>
      <c r="JX18" s="159">
        <v>1</v>
      </c>
      <c r="JY18" s="194">
        <f t="shared" si="79"/>
        <v>36</v>
      </c>
      <c r="JZ18" s="168"/>
      <c r="KA18" s="168">
        <v>2</v>
      </c>
      <c r="KB18" s="190">
        <f t="shared" si="80"/>
        <v>34</v>
      </c>
      <c r="KC18" s="192"/>
      <c r="KD18" s="168"/>
      <c r="KE18" s="168">
        <v>2</v>
      </c>
      <c r="KF18" s="190">
        <f t="shared" si="81"/>
        <v>32</v>
      </c>
      <c r="KG18" s="166"/>
      <c r="KH18" s="166">
        <v>1</v>
      </c>
      <c r="KI18" s="191">
        <f t="shared" si="82"/>
        <v>31</v>
      </c>
      <c r="KJ18" s="192"/>
      <c r="KK18" s="166"/>
      <c r="KL18" s="166">
        <v>2</v>
      </c>
      <c r="KM18" s="191">
        <f t="shared" si="83"/>
        <v>29</v>
      </c>
      <c r="KN18" s="192"/>
      <c r="KO18" s="166"/>
      <c r="KP18" s="166"/>
      <c r="KQ18" s="191">
        <f t="shared" si="84"/>
        <v>29</v>
      </c>
      <c r="KR18" s="168"/>
      <c r="KS18" s="168">
        <v>1</v>
      </c>
      <c r="KT18" s="174">
        <f t="shared" si="85"/>
        <v>28</v>
      </c>
      <c r="KU18" s="168"/>
      <c r="KV18" s="168"/>
      <c r="KW18" s="168">
        <v>3</v>
      </c>
      <c r="KX18" s="194">
        <f t="shared" si="86"/>
        <v>25</v>
      </c>
      <c r="KY18" s="193"/>
      <c r="KZ18" s="193"/>
      <c r="LA18" s="193">
        <v>1</v>
      </c>
      <c r="LB18" s="194">
        <f t="shared" si="87"/>
        <v>24</v>
      </c>
      <c r="LC18" s="193"/>
      <c r="LD18" s="193">
        <v>1</v>
      </c>
      <c r="LE18" s="194">
        <f t="shared" si="10"/>
        <v>23</v>
      </c>
      <c r="LF18" s="168"/>
      <c r="LG18" s="168">
        <v>3</v>
      </c>
      <c r="LH18" s="174">
        <f t="shared" si="11"/>
        <v>20</v>
      </c>
      <c r="LI18" s="195"/>
      <c r="LJ18" s="195">
        <v>1</v>
      </c>
      <c r="LK18" s="196">
        <f t="shared" si="88"/>
        <v>19</v>
      </c>
      <c r="LL18" s="168"/>
      <c r="LM18" s="168"/>
      <c r="LN18" s="168">
        <v>2</v>
      </c>
      <c r="LO18" s="174">
        <f t="shared" si="89"/>
        <v>17</v>
      </c>
      <c r="LP18" s="168"/>
      <c r="LQ18" s="168"/>
      <c r="LR18" s="168"/>
      <c r="LS18" s="174">
        <f t="shared" si="90"/>
        <v>17</v>
      </c>
      <c r="LT18" s="197"/>
      <c r="LU18" s="168"/>
      <c r="LV18" s="168">
        <v>3</v>
      </c>
      <c r="LW18" s="174">
        <f t="shared" si="91"/>
        <v>14</v>
      </c>
      <c r="LX18" s="197"/>
      <c r="LY18" s="168"/>
      <c r="LZ18" s="168"/>
      <c r="MA18" s="174">
        <f t="shared" si="92"/>
        <v>14</v>
      </c>
      <c r="MB18" s="197"/>
      <c r="MC18" s="168"/>
      <c r="MD18" s="168">
        <v>1</v>
      </c>
      <c r="ME18" s="174">
        <f t="shared" si="93"/>
        <v>13</v>
      </c>
      <c r="MF18" s="197"/>
      <c r="MG18" s="181"/>
      <c r="MH18" s="181"/>
      <c r="MI18" s="182">
        <f t="shared" si="94"/>
        <v>13</v>
      </c>
      <c r="MJ18" s="198"/>
      <c r="MK18" s="181"/>
      <c r="ML18" s="181">
        <v>3</v>
      </c>
      <c r="MM18" s="182">
        <f t="shared" si="95"/>
        <v>10</v>
      </c>
      <c r="MN18" s="198"/>
      <c r="MO18" s="168"/>
      <c r="MP18" s="168"/>
      <c r="MQ18" s="174">
        <f t="shared" si="96"/>
        <v>10</v>
      </c>
      <c r="MR18" s="197"/>
      <c r="MS18" s="168"/>
      <c r="MT18" s="168">
        <v>1</v>
      </c>
      <c r="MU18" s="174">
        <f t="shared" si="97"/>
        <v>9</v>
      </c>
      <c r="MV18" s="197"/>
      <c r="MW18" s="168"/>
      <c r="MX18" s="168">
        <v>1</v>
      </c>
      <c r="MY18" s="174">
        <f t="shared" si="98"/>
        <v>8</v>
      </c>
      <c r="MZ18" s="197"/>
      <c r="NA18" s="199"/>
      <c r="NB18" s="199">
        <v>4</v>
      </c>
      <c r="NC18" s="201">
        <f t="shared" si="122"/>
        <v>4</v>
      </c>
      <c r="ND18" s="200"/>
      <c r="NE18" s="199"/>
      <c r="NF18" s="199"/>
      <c r="NG18" s="201">
        <f t="shared" si="123"/>
        <v>4</v>
      </c>
      <c r="NH18" s="200"/>
      <c r="NI18" s="199">
        <v>36</v>
      </c>
      <c r="NJ18" s="199">
        <v>1</v>
      </c>
      <c r="NK18" s="201">
        <f t="shared" si="124"/>
        <v>39</v>
      </c>
      <c r="NL18" s="200"/>
      <c r="NM18" s="199"/>
      <c r="NN18" s="199">
        <v>1</v>
      </c>
      <c r="NO18" s="201">
        <f t="shared" si="125"/>
        <v>38</v>
      </c>
      <c r="NP18" s="200"/>
      <c r="NQ18" s="166"/>
      <c r="NR18" s="166">
        <v>1</v>
      </c>
      <c r="NS18" s="189">
        <f t="shared" si="126"/>
        <v>37</v>
      </c>
      <c r="NT18" s="202"/>
      <c r="NU18" s="166"/>
      <c r="NV18" s="166">
        <v>1</v>
      </c>
      <c r="NW18" s="189">
        <f t="shared" si="99"/>
        <v>36</v>
      </c>
      <c r="NX18" s="202"/>
      <c r="NY18" s="166"/>
      <c r="NZ18" s="166">
        <v>2</v>
      </c>
      <c r="OA18" s="189">
        <f t="shared" si="100"/>
        <v>34</v>
      </c>
      <c r="OB18" s="202"/>
      <c r="OC18" s="166"/>
      <c r="OD18" s="166">
        <v>3</v>
      </c>
      <c r="OE18" s="189">
        <f t="shared" si="101"/>
        <v>31</v>
      </c>
      <c r="OF18" s="202"/>
      <c r="OG18" s="166"/>
      <c r="OH18" s="166"/>
      <c r="OI18" s="189">
        <f t="shared" si="102"/>
        <v>31</v>
      </c>
      <c r="OJ18" s="202"/>
      <c r="OK18" s="166"/>
      <c r="OL18" s="166">
        <v>2</v>
      </c>
      <c r="OM18" s="189">
        <f t="shared" si="103"/>
        <v>29</v>
      </c>
      <c r="ON18" s="202"/>
      <c r="OO18" s="166"/>
      <c r="OP18" s="166"/>
      <c r="OQ18" s="189">
        <f t="shared" si="127"/>
        <v>29</v>
      </c>
      <c r="OR18" s="202"/>
      <c r="OS18" s="166"/>
      <c r="OT18" s="166"/>
      <c r="OU18" s="189">
        <f t="shared" si="128"/>
        <v>29</v>
      </c>
      <c r="OV18" s="202"/>
      <c r="OW18" s="166"/>
      <c r="OX18" s="166"/>
      <c r="OY18" s="189">
        <f t="shared" si="129"/>
        <v>29</v>
      </c>
      <c r="OZ18" s="202"/>
      <c r="PA18" s="166"/>
      <c r="PB18" s="166">
        <v>1</v>
      </c>
      <c r="PC18" s="189">
        <f t="shared" si="130"/>
        <v>28</v>
      </c>
      <c r="PD18" s="202"/>
      <c r="PE18" s="166"/>
      <c r="PF18" s="166"/>
      <c r="PG18" s="189">
        <f t="shared" si="131"/>
        <v>28</v>
      </c>
      <c r="PH18" s="202"/>
      <c r="PI18" s="166"/>
      <c r="PJ18" s="166"/>
      <c r="PK18" s="189">
        <f t="shared" si="132"/>
        <v>28</v>
      </c>
      <c r="PL18" s="202"/>
      <c r="PM18" s="166"/>
      <c r="PN18" s="166">
        <v>3</v>
      </c>
      <c r="PO18" s="189">
        <f t="shared" si="133"/>
        <v>25</v>
      </c>
      <c r="PP18" s="202"/>
      <c r="PQ18" s="166"/>
      <c r="PR18" s="166">
        <v>2</v>
      </c>
      <c r="PS18" s="189">
        <f t="shared" si="134"/>
        <v>23</v>
      </c>
      <c r="PT18" s="202"/>
      <c r="PU18" s="166"/>
      <c r="PV18" s="166"/>
      <c r="PW18" s="189">
        <f t="shared" si="135"/>
        <v>23</v>
      </c>
      <c r="PX18" s="202"/>
      <c r="PY18" s="166"/>
      <c r="PZ18" s="166">
        <v>2</v>
      </c>
      <c r="QA18" s="189">
        <f t="shared" si="136"/>
        <v>21</v>
      </c>
      <c r="QB18" s="202"/>
      <c r="QC18" s="166"/>
      <c r="QD18" s="166"/>
      <c r="QE18" s="189">
        <f t="shared" si="137"/>
        <v>21</v>
      </c>
      <c r="QF18" s="202"/>
      <c r="QG18" s="166"/>
      <c r="QH18" s="166"/>
      <c r="QI18" s="189">
        <f t="shared" si="138"/>
        <v>21</v>
      </c>
      <c r="QJ18" s="202"/>
      <c r="QK18" s="166"/>
      <c r="QL18" s="166">
        <v>1</v>
      </c>
      <c r="QM18" s="189">
        <f t="shared" si="139"/>
        <v>20</v>
      </c>
      <c r="QN18" s="202"/>
      <c r="QO18" s="166"/>
      <c r="QP18" s="166">
        <v>3</v>
      </c>
      <c r="QQ18" s="189">
        <f t="shared" si="140"/>
        <v>17</v>
      </c>
      <c r="QR18" s="202"/>
      <c r="QS18" s="203"/>
      <c r="QT18" s="166">
        <v>1</v>
      </c>
      <c r="QU18" s="189">
        <f t="shared" si="141"/>
        <v>16</v>
      </c>
      <c r="QV18" s="202"/>
      <c r="QW18" s="203"/>
      <c r="QX18" s="166">
        <v>1</v>
      </c>
      <c r="QY18" s="189">
        <f t="shared" si="142"/>
        <v>15</v>
      </c>
      <c r="QZ18" s="202"/>
      <c r="RA18" s="203"/>
      <c r="RB18" s="166"/>
      <c r="RC18" s="189">
        <f t="shared" si="143"/>
        <v>15</v>
      </c>
      <c r="RD18" s="202"/>
      <c r="RE18" s="203"/>
      <c r="RF18" s="166">
        <v>1</v>
      </c>
      <c r="RG18" s="189">
        <f t="shared" si="144"/>
        <v>14</v>
      </c>
      <c r="RH18" s="202"/>
      <c r="RI18" s="203"/>
      <c r="RJ18" s="166"/>
      <c r="RK18" s="189">
        <f t="shared" si="145"/>
        <v>14</v>
      </c>
      <c r="RL18" s="202"/>
      <c r="RM18" s="203"/>
      <c r="RN18" s="166">
        <v>2</v>
      </c>
      <c r="RO18" s="189">
        <f t="shared" si="146"/>
        <v>12</v>
      </c>
      <c r="RP18" s="202"/>
      <c r="RQ18" s="203"/>
      <c r="RR18" s="166">
        <v>3</v>
      </c>
      <c r="RS18" s="189">
        <f t="shared" si="147"/>
        <v>9</v>
      </c>
      <c r="RT18" s="202"/>
      <c r="RU18" s="203">
        <v>31</v>
      </c>
      <c r="RV18" s="166"/>
      <c r="RW18" s="189">
        <f t="shared" si="148"/>
        <v>40</v>
      </c>
      <c r="RX18" s="202"/>
      <c r="RY18" s="203"/>
      <c r="RZ18" s="166">
        <v>2</v>
      </c>
      <c r="SA18" s="189">
        <f t="shared" si="104"/>
        <v>38</v>
      </c>
      <c r="SB18" s="202"/>
      <c r="SC18" s="203"/>
      <c r="SD18" s="166"/>
      <c r="SE18" s="189">
        <f t="shared" si="105"/>
        <v>38</v>
      </c>
      <c r="SF18" s="202"/>
      <c r="SG18" s="203"/>
      <c r="SH18" s="166">
        <v>2</v>
      </c>
      <c r="SI18" s="189">
        <f t="shared" si="106"/>
        <v>36</v>
      </c>
      <c r="SJ18" s="202"/>
      <c r="SK18" s="203"/>
      <c r="SL18" s="166"/>
      <c r="SM18" s="189">
        <f t="shared" si="107"/>
        <v>36</v>
      </c>
      <c r="SN18" s="202"/>
      <c r="SO18" s="203"/>
      <c r="SP18" s="166">
        <v>3</v>
      </c>
      <c r="SQ18" s="189">
        <f t="shared" si="108"/>
        <v>33</v>
      </c>
      <c r="SR18" s="202"/>
      <c r="SS18" s="203"/>
      <c r="ST18" s="166">
        <v>3</v>
      </c>
      <c r="SU18" s="189">
        <f t="shared" si="109"/>
        <v>30</v>
      </c>
      <c r="SV18" s="202"/>
      <c r="SW18" s="203"/>
      <c r="SX18" s="166">
        <v>2</v>
      </c>
      <c r="SY18" s="189">
        <f t="shared" si="110"/>
        <v>28</v>
      </c>
      <c r="SZ18" s="202"/>
      <c r="TA18" s="203"/>
      <c r="TB18" s="166"/>
      <c r="TC18" s="189">
        <f t="shared" si="111"/>
        <v>28</v>
      </c>
      <c r="TD18" s="202"/>
      <c r="TE18" s="204">
        <f t="shared" si="112"/>
        <v>31</v>
      </c>
      <c r="TF18" s="205">
        <f t="shared" si="113"/>
        <v>1.1923076923076923</v>
      </c>
      <c r="TG18" s="123"/>
      <c r="TH18" s="204">
        <f t="shared" si="114"/>
        <v>29</v>
      </c>
      <c r="TI18" s="205">
        <f t="shared" si="115"/>
        <v>1.1153846153846154</v>
      </c>
      <c r="TJ18" s="124"/>
      <c r="TK18" s="204">
        <f t="shared" si="116"/>
        <v>36</v>
      </c>
      <c r="TL18" s="205">
        <f t="shared" si="117"/>
        <v>1.3333333333333333</v>
      </c>
      <c r="TM18" s="124"/>
      <c r="TN18" s="204">
        <f t="shared" si="118"/>
        <v>96</v>
      </c>
      <c r="TO18" s="205">
        <f t="shared" si="119"/>
        <v>1.2151898734177216</v>
      </c>
    </row>
    <row r="19" spans="1:535" s="206" customFormat="1" ht="27" hidden="1" customHeight="1" x14ac:dyDescent="0.45">
      <c r="A19" s="207">
        <v>15</v>
      </c>
      <c r="B19" s="159" t="s">
        <v>268</v>
      </c>
      <c r="C19" s="160" t="s">
        <v>122</v>
      </c>
      <c r="D19" s="211">
        <v>0</v>
      </c>
      <c r="E19" s="161"/>
      <c r="F19" s="161"/>
      <c r="G19" s="211">
        <f t="shared" si="12"/>
        <v>0</v>
      </c>
      <c r="H19" s="199"/>
      <c r="I19" s="161"/>
      <c r="J19" s="161"/>
      <c r="K19" s="211">
        <v>0</v>
      </c>
      <c r="L19" s="199"/>
      <c r="M19" s="161"/>
      <c r="N19" s="161"/>
      <c r="O19" s="211">
        <v>0</v>
      </c>
      <c r="P19" s="212"/>
      <c r="Q19" s="161"/>
      <c r="R19" s="161"/>
      <c r="S19" s="211">
        <v>0</v>
      </c>
      <c r="T19" s="199"/>
      <c r="U19" s="164"/>
      <c r="V19" s="215"/>
      <c r="W19" s="165">
        <f t="shared" si="0"/>
        <v>0</v>
      </c>
      <c r="X19" s="166"/>
      <c r="Y19" s="166"/>
      <c r="Z19" s="165">
        <f t="shared" si="13"/>
        <v>0</v>
      </c>
      <c r="AA19" s="167"/>
      <c r="AB19" s="168"/>
      <c r="AC19" s="169">
        <f t="shared" si="14"/>
        <v>0</v>
      </c>
      <c r="AD19" s="167"/>
      <c r="AE19" s="168"/>
      <c r="AF19" s="169">
        <f t="shared" si="15"/>
        <v>0</v>
      </c>
      <c r="AG19" s="168"/>
      <c r="AH19" s="168"/>
      <c r="AI19" s="170">
        <f t="shared" si="16"/>
        <v>0</v>
      </c>
      <c r="AJ19" s="167"/>
      <c r="AK19" s="167"/>
      <c r="AL19" s="171"/>
      <c r="AM19" s="172">
        <f t="shared" si="17"/>
        <v>0</v>
      </c>
      <c r="AN19" s="167"/>
      <c r="AO19" s="171"/>
      <c r="AP19" s="171"/>
      <c r="AQ19" s="172">
        <f t="shared" si="18"/>
        <v>0</v>
      </c>
      <c r="AR19" s="171"/>
      <c r="AS19" s="167"/>
      <c r="AT19" s="171"/>
      <c r="AU19" s="172">
        <f t="shared" si="19"/>
        <v>0</v>
      </c>
      <c r="AV19" s="168"/>
      <c r="AW19" s="168"/>
      <c r="AX19" s="168"/>
      <c r="AY19" s="169">
        <f t="shared" si="20"/>
        <v>0</v>
      </c>
      <c r="AZ19" s="168"/>
      <c r="BA19" s="168"/>
      <c r="BB19" s="169">
        <f t="shared" si="21"/>
        <v>0</v>
      </c>
      <c r="BC19" s="168"/>
      <c r="BD19" s="168"/>
      <c r="BE19" s="169">
        <f t="shared" si="22"/>
        <v>0</v>
      </c>
      <c r="BF19" s="168"/>
      <c r="BG19" s="168"/>
      <c r="BH19" s="174">
        <f t="shared" si="1"/>
        <v>0</v>
      </c>
      <c r="BI19" s="168"/>
      <c r="BJ19" s="168"/>
      <c r="BK19" s="174">
        <f t="shared" si="23"/>
        <v>0</v>
      </c>
      <c r="BL19" s="168"/>
      <c r="BM19" s="168"/>
      <c r="BN19" s="174">
        <f t="shared" si="24"/>
        <v>0</v>
      </c>
      <c r="BO19" s="168"/>
      <c r="BP19" s="168"/>
      <c r="BQ19" s="174">
        <f t="shared" si="25"/>
        <v>0</v>
      </c>
      <c r="BR19" s="168"/>
      <c r="BS19" s="168"/>
      <c r="BT19" s="174">
        <f t="shared" si="2"/>
        <v>0</v>
      </c>
      <c r="BU19" s="168"/>
      <c r="BV19" s="168"/>
      <c r="BW19" s="174">
        <f t="shared" si="26"/>
        <v>0</v>
      </c>
      <c r="BX19" s="168"/>
      <c r="BY19" s="168"/>
      <c r="BZ19" s="174">
        <f t="shared" si="27"/>
        <v>0</v>
      </c>
      <c r="CA19" s="168"/>
      <c r="CB19" s="168"/>
      <c r="CC19" s="175">
        <f t="shared" si="28"/>
        <v>0</v>
      </c>
      <c r="CD19" s="171"/>
      <c r="CE19" s="171"/>
      <c r="CF19" s="176">
        <f t="shared" si="29"/>
        <v>0</v>
      </c>
      <c r="CG19" s="171"/>
      <c r="CH19" s="171"/>
      <c r="CI19" s="176">
        <f t="shared" si="30"/>
        <v>0</v>
      </c>
      <c r="CJ19" s="171"/>
      <c r="CK19" s="171"/>
      <c r="CL19" s="177">
        <f t="shared" si="31"/>
        <v>0</v>
      </c>
      <c r="CM19" s="171"/>
      <c r="CN19" s="171"/>
      <c r="CO19" s="171"/>
      <c r="CP19" s="177">
        <f t="shared" si="32"/>
        <v>0</v>
      </c>
      <c r="CQ19" s="171"/>
      <c r="CR19" s="171"/>
      <c r="CS19" s="171"/>
      <c r="CT19" s="176">
        <f t="shared" si="33"/>
        <v>0</v>
      </c>
      <c r="CU19" s="178"/>
      <c r="CV19" s="171"/>
      <c r="CW19" s="171"/>
      <c r="CX19" s="176">
        <f t="shared" si="34"/>
        <v>0</v>
      </c>
      <c r="CY19" s="171"/>
      <c r="CZ19" s="171"/>
      <c r="DA19" s="171"/>
      <c r="DB19" s="176">
        <f t="shared" si="3"/>
        <v>0</v>
      </c>
      <c r="DC19" s="171"/>
      <c r="DD19" s="171"/>
      <c r="DE19" s="175">
        <f t="shared" si="35"/>
        <v>0</v>
      </c>
      <c r="DF19" s="179"/>
      <c r="DG19" s="171"/>
      <c r="DH19" s="171"/>
      <c r="DI19" s="176">
        <f t="shared" si="36"/>
        <v>0</v>
      </c>
      <c r="DJ19" s="180"/>
      <c r="DK19" s="180"/>
      <c r="DL19" s="176">
        <f t="shared" si="37"/>
        <v>0</v>
      </c>
      <c r="DM19" s="171"/>
      <c r="DN19" s="171"/>
      <c r="DO19" s="177">
        <f t="shared" si="38"/>
        <v>0</v>
      </c>
      <c r="DP19" s="167"/>
      <c r="DQ19" s="171"/>
      <c r="DR19" s="171"/>
      <c r="DS19" s="177">
        <f t="shared" si="39"/>
        <v>0</v>
      </c>
      <c r="DT19" s="167"/>
      <c r="DU19" s="171"/>
      <c r="DV19" s="171"/>
      <c r="DW19" s="177">
        <f t="shared" si="40"/>
        <v>0</v>
      </c>
      <c r="DX19" s="171"/>
      <c r="DY19" s="171"/>
      <c r="DZ19" s="177">
        <f t="shared" si="41"/>
        <v>0</v>
      </c>
      <c r="EA19" s="168"/>
      <c r="EB19" s="168"/>
      <c r="EC19" s="175">
        <f t="shared" si="42"/>
        <v>0</v>
      </c>
      <c r="ED19" s="167"/>
      <c r="EE19" s="168"/>
      <c r="EF19" s="168"/>
      <c r="EG19" s="174">
        <f t="shared" si="43"/>
        <v>0</v>
      </c>
      <c r="EH19" s="168"/>
      <c r="EI19" s="168"/>
      <c r="EJ19" s="174">
        <f t="shared" si="44"/>
        <v>0</v>
      </c>
      <c r="EK19" s="181"/>
      <c r="EL19" s="181"/>
      <c r="EM19" s="182">
        <f t="shared" si="45"/>
        <v>0</v>
      </c>
      <c r="EN19" s="167"/>
      <c r="EO19" s="181"/>
      <c r="EP19" s="181"/>
      <c r="EQ19" s="182">
        <f t="shared" si="46"/>
        <v>0</v>
      </c>
      <c r="ER19" s="183"/>
      <c r="ES19" s="183"/>
      <c r="ET19" s="184">
        <f t="shared" si="47"/>
        <v>0</v>
      </c>
      <c r="EU19" s="167"/>
      <c r="EV19" s="183"/>
      <c r="EW19" s="183"/>
      <c r="EX19" s="184">
        <f t="shared" si="48"/>
        <v>0</v>
      </c>
      <c r="EY19" s="185"/>
      <c r="EZ19" s="181"/>
      <c r="FA19" s="181"/>
      <c r="FB19" s="184">
        <f t="shared" si="49"/>
        <v>0</v>
      </c>
      <c r="FC19" s="181"/>
      <c r="FD19" s="181"/>
      <c r="FE19" s="182">
        <f t="shared" si="50"/>
        <v>0</v>
      </c>
      <c r="FF19" s="181"/>
      <c r="FG19" s="181"/>
      <c r="FH19" s="182">
        <f t="shared" si="51"/>
        <v>0</v>
      </c>
      <c r="FI19" s="181"/>
      <c r="FJ19" s="181"/>
      <c r="FK19" s="182">
        <f t="shared" si="52"/>
        <v>0</v>
      </c>
      <c r="FL19" s="181"/>
      <c r="FM19" s="181"/>
      <c r="FN19" s="182">
        <f t="shared" si="53"/>
        <v>0</v>
      </c>
      <c r="FO19" s="167"/>
      <c r="FP19" s="181"/>
      <c r="FQ19" s="181"/>
      <c r="FR19" s="182">
        <f t="shared" si="54"/>
        <v>0</v>
      </c>
      <c r="FS19" s="167"/>
      <c r="FT19" s="181"/>
      <c r="FU19" s="181"/>
      <c r="FV19" s="182">
        <f t="shared" si="55"/>
        <v>0</v>
      </c>
      <c r="FW19" s="167"/>
      <c r="FX19" s="181"/>
      <c r="FY19" s="181"/>
      <c r="FZ19" s="182">
        <f t="shared" si="56"/>
        <v>0</v>
      </c>
      <c r="GA19" s="181"/>
      <c r="GB19" s="181"/>
      <c r="GC19" s="182">
        <f t="shared" si="57"/>
        <v>0</v>
      </c>
      <c r="GD19" s="181"/>
      <c r="GE19" s="181"/>
      <c r="GF19" s="188">
        <f t="shared" si="58"/>
        <v>0</v>
      </c>
      <c r="GG19" s="167"/>
      <c r="GH19" s="181"/>
      <c r="GI19" s="181"/>
      <c r="GJ19" s="188">
        <f t="shared" si="120"/>
        <v>0</v>
      </c>
      <c r="GK19" s="167"/>
      <c r="GL19" s="181"/>
      <c r="GM19" s="181"/>
      <c r="GN19" s="182">
        <f t="shared" si="121"/>
        <v>0</v>
      </c>
      <c r="GO19" s="181"/>
      <c r="GP19" s="181"/>
      <c r="GQ19" s="182">
        <f t="shared" si="59"/>
        <v>0</v>
      </c>
      <c r="GR19" s="181"/>
      <c r="GS19" s="181"/>
      <c r="GT19" s="182">
        <f t="shared" si="60"/>
        <v>0</v>
      </c>
      <c r="GU19" s="181"/>
      <c r="GV19" s="181"/>
      <c r="GW19" s="182">
        <f t="shared" si="61"/>
        <v>0</v>
      </c>
      <c r="GX19" s="181"/>
      <c r="GY19" s="181"/>
      <c r="GZ19" s="182">
        <f t="shared" si="62"/>
        <v>0</v>
      </c>
      <c r="HA19" s="168"/>
      <c r="HB19" s="181"/>
      <c r="HC19" s="182">
        <f t="shared" si="63"/>
        <v>0</v>
      </c>
      <c r="HD19" s="168"/>
      <c r="HE19" s="181"/>
      <c r="HF19" s="182">
        <f t="shared" si="64"/>
        <v>0</v>
      </c>
      <c r="HG19" s="181"/>
      <c r="HH19" s="181"/>
      <c r="HI19" s="182">
        <f t="shared" si="4"/>
        <v>0</v>
      </c>
      <c r="HJ19" s="181"/>
      <c r="HK19" s="181"/>
      <c r="HL19" s="182">
        <f t="shared" si="5"/>
        <v>0</v>
      </c>
      <c r="HM19" s="167"/>
      <c r="HN19" s="181"/>
      <c r="HO19" s="181"/>
      <c r="HP19" s="182">
        <f t="shared" si="65"/>
        <v>0</v>
      </c>
      <c r="HQ19" s="181"/>
      <c r="HR19" s="181"/>
      <c r="HS19" s="181"/>
      <c r="HT19" s="182">
        <f t="shared" si="66"/>
        <v>0</v>
      </c>
      <c r="HU19" s="181"/>
      <c r="HV19" s="181"/>
      <c r="HW19" s="181"/>
      <c r="HX19" s="182">
        <f t="shared" si="67"/>
        <v>0</v>
      </c>
      <c r="HY19" s="181"/>
      <c r="HZ19" s="181"/>
      <c r="IA19" s="182">
        <f t="shared" si="68"/>
        <v>0</v>
      </c>
      <c r="IB19" s="181"/>
      <c r="IC19" s="181"/>
      <c r="ID19" s="182">
        <f t="shared" si="69"/>
        <v>0</v>
      </c>
      <c r="IE19" s="168"/>
      <c r="IF19" s="168"/>
      <c r="IG19" s="175">
        <f t="shared" si="70"/>
        <v>0</v>
      </c>
      <c r="IH19" s="167"/>
      <c r="II19" s="168"/>
      <c r="IJ19" s="168"/>
      <c r="IK19" s="175">
        <f t="shared" si="71"/>
        <v>0</v>
      </c>
      <c r="IL19" s="167"/>
      <c r="IM19" s="181"/>
      <c r="IN19" s="181"/>
      <c r="IO19" s="182">
        <f t="shared" si="72"/>
        <v>0</v>
      </c>
      <c r="IP19" s="181"/>
      <c r="IQ19" s="181"/>
      <c r="IR19" s="182">
        <f t="shared" si="6"/>
        <v>0</v>
      </c>
      <c r="IS19" s="181"/>
      <c r="IT19" s="181"/>
      <c r="IU19" s="182">
        <f t="shared" si="7"/>
        <v>0</v>
      </c>
      <c r="IV19" s="181"/>
      <c r="IW19" s="181"/>
      <c r="IX19" s="182">
        <f t="shared" si="8"/>
        <v>0</v>
      </c>
      <c r="IY19" s="166"/>
      <c r="IZ19" s="166"/>
      <c r="JA19" s="189">
        <f t="shared" si="9"/>
        <v>0</v>
      </c>
      <c r="JB19" s="166"/>
      <c r="JC19" s="166"/>
      <c r="JD19" s="189">
        <f t="shared" si="73"/>
        <v>0</v>
      </c>
      <c r="JE19" s="166"/>
      <c r="JF19" s="166"/>
      <c r="JG19" s="189">
        <f t="shared" si="74"/>
        <v>0</v>
      </c>
      <c r="JH19" s="171"/>
      <c r="JI19" s="171"/>
      <c r="JJ19" s="190">
        <f t="shared" si="75"/>
        <v>0</v>
      </c>
      <c r="JK19" s="167"/>
      <c r="JL19" s="171"/>
      <c r="JM19" s="171"/>
      <c r="JN19" s="190">
        <f t="shared" si="76"/>
        <v>0</v>
      </c>
      <c r="JO19" s="167"/>
      <c r="JP19" s="159"/>
      <c r="JQ19" s="159"/>
      <c r="JR19" s="191">
        <f t="shared" si="77"/>
        <v>0</v>
      </c>
      <c r="JS19" s="192"/>
      <c r="JT19" s="193"/>
      <c r="JU19" s="193"/>
      <c r="JV19" s="194">
        <f t="shared" si="78"/>
        <v>0</v>
      </c>
      <c r="JW19" s="159"/>
      <c r="JX19" s="159"/>
      <c r="JY19" s="194">
        <f t="shared" si="79"/>
        <v>0</v>
      </c>
      <c r="JZ19" s="168"/>
      <c r="KA19" s="168"/>
      <c r="KB19" s="190">
        <f t="shared" si="80"/>
        <v>0</v>
      </c>
      <c r="KC19" s="192"/>
      <c r="KD19" s="168"/>
      <c r="KE19" s="168"/>
      <c r="KF19" s="190">
        <f t="shared" si="81"/>
        <v>0</v>
      </c>
      <c r="KG19" s="166"/>
      <c r="KH19" s="166"/>
      <c r="KI19" s="191">
        <f t="shared" si="82"/>
        <v>0</v>
      </c>
      <c r="KJ19" s="192"/>
      <c r="KK19" s="166"/>
      <c r="KL19" s="166"/>
      <c r="KM19" s="191">
        <f t="shared" si="83"/>
        <v>0</v>
      </c>
      <c r="KN19" s="192"/>
      <c r="KO19" s="166"/>
      <c r="KP19" s="166"/>
      <c r="KQ19" s="191">
        <f t="shared" si="84"/>
        <v>0</v>
      </c>
      <c r="KR19" s="168"/>
      <c r="KS19" s="168"/>
      <c r="KT19" s="174">
        <f t="shared" si="85"/>
        <v>0</v>
      </c>
      <c r="KU19" s="168"/>
      <c r="KV19" s="168"/>
      <c r="KW19" s="168"/>
      <c r="KX19" s="194">
        <f t="shared" si="86"/>
        <v>0</v>
      </c>
      <c r="KY19" s="193"/>
      <c r="KZ19" s="193"/>
      <c r="LA19" s="193"/>
      <c r="LB19" s="194">
        <f t="shared" si="87"/>
        <v>0</v>
      </c>
      <c r="LC19" s="193"/>
      <c r="LD19" s="193"/>
      <c r="LE19" s="194">
        <f t="shared" si="10"/>
        <v>0</v>
      </c>
      <c r="LF19" s="168"/>
      <c r="LG19" s="168"/>
      <c r="LH19" s="174">
        <f t="shared" si="11"/>
        <v>0</v>
      </c>
      <c r="LI19" s="195"/>
      <c r="LJ19" s="195"/>
      <c r="LK19" s="196">
        <f t="shared" si="88"/>
        <v>0</v>
      </c>
      <c r="LL19" s="168"/>
      <c r="LM19" s="168"/>
      <c r="LN19" s="168"/>
      <c r="LO19" s="174">
        <f t="shared" si="89"/>
        <v>0</v>
      </c>
      <c r="LP19" s="168"/>
      <c r="LQ19" s="168"/>
      <c r="LR19" s="168"/>
      <c r="LS19" s="174">
        <f t="shared" si="90"/>
        <v>0</v>
      </c>
      <c r="LT19" s="197"/>
      <c r="LU19" s="168"/>
      <c r="LV19" s="168"/>
      <c r="LW19" s="174">
        <f t="shared" si="91"/>
        <v>0</v>
      </c>
      <c r="LX19" s="197"/>
      <c r="LY19" s="168"/>
      <c r="LZ19" s="168"/>
      <c r="MA19" s="174">
        <f t="shared" si="92"/>
        <v>0</v>
      </c>
      <c r="MB19" s="197"/>
      <c r="MC19" s="168"/>
      <c r="MD19" s="168"/>
      <c r="ME19" s="174">
        <f t="shared" si="93"/>
        <v>0</v>
      </c>
      <c r="MF19" s="197"/>
      <c r="MG19" s="181"/>
      <c r="MH19" s="181"/>
      <c r="MI19" s="182">
        <f t="shared" si="94"/>
        <v>0</v>
      </c>
      <c r="MJ19" s="198"/>
      <c r="MK19" s="181"/>
      <c r="ML19" s="181"/>
      <c r="MM19" s="182">
        <f t="shared" si="95"/>
        <v>0</v>
      </c>
      <c r="MN19" s="198"/>
      <c r="MO19" s="168"/>
      <c r="MP19" s="168"/>
      <c r="MQ19" s="174">
        <f t="shared" si="96"/>
        <v>0</v>
      </c>
      <c r="MR19" s="197"/>
      <c r="MS19" s="168"/>
      <c r="MT19" s="168"/>
      <c r="MU19" s="174">
        <f t="shared" si="97"/>
        <v>0</v>
      </c>
      <c r="MV19" s="197"/>
      <c r="MW19" s="168"/>
      <c r="MX19" s="168"/>
      <c r="MY19" s="174">
        <f t="shared" si="98"/>
        <v>0</v>
      </c>
      <c r="MZ19" s="197"/>
      <c r="NA19" s="199"/>
      <c r="NB19" s="199"/>
      <c r="NC19" s="201">
        <f t="shared" si="122"/>
        <v>0</v>
      </c>
      <c r="ND19" s="200"/>
      <c r="NE19" s="199"/>
      <c r="NF19" s="199"/>
      <c r="NG19" s="201">
        <f t="shared" si="123"/>
        <v>0</v>
      </c>
      <c r="NH19" s="200"/>
      <c r="NI19" s="199"/>
      <c r="NJ19" s="199"/>
      <c r="NK19" s="201">
        <f t="shared" si="124"/>
        <v>0</v>
      </c>
      <c r="NL19" s="200"/>
      <c r="NM19" s="199"/>
      <c r="NN19" s="199"/>
      <c r="NO19" s="201">
        <f t="shared" si="125"/>
        <v>0</v>
      </c>
      <c r="NP19" s="200"/>
      <c r="NQ19" s="166"/>
      <c r="NR19" s="166"/>
      <c r="NS19" s="189">
        <f t="shared" si="126"/>
        <v>0</v>
      </c>
      <c r="NT19" s="202"/>
      <c r="NU19" s="166"/>
      <c r="NV19" s="166"/>
      <c r="NW19" s="189">
        <f t="shared" si="99"/>
        <v>0</v>
      </c>
      <c r="NX19" s="202"/>
      <c r="NY19" s="166"/>
      <c r="NZ19" s="166"/>
      <c r="OA19" s="189">
        <f t="shared" si="100"/>
        <v>0</v>
      </c>
      <c r="OB19" s="202"/>
      <c r="OC19" s="166"/>
      <c r="OD19" s="166"/>
      <c r="OE19" s="189">
        <f t="shared" si="101"/>
        <v>0</v>
      </c>
      <c r="OF19" s="202"/>
      <c r="OG19" s="166"/>
      <c r="OH19" s="166"/>
      <c r="OI19" s="189">
        <f t="shared" si="102"/>
        <v>0</v>
      </c>
      <c r="OJ19" s="202"/>
      <c r="OK19" s="166"/>
      <c r="OL19" s="166"/>
      <c r="OM19" s="189">
        <f t="shared" si="103"/>
        <v>0</v>
      </c>
      <c r="ON19" s="202"/>
      <c r="OO19" s="166"/>
      <c r="OP19" s="166"/>
      <c r="OQ19" s="189">
        <f t="shared" si="127"/>
        <v>0</v>
      </c>
      <c r="OR19" s="202"/>
      <c r="OS19" s="166"/>
      <c r="OT19" s="166"/>
      <c r="OU19" s="189">
        <f t="shared" si="128"/>
        <v>0</v>
      </c>
      <c r="OV19" s="202"/>
      <c r="OW19" s="166"/>
      <c r="OX19" s="166"/>
      <c r="OY19" s="189">
        <f t="shared" si="129"/>
        <v>0</v>
      </c>
      <c r="OZ19" s="202"/>
      <c r="PA19" s="166"/>
      <c r="PB19" s="166"/>
      <c r="PC19" s="189">
        <f t="shared" si="130"/>
        <v>0</v>
      </c>
      <c r="PD19" s="202"/>
      <c r="PE19" s="166"/>
      <c r="PF19" s="166"/>
      <c r="PG19" s="189">
        <f t="shared" si="131"/>
        <v>0</v>
      </c>
      <c r="PH19" s="202"/>
      <c r="PI19" s="166"/>
      <c r="PJ19" s="166"/>
      <c r="PK19" s="189">
        <f t="shared" si="132"/>
        <v>0</v>
      </c>
      <c r="PL19" s="202"/>
      <c r="PM19" s="166"/>
      <c r="PN19" s="166"/>
      <c r="PO19" s="189">
        <f t="shared" si="133"/>
        <v>0</v>
      </c>
      <c r="PP19" s="202"/>
      <c r="PQ19" s="166"/>
      <c r="PR19" s="166"/>
      <c r="PS19" s="189">
        <f t="shared" si="134"/>
        <v>0</v>
      </c>
      <c r="PT19" s="202"/>
      <c r="PU19" s="166"/>
      <c r="PV19" s="166"/>
      <c r="PW19" s="189">
        <f t="shared" si="135"/>
        <v>0</v>
      </c>
      <c r="PX19" s="202"/>
      <c r="PY19" s="166"/>
      <c r="PZ19" s="166"/>
      <c r="QA19" s="189">
        <f t="shared" si="136"/>
        <v>0</v>
      </c>
      <c r="QB19" s="202"/>
      <c r="QC19" s="166"/>
      <c r="QD19" s="166"/>
      <c r="QE19" s="189">
        <f t="shared" si="137"/>
        <v>0</v>
      </c>
      <c r="QF19" s="202"/>
      <c r="QG19" s="166"/>
      <c r="QH19" s="166"/>
      <c r="QI19" s="189">
        <f t="shared" si="138"/>
        <v>0</v>
      </c>
      <c r="QJ19" s="202"/>
      <c r="QK19" s="166"/>
      <c r="QL19" s="166"/>
      <c r="QM19" s="189">
        <f t="shared" si="139"/>
        <v>0</v>
      </c>
      <c r="QN19" s="202"/>
      <c r="QO19" s="166"/>
      <c r="QP19" s="166"/>
      <c r="QQ19" s="189">
        <f t="shared" si="140"/>
        <v>0</v>
      </c>
      <c r="QR19" s="202"/>
      <c r="QS19" s="203"/>
      <c r="QT19" s="166"/>
      <c r="QU19" s="189">
        <f t="shared" si="141"/>
        <v>0</v>
      </c>
      <c r="QV19" s="202"/>
      <c r="QW19" s="203"/>
      <c r="QX19" s="166"/>
      <c r="QY19" s="189">
        <f t="shared" si="142"/>
        <v>0</v>
      </c>
      <c r="QZ19" s="202"/>
      <c r="RA19" s="203"/>
      <c r="RB19" s="166"/>
      <c r="RC19" s="189">
        <f t="shared" si="143"/>
        <v>0</v>
      </c>
      <c r="RD19" s="202"/>
      <c r="RE19" s="203"/>
      <c r="RF19" s="166"/>
      <c r="RG19" s="189">
        <f t="shared" si="144"/>
        <v>0</v>
      </c>
      <c r="RH19" s="202"/>
      <c r="RI19" s="203"/>
      <c r="RJ19" s="166"/>
      <c r="RK19" s="189">
        <f t="shared" si="145"/>
        <v>0</v>
      </c>
      <c r="RL19" s="202"/>
      <c r="RM19" s="203"/>
      <c r="RN19" s="166"/>
      <c r="RO19" s="189">
        <f t="shared" si="146"/>
        <v>0</v>
      </c>
      <c r="RP19" s="202"/>
      <c r="RQ19" s="203"/>
      <c r="RR19" s="166"/>
      <c r="RS19" s="189">
        <f t="shared" si="147"/>
        <v>0</v>
      </c>
      <c r="RT19" s="202"/>
      <c r="RU19" s="203"/>
      <c r="RV19" s="166"/>
      <c r="RW19" s="189">
        <f t="shared" si="148"/>
        <v>0</v>
      </c>
      <c r="RX19" s="202"/>
      <c r="RY19" s="203"/>
      <c r="RZ19" s="166"/>
      <c r="SA19" s="189">
        <f t="shared" si="104"/>
        <v>0</v>
      </c>
      <c r="SB19" s="202"/>
      <c r="SC19" s="203"/>
      <c r="SD19" s="166"/>
      <c r="SE19" s="189">
        <f t="shared" si="105"/>
        <v>0</v>
      </c>
      <c r="SF19" s="202"/>
      <c r="SG19" s="203"/>
      <c r="SH19" s="166"/>
      <c r="SI19" s="189">
        <f t="shared" si="106"/>
        <v>0</v>
      </c>
      <c r="SJ19" s="202"/>
      <c r="SK19" s="203"/>
      <c r="SL19" s="166"/>
      <c r="SM19" s="189">
        <f t="shared" si="107"/>
        <v>0</v>
      </c>
      <c r="SN19" s="202"/>
      <c r="SO19" s="203"/>
      <c r="SP19" s="166"/>
      <c r="SQ19" s="189">
        <f t="shared" si="108"/>
        <v>0</v>
      </c>
      <c r="SR19" s="202"/>
      <c r="SS19" s="203"/>
      <c r="ST19" s="166"/>
      <c r="SU19" s="189">
        <f t="shared" si="109"/>
        <v>0</v>
      </c>
      <c r="SV19" s="202"/>
      <c r="SW19" s="203"/>
      <c r="SX19" s="166"/>
      <c r="SY19" s="189">
        <f t="shared" si="110"/>
        <v>0</v>
      </c>
      <c r="SZ19" s="202"/>
      <c r="TA19" s="203"/>
      <c r="TB19" s="166"/>
      <c r="TC19" s="189">
        <f t="shared" si="111"/>
        <v>0</v>
      </c>
      <c r="TD19" s="202"/>
      <c r="TE19" s="204">
        <f t="shared" si="112"/>
        <v>0</v>
      </c>
      <c r="TF19" s="205">
        <f t="shared" si="113"/>
        <v>0</v>
      </c>
      <c r="TG19" s="123"/>
      <c r="TH19" s="204">
        <f t="shared" si="114"/>
        <v>0</v>
      </c>
      <c r="TI19" s="205">
        <f t="shared" si="115"/>
        <v>0</v>
      </c>
      <c r="TJ19" s="124"/>
      <c r="TK19" s="204">
        <f t="shared" si="116"/>
        <v>0</v>
      </c>
      <c r="TL19" s="205">
        <f t="shared" si="117"/>
        <v>0</v>
      </c>
      <c r="TM19" s="124"/>
      <c r="TN19" s="204">
        <f t="shared" si="118"/>
        <v>0</v>
      </c>
      <c r="TO19" s="205">
        <f t="shared" si="119"/>
        <v>0</v>
      </c>
    </row>
    <row r="20" spans="1:535" s="206" customFormat="1" ht="28.5" hidden="1" x14ac:dyDescent="0.45">
      <c r="A20" s="207">
        <v>16</v>
      </c>
      <c r="B20" s="217" t="s">
        <v>269</v>
      </c>
      <c r="C20" s="160" t="s">
        <v>122</v>
      </c>
      <c r="D20" s="211">
        <v>1</v>
      </c>
      <c r="E20" s="161"/>
      <c r="F20" s="161"/>
      <c r="G20" s="211">
        <f t="shared" si="12"/>
        <v>1</v>
      </c>
      <c r="H20" s="199"/>
      <c r="I20" s="161"/>
      <c r="J20" s="161"/>
      <c r="K20" s="211">
        <v>1</v>
      </c>
      <c r="L20" s="199"/>
      <c r="M20" s="161"/>
      <c r="N20" s="161"/>
      <c r="O20" s="211">
        <v>1</v>
      </c>
      <c r="P20" s="212"/>
      <c r="Q20" s="161"/>
      <c r="R20" s="161"/>
      <c r="S20" s="211">
        <v>1</v>
      </c>
      <c r="T20" s="199"/>
      <c r="U20" s="164"/>
      <c r="V20" s="215"/>
      <c r="W20" s="165">
        <f t="shared" si="0"/>
        <v>1</v>
      </c>
      <c r="X20" s="166"/>
      <c r="Y20" s="166"/>
      <c r="Z20" s="165">
        <f t="shared" si="13"/>
        <v>1</v>
      </c>
      <c r="AA20" s="167"/>
      <c r="AB20" s="168"/>
      <c r="AC20" s="169">
        <f t="shared" si="14"/>
        <v>1</v>
      </c>
      <c r="AD20" s="167"/>
      <c r="AE20" s="168"/>
      <c r="AF20" s="169">
        <f t="shared" si="15"/>
        <v>1</v>
      </c>
      <c r="AG20" s="168"/>
      <c r="AH20" s="168"/>
      <c r="AI20" s="170">
        <f t="shared" si="16"/>
        <v>1</v>
      </c>
      <c r="AJ20" s="167"/>
      <c r="AK20" s="167"/>
      <c r="AL20" s="171"/>
      <c r="AM20" s="172">
        <f t="shared" si="17"/>
        <v>1</v>
      </c>
      <c r="AN20" s="167"/>
      <c r="AO20" s="171"/>
      <c r="AP20" s="171"/>
      <c r="AQ20" s="172">
        <f t="shared" si="18"/>
        <v>1</v>
      </c>
      <c r="AR20" s="171"/>
      <c r="AS20" s="167"/>
      <c r="AT20" s="171"/>
      <c r="AU20" s="172">
        <f t="shared" si="19"/>
        <v>1</v>
      </c>
      <c r="AV20" s="168"/>
      <c r="AW20" s="168"/>
      <c r="AX20" s="168"/>
      <c r="AY20" s="169">
        <f t="shared" si="20"/>
        <v>1</v>
      </c>
      <c r="AZ20" s="168"/>
      <c r="BA20" s="168"/>
      <c r="BB20" s="169">
        <f t="shared" si="21"/>
        <v>1</v>
      </c>
      <c r="BC20" s="168"/>
      <c r="BD20" s="168"/>
      <c r="BE20" s="169">
        <f t="shared" si="22"/>
        <v>1</v>
      </c>
      <c r="BF20" s="168"/>
      <c r="BG20" s="168"/>
      <c r="BH20" s="174">
        <f t="shared" si="1"/>
        <v>1</v>
      </c>
      <c r="BI20" s="168"/>
      <c r="BJ20" s="168"/>
      <c r="BK20" s="174">
        <f t="shared" si="23"/>
        <v>1</v>
      </c>
      <c r="BL20" s="168"/>
      <c r="BM20" s="168"/>
      <c r="BN20" s="174">
        <f t="shared" si="24"/>
        <v>1</v>
      </c>
      <c r="BO20" s="168"/>
      <c r="BP20" s="168"/>
      <c r="BQ20" s="174">
        <f t="shared" si="25"/>
        <v>1</v>
      </c>
      <c r="BR20" s="168"/>
      <c r="BS20" s="168"/>
      <c r="BT20" s="174">
        <f t="shared" si="2"/>
        <v>1</v>
      </c>
      <c r="BU20" s="168"/>
      <c r="BV20" s="168"/>
      <c r="BW20" s="174">
        <f t="shared" si="26"/>
        <v>1</v>
      </c>
      <c r="BX20" s="168"/>
      <c r="BY20" s="168"/>
      <c r="BZ20" s="174">
        <f t="shared" si="27"/>
        <v>1</v>
      </c>
      <c r="CA20" s="168"/>
      <c r="CB20" s="168"/>
      <c r="CC20" s="175">
        <f t="shared" si="28"/>
        <v>1</v>
      </c>
      <c r="CD20" s="171"/>
      <c r="CE20" s="171"/>
      <c r="CF20" s="176">
        <f t="shared" si="29"/>
        <v>1</v>
      </c>
      <c r="CG20" s="171"/>
      <c r="CH20" s="171"/>
      <c r="CI20" s="176">
        <f t="shared" si="30"/>
        <v>1</v>
      </c>
      <c r="CJ20" s="171"/>
      <c r="CK20" s="171"/>
      <c r="CL20" s="177">
        <f t="shared" si="31"/>
        <v>1</v>
      </c>
      <c r="CM20" s="171"/>
      <c r="CN20" s="171"/>
      <c r="CO20" s="171"/>
      <c r="CP20" s="177">
        <f t="shared" si="32"/>
        <v>1</v>
      </c>
      <c r="CQ20" s="171"/>
      <c r="CR20" s="171"/>
      <c r="CS20" s="171"/>
      <c r="CT20" s="176">
        <f t="shared" si="33"/>
        <v>1</v>
      </c>
      <c r="CU20" s="178"/>
      <c r="CV20" s="171"/>
      <c r="CW20" s="171"/>
      <c r="CX20" s="176">
        <f t="shared" si="34"/>
        <v>1</v>
      </c>
      <c r="CY20" s="171"/>
      <c r="CZ20" s="171"/>
      <c r="DA20" s="171"/>
      <c r="DB20" s="176">
        <f t="shared" si="3"/>
        <v>1</v>
      </c>
      <c r="DC20" s="171"/>
      <c r="DD20" s="171"/>
      <c r="DE20" s="175">
        <f t="shared" si="35"/>
        <v>1</v>
      </c>
      <c r="DF20" s="179"/>
      <c r="DG20" s="171"/>
      <c r="DH20" s="171"/>
      <c r="DI20" s="176">
        <f t="shared" si="36"/>
        <v>1</v>
      </c>
      <c r="DJ20" s="180"/>
      <c r="DK20" s="180"/>
      <c r="DL20" s="176">
        <f t="shared" si="37"/>
        <v>1</v>
      </c>
      <c r="DM20" s="171"/>
      <c r="DN20" s="171"/>
      <c r="DO20" s="177">
        <f t="shared" si="38"/>
        <v>1</v>
      </c>
      <c r="DP20" s="167"/>
      <c r="DQ20" s="171"/>
      <c r="DR20" s="171"/>
      <c r="DS20" s="177">
        <f t="shared" si="39"/>
        <v>1</v>
      </c>
      <c r="DT20" s="167"/>
      <c r="DU20" s="171"/>
      <c r="DV20" s="171"/>
      <c r="DW20" s="177">
        <f t="shared" si="40"/>
        <v>1</v>
      </c>
      <c r="DX20" s="171"/>
      <c r="DY20" s="171"/>
      <c r="DZ20" s="177">
        <f t="shared" si="41"/>
        <v>1</v>
      </c>
      <c r="EA20" s="168"/>
      <c r="EB20" s="168"/>
      <c r="EC20" s="175">
        <f t="shared" si="42"/>
        <v>1</v>
      </c>
      <c r="ED20" s="167"/>
      <c r="EE20" s="168"/>
      <c r="EF20" s="168"/>
      <c r="EG20" s="174">
        <f t="shared" si="43"/>
        <v>1</v>
      </c>
      <c r="EH20" s="168"/>
      <c r="EI20" s="168"/>
      <c r="EJ20" s="174">
        <f t="shared" si="44"/>
        <v>1</v>
      </c>
      <c r="EK20" s="181"/>
      <c r="EL20" s="181"/>
      <c r="EM20" s="182">
        <f t="shared" si="45"/>
        <v>1</v>
      </c>
      <c r="EN20" s="167"/>
      <c r="EO20" s="181"/>
      <c r="EP20" s="181"/>
      <c r="EQ20" s="182">
        <f t="shared" si="46"/>
        <v>1</v>
      </c>
      <c r="ER20" s="183"/>
      <c r="ES20" s="183"/>
      <c r="ET20" s="184">
        <f t="shared" si="47"/>
        <v>1</v>
      </c>
      <c r="EU20" s="167"/>
      <c r="EV20" s="183"/>
      <c r="EW20" s="183"/>
      <c r="EX20" s="184">
        <f t="shared" si="48"/>
        <v>1</v>
      </c>
      <c r="EY20" s="185"/>
      <c r="EZ20" s="181"/>
      <c r="FA20" s="181"/>
      <c r="FB20" s="184">
        <f t="shared" si="49"/>
        <v>1</v>
      </c>
      <c r="FC20" s="181"/>
      <c r="FD20" s="181"/>
      <c r="FE20" s="182">
        <f t="shared" si="50"/>
        <v>1</v>
      </c>
      <c r="FF20" s="181"/>
      <c r="FG20" s="181"/>
      <c r="FH20" s="182">
        <f t="shared" si="51"/>
        <v>1</v>
      </c>
      <c r="FI20" s="181"/>
      <c r="FJ20" s="181"/>
      <c r="FK20" s="182">
        <f t="shared" si="52"/>
        <v>1</v>
      </c>
      <c r="FL20" s="181"/>
      <c r="FM20" s="181"/>
      <c r="FN20" s="182">
        <f t="shared" si="53"/>
        <v>1</v>
      </c>
      <c r="FO20" s="167"/>
      <c r="FP20" s="181"/>
      <c r="FQ20" s="181"/>
      <c r="FR20" s="182">
        <f t="shared" si="54"/>
        <v>1</v>
      </c>
      <c r="FS20" s="167"/>
      <c r="FT20" s="181"/>
      <c r="FU20" s="181"/>
      <c r="FV20" s="182">
        <f t="shared" si="55"/>
        <v>1</v>
      </c>
      <c r="FW20" s="167"/>
      <c r="FX20" s="181"/>
      <c r="FY20" s="181"/>
      <c r="FZ20" s="182">
        <f t="shared" si="56"/>
        <v>1</v>
      </c>
      <c r="GA20" s="181"/>
      <c r="GB20" s="181"/>
      <c r="GC20" s="182">
        <f t="shared" si="57"/>
        <v>1</v>
      </c>
      <c r="GD20" s="181"/>
      <c r="GE20" s="181"/>
      <c r="GF20" s="188">
        <f t="shared" si="58"/>
        <v>1</v>
      </c>
      <c r="GG20" s="167"/>
      <c r="GH20" s="181"/>
      <c r="GI20" s="181"/>
      <c r="GJ20" s="188">
        <f t="shared" si="120"/>
        <v>1</v>
      </c>
      <c r="GK20" s="167"/>
      <c r="GL20" s="181"/>
      <c r="GM20" s="181"/>
      <c r="GN20" s="182">
        <f t="shared" si="121"/>
        <v>1</v>
      </c>
      <c r="GO20" s="181"/>
      <c r="GP20" s="181"/>
      <c r="GQ20" s="182">
        <f t="shared" si="59"/>
        <v>1</v>
      </c>
      <c r="GR20" s="181"/>
      <c r="GS20" s="181"/>
      <c r="GT20" s="182">
        <f t="shared" si="60"/>
        <v>1</v>
      </c>
      <c r="GU20" s="181"/>
      <c r="GV20" s="181"/>
      <c r="GW20" s="182">
        <f t="shared" si="61"/>
        <v>1</v>
      </c>
      <c r="GX20" s="181"/>
      <c r="GY20" s="181"/>
      <c r="GZ20" s="182">
        <f t="shared" si="62"/>
        <v>1</v>
      </c>
      <c r="HA20" s="168"/>
      <c r="HB20" s="181"/>
      <c r="HC20" s="182">
        <f t="shared" si="63"/>
        <v>1</v>
      </c>
      <c r="HD20" s="168"/>
      <c r="HE20" s="181"/>
      <c r="HF20" s="182">
        <f t="shared" si="64"/>
        <v>1</v>
      </c>
      <c r="HG20" s="181"/>
      <c r="HH20" s="181"/>
      <c r="HI20" s="182">
        <f t="shared" si="4"/>
        <v>1</v>
      </c>
      <c r="HJ20" s="181"/>
      <c r="HK20" s="181"/>
      <c r="HL20" s="182">
        <f t="shared" si="5"/>
        <v>1</v>
      </c>
      <c r="HM20" s="167"/>
      <c r="HN20" s="181"/>
      <c r="HO20" s="181"/>
      <c r="HP20" s="182">
        <f t="shared" si="65"/>
        <v>1</v>
      </c>
      <c r="HQ20" s="181"/>
      <c r="HR20" s="181"/>
      <c r="HS20" s="181"/>
      <c r="HT20" s="182">
        <f t="shared" si="66"/>
        <v>1</v>
      </c>
      <c r="HU20" s="181"/>
      <c r="HV20" s="181"/>
      <c r="HW20" s="181"/>
      <c r="HX20" s="182">
        <f t="shared" si="67"/>
        <v>1</v>
      </c>
      <c r="HY20" s="181"/>
      <c r="HZ20" s="181"/>
      <c r="IA20" s="182">
        <f t="shared" si="68"/>
        <v>1</v>
      </c>
      <c r="IB20" s="181"/>
      <c r="IC20" s="181"/>
      <c r="ID20" s="182">
        <f t="shared" si="69"/>
        <v>1</v>
      </c>
      <c r="IE20" s="168"/>
      <c r="IF20" s="168"/>
      <c r="IG20" s="175">
        <f t="shared" si="70"/>
        <v>1</v>
      </c>
      <c r="IH20" s="167"/>
      <c r="II20" s="168"/>
      <c r="IJ20" s="168"/>
      <c r="IK20" s="175">
        <f t="shared" si="71"/>
        <v>1</v>
      </c>
      <c r="IL20" s="167"/>
      <c r="IM20" s="181"/>
      <c r="IN20" s="181"/>
      <c r="IO20" s="182">
        <f t="shared" si="72"/>
        <v>1</v>
      </c>
      <c r="IP20" s="181"/>
      <c r="IQ20" s="181"/>
      <c r="IR20" s="182">
        <f t="shared" si="6"/>
        <v>1</v>
      </c>
      <c r="IS20" s="181"/>
      <c r="IT20" s="181"/>
      <c r="IU20" s="182">
        <f t="shared" si="7"/>
        <v>1</v>
      </c>
      <c r="IV20" s="181"/>
      <c r="IW20" s="181"/>
      <c r="IX20" s="182">
        <f t="shared" si="8"/>
        <v>1</v>
      </c>
      <c r="IY20" s="166"/>
      <c r="IZ20" s="166"/>
      <c r="JA20" s="189">
        <f t="shared" si="9"/>
        <v>1</v>
      </c>
      <c r="JB20" s="166"/>
      <c r="JC20" s="166"/>
      <c r="JD20" s="189">
        <f t="shared" si="73"/>
        <v>1</v>
      </c>
      <c r="JE20" s="166"/>
      <c r="JF20" s="166"/>
      <c r="JG20" s="189">
        <f t="shared" si="74"/>
        <v>1</v>
      </c>
      <c r="JH20" s="171"/>
      <c r="JI20" s="171"/>
      <c r="JJ20" s="190">
        <f t="shared" si="75"/>
        <v>1</v>
      </c>
      <c r="JK20" s="167"/>
      <c r="JL20" s="171"/>
      <c r="JM20" s="171"/>
      <c r="JN20" s="190">
        <f t="shared" si="76"/>
        <v>1</v>
      </c>
      <c r="JO20" s="167"/>
      <c r="JP20" s="159"/>
      <c r="JQ20" s="159"/>
      <c r="JR20" s="191">
        <f t="shared" si="77"/>
        <v>1</v>
      </c>
      <c r="JS20" s="192"/>
      <c r="JT20" s="193"/>
      <c r="JU20" s="193"/>
      <c r="JV20" s="194">
        <f t="shared" si="78"/>
        <v>1</v>
      </c>
      <c r="JW20" s="159"/>
      <c r="JX20" s="159"/>
      <c r="JY20" s="194">
        <f t="shared" si="79"/>
        <v>1</v>
      </c>
      <c r="JZ20" s="168"/>
      <c r="KA20" s="168"/>
      <c r="KB20" s="190">
        <f t="shared" si="80"/>
        <v>1</v>
      </c>
      <c r="KC20" s="192"/>
      <c r="KD20" s="168"/>
      <c r="KE20" s="168"/>
      <c r="KF20" s="190">
        <f t="shared" si="81"/>
        <v>1</v>
      </c>
      <c r="KG20" s="166"/>
      <c r="KH20" s="166"/>
      <c r="KI20" s="191">
        <f t="shared" si="82"/>
        <v>1</v>
      </c>
      <c r="KJ20" s="192"/>
      <c r="KK20" s="166"/>
      <c r="KL20" s="166"/>
      <c r="KM20" s="191">
        <f t="shared" si="83"/>
        <v>1</v>
      </c>
      <c r="KN20" s="192"/>
      <c r="KO20" s="166"/>
      <c r="KP20" s="166"/>
      <c r="KQ20" s="191">
        <f t="shared" si="84"/>
        <v>1</v>
      </c>
      <c r="KR20" s="168"/>
      <c r="KS20" s="168"/>
      <c r="KT20" s="174">
        <f t="shared" si="85"/>
        <v>1</v>
      </c>
      <c r="KU20" s="168"/>
      <c r="KV20" s="168"/>
      <c r="KW20" s="168"/>
      <c r="KX20" s="194">
        <f t="shared" si="86"/>
        <v>1</v>
      </c>
      <c r="KY20" s="193"/>
      <c r="KZ20" s="193"/>
      <c r="LA20" s="193"/>
      <c r="LB20" s="194">
        <f t="shared" si="87"/>
        <v>1</v>
      </c>
      <c r="LC20" s="193"/>
      <c r="LD20" s="193"/>
      <c r="LE20" s="194">
        <f t="shared" si="10"/>
        <v>1</v>
      </c>
      <c r="LF20" s="168"/>
      <c r="LG20" s="168"/>
      <c r="LH20" s="174">
        <f t="shared" si="11"/>
        <v>1</v>
      </c>
      <c r="LI20" s="195"/>
      <c r="LJ20" s="195"/>
      <c r="LK20" s="196">
        <f t="shared" si="88"/>
        <v>1</v>
      </c>
      <c r="LL20" s="168"/>
      <c r="LM20" s="168"/>
      <c r="LN20" s="168"/>
      <c r="LO20" s="174">
        <f t="shared" si="89"/>
        <v>1</v>
      </c>
      <c r="LP20" s="168"/>
      <c r="LQ20" s="168"/>
      <c r="LR20" s="168"/>
      <c r="LS20" s="174">
        <f t="shared" si="90"/>
        <v>1</v>
      </c>
      <c r="LT20" s="197"/>
      <c r="LU20" s="168"/>
      <c r="LV20" s="168"/>
      <c r="LW20" s="174">
        <f t="shared" si="91"/>
        <v>1</v>
      </c>
      <c r="LX20" s="197"/>
      <c r="LY20" s="168"/>
      <c r="LZ20" s="168"/>
      <c r="MA20" s="174">
        <f t="shared" si="92"/>
        <v>1</v>
      </c>
      <c r="MB20" s="197"/>
      <c r="MC20" s="168"/>
      <c r="MD20" s="168"/>
      <c r="ME20" s="174">
        <f t="shared" si="93"/>
        <v>1</v>
      </c>
      <c r="MF20" s="197"/>
      <c r="MG20" s="181"/>
      <c r="MH20" s="181"/>
      <c r="MI20" s="182">
        <f t="shared" si="94"/>
        <v>1</v>
      </c>
      <c r="MJ20" s="198"/>
      <c r="MK20" s="181"/>
      <c r="ML20" s="181"/>
      <c r="MM20" s="182">
        <f t="shared" si="95"/>
        <v>1</v>
      </c>
      <c r="MN20" s="198"/>
      <c r="MO20" s="168"/>
      <c r="MP20" s="168"/>
      <c r="MQ20" s="174">
        <f t="shared" si="96"/>
        <v>1</v>
      </c>
      <c r="MR20" s="197"/>
      <c r="MS20" s="168"/>
      <c r="MT20" s="168"/>
      <c r="MU20" s="174">
        <f t="shared" si="97"/>
        <v>1</v>
      </c>
      <c r="MV20" s="197"/>
      <c r="MW20" s="168"/>
      <c r="MX20" s="168"/>
      <c r="MY20" s="174">
        <f t="shared" si="98"/>
        <v>1</v>
      </c>
      <c r="MZ20" s="197"/>
      <c r="NA20" s="199"/>
      <c r="NB20" s="199"/>
      <c r="NC20" s="201">
        <f t="shared" si="122"/>
        <v>1</v>
      </c>
      <c r="ND20" s="200"/>
      <c r="NE20" s="199"/>
      <c r="NF20" s="199"/>
      <c r="NG20" s="201">
        <f t="shared" si="123"/>
        <v>1</v>
      </c>
      <c r="NH20" s="200"/>
      <c r="NI20" s="199"/>
      <c r="NJ20" s="199"/>
      <c r="NK20" s="201">
        <f t="shared" si="124"/>
        <v>1</v>
      </c>
      <c r="NL20" s="200"/>
      <c r="NM20" s="199"/>
      <c r="NN20" s="199"/>
      <c r="NO20" s="201">
        <f t="shared" si="125"/>
        <v>1</v>
      </c>
      <c r="NP20" s="200"/>
      <c r="NQ20" s="166"/>
      <c r="NR20" s="166"/>
      <c r="NS20" s="189">
        <f t="shared" si="126"/>
        <v>1</v>
      </c>
      <c r="NT20" s="202"/>
      <c r="NU20" s="166"/>
      <c r="NV20" s="166"/>
      <c r="NW20" s="189">
        <f t="shared" si="99"/>
        <v>1</v>
      </c>
      <c r="NX20" s="202"/>
      <c r="NY20" s="166"/>
      <c r="NZ20" s="166"/>
      <c r="OA20" s="189">
        <f t="shared" si="100"/>
        <v>1</v>
      </c>
      <c r="OB20" s="202"/>
      <c r="OC20" s="166"/>
      <c r="OD20" s="166"/>
      <c r="OE20" s="189">
        <f t="shared" si="101"/>
        <v>1</v>
      </c>
      <c r="OF20" s="202"/>
      <c r="OG20" s="166"/>
      <c r="OH20" s="166"/>
      <c r="OI20" s="189">
        <f t="shared" si="102"/>
        <v>1</v>
      </c>
      <c r="OJ20" s="202"/>
      <c r="OK20" s="166"/>
      <c r="OL20" s="166"/>
      <c r="OM20" s="189">
        <f t="shared" si="103"/>
        <v>1</v>
      </c>
      <c r="ON20" s="202"/>
      <c r="OO20" s="166"/>
      <c r="OP20" s="166"/>
      <c r="OQ20" s="189">
        <f t="shared" si="127"/>
        <v>1</v>
      </c>
      <c r="OR20" s="202"/>
      <c r="OS20" s="166"/>
      <c r="OT20" s="166"/>
      <c r="OU20" s="189">
        <f t="shared" si="128"/>
        <v>1</v>
      </c>
      <c r="OV20" s="202"/>
      <c r="OW20" s="166"/>
      <c r="OX20" s="166"/>
      <c r="OY20" s="189">
        <f t="shared" si="129"/>
        <v>1</v>
      </c>
      <c r="OZ20" s="202"/>
      <c r="PA20" s="166"/>
      <c r="PB20" s="166"/>
      <c r="PC20" s="189">
        <f t="shared" si="130"/>
        <v>1</v>
      </c>
      <c r="PD20" s="202"/>
      <c r="PE20" s="166"/>
      <c r="PF20" s="166"/>
      <c r="PG20" s="189">
        <f t="shared" si="131"/>
        <v>1</v>
      </c>
      <c r="PH20" s="202"/>
      <c r="PI20" s="166"/>
      <c r="PJ20" s="166"/>
      <c r="PK20" s="189">
        <f t="shared" si="132"/>
        <v>1</v>
      </c>
      <c r="PL20" s="202"/>
      <c r="PM20" s="166"/>
      <c r="PN20" s="166"/>
      <c r="PO20" s="189">
        <f t="shared" si="133"/>
        <v>1</v>
      </c>
      <c r="PP20" s="202"/>
      <c r="PQ20" s="166"/>
      <c r="PR20" s="166"/>
      <c r="PS20" s="189">
        <f t="shared" si="134"/>
        <v>1</v>
      </c>
      <c r="PT20" s="202"/>
      <c r="PU20" s="166"/>
      <c r="PV20" s="166"/>
      <c r="PW20" s="189">
        <f t="shared" si="135"/>
        <v>1</v>
      </c>
      <c r="PX20" s="202"/>
      <c r="PY20" s="166"/>
      <c r="PZ20" s="166"/>
      <c r="QA20" s="189">
        <f t="shared" si="136"/>
        <v>1</v>
      </c>
      <c r="QB20" s="202"/>
      <c r="QC20" s="166"/>
      <c r="QD20" s="166"/>
      <c r="QE20" s="189">
        <f t="shared" si="137"/>
        <v>1</v>
      </c>
      <c r="QF20" s="202"/>
      <c r="QG20" s="166"/>
      <c r="QH20" s="166"/>
      <c r="QI20" s="189">
        <f t="shared" si="138"/>
        <v>1</v>
      </c>
      <c r="QJ20" s="202"/>
      <c r="QK20" s="166"/>
      <c r="QL20" s="166"/>
      <c r="QM20" s="189">
        <f t="shared" si="139"/>
        <v>1</v>
      </c>
      <c r="QN20" s="202"/>
      <c r="QO20" s="166"/>
      <c r="QP20" s="166"/>
      <c r="QQ20" s="189">
        <f t="shared" si="140"/>
        <v>1</v>
      </c>
      <c r="QR20" s="202"/>
      <c r="QS20" s="203"/>
      <c r="QT20" s="166"/>
      <c r="QU20" s="189">
        <f t="shared" si="141"/>
        <v>1</v>
      </c>
      <c r="QV20" s="202"/>
      <c r="QW20" s="203"/>
      <c r="QX20" s="166"/>
      <c r="QY20" s="189">
        <f t="shared" si="142"/>
        <v>1</v>
      </c>
      <c r="QZ20" s="202"/>
      <c r="RA20" s="203"/>
      <c r="RB20" s="166"/>
      <c r="RC20" s="189">
        <f t="shared" si="143"/>
        <v>1</v>
      </c>
      <c r="RD20" s="202"/>
      <c r="RE20" s="203"/>
      <c r="RF20" s="166"/>
      <c r="RG20" s="189">
        <f t="shared" si="144"/>
        <v>1</v>
      </c>
      <c r="RH20" s="202"/>
      <c r="RI20" s="203"/>
      <c r="RJ20" s="166"/>
      <c r="RK20" s="189">
        <f t="shared" si="145"/>
        <v>1</v>
      </c>
      <c r="RL20" s="202"/>
      <c r="RM20" s="203"/>
      <c r="RN20" s="166"/>
      <c r="RO20" s="189">
        <f t="shared" si="146"/>
        <v>1</v>
      </c>
      <c r="RP20" s="202"/>
      <c r="RQ20" s="203"/>
      <c r="RR20" s="166"/>
      <c r="RS20" s="189">
        <f t="shared" si="147"/>
        <v>1</v>
      </c>
      <c r="RT20" s="202"/>
      <c r="RU20" s="203"/>
      <c r="RV20" s="166"/>
      <c r="RW20" s="189">
        <f t="shared" si="148"/>
        <v>1</v>
      </c>
      <c r="RX20" s="202"/>
      <c r="RY20" s="203"/>
      <c r="RZ20" s="166"/>
      <c r="SA20" s="189">
        <f t="shared" si="104"/>
        <v>1</v>
      </c>
      <c r="SB20" s="202"/>
      <c r="SC20" s="203"/>
      <c r="SD20" s="166"/>
      <c r="SE20" s="189">
        <f t="shared" si="105"/>
        <v>1</v>
      </c>
      <c r="SF20" s="202"/>
      <c r="SG20" s="203"/>
      <c r="SH20" s="166"/>
      <c r="SI20" s="189">
        <f t="shared" si="106"/>
        <v>1</v>
      </c>
      <c r="SJ20" s="202"/>
      <c r="SK20" s="203"/>
      <c r="SL20" s="166"/>
      <c r="SM20" s="189">
        <f t="shared" si="107"/>
        <v>1</v>
      </c>
      <c r="SN20" s="202"/>
      <c r="SO20" s="203"/>
      <c r="SP20" s="166"/>
      <c r="SQ20" s="189">
        <f t="shared" si="108"/>
        <v>1</v>
      </c>
      <c r="SR20" s="202"/>
      <c r="SS20" s="203"/>
      <c r="ST20" s="166"/>
      <c r="SU20" s="189">
        <f t="shared" si="109"/>
        <v>1</v>
      </c>
      <c r="SV20" s="202"/>
      <c r="SW20" s="203"/>
      <c r="SX20" s="166"/>
      <c r="SY20" s="189">
        <f t="shared" si="110"/>
        <v>1</v>
      </c>
      <c r="SZ20" s="202"/>
      <c r="TA20" s="203"/>
      <c r="TB20" s="166"/>
      <c r="TC20" s="189">
        <f t="shared" si="111"/>
        <v>1</v>
      </c>
      <c r="TD20" s="202"/>
      <c r="TE20" s="204">
        <f t="shared" si="112"/>
        <v>0</v>
      </c>
      <c r="TF20" s="205">
        <f t="shared" si="113"/>
        <v>0</v>
      </c>
      <c r="TG20" s="123"/>
      <c r="TH20" s="204">
        <f t="shared" si="114"/>
        <v>0</v>
      </c>
      <c r="TI20" s="205">
        <f t="shared" si="115"/>
        <v>0</v>
      </c>
      <c r="TJ20" s="124"/>
      <c r="TK20" s="204">
        <f t="shared" si="116"/>
        <v>0</v>
      </c>
      <c r="TL20" s="205">
        <f t="shared" si="117"/>
        <v>0</v>
      </c>
      <c r="TM20" s="124"/>
      <c r="TN20" s="204">
        <f t="shared" si="118"/>
        <v>0</v>
      </c>
      <c r="TO20" s="205">
        <f t="shared" si="119"/>
        <v>0</v>
      </c>
    </row>
    <row r="21" spans="1:535" s="206" customFormat="1" ht="28.5" hidden="1" x14ac:dyDescent="0.45">
      <c r="A21" s="207">
        <v>17</v>
      </c>
      <c r="B21" s="217" t="s">
        <v>270</v>
      </c>
      <c r="C21" s="160" t="s">
        <v>122</v>
      </c>
      <c r="D21" s="211">
        <v>6</v>
      </c>
      <c r="E21" s="218"/>
      <c r="F21" s="161">
        <v>4</v>
      </c>
      <c r="G21" s="211">
        <f t="shared" si="12"/>
        <v>2</v>
      </c>
      <c r="H21" s="199"/>
      <c r="I21" s="218"/>
      <c r="J21" s="161"/>
      <c r="K21" s="211">
        <v>2</v>
      </c>
      <c r="L21" s="199"/>
      <c r="M21" s="218"/>
      <c r="N21" s="161"/>
      <c r="O21" s="211">
        <v>2</v>
      </c>
      <c r="P21" s="212"/>
      <c r="Q21" s="218"/>
      <c r="R21" s="161"/>
      <c r="S21" s="211">
        <v>2</v>
      </c>
      <c r="T21" s="199"/>
      <c r="U21" s="164"/>
      <c r="V21" s="215"/>
      <c r="W21" s="165">
        <f t="shared" si="0"/>
        <v>2</v>
      </c>
      <c r="X21" s="166"/>
      <c r="Y21" s="166"/>
      <c r="Z21" s="165">
        <f t="shared" si="13"/>
        <v>2</v>
      </c>
      <c r="AA21" s="167"/>
      <c r="AB21" s="168"/>
      <c r="AC21" s="169">
        <f t="shared" si="14"/>
        <v>2</v>
      </c>
      <c r="AD21" s="167"/>
      <c r="AE21" s="168"/>
      <c r="AF21" s="169">
        <f t="shared" si="15"/>
        <v>2</v>
      </c>
      <c r="AG21" s="168"/>
      <c r="AH21" s="168"/>
      <c r="AI21" s="170">
        <f t="shared" si="16"/>
        <v>2</v>
      </c>
      <c r="AJ21" s="167"/>
      <c r="AK21" s="167"/>
      <c r="AL21" s="171"/>
      <c r="AM21" s="172">
        <f t="shared" si="17"/>
        <v>2</v>
      </c>
      <c r="AN21" s="167"/>
      <c r="AO21" s="171"/>
      <c r="AP21" s="171"/>
      <c r="AQ21" s="172">
        <f t="shared" si="18"/>
        <v>2</v>
      </c>
      <c r="AR21" s="171"/>
      <c r="AS21" s="167"/>
      <c r="AT21" s="171">
        <v>1</v>
      </c>
      <c r="AU21" s="172">
        <f t="shared" si="19"/>
        <v>1</v>
      </c>
      <c r="AV21" s="168"/>
      <c r="AW21" s="168"/>
      <c r="AX21" s="168"/>
      <c r="AY21" s="169">
        <f t="shared" si="20"/>
        <v>1</v>
      </c>
      <c r="AZ21" s="168"/>
      <c r="BA21" s="168"/>
      <c r="BB21" s="169">
        <f t="shared" si="21"/>
        <v>1</v>
      </c>
      <c r="BC21" s="168"/>
      <c r="BD21" s="168"/>
      <c r="BE21" s="169">
        <f t="shared" si="22"/>
        <v>1</v>
      </c>
      <c r="BF21" s="168"/>
      <c r="BG21" s="168"/>
      <c r="BH21" s="174">
        <f t="shared" si="1"/>
        <v>1</v>
      </c>
      <c r="BI21" s="168"/>
      <c r="BJ21" s="168"/>
      <c r="BK21" s="174">
        <f t="shared" si="23"/>
        <v>1</v>
      </c>
      <c r="BL21" s="168"/>
      <c r="BM21" s="168"/>
      <c r="BN21" s="174">
        <f t="shared" si="24"/>
        <v>1</v>
      </c>
      <c r="BO21" s="168"/>
      <c r="BP21" s="168"/>
      <c r="BQ21" s="174">
        <f t="shared" si="25"/>
        <v>1</v>
      </c>
      <c r="BR21" s="168"/>
      <c r="BS21" s="168"/>
      <c r="BT21" s="174">
        <f t="shared" si="2"/>
        <v>1</v>
      </c>
      <c r="BU21" s="168"/>
      <c r="BV21" s="168">
        <v>1</v>
      </c>
      <c r="BW21" s="174">
        <f t="shared" si="26"/>
        <v>0</v>
      </c>
      <c r="BX21" s="168">
        <v>2</v>
      </c>
      <c r="BY21" s="168"/>
      <c r="BZ21" s="174">
        <f t="shared" si="27"/>
        <v>2</v>
      </c>
      <c r="CA21" s="168"/>
      <c r="CB21" s="168"/>
      <c r="CC21" s="175">
        <f t="shared" si="28"/>
        <v>2</v>
      </c>
      <c r="CD21" s="171"/>
      <c r="CE21" s="171"/>
      <c r="CF21" s="176">
        <f t="shared" si="29"/>
        <v>2</v>
      </c>
      <c r="CG21" s="171"/>
      <c r="CH21" s="171"/>
      <c r="CI21" s="176">
        <f t="shared" si="30"/>
        <v>2</v>
      </c>
      <c r="CJ21" s="171"/>
      <c r="CK21" s="171">
        <v>2</v>
      </c>
      <c r="CL21" s="177">
        <f t="shared" si="31"/>
        <v>0</v>
      </c>
      <c r="CM21" s="171"/>
      <c r="CN21" s="171"/>
      <c r="CO21" s="171"/>
      <c r="CP21" s="177">
        <f t="shared" si="32"/>
        <v>0</v>
      </c>
      <c r="CQ21" s="171"/>
      <c r="CR21" s="171">
        <v>2</v>
      </c>
      <c r="CS21" s="171"/>
      <c r="CT21" s="176">
        <f t="shared" si="33"/>
        <v>2</v>
      </c>
      <c r="CU21" s="178"/>
      <c r="CV21" s="171"/>
      <c r="CW21" s="171"/>
      <c r="CX21" s="176">
        <f t="shared" si="34"/>
        <v>2</v>
      </c>
      <c r="CY21" s="171"/>
      <c r="CZ21" s="171"/>
      <c r="DA21" s="171"/>
      <c r="DB21" s="176">
        <f t="shared" si="3"/>
        <v>2</v>
      </c>
      <c r="DC21" s="171"/>
      <c r="DD21" s="171"/>
      <c r="DE21" s="175">
        <f t="shared" si="35"/>
        <v>2</v>
      </c>
      <c r="DF21" s="179"/>
      <c r="DG21" s="171"/>
      <c r="DH21" s="171"/>
      <c r="DI21" s="176">
        <f t="shared" si="36"/>
        <v>2</v>
      </c>
      <c r="DJ21" s="180"/>
      <c r="DK21" s="180"/>
      <c r="DL21" s="176">
        <f t="shared" si="37"/>
        <v>2</v>
      </c>
      <c r="DM21" s="171"/>
      <c r="DN21" s="171"/>
      <c r="DO21" s="177">
        <f t="shared" si="38"/>
        <v>2</v>
      </c>
      <c r="DP21" s="167"/>
      <c r="DQ21" s="171"/>
      <c r="DR21" s="171"/>
      <c r="DS21" s="177">
        <f t="shared" si="39"/>
        <v>2</v>
      </c>
      <c r="DT21" s="167"/>
      <c r="DU21" s="171"/>
      <c r="DV21" s="171"/>
      <c r="DW21" s="177">
        <f t="shared" si="40"/>
        <v>2</v>
      </c>
      <c r="DX21" s="171"/>
      <c r="DY21" s="171"/>
      <c r="DZ21" s="177">
        <f t="shared" si="41"/>
        <v>2</v>
      </c>
      <c r="EA21" s="168"/>
      <c r="EB21" s="168"/>
      <c r="EC21" s="175">
        <f t="shared" si="42"/>
        <v>2</v>
      </c>
      <c r="ED21" s="167"/>
      <c r="EE21" s="168"/>
      <c r="EF21" s="168"/>
      <c r="EG21" s="174">
        <f t="shared" si="43"/>
        <v>2</v>
      </c>
      <c r="EH21" s="168"/>
      <c r="EI21" s="168"/>
      <c r="EJ21" s="174">
        <f t="shared" si="44"/>
        <v>2</v>
      </c>
      <c r="EK21" s="181"/>
      <c r="EL21" s="181"/>
      <c r="EM21" s="182">
        <f t="shared" si="45"/>
        <v>2</v>
      </c>
      <c r="EN21" s="167"/>
      <c r="EO21" s="181"/>
      <c r="EP21" s="181"/>
      <c r="EQ21" s="182">
        <f t="shared" si="46"/>
        <v>2</v>
      </c>
      <c r="ER21" s="183"/>
      <c r="ES21" s="183"/>
      <c r="ET21" s="184">
        <f t="shared" si="47"/>
        <v>2</v>
      </c>
      <c r="EU21" s="167"/>
      <c r="EV21" s="183"/>
      <c r="EW21" s="183"/>
      <c r="EX21" s="184">
        <f t="shared" si="48"/>
        <v>2</v>
      </c>
      <c r="EY21" s="185"/>
      <c r="EZ21" s="181"/>
      <c r="FA21" s="181"/>
      <c r="FB21" s="184">
        <f t="shared" si="49"/>
        <v>2</v>
      </c>
      <c r="FC21" s="181"/>
      <c r="FD21" s="181"/>
      <c r="FE21" s="182">
        <f t="shared" si="50"/>
        <v>2</v>
      </c>
      <c r="FF21" s="181"/>
      <c r="FG21" s="181"/>
      <c r="FH21" s="182">
        <f t="shared" si="51"/>
        <v>2</v>
      </c>
      <c r="FI21" s="181"/>
      <c r="FJ21" s="181"/>
      <c r="FK21" s="182">
        <f t="shared" si="52"/>
        <v>2</v>
      </c>
      <c r="FL21" s="181"/>
      <c r="FM21" s="181"/>
      <c r="FN21" s="182">
        <f t="shared" si="53"/>
        <v>2</v>
      </c>
      <c r="FO21" s="167"/>
      <c r="FP21" s="181"/>
      <c r="FQ21" s="181">
        <v>2</v>
      </c>
      <c r="FR21" s="182">
        <f t="shared" si="54"/>
        <v>0</v>
      </c>
      <c r="FS21" s="167"/>
      <c r="FT21" s="181"/>
      <c r="FU21" s="181"/>
      <c r="FV21" s="182">
        <f t="shared" si="55"/>
        <v>0</v>
      </c>
      <c r="FW21" s="167"/>
      <c r="FX21" s="181"/>
      <c r="FY21" s="181"/>
      <c r="FZ21" s="182">
        <f t="shared" si="56"/>
        <v>0</v>
      </c>
      <c r="GA21" s="181"/>
      <c r="GB21" s="181"/>
      <c r="GC21" s="182">
        <f t="shared" si="57"/>
        <v>0</v>
      </c>
      <c r="GD21" s="181"/>
      <c r="GE21" s="181"/>
      <c r="GF21" s="188">
        <f t="shared" si="58"/>
        <v>0</v>
      </c>
      <c r="GG21" s="167"/>
      <c r="GH21" s="181">
        <v>2</v>
      </c>
      <c r="GI21" s="181"/>
      <c r="GJ21" s="188">
        <f t="shared" si="120"/>
        <v>2</v>
      </c>
      <c r="GK21" s="167"/>
      <c r="GL21" s="181"/>
      <c r="GM21" s="181"/>
      <c r="GN21" s="182">
        <f t="shared" si="121"/>
        <v>2</v>
      </c>
      <c r="GO21" s="181"/>
      <c r="GP21" s="181"/>
      <c r="GQ21" s="182">
        <f t="shared" si="59"/>
        <v>2</v>
      </c>
      <c r="GR21" s="181"/>
      <c r="GS21" s="181"/>
      <c r="GT21" s="182">
        <f t="shared" si="60"/>
        <v>2</v>
      </c>
      <c r="GU21" s="181"/>
      <c r="GV21" s="181"/>
      <c r="GW21" s="182">
        <f t="shared" si="61"/>
        <v>2</v>
      </c>
      <c r="GX21" s="181"/>
      <c r="GY21" s="181"/>
      <c r="GZ21" s="182">
        <f t="shared" si="62"/>
        <v>2</v>
      </c>
      <c r="HA21" s="168"/>
      <c r="HB21" s="181"/>
      <c r="HC21" s="182">
        <f t="shared" si="63"/>
        <v>2</v>
      </c>
      <c r="HD21" s="168"/>
      <c r="HE21" s="181"/>
      <c r="HF21" s="182">
        <f t="shared" si="64"/>
        <v>2</v>
      </c>
      <c r="HG21" s="181"/>
      <c r="HH21" s="181"/>
      <c r="HI21" s="182">
        <f t="shared" si="4"/>
        <v>2</v>
      </c>
      <c r="HJ21" s="181"/>
      <c r="HK21" s="181">
        <v>2</v>
      </c>
      <c r="HL21" s="182">
        <f t="shared" si="5"/>
        <v>0</v>
      </c>
      <c r="HM21" s="167"/>
      <c r="HN21" s="181"/>
      <c r="HO21" s="181"/>
      <c r="HP21" s="182">
        <f t="shared" si="65"/>
        <v>0</v>
      </c>
      <c r="HQ21" s="181"/>
      <c r="HR21" s="181"/>
      <c r="HS21" s="181"/>
      <c r="HT21" s="182">
        <f t="shared" si="66"/>
        <v>0</v>
      </c>
      <c r="HU21" s="181"/>
      <c r="HV21" s="181"/>
      <c r="HW21" s="181"/>
      <c r="HX21" s="182">
        <f t="shared" si="67"/>
        <v>0</v>
      </c>
      <c r="HY21" s="181"/>
      <c r="HZ21" s="181"/>
      <c r="IA21" s="182">
        <f t="shared" si="68"/>
        <v>0</v>
      </c>
      <c r="IB21" s="181"/>
      <c r="IC21" s="181"/>
      <c r="ID21" s="182">
        <f t="shared" si="69"/>
        <v>0</v>
      </c>
      <c r="IE21" s="168"/>
      <c r="IF21" s="168"/>
      <c r="IG21" s="175">
        <f t="shared" si="70"/>
        <v>0</v>
      </c>
      <c r="IH21" s="167"/>
      <c r="II21" s="168"/>
      <c r="IJ21" s="168"/>
      <c r="IK21" s="175">
        <f t="shared" si="71"/>
        <v>0</v>
      </c>
      <c r="IL21" s="167"/>
      <c r="IM21" s="181"/>
      <c r="IN21" s="181"/>
      <c r="IO21" s="182">
        <f t="shared" si="72"/>
        <v>0</v>
      </c>
      <c r="IP21" s="181"/>
      <c r="IQ21" s="181"/>
      <c r="IR21" s="182">
        <f t="shared" si="6"/>
        <v>0</v>
      </c>
      <c r="IS21" s="181"/>
      <c r="IT21" s="181"/>
      <c r="IU21" s="182">
        <f t="shared" si="7"/>
        <v>0</v>
      </c>
      <c r="IV21" s="181"/>
      <c r="IW21" s="181"/>
      <c r="IX21" s="182">
        <f t="shared" si="8"/>
        <v>0</v>
      </c>
      <c r="IY21" s="166"/>
      <c r="IZ21" s="166"/>
      <c r="JA21" s="189">
        <f t="shared" si="9"/>
        <v>0</v>
      </c>
      <c r="JB21" s="166"/>
      <c r="JC21" s="166"/>
      <c r="JD21" s="189">
        <f t="shared" si="73"/>
        <v>0</v>
      </c>
      <c r="JE21" s="166"/>
      <c r="JF21" s="166"/>
      <c r="JG21" s="189">
        <f t="shared" si="74"/>
        <v>0</v>
      </c>
      <c r="JH21" s="171"/>
      <c r="JI21" s="171"/>
      <c r="JJ21" s="190">
        <f t="shared" si="75"/>
        <v>0</v>
      </c>
      <c r="JK21" s="167"/>
      <c r="JL21" s="171"/>
      <c r="JM21" s="171"/>
      <c r="JN21" s="190">
        <f t="shared" si="76"/>
        <v>0</v>
      </c>
      <c r="JO21" s="167"/>
      <c r="JP21" s="159">
        <v>2</v>
      </c>
      <c r="JQ21" s="159"/>
      <c r="JR21" s="191">
        <f t="shared" si="77"/>
        <v>2</v>
      </c>
      <c r="JS21" s="192"/>
      <c r="JT21" s="193"/>
      <c r="JU21" s="193"/>
      <c r="JV21" s="194">
        <f t="shared" si="78"/>
        <v>2</v>
      </c>
      <c r="JW21" s="159"/>
      <c r="JX21" s="159"/>
      <c r="JY21" s="194">
        <f t="shared" si="79"/>
        <v>2</v>
      </c>
      <c r="JZ21" s="168"/>
      <c r="KA21" s="168"/>
      <c r="KB21" s="190">
        <f t="shared" si="80"/>
        <v>2</v>
      </c>
      <c r="KC21" s="192"/>
      <c r="KD21" s="168"/>
      <c r="KE21" s="168"/>
      <c r="KF21" s="190">
        <f t="shared" si="81"/>
        <v>2</v>
      </c>
      <c r="KG21" s="166"/>
      <c r="KH21" s="166"/>
      <c r="KI21" s="191">
        <f t="shared" si="82"/>
        <v>2</v>
      </c>
      <c r="KJ21" s="192"/>
      <c r="KK21" s="166"/>
      <c r="KL21" s="166"/>
      <c r="KM21" s="191">
        <f t="shared" si="83"/>
        <v>2</v>
      </c>
      <c r="KN21" s="192"/>
      <c r="KO21" s="166"/>
      <c r="KP21" s="166"/>
      <c r="KQ21" s="191">
        <f t="shared" si="84"/>
        <v>2</v>
      </c>
      <c r="KR21" s="168"/>
      <c r="KS21" s="168"/>
      <c r="KT21" s="174">
        <f t="shared" si="85"/>
        <v>2</v>
      </c>
      <c r="KU21" s="168"/>
      <c r="KV21" s="168"/>
      <c r="KW21" s="168"/>
      <c r="KX21" s="194">
        <f t="shared" si="86"/>
        <v>2</v>
      </c>
      <c r="KY21" s="193"/>
      <c r="KZ21" s="193"/>
      <c r="LA21" s="193"/>
      <c r="LB21" s="194">
        <f t="shared" si="87"/>
        <v>2</v>
      </c>
      <c r="LC21" s="193"/>
      <c r="LD21" s="193"/>
      <c r="LE21" s="194">
        <f t="shared" si="10"/>
        <v>2</v>
      </c>
      <c r="LF21" s="168"/>
      <c r="LG21" s="168"/>
      <c r="LH21" s="174">
        <f t="shared" si="11"/>
        <v>2</v>
      </c>
      <c r="LI21" s="195"/>
      <c r="LJ21" s="195">
        <v>1</v>
      </c>
      <c r="LK21" s="196">
        <f t="shared" si="88"/>
        <v>1</v>
      </c>
      <c r="LL21" s="168"/>
      <c r="LM21" s="168"/>
      <c r="LN21" s="168"/>
      <c r="LO21" s="174">
        <f t="shared" si="89"/>
        <v>1</v>
      </c>
      <c r="LP21" s="168"/>
      <c r="LQ21" s="168"/>
      <c r="LR21" s="168"/>
      <c r="LS21" s="174">
        <f t="shared" si="90"/>
        <v>1</v>
      </c>
      <c r="LT21" s="197"/>
      <c r="LU21" s="168"/>
      <c r="LV21" s="168">
        <v>1</v>
      </c>
      <c r="LW21" s="174">
        <f t="shared" si="91"/>
        <v>0</v>
      </c>
      <c r="LX21" s="197"/>
      <c r="LY21" s="168"/>
      <c r="LZ21" s="168"/>
      <c r="MA21" s="174">
        <f t="shared" si="92"/>
        <v>0</v>
      </c>
      <c r="MB21" s="197"/>
      <c r="MC21" s="168"/>
      <c r="MD21" s="168"/>
      <c r="ME21" s="174">
        <f t="shared" si="93"/>
        <v>0</v>
      </c>
      <c r="MF21" s="197"/>
      <c r="MG21" s="181"/>
      <c r="MH21" s="181"/>
      <c r="MI21" s="182">
        <f t="shared" si="94"/>
        <v>0</v>
      </c>
      <c r="MJ21" s="198"/>
      <c r="MK21" s="181"/>
      <c r="ML21" s="181"/>
      <c r="MM21" s="182">
        <f t="shared" si="95"/>
        <v>0</v>
      </c>
      <c r="MN21" s="198"/>
      <c r="MO21" s="168"/>
      <c r="MP21" s="168"/>
      <c r="MQ21" s="174">
        <f t="shared" si="96"/>
        <v>0</v>
      </c>
      <c r="MR21" s="197"/>
      <c r="MS21" s="168"/>
      <c r="MT21" s="168"/>
      <c r="MU21" s="174">
        <f t="shared" si="97"/>
        <v>0</v>
      </c>
      <c r="MV21" s="197"/>
      <c r="MW21" s="168"/>
      <c r="MX21" s="168"/>
      <c r="MY21" s="174">
        <f t="shared" si="98"/>
        <v>0</v>
      </c>
      <c r="MZ21" s="197"/>
      <c r="NA21" s="199"/>
      <c r="NB21" s="199"/>
      <c r="NC21" s="201">
        <f t="shared" si="122"/>
        <v>0</v>
      </c>
      <c r="ND21" s="200"/>
      <c r="NE21" s="199"/>
      <c r="NF21" s="199"/>
      <c r="NG21" s="201">
        <f t="shared" si="123"/>
        <v>0</v>
      </c>
      <c r="NH21" s="200"/>
      <c r="NI21" s="199">
        <v>2</v>
      </c>
      <c r="NJ21" s="199"/>
      <c r="NK21" s="201">
        <f t="shared" si="124"/>
        <v>2</v>
      </c>
      <c r="NL21" s="200"/>
      <c r="NM21" s="199"/>
      <c r="NN21" s="199"/>
      <c r="NO21" s="201">
        <f t="shared" si="125"/>
        <v>2</v>
      </c>
      <c r="NP21" s="200"/>
      <c r="NQ21" s="166"/>
      <c r="NR21" s="166"/>
      <c r="NS21" s="189">
        <f t="shared" si="126"/>
        <v>2</v>
      </c>
      <c r="NT21" s="202"/>
      <c r="NU21" s="166"/>
      <c r="NV21" s="166"/>
      <c r="NW21" s="189">
        <f t="shared" si="99"/>
        <v>2</v>
      </c>
      <c r="NX21" s="202"/>
      <c r="NY21" s="166"/>
      <c r="NZ21" s="166"/>
      <c r="OA21" s="189">
        <f t="shared" si="100"/>
        <v>2</v>
      </c>
      <c r="OB21" s="202"/>
      <c r="OC21" s="166"/>
      <c r="OD21" s="166"/>
      <c r="OE21" s="189">
        <f t="shared" si="101"/>
        <v>2</v>
      </c>
      <c r="OF21" s="202"/>
      <c r="OG21" s="166"/>
      <c r="OH21" s="166"/>
      <c r="OI21" s="189">
        <f t="shared" si="102"/>
        <v>2</v>
      </c>
      <c r="OJ21" s="202"/>
      <c r="OK21" s="166"/>
      <c r="OL21" s="166"/>
      <c r="OM21" s="189">
        <f t="shared" si="103"/>
        <v>2</v>
      </c>
      <c r="ON21" s="202"/>
      <c r="OO21" s="166"/>
      <c r="OP21" s="166"/>
      <c r="OQ21" s="189">
        <f t="shared" si="127"/>
        <v>2</v>
      </c>
      <c r="OR21" s="202"/>
      <c r="OS21" s="166"/>
      <c r="OT21" s="166"/>
      <c r="OU21" s="189">
        <f t="shared" si="128"/>
        <v>2</v>
      </c>
      <c r="OV21" s="202"/>
      <c r="OW21" s="166"/>
      <c r="OX21" s="166"/>
      <c r="OY21" s="189">
        <f t="shared" si="129"/>
        <v>2</v>
      </c>
      <c r="OZ21" s="202"/>
      <c r="PA21" s="166"/>
      <c r="PB21" s="166"/>
      <c r="PC21" s="189">
        <f t="shared" si="130"/>
        <v>2</v>
      </c>
      <c r="PD21" s="202"/>
      <c r="PE21" s="166"/>
      <c r="PF21" s="166"/>
      <c r="PG21" s="189">
        <f t="shared" si="131"/>
        <v>2</v>
      </c>
      <c r="PH21" s="202"/>
      <c r="PI21" s="166"/>
      <c r="PJ21" s="166"/>
      <c r="PK21" s="189">
        <f t="shared" si="132"/>
        <v>2</v>
      </c>
      <c r="PL21" s="202"/>
      <c r="PM21" s="166"/>
      <c r="PN21" s="166"/>
      <c r="PO21" s="189">
        <f t="shared" si="133"/>
        <v>2</v>
      </c>
      <c r="PP21" s="202"/>
      <c r="PQ21" s="166"/>
      <c r="PR21" s="166"/>
      <c r="PS21" s="189">
        <f t="shared" si="134"/>
        <v>2</v>
      </c>
      <c r="PT21" s="202"/>
      <c r="PU21" s="166"/>
      <c r="PV21" s="166"/>
      <c r="PW21" s="189">
        <f t="shared" si="135"/>
        <v>2</v>
      </c>
      <c r="PX21" s="202"/>
      <c r="PY21" s="166"/>
      <c r="PZ21" s="166">
        <v>1</v>
      </c>
      <c r="QA21" s="189">
        <f t="shared" si="136"/>
        <v>1</v>
      </c>
      <c r="QB21" s="202"/>
      <c r="QC21" s="166"/>
      <c r="QD21" s="166"/>
      <c r="QE21" s="189">
        <f t="shared" si="137"/>
        <v>1</v>
      </c>
      <c r="QF21" s="202"/>
      <c r="QG21" s="166"/>
      <c r="QH21" s="166"/>
      <c r="QI21" s="189">
        <f t="shared" si="138"/>
        <v>1</v>
      </c>
      <c r="QJ21" s="202"/>
      <c r="QK21" s="166"/>
      <c r="QL21" s="166"/>
      <c r="QM21" s="189">
        <f t="shared" si="139"/>
        <v>1</v>
      </c>
      <c r="QN21" s="202"/>
      <c r="QO21" s="166"/>
      <c r="QP21" s="166"/>
      <c r="QQ21" s="189">
        <f t="shared" si="140"/>
        <v>1</v>
      </c>
      <c r="QR21" s="202"/>
      <c r="QS21" s="203"/>
      <c r="QT21" s="166"/>
      <c r="QU21" s="189">
        <f t="shared" si="141"/>
        <v>1</v>
      </c>
      <c r="QV21" s="202"/>
      <c r="QW21" s="203"/>
      <c r="QX21" s="166"/>
      <c r="QY21" s="189">
        <f t="shared" si="142"/>
        <v>1</v>
      </c>
      <c r="QZ21" s="202"/>
      <c r="RA21" s="203"/>
      <c r="RB21" s="166"/>
      <c r="RC21" s="189">
        <f t="shared" si="143"/>
        <v>1</v>
      </c>
      <c r="RD21" s="202"/>
      <c r="RE21" s="203"/>
      <c r="RF21" s="166"/>
      <c r="RG21" s="189">
        <f t="shared" si="144"/>
        <v>1</v>
      </c>
      <c r="RH21" s="202"/>
      <c r="RI21" s="203"/>
      <c r="RJ21" s="166"/>
      <c r="RK21" s="189">
        <f t="shared" si="145"/>
        <v>1</v>
      </c>
      <c r="RL21" s="202"/>
      <c r="RM21" s="203"/>
      <c r="RN21" s="166">
        <v>1</v>
      </c>
      <c r="RO21" s="189">
        <f t="shared" si="146"/>
        <v>0</v>
      </c>
      <c r="RP21" s="202"/>
      <c r="RQ21" s="203"/>
      <c r="RR21" s="166"/>
      <c r="RS21" s="189">
        <f t="shared" si="147"/>
        <v>0</v>
      </c>
      <c r="RT21" s="202"/>
      <c r="RU21" s="203">
        <v>2</v>
      </c>
      <c r="RV21" s="166"/>
      <c r="RW21" s="189">
        <f t="shared" si="148"/>
        <v>2</v>
      </c>
      <c r="RX21" s="202"/>
      <c r="RY21" s="203"/>
      <c r="RZ21" s="166"/>
      <c r="SA21" s="189">
        <f t="shared" si="104"/>
        <v>2</v>
      </c>
      <c r="SB21" s="202"/>
      <c r="SC21" s="203"/>
      <c r="SD21" s="166">
        <v>2</v>
      </c>
      <c r="SE21" s="189">
        <f t="shared" si="105"/>
        <v>0</v>
      </c>
      <c r="SF21" s="202"/>
      <c r="SG21" s="203"/>
      <c r="SH21" s="166"/>
      <c r="SI21" s="189">
        <f t="shared" si="106"/>
        <v>0</v>
      </c>
      <c r="SJ21" s="202"/>
      <c r="SK21" s="203"/>
      <c r="SL21" s="166"/>
      <c r="SM21" s="189">
        <f t="shared" si="107"/>
        <v>0</v>
      </c>
      <c r="SN21" s="202"/>
      <c r="SO21" s="203"/>
      <c r="SP21" s="166"/>
      <c r="SQ21" s="189">
        <f t="shared" si="108"/>
        <v>0</v>
      </c>
      <c r="SR21" s="202"/>
      <c r="SS21" s="203"/>
      <c r="ST21" s="166"/>
      <c r="SU21" s="189">
        <f t="shared" si="109"/>
        <v>0</v>
      </c>
      <c r="SV21" s="202"/>
      <c r="SW21" s="203"/>
      <c r="SX21" s="166"/>
      <c r="SY21" s="189">
        <f t="shared" si="110"/>
        <v>0</v>
      </c>
      <c r="SZ21" s="202"/>
      <c r="TA21" s="203"/>
      <c r="TB21" s="166"/>
      <c r="TC21" s="189">
        <f t="shared" si="111"/>
        <v>0</v>
      </c>
      <c r="TD21" s="202"/>
      <c r="TE21" s="204">
        <f t="shared" si="112"/>
        <v>2</v>
      </c>
      <c r="TF21" s="205">
        <f t="shared" si="113"/>
        <v>7.6923076923076927E-2</v>
      </c>
      <c r="TG21" s="123"/>
      <c r="TH21" s="204">
        <f t="shared" si="114"/>
        <v>2</v>
      </c>
      <c r="TI21" s="205">
        <f t="shared" si="115"/>
        <v>7.6923076923076927E-2</v>
      </c>
      <c r="TJ21" s="124"/>
      <c r="TK21" s="204">
        <f t="shared" si="116"/>
        <v>2</v>
      </c>
      <c r="TL21" s="205">
        <f t="shared" si="117"/>
        <v>7.407407407407407E-2</v>
      </c>
      <c r="TM21" s="124"/>
      <c r="TN21" s="204">
        <f t="shared" si="118"/>
        <v>6</v>
      </c>
      <c r="TO21" s="205">
        <f t="shared" si="119"/>
        <v>7.5949367088607597E-2</v>
      </c>
    </row>
    <row r="22" spans="1:535" s="206" customFormat="1" ht="27" hidden="1" customHeight="1" x14ac:dyDescent="0.45">
      <c r="A22" s="207">
        <v>18</v>
      </c>
      <c r="B22" s="217" t="s">
        <v>271</v>
      </c>
      <c r="C22" s="160" t="s">
        <v>122</v>
      </c>
      <c r="D22" s="211">
        <v>0</v>
      </c>
      <c r="E22" s="218"/>
      <c r="F22" s="161"/>
      <c r="G22" s="211">
        <f t="shared" si="12"/>
        <v>0</v>
      </c>
      <c r="H22" s="199"/>
      <c r="I22" s="218"/>
      <c r="J22" s="161"/>
      <c r="K22" s="211">
        <v>0</v>
      </c>
      <c r="L22" s="199"/>
      <c r="M22" s="218"/>
      <c r="N22" s="161"/>
      <c r="O22" s="211">
        <v>0</v>
      </c>
      <c r="P22" s="212"/>
      <c r="Q22" s="218"/>
      <c r="R22" s="161"/>
      <c r="S22" s="211">
        <v>0</v>
      </c>
      <c r="T22" s="199"/>
      <c r="U22" s="164"/>
      <c r="V22" s="215"/>
      <c r="W22" s="165">
        <f t="shared" si="0"/>
        <v>0</v>
      </c>
      <c r="X22" s="166"/>
      <c r="Y22" s="166"/>
      <c r="Z22" s="165">
        <f t="shared" si="13"/>
        <v>0</v>
      </c>
      <c r="AA22" s="167"/>
      <c r="AB22" s="168"/>
      <c r="AC22" s="169">
        <f t="shared" si="14"/>
        <v>0</v>
      </c>
      <c r="AD22" s="167"/>
      <c r="AE22" s="168"/>
      <c r="AF22" s="169">
        <f t="shared" si="15"/>
        <v>0</v>
      </c>
      <c r="AG22" s="168"/>
      <c r="AH22" s="168"/>
      <c r="AI22" s="170">
        <f t="shared" si="16"/>
        <v>0</v>
      </c>
      <c r="AJ22" s="167"/>
      <c r="AK22" s="167"/>
      <c r="AL22" s="171"/>
      <c r="AM22" s="172">
        <f t="shared" si="17"/>
        <v>0</v>
      </c>
      <c r="AN22" s="167"/>
      <c r="AO22" s="171"/>
      <c r="AP22" s="171"/>
      <c r="AQ22" s="172">
        <f t="shared" si="18"/>
        <v>0</v>
      </c>
      <c r="AR22" s="171"/>
      <c r="AS22" s="167"/>
      <c r="AT22" s="171"/>
      <c r="AU22" s="172">
        <f t="shared" si="19"/>
        <v>0</v>
      </c>
      <c r="AV22" s="168"/>
      <c r="AW22" s="168"/>
      <c r="AX22" s="168"/>
      <c r="AY22" s="169">
        <f t="shared" si="20"/>
        <v>0</v>
      </c>
      <c r="AZ22" s="168"/>
      <c r="BA22" s="168"/>
      <c r="BB22" s="169">
        <f t="shared" si="21"/>
        <v>0</v>
      </c>
      <c r="BC22" s="168"/>
      <c r="BD22" s="168"/>
      <c r="BE22" s="169">
        <f t="shared" si="22"/>
        <v>0</v>
      </c>
      <c r="BF22" s="168"/>
      <c r="BG22" s="168"/>
      <c r="BH22" s="174">
        <f t="shared" si="1"/>
        <v>0</v>
      </c>
      <c r="BI22" s="168"/>
      <c r="BJ22" s="168"/>
      <c r="BK22" s="174">
        <f t="shared" si="23"/>
        <v>0</v>
      </c>
      <c r="BL22" s="168"/>
      <c r="BM22" s="168"/>
      <c r="BN22" s="174">
        <f t="shared" si="24"/>
        <v>0</v>
      </c>
      <c r="BO22" s="168"/>
      <c r="BP22" s="168"/>
      <c r="BQ22" s="174">
        <f t="shared" si="25"/>
        <v>0</v>
      </c>
      <c r="BR22" s="168"/>
      <c r="BS22" s="168"/>
      <c r="BT22" s="174">
        <f t="shared" si="2"/>
        <v>0</v>
      </c>
      <c r="BU22" s="168"/>
      <c r="BV22" s="168"/>
      <c r="BW22" s="174">
        <f t="shared" si="26"/>
        <v>0</v>
      </c>
      <c r="BX22" s="168"/>
      <c r="BY22" s="168"/>
      <c r="BZ22" s="174">
        <f t="shared" si="27"/>
        <v>0</v>
      </c>
      <c r="CA22" s="168"/>
      <c r="CB22" s="168"/>
      <c r="CC22" s="175">
        <f t="shared" si="28"/>
        <v>0</v>
      </c>
      <c r="CD22" s="171"/>
      <c r="CE22" s="171"/>
      <c r="CF22" s="176">
        <f t="shared" si="29"/>
        <v>0</v>
      </c>
      <c r="CG22" s="171"/>
      <c r="CH22" s="171"/>
      <c r="CI22" s="176">
        <f t="shared" si="30"/>
        <v>0</v>
      </c>
      <c r="CJ22" s="171"/>
      <c r="CK22" s="171"/>
      <c r="CL22" s="177">
        <f t="shared" si="31"/>
        <v>0</v>
      </c>
      <c r="CM22" s="171"/>
      <c r="CN22" s="171"/>
      <c r="CO22" s="171"/>
      <c r="CP22" s="177">
        <f t="shared" si="32"/>
        <v>0</v>
      </c>
      <c r="CQ22" s="171"/>
      <c r="CR22" s="171"/>
      <c r="CS22" s="171"/>
      <c r="CT22" s="176">
        <f t="shared" si="33"/>
        <v>0</v>
      </c>
      <c r="CU22" s="178"/>
      <c r="CV22" s="171"/>
      <c r="CW22" s="171"/>
      <c r="CX22" s="176">
        <f t="shared" si="34"/>
        <v>0</v>
      </c>
      <c r="CY22" s="171"/>
      <c r="CZ22" s="171"/>
      <c r="DA22" s="171"/>
      <c r="DB22" s="176">
        <f t="shared" si="3"/>
        <v>0</v>
      </c>
      <c r="DC22" s="171"/>
      <c r="DD22" s="171"/>
      <c r="DE22" s="175">
        <f t="shared" si="35"/>
        <v>0</v>
      </c>
      <c r="DF22" s="179"/>
      <c r="DG22" s="171"/>
      <c r="DH22" s="171"/>
      <c r="DI22" s="176">
        <f t="shared" si="36"/>
        <v>0</v>
      </c>
      <c r="DJ22" s="180"/>
      <c r="DK22" s="180"/>
      <c r="DL22" s="176">
        <f t="shared" si="37"/>
        <v>0</v>
      </c>
      <c r="DM22" s="171"/>
      <c r="DN22" s="171"/>
      <c r="DO22" s="177">
        <f t="shared" si="38"/>
        <v>0</v>
      </c>
      <c r="DP22" s="167"/>
      <c r="DQ22" s="171"/>
      <c r="DR22" s="171"/>
      <c r="DS22" s="177">
        <f t="shared" si="39"/>
        <v>0</v>
      </c>
      <c r="DT22" s="167"/>
      <c r="DU22" s="171"/>
      <c r="DV22" s="171"/>
      <c r="DW22" s="177">
        <f t="shared" si="40"/>
        <v>0</v>
      </c>
      <c r="DX22" s="171"/>
      <c r="DY22" s="171"/>
      <c r="DZ22" s="177">
        <f t="shared" si="41"/>
        <v>0</v>
      </c>
      <c r="EA22" s="168"/>
      <c r="EB22" s="168"/>
      <c r="EC22" s="175">
        <f t="shared" si="42"/>
        <v>0</v>
      </c>
      <c r="ED22" s="167"/>
      <c r="EE22" s="168"/>
      <c r="EF22" s="168"/>
      <c r="EG22" s="174">
        <f t="shared" si="43"/>
        <v>0</v>
      </c>
      <c r="EH22" s="168"/>
      <c r="EI22" s="168"/>
      <c r="EJ22" s="174">
        <f t="shared" si="44"/>
        <v>0</v>
      </c>
      <c r="EK22" s="181"/>
      <c r="EL22" s="181"/>
      <c r="EM22" s="182">
        <f t="shared" si="45"/>
        <v>0</v>
      </c>
      <c r="EN22" s="167"/>
      <c r="EO22" s="181"/>
      <c r="EP22" s="181"/>
      <c r="EQ22" s="182">
        <f t="shared" si="46"/>
        <v>0</v>
      </c>
      <c r="ER22" s="183"/>
      <c r="ES22" s="183"/>
      <c r="ET22" s="184">
        <f t="shared" si="47"/>
        <v>0</v>
      </c>
      <c r="EU22" s="167"/>
      <c r="EV22" s="183"/>
      <c r="EW22" s="183"/>
      <c r="EX22" s="184">
        <f t="shared" si="48"/>
        <v>0</v>
      </c>
      <c r="EY22" s="185"/>
      <c r="EZ22" s="181"/>
      <c r="FA22" s="181"/>
      <c r="FB22" s="184">
        <f t="shared" si="49"/>
        <v>0</v>
      </c>
      <c r="FC22" s="181"/>
      <c r="FD22" s="181"/>
      <c r="FE22" s="182">
        <f t="shared" si="50"/>
        <v>0</v>
      </c>
      <c r="FF22" s="181"/>
      <c r="FG22" s="181"/>
      <c r="FH22" s="182">
        <f t="shared" si="51"/>
        <v>0</v>
      </c>
      <c r="FI22" s="181"/>
      <c r="FJ22" s="181"/>
      <c r="FK22" s="182">
        <f t="shared" si="52"/>
        <v>0</v>
      </c>
      <c r="FL22" s="181"/>
      <c r="FM22" s="181"/>
      <c r="FN22" s="182">
        <f t="shared" si="53"/>
        <v>0</v>
      </c>
      <c r="FO22" s="167"/>
      <c r="FP22" s="181"/>
      <c r="FQ22" s="181"/>
      <c r="FR22" s="182">
        <f t="shared" si="54"/>
        <v>0</v>
      </c>
      <c r="FS22" s="167"/>
      <c r="FT22" s="181"/>
      <c r="FU22" s="181"/>
      <c r="FV22" s="182">
        <f t="shared" si="55"/>
        <v>0</v>
      </c>
      <c r="FW22" s="167"/>
      <c r="FX22" s="181"/>
      <c r="FY22" s="181"/>
      <c r="FZ22" s="182">
        <f t="shared" si="56"/>
        <v>0</v>
      </c>
      <c r="GA22" s="181"/>
      <c r="GB22" s="181"/>
      <c r="GC22" s="182">
        <f t="shared" si="57"/>
        <v>0</v>
      </c>
      <c r="GD22" s="181"/>
      <c r="GE22" s="181"/>
      <c r="GF22" s="188">
        <f t="shared" si="58"/>
        <v>0</v>
      </c>
      <c r="GG22" s="167"/>
      <c r="GH22" s="181"/>
      <c r="GI22" s="181"/>
      <c r="GJ22" s="188">
        <f t="shared" si="120"/>
        <v>0</v>
      </c>
      <c r="GK22" s="167"/>
      <c r="GL22" s="181"/>
      <c r="GM22" s="181"/>
      <c r="GN22" s="182">
        <f t="shared" si="121"/>
        <v>0</v>
      </c>
      <c r="GO22" s="181"/>
      <c r="GP22" s="181"/>
      <c r="GQ22" s="182">
        <f t="shared" si="59"/>
        <v>0</v>
      </c>
      <c r="GR22" s="181"/>
      <c r="GS22" s="181"/>
      <c r="GT22" s="182">
        <f t="shared" si="60"/>
        <v>0</v>
      </c>
      <c r="GU22" s="181"/>
      <c r="GV22" s="181"/>
      <c r="GW22" s="182">
        <f t="shared" si="61"/>
        <v>0</v>
      </c>
      <c r="GX22" s="181"/>
      <c r="GY22" s="181"/>
      <c r="GZ22" s="182">
        <f t="shared" si="62"/>
        <v>0</v>
      </c>
      <c r="HA22" s="168"/>
      <c r="HB22" s="181"/>
      <c r="HC22" s="182">
        <f t="shared" si="63"/>
        <v>0</v>
      </c>
      <c r="HD22" s="168"/>
      <c r="HE22" s="181"/>
      <c r="HF22" s="182">
        <f t="shared" si="64"/>
        <v>0</v>
      </c>
      <c r="HG22" s="181"/>
      <c r="HH22" s="181"/>
      <c r="HI22" s="182">
        <f t="shared" si="4"/>
        <v>0</v>
      </c>
      <c r="HJ22" s="181"/>
      <c r="HK22" s="181"/>
      <c r="HL22" s="182">
        <f t="shared" si="5"/>
        <v>0</v>
      </c>
      <c r="HM22" s="167"/>
      <c r="HN22" s="181"/>
      <c r="HO22" s="181"/>
      <c r="HP22" s="182">
        <f t="shared" si="65"/>
        <v>0</v>
      </c>
      <c r="HQ22" s="181"/>
      <c r="HR22" s="181"/>
      <c r="HS22" s="181"/>
      <c r="HT22" s="182">
        <f t="shared" si="66"/>
        <v>0</v>
      </c>
      <c r="HU22" s="181"/>
      <c r="HV22" s="181"/>
      <c r="HW22" s="181"/>
      <c r="HX22" s="182">
        <f t="shared" si="67"/>
        <v>0</v>
      </c>
      <c r="HY22" s="181"/>
      <c r="HZ22" s="181"/>
      <c r="IA22" s="182">
        <f t="shared" si="68"/>
        <v>0</v>
      </c>
      <c r="IB22" s="181"/>
      <c r="IC22" s="181"/>
      <c r="ID22" s="182">
        <f t="shared" si="69"/>
        <v>0</v>
      </c>
      <c r="IE22" s="168"/>
      <c r="IF22" s="168"/>
      <c r="IG22" s="175">
        <f t="shared" si="70"/>
        <v>0</v>
      </c>
      <c r="IH22" s="167"/>
      <c r="II22" s="168"/>
      <c r="IJ22" s="168"/>
      <c r="IK22" s="175">
        <f t="shared" si="71"/>
        <v>0</v>
      </c>
      <c r="IL22" s="167"/>
      <c r="IM22" s="181"/>
      <c r="IN22" s="181"/>
      <c r="IO22" s="182">
        <f t="shared" si="72"/>
        <v>0</v>
      </c>
      <c r="IP22" s="181"/>
      <c r="IQ22" s="181"/>
      <c r="IR22" s="182">
        <f t="shared" si="6"/>
        <v>0</v>
      </c>
      <c r="IS22" s="181"/>
      <c r="IT22" s="181"/>
      <c r="IU22" s="182">
        <f t="shared" si="7"/>
        <v>0</v>
      </c>
      <c r="IV22" s="181"/>
      <c r="IW22" s="181"/>
      <c r="IX22" s="182">
        <f t="shared" si="8"/>
        <v>0</v>
      </c>
      <c r="IY22" s="166"/>
      <c r="IZ22" s="166"/>
      <c r="JA22" s="189">
        <f t="shared" si="9"/>
        <v>0</v>
      </c>
      <c r="JB22" s="166"/>
      <c r="JC22" s="166"/>
      <c r="JD22" s="189">
        <f t="shared" si="73"/>
        <v>0</v>
      </c>
      <c r="JE22" s="166"/>
      <c r="JF22" s="166"/>
      <c r="JG22" s="189">
        <f t="shared" si="74"/>
        <v>0</v>
      </c>
      <c r="JH22" s="171"/>
      <c r="JI22" s="171"/>
      <c r="JJ22" s="190">
        <f t="shared" si="75"/>
        <v>0</v>
      </c>
      <c r="JK22" s="167"/>
      <c r="JL22" s="171"/>
      <c r="JM22" s="171"/>
      <c r="JN22" s="190">
        <f t="shared" si="76"/>
        <v>0</v>
      </c>
      <c r="JO22" s="167"/>
      <c r="JP22" s="159"/>
      <c r="JQ22" s="159"/>
      <c r="JR22" s="191">
        <f t="shared" si="77"/>
        <v>0</v>
      </c>
      <c r="JS22" s="192"/>
      <c r="JT22" s="193"/>
      <c r="JU22" s="193"/>
      <c r="JV22" s="194">
        <f t="shared" si="78"/>
        <v>0</v>
      </c>
      <c r="JW22" s="159"/>
      <c r="JX22" s="159"/>
      <c r="JY22" s="194">
        <f t="shared" si="79"/>
        <v>0</v>
      </c>
      <c r="JZ22" s="168"/>
      <c r="KA22" s="168"/>
      <c r="KB22" s="190">
        <f t="shared" si="80"/>
        <v>0</v>
      </c>
      <c r="KC22" s="192"/>
      <c r="KD22" s="168"/>
      <c r="KE22" s="168"/>
      <c r="KF22" s="190">
        <f t="shared" si="81"/>
        <v>0</v>
      </c>
      <c r="KG22" s="166"/>
      <c r="KH22" s="166"/>
      <c r="KI22" s="191">
        <f t="shared" si="82"/>
        <v>0</v>
      </c>
      <c r="KJ22" s="192"/>
      <c r="KK22" s="166"/>
      <c r="KL22" s="166"/>
      <c r="KM22" s="191">
        <f t="shared" si="83"/>
        <v>0</v>
      </c>
      <c r="KN22" s="192"/>
      <c r="KO22" s="166"/>
      <c r="KP22" s="166"/>
      <c r="KQ22" s="191">
        <f t="shared" si="84"/>
        <v>0</v>
      </c>
      <c r="KR22" s="168"/>
      <c r="KS22" s="168"/>
      <c r="KT22" s="174">
        <f t="shared" si="85"/>
        <v>0</v>
      </c>
      <c r="KU22" s="168"/>
      <c r="KV22" s="168"/>
      <c r="KW22" s="168"/>
      <c r="KX22" s="194">
        <f t="shared" si="86"/>
        <v>0</v>
      </c>
      <c r="KY22" s="193"/>
      <c r="KZ22" s="193"/>
      <c r="LA22" s="193"/>
      <c r="LB22" s="194">
        <f t="shared" si="87"/>
        <v>0</v>
      </c>
      <c r="LC22" s="193"/>
      <c r="LD22" s="193"/>
      <c r="LE22" s="194">
        <f t="shared" si="10"/>
        <v>0</v>
      </c>
      <c r="LF22" s="168"/>
      <c r="LG22" s="168"/>
      <c r="LH22" s="174">
        <f t="shared" si="11"/>
        <v>0</v>
      </c>
      <c r="LI22" s="195"/>
      <c r="LJ22" s="195"/>
      <c r="LK22" s="196">
        <f t="shared" si="88"/>
        <v>0</v>
      </c>
      <c r="LL22" s="168"/>
      <c r="LM22" s="168"/>
      <c r="LN22" s="168"/>
      <c r="LO22" s="174">
        <f t="shared" si="89"/>
        <v>0</v>
      </c>
      <c r="LP22" s="168"/>
      <c r="LQ22" s="168"/>
      <c r="LR22" s="168"/>
      <c r="LS22" s="174">
        <f t="shared" si="90"/>
        <v>0</v>
      </c>
      <c r="LT22" s="197"/>
      <c r="LU22" s="168"/>
      <c r="LV22" s="168"/>
      <c r="LW22" s="174">
        <f t="shared" si="91"/>
        <v>0</v>
      </c>
      <c r="LX22" s="197"/>
      <c r="LY22" s="168"/>
      <c r="LZ22" s="168"/>
      <c r="MA22" s="174">
        <f t="shared" si="92"/>
        <v>0</v>
      </c>
      <c r="MB22" s="197"/>
      <c r="MC22" s="168"/>
      <c r="MD22" s="168"/>
      <c r="ME22" s="174">
        <f t="shared" si="93"/>
        <v>0</v>
      </c>
      <c r="MF22" s="197"/>
      <c r="MG22" s="181"/>
      <c r="MH22" s="181"/>
      <c r="MI22" s="182">
        <f t="shared" si="94"/>
        <v>0</v>
      </c>
      <c r="MJ22" s="198"/>
      <c r="MK22" s="181"/>
      <c r="ML22" s="181"/>
      <c r="MM22" s="182">
        <f t="shared" si="95"/>
        <v>0</v>
      </c>
      <c r="MN22" s="198"/>
      <c r="MO22" s="168"/>
      <c r="MP22" s="168"/>
      <c r="MQ22" s="174">
        <f t="shared" si="96"/>
        <v>0</v>
      </c>
      <c r="MR22" s="197"/>
      <c r="MS22" s="168"/>
      <c r="MT22" s="168"/>
      <c r="MU22" s="174">
        <f t="shared" si="97"/>
        <v>0</v>
      </c>
      <c r="MV22" s="197"/>
      <c r="MW22" s="168"/>
      <c r="MX22" s="168"/>
      <c r="MY22" s="174">
        <f t="shared" si="98"/>
        <v>0</v>
      </c>
      <c r="MZ22" s="197"/>
      <c r="NA22" s="199"/>
      <c r="NB22" s="199"/>
      <c r="NC22" s="201">
        <f t="shared" si="122"/>
        <v>0</v>
      </c>
      <c r="ND22" s="200"/>
      <c r="NE22" s="199"/>
      <c r="NF22" s="199"/>
      <c r="NG22" s="201">
        <f t="shared" si="123"/>
        <v>0</v>
      </c>
      <c r="NH22" s="200"/>
      <c r="NI22" s="199"/>
      <c r="NJ22" s="199"/>
      <c r="NK22" s="201">
        <f t="shared" si="124"/>
        <v>0</v>
      </c>
      <c r="NL22" s="200"/>
      <c r="NM22" s="199"/>
      <c r="NN22" s="199"/>
      <c r="NO22" s="201">
        <f t="shared" si="125"/>
        <v>0</v>
      </c>
      <c r="NP22" s="200"/>
      <c r="NQ22" s="166"/>
      <c r="NR22" s="166"/>
      <c r="NS22" s="189">
        <f t="shared" si="126"/>
        <v>0</v>
      </c>
      <c r="NT22" s="202"/>
      <c r="NU22" s="166"/>
      <c r="NV22" s="166"/>
      <c r="NW22" s="189">
        <f t="shared" si="99"/>
        <v>0</v>
      </c>
      <c r="NX22" s="202"/>
      <c r="NY22" s="166"/>
      <c r="NZ22" s="166"/>
      <c r="OA22" s="189">
        <f t="shared" si="100"/>
        <v>0</v>
      </c>
      <c r="OB22" s="202"/>
      <c r="OC22" s="166"/>
      <c r="OD22" s="166"/>
      <c r="OE22" s="189">
        <f t="shared" si="101"/>
        <v>0</v>
      </c>
      <c r="OF22" s="202"/>
      <c r="OG22" s="166"/>
      <c r="OH22" s="166"/>
      <c r="OI22" s="189">
        <f t="shared" si="102"/>
        <v>0</v>
      </c>
      <c r="OJ22" s="202"/>
      <c r="OK22" s="166"/>
      <c r="OL22" s="166"/>
      <c r="OM22" s="189">
        <f t="shared" si="103"/>
        <v>0</v>
      </c>
      <c r="ON22" s="202"/>
      <c r="OO22" s="166"/>
      <c r="OP22" s="166"/>
      <c r="OQ22" s="189">
        <f t="shared" si="127"/>
        <v>0</v>
      </c>
      <c r="OR22" s="202"/>
      <c r="OS22" s="166"/>
      <c r="OT22" s="166"/>
      <c r="OU22" s="189">
        <f t="shared" si="128"/>
        <v>0</v>
      </c>
      <c r="OV22" s="202"/>
      <c r="OW22" s="166"/>
      <c r="OX22" s="166"/>
      <c r="OY22" s="189">
        <f t="shared" si="129"/>
        <v>0</v>
      </c>
      <c r="OZ22" s="202"/>
      <c r="PA22" s="166"/>
      <c r="PB22" s="166"/>
      <c r="PC22" s="189">
        <f t="shared" si="130"/>
        <v>0</v>
      </c>
      <c r="PD22" s="202"/>
      <c r="PE22" s="166"/>
      <c r="PF22" s="166"/>
      <c r="PG22" s="189">
        <f t="shared" si="131"/>
        <v>0</v>
      </c>
      <c r="PH22" s="202"/>
      <c r="PI22" s="166"/>
      <c r="PJ22" s="166"/>
      <c r="PK22" s="189">
        <f t="shared" si="132"/>
        <v>0</v>
      </c>
      <c r="PL22" s="202"/>
      <c r="PM22" s="166"/>
      <c r="PN22" s="166"/>
      <c r="PO22" s="189">
        <f t="shared" si="133"/>
        <v>0</v>
      </c>
      <c r="PP22" s="202"/>
      <c r="PQ22" s="166"/>
      <c r="PR22" s="166"/>
      <c r="PS22" s="189">
        <f t="shared" si="134"/>
        <v>0</v>
      </c>
      <c r="PT22" s="202"/>
      <c r="PU22" s="166"/>
      <c r="PV22" s="166"/>
      <c r="PW22" s="189">
        <f t="shared" si="135"/>
        <v>0</v>
      </c>
      <c r="PX22" s="202"/>
      <c r="PY22" s="166"/>
      <c r="PZ22" s="166"/>
      <c r="QA22" s="189">
        <f t="shared" si="136"/>
        <v>0</v>
      </c>
      <c r="QB22" s="202"/>
      <c r="QC22" s="166"/>
      <c r="QD22" s="166"/>
      <c r="QE22" s="189">
        <f t="shared" si="137"/>
        <v>0</v>
      </c>
      <c r="QF22" s="202"/>
      <c r="QG22" s="166"/>
      <c r="QH22" s="166"/>
      <c r="QI22" s="189">
        <f t="shared" si="138"/>
        <v>0</v>
      </c>
      <c r="QJ22" s="202"/>
      <c r="QK22" s="166"/>
      <c r="QL22" s="166"/>
      <c r="QM22" s="189">
        <f t="shared" si="139"/>
        <v>0</v>
      </c>
      <c r="QN22" s="202"/>
      <c r="QO22" s="166"/>
      <c r="QP22" s="166"/>
      <c r="QQ22" s="189">
        <f t="shared" si="140"/>
        <v>0</v>
      </c>
      <c r="QR22" s="202"/>
      <c r="QS22" s="203"/>
      <c r="QT22" s="166"/>
      <c r="QU22" s="189">
        <f t="shared" si="141"/>
        <v>0</v>
      </c>
      <c r="QV22" s="202"/>
      <c r="QW22" s="203"/>
      <c r="QX22" s="166"/>
      <c r="QY22" s="189">
        <f t="shared" si="142"/>
        <v>0</v>
      </c>
      <c r="QZ22" s="202"/>
      <c r="RA22" s="203"/>
      <c r="RB22" s="166"/>
      <c r="RC22" s="189">
        <f t="shared" si="143"/>
        <v>0</v>
      </c>
      <c r="RD22" s="202"/>
      <c r="RE22" s="203"/>
      <c r="RF22" s="166"/>
      <c r="RG22" s="189">
        <f t="shared" si="144"/>
        <v>0</v>
      </c>
      <c r="RH22" s="202"/>
      <c r="RI22" s="203"/>
      <c r="RJ22" s="166"/>
      <c r="RK22" s="189">
        <f t="shared" si="145"/>
        <v>0</v>
      </c>
      <c r="RL22" s="202"/>
      <c r="RM22" s="203"/>
      <c r="RN22" s="166"/>
      <c r="RO22" s="189">
        <f t="shared" si="146"/>
        <v>0</v>
      </c>
      <c r="RP22" s="202"/>
      <c r="RQ22" s="203"/>
      <c r="RR22" s="166"/>
      <c r="RS22" s="189">
        <f t="shared" si="147"/>
        <v>0</v>
      </c>
      <c r="RT22" s="202"/>
      <c r="RU22" s="203"/>
      <c r="RV22" s="166"/>
      <c r="RW22" s="189">
        <f t="shared" si="148"/>
        <v>0</v>
      </c>
      <c r="RX22" s="202"/>
      <c r="RY22" s="203"/>
      <c r="RZ22" s="166"/>
      <c r="SA22" s="189">
        <f t="shared" si="104"/>
        <v>0</v>
      </c>
      <c r="SB22" s="202"/>
      <c r="SC22" s="203"/>
      <c r="SD22" s="166"/>
      <c r="SE22" s="189">
        <f t="shared" si="105"/>
        <v>0</v>
      </c>
      <c r="SF22" s="202"/>
      <c r="SG22" s="203"/>
      <c r="SH22" s="166"/>
      <c r="SI22" s="189">
        <f t="shared" si="106"/>
        <v>0</v>
      </c>
      <c r="SJ22" s="202"/>
      <c r="SK22" s="203"/>
      <c r="SL22" s="166"/>
      <c r="SM22" s="189">
        <f t="shared" si="107"/>
        <v>0</v>
      </c>
      <c r="SN22" s="202"/>
      <c r="SO22" s="203"/>
      <c r="SP22" s="166"/>
      <c r="SQ22" s="189">
        <f t="shared" si="108"/>
        <v>0</v>
      </c>
      <c r="SR22" s="202"/>
      <c r="SS22" s="203"/>
      <c r="ST22" s="166"/>
      <c r="SU22" s="189">
        <f t="shared" si="109"/>
        <v>0</v>
      </c>
      <c r="SV22" s="202"/>
      <c r="SW22" s="203"/>
      <c r="SX22" s="166"/>
      <c r="SY22" s="189">
        <f t="shared" si="110"/>
        <v>0</v>
      </c>
      <c r="SZ22" s="202"/>
      <c r="TA22" s="203"/>
      <c r="TB22" s="166"/>
      <c r="TC22" s="189">
        <f t="shared" si="111"/>
        <v>0</v>
      </c>
      <c r="TD22" s="202"/>
      <c r="TE22" s="204">
        <f t="shared" si="112"/>
        <v>0</v>
      </c>
      <c r="TF22" s="205">
        <f t="shared" si="113"/>
        <v>0</v>
      </c>
      <c r="TG22" s="123"/>
      <c r="TH22" s="204">
        <f t="shared" si="114"/>
        <v>0</v>
      </c>
      <c r="TI22" s="205">
        <f t="shared" si="115"/>
        <v>0</v>
      </c>
      <c r="TJ22" s="124"/>
      <c r="TK22" s="204">
        <f t="shared" si="116"/>
        <v>0</v>
      </c>
      <c r="TL22" s="205">
        <f t="shared" si="117"/>
        <v>0</v>
      </c>
      <c r="TM22" s="124"/>
      <c r="TN22" s="204">
        <f t="shared" si="118"/>
        <v>0</v>
      </c>
      <c r="TO22" s="205">
        <f t="shared" si="119"/>
        <v>0</v>
      </c>
    </row>
    <row r="23" spans="1:535" s="206" customFormat="1" ht="29.25" thickBot="1" x14ac:dyDescent="0.5">
      <c r="A23" s="207">
        <v>19</v>
      </c>
      <c r="B23" s="217" t="s">
        <v>110</v>
      </c>
      <c r="C23" s="160" t="s">
        <v>272</v>
      </c>
      <c r="D23" s="211">
        <v>24</v>
      </c>
      <c r="E23" s="218"/>
      <c r="F23" s="161"/>
      <c r="G23" s="211">
        <f t="shared" si="12"/>
        <v>24</v>
      </c>
      <c r="H23" s="199"/>
      <c r="I23" s="218"/>
      <c r="J23" s="161"/>
      <c r="K23" s="211">
        <v>24</v>
      </c>
      <c r="L23" s="199"/>
      <c r="M23" s="218"/>
      <c r="N23" s="161"/>
      <c r="O23" s="211">
        <v>24</v>
      </c>
      <c r="P23" s="212"/>
      <c r="Q23" s="218"/>
      <c r="R23" s="161"/>
      <c r="S23" s="211">
        <v>24</v>
      </c>
      <c r="T23" s="199"/>
      <c r="U23" s="219"/>
      <c r="V23" s="220"/>
      <c r="W23" s="165">
        <f t="shared" si="0"/>
        <v>24</v>
      </c>
      <c r="X23" s="221"/>
      <c r="Y23" s="221"/>
      <c r="Z23" s="165">
        <f t="shared" si="13"/>
        <v>24</v>
      </c>
      <c r="AA23" s="167"/>
      <c r="AB23" s="168"/>
      <c r="AC23" s="169">
        <f t="shared" si="14"/>
        <v>24</v>
      </c>
      <c r="AD23" s="167"/>
      <c r="AE23" s="168">
        <v>2</v>
      </c>
      <c r="AF23" s="169">
        <f t="shared" si="15"/>
        <v>22</v>
      </c>
      <c r="AG23" s="168"/>
      <c r="AH23" s="168">
        <v>2</v>
      </c>
      <c r="AI23" s="170">
        <f t="shared" si="16"/>
        <v>20</v>
      </c>
      <c r="AJ23" s="167"/>
      <c r="AK23" s="167"/>
      <c r="AL23" s="171">
        <v>2</v>
      </c>
      <c r="AM23" s="172">
        <f t="shared" si="17"/>
        <v>18</v>
      </c>
      <c r="AN23" s="167"/>
      <c r="AO23" s="171"/>
      <c r="AP23" s="171">
        <v>3</v>
      </c>
      <c r="AQ23" s="172">
        <f t="shared" si="18"/>
        <v>15</v>
      </c>
      <c r="AR23" s="171"/>
      <c r="AS23" s="167"/>
      <c r="AT23" s="171">
        <v>1</v>
      </c>
      <c r="AU23" s="172">
        <f t="shared" si="19"/>
        <v>14</v>
      </c>
      <c r="AV23" s="168"/>
      <c r="AW23" s="168">
        <v>2</v>
      </c>
      <c r="AX23" s="168"/>
      <c r="AY23" s="169">
        <f t="shared" si="20"/>
        <v>12</v>
      </c>
      <c r="AZ23" s="168">
        <v>12</v>
      </c>
      <c r="BA23" s="168">
        <v>2</v>
      </c>
      <c r="BB23" s="169">
        <f t="shared" si="21"/>
        <v>22</v>
      </c>
      <c r="BC23" s="168"/>
      <c r="BD23" s="168"/>
      <c r="BE23" s="169">
        <f t="shared" si="22"/>
        <v>22</v>
      </c>
      <c r="BF23" s="168"/>
      <c r="BG23" s="168">
        <v>3</v>
      </c>
      <c r="BH23" s="174">
        <f t="shared" si="1"/>
        <v>19</v>
      </c>
      <c r="BI23" s="168"/>
      <c r="BJ23" s="168">
        <v>1</v>
      </c>
      <c r="BK23" s="174">
        <f t="shared" si="23"/>
        <v>18</v>
      </c>
      <c r="BL23" s="168"/>
      <c r="BM23" s="168">
        <v>2</v>
      </c>
      <c r="BN23" s="174">
        <f t="shared" si="24"/>
        <v>16</v>
      </c>
      <c r="BO23" s="168"/>
      <c r="BP23" s="168"/>
      <c r="BQ23" s="174">
        <f t="shared" si="25"/>
        <v>16</v>
      </c>
      <c r="BR23" s="168"/>
      <c r="BS23" s="168"/>
      <c r="BT23" s="174">
        <f t="shared" si="2"/>
        <v>16</v>
      </c>
      <c r="BU23" s="168"/>
      <c r="BV23" s="168"/>
      <c r="BW23" s="174">
        <f t="shared" si="26"/>
        <v>16</v>
      </c>
      <c r="BX23" s="168"/>
      <c r="BY23" s="168">
        <v>6</v>
      </c>
      <c r="BZ23" s="174">
        <f t="shared" si="27"/>
        <v>10</v>
      </c>
      <c r="CA23" s="168"/>
      <c r="CB23" s="168">
        <v>3</v>
      </c>
      <c r="CC23" s="175">
        <f t="shared" si="28"/>
        <v>7</v>
      </c>
      <c r="CD23" s="171"/>
      <c r="CE23" s="171"/>
      <c r="CF23" s="176">
        <f t="shared" si="29"/>
        <v>7</v>
      </c>
      <c r="CG23" s="171"/>
      <c r="CH23" s="171">
        <v>3</v>
      </c>
      <c r="CI23" s="176">
        <f t="shared" si="30"/>
        <v>4</v>
      </c>
      <c r="CJ23" s="171"/>
      <c r="CK23" s="171"/>
      <c r="CL23" s="177">
        <f t="shared" si="31"/>
        <v>4</v>
      </c>
      <c r="CM23" s="171"/>
      <c r="CN23" s="171"/>
      <c r="CO23" s="171">
        <v>3</v>
      </c>
      <c r="CP23" s="177">
        <f t="shared" si="32"/>
        <v>1</v>
      </c>
      <c r="CQ23" s="171"/>
      <c r="CR23" s="171">
        <v>23</v>
      </c>
      <c r="CS23" s="171"/>
      <c r="CT23" s="176">
        <f t="shared" si="33"/>
        <v>24</v>
      </c>
      <c r="CU23" s="178"/>
      <c r="CV23" s="171"/>
      <c r="CW23" s="171">
        <v>2</v>
      </c>
      <c r="CX23" s="176">
        <f t="shared" si="34"/>
        <v>22</v>
      </c>
      <c r="CY23" s="171"/>
      <c r="CZ23" s="171"/>
      <c r="DA23" s="171">
        <v>2</v>
      </c>
      <c r="DB23" s="176">
        <f t="shared" si="3"/>
        <v>20</v>
      </c>
      <c r="DC23" s="171"/>
      <c r="DD23" s="171">
        <v>1</v>
      </c>
      <c r="DE23" s="175">
        <f t="shared" si="35"/>
        <v>19</v>
      </c>
      <c r="DF23" s="179"/>
      <c r="DG23" s="171"/>
      <c r="DH23" s="171"/>
      <c r="DI23" s="176">
        <f t="shared" si="36"/>
        <v>19</v>
      </c>
      <c r="DJ23" s="180"/>
      <c r="DK23" s="180"/>
      <c r="DL23" s="176">
        <f t="shared" si="37"/>
        <v>19</v>
      </c>
      <c r="DM23" s="171"/>
      <c r="DN23" s="171">
        <v>3</v>
      </c>
      <c r="DO23" s="177">
        <f t="shared" si="38"/>
        <v>16</v>
      </c>
      <c r="DP23" s="167"/>
      <c r="DQ23" s="171"/>
      <c r="DR23" s="171">
        <v>1</v>
      </c>
      <c r="DS23" s="177">
        <f t="shared" si="39"/>
        <v>15</v>
      </c>
      <c r="DT23" s="167"/>
      <c r="DU23" s="171"/>
      <c r="DV23" s="171"/>
      <c r="DW23" s="177">
        <f t="shared" si="40"/>
        <v>15</v>
      </c>
      <c r="DX23" s="171"/>
      <c r="DY23" s="171">
        <v>3</v>
      </c>
      <c r="DZ23" s="177">
        <f t="shared" si="41"/>
        <v>12</v>
      </c>
      <c r="EA23" s="168"/>
      <c r="EB23" s="168">
        <v>3</v>
      </c>
      <c r="EC23" s="175">
        <f t="shared" si="42"/>
        <v>9</v>
      </c>
      <c r="ED23" s="167"/>
      <c r="EE23" s="168"/>
      <c r="EF23" s="168"/>
      <c r="EG23" s="174">
        <f t="shared" si="43"/>
        <v>9</v>
      </c>
      <c r="EH23" s="168"/>
      <c r="EI23" s="168">
        <v>4</v>
      </c>
      <c r="EJ23" s="174">
        <f t="shared" si="44"/>
        <v>5</v>
      </c>
      <c r="EK23" s="181"/>
      <c r="EL23" s="181">
        <v>2</v>
      </c>
      <c r="EM23" s="182">
        <f t="shared" si="45"/>
        <v>3</v>
      </c>
      <c r="EN23" s="167"/>
      <c r="EO23" s="181">
        <v>21</v>
      </c>
      <c r="EP23" s="181">
        <v>2</v>
      </c>
      <c r="EQ23" s="182">
        <f t="shared" si="46"/>
        <v>22</v>
      </c>
      <c r="ER23" s="183"/>
      <c r="ES23" s="183">
        <v>2</v>
      </c>
      <c r="ET23" s="184">
        <f t="shared" si="47"/>
        <v>20</v>
      </c>
      <c r="EU23" s="167"/>
      <c r="EV23" s="183"/>
      <c r="EW23" s="183">
        <v>2</v>
      </c>
      <c r="EX23" s="184">
        <f t="shared" si="48"/>
        <v>18</v>
      </c>
      <c r="EY23" s="185"/>
      <c r="EZ23" s="181"/>
      <c r="FA23" s="181">
        <v>4</v>
      </c>
      <c r="FB23" s="184">
        <f t="shared" si="49"/>
        <v>14</v>
      </c>
      <c r="FC23" s="181"/>
      <c r="FD23" s="181">
        <v>3</v>
      </c>
      <c r="FE23" s="182">
        <f t="shared" si="50"/>
        <v>11</v>
      </c>
      <c r="FF23" s="181"/>
      <c r="FG23" s="181">
        <v>3</v>
      </c>
      <c r="FH23" s="182">
        <f t="shared" si="51"/>
        <v>8</v>
      </c>
      <c r="FI23" s="181"/>
      <c r="FJ23" s="181">
        <v>3</v>
      </c>
      <c r="FK23" s="182">
        <f t="shared" si="52"/>
        <v>5</v>
      </c>
      <c r="FL23" s="181"/>
      <c r="FM23" s="181">
        <v>2</v>
      </c>
      <c r="FN23" s="182">
        <f t="shared" si="53"/>
        <v>3</v>
      </c>
      <c r="FO23" s="167"/>
      <c r="FP23" s="181"/>
      <c r="FQ23" s="181">
        <v>1</v>
      </c>
      <c r="FR23" s="182">
        <f t="shared" si="54"/>
        <v>2</v>
      </c>
      <c r="FS23" s="167"/>
      <c r="FT23" s="181">
        <v>10</v>
      </c>
      <c r="FU23" s="181">
        <v>1</v>
      </c>
      <c r="FV23" s="182">
        <f t="shared" si="55"/>
        <v>11</v>
      </c>
      <c r="FW23" s="167"/>
      <c r="FX23" s="181"/>
      <c r="FY23" s="181">
        <v>4</v>
      </c>
      <c r="FZ23" s="182">
        <f t="shared" si="56"/>
        <v>7</v>
      </c>
      <c r="GA23" s="181"/>
      <c r="GB23" s="181">
        <v>2</v>
      </c>
      <c r="GC23" s="182">
        <f t="shared" si="57"/>
        <v>5</v>
      </c>
      <c r="GD23" s="181"/>
      <c r="GE23" s="181"/>
      <c r="GF23" s="188">
        <f t="shared" si="58"/>
        <v>5</v>
      </c>
      <c r="GG23" s="167"/>
      <c r="GH23" s="181">
        <v>19</v>
      </c>
      <c r="GI23" s="181">
        <v>2</v>
      </c>
      <c r="GJ23" s="188">
        <f t="shared" si="120"/>
        <v>22</v>
      </c>
      <c r="GK23" s="167"/>
      <c r="GL23" s="181"/>
      <c r="GM23" s="181"/>
      <c r="GN23" s="182">
        <f t="shared" si="121"/>
        <v>22</v>
      </c>
      <c r="GO23" s="181"/>
      <c r="GP23" s="181">
        <v>3</v>
      </c>
      <c r="GQ23" s="182">
        <f t="shared" si="59"/>
        <v>19</v>
      </c>
      <c r="GR23" s="181"/>
      <c r="GS23" s="181"/>
      <c r="GT23" s="182">
        <f t="shared" si="60"/>
        <v>19</v>
      </c>
      <c r="GU23" s="181"/>
      <c r="GV23" s="181">
        <v>5</v>
      </c>
      <c r="GW23" s="182">
        <f t="shared" si="61"/>
        <v>14</v>
      </c>
      <c r="GX23" s="181"/>
      <c r="GY23" s="181">
        <v>1</v>
      </c>
      <c r="GZ23" s="182">
        <f t="shared" si="62"/>
        <v>13</v>
      </c>
      <c r="HA23" s="168"/>
      <c r="HB23" s="181">
        <v>2</v>
      </c>
      <c r="HC23" s="182">
        <f t="shared" si="63"/>
        <v>11</v>
      </c>
      <c r="HD23" s="168"/>
      <c r="HE23" s="181">
        <v>1</v>
      </c>
      <c r="HF23" s="182">
        <f t="shared" si="64"/>
        <v>10</v>
      </c>
      <c r="HG23" s="181"/>
      <c r="HH23" s="181">
        <v>2</v>
      </c>
      <c r="HI23" s="182">
        <f t="shared" si="4"/>
        <v>8</v>
      </c>
      <c r="HJ23" s="181"/>
      <c r="HK23" s="181">
        <v>2</v>
      </c>
      <c r="HL23" s="182">
        <f t="shared" si="5"/>
        <v>6</v>
      </c>
      <c r="HM23" s="167"/>
      <c r="HN23" s="181"/>
      <c r="HO23" s="181">
        <v>1</v>
      </c>
      <c r="HP23" s="182">
        <f t="shared" si="65"/>
        <v>5</v>
      </c>
      <c r="HQ23" s="181"/>
      <c r="HR23" s="181"/>
      <c r="HS23" s="181">
        <v>2</v>
      </c>
      <c r="HT23" s="182">
        <f t="shared" si="66"/>
        <v>3</v>
      </c>
      <c r="HU23" s="181"/>
      <c r="HV23" s="181"/>
      <c r="HW23" s="181">
        <v>1</v>
      </c>
      <c r="HX23" s="182">
        <f t="shared" si="67"/>
        <v>2</v>
      </c>
      <c r="HY23" s="181">
        <v>22</v>
      </c>
      <c r="HZ23" s="181">
        <v>1</v>
      </c>
      <c r="IA23" s="182">
        <f t="shared" si="68"/>
        <v>23</v>
      </c>
      <c r="IB23" s="181"/>
      <c r="IC23" s="181">
        <v>2</v>
      </c>
      <c r="ID23" s="182">
        <f t="shared" si="69"/>
        <v>21</v>
      </c>
      <c r="IE23" s="168"/>
      <c r="IF23" s="168">
        <v>2</v>
      </c>
      <c r="IG23" s="175">
        <f t="shared" si="70"/>
        <v>19</v>
      </c>
      <c r="IH23" s="167"/>
      <c r="II23" s="168"/>
      <c r="IJ23" s="168">
        <v>2</v>
      </c>
      <c r="IK23" s="175">
        <f t="shared" si="71"/>
        <v>17</v>
      </c>
      <c r="IL23" s="167"/>
      <c r="IM23" s="181"/>
      <c r="IN23" s="181">
        <v>2</v>
      </c>
      <c r="IO23" s="182">
        <f t="shared" si="72"/>
        <v>15</v>
      </c>
      <c r="IP23" s="181"/>
      <c r="IQ23" s="181">
        <v>2</v>
      </c>
      <c r="IR23" s="182">
        <f t="shared" si="6"/>
        <v>13</v>
      </c>
      <c r="IS23" s="181"/>
      <c r="IT23" s="181">
        <v>2</v>
      </c>
      <c r="IU23" s="182">
        <f t="shared" si="7"/>
        <v>11</v>
      </c>
      <c r="IV23" s="181"/>
      <c r="IW23" s="181">
        <v>1</v>
      </c>
      <c r="IX23" s="182">
        <f t="shared" si="8"/>
        <v>10</v>
      </c>
      <c r="IY23" s="166"/>
      <c r="IZ23" s="166">
        <v>2</v>
      </c>
      <c r="JA23" s="189">
        <f t="shared" si="9"/>
        <v>8</v>
      </c>
      <c r="JB23" s="166"/>
      <c r="JC23" s="166">
        <v>1</v>
      </c>
      <c r="JD23" s="189">
        <f t="shared" si="73"/>
        <v>7</v>
      </c>
      <c r="JE23" s="166"/>
      <c r="JF23" s="166">
        <v>1</v>
      </c>
      <c r="JG23" s="189">
        <f t="shared" si="74"/>
        <v>6</v>
      </c>
      <c r="JH23" s="171"/>
      <c r="JI23" s="171">
        <v>2</v>
      </c>
      <c r="JJ23" s="190">
        <f t="shared" si="75"/>
        <v>4</v>
      </c>
      <c r="JK23" s="167"/>
      <c r="JL23" s="171"/>
      <c r="JM23" s="171">
        <v>2</v>
      </c>
      <c r="JN23" s="190">
        <f t="shared" si="76"/>
        <v>2</v>
      </c>
      <c r="JO23" s="167"/>
      <c r="JP23" s="159">
        <v>22</v>
      </c>
      <c r="JQ23" s="159">
        <v>2</v>
      </c>
      <c r="JR23" s="191">
        <f t="shared" si="77"/>
        <v>22</v>
      </c>
      <c r="JS23" s="192"/>
      <c r="JT23" s="193"/>
      <c r="JU23" s="193">
        <v>2</v>
      </c>
      <c r="JV23" s="194">
        <f t="shared" si="78"/>
        <v>20</v>
      </c>
      <c r="JW23" s="159"/>
      <c r="JX23" s="159">
        <v>2</v>
      </c>
      <c r="JY23" s="194">
        <f t="shared" si="79"/>
        <v>18</v>
      </c>
      <c r="JZ23" s="168"/>
      <c r="KA23" s="168">
        <v>1</v>
      </c>
      <c r="KB23" s="190">
        <f t="shared" si="80"/>
        <v>17</v>
      </c>
      <c r="KC23" s="192"/>
      <c r="KD23" s="168"/>
      <c r="KE23" s="168">
        <v>2</v>
      </c>
      <c r="KF23" s="190">
        <f t="shared" si="81"/>
        <v>15</v>
      </c>
      <c r="KG23" s="166"/>
      <c r="KH23" s="166">
        <v>1</v>
      </c>
      <c r="KI23" s="191">
        <f t="shared" si="82"/>
        <v>14</v>
      </c>
      <c r="KJ23" s="192"/>
      <c r="KK23" s="166"/>
      <c r="KL23" s="166">
        <v>2</v>
      </c>
      <c r="KM23" s="191">
        <f t="shared" si="83"/>
        <v>12</v>
      </c>
      <c r="KN23" s="192"/>
      <c r="KO23" s="166"/>
      <c r="KP23" s="166">
        <v>2</v>
      </c>
      <c r="KQ23" s="191">
        <f t="shared" si="84"/>
        <v>10</v>
      </c>
      <c r="KR23" s="168"/>
      <c r="KS23" s="168">
        <v>1</v>
      </c>
      <c r="KT23" s="174">
        <f t="shared" si="85"/>
        <v>9</v>
      </c>
      <c r="KU23" s="168"/>
      <c r="KV23" s="168"/>
      <c r="KW23" s="168">
        <v>2</v>
      </c>
      <c r="KX23" s="194">
        <f t="shared" si="86"/>
        <v>7</v>
      </c>
      <c r="KY23" s="193"/>
      <c r="KZ23" s="193"/>
      <c r="LA23" s="193">
        <v>1</v>
      </c>
      <c r="LB23" s="194">
        <f t="shared" si="87"/>
        <v>6</v>
      </c>
      <c r="LC23" s="193"/>
      <c r="LD23" s="193">
        <v>3</v>
      </c>
      <c r="LE23" s="194">
        <f t="shared" si="10"/>
        <v>3</v>
      </c>
      <c r="LF23" s="168"/>
      <c r="LG23" s="168">
        <v>2</v>
      </c>
      <c r="LH23" s="174">
        <f t="shared" si="11"/>
        <v>1</v>
      </c>
      <c r="LI23" s="195">
        <v>23</v>
      </c>
      <c r="LJ23" s="195">
        <v>1</v>
      </c>
      <c r="LK23" s="196">
        <f t="shared" si="88"/>
        <v>23</v>
      </c>
      <c r="LL23" s="168"/>
      <c r="LM23" s="168"/>
      <c r="LN23" s="168">
        <v>3</v>
      </c>
      <c r="LO23" s="174">
        <f t="shared" si="89"/>
        <v>20</v>
      </c>
      <c r="LP23" s="168"/>
      <c r="LQ23" s="168"/>
      <c r="LR23" s="168">
        <v>1</v>
      </c>
      <c r="LS23" s="174">
        <f t="shared" si="90"/>
        <v>19</v>
      </c>
      <c r="LT23" s="197"/>
      <c r="LU23" s="168"/>
      <c r="LV23" s="168">
        <v>2</v>
      </c>
      <c r="LW23" s="174">
        <f t="shared" si="91"/>
        <v>17</v>
      </c>
      <c r="LX23" s="197"/>
      <c r="LY23" s="168"/>
      <c r="LZ23" s="168">
        <v>1</v>
      </c>
      <c r="MA23" s="174">
        <f t="shared" si="92"/>
        <v>16</v>
      </c>
      <c r="MB23" s="197"/>
      <c r="MC23" s="168"/>
      <c r="MD23" s="168">
        <v>2</v>
      </c>
      <c r="ME23" s="174">
        <f t="shared" si="93"/>
        <v>14</v>
      </c>
      <c r="MF23" s="197"/>
      <c r="MG23" s="181"/>
      <c r="MH23" s="181"/>
      <c r="MI23" s="182">
        <f t="shared" si="94"/>
        <v>14</v>
      </c>
      <c r="MJ23" s="198"/>
      <c r="MK23" s="181"/>
      <c r="ML23" s="181">
        <v>2</v>
      </c>
      <c r="MM23" s="182">
        <f t="shared" si="95"/>
        <v>12</v>
      </c>
      <c r="MN23" s="198"/>
      <c r="MO23" s="168"/>
      <c r="MP23" s="168">
        <v>2</v>
      </c>
      <c r="MQ23" s="174">
        <f t="shared" si="96"/>
        <v>10</v>
      </c>
      <c r="MR23" s="197"/>
      <c r="MS23" s="168"/>
      <c r="MT23" s="168">
        <v>1</v>
      </c>
      <c r="MU23" s="174">
        <f t="shared" si="97"/>
        <v>9</v>
      </c>
      <c r="MV23" s="197"/>
      <c r="MW23" s="168"/>
      <c r="MX23" s="168">
        <v>2</v>
      </c>
      <c r="MY23" s="174">
        <f t="shared" si="98"/>
        <v>7</v>
      </c>
      <c r="MZ23" s="197"/>
      <c r="NA23" s="199"/>
      <c r="NB23" s="199">
        <v>1</v>
      </c>
      <c r="NC23" s="201">
        <f t="shared" si="122"/>
        <v>6</v>
      </c>
      <c r="ND23" s="200"/>
      <c r="NE23" s="199"/>
      <c r="NF23" s="199">
        <v>1</v>
      </c>
      <c r="NG23" s="201">
        <f t="shared" si="123"/>
        <v>5</v>
      </c>
      <c r="NH23" s="200"/>
      <c r="NI23" s="199">
        <v>19</v>
      </c>
      <c r="NJ23" s="199">
        <v>2</v>
      </c>
      <c r="NK23" s="201">
        <f t="shared" si="124"/>
        <v>22</v>
      </c>
      <c r="NL23" s="200"/>
      <c r="NM23" s="199"/>
      <c r="NN23" s="199">
        <v>2</v>
      </c>
      <c r="NO23" s="201">
        <f t="shared" si="125"/>
        <v>20</v>
      </c>
      <c r="NP23" s="200"/>
      <c r="NQ23" s="166"/>
      <c r="NR23" s="166">
        <v>1</v>
      </c>
      <c r="NS23" s="189">
        <f t="shared" si="126"/>
        <v>19</v>
      </c>
      <c r="NT23" s="202"/>
      <c r="NU23" s="166"/>
      <c r="NV23" s="166">
        <v>1</v>
      </c>
      <c r="NW23" s="189">
        <f t="shared" si="99"/>
        <v>18</v>
      </c>
      <c r="NX23" s="202"/>
      <c r="NY23" s="166"/>
      <c r="NZ23" s="166">
        <v>1</v>
      </c>
      <c r="OA23" s="189">
        <f t="shared" si="100"/>
        <v>17</v>
      </c>
      <c r="OB23" s="202"/>
      <c r="OC23" s="166"/>
      <c r="OD23" s="166">
        <v>1</v>
      </c>
      <c r="OE23" s="189">
        <f t="shared" si="101"/>
        <v>16</v>
      </c>
      <c r="OF23" s="202"/>
      <c r="OG23" s="166"/>
      <c r="OH23" s="166"/>
      <c r="OI23" s="189">
        <f t="shared" si="102"/>
        <v>16</v>
      </c>
      <c r="OJ23" s="202"/>
      <c r="OK23" s="166"/>
      <c r="OL23" s="166">
        <v>1</v>
      </c>
      <c r="OM23" s="189">
        <f t="shared" si="103"/>
        <v>15</v>
      </c>
      <c r="ON23" s="202"/>
      <c r="OO23" s="166"/>
      <c r="OP23" s="166">
        <v>2</v>
      </c>
      <c r="OQ23" s="189">
        <f t="shared" si="127"/>
        <v>13</v>
      </c>
      <c r="OR23" s="202"/>
      <c r="OS23" s="166"/>
      <c r="OT23" s="166">
        <v>1</v>
      </c>
      <c r="OU23" s="189">
        <f t="shared" si="128"/>
        <v>12</v>
      </c>
      <c r="OV23" s="202"/>
      <c r="OW23" s="166"/>
      <c r="OX23" s="166"/>
      <c r="OY23" s="189">
        <f t="shared" si="129"/>
        <v>12</v>
      </c>
      <c r="OZ23" s="202"/>
      <c r="PA23" s="166"/>
      <c r="PB23" s="166">
        <v>4</v>
      </c>
      <c r="PC23" s="189">
        <f t="shared" si="130"/>
        <v>8</v>
      </c>
      <c r="PD23" s="202"/>
      <c r="PE23" s="166"/>
      <c r="PF23" s="166">
        <v>1</v>
      </c>
      <c r="PG23" s="189">
        <f t="shared" si="131"/>
        <v>7</v>
      </c>
      <c r="PH23" s="202"/>
      <c r="PI23" s="166"/>
      <c r="PJ23" s="166">
        <v>2</v>
      </c>
      <c r="PK23" s="189">
        <f t="shared" si="132"/>
        <v>5</v>
      </c>
      <c r="PL23" s="202"/>
      <c r="PM23" s="166">
        <v>19</v>
      </c>
      <c r="PN23" s="166">
        <v>2</v>
      </c>
      <c r="PO23" s="189">
        <f t="shared" si="133"/>
        <v>22</v>
      </c>
      <c r="PP23" s="202"/>
      <c r="PQ23" s="166"/>
      <c r="PR23" s="166">
        <v>1</v>
      </c>
      <c r="PS23" s="189">
        <f t="shared" si="134"/>
        <v>21</v>
      </c>
      <c r="PT23" s="202"/>
      <c r="PU23" s="166"/>
      <c r="PV23" s="166">
        <v>2</v>
      </c>
      <c r="PW23" s="189">
        <f t="shared" si="135"/>
        <v>19</v>
      </c>
      <c r="PX23" s="202"/>
      <c r="PY23" s="166"/>
      <c r="PZ23" s="166">
        <v>2</v>
      </c>
      <c r="QA23" s="189">
        <f t="shared" si="136"/>
        <v>17</v>
      </c>
      <c r="QB23" s="202"/>
      <c r="QC23" s="166"/>
      <c r="QD23" s="166">
        <v>1</v>
      </c>
      <c r="QE23" s="189">
        <f t="shared" si="137"/>
        <v>16</v>
      </c>
      <c r="QF23" s="202"/>
      <c r="QG23" s="166"/>
      <c r="QH23" s="166"/>
      <c r="QI23" s="189">
        <f t="shared" si="138"/>
        <v>16</v>
      </c>
      <c r="QJ23" s="202"/>
      <c r="QK23" s="166"/>
      <c r="QL23" s="166">
        <v>1</v>
      </c>
      <c r="QM23" s="189">
        <f t="shared" si="139"/>
        <v>15</v>
      </c>
      <c r="QN23" s="202"/>
      <c r="QO23" s="166"/>
      <c r="QP23" s="166">
        <v>3</v>
      </c>
      <c r="QQ23" s="189">
        <f t="shared" si="140"/>
        <v>12</v>
      </c>
      <c r="QR23" s="202"/>
      <c r="QS23" s="203"/>
      <c r="QT23" s="166">
        <v>1</v>
      </c>
      <c r="QU23" s="189">
        <f t="shared" si="141"/>
        <v>11</v>
      </c>
      <c r="QV23" s="202"/>
      <c r="QW23" s="203"/>
      <c r="QX23" s="166">
        <v>1</v>
      </c>
      <c r="QY23" s="189">
        <f t="shared" si="142"/>
        <v>10</v>
      </c>
      <c r="QZ23" s="202"/>
      <c r="RA23" s="203"/>
      <c r="RB23" s="166">
        <v>1</v>
      </c>
      <c r="RC23" s="189">
        <f t="shared" si="143"/>
        <v>9</v>
      </c>
      <c r="RD23" s="202"/>
      <c r="RE23" s="203"/>
      <c r="RF23" s="166">
        <v>1</v>
      </c>
      <c r="RG23" s="189">
        <f t="shared" si="144"/>
        <v>8</v>
      </c>
      <c r="RH23" s="202"/>
      <c r="RI23" s="203"/>
      <c r="RJ23" s="166"/>
      <c r="RK23" s="189">
        <f t="shared" si="145"/>
        <v>8</v>
      </c>
      <c r="RL23" s="202"/>
      <c r="RM23" s="203"/>
      <c r="RN23" s="166">
        <v>2</v>
      </c>
      <c r="RO23" s="189">
        <f t="shared" si="146"/>
        <v>6</v>
      </c>
      <c r="RP23" s="202"/>
      <c r="RQ23" s="203"/>
      <c r="RR23" s="166">
        <v>2</v>
      </c>
      <c r="RS23" s="189">
        <f t="shared" si="147"/>
        <v>4</v>
      </c>
      <c r="RT23" s="202"/>
      <c r="RU23" s="203">
        <v>20</v>
      </c>
      <c r="RV23" s="166">
        <v>2</v>
      </c>
      <c r="RW23" s="189">
        <f t="shared" si="148"/>
        <v>22</v>
      </c>
      <c r="RX23" s="202"/>
      <c r="RY23" s="203"/>
      <c r="RZ23" s="166">
        <v>2</v>
      </c>
      <c r="SA23" s="189">
        <f t="shared" si="104"/>
        <v>20</v>
      </c>
      <c r="SB23" s="202"/>
      <c r="SC23" s="203"/>
      <c r="SD23" s="166">
        <v>2</v>
      </c>
      <c r="SE23" s="189">
        <f t="shared" si="105"/>
        <v>18</v>
      </c>
      <c r="SF23" s="202"/>
      <c r="SG23" s="203"/>
      <c r="SH23" s="166">
        <v>1</v>
      </c>
      <c r="SI23" s="189">
        <f t="shared" si="106"/>
        <v>17</v>
      </c>
      <c r="SJ23" s="202"/>
      <c r="SK23" s="203"/>
      <c r="SL23" s="166"/>
      <c r="SM23" s="189">
        <f t="shared" si="107"/>
        <v>17</v>
      </c>
      <c r="SN23" s="202"/>
      <c r="SO23" s="203"/>
      <c r="SP23" s="166">
        <v>2</v>
      </c>
      <c r="SQ23" s="189">
        <f t="shared" si="108"/>
        <v>15</v>
      </c>
      <c r="SR23" s="202"/>
      <c r="SS23" s="203"/>
      <c r="ST23" s="166">
        <v>2</v>
      </c>
      <c r="SU23" s="189">
        <f t="shared" si="109"/>
        <v>13</v>
      </c>
      <c r="SV23" s="202"/>
      <c r="SW23" s="203"/>
      <c r="SX23" s="166">
        <v>1</v>
      </c>
      <c r="SY23" s="189">
        <f t="shared" si="110"/>
        <v>12</v>
      </c>
      <c r="SZ23" s="202"/>
      <c r="TA23" s="203"/>
      <c r="TB23" s="166">
        <v>2</v>
      </c>
      <c r="TC23" s="189">
        <f t="shared" si="111"/>
        <v>10</v>
      </c>
      <c r="TD23" s="202"/>
      <c r="TE23" s="204">
        <f t="shared" si="112"/>
        <v>53</v>
      </c>
      <c r="TF23" s="205">
        <f t="shared" si="113"/>
        <v>2.0384615384615383</v>
      </c>
      <c r="TG23" s="123"/>
      <c r="TH23" s="204">
        <f t="shared" si="114"/>
        <v>43</v>
      </c>
      <c r="TI23" s="205">
        <f t="shared" si="115"/>
        <v>1.6538461538461537</v>
      </c>
      <c r="TJ23" s="124"/>
      <c r="TK23" s="204">
        <f t="shared" si="116"/>
        <v>40</v>
      </c>
      <c r="TL23" s="205">
        <f t="shared" si="117"/>
        <v>1.4814814814814814</v>
      </c>
      <c r="TM23" s="124"/>
      <c r="TN23" s="204">
        <f t="shared" si="118"/>
        <v>136</v>
      </c>
      <c r="TO23" s="205">
        <f t="shared" si="119"/>
        <v>1.7215189873417722</v>
      </c>
    </row>
    <row r="24" spans="1:535" s="206" customFormat="1" ht="28.5" hidden="1" x14ac:dyDescent="0.45">
      <c r="A24" s="207">
        <v>20</v>
      </c>
      <c r="B24" s="217" t="s">
        <v>273</v>
      </c>
      <c r="C24" s="160" t="s">
        <v>122</v>
      </c>
      <c r="D24" s="211">
        <v>8</v>
      </c>
      <c r="E24" s="218"/>
      <c r="F24" s="161">
        <v>6</v>
      </c>
      <c r="G24" s="211">
        <f t="shared" si="12"/>
        <v>2</v>
      </c>
      <c r="H24" s="199"/>
      <c r="I24" s="218"/>
      <c r="J24" s="161"/>
      <c r="K24" s="211">
        <v>2</v>
      </c>
      <c r="L24" s="199"/>
      <c r="M24" s="218"/>
      <c r="N24" s="161"/>
      <c r="O24" s="211">
        <v>2</v>
      </c>
      <c r="P24" s="212"/>
      <c r="Q24" s="218"/>
      <c r="R24" s="161"/>
      <c r="S24" s="211">
        <v>2</v>
      </c>
      <c r="T24" s="199"/>
      <c r="U24" s="164"/>
      <c r="V24" s="215"/>
      <c r="W24" s="165">
        <f t="shared" si="0"/>
        <v>2</v>
      </c>
      <c r="X24" s="166"/>
      <c r="Y24" s="166"/>
      <c r="Z24" s="165">
        <f t="shared" si="13"/>
        <v>2</v>
      </c>
      <c r="AA24" s="167"/>
      <c r="AB24" s="168"/>
      <c r="AC24" s="169">
        <f t="shared" si="14"/>
        <v>2</v>
      </c>
      <c r="AD24" s="167"/>
      <c r="AE24" s="168"/>
      <c r="AF24" s="169">
        <f t="shared" si="15"/>
        <v>2</v>
      </c>
      <c r="AG24" s="168"/>
      <c r="AH24" s="168"/>
      <c r="AI24" s="170">
        <f t="shared" si="16"/>
        <v>2</v>
      </c>
      <c r="AJ24" s="167"/>
      <c r="AK24" s="167"/>
      <c r="AL24" s="171"/>
      <c r="AM24" s="172">
        <f t="shared" si="17"/>
        <v>2</v>
      </c>
      <c r="AN24" s="167"/>
      <c r="AO24" s="171"/>
      <c r="AP24" s="171"/>
      <c r="AQ24" s="172">
        <f t="shared" si="18"/>
        <v>2</v>
      </c>
      <c r="AR24" s="171"/>
      <c r="AS24" s="167"/>
      <c r="AT24" s="171"/>
      <c r="AU24" s="172">
        <f t="shared" si="19"/>
        <v>2</v>
      </c>
      <c r="AV24" s="168"/>
      <c r="AW24" s="168"/>
      <c r="AX24" s="168"/>
      <c r="AY24" s="169">
        <f t="shared" si="20"/>
        <v>2</v>
      </c>
      <c r="AZ24" s="168"/>
      <c r="BA24" s="168">
        <v>1</v>
      </c>
      <c r="BB24" s="169">
        <f t="shared" si="21"/>
        <v>1</v>
      </c>
      <c r="BC24" s="168"/>
      <c r="BD24" s="168"/>
      <c r="BE24" s="169">
        <f t="shared" si="22"/>
        <v>1</v>
      </c>
      <c r="BF24" s="168"/>
      <c r="BG24" s="168"/>
      <c r="BH24" s="174">
        <f t="shared" si="1"/>
        <v>1</v>
      </c>
      <c r="BI24" s="168"/>
      <c r="BJ24" s="168"/>
      <c r="BK24" s="174">
        <f t="shared" si="23"/>
        <v>1</v>
      </c>
      <c r="BL24" s="168"/>
      <c r="BM24" s="168"/>
      <c r="BN24" s="174">
        <f t="shared" si="24"/>
        <v>1</v>
      </c>
      <c r="BO24" s="168"/>
      <c r="BP24" s="168"/>
      <c r="BQ24" s="174">
        <f t="shared" si="25"/>
        <v>1</v>
      </c>
      <c r="BR24" s="168"/>
      <c r="BS24" s="168"/>
      <c r="BT24" s="174">
        <f t="shared" si="2"/>
        <v>1</v>
      </c>
      <c r="BU24" s="168"/>
      <c r="BV24" s="168"/>
      <c r="BW24" s="174">
        <f t="shared" si="26"/>
        <v>1</v>
      </c>
      <c r="BX24" s="168"/>
      <c r="BY24" s="168"/>
      <c r="BZ24" s="174">
        <f t="shared" si="27"/>
        <v>1</v>
      </c>
      <c r="CA24" s="168"/>
      <c r="CB24" s="168"/>
      <c r="CC24" s="175">
        <f t="shared" si="28"/>
        <v>1</v>
      </c>
      <c r="CD24" s="171"/>
      <c r="CE24" s="171"/>
      <c r="CF24" s="176">
        <f t="shared" si="29"/>
        <v>1</v>
      </c>
      <c r="CG24" s="171"/>
      <c r="CH24" s="171"/>
      <c r="CI24" s="176">
        <f t="shared" si="30"/>
        <v>1</v>
      </c>
      <c r="CJ24" s="171"/>
      <c r="CK24" s="171"/>
      <c r="CL24" s="177">
        <f t="shared" si="31"/>
        <v>1</v>
      </c>
      <c r="CM24" s="171"/>
      <c r="CN24" s="171"/>
      <c r="CO24" s="171"/>
      <c r="CP24" s="177">
        <f t="shared" si="32"/>
        <v>1</v>
      </c>
      <c r="CQ24" s="171"/>
      <c r="CR24" s="171">
        <v>1</v>
      </c>
      <c r="CS24" s="171"/>
      <c r="CT24" s="176">
        <f t="shared" si="33"/>
        <v>2</v>
      </c>
      <c r="CU24" s="178"/>
      <c r="CV24" s="171"/>
      <c r="CW24" s="171"/>
      <c r="CX24" s="176">
        <f t="shared" si="34"/>
        <v>2</v>
      </c>
      <c r="CY24" s="171"/>
      <c r="CZ24" s="171"/>
      <c r="DA24" s="171"/>
      <c r="DB24" s="176">
        <f t="shared" si="3"/>
        <v>2</v>
      </c>
      <c r="DC24" s="171"/>
      <c r="DD24" s="171"/>
      <c r="DE24" s="175">
        <f t="shared" si="35"/>
        <v>2</v>
      </c>
      <c r="DF24" s="179"/>
      <c r="DG24" s="171"/>
      <c r="DH24" s="171"/>
      <c r="DI24" s="176">
        <f t="shared" si="36"/>
        <v>2</v>
      </c>
      <c r="DJ24" s="180"/>
      <c r="DK24" s="180"/>
      <c r="DL24" s="176">
        <f t="shared" si="37"/>
        <v>2</v>
      </c>
      <c r="DM24" s="171"/>
      <c r="DN24" s="171"/>
      <c r="DO24" s="177">
        <f t="shared" si="38"/>
        <v>2</v>
      </c>
      <c r="DP24" s="167"/>
      <c r="DQ24" s="171"/>
      <c r="DR24" s="171"/>
      <c r="DS24" s="177">
        <f t="shared" si="39"/>
        <v>2</v>
      </c>
      <c r="DT24" s="167"/>
      <c r="DU24" s="171"/>
      <c r="DV24" s="171"/>
      <c r="DW24" s="177">
        <f t="shared" si="40"/>
        <v>2</v>
      </c>
      <c r="DX24" s="171"/>
      <c r="DY24" s="171"/>
      <c r="DZ24" s="177">
        <f t="shared" si="41"/>
        <v>2</v>
      </c>
      <c r="EA24" s="168"/>
      <c r="EB24" s="168"/>
      <c r="EC24" s="175">
        <f t="shared" si="42"/>
        <v>2</v>
      </c>
      <c r="ED24" s="167"/>
      <c r="EE24" s="168"/>
      <c r="EF24" s="168"/>
      <c r="EG24" s="174">
        <f t="shared" si="43"/>
        <v>2</v>
      </c>
      <c r="EH24" s="168"/>
      <c r="EI24" s="168"/>
      <c r="EJ24" s="174">
        <f t="shared" si="44"/>
        <v>2</v>
      </c>
      <c r="EK24" s="181"/>
      <c r="EL24" s="181"/>
      <c r="EM24" s="182">
        <f t="shared" si="45"/>
        <v>2</v>
      </c>
      <c r="EN24" s="167"/>
      <c r="EO24" s="181"/>
      <c r="EP24" s="181"/>
      <c r="EQ24" s="182">
        <f t="shared" si="46"/>
        <v>2</v>
      </c>
      <c r="ER24" s="183"/>
      <c r="ES24" s="183"/>
      <c r="ET24" s="184">
        <f t="shared" si="47"/>
        <v>2</v>
      </c>
      <c r="EU24" s="167"/>
      <c r="EV24" s="183"/>
      <c r="EW24" s="183"/>
      <c r="EX24" s="184">
        <f t="shared" si="48"/>
        <v>2</v>
      </c>
      <c r="EY24" s="185"/>
      <c r="EZ24" s="181"/>
      <c r="FA24" s="181"/>
      <c r="FB24" s="184">
        <f t="shared" si="49"/>
        <v>2</v>
      </c>
      <c r="FC24" s="181"/>
      <c r="FD24" s="181"/>
      <c r="FE24" s="182">
        <f t="shared" si="50"/>
        <v>2</v>
      </c>
      <c r="FF24" s="181"/>
      <c r="FG24" s="181"/>
      <c r="FH24" s="182">
        <f t="shared" si="51"/>
        <v>2</v>
      </c>
      <c r="FI24" s="181"/>
      <c r="FJ24" s="181"/>
      <c r="FK24" s="182">
        <f t="shared" si="52"/>
        <v>2</v>
      </c>
      <c r="FL24" s="181"/>
      <c r="FM24" s="181"/>
      <c r="FN24" s="182">
        <f t="shared" si="53"/>
        <v>2</v>
      </c>
      <c r="FO24" s="167"/>
      <c r="FP24" s="181"/>
      <c r="FQ24" s="181"/>
      <c r="FR24" s="182">
        <f t="shared" si="54"/>
        <v>2</v>
      </c>
      <c r="FS24" s="167"/>
      <c r="FT24" s="181"/>
      <c r="FU24" s="181"/>
      <c r="FV24" s="182">
        <f t="shared" si="55"/>
        <v>2</v>
      </c>
      <c r="FW24" s="167"/>
      <c r="FX24" s="181"/>
      <c r="FY24" s="181"/>
      <c r="FZ24" s="182">
        <f t="shared" si="56"/>
        <v>2</v>
      </c>
      <c r="GA24" s="181"/>
      <c r="GB24" s="181"/>
      <c r="GC24" s="182">
        <f t="shared" si="57"/>
        <v>2</v>
      </c>
      <c r="GD24" s="181"/>
      <c r="GE24" s="181"/>
      <c r="GF24" s="188">
        <f t="shared" si="58"/>
        <v>2</v>
      </c>
      <c r="GG24" s="167"/>
      <c r="GH24" s="181"/>
      <c r="GI24" s="181"/>
      <c r="GJ24" s="188">
        <f t="shared" si="120"/>
        <v>2</v>
      </c>
      <c r="GK24" s="167"/>
      <c r="GL24" s="181"/>
      <c r="GM24" s="181"/>
      <c r="GN24" s="182">
        <f t="shared" si="121"/>
        <v>2</v>
      </c>
      <c r="GO24" s="181"/>
      <c r="GP24" s="181"/>
      <c r="GQ24" s="182">
        <f t="shared" si="59"/>
        <v>2</v>
      </c>
      <c r="GR24" s="181"/>
      <c r="GS24" s="181"/>
      <c r="GT24" s="182">
        <f t="shared" si="60"/>
        <v>2</v>
      </c>
      <c r="GU24" s="181"/>
      <c r="GV24" s="181"/>
      <c r="GW24" s="182">
        <f t="shared" si="61"/>
        <v>2</v>
      </c>
      <c r="GX24" s="181"/>
      <c r="GY24" s="181"/>
      <c r="GZ24" s="182">
        <f t="shared" si="62"/>
        <v>2</v>
      </c>
      <c r="HA24" s="168"/>
      <c r="HB24" s="181"/>
      <c r="HC24" s="182">
        <f t="shared" si="63"/>
        <v>2</v>
      </c>
      <c r="HD24" s="168"/>
      <c r="HE24" s="181"/>
      <c r="HF24" s="182">
        <f t="shared" si="64"/>
        <v>2</v>
      </c>
      <c r="HG24" s="181"/>
      <c r="HH24" s="181"/>
      <c r="HI24" s="182">
        <f t="shared" si="4"/>
        <v>2</v>
      </c>
      <c r="HJ24" s="181"/>
      <c r="HK24" s="181"/>
      <c r="HL24" s="182">
        <f t="shared" si="5"/>
        <v>2</v>
      </c>
      <c r="HM24" s="167"/>
      <c r="HN24" s="181"/>
      <c r="HO24" s="181"/>
      <c r="HP24" s="182">
        <f t="shared" si="65"/>
        <v>2</v>
      </c>
      <c r="HQ24" s="181"/>
      <c r="HR24" s="181"/>
      <c r="HS24" s="181">
        <v>1</v>
      </c>
      <c r="HT24" s="182">
        <f t="shared" si="66"/>
        <v>1</v>
      </c>
      <c r="HU24" s="181"/>
      <c r="HV24" s="181"/>
      <c r="HW24" s="181"/>
      <c r="HX24" s="182">
        <f t="shared" si="67"/>
        <v>1</v>
      </c>
      <c r="HY24" s="181"/>
      <c r="HZ24" s="181"/>
      <c r="IA24" s="182">
        <f t="shared" si="68"/>
        <v>1</v>
      </c>
      <c r="IB24" s="181"/>
      <c r="IC24" s="181"/>
      <c r="ID24" s="182">
        <f t="shared" si="69"/>
        <v>1</v>
      </c>
      <c r="IE24" s="168"/>
      <c r="IF24" s="168"/>
      <c r="IG24" s="175">
        <f t="shared" si="70"/>
        <v>1</v>
      </c>
      <c r="IH24" s="167"/>
      <c r="II24" s="168"/>
      <c r="IJ24" s="168"/>
      <c r="IK24" s="175">
        <f t="shared" si="71"/>
        <v>1</v>
      </c>
      <c r="IL24" s="167"/>
      <c r="IM24" s="181"/>
      <c r="IN24" s="181"/>
      <c r="IO24" s="182">
        <f t="shared" si="72"/>
        <v>1</v>
      </c>
      <c r="IP24" s="181"/>
      <c r="IQ24" s="181"/>
      <c r="IR24" s="182">
        <f t="shared" si="6"/>
        <v>1</v>
      </c>
      <c r="IS24" s="181"/>
      <c r="IT24" s="181"/>
      <c r="IU24" s="182">
        <f t="shared" si="7"/>
        <v>1</v>
      </c>
      <c r="IV24" s="181"/>
      <c r="IW24" s="181"/>
      <c r="IX24" s="182">
        <f t="shared" si="8"/>
        <v>1</v>
      </c>
      <c r="IY24" s="166"/>
      <c r="IZ24" s="166"/>
      <c r="JA24" s="189">
        <f t="shared" si="9"/>
        <v>1</v>
      </c>
      <c r="JB24" s="166"/>
      <c r="JC24" s="166"/>
      <c r="JD24" s="189">
        <f t="shared" si="73"/>
        <v>1</v>
      </c>
      <c r="JE24" s="166"/>
      <c r="JF24" s="166"/>
      <c r="JG24" s="189">
        <f t="shared" si="74"/>
        <v>1</v>
      </c>
      <c r="JH24" s="171"/>
      <c r="JI24" s="171"/>
      <c r="JJ24" s="190">
        <f t="shared" si="75"/>
        <v>1</v>
      </c>
      <c r="JK24" s="167"/>
      <c r="JL24" s="171"/>
      <c r="JM24" s="171"/>
      <c r="JN24" s="190">
        <f t="shared" si="76"/>
        <v>1</v>
      </c>
      <c r="JO24" s="167"/>
      <c r="JP24" s="159">
        <v>1</v>
      </c>
      <c r="JQ24" s="159"/>
      <c r="JR24" s="191">
        <f t="shared" si="77"/>
        <v>2</v>
      </c>
      <c r="JS24" s="192"/>
      <c r="JT24" s="193"/>
      <c r="JU24" s="193">
        <v>1</v>
      </c>
      <c r="JV24" s="194">
        <f t="shared" si="78"/>
        <v>1</v>
      </c>
      <c r="JW24" s="159"/>
      <c r="JX24" s="159"/>
      <c r="JY24" s="194">
        <f t="shared" si="79"/>
        <v>1</v>
      </c>
      <c r="JZ24" s="168"/>
      <c r="KA24" s="168"/>
      <c r="KB24" s="190">
        <f t="shared" si="80"/>
        <v>1</v>
      </c>
      <c r="KC24" s="192"/>
      <c r="KD24" s="168"/>
      <c r="KE24" s="168"/>
      <c r="KF24" s="190">
        <f t="shared" si="81"/>
        <v>1</v>
      </c>
      <c r="KG24" s="166"/>
      <c r="KH24" s="166"/>
      <c r="KI24" s="191">
        <f t="shared" si="82"/>
        <v>1</v>
      </c>
      <c r="KJ24" s="192"/>
      <c r="KK24" s="166"/>
      <c r="KL24" s="166"/>
      <c r="KM24" s="191">
        <f t="shared" si="83"/>
        <v>1</v>
      </c>
      <c r="KN24" s="192"/>
      <c r="KO24" s="166"/>
      <c r="KP24" s="166"/>
      <c r="KQ24" s="191">
        <f t="shared" si="84"/>
        <v>1</v>
      </c>
      <c r="KR24" s="168"/>
      <c r="KS24" s="168"/>
      <c r="KT24" s="174">
        <f t="shared" si="85"/>
        <v>1</v>
      </c>
      <c r="KU24" s="168"/>
      <c r="KV24" s="168"/>
      <c r="KW24" s="168"/>
      <c r="KX24" s="194">
        <f t="shared" si="86"/>
        <v>1</v>
      </c>
      <c r="KY24" s="193"/>
      <c r="KZ24" s="193"/>
      <c r="LA24" s="193"/>
      <c r="LB24" s="194">
        <f t="shared" si="87"/>
        <v>1</v>
      </c>
      <c r="LC24" s="193"/>
      <c r="LD24" s="193"/>
      <c r="LE24" s="194">
        <f t="shared" si="10"/>
        <v>1</v>
      </c>
      <c r="LF24" s="168"/>
      <c r="LG24" s="168"/>
      <c r="LH24" s="174">
        <f t="shared" si="11"/>
        <v>1</v>
      </c>
      <c r="LI24" s="195"/>
      <c r="LJ24" s="195"/>
      <c r="LK24" s="196">
        <f t="shared" si="88"/>
        <v>1</v>
      </c>
      <c r="LL24" s="168"/>
      <c r="LM24" s="168"/>
      <c r="LN24" s="168"/>
      <c r="LO24" s="174">
        <f t="shared" si="89"/>
        <v>1</v>
      </c>
      <c r="LP24" s="168"/>
      <c r="LQ24" s="168"/>
      <c r="LR24" s="168"/>
      <c r="LS24" s="174">
        <f t="shared" si="90"/>
        <v>1</v>
      </c>
      <c r="LT24" s="197"/>
      <c r="LU24" s="168"/>
      <c r="LV24" s="168"/>
      <c r="LW24" s="174">
        <f t="shared" si="91"/>
        <v>1</v>
      </c>
      <c r="LX24" s="197"/>
      <c r="LY24" s="168"/>
      <c r="LZ24" s="168"/>
      <c r="MA24" s="174">
        <f t="shared" si="92"/>
        <v>1</v>
      </c>
      <c r="MB24" s="197"/>
      <c r="MC24" s="168"/>
      <c r="MD24" s="168"/>
      <c r="ME24" s="174">
        <f t="shared" si="93"/>
        <v>1</v>
      </c>
      <c r="MF24" s="197"/>
      <c r="MG24" s="181"/>
      <c r="MH24" s="181"/>
      <c r="MI24" s="182">
        <f t="shared" si="94"/>
        <v>1</v>
      </c>
      <c r="MJ24" s="198"/>
      <c r="MK24" s="181"/>
      <c r="ML24" s="181"/>
      <c r="MM24" s="182">
        <f t="shared" si="95"/>
        <v>1</v>
      </c>
      <c r="MN24" s="198"/>
      <c r="MO24" s="168"/>
      <c r="MP24" s="168"/>
      <c r="MQ24" s="174">
        <f t="shared" si="96"/>
        <v>1</v>
      </c>
      <c r="MR24" s="197"/>
      <c r="MS24" s="168"/>
      <c r="MT24" s="168"/>
      <c r="MU24" s="174">
        <f t="shared" si="97"/>
        <v>1</v>
      </c>
      <c r="MV24" s="197"/>
      <c r="MW24" s="168"/>
      <c r="MX24" s="168"/>
      <c r="MY24" s="174">
        <f t="shared" si="98"/>
        <v>1</v>
      </c>
      <c r="MZ24" s="197"/>
      <c r="NA24" s="199"/>
      <c r="NB24" s="199"/>
      <c r="NC24" s="201">
        <f t="shared" si="122"/>
        <v>1</v>
      </c>
      <c r="ND24" s="200"/>
      <c r="NE24" s="199"/>
      <c r="NF24" s="199"/>
      <c r="NG24" s="201">
        <f t="shared" si="123"/>
        <v>1</v>
      </c>
      <c r="NH24" s="200"/>
      <c r="NI24" s="199">
        <v>1</v>
      </c>
      <c r="NJ24" s="199"/>
      <c r="NK24" s="201">
        <f t="shared" si="124"/>
        <v>2</v>
      </c>
      <c r="NL24" s="200"/>
      <c r="NM24" s="199"/>
      <c r="NN24" s="199"/>
      <c r="NO24" s="201">
        <f t="shared" si="125"/>
        <v>2</v>
      </c>
      <c r="NP24" s="200"/>
      <c r="NQ24" s="166"/>
      <c r="NR24" s="166"/>
      <c r="NS24" s="189">
        <f t="shared" si="126"/>
        <v>2</v>
      </c>
      <c r="NT24" s="202"/>
      <c r="NU24" s="166"/>
      <c r="NV24" s="166"/>
      <c r="NW24" s="189">
        <f t="shared" si="99"/>
        <v>2</v>
      </c>
      <c r="NX24" s="202"/>
      <c r="NY24" s="166"/>
      <c r="NZ24" s="166"/>
      <c r="OA24" s="189">
        <f t="shared" si="100"/>
        <v>2</v>
      </c>
      <c r="OB24" s="202"/>
      <c r="OC24" s="166"/>
      <c r="OD24" s="166"/>
      <c r="OE24" s="189">
        <f t="shared" si="101"/>
        <v>2</v>
      </c>
      <c r="OF24" s="202"/>
      <c r="OG24" s="166"/>
      <c r="OH24" s="166"/>
      <c r="OI24" s="189">
        <f t="shared" si="102"/>
        <v>2</v>
      </c>
      <c r="OJ24" s="202"/>
      <c r="OK24" s="166"/>
      <c r="OL24" s="166"/>
      <c r="OM24" s="189">
        <f t="shared" si="103"/>
        <v>2</v>
      </c>
      <c r="ON24" s="202"/>
      <c r="OO24" s="166"/>
      <c r="OP24" s="166"/>
      <c r="OQ24" s="189">
        <f t="shared" si="127"/>
        <v>2</v>
      </c>
      <c r="OR24" s="202"/>
      <c r="OS24" s="166"/>
      <c r="OT24" s="166"/>
      <c r="OU24" s="189">
        <f t="shared" si="128"/>
        <v>2</v>
      </c>
      <c r="OV24" s="202"/>
      <c r="OW24" s="166"/>
      <c r="OX24" s="166"/>
      <c r="OY24" s="189">
        <f t="shared" si="129"/>
        <v>2</v>
      </c>
      <c r="OZ24" s="202"/>
      <c r="PA24" s="166"/>
      <c r="PB24" s="166"/>
      <c r="PC24" s="189">
        <f t="shared" si="130"/>
        <v>2</v>
      </c>
      <c r="PD24" s="202"/>
      <c r="PE24" s="166"/>
      <c r="PF24" s="166"/>
      <c r="PG24" s="189">
        <f t="shared" si="131"/>
        <v>2</v>
      </c>
      <c r="PH24" s="202"/>
      <c r="PI24" s="166"/>
      <c r="PJ24" s="166"/>
      <c r="PK24" s="189">
        <f t="shared" si="132"/>
        <v>2</v>
      </c>
      <c r="PL24" s="202"/>
      <c r="PM24" s="166"/>
      <c r="PN24" s="166"/>
      <c r="PO24" s="189">
        <f t="shared" si="133"/>
        <v>2</v>
      </c>
      <c r="PP24" s="202"/>
      <c r="PQ24" s="166"/>
      <c r="PR24" s="166"/>
      <c r="PS24" s="189">
        <f t="shared" si="134"/>
        <v>2</v>
      </c>
      <c r="PT24" s="202"/>
      <c r="PU24" s="166"/>
      <c r="PV24" s="166"/>
      <c r="PW24" s="189">
        <f t="shared" si="135"/>
        <v>2</v>
      </c>
      <c r="PX24" s="202"/>
      <c r="PY24" s="166"/>
      <c r="PZ24" s="166"/>
      <c r="QA24" s="189">
        <f t="shared" si="136"/>
        <v>2</v>
      </c>
      <c r="QB24" s="202"/>
      <c r="QC24" s="166"/>
      <c r="QD24" s="166"/>
      <c r="QE24" s="189">
        <f t="shared" si="137"/>
        <v>2</v>
      </c>
      <c r="QF24" s="202"/>
      <c r="QG24" s="166"/>
      <c r="QH24" s="166"/>
      <c r="QI24" s="189">
        <f t="shared" si="138"/>
        <v>2</v>
      </c>
      <c r="QJ24" s="202"/>
      <c r="QK24" s="166"/>
      <c r="QL24" s="166"/>
      <c r="QM24" s="189">
        <f t="shared" si="139"/>
        <v>2</v>
      </c>
      <c r="QN24" s="202"/>
      <c r="QO24" s="166"/>
      <c r="QP24" s="166"/>
      <c r="QQ24" s="189">
        <f t="shared" si="140"/>
        <v>2</v>
      </c>
      <c r="QR24" s="202"/>
      <c r="QS24" s="203"/>
      <c r="QT24" s="166">
        <v>1</v>
      </c>
      <c r="QU24" s="189">
        <f t="shared" si="141"/>
        <v>1</v>
      </c>
      <c r="QV24" s="202"/>
      <c r="QW24" s="203"/>
      <c r="QX24" s="166"/>
      <c r="QY24" s="189">
        <f t="shared" si="142"/>
        <v>1</v>
      </c>
      <c r="QZ24" s="202"/>
      <c r="RA24" s="203"/>
      <c r="RB24" s="166"/>
      <c r="RC24" s="189">
        <f t="shared" si="143"/>
        <v>1</v>
      </c>
      <c r="RD24" s="202"/>
      <c r="RE24" s="203"/>
      <c r="RF24" s="166"/>
      <c r="RG24" s="189">
        <f t="shared" si="144"/>
        <v>1</v>
      </c>
      <c r="RH24" s="202"/>
      <c r="RI24" s="203"/>
      <c r="RJ24" s="166"/>
      <c r="RK24" s="189">
        <f t="shared" si="145"/>
        <v>1</v>
      </c>
      <c r="RL24" s="202"/>
      <c r="RM24" s="203"/>
      <c r="RN24" s="166"/>
      <c r="RO24" s="189">
        <f t="shared" si="146"/>
        <v>1</v>
      </c>
      <c r="RP24" s="202"/>
      <c r="RQ24" s="203"/>
      <c r="RR24" s="166"/>
      <c r="RS24" s="189">
        <f t="shared" si="147"/>
        <v>1</v>
      </c>
      <c r="RT24" s="202"/>
      <c r="RU24" s="203">
        <v>1</v>
      </c>
      <c r="RV24" s="166"/>
      <c r="RW24" s="189">
        <f t="shared" si="148"/>
        <v>2</v>
      </c>
      <c r="RX24" s="202"/>
      <c r="RY24" s="203"/>
      <c r="RZ24" s="166"/>
      <c r="SA24" s="189">
        <f t="shared" si="104"/>
        <v>2</v>
      </c>
      <c r="SB24" s="202"/>
      <c r="SC24" s="203"/>
      <c r="SD24" s="166"/>
      <c r="SE24" s="189">
        <f t="shared" si="105"/>
        <v>2</v>
      </c>
      <c r="SF24" s="202"/>
      <c r="SG24" s="203"/>
      <c r="SH24" s="166"/>
      <c r="SI24" s="189">
        <f t="shared" si="106"/>
        <v>2</v>
      </c>
      <c r="SJ24" s="202"/>
      <c r="SK24" s="203"/>
      <c r="SL24" s="166"/>
      <c r="SM24" s="189">
        <f t="shared" si="107"/>
        <v>2</v>
      </c>
      <c r="SN24" s="202"/>
      <c r="SO24" s="203"/>
      <c r="SP24" s="166"/>
      <c r="SQ24" s="189">
        <f t="shared" si="108"/>
        <v>2</v>
      </c>
      <c r="SR24" s="202"/>
      <c r="SS24" s="203"/>
      <c r="ST24" s="166"/>
      <c r="SU24" s="189">
        <f t="shared" si="109"/>
        <v>2</v>
      </c>
      <c r="SV24" s="202"/>
      <c r="SW24" s="203"/>
      <c r="SX24" s="166"/>
      <c r="SY24" s="189">
        <f t="shared" si="110"/>
        <v>2</v>
      </c>
      <c r="SZ24" s="202"/>
      <c r="TA24" s="203"/>
      <c r="TB24" s="166"/>
      <c r="TC24" s="189">
        <f t="shared" si="111"/>
        <v>2</v>
      </c>
      <c r="TD24" s="202"/>
      <c r="TE24" s="204">
        <f t="shared" si="112"/>
        <v>0</v>
      </c>
      <c r="TF24" s="205">
        <f t="shared" si="113"/>
        <v>0</v>
      </c>
      <c r="TG24" s="123"/>
      <c r="TH24" s="204">
        <f t="shared" si="114"/>
        <v>2</v>
      </c>
      <c r="TI24" s="205">
        <f t="shared" si="115"/>
        <v>7.6923076923076927E-2</v>
      </c>
      <c r="TJ24" s="124"/>
      <c r="TK24" s="204">
        <f t="shared" si="116"/>
        <v>0</v>
      </c>
      <c r="TL24" s="205">
        <f t="shared" si="117"/>
        <v>0</v>
      </c>
      <c r="TM24" s="124"/>
      <c r="TN24" s="204">
        <f t="shared" si="118"/>
        <v>2</v>
      </c>
      <c r="TO24" s="205">
        <f t="shared" si="119"/>
        <v>2.5316455696202531E-2</v>
      </c>
    </row>
    <row r="25" spans="1:535" ht="28.5" hidden="1" x14ac:dyDescent="0.45">
      <c r="A25" s="207">
        <v>21</v>
      </c>
      <c r="B25" s="217" t="s">
        <v>274</v>
      </c>
      <c r="C25" s="222" t="s">
        <v>122</v>
      </c>
      <c r="D25" s="211">
        <v>3</v>
      </c>
      <c r="E25" s="223"/>
      <c r="F25" s="224"/>
      <c r="G25" s="211">
        <f t="shared" si="12"/>
        <v>3</v>
      </c>
      <c r="H25" s="225"/>
      <c r="I25" s="223"/>
      <c r="J25" s="224"/>
      <c r="K25" s="211">
        <v>3</v>
      </c>
      <c r="L25" s="225"/>
      <c r="M25" s="223"/>
      <c r="N25" s="224"/>
      <c r="O25" s="211">
        <v>3</v>
      </c>
      <c r="P25" s="226"/>
      <c r="Q25" s="223"/>
      <c r="R25" s="224"/>
      <c r="S25" s="211">
        <v>3</v>
      </c>
      <c r="T25" s="225"/>
      <c r="U25" s="227"/>
      <c r="V25" s="228"/>
      <c r="W25" s="165">
        <f t="shared" si="0"/>
        <v>3</v>
      </c>
      <c r="X25" s="229"/>
      <c r="Y25" s="229"/>
      <c r="Z25" s="165">
        <f t="shared" si="13"/>
        <v>3</v>
      </c>
      <c r="AA25" s="137"/>
      <c r="AB25" s="138"/>
      <c r="AC25" s="169">
        <f t="shared" si="14"/>
        <v>3</v>
      </c>
      <c r="AD25" s="137"/>
      <c r="AE25" s="138"/>
      <c r="AF25" s="169">
        <f t="shared" si="15"/>
        <v>3</v>
      </c>
      <c r="AG25" s="138"/>
      <c r="AH25" s="138"/>
      <c r="AI25" s="170">
        <f t="shared" si="16"/>
        <v>3</v>
      </c>
      <c r="AJ25" s="137"/>
      <c r="AK25" s="137"/>
      <c r="AL25" s="141"/>
      <c r="AM25" s="172">
        <f t="shared" si="17"/>
        <v>3</v>
      </c>
      <c r="AN25" s="137"/>
      <c r="AO25" s="141"/>
      <c r="AP25" s="141"/>
      <c r="AQ25" s="172">
        <f t="shared" si="18"/>
        <v>3</v>
      </c>
      <c r="AR25" s="141"/>
      <c r="AS25" s="137"/>
      <c r="AT25" s="141"/>
      <c r="AU25" s="172">
        <f t="shared" si="19"/>
        <v>3</v>
      </c>
      <c r="AV25" s="138"/>
      <c r="AW25" s="138"/>
      <c r="AX25" s="138"/>
      <c r="AY25" s="169">
        <f t="shared" si="20"/>
        <v>3</v>
      </c>
      <c r="AZ25" s="138"/>
      <c r="BA25" s="138"/>
      <c r="BB25" s="169">
        <f t="shared" si="21"/>
        <v>3</v>
      </c>
      <c r="BC25" s="138"/>
      <c r="BD25" s="138"/>
      <c r="BE25" s="169">
        <f t="shared" si="22"/>
        <v>3</v>
      </c>
      <c r="BF25" s="138"/>
      <c r="BG25" s="138"/>
      <c r="BH25" s="174">
        <f t="shared" si="1"/>
        <v>3</v>
      </c>
      <c r="BI25" s="138"/>
      <c r="BJ25" s="138"/>
      <c r="BK25" s="174">
        <f t="shared" si="23"/>
        <v>3</v>
      </c>
      <c r="BL25" s="138"/>
      <c r="BM25" s="138"/>
      <c r="BN25" s="174">
        <f t="shared" si="24"/>
        <v>3</v>
      </c>
      <c r="BO25" s="138"/>
      <c r="BP25" s="138"/>
      <c r="BQ25" s="174">
        <f t="shared" si="25"/>
        <v>3</v>
      </c>
      <c r="BR25" s="138"/>
      <c r="BS25" s="138"/>
      <c r="BT25" s="174">
        <f t="shared" si="2"/>
        <v>3</v>
      </c>
      <c r="BU25" s="138"/>
      <c r="BV25" s="138"/>
      <c r="BW25" s="174">
        <f t="shared" si="26"/>
        <v>3</v>
      </c>
      <c r="BX25" s="138"/>
      <c r="BY25" s="138"/>
      <c r="BZ25" s="174">
        <f t="shared" si="27"/>
        <v>3</v>
      </c>
      <c r="CA25" s="138"/>
      <c r="CB25" s="138"/>
      <c r="CC25" s="175">
        <f t="shared" si="28"/>
        <v>3</v>
      </c>
      <c r="CD25" s="141"/>
      <c r="CE25" s="141"/>
      <c r="CF25" s="176">
        <f t="shared" si="29"/>
        <v>3</v>
      </c>
      <c r="CG25" s="141"/>
      <c r="CH25" s="141"/>
      <c r="CI25" s="176">
        <f t="shared" si="30"/>
        <v>3</v>
      </c>
      <c r="CJ25" s="141"/>
      <c r="CK25" s="141"/>
      <c r="CL25" s="177">
        <f t="shared" si="31"/>
        <v>3</v>
      </c>
      <c r="CM25" s="141"/>
      <c r="CN25" s="141"/>
      <c r="CO25" s="141"/>
      <c r="CP25" s="177">
        <f t="shared" si="32"/>
        <v>3</v>
      </c>
      <c r="CQ25" s="141"/>
      <c r="CR25" s="141"/>
      <c r="CS25" s="141"/>
      <c r="CT25" s="176">
        <f t="shared" si="33"/>
        <v>3</v>
      </c>
      <c r="CU25" s="230"/>
      <c r="CV25" s="141"/>
      <c r="CW25" s="141"/>
      <c r="CX25" s="176">
        <f t="shared" si="34"/>
        <v>3</v>
      </c>
      <c r="CY25" s="141"/>
      <c r="CZ25" s="141"/>
      <c r="DA25" s="141"/>
      <c r="DB25" s="176">
        <f t="shared" si="3"/>
        <v>3</v>
      </c>
      <c r="DC25" s="141"/>
      <c r="DD25" s="141"/>
      <c r="DE25" s="175">
        <f t="shared" si="35"/>
        <v>3</v>
      </c>
      <c r="DF25" s="179"/>
      <c r="DG25" s="141"/>
      <c r="DH25" s="141"/>
      <c r="DI25" s="176">
        <f t="shared" si="36"/>
        <v>3</v>
      </c>
      <c r="DJ25" s="180"/>
      <c r="DK25" s="180"/>
      <c r="DL25" s="176">
        <f t="shared" si="37"/>
        <v>3</v>
      </c>
      <c r="DM25" s="141"/>
      <c r="DN25" s="141"/>
      <c r="DO25" s="177">
        <f t="shared" si="38"/>
        <v>3</v>
      </c>
      <c r="DP25" s="137"/>
      <c r="DQ25" s="141"/>
      <c r="DR25" s="141"/>
      <c r="DS25" s="177">
        <f t="shared" si="39"/>
        <v>3</v>
      </c>
      <c r="DT25" s="137"/>
      <c r="DU25" s="141"/>
      <c r="DV25" s="141"/>
      <c r="DW25" s="177">
        <f t="shared" si="40"/>
        <v>3</v>
      </c>
      <c r="DX25" s="141"/>
      <c r="DY25" s="141"/>
      <c r="DZ25" s="177">
        <f t="shared" si="41"/>
        <v>3</v>
      </c>
      <c r="EA25" s="138"/>
      <c r="EB25" s="138"/>
      <c r="EC25" s="175">
        <f t="shared" si="42"/>
        <v>3</v>
      </c>
      <c r="ED25" s="137"/>
      <c r="EE25" s="138"/>
      <c r="EF25" s="138"/>
      <c r="EG25" s="174">
        <f t="shared" si="43"/>
        <v>3</v>
      </c>
      <c r="EH25" s="138"/>
      <c r="EI25" s="138"/>
      <c r="EJ25" s="174">
        <f t="shared" si="44"/>
        <v>3</v>
      </c>
      <c r="EK25" s="231"/>
      <c r="EL25" s="231"/>
      <c r="EM25" s="182">
        <f t="shared" si="45"/>
        <v>3</v>
      </c>
      <c r="EN25" s="137"/>
      <c r="EO25" s="231"/>
      <c r="EP25" s="231"/>
      <c r="EQ25" s="182">
        <f t="shared" si="46"/>
        <v>3</v>
      </c>
      <c r="ER25" s="232"/>
      <c r="ES25" s="232"/>
      <c r="ET25" s="184">
        <f t="shared" si="47"/>
        <v>3</v>
      </c>
      <c r="EU25" s="137"/>
      <c r="EV25" s="232"/>
      <c r="EW25" s="232"/>
      <c r="EX25" s="184">
        <f t="shared" si="48"/>
        <v>3</v>
      </c>
      <c r="EY25" s="233"/>
      <c r="EZ25" s="231"/>
      <c r="FA25" s="231"/>
      <c r="FB25" s="184">
        <f t="shared" si="49"/>
        <v>3</v>
      </c>
      <c r="FC25" s="231"/>
      <c r="FD25" s="231"/>
      <c r="FE25" s="182">
        <f t="shared" si="50"/>
        <v>3</v>
      </c>
      <c r="FF25" s="231"/>
      <c r="FG25" s="231"/>
      <c r="FH25" s="182">
        <f t="shared" si="51"/>
        <v>3</v>
      </c>
      <c r="FI25" s="231"/>
      <c r="FJ25" s="231"/>
      <c r="FK25" s="182">
        <f t="shared" si="52"/>
        <v>3</v>
      </c>
      <c r="FL25" s="231"/>
      <c r="FM25" s="231"/>
      <c r="FN25" s="182">
        <f t="shared" si="53"/>
        <v>3</v>
      </c>
      <c r="FO25" s="137"/>
      <c r="FP25" s="231"/>
      <c r="FQ25" s="231"/>
      <c r="FR25" s="182">
        <f t="shared" si="54"/>
        <v>3</v>
      </c>
      <c r="FS25" s="137"/>
      <c r="FT25" s="231"/>
      <c r="FU25" s="231"/>
      <c r="FV25" s="182">
        <f t="shared" si="55"/>
        <v>3</v>
      </c>
      <c r="FW25" s="137"/>
      <c r="FX25" s="231"/>
      <c r="FY25" s="231"/>
      <c r="FZ25" s="182">
        <f t="shared" si="56"/>
        <v>3</v>
      </c>
      <c r="GA25" s="231"/>
      <c r="GB25" s="231"/>
      <c r="GC25" s="182">
        <f t="shared" si="57"/>
        <v>3</v>
      </c>
      <c r="GD25" s="231"/>
      <c r="GE25" s="231"/>
      <c r="GF25" s="188">
        <f t="shared" si="58"/>
        <v>3</v>
      </c>
      <c r="GG25" s="137"/>
      <c r="GH25" s="231"/>
      <c r="GI25" s="231"/>
      <c r="GJ25" s="188">
        <f t="shared" si="120"/>
        <v>3</v>
      </c>
      <c r="GK25" s="137"/>
      <c r="GL25" s="231"/>
      <c r="GM25" s="231"/>
      <c r="GN25" s="182">
        <f t="shared" si="121"/>
        <v>3</v>
      </c>
      <c r="GO25" s="231"/>
      <c r="GP25" s="231"/>
      <c r="GQ25" s="182">
        <f t="shared" si="59"/>
        <v>3</v>
      </c>
      <c r="GR25" s="231"/>
      <c r="GS25" s="231"/>
      <c r="GT25" s="182">
        <f t="shared" si="60"/>
        <v>3</v>
      </c>
      <c r="GU25" s="231"/>
      <c r="GV25" s="231"/>
      <c r="GW25" s="182">
        <f t="shared" si="61"/>
        <v>3</v>
      </c>
      <c r="GX25" s="231"/>
      <c r="GY25" s="231"/>
      <c r="GZ25" s="182">
        <f t="shared" si="62"/>
        <v>3</v>
      </c>
      <c r="HA25" s="138"/>
      <c r="HB25" s="231"/>
      <c r="HC25" s="182">
        <f t="shared" si="63"/>
        <v>3</v>
      </c>
      <c r="HD25" s="138"/>
      <c r="HE25" s="231"/>
      <c r="HF25" s="182">
        <f t="shared" si="64"/>
        <v>3</v>
      </c>
      <c r="HG25" s="231"/>
      <c r="HH25" s="231"/>
      <c r="HI25" s="182">
        <f t="shared" si="4"/>
        <v>3</v>
      </c>
      <c r="HJ25" s="231"/>
      <c r="HK25" s="231"/>
      <c r="HL25" s="182">
        <f t="shared" si="5"/>
        <v>3</v>
      </c>
      <c r="HM25" s="137"/>
      <c r="HN25" s="231"/>
      <c r="HO25" s="231"/>
      <c r="HP25" s="182">
        <f t="shared" si="65"/>
        <v>3</v>
      </c>
      <c r="HQ25" s="181"/>
      <c r="HR25" s="231"/>
      <c r="HS25" s="231"/>
      <c r="HT25" s="182">
        <f t="shared" si="66"/>
        <v>3</v>
      </c>
      <c r="HU25" s="231"/>
      <c r="HV25" s="231"/>
      <c r="HW25" s="231"/>
      <c r="HX25" s="182">
        <f t="shared" si="67"/>
        <v>3</v>
      </c>
      <c r="HY25" s="231"/>
      <c r="HZ25" s="231"/>
      <c r="IA25" s="182">
        <f t="shared" si="68"/>
        <v>3</v>
      </c>
      <c r="IB25" s="231"/>
      <c r="IC25" s="231"/>
      <c r="ID25" s="182">
        <f t="shared" si="69"/>
        <v>3</v>
      </c>
      <c r="IE25" s="138"/>
      <c r="IF25" s="138"/>
      <c r="IG25" s="175">
        <f t="shared" si="70"/>
        <v>3</v>
      </c>
      <c r="IH25" s="137"/>
      <c r="II25" s="138"/>
      <c r="IJ25" s="138"/>
      <c r="IK25" s="175">
        <f t="shared" si="71"/>
        <v>3</v>
      </c>
      <c r="IL25" s="137"/>
      <c r="IM25" s="231"/>
      <c r="IN25" s="231"/>
      <c r="IO25" s="182">
        <f t="shared" si="72"/>
        <v>3</v>
      </c>
      <c r="IP25" s="231"/>
      <c r="IQ25" s="231"/>
      <c r="IR25" s="182">
        <f t="shared" si="6"/>
        <v>3</v>
      </c>
      <c r="IS25" s="231"/>
      <c r="IT25" s="231"/>
      <c r="IU25" s="182">
        <f t="shared" si="7"/>
        <v>3</v>
      </c>
      <c r="IV25" s="231"/>
      <c r="IW25" s="231"/>
      <c r="IX25" s="182">
        <f t="shared" si="8"/>
        <v>3</v>
      </c>
      <c r="IY25" s="234"/>
      <c r="IZ25" s="234"/>
      <c r="JA25" s="189">
        <f t="shared" si="9"/>
        <v>3</v>
      </c>
      <c r="JB25" s="234"/>
      <c r="JC25" s="234"/>
      <c r="JD25" s="189">
        <f t="shared" si="73"/>
        <v>3</v>
      </c>
      <c r="JE25" s="234"/>
      <c r="JF25" s="234"/>
      <c r="JG25" s="189">
        <f t="shared" si="74"/>
        <v>3</v>
      </c>
      <c r="JH25" s="141"/>
      <c r="JI25" s="141"/>
      <c r="JJ25" s="190">
        <f t="shared" si="75"/>
        <v>3</v>
      </c>
      <c r="JK25" s="137"/>
      <c r="JL25" s="141"/>
      <c r="JM25" s="141"/>
      <c r="JN25" s="190">
        <f t="shared" si="76"/>
        <v>3</v>
      </c>
      <c r="JO25" s="137"/>
      <c r="JP25" s="235"/>
      <c r="JQ25" s="235"/>
      <c r="JR25" s="191">
        <f t="shared" si="77"/>
        <v>3</v>
      </c>
      <c r="JS25" s="155"/>
      <c r="JT25" s="236"/>
      <c r="JU25" s="236"/>
      <c r="JV25" s="194">
        <f t="shared" si="78"/>
        <v>3</v>
      </c>
      <c r="JW25" s="235"/>
      <c r="JX25" s="235"/>
      <c r="JY25" s="194">
        <f t="shared" si="79"/>
        <v>3</v>
      </c>
      <c r="JZ25" s="138"/>
      <c r="KA25" s="138"/>
      <c r="KB25" s="190">
        <f t="shared" si="80"/>
        <v>3</v>
      </c>
      <c r="KC25" s="155"/>
      <c r="KD25" s="138"/>
      <c r="KE25" s="138"/>
      <c r="KF25" s="190">
        <f t="shared" si="81"/>
        <v>3</v>
      </c>
      <c r="KG25" s="234"/>
      <c r="KH25" s="234"/>
      <c r="KI25" s="191">
        <f t="shared" si="82"/>
        <v>3</v>
      </c>
      <c r="KJ25" s="155"/>
      <c r="KK25" s="234"/>
      <c r="KL25" s="234"/>
      <c r="KM25" s="191">
        <f t="shared" si="83"/>
        <v>3</v>
      </c>
      <c r="KN25" s="155"/>
      <c r="KO25" s="234"/>
      <c r="KP25" s="234"/>
      <c r="KQ25" s="191">
        <f t="shared" si="84"/>
        <v>3</v>
      </c>
      <c r="KR25" s="138"/>
      <c r="KS25" s="138"/>
      <c r="KT25" s="174">
        <f t="shared" si="85"/>
        <v>3</v>
      </c>
      <c r="KU25" s="138"/>
      <c r="KV25" s="138"/>
      <c r="KW25" s="138"/>
      <c r="KX25" s="194">
        <f t="shared" si="86"/>
        <v>3</v>
      </c>
      <c r="KY25" s="236"/>
      <c r="KZ25" s="236"/>
      <c r="LA25" s="236"/>
      <c r="LB25" s="194">
        <f t="shared" si="87"/>
        <v>3</v>
      </c>
      <c r="LC25" s="236"/>
      <c r="LD25" s="236"/>
      <c r="LE25" s="194">
        <f t="shared" si="10"/>
        <v>3</v>
      </c>
      <c r="LF25" s="138"/>
      <c r="LG25" s="138"/>
      <c r="LH25" s="174">
        <f t="shared" si="11"/>
        <v>3</v>
      </c>
      <c r="LI25" s="237"/>
      <c r="LJ25" s="237"/>
      <c r="LK25" s="196">
        <f t="shared" si="88"/>
        <v>3</v>
      </c>
      <c r="LL25" s="138"/>
      <c r="LM25" s="138"/>
      <c r="LN25" s="138"/>
      <c r="LO25" s="174">
        <f t="shared" si="89"/>
        <v>3</v>
      </c>
      <c r="LP25" s="138"/>
      <c r="LQ25" s="138"/>
      <c r="LR25" s="138"/>
      <c r="LS25" s="174">
        <f t="shared" si="90"/>
        <v>3</v>
      </c>
      <c r="LT25" s="238"/>
      <c r="LU25" s="138"/>
      <c r="LV25" s="138"/>
      <c r="LW25" s="174">
        <f t="shared" si="91"/>
        <v>3</v>
      </c>
      <c r="LX25" s="238"/>
      <c r="LY25" s="138"/>
      <c r="LZ25" s="138"/>
      <c r="MA25" s="174">
        <f t="shared" si="92"/>
        <v>3</v>
      </c>
      <c r="MB25" s="238"/>
      <c r="MC25" s="138"/>
      <c r="MD25" s="138"/>
      <c r="ME25" s="174">
        <f t="shared" si="93"/>
        <v>3</v>
      </c>
      <c r="MF25" s="238"/>
      <c r="MG25" s="231"/>
      <c r="MH25" s="231"/>
      <c r="MI25" s="182">
        <f t="shared" si="94"/>
        <v>3</v>
      </c>
      <c r="MJ25" s="239"/>
      <c r="MK25" s="231"/>
      <c r="ML25" s="231"/>
      <c r="MM25" s="182">
        <f t="shared" si="95"/>
        <v>3</v>
      </c>
      <c r="MN25" s="239"/>
      <c r="MO25" s="138"/>
      <c r="MP25" s="138"/>
      <c r="MQ25" s="174">
        <f t="shared" si="96"/>
        <v>3</v>
      </c>
      <c r="MR25" s="238"/>
      <c r="MS25" s="138"/>
      <c r="MT25" s="138"/>
      <c r="MU25" s="174">
        <f t="shared" si="97"/>
        <v>3</v>
      </c>
      <c r="MV25" s="238"/>
      <c r="MW25" s="138"/>
      <c r="MX25" s="138"/>
      <c r="MY25" s="174">
        <f t="shared" si="98"/>
        <v>3</v>
      </c>
      <c r="MZ25" s="238"/>
      <c r="NA25" s="240"/>
      <c r="NB25" s="240"/>
      <c r="NC25" s="201">
        <f t="shared" si="122"/>
        <v>3</v>
      </c>
      <c r="ND25" s="241"/>
      <c r="NE25" s="240"/>
      <c r="NF25" s="240"/>
      <c r="NG25" s="201">
        <f t="shared" si="123"/>
        <v>3</v>
      </c>
      <c r="NH25" s="241"/>
      <c r="NI25" s="240"/>
      <c r="NJ25" s="240"/>
      <c r="NK25" s="201">
        <f t="shared" si="124"/>
        <v>3</v>
      </c>
      <c r="NL25" s="241"/>
      <c r="NM25" s="240"/>
      <c r="NN25" s="240"/>
      <c r="NO25" s="201">
        <f t="shared" si="125"/>
        <v>3</v>
      </c>
      <c r="NP25" s="241"/>
      <c r="NQ25" s="234"/>
      <c r="NR25" s="234"/>
      <c r="NS25" s="189">
        <f t="shared" si="126"/>
        <v>3</v>
      </c>
      <c r="NT25" s="242"/>
      <c r="NU25" s="234"/>
      <c r="NV25" s="234"/>
      <c r="NW25" s="189">
        <f t="shared" si="99"/>
        <v>3</v>
      </c>
      <c r="NX25" s="242"/>
      <c r="NY25" s="234"/>
      <c r="NZ25" s="234"/>
      <c r="OA25" s="189">
        <f t="shared" si="100"/>
        <v>3</v>
      </c>
      <c r="OB25" s="242"/>
      <c r="OC25" s="234"/>
      <c r="OD25" s="234">
        <v>1</v>
      </c>
      <c r="OE25" s="189">
        <f t="shared" si="101"/>
        <v>2</v>
      </c>
      <c r="OF25" s="242"/>
      <c r="OG25" s="234"/>
      <c r="OH25" s="234"/>
      <c r="OI25" s="189">
        <f t="shared" si="102"/>
        <v>2</v>
      </c>
      <c r="OJ25" s="242"/>
      <c r="OK25" s="234"/>
      <c r="OL25" s="234"/>
      <c r="OM25" s="189">
        <f t="shared" si="103"/>
        <v>2</v>
      </c>
      <c r="ON25" s="242"/>
      <c r="OO25" s="234"/>
      <c r="OP25" s="234"/>
      <c r="OQ25" s="189">
        <f t="shared" si="127"/>
        <v>2</v>
      </c>
      <c r="OR25" s="242"/>
      <c r="OS25" s="234"/>
      <c r="OT25" s="234"/>
      <c r="OU25" s="189">
        <f t="shared" si="128"/>
        <v>2</v>
      </c>
      <c r="OV25" s="242"/>
      <c r="OW25" s="234"/>
      <c r="OX25" s="234"/>
      <c r="OY25" s="189">
        <f t="shared" si="129"/>
        <v>2</v>
      </c>
      <c r="OZ25" s="242"/>
      <c r="PA25" s="234"/>
      <c r="PB25" s="234"/>
      <c r="PC25" s="189">
        <f t="shared" si="130"/>
        <v>2</v>
      </c>
      <c r="PD25" s="242"/>
      <c r="PE25" s="234"/>
      <c r="PF25" s="234"/>
      <c r="PG25" s="189">
        <f t="shared" si="131"/>
        <v>2</v>
      </c>
      <c r="PH25" s="242"/>
      <c r="PI25" s="234"/>
      <c r="PJ25" s="234"/>
      <c r="PK25" s="189">
        <f t="shared" si="132"/>
        <v>2</v>
      </c>
      <c r="PL25" s="242"/>
      <c r="PM25" s="234"/>
      <c r="PN25" s="234"/>
      <c r="PO25" s="189">
        <f t="shared" si="133"/>
        <v>2</v>
      </c>
      <c r="PP25" s="242"/>
      <c r="PQ25" s="234"/>
      <c r="PR25" s="234"/>
      <c r="PS25" s="189">
        <f t="shared" si="134"/>
        <v>2</v>
      </c>
      <c r="PT25" s="242"/>
      <c r="PU25" s="234"/>
      <c r="PV25" s="234"/>
      <c r="PW25" s="189">
        <f t="shared" si="135"/>
        <v>2</v>
      </c>
      <c r="PX25" s="242"/>
      <c r="PY25" s="234"/>
      <c r="PZ25" s="234"/>
      <c r="QA25" s="189">
        <f t="shared" si="136"/>
        <v>2</v>
      </c>
      <c r="QB25" s="242"/>
      <c r="QC25" s="234"/>
      <c r="QD25" s="234"/>
      <c r="QE25" s="189">
        <f t="shared" si="137"/>
        <v>2</v>
      </c>
      <c r="QF25" s="242"/>
      <c r="QG25" s="234"/>
      <c r="QH25" s="234"/>
      <c r="QI25" s="189">
        <f t="shared" si="138"/>
        <v>2</v>
      </c>
      <c r="QJ25" s="242"/>
      <c r="QK25" s="234"/>
      <c r="QL25" s="234"/>
      <c r="QM25" s="189">
        <f t="shared" si="139"/>
        <v>2</v>
      </c>
      <c r="QN25" s="242"/>
      <c r="QO25" s="234"/>
      <c r="QP25" s="234"/>
      <c r="QQ25" s="189">
        <f t="shared" si="140"/>
        <v>2</v>
      </c>
      <c r="QR25" s="242"/>
      <c r="QS25" s="203"/>
      <c r="QT25" s="234"/>
      <c r="QU25" s="189">
        <f t="shared" si="141"/>
        <v>2</v>
      </c>
      <c r="QV25" s="242"/>
      <c r="QW25" s="203"/>
      <c r="QX25" s="234"/>
      <c r="QY25" s="189">
        <f t="shared" si="142"/>
        <v>2</v>
      </c>
      <c r="QZ25" s="242"/>
      <c r="RA25" s="203"/>
      <c r="RB25" s="234"/>
      <c r="RC25" s="189">
        <f t="shared" si="143"/>
        <v>2</v>
      </c>
      <c r="RD25" s="242"/>
      <c r="RE25" s="203"/>
      <c r="RF25" s="234"/>
      <c r="RG25" s="189">
        <f t="shared" si="144"/>
        <v>2</v>
      </c>
      <c r="RH25" s="242"/>
      <c r="RI25" s="203"/>
      <c r="RJ25" s="234"/>
      <c r="RK25" s="189">
        <f t="shared" si="145"/>
        <v>2</v>
      </c>
      <c r="RL25" s="242"/>
      <c r="RM25" s="203"/>
      <c r="RN25" s="234"/>
      <c r="RO25" s="189">
        <f t="shared" si="146"/>
        <v>2</v>
      </c>
      <c r="RP25" s="242"/>
      <c r="RQ25" s="203"/>
      <c r="RR25" s="234"/>
      <c r="RS25" s="189">
        <f t="shared" si="147"/>
        <v>2</v>
      </c>
      <c r="RT25" s="242"/>
      <c r="RU25" s="203"/>
      <c r="RV25" s="234"/>
      <c r="RW25" s="189">
        <f t="shared" si="148"/>
        <v>2</v>
      </c>
      <c r="RX25" s="242"/>
      <c r="RY25" s="203"/>
      <c r="RZ25" s="234"/>
      <c r="SA25" s="189">
        <f t="shared" si="104"/>
        <v>2</v>
      </c>
      <c r="SB25" s="242"/>
      <c r="SC25" s="203"/>
      <c r="SD25" s="234"/>
      <c r="SE25" s="189">
        <f t="shared" si="105"/>
        <v>2</v>
      </c>
      <c r="SF25" s="242"/>
      <c r="SG25" s="203"/>
      <c r="SH25" s="234"/>
      <c r="SI25" s="189">
        <f t="shared" si="106"/>
        <v>2</v>
      </c>
      <c r="SJ25" s="242"/>
      <c r="SK25" s="203"/>
      <c r="SL25" s="234"/>
      <c r="SM25" s="189">
        <f t="shared" si="107"/>
        <v>2</v>
      </c>
      <c r="SN25" s="242"/>
      <c r="SO25" s="203"/>
      <c r="SP25" s="234"/>
      <c r="SQ25" s="189">
        <f t="shared" si="108"/>
        <v>2</v>
      </c>
      <c r="SR25" s="242"/>
      <c r="SS25" s="203"/>
      <c r="ST25" s="234"/>
      <c r="SU25" s="189">
        <f t="shared" si="109"/>
        <v>2</v>
      </c>
      <c r="SV25" s="242"/>
      <c r="SW25" s="203"/>
      <c r="SX25" s="234">
        <v>1</v>
      </c>
      <c r="SY25" s="189">
        <f t="shared" si="110"/>
        <v>1</v>
      </c>
      <c r="SZ25" s="242"/>
      <c r="TA25" s="203"/>
      <c r="TB25" s="234"/>
      <c r="TC25" s="189">
        <f t="shared" si="111"/>
        <v>1</v>
      </c>
      <c r="TD25" s="242"/>
      <c r="TE25" s="204">
        <f t="shared" si="112"/>
        <v>0</v>
      </c>
      <c r="TF25" s="205">
        <f t="shared" si="113"/>
        <v>0</v>
      </c>
      <c r="TG25" s="123"/>
      <c r="TH25" s="204">
        <f t="shared" si="114"/>
        <v>0</v>
      </c>
      <c r="TI25" s="205">
        <f t="shared" si="115"/>
        <v>0</v>
      </c>
      <c r="TJ25" s="124"/>
      <c r="TK25" s="204">
        <f t="shared" si="116"/>
        <v>1</v>
      </c>
      <c r="TL25" s="205">
        <f t="shared" si="117"/>
        <v>3.7037037037037035E-2</v>
      </c>
      <c r="TM25" s="124"/>
      <c r="TN25" s="204">
        <f t="shared" si="118"/>
        <v>1</v>
      </c>
      <c r="TO25" s="205">
        <f t="shared" si="119"/>
        <v>1.2658227848101266E-2</v>
      </c>
    </row>
    <row r="26" spans="1:535" ht="29.25" hidden="1" thickBot="1" x14ac:dyDescent="0.5">
      <c r="A26" s="207">
        <v>22</v>
      </c>
      <c r="B26" s="217" t="s">
        <v>275</v>
      </c>
      <c r="C26" s="222" t="s">
        <v>122</v>
      </c>
      <c r="D26" s="211">
        <v>7</v>
      </c>
      <c r="E26" s="223"/>
      <c r="F26" s="224">
        <v>5</v>
      </c>
      <c r="G26" s="211">
        <f t="shared" si="12"/>
        <v>2</v>
      </c>
      <c r="H26" s="225"/>
      <c r="I26" s="223"/>
      <c r="J26" s="224"/>
      <c r="K26" s="211">
        <v>2</v>
      </c>
      <c r="L26" s="225"/>
      <c r="M26" s="223"/>
      <c r="N26" s="224"/>
      <c r="O26" s="211">
        <v>2</v>
      </c>
      <c r="P26" s="226"/>
      <c r="Q26" s="223"/>
      <c r="R26" s="224"/>
      <c r="S26" s="211">
        <v>2</v>
      </c>
      <c r="T26" s="225"/>
      <c r="U26" s="227"/>
      <c r="V26" s="228"/>
      <c r="W26" s="165">
        <f t="shared" si="0"/>
        <v>2</v>
      </c>
      <c r="X26" s="229"/>
      <c r="Y26" s="229"/>
      <c r="Z26" s="165">
        <f t="shared" si="13"/>
        <v>2</v>
      </c>
      <c r="AA26" s="137"/>
      <c r="AB26" s="138"/>
      <c r="AC26" s="169">
        <f t="shared" si="14"/>
        <v>2</v>
      </c>
      <c r="AD26" s="137"/>
      <c r="AE26" s="138">
        <v>1</v>
      </c>
      <c r="AF26" s="169">
        <f t="shared" si="15"/>
        <v>1</v>
      </c>
      <c r="AG26" s="138"/>
      <c r="AH26" s="138"/>
      <c r="AI26" s="170">
        <f t="shared" si="16"/>
        <v>1</v>
      </c>
      <c r="AJ26" s="137"/>
      <c r="AK26" s="137"/>
      <c r="AL26" s="141"/>
      <c r="AM26" s="172">
        <f t="shared" si="17"/>
        <v>1</v>
      </c>
      <c r="AN26" s="137"/>
      <c r="AO26" s="141"/>
      <c r="AP26" s="141"/>
      <c r="AQ26" s="172">
        <f t="shared" si="18"/>
        <v>1</v>
      </c>
      <c r="AR26" s="141"/>
      <c r="AS26" s="137"/>
      <c r="AT26" s="141"/>
      <c r="AU26" s="172">
        <f t="shared" si="19"/>
        <v>1</v>
      </c>
      <c r="AV26" s="138"/>
      <c r="AW26" s="138">
        <v>1</v>
      </c>
      <c r="AX26" s="138"/>
      <c r="AY26" s="169">
        <f t="shared" si="20"/>
        <v>0</v>
      </c>
      <c r="AZ26" s="138"/>
      <c r="BA26" s="138"/>
      <c r="BB26" s="169">
        <f t="shared" si="21"/>
        <v>0</v>
      </c>
      <c r="BC26" s="138"/>
      <c r="BD26" s="138"/>
      <c r="BE26" s="169">
        <f t="shared" si="22"/>
        <v>0</v>
      </c>
      <c r="BF26" s="138"/>
      <c r="BG26" s="138"/>
      <c r="BH26" s="174">
        <f t="shared" si="1"/>
        <v>0</v>
      </c>
      <c r="BI26" s="138"/>
      <c r="BJ26" s="138"/>
      <c r="BK26" s="174">
        <f t="shared" si="23"/>
        <v>0</v>
      </c>
      <c r="BL26" s="138"/>
      <c r="BM26" s="138"/>
      <c r="BN26" s="174">
        <f t="shared" si="24"/>
        <v>0</v>
      </c>
      <c r="BO26" s="138"/>
      <c r="BP26" s="138"/>
      <c r="BQ26" s="174">
        <f t="shared" si="25"/>
        <v>0</v>
      </c>
      <c r="BR26" s="138"/>
      <c r="BS26" s="138"/>
      <c r="BT26" s="174">
        <f t="shared" si="2"/>
        <v>0</v>
      </c>
      <c r="BU26" s="138"/>
      <c r="BV26" s="138"/>
      <c r="BW26" s="174">
        <f t="shared" si="26"/>
        <v>0</v>
      </c>
      <c r="BX26" s="138"/>
      <c r="BY26" s="138"/>
      <c r="BZ26" s="174">
        <f t="shared" si="27"/>
        <v>0</v>
      </c>
      <c r="CA26" s="138"/>
      <c r="CB26" s="138"/>
      <c r="CC26" s="175">
        <f t="shared" si="28"/>
        <v>0</v>
      </c>
      <c r="CD26" s="141">
        <v>4</v>
      </c>
      <c r="CE26" s="141"/>
      <c r="CF26" s="176">
        <f t="shared" si="29"/>
        <v>4</v>
      </c>
      <c r="CG26" s="141"/>
      <c r="CH26" s="141"/>
      <c r="CI26" s="176">
        <f t="shared" si="30"/>
        <v>4</v>
      </c>
      <c r="CJ26" s="141"/>
      <c r="CK26" s="141">
        <v>2</v>
      </c>
      <c r="CL26" s="177">
        <f t="shared" si="31"/>
        <v>2</v>
      </c>
      <c r="CM26" s="141"/>
      <c r="CN26" s="141"/>
      <c r="CO26" s="141">
        <v>2</v>
      </c>
      <c r="CP26" s="177">
        <f t="shared" si="32"/>
        <v>0</v>
      </c>
      <c r="CQ26" s="141"/>
      <c r="CR26" s="141">
        <v>2</v>
      </c>
      <c r="CS26" s="141"/>
      <c r="CT26" s="176">
        <f t="shared" si="33"/>
        <v>2</v>
      </c>
      <c r="CU26" s="230"/>
      <c r="CV26" s="141"/>
      <c r="CW26" s="141"/>
      <c r="CX26" s="176">
        <f t="shared" si="34"/>
        <v>2</v>
      </c>
      <c r="CY26" s="141"/>
      <c r="CZ26" s="141"/>
      <c r="DA26" s="141"/>
      <c r="DB26" s="176">
        <f t="shared" si="3"/>
        <v>2</v>
      </c>
      <c r="DC26" s="141"/>
      <c r="DD26" s="141"/>
      <c r="DE26" s="175">
        <f t="shared" si="35"/>
        <v>2</v>
      </c>
      <c r="DF26" s="179"/>
      <c r="DG26" s="141"/>
      <c r="DH26" s="141"/>
      <c r="DI26" s="176">
        <f t="shared" si="36"/>
        <v>2</v>
      </c>
      <c r="DJ26" s="180"/>
      <c r="DK26" s="180"/>
      <c r="DL26" s="176">
        <f t="shared" si="37"/>
        <v>2</v>
      </c>
      <c r="DM26" s="141"/>
      <c r="DN26" s="141"/>
      <c r="DO26" s="177">
        <f t="shared" si="38"/>
        <v>2</v>
      </c>
      <c r="DP26" s="137"/>
      <c r="DQ26" s="141"/>
      <c r="DR26" s="141"/>
      <c r="DS26" s="177">
        <f t="shared" si="39"/>
        <v>2</v>
      </c>
      <c r="DT26" s="137"/>
      <c r="DU26" s="141"/>
      <c r="DV26" s="141"/>
      <c r="DW26" s="177">
        <f t="shared" si="40"/>
        <v>2</v>
      </c>
      <c r="DX26" s="141"/>
      <c r="DY26" s="141">
        <v>1</v>
      </c>
      <c r="DZ26" s="177">
        <f t="shared" si="41"/>
        <v>1</v>
      </c>
      <c r="EA26" s="138"/>
      <c r="EB26" s="138"/>
      <c r="EC26" s="175">
        <f t="shared" si="42"/>
        <v>1</v>
      </c>
      <c r="ED26" s="137"/>
      <c r="EE26" s="138"/>
      <c r="EF26" s="138"/>
      <c r="EG26" s="174">
        <f t="shared" si="43"/>
        <v>1</v>
      </c>
      <c r="EH26" s="138"/>
      <c r="EI26" s="138"/>
      <c r="EJ26" s="174">
        <f t="shared" si="44"/>
        <v>1</v>
      </c>
      <c r="EK26" s="231"/>
      <c r="EL26" s="231"/>
      <c r="EM26" s="182">
        <f t="shared" si="45"/>
        <v>1</v>
      </c>
      <c r="EN26" s="137"/>
      <c r="EO26" s="231"/>
      <c r="EP26" s="231"/>
      <c r="EQ26" s="182">
        <f t="shared" si="46"/>
        <v>1</v>
      </c>
      <c r="ER26" s="232"/>
      <c r="ES26" s="232"/>
      <c r="ET26" s="184">
        <f t="shared" si="47"/>
        <v>1</v>
      </c>
      <c r="EU26" s="137"/>
      <c r="EV26" s="232"/>
      <c r="EW26" s="232">
        <v>1</v>
      </c>
      <c r="EX26" s="184">
        <f t="shared" si="48"/>
        <v>0</v>
      </c>
      <c r="EY26" s="233"/>
      <c r="EZ26" s="231"/>
      <c r="FA26" s="231"/>
      <c r="FB26" s="184">
        <f t="shared" si="49"/>
        <v>0</v>
      </c>
      <c r="FC26" s="231"/>
      <c r="FD26" s="231"/>
      <c r="FE26" s="182">
        <f t="shared" si="50"/>
        <v>0</v>
      </c>
      <c r="FF26" s="231"/>
      <c r="FG26" s="231"/>
      <c r="FH26" s="182">
        <f t="shared" si="51"/>
        <v>0</v>
      </c>
      <c r="FI26" s="231"/>
      <c r="FJ26" s="231"/>
      <c r="FK26" s="182">
        <f t="shared" si="52"/>
        <v>0</v>
      </c>
      <c r="FL26" s="231"/>
      <c r="FM26" s="231"/>
      <c r="FN26" s="182">
        <f t="shared" si="53"/>
        <v>0</v>
      </c>
      <c r="FO26" s="137"/>
      <c r="FP26" s="231"/>
      <c r="FQ26" s="231"/>
      <c r="FR26" s="182">
        <f t="shared" si="54"/>
        <v>0</v>
      </c>
      <c r="FS26" s="137"/>
      <c r="FT26" s="231"/>
      <c r="FU26" s="231"/>
      <c r="FV26" s="182">
        <f t="shared" si="55"/>
        <v>0</v>
      </c>
      <c r="FW26" s="137"/>
      <c r="FX26" s="231"/>
      <c r="FY26" s="231"/>
      <c r="FZ26" s="182">
        <f t="shared" si="56"/>
        <v>0</v>
      </c>
      <c r="GA26" s="231"/>
      <c r="GB26" s="231"/>
      <c r="GC26" s="182">
        <f t="shared" si="57"/>
        <v>0</v>
      </c>
      <c r="GD26" s="231"/>
      <c r="GE26" s="231"/>
      <c r="GF26" s="188">
        <f t="shared" si="58"/>
        <v>0</v>
      </c>
      <c r="GG26" s="137"/>
      <c r="GH26" s="231">
        <v>2</v>
      </c>
      <c r="GI26" s="231"/>
      <c r="GJ26" s="188">
        <f t="shared" si="120"/>
        <v>2</v>
      </c>
      <c r="GK26" s="137"/>
      <c r="GL26" s="231"/>
      <c r="GM26" s="231"/>
      <c r="GN26" s="182">
        <f t="shared" si="121"/>
        <v>2</v>
      </c>
      <c r="GO26" s="231"/>
      <c r="GP26" s="231"/>
      <c r="GQ26" s="182">
        <f t="shared" si="59"/>
        <v>2</v>
      </c>
      <c r="GR26" s="231"/>
      <c r="GS26" s="231"/>
      <c r="GT26" s="182">
        <f t="shared" si="60"/>
        <v>2</v>
      </c>
      <c r="GU26" s="231"/>
      <c r="GV26" s="231"/>
      <c r="GW26" s="182">
        <f t="shared" si="61"/>
        <v>2</v>
      </c>
      <c r="GX26" s="231"/>
      <c r="GY26" s="231"/>
      <c r="GZ26" s="182">
        <f t="shared" si="62"/>
        <v>2</v>
      </c>
      <c r="HA26" s="138"/>
      <c r="HB26" s="231"/>
      <c r="HC26" s="182">
        <f t="shared" si="63"/>
        <v>2</v>
      </c>
      <c r="HD26" s="138"/>
      <c r="HE26" s="231"/>
      <c r="HF26" s="182">
        <f t="shared" si="64"/>
        <v>2</v>
      </c>
      <c r="HG26" s="231"/>
      <c r="HH26" s="231"/>
      <c r="HI26" s="182">
        <f t="shared" si="4"/>
        <v>2</v>
      </c>
      <c r="HJ26" s="231"/>
      <c r="HK26" s="231"/>
      <c r="HL26" s="182">
        <f t="shared" si="5"/>
        <v>2</v>
      </c>
      <c r="HM26" s="137"/>
      <c r="HN26" s="231"/>
      <c r="HO26" s="231">
        <v>1</v>
      </c>
      <c r="HP26" s="182">
        <f t="shared" si="65"/>
        <v>1</v>
      </c>
      <c r="HQ26" s="231"/>
      <c r="HR26" s="231"/>
      <c r="HS26" s="231"/>
      <c r="HT26" s="182">
        <f t="shared" si="66"/>
        <v>1</v>
      </c>
      <c r="HU26" s="231"/>
      <c r="HV26" s="231"/>
      <c r="HW26" s="231"/>
      <c r="HX26" s="182">
        <f t="shared" si="67"/>
        <v>1</v>
      </c>
      <c r="HY26" s="231"/>
      <c r="HZ26" s="231">
        <v>1</v>
      </c>
      <c r="IA26" s="182">
        <f t="shared" si="68"/>
        <v>0</v>
      </c>
      <c r="IB26" s="231"/>
      <c r="IC26" s="231"/>
      <c r="ID26" s="182">
        <f t="shared" si="69"/>
        <v>0</v>
      </c>
      <c r="IE26" s="138"/>
      <c r="IF26" s="138"/>
      <c r="IG26" s="175">
        <f t="shared" si="70"/>
        <v>0</v>
      </c>
      <c r="IH26" s="137"/>
      <c r="II26" s="138"/>
      <c r="IJ26" s="138"/>
      <c r="IK26" s="175">
        <f t="shared" si="71"/>
        <v>0</v>
      </c>
      <c r="IL26" s="137"/>
      <c r="IM26" s="231"/>
      <c r="IN26" s="231"/>
      <c r="IO26" s="182">
        <f t="shared" si="72"/>
        <v>0</v>
      </c>
      <c r="IP26" s="231"/>
      <c r="IQ26" s="231"/>
      <c r="IR26" s="182">
        <f t="shared" si="6"/>
        <v>0</v>
      </c>
      <c r="IS26" s="231"/>
      <c r="IT26" s="231"/>
      <c r="IU26" s="182">
        <f t="shared" si="7"/>
        <v>0</v>
      </c>
      <c r="IV26" s="231"/>
      <c r="IW26" s="231"/>
      <c r="IX26" s="182">
        <f t="shared" si="8"/>
        <v>0</v>
      </c>
      <c r="IY26" s="234"/>
      <c r="IZ26" s="234"/>
      <c r="JA26" s="189">
        <f t="shared" si="9"/>
        <v>0</v>
      </c>
      <c r="JB26" s="234"/>
      <c r="JC26" s="234"/>
      <c r="JD26" s="189">
        <f t="shared" si="73"/>
        <v>0</v>
      </c>
      <c r="JE26" s="234"/>
      <c r="JF26" s="234"/>
      <c r="JG26" s="189">
        <f t="shared" si="74"/>
        <v>0</v>
      </c>
      <c r="JH26" s="141"/>
      <c r="JI26" s="141"/>
      <c r="JJ26" s="190">
        <f t="shared" si="75"/>
        <v>0</v>
      </c>
      <c r="JK26" s="137"/>
      <c r="JL26" s="141"/>
      <c r="JM26" s="141"/>
      <c r="JN26" s="190">
        <f t="shared" si="76"/>
        <v>0</v>
      </c>
      <c r="JO26" s="137"/>
      <c r="JP26" s="235">
        <v>2</v>
      </c>
      <c r="JQ26" s="235"/>
      <c r="JR26" s="191">
        <f t="shared" si="77"/>
        <v>2</v>
      </c>
      <c r="JS26" s="155"/>
      <c r="JT26" s="236"/>
      <c r="JU26" s="236">
        <v>1</v>
      </c>
      <c r="JV26" s="194">
        <f t="shared" si="78"/>
        <v>1</v>
      </c>
      <c r="JW26" s="235"/>
      <c r="JX26" s="235"/>
      <c r="JY26" s="194">
        <f t="shared" si="79"/>
        <v>1</v>
      </c>
      <c r="JZ26" s="138"/>
      <c r="KA26" s="138"/>
      <c r="KB26" s="190">
        <f t="shared" si="80"/>
        <v>1</v>
      </c>
      <c r="KC26" s="155"/>
      <c r="KD26" s="138"/>
      <c r="KE26" s="138"/>
      <c r="KF26" s="190">
        <f t="shared" si="81"/>
        <v>1</v>
      </c>
      <c r="KG26" s="234"/>
      <c r="KH26" s="234"/>
      <c r="KI26" s="191">
        <f t="shared" si="82"/>
        <v>1</v>
      </c>
      <c r="KJ26" s="155"/>
      <c r="KK26" s="234"/>
      <c r="KL26" s="234"/>
      <c r="KM26" s="191">
        <f t="shared" si="83"/>
        <v>1</v>
      </c>
      <c r="KN26" s="155"/>
      <c r="KO26" s="234"/>
      <c r="KP26" s="234"/>
      <c r="KQ26" s="191">
        <f t="shared" si="84"/>
        <v>1</v>
      </c>
      <c r="KR26" s="138"/>
      <c r="KS26" s="138"/>
      <c r="KT26" s="174">
        <f t="shared" si="85"/>
        <v>1</v>
      </c>
      <c r="KU26" s="138"/>
      <c r="KV26" s="138"/>
      <c r="KW26" s="138"/>
      <c r="KX26" s="194">
        <f t="shared" si="86"/>
        <v>1</v>
      </c>
      <c r="KY26" s="236"/>
      <c r="KZ26" s="236"/>
      <c r="LA26" s="236"/>
      <c r="LB26" s="194">
        <f t="shared" si="87"/>
        <v>1</v>
      </c>
      <c r="LC26" s="236"/>
      <c r="LD26" s="236"/>
      <c r="LE26" s="194">
        <f t="shared" si="10"/>
        <v>1</v>
      </c>
      <c r="LF26" s="138"/>
      <c r="LG26" s="138"/>
      <c r="LH26" s="174">
        <f t="shared" si="11"/>
        <v>1</v>
      </c>
      <c r="LI26" s="237"/>
      <c r="LJ26" s="237">
        <v>1</v>
      </c>
      <c r="LK26" s="196">
        <f t="shared" si="88"/>
        <v>0</v>
      </c>
      <c r="LL26" s="138"/>
      <c r="LM26" s="138"/>
      <c r="LN26" s="138"/>
      <c r="LO26" s="174">
        <f t="shared" si="89"/>
        <v>0</v>
      </c>
      <c r="LP26" s="138"/>
      <c r="LQ26" s="138"/>
      <c r="LR26" s="138"/>
      <c r="LS26" s="174">
        <f t="shared" si="90"/>
        <v>0</v>
      </c>
      <c r="LT26" s="238"/>
      <c r="LU26" s="138"/>
      <c r="LV26" s="138"/>
      <c r="LW26" s="174">
        <f t="shared" si="91"/>
        <v>0</v>
      </c>
      <c r="LX26" s="238"/>
      <c r="LY26" s="138"/>
      <c r="LZ26" s="138"/>
      <c r="MA26" s="174">
        <f t="shared" si="92"/>
        <v>0</v>
      </c>
      <c r="MB26" s="238"/>
      <c r="MC26" s="138"/>
      <c r="MD26" s="138"/>
      <c r="ME26" s="174">
        <f t="shared" si="93"/>
        <v>0</v>
      </c>
      <c r="MF26" s="238"/>
      <c r="MG26" s="231"/>
      <c r="MH26" s="231"/>
      <c r="MI26" s="182">
        <f t="shared" si="94"/>
        <v>0</v>
      </c>
      <c r="MJ26" s="239"/>
      <c r="MK26" s="231"/>
      <c r="ML26" s="231"/>
      <c r="MM26" s="182">
        <f t="shared" si="95"/>
        <v>0</v>
      </c>
      <c r="MN26" s="239"/>
      <c r="MO26" s="138"/>
      <c r="MP26" s="138"/>
      <c r="MQ26" s="174">
        <f t="shared" si="96"/>
        <v>0</v>
      </c>
      <c r="MR26" s="238"/>
      <c r="MS26" s="138"/>
      <c r="MT26" s="138"/>
      <c r="MU26" s="174">
        <f t="shared" si="97"/>
        <v>0</v>
      </c>
      <c r="MV26" s="238"/>
      <c r="MW26" s="138"/>
      <c r="MX26" s="138"/>
      <c r="MY26" s="174">
        <f t="shared" si="98"/>
        <v>0</v>
      </c>
      <c r="MZ26" s="238"/>
      <c r="NA26" s="240"/>
      <c r="NB26" s="240"/>
      <c r="NC26" s="201">
        <f t="shared" si="122"/>
        <v>0</v>
      </c>
      <c r="ND26" s="241"/>
      <c r="NE26" s="240"/>
      <c r="NF26" s="240"/>
      <c r="NG26" s="201">
        <f t="shared" si="123"/>
        <v>0</v>
      </c>
      <c r="NH26" s="241"/>
      <c r="NI26" s="240">
        <v>2</v>
      </c>
      <c r="NJ26" s="240">
        <v>1</v>
      </c>
      <c r="NK26" s="201">
        <f t="shared" si="124"/>
        <v>1</v>
      </c>
      <c r="NL26" s="241"/>
      <c r="NM26" s="240"/>
      <c r="NN26" s="240">
        <v>1</v>
      </c>
      <c r="NO26" s="201">
        <f t="shared" si="125"/>
        <v>0</v>
      </c>
      <c r="NP26" s="241"/>
      <c r="NQ26" s="234"/>
      <c r="NR26" s="234"/>
      <c r="NS26" s="189">
        <f t="shared" si="126"/>
        <v>0</v>
      </c>
      <c r="NT26" s="242"/>
      <c r="NU26" s="234"/>
      <c r="NV26" s="234"/>
      <c r="NW26" s="189">
        <f t="shared" si="99"/>
        <v>0</v>
      </c>
      <c r="NX26" s="242"/>
      <c r="NY26" s="234"/>
      <c r="NZ26" s="234"/>
      <c r="OA26" s="189">
        <f t="shared" si="100"/>
        <v>0</v>
      </c>
      <c r="OB26" s="242"/>
      <c r="OC26" s="234"/>
      <c r="OD26" s="234"/>
      <c r="OE26" s="189">
        <f t="shared" si="101"/>
        <v>0</v>
      </c>
      <c r="OF26" s="242"/>
      <c r="OG26" s="234"/>
      <c r="OH26" s="234"/>
      <c r="OI26" s="189">
        <f t="shared" si="102"/>
        <v>0</v>
      </c>
      <c r="OJ26" s="242"/>
      <c r="OK26" s="234"/>
      <c r="OL26" s="234"/>
      <c r="OM26" s="189">
        <f t="shared" si="103"/>
        <v>0</v>
      </c>
      <c r="ON26" s="242"/>
      <c r="OO26" s="234"/>
      <c r="OP26" s="234"/>
      <c r="OQ26" s="189">
        <f t="shared" si="127"/>
        <v>0</v>
      </c>
      <c r="OR26" s="242"/>
      <c r="OS26" s="234"/>
      <c r="OT26" s="234"/>
      <c r="OU26" s="189">
        <f t="shared" si="128"/>
        <v>0</v>
      </c>
      <c r="OV26" s="242"/>
      <c r="OW26" s="234"/>
      <c r="OX26" s="234"/>
      <c r="OY26" s="189">
        <f t="shared" si="129"/>
        <v>0</v>
      </c>
      <c r="OZ26" s="242"/>
      <c r="PA26" s="234"/>
      <c r="PB26" s="234"/>
      <c r="PC26" s="189">
        <f t="shared" si="130"/>
        <v>0</v>
      </c>
      <c r="PD26" s="242"/>
      <c r="PE26" s="234"/>
      <c r="PF26" s="234"/>
      <c r="PG26" s="189">
        <f t="shared" si="131"/>
        <v>0</v>
      </c>
      <c r="PH26" s="242"/>
      <c r="PI26" s="234">
        <v>1</v>
      </c>
      <c r="PJ26" s="234"/>
      <c r="PK26" s="189">
        <f t="shared" si="132"/>
        <v>1</v>
      </c>
      <c r="PL26" s="242"/>
      <c r="PM26" s="234"/>
      <c r="PN26" s="234">
        <v>1</v>
      </c>
      <c r="PO26" s="189">
        <f t="shared" si="133"/>
        <v>0</v>
      </c>
      <c r="PP26" s="242"/>
      <c r="PQ26" s="234"/>
      <c r="PR26" s="234"/>
      <c r="PS26" s="189">
        <f t="shared" si="134"/>
        <v>0</v>
      </c>
      <c r="PT26" s="242"/>
      <c r="PU26" s="234"/>
      <c r="PV26" s="234"/>
      <c r="PW26" s="189">
        <f t="shared" si="135"/>
        <v>0</v>
      </c>
      <c r="PX26" s="242"/>
      <c r="PY26" s="234"/>
      <c r="PZ26" s="234"/>
      <c r="QA26" s="189">
        <f t="shared" si="136"/>
        <v>0</v>
      </c>
      <c r="QB26" s="242"/>
      <c r="QC26" s="234"/>
      <c r="QD26" s="234"/>
      <c r="QE26" s="189">
        <f t="shared" si="137"/>
        <v>0</v>
      </c>
      <c r="QF26" s="242"/>
      <c r="QG26" s="234"/>
      <c r="QH26" s="234"/>
      <c r="QI26" s="189">
        <f t="shared" si="138"/>
        <v>0</v>
      </c>
      <c r="QJ26" s="242"/>
      <c r="QK26" s="234"/>
      <c r="QL26" s="234"/>
      <c r="QM26" s="189">
        <f t="shared" si="139"/>
        <v>0</v>
      </c>
      <c r="QN26" s="242"/>
      <c r="QO26" s="234"/>
      <c r="QP26" s="234"/>
      <c r="QQ26" s="189">
        <f t="shared" si="140"/>
        <v>0</v>
      </c>
      <c r="QR26" s="242"/>
      <c r="QS26" s="203"/>
      <c r="QT26" s="234"/>
      <c r="QU26" s="189">
        <f t="shared" si="141"/>
        <v>0</v>
      </c>
      <c r="QV26" s="242"/>
      <c r="QW26" s="203"/>
      <c r="QX26" s="234"/>
      <c r="QY26" s="189">
        <f t="shared" si="142"/>
        <v>0</v>
      </c>
      <c r="QZ26" s="242"/>
      <c r="RA26" s="203"/>
      <c r="RB26" s="234"/>
      <c r="RC26" s="189">
        <f t="shared" si="143"/>
        <v>0</v>
      </c>
      <c r="RD26" s="242"/>
      <c r="RE26" s="203"/>
      <c r="RF26" s="234"/>
      <c r="RG26" s="189">
        <f t="shared" si="144"/>
        <v>0</v>
      </c>
      <c r="RH26" s="242"/>
      <c r="RI26" s="203"/>
      <c r="RJ26" s="234"/>
      <c r="RK26" s="189">
        <f t="shared" si="145"/>
        <v>0</v>
      </c>
      <c r="RL26" s="242"/>
      <c r="RM26" s="203"/>
      <c r="RN26" s="234"/>
      <c r="RO26" s="189">
        <f t="shared" si="146"/>
        <v>0</v>
      </c>
      <c r="RP26" s="242"/>
      <c r="RQ26" s="203"/>
      <c r="RR26" s="234"/>
      <c r="RS26" s="189">
        <f t="shared" si="147"/>
        <v>0</v>
      </c>
      <c r="RT26" s="242"/>
      <c r="RU26" s="203">
        <v>2</v>
      </c>
      <c r="RV26" s="234"/>
      <c r="RW26" s="189">
        <f t="shared" si="148"/>
        <v>2</v>
      </c>
      <c r="RX26" s="242"/>
      <c r="RY26" s="203"/>
      <c r="RZ26" s="234"/>
      <c r="SA26" s="189">
        <f t="shared" si="104"/>
        <v>2</v>
      </c>
      <c r="SB26" s="242"/>
      <c r="SC26" s="203"/>
      <c r="SD26" s="234"/>
      <c r="SE26" s="189">
        <f t="shared" si="105"/>
        <v>2</v>
      </c>
      <c r="SF26" s="242"/>
      <c r="SG26" s="203"/>
      <c r="SH26" s="234"/>
      <c r="SI26" s="189">
        <f t="shared" si="106"/>
        <v>2</v>
      </c>
      <c r="SJ26" s="242"/>
      <c r="SK26" s="203"/>
      <c r="SL26" s="234"/>
      <c r="SM26" s="189">
        <f t="shared" si="107"/>
        <v>2</v>
      </c>
      <c r="SN26" s="242"/>
      <c r="SO26" s="203"/>
      <c r="SP26" s="234"/>
      <c r="SQ26" s="189">
        <f t="shared" si="108"/>
        <v>2</v>
      </c>
      <c r="SR26" s="242"/>
      <c r="SS26" s="203"/>
      <c r="ST26" s="234"/>
      <c r="SU26" s="189">
        <f t="shared" si="109"/>
        <v>2</v>
      </c>
      <c r="SV26" s="242"/>
      <c r="SW26" s="203"/>
      <c r="SX26" s="234"/>
      <c r="SY26" s="189">
        <f t="shared" si="110"/>
        <v>2</v>
      </c>
      <c r="SZ26" s="242"/>
      <c r="TA26" s="203"/>
      <c r="TB26" s="234">
        <v>1</v>
      </c>
      <c r="TC26" s="189">
        <f t="shared" si="111"/>
        <v>1</v>
      </c>
      <c r="TD26" s="242"/>
      <c r="TE26" s="204">
        <f t="shared" si="112"/>
        <v>2</v>
      </c>
      <c r="TF26" s="205">
        <f t="shared" si="113"/>
        <v>7.6923076923076927E-2</v>
      </c>
      <c r="TG26" s="123"/>
      <c r="TH26" s="204">
        <f t="shared" si="114"/>
        <v>3</v>
      </c>
      <c r="TI26" s="205">
        <f t="shared" si="115"/>
        <v>0.11538461538461539</v>
      </c>
      <c r="TJ26" s="124"/>
      <c r="TK26" s="204">
        <f t="shared" si="116"/>
        <v>3</v>
      </c>
      <c r="TL26" s="205">
        <f t="shared" si="117"/>
        <v>0.1111111111111111</v>
      </c>
      <c r="TM26" s="124"/>
      <c r="TN26" s="204">
        <f t="shared" si="118"/>
        <v>8</v>
      </c>
      <c r="TO26" s="205">
        <f t="shared" si="119"/>
        <v>0.10126582278481013</v>
      </c>
    </row>
    <row r="27" spans="1:535" ht="34.5" customHeight="1" thickBot="1" x14ac:dyDescent="0.5">
      <c r="A27" s="207">
        <v>23</v>
      </c>
      <c r="B27" s="217" t="s">
        <v>276</v>
      </c>
      <c r="C27" s="222" t="s">
        <v>122</v>
      </c>
      <c r="D27" s="211">
        <v>86</v>
      </c>
      <c r="E27" s="223">
        <v>44</v>
      </c>
      <c r="F27" s="224">
        <v>4</v>
      </c>
      <c r="G27" s="211">
        <f t="shared" ref="G27:G90" si="149">D27+E27-F27</f>
        <v>126</v>
      </c>
      <c r="H27" s="225"/>
      <c r="I27" s="223"/>
      <c r="J27" s="224">
        <v>5</v>
      </c>
      <c r="K27" s="211">
        <v>121</v>
      </c>
      <c r="L27" s="225"/>
      <c r="M27" s="223"/>
      <c r="N27" s="224">
        <v>5</v>
      </c>
      <c r="O27" s="211">
        <v>116</v>
      </c>
      <c r="P27" s="226"/>
      <c r="Q27" s="223"/>
      <c r="R27" s="224">
        <v>5</v>
      </c>
      <c r="S27" s="211">
        <v>111</v>
      </c>
      <c r="T27" s="225"/>
      <c r="U27" s="227"/>
      <c r="V27" s="224">
        <v>5</v>
      </c>
      <c r="W27" s="165">
        <f t="shared" si="0"/>
        <v>106</v>
      </c>
      <c r="X27" s="229"/>
      <c r="Y27" s="229">
        <v>5</v>
      </c>
      <c r="Z27" s="165">
        <f t="shared" si="13"/>
        <v>101</v>
      </c>
      <c r="AA27" s="137"/>
      <c r="AB27" s="138">
        <v>5</v>
      </c>
      <c r="AC27" s="169">
        <f t="shared" si="14"/>
        <v>96</v>
      </c>
      <c r="AD27" s="137"/>
      <c r="AE27" s="138">
        <v>5</v>
      </c>
      <c r="AF27" s="169">
        <f t="shared" si="15"/>
        <v>91</v>
      </c>
      <c r="AG27" s="138"/>
      <c r="AH27" s="138">
        <v>5</v>
      </c>
      <c r="AI27" s="170">
        <f t="shared" si="16"/>
        <v>86</v>
      </c>
      <c r="AJ27" s="137"/>
      <c r="AK27" s="137"/>
      <c r="AL27" s="141">
        <v>5</v>
      </c>
      <c r="AM27" s="172">
        <f t="shared" si="17"/>
        <v>81</v>
      </c>
      <c r="AN27" s="137"/>
      <c r="AO27" s="141"/>
      <c r="AP27" s="141">
        <v>5</v>
      </c>
      <c r="AQ27" s="172">
        <f t="shared" si="18"/>
        <v>76</v>
      </c>
      <c r="AR27" s="141"/>
      <c r="AS27" s="137"/>
      <c r="AT27" s="141">
        <v>5</v>
      </c>
      <c r="AU27" s="172">
        <f t="shared" si="19"/>
        <v>71</v>
      </c>
      <c r="AV27" s="138"/>
      <c r="AW27" s="138">
        <v>6</v>
      </c>
      <c r="AX27" s="138"/>
      <c r="AY27" s="169">
        <f t="shared" si="20"/>
        <v>65</v>
      </c>
      <c r="AZ27" s="138"/>
      <c r="BA27" s="138">
        <v>5</v>
      </c>
      <c r="BB27" s="169">
        <f t="shared" si="21"/>
        <v>60</v>
      </c>
      <c r="BC27" s="138"/>
      <c r="BD27" s="243">
        <v>5</v>
      </c>
      <c r="BE27" s="169">
        <f t="shared" si="22"/>
        <v>55</v>
      </c>
      <c r="BF27" s="138"/>
      <c r="BG27" s="138">
        <v>5</v>
      </c>
      <c r="BH27" s="174">
        <f t="shared" si="1"/>
        <v>50</v>
      </c>
      <c r="BI27" s="138"/>
      <c r="BJ27" s="138">
        <v>4</v>
      </c>
      <c r="BK27" s="174">
        <f t="shared" si="23"/>
        <v>46</v>
      </c>
      <c r="BL27" s="138"/>
      <c r="BM27" s="138">
        <v>5</v>
      </c>
      <c r="BN27" s="174">
        <f t="shared" si="24"/>
        <v>41</v>
      </c>
      <c r="BO27" s="138"/>
      <c r="BP27" s="138">
        <v>5</v>
      </c>
      <c r="BQ27" s="174">
        <f t="shared" si="25"/>
        <v>36</v>
      </c>
      <c r="BR27" s="138"/>
      <c r="BS27" s="138"/>
      <c r="BT27" s="174">
        <f t="shared" si="2"/>
        <v>36</v>
      </c>
      <c r="BU27" s="138"/>
      <c r="BV27" s="138">
        <v>5</v>
      </c>
      <c r="BW27" s="174">
        <f t="shared" si="26"/>
        <v>31</v>
      </c>
      <c r="BX27" s="138"/>
      <c r="BY27" s="138">
        <v>5</v>
      </c>
      <c r="BZ27" s="174">
        <f t="shared" si="27"/>
        <v>26</v>
      </c>
      <c r="CA27" s="138"/>
      <c r="CB27" s="138">
        <v>5</v>
      </c>
      <c r="CC27" s="175">
        <f t="shared" si="28"/>
        <v>21</v>
      </c>
      <c r="CD27" s="141"/>
      <c r="CE27" s="141">
        <v>5</v>
      </c>
      <c r="CF27" s="176">
        <f t="shared" si="29"/>
        <v>16</v>
      </c>
      <c r="CG27" s="141"/>
      <c r="CH27" s="141">
        <v>5</v>
      </c>
      <c r="CI27" s="176">
        <f t="shared" si="30"/>
        <v>11</v>
      </c>
      <c r="CJ27" s="141"/>
      <c r="CK27" s="141">
        <v>5</v>
      </c>
      <c r="CL27" s="177">
        <f t="shared" si="31"/>
        <v>6</v>
      </c>
      <c r="CM27" s="141"/>
      <c r="CN27" s="141"/>
      <c r="CO27" s="141">
        <v>6</v>
      </c>
      <c r="CP27" s="177">
        <f t="shared" si="32"/>
        <v>0</v>
      </c>
      <c r="CQ27" s="141"/>
      <c r="CR27" s="141">
        <v>130</v>
      </c>
      <c r="CS27" s="141">
        <v>3</v>
      </c>
      <c r="CT27" s="176">
        <f t="shared" si="33"/>
        <v>127</v>
      </c>
      <c r="CU27" s="230"/>
      <c r="CV27" s="141"/>
      <c r="CW27" s="141">
        <v>5</v>
      </c>
      <c r="CX27" s="176">
        <f t="shared" si="34"/>
        <v>122</v>
      </c>
      <c r="CY27" s="141"/>
      <c r="CZ27" s="141"/>
      <c r="DA27" s="141">
        <v>5</v>
      </c>
      <c r="DB27" s="176">
        <f t="shared" si="3"/>
        <v>117</v>
      </c>
      <c r="DC27" s="141"/>
      <c r="DD27" s="141">
        <v>5</v>
      </c>
      <c r="DE27" s="175">
        <f t="shared" si="35"/>
        <v>112</v>
      </c>
      <c r="DF27" s="179"/>
      <c r="DG27" s="141"/>
      <c r="DH27" s="141"/>
      <c r="DI27" s="176">
        <f t="shared" si="36"/>
        <v>112</v>
      </c>
      <c r="DJ27" s="180"/>
      <c r="DK27" s="180"/>
      <c r="DL27" s="176">
        <f t="shared" si="37"/>
        <v>112</v>
      </c>
      <c r="DM27" s="141"/>
      <c r="DN27" s="141">
        <v>5</v>
      </c>
      <c r="DO27" s="177">
        <f t="shared" si="38"/>
        <v>107</v>
      </c>
      <c r="DP27" s="137"/>
      <c r="DQ27" s="141"/>
      <c r="DR27" s="141">
        <v>5</v>
      </c>
      <c r="DS27" s="177">
        <f t="shared" si="39"/>
        <v>102</v>
      </c>
      <c r="DT27" s="137"/>
      <c r="DU27" s="141"/>
      <c r="DV27" s="141"/>
      <c r="DW27" s="177">
        <f t="shared" si="40"/>
        <v>102</v>
      </c>
      <c r="DX27" s="141"/>
      <c r="DY27" s="141">
        <v>7</v>
      </c>
      <c r="DZ27" s="177">
        <f t="shared" si="41"/>
        <v>95</v>
      </c>
      <c r="EA27" s="138"/>
      <c r="EB27" s="138">
        <v>7</v>
      </c>
      <c r="EC27" s="175">
        <f t="shared" si="42"/>
        <v>88</v>
      </c>
      <c r="ED27" s="137"/>
      <c r="EE27" s="138"/>
      <c r="EF27" s="138">
        <v>6</v>
      </c>
      <c r="EG27" s="174">
        <f t="shared" si="43"/>
        <v>82</v>
      </c>
      <c r="EH27" s="138"/>
      <c r="EI27" s="138">
        <v>5</v>
      </c>
      <c r="EJ27" s="174">
        <f t="shared" si="44"/>
        <v>77</v>
      </c>
      <c r="EK27" s="231"/>
      <c r="EL27" s="231">
        <v>5</v>
      </c>
      <c r="EM27" s="182">
        <f t="shared" si="45"/>
        <v>72</v>
      </c>
      <c r="EN27" s="137"/>
      <c r="EO27" s="231"/>
      <c r="EP27" s="231">
        <v>5</v>
      </c>
      <c r="EQ27" s="182">
        <f t="shared" si="46"/>
        <v>67</v>
      </c>
      <c r="ER27" s="232"/>
      <c r="ES27" s="232">
        <v>5</v>
      </c>
      <c r="ET27" s="184">
        <f t="shared" si="47"/>
        <v>62</v>
      </c>
      <c r="EU27" s="137"/>
      <c r="EV27" s="232"/>
      <c r="EW27" s="232">
        <v>5</v>
      </c>
      <c r="EX27" s="184">
        <f t="shared" si="48"/>
        <v>57</v>
      </c>
      <c r="EY27" s="233"/>
      <c r="EZ27" s="231"/>
      <c r="FA27" s="231">
        <v>5</v>
      </c>
      <c r="FB27" s="184">
        <f t="shared" si="49"/>
        <v>52</v>
      </c>
      <c r="FC27" s="231"/>
      <c r="FD27" s="231">
        <v>5</v>
      </c>
      <c r="FE27" s="182">
        <f t="shared" si="50"/>
        <v>47</v>
      </c>
      <c r="FF27" s="231"/>
      <c r="FG27" s="231">
        <v>5</v>
      </c>
      <c r="FH27" s="182">
        <f t="shared" si="51"/>
        <v>42</v>
      </c>
      <c r="FI27" s="231"/>
      <c r="FJ27" s="231">
        <v>5</v>
      </c>
      <c r="FK27" s="182">
        <f t="shared" si="52"/>
        <v>37</v>
      </c>
      <c r="FL27" s="231"/>
      <c r="FM27" s="231">
        <v>5</v>
      </c>
      <c r="FN27" s="182">
        <f t="shared" si="53"/>
        <v>32</v>
      </c>
      <c r="FO27" s="137"/>
      <c r="FP27" s="231"/>
      <c r="FQ27" s="231">
        <v>5</v>
      </c>
      <c r="FR27" s="182">
        <f t="shared" si="54"/>
        <v>27</v>
      </c>
      <c r="FS27" s="137"/>
      <c r="FT27" s="231"/>
      <c r="FU27" s="231">
        <v>5</v>
      </c>
      <c r="FV27" s="182">
        <f t="shared" si="55"/>
        <v>22</v>
      </c>
      <c r="FW27" s="137"/>
      <c r="FX27" s="231"/>
      <c r="FY27" s="231">
        <v>5</v>
      </c>
      <c r="FZ27" s="182">
        <f t="shared" si="56"/>
        <v>17</v>
      </c>
      <c r="GA27" s="231"/>
      <c r="GB27" s="231">
        <v>5</v>
      </c>
      <c r="GC27" s="182">
        <f t="shared" si="57"/>
        <v>12</v>
      </c>
      <c r="GD27" s="231"/>
      <c r="GE27" s="231"/>
      <c r="GF27" s="188">
        <f t="shared" si="58"/>
        <v>12</v>
      </c>
      <c r="GG27" s="137"/>
      <c r="GH27" s="231">
        <v>118</v>
      </c>
      <c r="GI27" s="231">
        <v>5</v>
      </c>
      <c r="GJ27" s="188">
        <f t="shared" si="120"/>
        <v>125</v>
      </c>
      <c r="GK27" s="137"/>
      <c r="GL27" s="231"/>
      <c r="GM27" s="231"/>
      <c r="GN27" s="182">
        <f t="shared" si="121"/>
        <v>125</v>
      </c>
      <c r="GO27" s="231"/>
      <c r="GP27" s="231">
        <v>5</v>
      </c>
      <c r="GQ27" s="182">
        <f t="shared" si="59"/>
        <v>120</v>
      </c>
      <c r="GR27" s="231"/>
      <c r="GS27" s="231">
        <v>5</v>
      </c>
      <c r="GT27" s="182">
        <f t="shared" si="60"/>
        <v>115</v>
      </c>
      <c r="GU27" s="231"/>
      <c r="GV27" s="231">
        <v>5</v>
      </c>
      <c r="GW27" s="182">
        <f t="shared" si="61"/>
        <v>110</v>
      </c>
      <c r="GX27" s="231"/>
      <c r="GY27" s="231">
        <v>5</v>
      </c>
      <c r="GZ27" s="182">
        <f t="shared" si="62"/>
        <v>105</v>
      </c>
      <c r="HA27" s="138"/>
      <c r="HB27" s="231">
        <v>4</v>
      </c>
      <c r="HC27" s="182">
        <f t="shared" si="63"/>
        <v>101</v>
      </c>
      <c r="HD27" s="138"/>
      <c r="HE27" s="231">
        <v>1</v>
      </c>
      <c r="HF27" s="182">
        <f t="shared" si="64"/>
        <v>100</v>
      </c>
      <c r="HG27" s="231"/>
      <c r="HH27" s="231">
        <v>5</v>
      </c>
      <c r="HI27" s="182">
        <f t="shared" si="4"/>
        <v>95</v>
      </c>
      <c r="HJ27" s="231"/>
      <c r="HK27" s="231">
        <v>5</v>
      </c>
      <c r="HL27" s="182">
        <f t="shared" si="5"/>
        <v>90</v>
      </c>
      <c r="HM27" s="137"/>
      <c r="HN27" s="231"/>
      <c r="HO27" s="231">
        <v>5</v>
      </c>
      <c r="HP27" s="182">
        <f t="shared" si="65"/>
        <v>85</v>
      </c>
      <c r="HQ27" s="231"/>
      <c r="HR27" s="231"/>
      <c r="HS27" s="231">
        <v>5</v>
      </c>
      <c r="HT27" s="182">
        <f t="shared" si="66"/>
        <v>80</v>
      </c>
      <c r="HU27" s="231"/>
      <c r="HV27" s="231"/>
      <c r="HW27" s="231">
        <v>5</v>
      </c>
      <c r="HX27" s="182">
        <f t="shared" si="67"/>
        <v>75</v>
      </c>
      <c r="HY27" s="231"/>
      <c r="HZ27" s="231">
        <v>5</v>
      </c>
      <c r="IA27" s="182">
        <f t="shared" si="68"/>
        <v>70</v>
      </c>
      <c r="IB27" s="231"/>
      <c r="IC27" s="231">
        <v>5</v>
      </c>
      <c r="ID27" s="182">
        <f t="shared" si="69"/>
        <v>65</v>
      </c>
      <c r="IE27" s="138"/>
      <c r="IF27" s="138">
        <v>5</v>
      </c>
      <c r="IG27" s="175">
        <f t="shared" si="70"/>
        <v>60</v>
      </c>
      <c r="IH27" s="137"/>
      <c r="II27" s="138"/>
      <c r="IJ27" s="138">
        <v>5</v>
      </c>
      <c r="IK27" s="175">
        <f t="shared" si="71"/>
        <v>55</v>
      </c>
      <c r="IL27" s="137"/>
      <c r="IM27" s="231"/>
      <c r="IN27" s="231">
        <v>5</v>
      </c>
      <c r="IO27" s="182">
        <f t="shared" si="72"/>
        <v>50</v>
      </c>
      <c r="IP27" s="231"/>
      <c r="IQ27" s="231">
        <v>5</v>
      </c>
      <c r="IR27" s="182">
        <f t="shared" si="6"/>
        <v>45</v>
      </c>
      <c r="IS27" s="231"/>
      <c r="IT27" s="231">
        <v>5</v>
      </c>
      <c r="IU27" s="182">
        <f t="shared" si="7"/>
        <v>40</v>
      </c>
      <c r="IV27" s="231"/>
      <c r="IW27" s="231">
        <v>5</v>
      </c>
      <c r="IX27" s="182">
        <f t="shared" si="8"/>
        <v>35</v>
      </c>
      <c r="IY27" s="234"/>
      <c r="IZ27" s="234">
        <v>5</v>
      </c>
      <c r="JA27" s="189">
        <f t="shared" si="9"/>
        <v>30</v>
      </c>
      <c r="JB27" s="234"/>
      <c r="JC27" s="234">
        <v>4</v>
      </c>
      <c r="JD27" s="189">
        <f t="shared" si="73"/>
        <v>26</v>
      </c>
      <c r="JE27" s="234"/>
      <c r="JF27" s="234">
        <v>4</v>
      </c>
      <c r="JG27" s="189">
        <f t="shared" si="74"/>
        <v>22</v>
      </c>
      <c r="JH27" s="141"/>
      <c r="JI27" s="141">
        <v>4</v>
      </c>
      <c r="JJ27" s="190">
        <f t="shared" si="75"/>
        <v>18</v>
      </c>
      <c r="JK27" s="137"/>
      <c r="JL27" s="141"/>
      <c r="JM27" s="141">
        <v>4</v>
      </c>
      <c r="JN27" s="190">
        <f t="shared" si="76"/>
        <v>14</v>
      </c>
      <c r="JO27" s="137"/>
      <c r="JP27" s="235">
        <v>116</v>
      </c>
      <c r="JQ27" s="235">
        <v>4</v>
      </c>
      <c r="JR27" s="191">
        <f t="shared" si="77"/>
        <v>126</v>
      </c>
      <c r="JS27" s="155"/>
      <c r="JT27" s="236"/>
      <c r="JU27" s="236"/>
      <c r="JV27" s="194">
        <f t="shared" si="78"/>
        <v>126</v>
      </c>
      <c r="JW27" s="235"/>
      <c r="JX27" s="235">
        <v>5</v>
      </c>
      <c r="JY27" s="194">
        <f t="shared" si="79"/>
        <v>121</v>
      </c>
      <c r="JZ27" s="138"/>
      <c r="KA27" s="138">
        <v>5</v>
      </c>
      <c r="KB27" s="190">
        <f t="shared" si="80"/>
        <v>116</v>
      </c>
      <c r="KC27" s="155"/>
      <c r="KD27" s="138"/>
      <c r="KE27" s="138">
        <v>4</v>
      </c>
      <c r="KF27" s="190">
        <f t="shared" si="81"/>
        <v>112</v>
      </c>
      <c r="KG27" s="234"/>
      <c r="KH27" s="234">
        <v>5</v>
      </c>
      <c r="KI27" s="191">
        <f t="shared" si="82"/>
        <v>107</v>
      </c>
      <c r="KJ27" s="155"/>
      <c r="KK27" s="234"/>
      <c r="KL27" s="234">
        <v>5</v>
      </c>
      <c r="KM27" s="191">
        <f t="shared" si="83"/>
        <v>102</v>
      </c>
      <c r="KN27" s="155"/>
      <c r="KO27" s="234"/>
      <c r="KP27" s="234">
        <v>5</v>
      </c>
      <c r="KQ27" s="191">
        <f t="shared" si="84"/>
        <v>97</v>
      </c>
      <c r="KR27" s="138"/>
      <c r="KS27" s="138">
        <v>5</v>
      </c>
      <c r="KT27" s="174">
        <f t="shared" si="85"/>
        <v>92</v>
      </c>
      <c r="KU27" s="138"/>
      <c r="KV27" s="138"/>
      <c r="KW27" s="138">
        <v>5</v>
      </c>
      <c r="KX27" s="194">
        <f t="shared" si="86"/>
        <v>87</v>
      </c>
      <c r="KY27" s="236"/>
      <c r="KZ27" s="236"/>
      <c r="LA27" s="236">
        <v>5</v>
      </c>
      <c r="LB27" s="194">
        <f t="shared" si="87"/>
        <v>82</v>
      </c>
      <c r="LC27" s="236"/>
      <c r="LD27" s="236">
        <v>4</v>
      </c>
      <c r="LE27" s="194">
        <f t="shared" si="10"/>
        <v>78</v>
      </c>
      <c r="LF27" s="138"/>
      <c r="LG27" s="138">
        <v>5</v>
      </c>
      <c r="LH27" s="174">
        <f t="shared" si="11"/>
        <v>73</v>
      </c>
      <c r="LI27" s="237"/>
      <c r="LJ27" s="237">
        <v>5</v>
      </c>
      <c r="LK27" s="196">
        <f t="shared" si="88"/>
        <v>68</v>
      </c>
      <c r="LL27" s="138"/>
      <c r="LM27" s="138"/>
      <c r="LN27" s="138">
        <v>5</v>
      </c>
      <c r="LO27" s="174">
        <f t="shared" si="89"/>
        <v>63</v>
      </c>
      <c r="LP27" s="138"/>
      <c r="LQ27" s="138"/>
      <c r="LR27" s="138">
        <v>5</v>
      </c>
      <c r="LS27" s="174">
        <f t="shared" si="90"/>
        <v>58</v>
      </c>
      <c r="LT27" s="238"/>
      <c r="LU27" s="138"/>
      <c r="LV27" s="138">
        <v>5</v>
      </c>
      <c r="LW27" s="174">
        <f t="shared" si="91"/>
        <v>53</v>
      </c>
      <c r="LX27" s="238"/>
      <c r="LY27" s="138"/>
      <c r="LZ27" s="138">
        <v>4</v>
      </c>
      <c r="MA27" s="174">
        <f t="shared" si="92"/>
        <v>49</v>
      </c>
      <c r="MB27" s="238"/>
      <c r="MC27" s="138"/>
      <c r="MD27" s="138">
        <v>4</v>
      </c>
      <c r="ME27" s="174">
        <f t="shared" si="93"/>
        <v>45</v>
      </c>
      <c r="MF27" s="238"/>
      <c r="MG27" s="231"/>
      <c r="MH27" s="231"/>
      <c r="MI27" s="182">
        <f t="shared" si="94"/>
        <v>45</v>
      </c>
      <c r="MJ27" s="239"/>
      <c r="MK27" s="231"/>
      <c r="ML27" s="231">
        <v>4</v>
      </c>
      <c r="MM27" s="182">
        <f t="shared" si="95"/>
        <v>41</v>
      </c>
      <c r="MN27" s="239"/>
      <c r="MO27" s="138"/>
      <c r="MP27" s="138">
        <v>4</v>
      </c>
      <c r="MQ27" s="174">
        <f t="shared" si="96"/>
        <v>37</v>
      </c>
      <c r="MR27" s="238"/>
      <c r="MS27" s="138"/>
      <c r="MT27" s="138">
        <v>3</v>
      </c>
      <c r="MU27" s="174">
        <f t="shared" si="97"/>
        <v>34</v>
      </c>
      <c r="MV27" s="238"/>
      <c r="MW27" s="138"/>
      <c r="MX27" s="138">
        <v>4</v>
      </c>
      <c r="MY27" s="174">
        <f t="shared" si="98"/>
        <v>30</v>
      </c>
      <c r="MZ27" s="238"/>
      <c r="NA27" s="240"/>
      <c r="NB27" s="240">
        <v>4</v>
      </c>
      <c r="NC27" s="201">
        <f t="shared" si="122"/>
        <v>26</v>
      </c>
      <c r="ND27" s="241"/>
      <c r="NE27" s="240"/>
      <c r="NF27" s="240">
        <v>4</v>
      </c>
      <c r="NG27" s="201">
        <f t="shared" si="123"/>
        <v>22</v>
      </c>
      <c r="NH27" s="241"/>
      <c r="NI27" s="240">
        <v>108</v>
      </c>
      <c r="NJ27" s="240">
        <v>4</v>
      </c>
      <c r="NK27" s="201">
        <f t="shared" si="124"/>
        <v>126</v>
      </c>
      <c r="NL27" s="241"/>
      <c r="NM27" s="240"/>
      <c r="NN27" s="240">
        <v>4</v>
      </c>
      <c r="NO27" s="201">
        <f t="shared" si="125"/>
        <v>122</v>
      </c>
      <c r="NP27" s="241"/>
      <c r="NQ27" s="234"/>
      <c r="NR27" s="234">
        <v>4</v>
      </c>
      <c r="NS27" s="189">
        <f t="shared" si="126"/>
        <v>118</v>
      </c>
      <c r="NT27" s="242"/>
      <c r="NU27" s="234"/>
      <c r="NV27" s="234">
        <v>4</v>
      </c>
      <c r="NW27" s="189">
        <f t="shared" si="99"/>
        <v>114</v>
      </c>
      <c r="NX27" s="242"/>
      <c r="NY27" s="234"/>
      <c r="NZ27" s="234">
        <v>4</v>
      </c>
      <c r="OA27" s="189">
        <f t="shared" si="100"/>
        <v>110</v>
      </c>
      <c r="OB27" s="242"/>
      <c r="OC27" s="234"/>
      <c r="OD27" s="234">
        <v>4</v>
      </c>
      <c r="OE27" s="189">
        <f t="shared" si="101"/>
        <v>106</v>
      </c>
      <c r="OF27" s="242"/>
      <c r="OG27" s="234"/>
      <c r="OH27" s="234"/>
      <c r="OI27" s="189">
        <f t="shared" si="102"/>
        <v>106</v>
      </c>
      <c r="OJ27" s="242"/>
      <c r="OK27" s="234"/>
      <c r="OL27" s="234">
        <v>4</v>
      </c>
      <c r="OM27" s="189">
        <f t="shared" si="103"/>
        <v>102</v>
      </c>
      <c r="ON27" s="242"/>
      <c r="OO27" s="234"/>
      <c r="OP27" s="234">
        <v>4</v>
      </c>
      <c r="OQ27" s="189">
        <f t="shared" si="127"/>
        <v>98</v>
      </c>
      <c r="OR27" s="242"/>
      <c r="OS27" s="234"/>
      <c r="OT27" s="234">
        <v>4</v>
      </c>
      <c r="OU27" s="189">
        <f t="shared" si="128"/>
        <v>94</v>
      </c>
      <c r="OV27" s="242"/>
      <c r="OW27" s="234"/>
      <c r="OX27" s="234">
        <v>4</v>
      </c>
      <c r="OY27" s="189">
        <f t="shared" si="129"/>
        <v>90</v>
      </c>
      <c r="OZ27" s="242"/>
      <c r="PA27" s="234"/>
      <c r="PB27" s="234">
        <v>4</v>
      </c>
      <c r="PC27" s="189">
        <f t="shared" si="130"/>
        <v>86</v>
      </c>
      <c r="PD27" s="242"/>
      <c r="PE27" s="234"/>
      <c r="PF27" s="234">
        <v>4</v>
      </c>
      <c r="PG27" s="189">
        <f t="shared" si="131"/>
        <v>82</v>
      </c>
      <c r="PH27" s="242"/>
      <c r="PI27" s="234"/>
      <c r="PJ27" s="234">
        <v>4</v>
      </c>
      <c r="PK27" s="189">
        <f t="shared" si="132"/>
        <v>78</v>
      </c>
      <c r="PL27" s="242"/>
      <c r="PM27" s="234"/>
      <c r="PN27" s="234">
        <v>4</v>
      </c>
      <c r="PO27" s="189">
        <f t="shared" si="133"/>
        <v>74</v>
      </c>
      <c r="PP27" s="242"/>
      <c r="PQ27" s="234"/>
      <c r="PR27" s="234">
        <v>4</v>
      </c>
      <c r="PS27" s="189">
        <f t="shared" si="134"/>
        <v>70</v>
      </c>
      <c r="PT27" s="242"/>
      <c r="PU27" s="234"/>
      <c r="PV27" s="234">
        <v>4</v>
      </c>
      <c r="PW27" s="189">
        <f t="shared" si="135"/>
        <v>66</v>
      </c>
      <c r="PX27" s="242"/>
      <c r="PY27" s="234"/>
      <c r="PZ27" s="234">
        <v>4</v>
      </c>
      <c r="QA27" s="189">
        <f t="shared" si="136"/>
        <v>62</v>
      </c>
      <c r="QB27" s="242"/>
      <c r="QC27" s="234"/>
      <c r="QD27" s="234">
        <v>4</v>
      </c>
      <c r="QE27" s="189">
        <f t="shared" si="137"/>
        <v>58</v>
      </c>
      <c r="QF27" s="242"/>
      <c r="QG27" s="234"/>
      <c r="QH27" s="234"/>
      <c r="QI27" s="189">
        <f t="shared" si="138"/>
        <v>58</v>
      </c>
      <c r="QJ27" s="242"/>
      <c r="QK27" s="234"/>
      <c r="QL27" s="234">
        <v>4</v>
      </c>
      <c r="QM27" s="189">
        <f t="shared" si="139"/>
        <v>54</v>
      </c>
      <c r="QN27" s="242"/>
      <c r="QO27" s="234"/>
      <c r="QP27" s="234">
        <v>4</v>
      </c>
      <c r="QQ27" s="189">
        <f t="shared" si="140"/>
        <v>50</v>
      </c>
      <c r="QR27" s="242"/>
      <c r="QS27" s="203"/>
      <c r="QT27" s="234">
        <v>4</v>
      </c>
      <c r="QU27" s="189">
        <f t="shared" si="141"/>
        <v>46</v>
      </c>
      <c r="QV27" s="242"/>
      <c r="QW27" s="203"/>
      <c r="QX27" s="234">
        <v>4</v>
      </c>
      <c r="QY27" s="189">
        <f t="shared" si="142"/>
        <v>42</v>
      </c>
      <c r="QZ27" s="242"/>
      <c r="RA27" s="203"/>
      <c r="RB27" s="234">
        <v>4</v>
      </c>
      <c r="RC27" s="189">
        <f t="shared" si="143"/>
        <v>38</v>
      </c>
      <c r="RD27" s="242"/>
      <c r="RE27" s="203"/>
      <c r="RF27" s="234">
        <v>4</v>
      </c>
      <c r="RG27" s="189">
        <f t="shared" si="144"/>
        <v>34</v>
      </c>
      <c r="RH27" s="242"/>
      <c r="RI27" s="203"/>
      <c r="RJ27" s="234"/>
      <c r="RK27" s="189">
        <f t="shared" si="145"/>
        <v>34</v>
      </c>
      <c r="RL27" s="242"/>
      <c r="RM27" s="203"/>
      <c r="RN27" s="234">
        <v>4</v>
      </c>
      <c r="RO27" s="189">
        <f t="shared" si="146"/>
        <v>30</v>
      </c>
      <c r="RP27" s="242"/>
      <c r="RQ27" s="203"/>
      <c r="RR27" s="234">
        <v>4</v>
      </c>
      <c r="RS27" s="189">
        <f t="shared" si="147"/>
        <v>26</v>
      </c>
      <c r="RT27" s="242"/>
      <c r="RU27" s="203">
        <v>104</v>
      </c>
      <c r="RV27" s="234">
        <v>4</v>
      </c>
      <c r="RW27" s="189">
        <f t="shared" si="148"/>
        <v>126</v>
      </c>
      <c r="RX27" s="242"/>
      <c r="RY27" s="203"/>
      <c r="RZ27" s="234">
        <v>4</v>
      </c>
      <c r="SA27" s="189">
        <f t="shared" si="104"/>
        <v>122</v>
      </c>
      <c r="SB27" s="242"/>
      <c r="SC27" s="203"/>
      <c r="SD27" s="234">
        <v>4</v>
      </c>
      <c r="SE27" s="189">
        <f t="shared" si="105"/>
        <v>118</v>
      </c>
      <c r="SF27" s="242"/>
      <c r="SG27" s="203"/>
      <c r="SH27" s="234">
        <v>4</v>
      </c>
      <c r="SI27" s="189">
        <f t="shared" si="106"/>
        <v>114</v>
      </c>
      <c r="SJ27" s="242"/>
      <c r="SK27" s="203"/>
      <c r="SL27" s="234">
        <v>4</v>
      </c>
      <c r="SM27" s="189">
        <f t="shared" si="107"/>
        <v>110</v>
      </c>
      <c r="SN27" s="242"/>
      <c r="SO27" s="203"/>
      <c r="SP27" s="234">
        <v>4</v>
      </c>
      <c r="SQ27" s="189">
        <f t="shared" si="108"/>
        <v>106</v>
      </c>
      <c r="SR27" s="242"/>
      <c r="SS27" s="203"/>
      <c r="ST27" s="234">
        <v>4</v>
      </c>
      <c r="SU27" s="189">
        <f t="shared" si="109"/>
        <v>102</v>
      </c>
      <c r="SV27" s="242"/>
      <c r="SW27" s="203"/>
      <c r="SX27" s="234">
        <v>4</v>
      </c>
      <c r="SY27" s="189">
        <f t="shared" si="110"/>
        <v>98</v>
      </c>
      <c r="SZ27" s="242"/>
      <c r="TA27" s="203"/>
      <c r="TB27" s="234">
        <v>4</v>
      </c>
      <c r="TC27" s="189">
        <f t="shared" si="111"/>
        <v>94</v>
      </c>
      <c r="TD27" s="242"/>
      <c r="TE27" s="204">
        <f t="shared" si="112"/>
        <v>120</v>
      </c>
      <c r="TF27" s="205">
        <f t="shared" si="113"/>
        <v>4.615384615384615</v>
      </c>
      <c r="TG27" s="123"/>
      <c r="TH27" s="204">
        <f t="shared" si="114"/>
        <v>114</v>
      </c>
      <c r="TI27" s="205">
        <f t="shared" si="115"/>
        <v>4.384615384615385</v>
      </c>
      <c r="TJ27" s="124"/>
      <c r="TK27" s="204">
        <f t="shared" si="116"/>
        <v>109</v>
      </c>
      <c r="TL27" s="205">
        <f t="shared" si="117"/>
        <v>4.0370370370370372</v>
      </c>
      <c r="TM27" s="124"/>
      <c r="TN27" s="204">
        <f t="shared" si="118"/>
        <v>343</v>
      </c>
      <c r="TO27" s="205">
        <f t="shared" si="119"/>
        <v>4.3417721518987342</v>
      </c>
    </row>
    <row r="28" spans="1:535" ht="25.5" hidden="1" customHeight="1" thickBot="1" x14ac:dyDescent="0.5">
      <c r="A28" s="207">
        <v>24</v>
      </c>
      <c r="B28" s="217" t="s">
        <v>114</v>
      </c>
      <c r="C28" s="222" t="s">
        <v>122</v>
      </c>
      <c r="D28" s="211">
        <v>2</v>
      </c>
      <c r="E28" s="223"/>
      <c r="F28" s="224"/>
      <c r="G28" s="211">
        <f t="shared" si="149"/>
        <v>2</v>
      </c>
      <c r="H28" s="225"/>
      <c r="I28" s="223"/>
      <c r="J28" s="224"/>
      <c r="K28" s="211">
        <v>2</v>
      </c>
      <c r="L28" s="225"/>
      <c r="M28" s="223"/>
      <c r="N28" s="224"/>
      <c r="O28" s="211">
        <v>2</v>
      </c>
      <c r="P28" s="226"/>
      <c r="Q28" s="223"/>
      <c r="R28" s="224"/>
      <c r="S28" s="211">
        <v>2</v>
      </c>
      <c r="T28" s="225"/>
      <c r="U28" s="227"/>
      <c r="V28" s="228"/>
      <c r="W28" s="165">
        <f t="shared" si="0"/>
        <v>2</v>
      </c>
      <c r="X28" s="229"/>
      <c r="Y28" s="229"/>
      <c r="Z28" s="165">
        <f t="shared" si="13"/>
        <v>2</v>
      </c>
      <c r="AA28" s="137"/>
      <c r="AB28" s="138"/>
      <c r="AC28" s="169">
        <f t="shared" si="14"/>
        <v>2</v>
      </c>
      <c r="AD28" s="137"/>
      <c r="AE28" s="138"/>
      <c r="AF28" s="169">
        <f t="shared" si="15"/>
        <v>2</v>
      </c>
      <c r="AG28" s="138"/>
      <c r="AH28" s="138"/>
      <c r="AI28" s="170">
        <f t="shared" si="16"/>
        <v>2</v>
      </c>
      <c r="AJ28" s="137"/>
      <c r="AK28" s="137"/>
      <c r="AL28" s="141"/>
      <c r="AM28" s="172">
        <f t="shared" si="17"/>
        <v>2</v>
      </c>
      <c r="AN28" s="137"/>
      <c r="AO28" s="141"/>
      <c r="AP28" s="141"/>
      <c r="AQ28" s="172">
        <f t="shared" si="18"/>
        <v>2</v>
      </c>
      <c r="AR28" s="141"/>
      <c r="AS28" s="137"/>
      <c r="AT28" s="141"/>
      <c r="AU28" s="172">
        <f t="shared" si="19"/>
        <v>2</v>
      </c>
      <c r="AV28" s="138"/>
      <c r="AW28" s="138"/>
      <c r="AX28" s="138"/>
      <c r="AY28" s="169">
        <f t="shared" si="20"/>
        <v>2</v>
      </c>
      <c r="AZ28" s="138"/>
      <c r="BA28" s="138"/>
      <c r="BB28" s="169">
        <f t="shared" si="21"/>
        <v>2</v>
      </c>
      <c r="BC28" s="138"/>
      <c r="BD28" s="243"/>
      <c r="BE28" s="169">
        <f t="shared" si="22"/>
        <v>2</v>
      </c>
      <c r="BF28" s="138"/>
      <c r="BG28" s="138"/>
      <c r="BH28" s="174">
        <f t="shared" si="1"/>
        <v>2</v>
      </c>
      <c r="BI28" s="138"/>
      <c r="BJ28" s="138"/>
      <c r="BK28" s="174">
        <f t="shared" si="23"/>
        <v>2</v>
      </c>
      <c r="BL28" s="138"/>
      <c r="BM28" s="138"/>
      <c r="BN28" s="174">
        <f t="shared" si="24"/>
        <v>2</v>
      </c>
      <c r="BO28" s="138"/>
      <c r="BP28" s="138"/>
      <c r="BQ28" s="174">
        <f t="shared" si="25"/>
        <v>2</v>
      </c>
      <c r="BR28" s="138"/>
      <c r="BS28" s="138"/>
      <c r="BT28" s="174">
        <f t="shared" si="2"/>
        <v>2</v>
      </c>
      <c r="BU28" s="138"/>
      <c r="BV28" s="138"/>
      <c r="BW28" s="174">
        <f t="shared" si="26"/>
        <v>2</v>
      </c>
      <c r="BX28" s="138"/>
      <c r="BY28" s="138"/>
      <c r="BZ28" s="174">
        <f t="shared" si="27"/>
        <v>2</v>
      </c>
      <c r="CA28" s="138"/>
      <c r="CB28" s="138"/>
      <c r="CC28" s="175">
        <f t="shared" si="28"/>
        <v>2</v>
      </c>
      <c r="CD28" s="141"/>
      <c r="CE28" s="141"/>
      <c r="CF28" s="176">
        <f t="shared" si="29"/>
        <v>2</v>
      </c>
      <c r="CG28" s="141"/>
      <c r="CH28" s="141"/>
      <c r="CI28" s="176">
        <f t="shared" si="30"/>
        <v>2</v>
      </c>
      <c r="CJ28" s="141"/>
      <c r="CK28" s="141"/>
      <c r="CL28" s="177">
        <f t="shared" si="31"/>
        <v>2</v>
      </c>
      <c r="CM28" s="141"/>
      <c r="CN28" s="141"/>
      <c r="CO28" s="141">
        <v>1</v>
      </c>
      <c r="CP28" s="177">
        <f t="shared" si="32"/>
        <v>1</v>
      </c>
      <c r="CQ28" s="141"/>
      <c r="CR28" s="141">
        <v>1</v>
      </c>
      <c r="CS28" s="141"/>
      <c r="CT28" s="176">
        <f t="shared" si="33"/>
        <v>2</v>
      </c>
      <c r="CU28" s="230"/>
      <c r="CV28" s="141"/>
      <c r="CW28" s="141"/>
      <c r="CX28" s="176">
        <f t="shared" si="34"/>
        <v>2</v>
      </c>
      <c r="CY28" s="141"/>
      <c r="CZ28" s="141"/>
      <c r="DA28" s="141"/>
      <c r="DB28" s="176">
        <f t="shared" si="3"/>
        <v>2</v>
      </c>
      <c r="DC28" s="141"/>
      <c r="DD28" s="141"/>
      <c r="DE28" s="175">
        <f t="shared" si="35"/>
        <v>2</v>
      </c>
      <c r="DF28" s="179"/>
      <c r="DG28" s="141"/>
      <c r="DH28" s="141"/>
      <c r="DI28" s="176">
        <f t="shared" si="36"/>
        <v>2</v>
      </c>
      <c r="DJ28" s="180"/>
      <c r="DK28" s="180"/>
      <c r="DL28" s="176">
        <f t="shared" si="37"/>
        <v>2</v>
      </c>
      <c r="DM28" s="141"/>
      <c r="DN28" s="141"/>
      <c r="DO28" s="177">
        <f t="shared" si="38"/>
        <v>2</v>
      </c>
      <c r="DP28" s="137"/>
      <c r="DQ28" s="141"/>
      <c r="DR28" s="141"/>
      <c r="DS28" s="177">
        <f t="shared" si="39"/>
        <v>2</v>
      </c>
      <c r="DT28" s="137"/>
      <c r="DU28" s="141"/>
      <c r="DV28" s="141"/>
      <c r="DW28" s="177">
        <f t="shared" si="40"/>
        <v>2</v>
      </c>
      <c r="DX28" s="141"/>
      <c r="DY28" s="141"/>
      <c r="DZ28" s="177">
        <f t="shared" si="41"/>
        <v>2</v>
      </c>
      <c r="EA28" s="138"/>
      <c r="EB28" s="138"/>
      <c r="EC28" s="175">
        <f t="shared" si="42"/>
        <v>2</v>
      </c>
      <c r="ED28" s="137"/>
      <c r="EE28" s="138"/>
      <c r="EF28" s="138"/>
      <c r="EG28" s="174">
        <f t="shared" si="43"/>
        <v>2</v>
      </c>
      <c r="EH28" s="138"/>
      <c r="EI28" s="138"/>
      <c r="EJ28" s="174">
        <f t="shared" si="44"/>
        <v>2</v>
      </c>
      <c r="EK28" s="231"/>
      <c r="EL28" s="231"/>
      <c r="EM28" s="182">
        <f t="shared" si="45"/>
        <v>2</v>
      </c>
      <c r="EN28" s="137"/>
      <c r="EO28" s="231"/>
      <c r="EP28" s="231"/>
      <c r="EQ28" s="182">
        <f t="shared" si="46"/>
        <v>2</v>
      </c>
      <c r="ER28" s="232"/>
      <c r="ES28" s="232"/>
      <c r="ET28" s="184">
        <f t="shared" si="47"/>
        <v>2</v>
      </c>
      <c r="EU28" s="137"/>
      <c r="EV28" s="232"/>
      <c r="EW28" s="232"/>
      <c r="EX28" s="184">
        <f t="shared" si="48"/>
        <v>2</v>
      </c>
      <c r="EY28" s="233"/>
      <c r="EZ28" s="231"/>
      <c r="FA28" s="231"/>
      <c r="FB28" s="184">
        <f t="shared" si="49"/>
        <v>2</v>
      </c>
      <c r="FC28" s="231"/>
      <c r="FD28" s="231"/>
      <c r="FE28" s="182">
        <f t="shared" si="50"/>
        <v>2</v>
      </c>
      <c r="FF28" s="231"/>
      <c r="FG28" s="231"/>
      <c r="FH28" s="182">
        <f t="shared" si="51"/>
        <v>2</v>
      </c>
      <c r="FI28" s="231"/>
      <c r="FJ28" s="231"/>
      <c r="FK28" s="182">
        <f t="shared" si="52"/>
        <v>2</v>
      </c>
      <c r="FL28" s="231"/>
      <c r="FM28" s="231"/>
      <c r="FN28" s="182">
        <f t="shared" si="53"/>
        <v>2</v>
      </c>
      <c r="FO28" s="137"/>
      <c r="FP28" s="231"/>
      <c r="FQ28" s="231"/>
      <c r="FR28" s="182">
        <f t="shared" si="54"/>
        <v>2</v>
      </c>
      <c r="FS28" s="137"/>
      <c r="FT28" s="231"/>
      <c r="FU28" s="231"/>
      <c r="FV28" s="182">
        <f t="shared" si="55"/>
        <v>2</v>
      </c>
      <c r="FW28" s="137"/>
      <c r="FX28" s="231"/>
      <c r="FY28" s="231"/>
      <c r="FZ28" s="182">
        <f t="shared" si="56"/>
        <v>2</v>
      </c>
      <c r="GA28" s="231"/>
      <c r="GB28" s="231"/>
      <c r="GC28" s="182">
        <f t="shared" si="57"/>
        <v>2</v>
      </c>
      <c r="GD28" s="231"/>
      <c r="GE28" s="231"/>
      <c r="GF28" s="188">
        <f t="shared" si="58"/>
        <v>2</v>
      </c>
      <c r="GG28" s="137"/>
      <c r="GH28" s="231"/>
      <c r="GI28" s="231"/>
      <c r="GJ28" s="188">
        <f t="shared" si="120"/>
        <v>2</v>
      </c>
      <c r="GK28" s="137"/>
      <c r="GL28" s="231"/>
      <c r="GM28" s="231"/>
      <c r="GN28" s="182">
        <f t="shared" si="121"/>
        <v>2</v>
      </c>
      <c r="GO28" s="231"/>
      <c r="GP28" s="231"/>
      <c r="GQ28" s="182">
        <f t="shared" si="59"/>
        <v>2</v>
      </c>
      <c r="GR28" s="231"/>
      <c r="GS28" s="231"/>
      <c r="GT28" s="182">
        <f t="shared" si="60"/>
        <v>2</v>
      </c>
      <c r="GU28" s="231"/>
      <c r="GV28" s="231"/>
      <c r="GW28" s="182">
        <f t="shared" si="61"/>
        <v>2</v>
      </c>
      <c r="GX28" s="231"/>
      <c r="GY28" s="231"/>
      <c r="GZ28" s="182">
        <f t="shared" si="62"/>
        <v>2</v>
      </c>
      <c r="HA28" s="138"/>
      <c r="HB28" s="231"/>
      <c r="HC28" s="182">
        <f t="shared" si="63"/>
        <v>2</v>
      </c>
      <c r="HD28" s="138"/>
      <c r="HE28" s="231"/>
      <c r="HF28" s="182">
        <f t="shared" si="64"/>
        <v>2</v>
      </c>
      <c r="HG28" s="231"/>
      <c r="HH28" s="231"/>
      <c r="HI28" s="182">
        <f t="shared" si="4"/>
        <v>2</v>
      </c>
      <c r="HJ28" s="231"/>
      <c r="HK28" s="231"/>
      <c r="HL28" s="182">
        <f t="shared" si="5"/>
        <v>2</v>
      </c>
      <c r="HM28" s="137"/>
      <c r="HN28" s="231"/>
      <c r="HO28" s="231"/>
      <c r="HP28" s="182">
        <f t="shared" si="65"/>
        <v>2</v>
      </c>
      <c r="HQ28" s="231"/>
      <c r="HR28" s="231"/>
      <c r="HS28" s="231"/>
      <c r="HT28" s="182">
        <f t="shared" si="66"/>
        <v>2</v>
      </c>
      <c r="HU28" s="231"/>
      <c r="HV28" s="231"/>
      <c r="HW28" s="231"/>
      <c r="HX28" s="182">
        <f t="shared" si="67"/>
        <v>2</v>
      </c>
      <c r="HY28" s="231"/>
      <c r="HZ28" s="231"/>
      <c r="IA28" s="182">
        <f t="shared" si="68"/>
        <v>2</v>
      </c>
      <c r="IB28" s="231"/>
      <c r="IC28" s="231"/>
      <c r="ID28" s="182">
        <f t="shared" si="69"/>
        <v>2</v>
      </c>
      <c r="IE28" s="138"/>
      <c r="IF28" s="138"/>
      <c r="IG28" s="175">
        <f t="shared" si="70"/>
        <v>2</v>
      </c>
      <c r="IH28" s="137"/>
      <c r="II28" s="138"/>
      <c r="IJ28" s="138"/>
      <c r="IK28" s="175">
        <f t="shared" si="71"/>
        <v>2</v>
      </c>
      <c r="IL28" s="137"/>
      <c r="IM28" s="231"/>
      <c r="IN28" s="231"/>
      <c r="IO28" s="182">
        <f t="shared" si="72"/>
        <v>2</v>
      </c>
      <c r="IP28" s="231"/>
      <c r="IQ28" s="231">
        <v>1</v>
      </c>
      <c r="IR28" s="182">
        <f t="shared" si="6"/>
        <v>1</v>
      </c>
      <c r="IS28" s="231"/>
      <c r="IT28" s="231"/>
      <c r="IU28" s="182">
        <f t="shared" si="7"/>
        <v>1</v>
      </c>
      <c r="IV28" s="231"/>
      <c r="IW28" s="231"/>
      <c r="IX28" s="182">
        <f t="shared" si="8"/>
        <v>1</v>
      </c>
      <c r="IY28" s="234"/>
      <c r="IZ28" s="234"/>
      <c r="JA28" s="189">
        <f t="shared" si="9"/>
        <v>1</v>
      </c>
      <c r="JB28" s="234"/>
      <c r="JC28" s="234"/>
      <c r="JD28" s="189">
        <f t="shared" si="73"/>
        <v>1</v>
      </c>
      <c r="JE28" s="234"/>
      <c r="JF28" s="234"/>
      <c r="JG28" s="189">
        <f t="shared" si="74"/>
        <v>1</v>
      </c>
      <c r="JH28" s="141"/>
      <c r="JI28" s="141"/>
      <c r="JJ28" s="190">
        <f t="shared" si="75"/>
        <v>1</v>
      </c>
      <c r="JK28" s="137"/>
      <c r="JL28" s="141"/>
      <c r="JM28" s="141"/>
      <c r="JN28" s="190">
        <f t="shared" si="76"/>
        <v>1</v>
      </c>
      <c r="JO28" s="137"/>
      <c r="JP28" s="235">
        <v>1</v>
      </c>
      <c r="JQ28" s="235"/>
      <c r="JR28" s="191">
        <f t="shared" si="77"/>
        <v>2</v>
      </c>
      <c r="JS28" s="155"/>
      <c r="JT28" s="236"/>
      <c r="JU28" s="236"/>
      <c r="JV28" s="194">
        <f t="shared" si="78"/>
        <v>2</v>
      </c>
      <c r="JW28" s="235"/>
      <c r="JX28" s="235"/>
      <c r="JY28" s="194">
        <f t="shared" si="79"/>
        <v>2</v>
      </c>
      <c r="JZ28" s="138"/>
      <c r="KA28" s="138"/>
      <c r="KB28" s="190">
        <f t="shared" si="80"/>
        <v>2</v>
      </c>
      <c r="KC28" s="155"/>
      <c r="KD28" s="138"/>
      <c r="KE28" s="138"/>
      <c r="KF28" s="190">
        <f t="shared" si="81"/>
        <v>2</v>
      </c>
      <c r="KG28" s="234"/>
      <c r="KH28" s="234"/>
      <c r="KI28" s="191">
        <f t="shared" si="82"/>
        <v>2</v>
      </c>
      <c r="KJ28" s="155"/>
      <c r="KK28" s="234"/>
      <c r="KL28" s="234"/>
      <c r="KM28" s="191">
        <f t="shared" si="83"/>
        <v>2</v>
      </c>
      <c r="KN28" s="155"/>
      <c r="KO28" s="234"/>
      <c r="KP28" s="234"/>
      <c r="KQ28" s="191">
        <f t="shared" si="84"/>
        <v>2</v>
      </c>
      <c r="KR28" s="138"/>
      <c r="KS28" s="138"/>
      <c r="KT28" s="174">
        <f t="shared" si="85"/>
        <v>2</v>
      </c>
      <c r="KU28" s="138"/>
      <c r="KV28" s="138"/>
      <c r="KW28" s="138"/>
      <c r="KX28" s="194">
        <f t="shared" si="86"/>
        <v>2</v>
      </c>
      <c r="KY28" s="236"/>
      <c r="KZ28" s="236"/>
      <c r="LA28" s="236"/>
      <c r="LB28" s="194">
        <f t="shared" si="87"/>
        <v>2</v>
      </c>
      <c r="LC28" s="236"/>
      <c r="LD28" s="236"/>
      <c r="LE28" s="194">
        <f t="shared" si="10"/>
        <v>2</v>
      </c>
      <c r="LF28" s="138"/>
      <c r="LG28" s="138"/>
      <c r="LH28" s="174">
        <f t="shared" si="11"/>
        <v>2</v>
      </c>
      <c r="LI28" s="237"/>
      <c r="LJ28" s="237"/>
      <c r="LK28" s="196">
        <f t="shared" si="88"/>
        <v>2</v>
      </c>
      <c r="LL28" s="138"/>
      <c r="LM28" s="138"/>
      <c r="LN28" s="138"/>
      <c r="LO28" s="174">
        <f t="shared" si="89"/>
        <v>2</v>
      </c>
      <c r="LP28" s="138"/>
      <c r="LQ28" s="138"/>
      <c r="LR28" s="138"/>
      <c r="LS28" s="174">
        <f t="shared" si="90"/>
        <v>2</v>
      </c>
      <c r="LT28" s="238"/>
      <c r="LU28" s="138"/>
      <c r="LV28" s="138"/>
      <c r="LW28" s="174">
        <f t="shared" si="91"/>
        <v>2</v>
      </c>
      <c r="LX28" s="238"/>
      <c r="LY28" s="138"/>
      <c r="LZ28" s="138"/>
      <c r="MA28" s="174">
        <f t="shared" si="92"/>
        <v>2</v>
      </c>
      <c r="MB28" s="238"/>
      <c r="MC28" s="138"/>
      <c r="MD28" s="138"/>
      <c r="ME28" s="174">
        <f t="shared" si="93"/>
        <v>2</v>
      </c>
      <c r="MF28" s="238"/>
      <c r="MG28" s="231"/>
      <c r="MH28" s="231"/>
      <c r="MI28" s="182">
        <f t="shared" si="94"/>
        <v>2</v>
      </c>
      <c r="MJ28" s="239"/>
      <c r="MK28" s="231"/>
      <c r="ML28" s="231"/>
      <c r="MM28" s="182">
        <f t="shared" si="95"/>
        <v>2</v>
      </c>
      <c r="MN28" s="239"/>
      <c r="MO28" s="138"/>
      <c r="MP28" s="138"/>
      <c r="MQ28" s="174">
        <f t="shared" si="96"/>
        <v>2</v>
      </c>
      <c r="MR28" s="238"/>
      <c r="MS28" s="138"/>
      <c r="MT28" s="138"/>
      <c r="MU28" s="174">
        <f t="shared" si="97"/>
        <v>2</v>
      </c>
      <c r="MV28" s="238"/>
      <c r="MW28" s="138"/>
      <c r="MX28" s="138"/>
      <c r="MY28" s="174">
        <f t="shared" si="98"/>
        <v>2</v>
      </c>
      <c r="MZ28" s="238"/>
      <c r="NA28" s="240"/>
      <c r="NB28" s="240"/>
      <c r="NC28" s="201">
        <f t="shared" si="122"/>
        <v>2</v>
      </c>
      <c r="ND28" s="241"/>
      <c r="NE28" s="240"/>
      <c r="NF28" s="240"/>
      <c r="NG28" s="201">
        <f t="shared" si="123"/>
        <v>2</v>
      </c>
      <c r="NH28" s="241"/>
      <c r="NI28" s="240"/>
      <c r="NJ28" s="240"/>
      <c r="NK28" s="201">
        <f t="shared" si="124"/>
        <v>2</v>
      </c>
      <c r="NL28" s="241"/>
      <c r="NM28" s="240"/>
      <c r="NN28" s="240"/>
      <c r="NO28" s="201">
        <f t="shared" si="125"/>
        <v>2</v>
      </c>
      <c r="NP28" s="241"/>
      <c r="NQ28" s="234"/>
      <c r="NR28" s="234"/>
      <c r="NS28" s="189">
        <f t="shared" si="126"/>
        <v>2</v>
      </c>
      <c r="NT28" s="242"/>
      <c r="NU28" s="234"/>
      <c r="NV28" s="234"/>
      <c r="NW28" s="189">
        <f t="shared" si="99"/>
        <v>2</v>
      </c>
      <c r="NX28" s="242"/>
      <c r="NY28" s="234"/>
      <c r="NZ28" s="234"/>
      <c r="OA28" s="189">
        <f t="shared" si="100"/>
        <v>2</v>
      </c>
      <c r="OB28" s="242"/>
      <c r="OC28" s="234"/>
      <c r="OD28" s="234">
        <v>1</v>
      </c>
      <c r="OE28" s="189">
        <f t="shared" si="101"/>
        <v>1</v>
      </c>
      <c r="OF28" s="242"/>
      <c r="OG28" s="234"/>
      <c r="OH28" s="234"/>
      <c r="OI28" s="189">
        <f t="shared" si="102"/>
        <v>1</v>
      </c>
      <c r="OJ28" s="242"/>
      <c r="OK28" s="234"/>
      <c r="OL28" s="234"/>
      <c r="OM28" s="189">
        <f t="shared" si="103"/>
        <v>1</v>
      </c>
      <c r="ON28" s="242"/>
      <c r="OO28" s="234"/>
      <c r="OP28" s="234"/>
      <c r="OQ28" s="189">
        <f t="shared" si="127"/>
        <v>1</v>
      </c>
      <c r="OR28" s="242"/>
      <c r="OS28" s="234"/>
      <c r="OT28" s="234"/>
      <c r="OU28" s="189">
        <f t="shared" si="128"/>
        <v>1</v>
      </c>
      <c r="OV28" s="242"/>
      <c r="OW28" s="234"/>
      <c r="OX28" s="234"/>
      <c r="OY28" s="189">
        <f t="shared" si="129"/>
        <v>1</v>
      </c>
      <c r="OZ28" s="242"/>
      <c r="PA28" s="234"/>
      <c r="PB28" s="234"/>
      <c r="PC28" s="189">
        <f t="shared" si="130"/>
        <v>1</v>
      </c>
      <c r="PD28" s="242"/>
      <c r="PE28" s="234"/>
      <c r="PF28" s="234"/>
      <c r="PG28" s="189">
        <f t="shared" si="131"/>
        <v>1</v>
      </c>
      <c r="PH28" s="242"/>
      <c r="PI28" s="234"/>
      <c r="PJ28" s="234"/>
      <c r="PK28" s="189">
        <f t="shared" si="132"/>
        <v>1</v>
      </c>
      <c r="PL28" s="242"/>
      <c r="PM28" s="234"/>
      <c r="PN28" s="234"/>
      <c r="PO28" s="189">
        <f t="shared" si="133"/>
        <v>1</v>
      </c>
      <c r="PP28" s="242"/>
      <c r="PQ28" s="234"/>
      <c r="PR28" s="234"/>
      <c r="PS28" s="189">
        <f t="shared" si="134"/>
        <v>1</v>
      </c>
      <c r="PT28" s="242"/>
      <c r="PU28" s="234"/>
      <c r="PV28" s="234"/>
      <c r="PW28" s="189">
        <f t="shared" si="135"/>
        <v>1</v>
      </c>
      <c r="PX28" s="242"/>
      <c r="PY28" s="234"/>
      <c r="PZ28" s="234"/>
      <c r="QA28" s="189">
        <f t="shared" si="136"/>
        <v>1</v>
      </c>
      <c r="QB28" s="242"/>
      <c r="QC28" s="234"/>
      <c r="QD28" s="234"/>
      <c r="QE28" s="189">
        <f t="shared" si="137"/>
        <v>1</v>
      </c>
      <c r="QF28" s="242"/>
      <c r="QG28" s="234"/>
      <c r="QH28" s="234"/>
      <c r="QI28" s="189">
        <f t="shared" si="138"/>
        <v>1</v>
      </c>
      <c r="QJ28" s="242"/>
      <c r="QK28" s="234"/>
      <c r="QL28" s="234"/>
      <c r="QM28" s="189">
        <f t="shared" si="139"/>
        <v>1</v>
      </c>
      <c r="QN28" s="242"/>
      <c r="QO28" s="234"/>
      <c r="QP28" s="234"/>
      <c r="QQ28" s="189">
        <f t="shared" si="140"/>
        <v>1</v>
      </c>
      <c r="QR28" s="242"/>
      <c r="QS28" s="203"/>
      <c r="QT28" s="234"/>
      <c r="QU28" s="189">
        <f t="shared" si="141"/>
        <v>1</v>
      </c>
      <c r="QV28" s="242"/>
      <c r="QW28" s="203"/>
      <c r="QX28" s="234"/>
      <c r="QY28" s="189">
        <f t="shared" si="142"/>
        <v>1</v>
      </c>
      <c r="QZ28" s="242"/>
      <c r="RA28" s="203"/>
      <c r="RB28" s="234"/>
      <c r="RC28" s="189">
        <f t="shared" si="143"/>
        <v>1</v>
      </c>
      <c r="RD28" s="242"/>
      <c r="RE28" s="203"/>
      <c r="RF28" s="234"/>
      <c r="RG28" s="189">
        <f t="shared" si="144"/>
        <v>1</v>
      </c>
      <c r="RH28" s="242"/>
      <c r="RI28" s="203"/>
      <c r="RJ28" s="234"/>
      <c r="RK28" s="189">
        <f t="shared" si="145"/>
        <v>1</v>
      </c>
      <c r="RL28" s="242"/>
      <c r="RM28" s="203"/>
      <c r="RN28" s="234"/>
      <c r="RO28" s="189">
        <f t="shared" si="146"/>
        <v>1</v>
      </c>
      <c r="RP28" s="242"/>
      <c r="RQ28" s="203"/>
      <c r="RR28" s="234"/>
      <c r="RS28" s="189">
        <f t="shared" si="147"/>
        <v>1</v>
      </c>
      <c r="RT28" s="242"/>
      <c r="RU28" s="203">
        <v>1</v>
      </c>
      <c r="RV28" s="234"/>
      <c r="RW28" s="189">
        <f t="shared" si="148"/>
        <v>2</v>
      </c>
      <c r="RX28" s="242"/>
      <c r="RY28" s="203"/>
      <c r="RZ28" s="234"/>
      <c r="SA28" s="189">
        <f t="shared" si="104"/>
        <v>2</v>
      </c>
      <c r="SB28" s="242"/>
      <c r="SC28" s="203"/>
      <c r="SD28" s="234"/>
      <c r="SE28" s="189">
        <f t="shared" si="105"/>
        <v>2</v>
      </c>
      <c r="SF28" s="242"/>
      <c r="SG28" s="203"/>
      <c r="SH28" s="234"/>
      <c r="SI28" s="189">
        <f t="shared" si="106"/>
        <v>2</v>
      </c>
      <c r="SJ28" s="242"/>
      <c r="SK28" s="203"/>
      <c r="SL28" s="234"/>
      <c r="SM28" s="189">
        <f t="shared" si="107"/>
        <v>2</v>
      </c>
      <c r="SN28" s="242"/>
      <c r="SO28" s="203"/>
      <c r="SP28" s="234"/>
      <c r="SQ28" s="189">
        <f t="shared" si="108"/>
        <v>2</v>
      </c>
      <c r="SR28" s="242"/>
      <c r="SS28" s="203"/>
      <c r="ST28" s="234"/>
      <c r="SU28" s="189">
        <f t="shared" si="109"/>
        <v>2</v>
      </c>
      <c r="SV28" s="242"/>
      <c r="SW28" s="203"/>
      <c r="SX28" s="234"/>
      <c r="SY28" s="189">
        <f t="shared" si="110"/>
        <v>2</v>
      </c>
      <c r="SZ28" s="242"/>
      <c r="TA28" s="203"/>
      <c r="TB28" s="234"/>
      <c r="TC28" s="189">
        <f t="shared" si="111"/>
        <v>2</v>
      </c>
      <c r="TD28" s="242"/>
      <c r="TE28" s="204">
        <f t="shared" si="112"/>
        <v>0</v>
      </c>
      <c r="TF28" s="205">
        <f t="shared" si="113"/>
        <v>0</v>
      </c>
      <c r="TG28" s="123"/>
      <c r="TH28" s="204">
        <f t="shared" si="114"/>
        <v>1</v>
      </c>
      <c r="TI28" s="205">
        <f t="shared" si="115"/>
        <v>3.8461538461538464E-2</v>
      </c>
      <c r="TJ28" s="124"/>
      <c r="TK28" s="204">
        <f t="shared" si="116"/>
        <v>1</v>
      </c>
      <c r="TL28" s="205">
        <f t="shared" si="117"/>
        <v>3.7037037037037035E-2</v>
      </c>
      <c r="TM28" s="124"/>
      <c r="TN28" s="204">
        <f t="shared" si="118"/>
        <v>2</v>
      </c>
      <c r="TO28" s="205">
        <f t="shared" si="119"/>
        <v>2.5316455696202531E-2</v>
      </c>
    </row>
    <row r="29" spans="1:535" ht="26.25" hidden="1" customHeight="1" thickBot="1" x14ac:dyDescent="0.5">
      <c r="A29" s="207">
        <v>25</v>
      </c>
      <c r="B29" s="217" t="s">
        <v>119</v>
      </c>
      <c r="C29" s="222" t="s">
        <v>277</v>
      </c>
      <c r="D29" s="211">
        <v>1</v>
      </c>
      <c r="E29" s="223">
        <v>5</v>
      </c>
      <c r="F29" s="224"/>
      <c r="G29" s="211">
        <f t="shared" si="149"/>
        <v>6</v>
      </c>
      <c r="H29" s="225"/>
      <c r="I29" s="223"/>
      <c r="J29" s="224"/>
      <c r="K29" s="211">
        <v>6</v>
      </c>
      <c r="L29" s="225"/>
      <c r="M29" s="223"/>
      <c r="N29" s="224">
        <v>1</v>
      </c>
      <c r="O29" s="211">
        <v>5</v>
      </c>
      <c r="P29" s="226"/>
      <c r="Q29" s="223"/>
      <c r="R29" s="224"/>
      <c r="S29" s="211">
        <v>5</v>
      </c>
      <c r="T29" s="225"/>
      <c r="U29" s="244">
        <v>1</v>
      </c>
      <c r="V29" s="224">
        <v>1</v>
      </c>
      <c r="W29" s="165">
        <f>S29+U29-V29</f>
        <v>5</v>
      </c>
      <c r="X29" s="229"/>
      <c r="Y29" s="229">
        <v>1</v>
      </c>
      <c r="Z29" s="165">
        <f t="shared" si="13"/>
        <v>4</v>
      </c>
      <c r="AA29" s="137"/>
      <c r="AB29" s="138"/>
      <c r="AC29" s="169">
        <f t="shared" si="14"/>
        <v>4</v>
      </c>
      <c r="AD29" s="137"/>
      <c r="AE29" s="138"/>
      <c r="AF29" s="169">
        <f t="shared" si="15"/>
        <v>4</v>
      </c>
      <c r="AG29" s="138"/>
      <c r="AH29" s="138"/>
      <c r="AI29" s="170">
        <f t="shared" si="16"/>
        <v>4</v>
      </c>
      <c r="AJ29" s="137"/>
      <c r="AK29" s="137"/>
      <c r="AL29" s="141"/>
      <c r="AM29" s="172">
        <f t="shared" si="17"/>
        <v>4</v>
      </c>
      <c r="AN29" s="137"/>
      <c r="AO29" s="141"/>
      <c r="AP29" s="141">
        <v>1</v>
      </c>
      <c r="AQ29" s="172">
        <f t="shared" si="18"/>
        <v>3</v>
      </c>
      <c r="AR29" s="141"/>
      <c r="AS29" s="137"/>
      <c r="AT29" s="141"/>
      <c r="AU29" s="172">
        <f t="shared" si="19"/>
        <v>3</v>
      </c>
      <c r="AV29" s="138"/>
      <c r="AW29" s="138">
        <v>1</v>
      </c>
      <c r="AX29" s="138"/>
      <c r="AY29" s="169">
        <f t="shared" si="20"/>
        <v>2</v>
      </c>
      <c r="AZ29" s="138">
        <v>4</v>
      </c>
      <c r="BA29" s="138"/>
      <c r="BB29" s="169">
        <f t="shared" si="21"/>
        <v>6</v>
      </c>
      <c r="BC29" s="138"/>
      <c r="BD29" s="243"/>
      <c r="BE29" s="169">
        <f t="shared" si="22"/>
        <v>6</v>
      </c>
      <c r="BF29" s="138"/>
      <c r="BG29" s="138">
        <v>1</v>
      </c>
      <c r="BH29" s="174">
        <f t="shared" si="1"/>
        <v>5</v>
      </c>
      <c r="BI29" s="138"/>
      <c r="BJ29" s="138"/>
      <c r="BK29" s="174">
        <f t="shared" si="23"/>
        <v>5</v>
      </c>
      <c r="BL29" s="138"/>
      <c r="BM29" s="138"/>
      <c r="BN29" s="174">
        <f t="shared" si="24"/>
        <v>5</v>
      </c>
      <c r="BO29" s="138"/>
      <c r="BP29" s="138"/>
      <c r="BQ29" s="174">
        <f t="shared" si="25"/>
        <v>5</v>
      </c>
      <c r="BR29" s="138"/>
      <c r="BS29" s="138"/>
      <c r="BT29" s="174">
        <f t="shared" si="2"/>
        <v>5</v>
      </c>
      <c r="BU29" s="138"/>
      <c r="BV29" s="138">
        <v>1</v>
      </c>
      <c r="BW29" s="174">
        <f t="shared" si="26"/>
        <v>4</v>
      </c>
      <c r="BX29" s="138"/>
      <c r="BY29" s="138"/>
      <c r="BZ29" s="174">
        <f t="shared" si="27"/>
        <v>4</v>
      </c>
      <c r="CA29" s="138"/>
      <c r="CB29" s="138"/>
      <c r="CC29" s="175">
        <f t="shared" si="28"/>
        <v>4</v>
      </c>
      <c r="CD29" s="141"/>
      <c r="CE29" s="141">
        <v>1</v>
      </c>
      <c r="CF29" s="176">
        <f t="shared" si="29"/>
        <v>3</v>
      </c>
      <c r="CG29" s="141"/>
      <c r="CH29" s="141">
        <v>2</v>
      </c>
      <c r="CI29" s="176">
        <f t="shared" si="30"/>
        <v>1</v>
      </c>
      <c r="CJ29" s="141"/>
      <c r="CK29" s="141">
        <v>1</v>
      </c>
      <c r="CL29" s="177">
        <f t="shared" si="31"/>
        <v>0</v>
      </c>
      <c r="CM29" s="141"/>
      <c r="CN29" s="141"/>
      <c r="CO29" s="141"/>
      <c r="CP29" s="177">
        <f t="shared" si="32"/>
        <v>0</v>
      </c>
      <c r="CQ29" s="141"/>
      <c r="CR29" s="141">
        <v>6</v>
      </c>
      <c r="CS29" s="141"/>
      <c r="CT29" s="176">
        <f t="shared" si="33"/>
        <v>6</v>
      </c>
      <c r="CU29" s="230"/>
      <c r="CV29" s="141"/>
      <c r="CW29" s="141">
        <v>1</v>
      </c>
      <c r="CX29" s="176">
        <f t="shared" si="34"/>
        <v>5</v>
      </c>
      <c r="CY29" s="141"/>
      <c r="CZ29" s="141"/>
      <c r="DA29" s="141"/>
      <c r="DB29" s="176">
        <f t="shared" si="3"/>
        <v>5</v>
      </c>
      <c r="DC29" s="141"/>
      <c r="DD29" s="141"/>
      <c r="DE29" s="175">
        <f t="shared" si="35"/>
        <v>5</v>
      </c>
      <c r="DF29" s="179"/>
      <c r="DG29" s="141"/>
      <c r="DH29" s="141">
        <v>1</v>
      </c>
      <c r="DI29" s="176">
        <f t="shared" si="36"/>
        <v>4</v>
      </c>
      <c r="DJ29" s="180"/>
      <c r="DK29" s="180"/>
      <c r="DL29" s="176">
        <f t="shared" si="37"/>
        <v>4</v>
      </c>
      <c r="DM29" s="141"/>
      <c r="DN29" s="141"/>
      <c r="DO29" s="177">
        <f t="shared" si="38"/>
        <v>4</v>
      </c>
      <c r="DP29" s="137"/>
      <c r="DQ29" s="141"/>
      <c r="DR29" s="141"/>
      <c r="DS29" s="177">
        <f t="shared" si="39"/>
        <v>4</v>
      </c>
      <c r="DT29" s="137"/>
      <c r="DU29" s="141"/>
      <c r="DV29" s="141"/>
      <c r="DW29" s="177">
        <f t="shared" si="40"/>
        <v>4</v>
      </c>
      <c r="DX29" s="141"/>
      <c r="DY29" s="141">
        <v>1</v>
      </c>
      <c r="DZ29" s="177">
        <f t="shared" si="41"/>
        <v>3</v>
      </c>
      <c r="EA29" s="138"/>
      <c r="EB29" s="138"/>
      <c r="EC29" s="175">
        <f t="shared" si="42"/>
        <v>3</v>
      </c>
      <c r="ED29" s="137"/>
      <c r="EE29" s="138"/>
      <c r="EF29" s="138"/>
      <c r="EG29" s="174">
        <f t="shared" si="43"/>
        <v>3</v>
      </c>
      <c r="EH29" s="138"/>
      <c r="EI29" s="138">
        <v>1</v>
      </c>
      <c r="EJ29" s="174">
        <f t="shared" si="44"/>
        <v>2</v>
      </c>
      <c r="EK29" s="231"/>
      <c r="EL29" s="231">
        <v>1</v>
      </c>
      <c r="EM29" s="182">
        <f t="shared" si="45"/>
        <v>1</v>
      </c>
      <c r="EN29" s="137"/>
      <c r="EO29" s="231">
        <v>5</v>
      </c>
      <c r="EP29" s="231"/>
      <c r="EQ29" s="182">
        <f t="shared" si="46"/>
        <v>6</v>
      </c>
      <c r="ER29" s="232"/>
      <c r="ES29" s="232"/>
      <c r="ET29" s="184">
        <f t="shared" si="47"/>
        <v>6</v>
      </c>
      <c r="EU29" s="137"/>
      <c r="EV29" s="232"/>
      <c r="EW29" s="232">
        <v>1</v>
      </c>
      <c r="EX29" s="184">
        <f t="shared" si="48"/>
        <v>5</v>
      </c>
      <c r="EY29" s="233"/>
      <c r="EZ29" s="231"/>
      <c r="FA29" s="231">
        <v>1</v>
      </c>
      <c r="FB29" s="184">
        <f t="shared" si="49"/>
        <v>4</v>
      </c>
      <c r="FC29" s="231"/>
      <c r="FD29" s="231"/>
      <c r="FE29" s="182">
        <f t="shared" si="50"/>
        <v>4</v>
      </c>
      <c r="FF29" s="231"/>
      <c r="FG29" s="231"/>
      <c r="FH29" s="182">
        <f t="shared" si="51"/>
        <v>4</v>
      </c>
      <c r="FI29" s="231"/>
      <c r="FJ29" s="231">
        <v>1</v>
      </c>
      <c r="FK29" s="182">
        <f t="shared" si="52"/>
        <v>3</v>
      </c>
      <c r="FL29" s="231"/>
      <c r="FM29" s="231">
        <v>1</v>
      </c>
      <c r="FN29" s="182">
        <f t="shared" si="53"/>
        <v>2</v>
      </c>
      <c r="FO29" s="137"/>
      <c r="FP29" s="231"/>
      <c r="FQ29" s="231"/>
      <c r="FR29" s="182">
        <f t="shared" si="54"/>
        <v>2</v>
      </c>
      <c r="FS29" s="137"/>
      <c r="FT29" s="231"/>
      <c r="FU29" s="231">
        <v>1</v>
      </c>
      <c r="FV29" s="182">
        <f t="shared" si="55"/>
        <v>1</v>
      </c>
      <c r="FW29" s="137"/>
      <c r="FX29" s="231"/>
      <c r="FY29" s="231">
        <v>1</v>
      </c>
      <c r="FZ29" s="182">
        <f t="shared" si="56"/>
        <v>0</v>
      </c>
      <c r="GA29" s="231"/>
      <c r="GB29" s="231"/>
      <c r="GC29" s="182">
        <f t="shared" si="57"/>
        <v>0</v>
      </c>
      <c r="GD29" s="231"/>
      <c r="GE29" s="231"/>
      <c r="GF29" s="188">
        <f t="shared" si="58"/>
        <v>0</v>
      </c>
      <c r="GG29" s="137"/>
      <c r="GH29" s="231">
        <v>6</v>
      </c>
      <c r="GI29" s="231">
        <v>1</v>
      </c>
      <c r="GJ29" s="188">
        <f t="shared" si="120"/>
        <v>5</v>
      </c>
      <c r="GK29" s="137"/>
      <c r="GL29" s="231"/>
      <c r="GM29" s="231"/>
      <c r="GN29" s="182">
        <f t="shared" si="121"/>
        <v>5</v>
      </c>
      <c r="GO29" s="231"/>
      <c r="GP29" s="231"/>
      <c r="GQ29" s="182">
        <f t="shared" si="59"/>
        <v>5</v>
      </c>
      <c r="GR29" s="231"/>
      <c r="GS29" s="231">
        <v>1</v>
      </c>
      <c r="GT29" s="182">
        <f t="shared" si="60"/>
        <v>4</v>
      </c>
      <c r="GU29" s="231"/>
      <c r="GV29" s="231"/>
      <c r="GW29" s="182">
        <f t="shared" si="61"/>
        <v>4</v>
      </c>
      <c r="GX29" s="231"/>
      <c r="GY29" s="231"/>
      <c r="GZ29" s="182">
        <f t="shared" si="62"/>
        <v>4</v>
      </c>
      <c r="HA29" s="138"/>
      <c r="HB29" s="231"/>
      <c r="HC29" s="182">
        <f t="shared" si="63"/>
        <v>4</v>
      </c>
      <c r="HD29" s="138"/>
      <c r="HE29" s="231">
        <v>1</v>
      </c>
      <c r="HF29" s="182">
        <f t="shared" si="64"/>
        <v>3</v>
      </c>
      <c r="HG29" s="231"/>
      <c r="HH29" s="231"/>
      <c r="HI29" s="182">
        <f t="shared" si="4"/>
        <v>3</v>
      </c>
      <c r="HJ29" s="231"/>
      <c r="HK29" s="231"/>
      <c r="HL29" s="182">
        <f t="shared" si="5"/>
        <v>3</v>
      </c>
      <c r="HM29" s="137"/>
      <c r="HN29" s="231"/>
      <c r="HO29" s="231">
        <v>1</v>
      </c>
      <c r="HP29" s="182">
        <f t="shared" si="65"/>
        <v>2</v>
      </c>
      <c r="HQ29" s="231"/>
      <c r="HR29" s="231"/>
      <c r="HS29" s="231">
        <v>1</v>
      </c>
      <c r="HT29" s="182">
        <f t="shared" si="66"/>
        <v>1</v>
      </c>
      <c r="HU29" s="231"/>
      <c r="HV29" s="231"/>
      <c r="HW29" s="231">
        <v>1</v>
      </c>
      <c r="HX29" s="182">
        <f t="shared" si="67"/>
        <v>0</v>
      </c>
      <c r="HY29" s="231">
        <v>6</v>
      </c>
      <c r="HZ29" s="231"/>
      <c r="IA29" s="182">
        <f t="shared" si="68"/>
        <v>6</v>
      </c>
      <c r="IB29" s="231"/>
      <c r="IC29" s="231"/>
      <c r="ID29" s="182">
        <f t="shared" si="69"/>
        <v>6</v>
      </c>
      <c r="IE29" s="138"/>
      <c r="IF29" s="138">
        <v>1</v>
      </c>
      <c r="IG29" s="175">
        <f t="shared" si="70"/>
        <v>5</v>
      </c>
      <c r="IH29" s="137"/>
      <c r="II29" s="138"/>
      <c r="IJ29" s="138"/>
      <c r="IK29" s="175">
        <f t="shared" si="71"/>
        <v>5</v>
      </c>
      <c r="IL29" s="137"/>
      <c r="IM29" s="231"/>
      <c r="IN29" s="231">
        <v>1</v>
      </c>
      <c r="IO29" s="182">
        <f t="shared" si="72"/>
        <v>4</v>
      </c>
      <c r="IP29" s="231"/>
      <c r="IQ29" s="231"/>
      <c r="IR29" s="182">
        <f t="shared" si="6"/>
        <v>4</v>
      </c>
      <c r="IS29" s="231"/>
      <c r="IT29" s="231">
        <v>1</v>
      </c>
      <c r="IU29" s="182">
        <f t="shared" si="7"/>
        <v>3</v>
      </c>
      <c r="IV29" s="231"/>
      <c r="IW29" s="231"/>
      <c r="IX29" s="182">
        <f t="shared" si="8"/>
        <v>3</v>
      </c>
      <c r="IY29" s="234"/>
      <c r="IZ29" s="234">
        <v>1</v>
      </c>
      <c r="JA29" s="189">
        <f t="shared" si="9"/>
        <v>2</v>
      </c>
      <c r="JB29" s="234"/>
      <c r="JC29" s="234"/>
      <c r="JD29" s="189">
        <f t="shared" si="73"/>
        <v>2</v>
      </c>
      <c r="JE29" s="234"/>
      <c r="JF29" s="234"/>
      <c r="JG29" s="189">
        <f t="shared" si="74"/>
        <v>2</v>
      </c>
      <c r="JH29" s="141"/>
      <c r="JI29" s="141">
        <v>1</v>
      </c>
      <c r="JJ29" s="190">
        <f t="shared" si="75"/>
        <v>1</v>
      </c>
      <c r="JK29" s="137"/>
      <c r="JL29" s="141"/>
      <c r="JM29" s="141">
        <v>1</v>
      </c>
      <c r="JN29" s="190">
        <f t="shared" si="76"/>
        <v>0</v>
      </c>
      <c r="JO29" s="137"/>
      <c r="JP29" s="235">
        <v>6</v>
      </c>
      <c r="JQ29" s="235"/>
      <c r="JR29" s="191">
        <f t="shared" si="77"/>
        <v>6</v>
      </c>
      <c r="JS29" s="155"/>
      <c r="JT29" s="236"/>
      <c r="JU29" s="236"/>
      <c r="JV29" s="194">
        <f t="shared" si="78"/>
        <v>6</v>
      </c>
      <c r="JW29" s="235"/>
      <c r="JX29" s="235">
        <v>1</v>
      </c>
      <c r="JY29" s="194">
        <f t="shared" si="79"/>
        <v>5</v>
      </c>
      <c r="JZ29" s="138"/>
      <c r="KA29" s="138"/>
      <c r="KB29" s="190">
        <f t="shared" si="80"/>
        <v>5</v>
      </c>
      <c r="KC29" s="155"/>
      <c r="KD29" s="138"/>
      <c r="KE29" s="138"/>
      <c r="KF29" s="190">
        <f t="shared" si="81"/>
        <v>5</v>
      </c>
      <c r="KG29" s="234"/>
      <c r="KH29" s="234">
        <v>1</v>
      </c>
      <c r="KI29" s="191">
        <f t="shared" si="82"/>
        <v>4</v>
      </c>
      <c r="KJ29" s="155"/>
      <c r="KK29" s="234"/>
      <c r="KL29" s="234"/>
      <c r="KM29" s="191">
        <f t="shared" si="83"/>
        <v>4</v>
      </c>
      <c r="KN29" s="155"/>
      <c r="KO29" s="234"/>
      <c r="KP29" s="234">
        <v>1</v>
      </c>
      <c r="KQ29" s="191">
        <f t="shared" si="84"/>
        <v>3</v>
      </c>
      <c r="KR29" s="138"/>
      <c r="KS29" s="138"/>
      <c r="KT29" s="174">
        <f t="shared" si="85"/>
        <v>3</v>
      </c>
      <c r="KU29" s="138"/>
      <c r="KV29" s="138"/>
      <c r="KW29" s="138">
        <v>1</v>
      </c>
      <c r="KX29" s="194">
        <f t="shared" si="86"/>
        <v>2</v>
      </c>
      <c r="KY29" s="236"/>
      <c r="KZ29" s="236"/>
      <c r="LA29" s="236"/>
      <c r="LB29" s="194">
        <f t="shared" si="87"/>
        <v>2</v>
      </c>
      <c r="LC29" s="236"/>
      <c r="LD29" s="236">
        <v>1</v>
      </c>
      <c r="LE29" s="194">
        <f t="shared" si="10"/>
        <v>1</v>
      </c>
      <c r="LF29" s="138"/>
      <c r="LG29" s="138">
        <v>1</v>
      </c>
      <c r="LH29" s="174">
        <f t="shared" si="11"/>
        <v>0</v>
      </c>
      <c r="LI29" s="237">
        <v>6</v>
      </c>
      <c r="LJ29" s="237"/>
      <c r="LK29" s="196">
        <f t="shared" si="88"/>
        <v>6</v>
      </c>
      <c r="LL29" s="138"/>
      <c r="LM29" s="138"/>
      <c r="LN29" s="138"/>
      <c r="LO29" s="174">
        <f t="shared" si="89"/>
        <v>6</v>
      </c>
      <c r="LP29" s="138"/>
      <c r="LQ29" s="138"/>
      <c r="LR29" s="138"/>
      <c r="LS29" s="174">
        <f t="shared" si="90"/>
        <v>6</v>
      </c>
      <c r="LT29" s="238"/>
      <c r="LU29" s="138"/>
      <c r="LV29" s="138">
        <v>1</v>
      </c>
      <c r="LW29" s="174">
        <f t="shared" si="91"/>
        <v>5</v>
      </c>
      <c r="LX29" s="238"/>
      <c r="LY29" s="138"/>
      <c r="LZ29" s="138"/>
      <c r="MA29" s="174">
        <f t="shared" si="92"/>
        <v>5</v>
      </c>
      <c r="MB29" s="238"/>
      <c r="MC29" s="138"/>
      <c r="MD29" s="138">
        <v>1</v>
      </c>
      <c r="ME29" s="174">
        <f t="shared" si="93"/>
        <v>4</v>
      </c>
      <c r="MF29" s="238"/>
      <c r="MG29" s="231"/>
      <c r="MH29" s="231"/>
      <c r="MI29" s="182">
        <f t="shared" si="94"/>
        <v>4</v>
      </c>
      <c r="MJ29" s="239"/>
      <c r="MK29" s="231"/>
      <c r="ML29" s="231"/>
      <c r="MM29" s="182">
        <f t="shared" si="95"/>
        <v>4</v>
      </c>
      <c r="MN29" s="239"/>
      <c r="MO29" s="138"/>
      <c r="MP29" s="138">
        <v>1</v>
      </c>
      <c r="MQ29" s="174">
        <f t="shared" si="96"/>
        <v>3</v>
      </c>
      <c r="MR29" s="238"/>
      <c r="MS29" s="138"/>
      <c r="MT29" s="138"/>
      <c r="MU29" s="174">
        <f t="shared" si="97"/>
        <v>3</v>
      </c>
      <c r="MV29" s="238"/>
      <c r="MW29" s="138"/>
      <c r="MX29" s="138">
        <v>1</v>
      </c>
      <c r="MY29" s="174">
        <f t="shared" si="98"/>
        <v>2</v>
      </c>
      <c r="MZ29" s="238"/>
      <c r="NA29" s="240"/>
      <c r="NB29" s="240">
        <v>1</v>
      </c>
      <c r="NC29" s="201">
        <f t="shared" si="122"/>
        <v>1</v>
      </c>
      <c r="ND29" s="241"/>
      <c r="NE29" s="240"/>
      <c r="NF29" s="240">
        <v>1</v>
      </c>
      <c r="NG29" s="201">
        <f t="shared" si="123"/>
        <v>0</v>
      </c>
      <c r="NH29" s="241"/>
      <c r="NI29" s="240">
        <v>6</v>
      </c>
      <c r="NJ29" s="240"/>
      <c r="NK29" s="201">
        <f t="shared" si="124"/>
        <v>6</v>
      </c>
      <c r="NL29" s="241"/>
      <c r="NM29" s="240"/>
      <c r="NN29" s="240"/>
      <c r="NO29" s="201">
        <f t="shared" si="125"/>
        <v>6</v>
      </c>
      <c r="NP29" s="241"/>
      <c r="NQ29" s="234"/>
      <c r="NR29" s="234">
        <v>1</v>
      </c>
      <c r="NS29" s="189">
        <f t="shared" si="126"/>
        <v>5</v>
      </c>
      <c r="NT29" s="242"/>
      <c r="NU29" s="234"/>
      <c r="NV29" s="234"/>
      <c r="NW29" s="189">
        <f t="shared" si="99"/>
        <v>5</v>
      </c>
      <c r="NX29" s="242"/>
      <c r="NY29" s="234"/>
      <c r="NZ29" s="234">
        <v>1</v>
      </c>
      <c r="OA29" s="189">
        <f t="shared" si="100"/>
        <v>4</v>
      </c>
      <c r="OB29" s="242"/>
      <c r="OC29" s="234"/>
      <c r="OD29" s="234"/>
      <c r="OE29" s="189">
        <f t="shared" si="101"/>
        <v>4</v>
      </c>
      <c r="OF29" s="242"/>
      <c r="OG29" s="234"/>
      <c r="OH29" s="234"/>
      <c r="OI29" s="189">
        <f t="shared" si="102"/>
        <v>4</v>
      </c>
      <c r="OJ29" s="242"/>
      <c r="OK29" s="234"/>
      <c r="OL29" s="234"/>
      <c r="OM29" s="189">
        <f t="shared" si="103"/>
        <v>4</v>
      </c>
      <c r="ON29" s="242"/>
      <c r="OO29" s="234"/>
      <c r="OP29" s="234">
        <v>1</v>
      </c>
      <c r="OQ29" s="189">
        <f t="shared" si="127"/>
        <v>3</v>
      </c>
      <c r="OR29" s="242"/>
      <c r="OS29" s="234"/>
      <c r="OT29" s="234"/>
      <c r="OU29" s="189">
        <f t="shared" si="128"/>
        <v>3</v>
      </c>
      <c r="OV29" s="242"/>
      <c r="OW29" s="234"/>
      <c r="OX29" s="234">
        <v>1</v>
      </c>
      <c r="OY29" s="189">
        <f t="shared" si="129"/>
        <v>2</v>
      </c>
      <c r="OZ29" s="242"/>
      <c r="PA29" s="234"/>
      <c r="PB29" s="234">
        <v>1</v>
      </c>
      <c r="PC29" s="189">
        <f t="shared" si="130"/>
        <v>1</v>
      </c>
      <c r="PD29" s="242"/>
      <c r="PE29" s="234"/>
      <c r="PF29" s="234"/>
      <c r="PG29" s="189">
        <f t="shared" si="131"/>
        <v>1</v>
      </c>
      <c r="PH29" s="242"/>
      <c r="PI29" s="234"/>
      <c r="PJ29" s="234">
        <v>1</v>
      </c>
      <c r="PK29" s="189">
        <f t="shared" si="132"/>
        <v>0</v>
      </c>
      <c r="PL29" s="242"/>
      <c r="PM29" s="234">
        <v>6</v>
      </c>
      <c r="PN29" s="234"/>
      <c r="PO29" s="189">
        <f t="shared" si="133"/>
        <v>6</v>
      </c>
      <c r="PP29" s="242"/>
      <c r="PQ29" s="234"/>
      <c r="PR29" s="234">
        <v>1</v>
      </c>
      <c r="PS29" s="189">
        <f t="shared" si="134"/>
        <v>5</v>
      </c>
      <c r="PT29" s="242"/>
      <c r="PU29" s="234"/>
      <c r="PV29" s="234"/>
      <c r="PW29" s="189">
        <f t="shared" si="135"/>
        <v>5</v>
      </c>
      <c r="PX29" s="242"/>
      <c r="PY29" s="234"/>
      <c r="PZ29" s="234"/>
      <c r="QA29" s="189">
        <f t="shared" si="136"/>
        <v>5</v>
      </c>
      <c r="QB29" s="242"/>
      <c r="QC29" s="234"/>
      <c r="QD29" s="234">
        <v>1</v>
      </c>
      <c r="QE29" s="189">
        <f t="shared" si="137"/>
        <v>4</v>
      </c>
      <c r="QF29" s="242"/>
      <c r="QG29" s="234"/>
      <c r="QH29" s="234"/>
      <c r="QI29" s="189">
        <f t="shared" si="138"/>
        <v>4</v>
      </c>
      <c r="QJ29" s="242"/>
      <c r="QK29" s="234"/>
      <c r="QL29" s="234">
        <v>1</v>
      </c>
      <c r="QM29" s="189">
        <f t="shared" si="139"/>
        <v>3</v>
      </c>
      <c r="QN29" s="242"/>
      <c r="QO29" s="234"/>
      <c r="QP29" s="234"/>
      <c r="QQ29" s="189">
        <f t="shared" si="140"/>
        <v>3</v>
      </c>
      <c r="QR29" s="242"/>
      <c r="QS29" s="203"/>
      <c r="QT29" s="234">
        <v>1</v>
      </c>
      <c r="QU29" s="189">
        <f t="shared" si="141"/>
        <v>2</v>
      </c>
      <c r="QV29" s="242"/>
      <c r="QW29" s="203"/>
      <c r="QX29" s="234"/>
      <c r="QY29" s="189">
        <f t="shared" si="142"/>
        <v>2</v>
      </c>
      <c r="QZ29" s="242"/>
      <c r="RA29" s="203"/>
      <c r="RB29" s="234">
        <v>1</v>
      </c>
      <c r="RC29" s="189">
        <f t="shared" si="143"/>
        <v>1</v>
      </c>
      <c r="RD29" s="242"/>
      <c r="RE29" s="203"/>
      <c r="RF29" s="234">
        <v>1</v>
      </c>
      <c r="RG29" s="189">
        <f t="shared" si="144"/>
        <v>0</v>
      </c>
      <c r="RH29" s="242"/>
      <c r="RI29" s="203"/>
      <c r="RJ29" s="234"/>
      <c r="RK29" s="189">
        <f t="shared" si="145"/>
        <v>0</v>
      </c>
      <c r="RL29" s="242"/>
      <c r="RM29" s="203"/>
      <c r="RN29" s="234"/>
      <c r="RO29" s="189">
        <f t="shared" si="146"/>
        <v>0</v>
      </c>
      <c r="RP29" s="242"/>
      <c r="RQ29" s="203"/>
      <c r="RR29" s="234"/>
      <c r="RS29" s="189">
        <f t="shared" si="147"/>
        <v>0</v>
      </c>
      <c r="RT29" s="242"/>
      <c r="RU29" s="203">
        <v>6</v>
      </c>
      <c r="RV29" s="234">
        <v>1</v>
      </c>
      <c r="RW29" s="189">
        <f t="shared" si="148"/>
        <v>5</v>
      </c>
      <c r="RX29" s="242"/>
      <c r="RY29" s="203"/>
      <c r="RZ29" s="234"/>
      <c r="SA29" s="189">
        <f t="shared" si="104"/>
        <v>5</v>
      </c>
      <c r="SB29" s="242"/>
      <c r="SC29" s="203"/>
      <c r="SD29" s="234"/>
      <c r="SE29" s="189">
        <f t="shared" si="105"/>
        <v>5</v>
      </c>
      <c r="SF29" s="242"/>
      <c r="SG29" s="203"/>
      <c r="SH29" s="234">
        <v>1</v>
      </c>
      <c r="SI29" s="189">
        <f t="shared" si="106"/>
        <v>4</v>
      </c>
      <c r="SJ29" s="242"/>
      <c r="SK29" s="203"/>
      <c r="SL29" s="234">
        <v>1</v>
      </c>
      <c r="SM29" s="189">
        <f t="shared" si="107"/>
        <v>3</v>
      </c>
      <c r="SN29" s="242"/>
      <c r="SO29" s="203"/>
      <c r="SP29" s="234">
        <v>1</v>
      </c>
      <c r="SQ29" s="189">
        <f t="shared" si="108"/>
        <v>2</v>
      </c>
      <c r="SR29" s="242"/>
      <c r="SS29" s="203"/>
      <c r="ST29" s="234"/>
      <c r="SU29" s="189">
        <f t="shared" si="109"/>
        <v>2</v>
      </c>
      <c r="SV29" s="242"/>
      <c r="SW29" s="203"/>
      <c r="SX29" s="234"/>
      <c r="SY29" s="189">
        <f t="shared" si="110"/>
        <v>2</v>
      </c>
      <c r="SZ29" s="242"/>
      <c r="TA29" s="203"/>
      <c r="TB29" s="234"/>
      <c r="TC29" s="189">
        <f t="shared" si="111"/>
        <v>2</v>
      </c>
      <c r="TD29" s="242"/>
      <c r="TE29" s="204">
        <f t="shared" si="112"/>
        <v>11</v>
      </c>
      <c r="TF29" s="205">
        <f t="shared" si="113"/>
        <v>0.42307692307692307</v>
      </c>
      <c r="TG29" s="123"/>
      <c r="TH29" s="204">
        <f t="shared" si="114"/>
        <v>12</v>
      </c>
      <c r="TI29" s="205">
        <f t="shared" si="115"/>
        <v>0.46153846153846156</v>
      </c>
      <c r="TJ29" s="124"/>
      <c r="TK29" s="204">
        <f t="shared" si="116"/>
        <v>12</v>
      </c>
      <c r="TL29" s="205">
        <f t="shared" si="117"/>
        <v>0.44444444444444442</v>
      </c>
      <c r="TM29" s="124"/>
      <c r="TN29" s="204">
        <f t="shared" si="118"/>
        <v>35</v>
      </c>
      <c r="TO29" s="205">
        <f t="shared" si="119"/>
        <v>0.44303797468354428</v>
      </c>
    </row>
    <row r="30" spans="1:535" ht="28.5" hidden="1" customHeight="1" thickBot="1" x14ac:dyDescent="0.5">
      <c r="A30" s="207">
        <v>26</v>
      </c>
      <c r="B30" s="217" t="s">
        <v>121</v>
      </c>
      <c r="C30" s="222" t="s">
        <v>122</v>
      </c>
      <c r="D30" s="211">
        <v>1</v>
      </c>
      <c r="E30" s="223"/>
      <c r="F30" s="224"/>
      <c r="G30" s="211">
        <f t="shared" si="149"/>
        <v>1</v>
      </c>
      <c r="H30" s="225"/>
      <c r="I30" s="223"/>
      <c r="J30" s="224"/>
      <c r="K30" s="211">
        <v>1</v>
      </c>
      <c r="L30" s="225"/>
      <c r="M30" s="223"/>
      <c r="N30" s="224"/>
      <c r="O30" s="211">
        <v>1</v>
      </c>
      <c r="P30" s="226"/>
      <c r="Q30" s="223">
        <v>20</v>
      </c>
      <c r="R30" s="224"/>
      <c r="S30" s="211">
        <v>21</v>
      </c>
      <c r="T30" s="225"/>
      <c r="U30" s="227"/>
      <c r="V30" s="224">
        <v>2</v>
      </c>
      <c r="W30" s="165">
        <f t="shared" ref="W30:W85" si="150">S30-V30</f>
        <v>19</v>
      </c>
      <c r="X30" s="229"/>
      <c r="Y30" s="229">
        <v>3</v>
      </c>
      <c r="Z30" s="165">
        <f t="shared" si="13"/>
        <v>16</v>
      </c>
      <c r="AA30" s="137"/>
      <c r="AB30" s="138"/>
      <c r="AC30" s="169">
        <f t="shared" si="14"/>
        <v>16</v>
      </c>
      <c r="AD30" s="137"/>
      <c r="AE30" s="138">
        <v>2</v>
      </c>
      <c r="AF30" s="169">
        <f t="shared" si="15"/>
        <v>14</v>
      </c>
      <c r="AG30" s="138"/>
      <c r="AH30" s="138"/>
      <c r="AI30" s="170">
        <f t="shared" si="16"/>
        <v>14</v>
      </c>
      <c r="AJ30" s="137"/>
      <c r="AK30" s="137"/>
      <c r="AL30" s="141">
        <v>1</v>
      </c>
      <c r="AM30" s="172">
        <f t="shared" si="17"/>
        <v>13</v>
      </c>
      <c r="AN30" s="137"/>
      <c r="AO30" s="141"/>
      <c r="AP30" s="141">
        <v>1</v>
      </c>
      <c r="AQ30" s="172">
        <f t="shared" si="18"/>
        <v>12</v>
      </c>
      <c r="AR30" s="141"/>
      <c r="AS30" s="137"/>
      <c r="AT30" s="141"/>
      <c r="AU30" s="172">
        <f t="shared" si="19"/>
        <v>12</v>
      </c>
      <c r="AV30" s="138"/>
      <c r="AW30" s="138"/>
      <c r="AX30" s="138"/>
      <c r="AY30" s="169">
        <f t="shared" si="20"/>
        <v>12</v>
      </c>
      <c r="AZ30" s="138"/>
      <c r="BA30" s="138">
        <v>1</v>
      </c>
      <c r="BB30" s="169">
        <f t="shared" si="21"/>
        <v>11</v>
      </c>
      <c r="BC30" s="138"/>
      <c r="BD30" s="243">
        <v>3</v>
      </c>
      <c r="BE30" s="169">
        <f t="shared" si="22"/>
        <v>8</v>
      </c>
      <c r="BF30" s="138"/>
      <c r="BG30" s="138">
        <v>1</v>
      </c>
      <c r="BH30" s="174">
        <f t="shared" si="1"/>
        <v>7</v>
      </c>
      <c r="BI30" s="138"/>
      <c r="BJ30" s="138"/>
      <c r="BK30" s="174">
        <f t="shared" si="23"/>
        <v>7</v>
      </c>
      <c r="BL30" s="138"/>
      <c r="BM30" s="138"/>
      <c r="BN30" s="174">
        <f t="shared" si="24"/>
        <v>7</v>
      </c>
      <c r="BO30" s="138"/>
      <c r="BP30" s="138"/>
      <c r="BQ30" s="174">
        <f t="shared" si="25"/>
        <v>7</v>
      </c>
      <c r="BR30" s="138"/>
      <c r="BS30" s="138"/>
      <c r="BT30" s="174">
        <f t="shared" si="2"/>
        <v>7</v>
      </c>
      <c r="BU30" s="138"/>
      <c r="BV30" s="138">
        <v>1</v>
      </c>
      <c r="BW30" s="174">
        <f t="shared" si="26"/>
        <v>6</v>
      </c>
      <c r="BX30" s="138"/>
      <c r="BY30" s="138"/>
      <c r="BZ30" s="174">
        <f t="shared" si="27"/>
        <v>6</v>
      </c>
      <c r="CA30" s="138"/>
      <c r="CB30" s="138">
        <v>1</v>
      </c>
      <c r="CC30" s="175">
        <f t="shared" si="28"/>
        <v>5</v>
      </c>
      <c r="CD30" s="141"/>
      <c r="CE30" s="141">
        <v>2</v>
      </c>
      <c r="CF30" s="176">
        <f t="shared" si="29"/>
        <v>3</v>
      </c>
      <c r="CG30" s="141"/>
      <c r="CH30" s="141">
        <v>1</v>
      </c>
      <c r="CI30" s="176">
        <f t="shared" si="30"/>
        <v>2</v>
      </c>
      <c r="CJ30" s="141"/>
      <c r="CK30" s="141"/>
      <c r="CL30" s="177">
        <f t="shared" si="31"/>
        <v>2</v>
      </c>
      <c r="CM30" s="141"/>
      <c r="CN30" s="141"/>
      <c r="CO30" s="141">
        <v>2</v>
      </c>
      <c r="CP30" s="177">
        <f t="shared" si="32"/>
        <v>0</v>
      </c>
      <c r="CQ30" s="141"/>
      <c r="CR30" s="141"/>
      <c r="CS30" s="141"/>
      <c r="CT30" s="176">
        <f t="shared" si="33"/>
        <v>0</v>
      </c>
      <c r="CU30" s="230"/>
      <c r="CV30" s="141">
        <v>20</v>
      </c>
      <c r="CW30" s="141"/>
      <c r="CX30" s="176">
        <f t="shared" si="34"/>
        <v>20</v>
      </c>
      <c r="CY30" s="141"/>
      <c r="CZ30" s="141"/>
      <c r="DA30" s="141">
        <v>3</v>
      </c>
      <c r="DB30" s="176">
        <f t="shared" si="3"/>
        <v>17</v>
      </c>
      <c r="DC30" s="141"/>
      <c r="DD30" s="141"/>
      <c r="DE30" s="175">
        <f t="shared" si="35"/>
        <v>17</v>
      </c>
      <c r="DF30" s="179"/>
      <c r="DG30" s="141"/>
      <c r="DH30" s="141">
        <v>2</v>
      </c>
      <c r="DI30" s="176">
        <f t="shared" si="36"/>
        <v>15</v>
      </c>
      <c r="DJ30" s="180"/>
      <c r="DK30" s="180"/>
      <c r="DL30" s="176">
        <f t="shared" si="37"/>
        <v>15</v>
      </c>
      <c r="DM30" s="141"/>
      <c r="DN30" s="141">
        <v>1</v>
      </c>
      <c r="DO30" s="177">
        <f t="shared" si="38"/>
        <v>14</v>
      </c>
      <c r="DP30" s="137"/>
      <c r="DQ30" s="141"/>
      <c r="DR30" s="141"/>
      <c r="DS30" s="177">
        <f t="shared" si="39"/>
        <v>14</v>
      </c>
      <c r="DT30" s="137"/>
      <c r="DU30" s="141"/>
      <c r="DV30" s="141"/>
      <c r="DW30" s="177">
        <f t="shared" si="40"/>
        <v>14</v>
      </c>
      <c r="DX30" s="141"/>
      <c r="DY30" s="141">
        <v>1</v>
      </c>
      <c r="DZ30" s="177">
        <f t="shared" si="41"/>
        <v>13</v>
      </c>
      <c r="EA30" s="138"/>
      <c r="EB30" s="138">
        <v>1</v>
      </c>
      <c r="EC30" s="175">
        <f t="shared" si="42"/>
        <v>12</v>
      </c>
      <c r="ED30" s="137"/>
      <c r="EE30" s="138"/>
      <c r="EF30" s="138"/>
      <c r="EG30" s="174">
        <f t="shared" si="43"/>
        <v>12</v>
      </c>
      <c r="EH30" s="138"/>
      <c r="EI30" s="138">
        <v>1</v>
      </c>
      <c r="EJ30" s="174">
        <f t="shared" si="44"/>
        <v>11</v>
      </c>
      <c r="EK30" s="231"/>
      <c r="EL30" s="231"/>
      <c r="EM30" s="182">
        <f t="shared" si="45"/>
        <v>11</v>
      </c>
      <c r="EN30" s="137"/>
      <c r="EO30" s="231"/>
      <c r="EP30" s="231">
        <v>1</v>
      </c>
      <c r="EQ30" s="182">
        <f t="shared" si="46"/>
        <v>10</v>
      </c>
      <c r="ER30" s="232"/>
      <c r="ES30" s="232">
        <v>2</v>
      </c>
      <c r="ET30" s="184">
        <f t="shared" si="47"/>
        <v>8</v>
      </c>
      <c r="EU30" s="137"/>
      <c r="EV30" s="232"/>
      <c r="EW30" s="232">
        <v>1</v>
      </c>
      <c r="EX30" s="184">
        <f t="shared" si="48"/>
        <v>7</v>
      </c>
      <c r="EY30" s="233"/>
      <c r="EZ30" s="231"/>
      <c r="FA30" s="231">
        <v>3</v>
      </c>
      <c r="FB30" s="184">
        <f t="shared" si="49"/>
        <v>4</v>
      </c>
      <c r="FC30" s="231"/>
      <c r="FD30" s="231"/>
      <c r="FE30" s="182">
        <f t="shared" si="50"/>
        <v>4</v>
      </c>
      <c r="FF30" s="231"/>
      <c r="FG30" s="231"/>
      <c r="FH30" s="182">
        <f t="shared" si="51"/>
        <v>4</v>
      </c>
      <c r="FI30" s="231"/>
      <c r="FJ30" s="231">
        <v>1</v>
      </c>
      <c r="FK30" s="182">
        <f t="shared" si="52"/>
        <v>3</v>
      </c>
      <c r="FL30" s="231"/>
      <c r="FM30" s="231"/>
      <c r="FN30" s="182">
        <f t="shared" si="53"/>
        <v>3</v>
      </c>
      <c r="FO30" s="137"/>
      <c r="FP30" s="231"/>
      <c r="FQ30" s="231">
        <v>1</v>
      </c>
      <c r="FR30" s="182">
        <f t="shared" si="54"/>
        <v>2</v>
      </c>
      <c r="FS30" s="137"/>
      <c r="FT30" s="231"/>
      <c r="FU30" s="231">
        <v>1</v>
      </c>
      <c r="FV30" s="182">
        <f t="shared" si="55"/>
        <v>1</v>
      </c>
      <c r="FW30" s="137"/>
      <c r="FX30" s="231"/>
      <c r="FY30" s="231"/>
      <c r="FZ30" s="182">
        <f t="shared" si="56"/>
        <v>1</v>
      </c>
      <c r="GA30" s="231"/>
      <c r="GB30" s="231"/>
      <c r="GC30" s="182">
        <f t="shared" si="57"/>
        <v>1</v>
      </c>
      <c r="GD30" s="231"/>
      <c r="GE30" s="231"/>
      <c r="GF30" s="188">
        <f t="shared" si="58"/>
        <v>1</v>
      </c>
      <c r="GG30" s="137"/>
      <c r="GH30" s="231"/>
      <c r="GI30" s="231"/>
      <c r="GJ30" s="188">
        <f t="shared" si="120"/>
        <v>1</v>
      </c>
      <c r="GK30" s="137"/>
      <c r="GL30" s="231"/>
      <c r="GM30" s="231"/>
      <c r="GN30" s="182">
        <f t="shared" si="121"/>
        <v>1</v>
      </c>
      <c r="GO30" s="231"/>
      <c r="GP30" s="231"/>
      <c r="GQ30" s="182">
        <f t="shared" si="59"/>
        <v>1</v>
      </c>
      <c r="GR30" s="231"/>
      <c r="GS30" s="231"/>
      <c r="GT30" s="182">
        <f t="shared" si="60"/>
        <v>1</v>
      </c>
      <c r="GU30" s="231">
        <v>20</v>
      </c>
      <c r="GV30" s="231">
        <v>2</v>
      </c>
      <c r="GW30" s="182">
        <f t="shared" si="61"/>
        <v>19</v>
      </c>
      <c r="GX30" s="231"/>
      <c r="GY30" s="231">
        <v>1</v>
      </c>
      <c r="GZ30" s="182">
        <f t="shared" si="62"/>
        <v>18</v>
      </c>
      <c r="HA30" s="138"/>
      <c r="HB30" s="231">
        <v>1</v>
      </c>
      <c r="HC30" s="182">
        <f t="shared" si="63"/>
        <v>17</v>
      </c>
      <c r="HD30" s="138"/>
      <c r="HE30" s="231"/>
      <c r="HF30" s="182">
        <f t="shared" si="64"/>
        <v>17</v>
      </c>
      <c r="HG30" s="231"/>
      <c r="HH30" s="231">
        <v>1</v>
      </c>
      <c r="HI30" s="182">
        <f t="shared" si="4"/>
        <v>16</v>
      </c>
      <c r="HJ30" s="231"/>
      <c r="HK30" s="231">
        <v>2</v>
      </c>
      <c r="HL30" s="182">
        <f t="shared" si="5"/>
        <v>14</v>
      </c>
      <c r="HM30" s="137"/>
      <c r="HN30" s="231"/>
      <c r="HO30" s="231"/>
      <c r="HP30" s="182">
        <f t="shared" si="65"/>
        <v>14</v>
      </c>
      <c r="HQ30" s="231"/>
      <c r="HR30" s="231"/>
      <c r="HS30" s="231"/>
      <c r="HT30" s="182">
        <f t="shared" si="66"/>
        <v>14</v>
      </c>
      <c r="HU30" s="231"/>
      <c r="HV30" s="231"/>
      <c r="HW30" s="231"/>
      <c r="HX30" s="182">
        <f t="shared" si="67"/>
        <v>14</v>
      </c>
      <c r="HY30" s="231"/>
      <c r="HZ30" s="231">
        <v>1</v>
      </c>
      <c r="IA30" s="182">
        <f t="shared" si="68"/>
        <v>13</v>
      </c>
      <c r="IB30" s="231"/>
      <c r="IC30" s="231">
        <v>1</v>
      </c>
      <c r="ID30" s="182">
        <f t="shared" si="69"/>
        <v>12</v>
      </c>
      <c r="IE30" s="138"/>
      <c r="IF30" s="138">
        <v>2</v>
      </c>
      <c r="IG30" s="175">
        <f t="shared" si="70"/>
        <v>10</v>
      </c>
      <c r="IH30" s="137"/>
      <c r="II30" s="138"/>
      <c r="IJ30" s="138">
        <v>1</v>
      </c>
      <c r="IK30" s="175">
        <f t="shared" si="71"/>
        <v>9</v>
      </c>
      <c r="IL30" s="137"/>
      <c r="IM30" s="231"/>
      <c r="IN30" s="231">
        <v>1</v>
      </c>
      <c r="IO30" s="182">
        <f t="shared" si="72"/>
        <v>8</v>
      </c>
      <c r="IP30" s="231"/>
      <c r="IQ30" s="231">
        <v>1</v>
      </c>
      <c r="IR30" s="182">
        <f t="shared" si="6"/>
        <v>7</v>
      </c>
      <c r="IS30" s="231"/>
      <c r="IT30" s="231">
        <v>1</v>
      </c>
      <c r="IU30" s="182">
        <f t="shared" si="7"/>
        <v>6</v>
      </c>
      <c r="IV30" s="231"/>
      <c r="IW30" s="231">
        <v>1</v>
      </c>
      <c r="IX30" s="182">
        <f t="shared" si="8"/>
        <v>5</v>
      </c>
      <c r="IY30" s="234"/>
      <c r="IZ30" s="234">
        <v>2</v>
      </c>
      <c r="JA30" s="189">
        <f t="shared" si="9"/>
        <v>3</v>
      </c>
      <c r="JB30" s="234"/>
      <c r="JC30" s="234">
        <v>1</v>
      </c>
      <c r="JD30" s="189">
        <f t="shared" si="73"/>
        <v>2</v>
      </c>
      <c r="JE30" s="234"/>
      <c r="JF30" s="234"/>
      <c r="JG30" s="189">
        <f t="shared" si="74"/>
        <v>2</v>
      </c>
      <c r="JH30" s="141"/>
      <c r="JI30" s="141">
        <v>1</v>
      </c>
      <c r="JJ30" s="190">
        <f t="shared" si="75"/>
        <v>1</v>
      </c>
      <c r="JK30" s="137"/>
      <c r="JL30" s="141"/>
      <c r="JM30" s="141"/>
      <c r="JN30" s="190">
        <f t="shared" si="76"/>
        <v>1</v>
      </c>
      <c r="JO30" s="137"/>
      <c r="JP30" s="235"/>
      <c r="JQ30" s="235"/>
      <c r="JR30" s="191">
        <f t="shared" si="77"/>
        <v>1</v>
      </c>
      <c r="JS30" s="155"/>
      <c r="JT30" s="236"/>
      <c r="JU30" s="236"/>
      <c r="JV30" s="194">
        <f t="shared" si="78"/>
        <v>1</v>
      </c>
      <c r="JW30" s="235"/>
      <c r="JX30" s="235"/>
      <c r="JY30" s="194">
        <f t="shared" si="79"/>
        <v>1</v>
      </c>
      <c r="JZ30" s="138"/>
      <c r="KA30" s="138"/>
      <c r="KB30" s="190">
        <f t="shared" si="80"/>
        <v>1</v>
      </c>
      <c r="KC30" s="155"/>
      <c r="KD30" s="138">
        <v>20</v>
      </c>
      <c r="KE30" s="138"/>
      <c r="KF30" s="190">
        <f t="shared" si="81"/>
        <v>21</v>
      </c>
      <c r="KG30" s="234"/>
      <c r="KH30" s="234">
        <v>5</v>
      </c>
      <c r="KI30" s="191">
        <f t="shared" si="82"/>
        <v>16</v>
      </c>
      <c r="KJ30" s="155"/>
      <c r="KK30" s="234"/>
      <c r="KL30" s="234"/>
      <c r="KM30" s="191">
        <f t="shared" si="83"/>
        <v>16</v>
      </c>
      <c r="KN30" s="155"/>
      <c r="KO30" s="234"/>
      <c r="KP30" s="234"/>
      <c r="KQ30" s="191">
        <f t="shared" si="84"/>
        <v>16</v>
      </c>
      <c r="KR30" s="138"/>
      <c r="KS30" s="138"/>
      <c r="KT30" s="174">
        <f t="shared" si="85"/>
        <v>16</v>
      </c>
      <c r="KU30" s="138"/>
      <c r="KV30" s="138"/>
      <c r="KW30" s="138">
        <v>3</v>
      </c>
      <c r="KX30" s="194">
        <f t="shared" si="86"/>
        <v>13</v>
      </c>
      <c r="KY30" s="236"/>
      <c r="KZ30" s="236"/>
      <c r="LA30" s="236"/>
      <c r="LB30" s="194">
        <f t="shared" si="87"/>
        <v>13</v>
      </c>
      <c r="LC30" s="236"/>
      <c r="LD30" s="236"/>
      <c r="LE30" s="194">
        <f t="shared" si="10"/>
        <v>13</v>
      </c>
      <c r="LF30" s="138"/>
      <c r="LG30" s="138"/>
      <c r="LH30" s="174">
        <f t="shared" si="11"/>
        <v>13</v>
      </c>
      <c r="LI30" s="237"/>
      <c r="LJ30" s="237">
        <v>2</v>
      </c>
      <c r="LK30" s="196">
        <f t="shared" si="88"/>
        <v>11</v>
      </c>
      <c r="LL30" s="138"/>
      <c r="LM30" s="138"/>
      <c r="LN30" s="138"/>
      <c r="LO30" s="174">
        <f t="shared" si="89"/>
        <v>11</v>
      </c>
      <c r="LP30" s="138"/>
      <c r="LQ30" s="138"/>
      <c r="LR30" s="138">
        <v>3</v>
      </c>
      <c r="LS30" s="174">
        <f t="shared" si="90"/>
        <v>8</v>
      </c>
      <c r="LT30" s="238"/>
      <c r="LU30" s="138"/>
      <c r="LV30" s="138">
        <v>2</v>
      </c>
      <c r="LW30" s="174">
        <f t="shared" si="91"/>
        <v>6</v>
      </c>
      <c r="LX30" s="238"/>
      <c r="LY30" s="138"/>
      <c r="LZ30" s="138">
        <v>1</v>
      </c>
      <c r="MA30" s="174">
        <f t="shared" si="92"/>
        <v>5</v>
      </c>
      <c r="MB30" s="238"/>
      <c r="MC30" s="138"/>
      <c r="MD30" s="138">
        <v>1</v>
      </c>
      <c r="ME30" s="174">
        <f t="shared" si="93"/>
        <v>4</v>
      </c>
      <c r="MF30" s="238"/>
      <c r="MG30" s="231"/>
      <c r="MH30" s="231"/>
      <c r="MI30" s="182">
        <f t="shared" si="94"/>
        <v>4</v>
      </c>
      <c r="MJ30" s="239"/>
      <c r="MK30" s="231"/>
      <c r="ML30" s="231"/>
      <c r="MM30" s="182">
        <f t="shared" si="95"/>
        <v>4</v>
      </c>
      <c r="MN30" s="239"/>
      <c r="MO30" s="138"/>
      <c r="MP30" s="138">
        <v>1</v>
      </c>
      <c r="MQ30" s="174">
        <f t="shared" si="96"/>
        <v>3</v>
      </c>
      <c r="MR30" s="238"/>
      <c r="MS30" s="138"/>
      <c r="MT30" s="138"/>
      <c r="MU30" s="174">
        <f t="shared" si="97"/>
        <v>3</v>
      </c>
      <c r="MV30" s="238"/>
      <c r="MW30" s="138"/>
      <c r="MX30" s="138">
        <v>3</v>
      </c>
      <c r="MY30" s="174">
        <f t="shared" si="98"/>
        <v>0</v>
      </c>
      <c r="MZ30" s="238"/>
      <c r="NA30" s="240"/>
      <c r="NB30" s="240"/>
      <c r="NC30" s="201">
        <f t="shared" si="122"/>
        <v>0</v>
      </c>
      <c r="ND30" s="241"/>
      <c r="NE30" s="240"/>
      <c r="NF30" s="240"/>
      <c r="NG30" s="201">
        <f t="shared" si="123"/>
        <v>0</v>
      </c>
      <c r="NH30" s="241"/>
      <c r="NI30" s="240"/>
      <c r="NJ30" s="240"/>
      <c r="NK30" s="201">
        <f t="shared" si="124"/>
        <v>0</v>
      </c>
      <c r="NL30" s="241"/>
      <c r="NM30" s="240"/>
      <c r="NN30" s="240"/>
      <c r="NO30" s="201">
        <f t="shared" si="125"/>
        <v>0</v>
      </c>
      <c r="NP30" s="241"/>
      <c r="NQ30" s="234"/>
      <c r="NR30" s="234"/>
      <c r="NS30" s="189">
        <f t="shared" si="126"/>
        <v>0</v>
      </c>
      <c r="NT30" s="242"/>
      <c r="NU30" s="234"/>
      <c r="NV30" s="234"/>
      <c r="NW30" s="189">
        <f t="shared" si="99"/>
        <v>0</v>
      </c>
      <c r="NX30" s="242"/>
      <c r="NY30" s="234"/>
      <c r="NZ30" s="234"/>
      <c r="OA30" s="189">
        <f t="shared" si="100"/>
        <v>0</v>
      </c>
      <c r="OB30" s="242"/>
      <c r="OC30" s="234">
        <v>20</v>
      </c>
      <c r="OD30" s="234">
        <v>1</v>
      </c>
      <c r="OE30" s="189">
        <f t="shared" si="101"/>
        <v>19</v>
      </c>
      <c r="OF30" s="242"/>
      <c r="OG30" s="234"/>
      <c r="OH30" s="234"/>
      <c r="OI30" s="189">
        <f t="shared" si="102"/>
        <v>19</v>
      </c>
      <c r="OJ30" s="242"/>
      <c r="OK30" s="234"/>
      <c r="OL30" s="234">
        <v>2</v>
      </c>
      <c r="OM30" s="189">
        <f t="shared" si="103"/>
        <v>17</v>
      </c>
      <c r="ON30" s="242"/>
      <c r="OO30" s="234"/>
      <c r="OP30" s="234">
        <v>3</v>
      </c>
      <c r="OQ30" s="189">
        <f t="shared" si="127"/>
        <v>14</v>
      </c>
      <c r="OR30" s="242"/>
      <c r="OS30" s="234"/>
      <c r="OT30" s="234"/>
      <c r="OU30" s="189">
        <f t="shared" si="128"/>
        <v>14</v>
      </c>
      <c r="OV30" s="242"/>
      <c r="OW30" s="234"/>
      <c r="OX30" s="234"/>
      <c r="OY30" s="189">
        <f t="shared" si="129"/>
        <v>14</v>
      </c>
      <c r="OZ30" s="242"/>
      <c r="PA30" s="234"/>
      <c r="PB30" s="234"/>
      <c r="PC30" s="189">
        <f t="shared" si="130"/>
        <v>14</v>
      </c>
      <c r="PD30" s="242"/>
      <c r="PE30" s="234"/>
      <c r="PF30" s="234"/>
      <c r="PG30" s="189">
        <f t="shared" si="131"/>
        <v>14</v>
      </c>
      <c r="PH30" s="242"/>
      <c r="PI30" s="234"/>
      <c r="PJ30" s="234">
        <v>1</v>
      </c>
      <c r="PK30" s="189">
        <f t="shared" si="132"/>
        <v>13</v>
      </c>
      <c r="PL30" s="242"/>
      <c r="PM30" s="234"/>
      <c r="PN30" s="234">
        <v>1</v>
      </c>
      <c r="PO30" s="189">
        <f t="shared" si="133"/>
        <v>12</v>
      </c>
      <c r="PP30" s="242"/>
      <c r="PQ30" s="234"/>
      <c r="PR30" s="234">
        <v>1</v>
      </c>
      <c r="PS30" s="189">
        <f t="shared" si="134"/>
        <v>11</v>
      </c>
      <c r="PT30" s="242"/>
      <c r="PU30" s="234"/>
      <c r="PV30" s="234">
        <v>4</v>
      </c>
      <c r="PW30" s="189">
        <f t="shared" si="135"/>
        <v>7</v>
      </c>
      <c r="PX30" s="242"/>
      <c r="PY30" s="234"/>
      <c r="PZ30" s="234"/>
      <c r="QA30" s="189">
        <f t="shared" si="136"/>
        <v>7</v>
      </c>
      <c r="QB30" s="242"/>
      <c r="QC30" s="234"/>
      <c r="QD30" s="234">
        <v>1</v>
      </c>
      <c r="QE30" s="189">
        <f t="shared" si="137"/>
        <v>6</v>
      </c>
      <c r="QF30" s="242"/>
      <c r="QG30" s="234"/>
      <c r="QH30" s="234"/>
      <c r="QI30" s="189">
        <f t="shared" si="138"/>
        <v>6</v>
      </c>
      <c r="QJ30" s="242"/>
      <c r="QK30" s="234"/>
      <c r="QL30" s="234">
        <v>2</v>
      </c>
      <c r="QM30" s="189">
        <f t="shared" si="139"/>
        <v>4</v>
      </c>
      <c r="QN30" s="242"/>
      <c r="QO30" s="234"/>
      <c r="QP30" s="234">
        <v>3</v>
      </c>
      <c r="QQ30" s="189">
        <f t="shared" si="140"/>
        <v>1</v>
      </c>
      <c r="QR30" s="242"/>
      <c r="QS30" s="203"/>
      <c r="QT30" s="234">
        <v>1</v>
      </c>
      <c r="QU30" s="189">
        <f t="shared" si="141"/>
        <v>0</v>
      </c>
      <c r="QV30" s="242"/>
      <c r="QW30" s="203"/>
      <c r="QX30" s="234"/>
      <c r="QY30" s="189">
        <f t="shared" si="142"/>
        <v>0</v>
      </c>
      <c r="QZ30" s="242"/>
      <c r="RA30" s="203"/>
      <c r="RB30" s="234"/>
      <c r="RC30" s="189">
        <f t="shared" si="143"/>
        <v>0</v>
      </c>
      <c r="RD30" s="242"/>
      <c r="RE30" s="203"/>
      <c r="RF30" s="234"/>
      <c r="RG30" s="189">
        <f t="shared" si="144"/>
        <v>0</v>
      </c>
      <c r="RH30" s="242"/>
      <c r="RI30" s="203"/>
      <c r="RJ30" s="234"/>
      <c r="RK30" s="189">
        <f t="shared" si="145"/>
        <v>0</v>
      </c>
      <c r="RL30" s="242"/>
      <c r="RM30" s="203"/>
      <c r="RN30" s="234"/>
      <c r="RO30" s="189">
        <f t="shared" si="146"/>
        <v>0</v>
      </c>
      <c r="RP30" s="242"/>
      <c r="RQ30" s="203"/>
      <c r="RR30" s="234"/>
      <c r="RS30" s="189">
        <f t="shared" si="147"/>
        <v>0</v>
      </c>
      <c r="RT30" s="242"/>
      <c r="RU30" s="203"/>
      <c r="RV30" s="234"/>
      <c r="RW30" s="189">
        <f t="shared" si="148"/>
        <v>0</v>
      </c>
      <c r="RX30" s="242"/>
      <c r="RY30" s="203"/>
      <c r="RZ30" s="234"/>
      <c r="SA30" s="189">
        <f t="shared" si="104"/>
        <v>0</v>
      </c>
      <c r="SB30" s="242"/>
      <c r="SC30" s="203"/>
      <c r="SD30" s="234"/>
      <c r="SE30" s="189">
        <f t="shared" si="105"/>
        <v>0</v>
      </c>
      <c r="SF30" s="242"/>
      <c r="SG30" s="203"/>
      <c r="SH30" s="234"/>
      <c r="SI30" s="189">
        <f t="shared" si="106"/>
        <v>0</v>
      </c>
      <c r="SJ30" s="242"/>
      <c r="SK30" s="203"/>
      <c r="SL30" s="234"/>
      <c r="SM30" s="189">
        <f t="shared" si="107"/>
        <v>0</v>
      </c>
      <c r="SN30" s="242"/>
      <c r="SO30" s="203">
        <v>20</v>
      </c>
      <c r="SP30" s="234">
        <v>4</v>
      </c>
      <c r="SQ30" s="189">
        <f t="shared" si="108"/>
        <v>16</v>
      </c>
      <c r="SR30" s="242"/>
      <c r="SS30" s="203"/>
      <c r="ST30" s="234">
        <v>1</v>
      </c>
      <c r="SU30" s="189">
        <f t="shared" si="109"/>
        <v>15</v>
      </c>
      <c r="SV30" s="242"/>
      <c r="SW30" s="203"/>
      <c r="SX30" s="234">
        <v>5</v>
      </c>
      <c r="SY30" s="189">
        <f t="shared" si="110"/>
        <v>10</v>
      </c>
      <c r="SZ30" s="242"/>
      <c r="TA30" s="203"/>
      <c r="TB30" s="234">
        <v>2</v>
      </c>
      <c r="TC30" s="189">
        <f t="shared" si="111"/>
        <v>8</v>
      </c>
      <c r="TD30" s="242"/>
      <c r="TE30" s="204">
        <f t="shared" si="112"/>
        <v>16</v>
      </c>
      <c r="TF30" s="205">
        <f t="shared" si="113"/>
        <v>0.61538461538461542</v>
      </c>
      <c r="TG30" s="123"/>
      <c r="TH30" s="204">
        <f t="shared" si="114"/>
        <v>22</v>
      </c>
      <c r="TI30" s="205">
        <f t="shared" si="115"/>
        <v>0.84615384615384615</v>
      </c>
      <c r="TJ30" s="124"/>
      <c r="TK30" s="204">
        <f t="shared" si="116"/>
        <v>17</v>
      </c>
      <c r="TL30" s="205">
        <f t="shared" si="117"/>
        <v>0.62962962962962965</v>
      </c>
      <c r="TM30" s="124"/>
      <c r="TN30" s="204">
        <f t="shared" si="118"/>
        <v>55</v>
      </c>
      <c r="TO30" s="205">
        <f t="shared" si="119"/>
        <v>0.69620253164556967</v>
      </c>
    </row>
    <row r="31" spans="1:535" ht="30.75" customHeight="1" x14ac:dyDescent="0.45">
      <c r="A31" s="207">
        <v>27</v>
      </c>
      <c r="B31" s="217" t="s">
        <v>278</v>
      </c>
      <c r="C31" s="222" t="s">
        <v>122</v>
      </c>
      <c r="D31" s="211">
        <v>0</v>
      </c>
      <c r="E31" s="223"/>
      <c r="F31" s="224"/>
      <c r="G31" s="211">
        <f t="shared" si="149"/>
        <v>0</v>
      </c>
      <c r="H31" s="225"/>
      <c r="I31" s="223"/>
      <c r="J31" s="224"/>
      <c r="K31" s="211">
        <v>0</v>
      </c>
      <c r="L31" s="225"/>
      <c r="M31" s="223"/>
      <c r="N31" s="224"/>
      <c r="O31" s="211">
        <v>0</v>
      </c>
      <c r="P31" s="226"/>
      <c r="Q31" s="223"/>
      <c r="R31" s="224"/>
      <c r="S31" s="211">
        <v>0</v>
      </c>
      <c r="T31" s="225"/>
      <c r="U31" s="227"/>
      <c r="V31" s="228"/>
      <c r="W31" s="165">
        <f t="shared" si="150"/>
        <v>0</v>
      </c>
      <c r="X31" s="229"/>
      <c r="Y31" s="229"/>
      <c r="Z31" s="165">
        <f t="shared" si="13"/>
        <v>0</v>
      </c>
      <c r="AA31" s="137"/>
      <c r="AB31" s="138"/>
      <c r="AC31" s="169">
        <f t="shared" si="14"/>
        <v>0</v>
      </c>
      <c r="AD31" s="137"/>
      <c r="AE31" s="138"/>
      <c r="AF31" s="169">
        <f t="shared" si="15"/>
        <v>0</v>
      </c>
      <c r="AG31" s="138"/>
      <c r="AH31" s="138"/>
      <c r="AI31" s="170">
        <f t="shared" si="16"/>
        <v>0</v>
      </c>
      <c r="AJ31" s="137"/>
      <c r="AK31" s="137"/>
      <c r="AL31" s="141"/>
      <c r="AM31" s="172">
        <f t="shared" si="17"/>
        <v>0</v>
      </c>
      <c r="AN31" s="137"/>
      <c r="AO31" s="141"/>
      <c r="AP31" s="141"/>
      <c r="AQ31" s="172">
        <f t="shared" si="18"/>
        <v>0</v>
      </c>
      <c r="AR31" s="141"/>
      <c r="AS31" s="137"/>
      <c r="AT31" s="141"/>
      <c r="AU31" s="172">
        <f t="shared" si="19"/>
        <v>0</v>
      </c>
      <c r="AV31" s="138"/>
      <c r="AW31" s="138"/>
      <c r="AX31" s="138"/>
      <c r="AY31" s="169">
        <f t="shared" si="20"/>
        <v>0</v>
      </c>
      <c r="AZ31" s="138"/>
      <c r="BA31" s="138"/>
      <c r="BB31" s="169">
        <f t="shared" si="21"/>
        <v>0</v>
      </c>
      <c r="BC31" s="138"/>
      <c r="BD31" s="138"/>
      <c r="BE31" s="169">
        <f t="shared" si="22"/>
        <v>0</v>
      </c>
      <c r="BF31" s="138"/>
      <c r="BG31" s="138"/>
      <c r="BH31" s="174">
        <f t="shared" si="1"/>
        <v>0</v>
      </c>
      <c r="BI31" s="138"/>
      <c r="BJ31" s="138"/>
      <c r="BK31" s="174">
        <f t="shared" si="23"/>
        <v>0</v>
      </c>
      <c r="BL31" s="138"/>
      <c r="BM31" s="138"/>
      <c r="BN31" s="174">
        <f t="shared" si="24"/>
        <v>0</v>
      </c>
      <c r="BO31" s="138"/>
      <c r="BP31" s="138"/>
      <c r="BQ31" s="174">
        <f t="shared" si="25"/>
        <v>0</v>
      </c>
      <c r="BR31" s="138"/>
      <c r="BS31" s="138"/>
      <c r="BT31" s="174">
        <f t="shared" si="2"/>
        <v>0</v>
      </c>
      <c r="BU31" s="138"/>
      <c r="BV31" s="138"/>
      <c r="BW31" s="174">
        <f t="shared" si="26"/>
        <v>0</v>
      </c>
      <c r="BX31" s="138"/>
      <c r="BY31" s="138"/>
      <c r="BZ31" s="174">
        <f t="shared" si="27"/>
        <v>0</v>
      </c>
      <c r="CA31" s="138"/>
      <c r="CB31" s="138"/>
      <c r="CC31" s="175">
        <f t="shared" si="28"/>
        <v>0</v>
      </c>
      <c r="CD31" s="141"/>
      <c r="CE31" s="141"/>
      <c r="CF31" s="176">
        <f t="shared" si="29"/>
        <v>0</v>
      </c>
      <c r="CG31" s="141"/>
      <c r="CH31" s="141"/>
      <c r="CI31" s="176">
        <f t="shared" si="30"/>
        <v>0</v>
      </c>
      <c r="CJ31" s="141"/>
      <c r="CK31" s="141"/>
      <c r="CL31" s="177">
        <f t="shared" si="31"/>
        <v>0</v>
      </c>
      <c r="CM31" s="141"/>
      <c r="CN31" s="141"/>
      <c r="CO31" s="141"/>
      <c r="CP31" s="177">
        <f t="shared" si="32"/>
        <v>0</v>
      </c>
      <c r="CQ31" s="141"/>
      <c r="CR31" s="141"/>
      <c r="CS31" s="141"/>
      <c r="CT31" s="176">
        <f t="shared" si="33"/>
        <v>0</v>
      </c>
      <c r="CU31" s="230"/>
      <c r="CV31" s="141"/>
      <c r="CW31" s="141"/>
      <c r="CX31" s="176">
        <f t="shared" si="34"/>
        <v>0</v>
      </c>
      <c r="CY31" s="141"/>
      <c r="CZ31" s="141"/>
      <c r="DA31" s="141"/>
      <c r="DB31" s="176">
        <f t="shared" si="3"/>
        <v>0</v>
      </c>
      <c r="DC31" s="141"/>
      <c r="DD31" s="141"/>
      <c r="DE31" s="175">
        <f t="shared" si="35"/>
        <v>0</v>
      </c>
      <c r="DF31" s="179"/>
      <c r="DG31" s="141"/>
      <c r="DH31" s="141"/>
      <c r="DI31" s="176">
        <f t="shared" si="36"/>
        <v>0</v>
      </c>
      <c r="DJ31" s="180"/>
      <c r="DK31" s="180"/>
      <c r="DL31" s="176">
        <f t="shared" si="37"/>
        <v>0</v>
      </c>
      <c r="DM31" s="141"/>
      <c r="DN31" s="141"/>
      <c r="DO31" s="177">
        <f t="shared" si="38"/>
        <v>0</v>
      </c>
      <c r="DP31" s="137"/>
      <c r="DQ31" s="141"/>
      <c r="DR31" s="141"/>
      <c r="DS31" s="177">
        <f t="shared" si="39"/>
        <v>0</v>
      </c>
      <c r="DT31" s="137"/>
      <c r="DU31" s="141"/>
      <c r="DV31" s="141"/>
      <c r="DW31" s="177">
        <f t="shared" si="40"/>
        <v>0</v>
      </c>
      <c r="DX31" s="141"/>
      <c r="DY31" s="141"/>
      <c r="DZ31" s="177">
        <f t="shared" si="41"/>
        <v>0</v>
      </c>
      <c r="EA31" s="138"/>
      <c r="EB31" s="138"/>
      <c r="EC31" s="175">
        <f t="shared" si="42"/>
        <v>0</v>
      </c>
      <c r="ED31" s="137"/>
      <c r="EE31" s="138"/>
      <c r="EF31" s="138"/>
      <c r="EG31" s="174">
        <f t="shared" si="43"/>
        <v>0</v>
      </c>
      <c r="EH31" s="138"/>
      <c r="EI31" s="138"/>
      <c r="EJ31" s="174">
        <f t="shared" si="44"/>
        <v>0</v>
      </c>
      <c r="EK31" s="231"/>
      <c r="EL31" s="231"/>
      <c r="EM31" s="182">
        <f t="shared" si="45"/>
        <v>0</v>
      </c>
      <c r="EN31" s="137"/>
      <c r="EO31" s="231"/>
      <c r="EP31" s="231"/>
      <c r="EQ31" s="182">
        <f t="shared" si="46"/>
        <v>0</v>
      </c>
      <c r="ER31" s="232"/>
      <c r="ES31" s="232"/>
      <c r="ET31" s="184">
        <f t="shared" si="47"/>
        <v>0</v>
      </c>
      <c r="EU31" s="137"/>
      <c r="EV31" s="232"/>
      <c r="EW31" s="232"/>
      <c r="EX31" s="184">
        <f t="shared" si="48"/>
        <v>0</v>
      </c>
      <c r="EY31" s="233"/>
      <c r="EZ31" s="231"/>
      <c r="FA31" s="231"/>
      <c r="FB31" s="184">
        <f t="shared" si="49"/>
        <v>0</v>
      </c>
      <c r="FC31" s="231"/>
      <c r="FD31" s="231"/>
      <c r="FE31" s="182">
        <f t="shared" si="50"/>
        <v>0</v>
      </c>
      <c r="FF31" s="231"/>
      <c r="FG31" s="231"/>
      <c r="FH31" s="182">
        <f t="shared" si="51"/>
        <v>0</v>
      </c>
      <c r="FI31" s="231"/>
      <c r="FJ31" s="231"/>
      <c r="FK31" s="182">
        <f t="shared" si="52"/>
        <v>0</v>
      </c>
      <c r="FL31" s="231"/>
      <c r="FM31" s="231"/>
      <c r="FN31" s="182">
        <f t="shared" si="53"/>
        <v>0</v>
      </c>
      <c r="FO31" s="137"/>
      <c r="FP31" s="231"/>
      <c r="FQ31" s="231"/>
      <c r="FR31" s="182">
        <f t="shared" si="54"/>
        <v>0</v>
      </c>
      <c r="FS31" s="137"/>
      <c r="FT31" s="231"/>
      <c r="FU31" s="231"/>
      <c r="FV31" s="182">
        <f t="shared" si="55"/>
        <v>0</v>
      </c>
      <c r="FW31" s="137"/>
      <c r="FX31" s="231"/>
      <c r="FY31" s="231"/>
      <c r="FZ31" s="182">
        <f t="shared" si="56"/>
        <v>0</v>
      </c>
      <c r="GA31" s="231"/>
      <c r="GB31" s="231"/>
      <c r="GC31" s="182">
        <f t="shared" si="57"/>
        <v>0</v>
      </c>
      <c r="GD31" s="231"/>
      <c r="GE31" s="231"/>
      <c r="GF31" s="188">
        <f t="shared" si="58"/>
        <v>0</v>
      </c>
      <c r="GG31" s="137"/>
      <c r="GH31" s="231"/>
      <c r="GI31" s="231"/>
      <c r="GJ31" s="188">
        <f t="shared" si="120"/>
        <v>0</v>
      </c>
      <c r="GK31" s="137"/>
      <c r="GL31" s="231"/>
      <c r="GM31" s="231"/>
      <c r="GN31" s="182">
        <f t="shared" si="121"/>
        <v>0</v>
      </c>
      <c r="GO31" s="231"/>
      <c r="GP31" s="231"/>
      <c r="GQ31" s="182">
        <f t="shared" si="59"/>
        <v>0</v>
      </c>
      <c r="GR31" s="231"/>
      <c r="GS31" s="231"/>
      <c r="GT31" s="182">
        <f t="shared" si="60"/>
        <v>0</v>
      </c>
      <c r="GU31" s="231"/>
      <c r="GV31" s="231"/>
      <c r="GW31" s="182">
        <f t="shared" si="61"/>
        <v>0</v>
      </c>
      <c r="GX31" s="231"/>
      <c r="GY31" s="231"/>
      <c r="GZ31" s="182">
        <f t="shared" si="62"/>
        <v>0</v>
      </c>
      <c r="HA31" s="138"/>
      <c r="HB31" s="231"/>
      <c r="HC31" s="182">
        <f t="shared" si="63"/>
        <v>0</v>
      </c>
      <c r="HD31" s="138"/>
      <c r="HE31" s="231"/>
      <c r="HF31" s="182">
        <f t="shared" si="64"/>
        <v>0</v>
      </c>
      <c r="HG31" s="231"/>
      <c r="HH31" s="231"/>
      <c r="HI31" s="182">
        <f t="shared" si="4"/>
        <v>0</v>
      </c>
      <c r="HJ31" s="231"/>
      <c r="HK31" s="231"/>
      <c r="HL31" s="182">
        <f t="shared" si="5"/>
        <v>0</v>
      </c>
      <c r="HM31" s="137"/>
      <c r="HN31" s="231"/>
      <c r="HO31" s="231"/>
      <c r="HP31" s="182">
        <f t="shared" si="65"/>
        <v>0</v>
      </c>
      <c r="HQ31" s="231"/>
      <c r="HR31" s="231"/>
      <c r="HS31" s="231"/>
      <c r="HT31" s="182">
        <f t="shared" si="66"/>
        <v>0</v>
      </c>
      <c r="HU31" s="231"/>
      <c r="HV31" s="231"/>
      <c r="HW31" s="231"/>
      <c r="HX31" s="182">
        <f t="shared" si="67"/>
        <v>0</v>
      </c>
      <c r="HY31" s="231"/>
      <c r="HZ31" s="231"/>
      <c r="IA31" s="182">
        <f t="shared" si="68"/>
        <v>0</v>
      </c>
      <c r="IB31" s="231"/>
      <c r="IC31" s="231"/>
      <c r="ID31" s="182">
        <f t="shared" si="69"/>
        <v>0</v>
      </c>
      <c r="IE31" s="138"/>
      <c r="IF31" s="138"/>
      <c r="IG31" s="175">
        <f t="shared" si="70"/>
        <v>0</v>
      </c>
      <c r="IH31" s="137"/>
      <c r="II31" s="138"/>
      <c r="IJ31" s="138"/>
      <c r="IK31" s="175">
        <f t="shared" si="71"/>
        <v>0</v>
      </c>
      <c r="IL31" s="137"/>
      <c r="IM31" s="231"/>
      <c r="IN31" s="231"/>
      <c r="IO31" s="182">
        <f t="shared" si="72"/>
        <v>0</v>
      </c>
      <c r="IP31" s="231"/>
      <c r="IQ31" s="231"/>
      <c r="IR31" s="182">
        <f t="shared" si="6"/>
        <v>0</v>
      </c>
      <c r="IS31" s="231"/>
      <c r="IT31" s="231"/>
      <c r="IU31" s="182">
        <f t="shared" si="7"/>
        <v>0</v>
      </c>
      <c r="IV31" s="231"/>
      <c r="IW31" s="231"/>
      <c r="IX31" s="182">
        <f t="shared" si="8"/>
        <v>0</v>
      </c>
      <c r="IY31" s="234"/>
      <c r="IZ31" s="234"/>
      <c r="JA31" s="189">
        <f t="shared" si="9"/>
        <v>0</v>
      </c>
      <c r="JB31" s="234"/>
      <c r="JC31" s="234"/>
      <c r="JD31" s="189">
        <f t="shared" si="73"/>
        <v>0</v>
      </c>
      <c r="JE31" s="234"/>
      <c r="JF31" s="234"/>
      <c r="JG31" s="189">
        <f t="shared" si="74"/>
        <v>0</v>
      </c>
      <c r="JH31" s="141"/>
      <c r="JI31" s="141"/>
      <c r="JJ31" s="190">
        <f t="shared" si="75"/>
        <v>0</v>
      </c>
      <c r="JK31" s="137"/>
      <c r="JL31" s="141"/>
      <c r="JM31" s="141"/>
      <c r="JN31" s="190">
        <f t="shared" si="76"/>
        <v>0</v>
      </c>
      <c r="JO31" s="137"/>
      <c r="JP31" s="235"/>
      <c r="JQ31" s="235"/>
      <c r="JR31" s="191">
        <f t="shared" si="77"/>
        <v>0</v>
      </c>
      <c r="JS31" s="155"/>
      <c r="JT31" s="236"/>
      <c r="JU31" s="236"/>
      <c r="JV31" s="194">
        <f t="shared" si="78"/>
        <v>0</v>
      </c>
      <c r="JW31" s="235"/>
      <c r="JX31" s="235"/>
      <c r="JY31" s="194">
        <f t="shared" si="79"/>
        <v>0</v>
      </c>
      <c r="JZ31" s="138"/>
      <c r="KA31" s="138"/>
      <c r="KB31" s="190">
        <f t="shared" si="80"/>
        <v>0</v>
      </c>
      <c r="KC31" s="155"/>
      <c r="KD31" s="138"/>
      <c r="KE31" s="138"/>
      <c r="KF31" s="190">
        <f t="shared" si="81"/>
        <v>0</v>
      </c>
      <c r="KG31" s="234"/>
      <c r="KH31" s="234"/>
      <c r="KI31" s="191">
        <f t="shared" si="82"/>
        <v>0</v>
      </c>
      <c r="KJ31" s="155"/>
      <c r="KK31" s="234"/>
      <c r="KL31" s="234"/>
      <c r="KM31" s="191">
        <f t="shared" si="83"/>
        <v>0</v>
      </c>
      <c r="KN31" s="155"/>
      <c r="KO31" s="234"/>
      <c r="KP31" s="234"/>
      <c r="KQ31" s="191">
        <f t="shared" si="84"/>
        <v>0</v>
      </c>
      <c r="KR31" s="138"/>
      <c r="KS31" s="138"/>
      <c r="KT31" s="174">
        <f t="shared" si="85"/>
        <v>0</v>
      </c>
      <c r="KU31" s="138"/>
      <c r="KV31" s="138"/>
      <c r="KW31" s="138"/>
      <c r="KX31" s="194">
        <f t="shared" si="86"/>
        <v>0</v>
      </c>
      <c r="KY31" s="236"/>
      <c r="KZ31" s="236"/>
      <c r="LA31" s="236"/>
      <c r="LB31" s="194">
        <f t="shared" si="87"/>
        <v>0</v>
      </c>
      <c r="LC31" s="236"/>
      <c r="LD31" s="236"/>
      <c r="LE31" s="194">
        <f t="shared" si="10"/>
        <v>0</v>
      </c>
      <c r="LF31" s="138"/>
      <c r="LG31" s="138"/>
      <c r="LH31" s="174">
        <f t="shared" si="11"/>
        <v>0</v>
      </c>
      <c r="LI31" s="237"/>
      <c r="LJ31" s="237"/>
      <c r="LK31" s="196">
        <f t="shared" si="88"/>
        <v>0</v>
      </c>
      <c r="LL31" s="138"/>
      <c r="LM31" s="138"/>
      <c r="LN31" s="138"/>
      <c r="LO31" s="174">
        <f t="shared" si="89"/>
        <v>0</v>
      </c>
      <c r="LP31" s="138"/>
      <c r="LQ31" s="138"/>
      <c r="LR31" s="138"/>
      <c r="LS31" s="174">
        <f t="shared" si="90"/>
        <v>0</v>
      </c>
      <c r="LT31" s="238"/>
      <c r="LU31" s="138"/>
      <c r="LV31" s="138"/>
      <c r="LW31" s="174">
        <f t="shared" si="91"/>
        <v>0</v>
      </c>
      <c r="LX31" s="238"/>
      <c r="LY31" s="138"/>
      <c r="LZ31" s="138"/>
      <c r="MA31" s="174">
        <f t="shared" si="92"/>
        <v>0</v>
      </c>
      <c r="MB31" s="238"/>
      <c r="MC31" s="138"/>
      <c r="MD31" s="138"/>
      <c r="ME31" s="174">
        <f t="shared" si="93"/>
        <v>0</v>
      </c>
      <c r="MF31" s="238"/>
      <c r="MG31" s="231"/>
      <c r="MH31" s="231"/>
      <c r="MI31" s="182">
        <f t="shared" si="94"/>
        <v>0</v>
      </c>
      <c r="MJ31" s="239"/>
      <c r="MK31" s="231"/>
      <c r="ML31" s="231"/>
      <c r="MM31" s="182">
        <f t="shared" si="95"/>
        <v>0</v>
      </c>
      <c r="MN31" s="239"/>
      <c r="MO31" s="138"/>
      <c r="MP31" s="138"/>
      <c r="MQ31" s="174">
        <f t="shared" si="96"/>
        <v>0</v>
      </c>
      <c r="MR31" s="238"/>
      <c r="MS31" s="138"/>
      <c r="MT31" s="138"/>
      <c r="MU31" s="174">
        <f t="shared" si="97"/>
        <v>0</v>
      </c>
      <c r="MV31" s="238"/>
      <c r="MW31" s="138"/>
      <c r="MX31" s="138"/>
      <c r="MY31" s="174">
        <f t="shared" si="98"/>
        <v>0</v>
      </c>
      <c r="MZ31" s="238"/>
      <c r="NA31" s="240"/>
      <c r="NB31" s="240"/>
      <c r="NC31" s="201">
        <f t="shared" si="122"/>
        <v>0</v>
      </c>
      <c r="ND31" s="241"/>
      <c r="NE31" s="240"/>
      <c r="NF31" s="240"/>
      <c r="NG31" s="201">
        <f t="shared" si="123"/>
        <v>0</v>
      </c>
      <c r="NH31" s="241"/>
      <c r="NI31" s="240">
        <v>15</v>
      </c>
      <c r="NJ31" s="240"/>
      <c r="NK31" s="201">
        <f t="shared" si="124"/>
        <v>15</v>
      </c>
      <c r="NL31" s="241"/>
      <c r="NM31" s="240"/>
      <c r="NN31" s="240"/>
      <c r="NO31" s="201">
        <f t="shared" si="125"/>
        <v>15</v>
      </c>
      <c r="NP31" s="241"/>
      <c r="NQ31" s="234"/>
      <c r="NR31" s="234"/>
      <c r="NS31" s="189">
        <f t="shared" si="126"/>
        <v>15</v>
      </c>
      <c r="NT31" s="242"/>
      <c r="NU31" s="234"/>
      <c r="NV31" s="234"/>
      <c r="NW31" s="189">
        <f t="shared" si="99"/>
        <v>15</v>
      </c>
      <c r="NX31" s="242"/>
      <c r="NY31" s="234"/>
      <c r="NZ31" s="234"/>
      <c r="OA31" s="189">
        <f t="shared" si="100"/>
        <v>15</v>
      </c>
      <c r="OB31" s="242"/>
      <c r="OC31" s="234"/>
      <c r="OD31" s="234"/>
      <c r="OE31" s="189">
        <f t="shared" si="101"/>
        <v>15</v>
      </c>
      <c r="OF31" s="242"/>
      <c r="OG31" s="234"/>
      <c r="OH31" s="234"/>
      <c r="OI31" s="189">
        <f t="shared" si="102"/>
        <v>15</v>
      </c>
      <c r="OJ31" s="242"/>
      <c r="OK31" s="234"/>
      <c r="OL31" s="234"/>
      <c r="OM31" s="189">
        <f t="shared" si="103"/>
        <v>15</v>
      </c>
      <c r="ON31" s="242"/>
      <c r="OO31" s="234"/>
      <c r="OP31" s="234"/>
      <c r="OQ31" s="189">
        <f t="shared" si="127"/>
        <v>15</v>
      </c>
      <c r="OR31" s="242"/>
      <c r="OS31" s="234"/>
      <c r="OT31" s="234">
        <v>1</v>
      </c>
      <c r="OU31" s="189">
        <f t="shared" si="128"/>
        <v>14</v>
      </c>
      <c r="OV31" s="242"/>
      <c r="OW31" s="234"/>
      <c r="OX31" s="234">
        <v>1</v>
      </c>
      <c r="OY31" s="189">
        <f t="shared" si="129"/>
        <v>13</v>
      </c>
      <c r="OZ31" s="242"/>
      <c r="PA31" s="234"/>
      <c r="PB31" s="234">
        <v>2</v>
      </c>
      <c r="PC31" s="189">
        <f t="shared" si="130"/>
        <v>11</v>
      </c>
      <c r="PD31" s="242"/>
      <c r="PE31" s="234"/>
      <c r="PF31" s="234">
        <v>1</v>
      </c>
      <c r="PG31" s="189">
        <f t="shared" si="131"/>
        <v>10</v>
      </c>
      <c r="PH31" s="242"/>
      <c r="PI31" s="234"/>
      <c r="PJ31" s="234">
        <v>2</v>
      </c>
      <c r="PK31" s="189">
        <f t="shared" si="132"/>
        <v>8</v>
      </c>
      <c r="PL31" s="242"/>
      <c r="PM31" s="234">
        <v>7</v>
      </c>
      <c r="PN31" s="234">
        <v>2</v>
      </c>
      <c r="PO31" s="189">
        <f t="shared" si="133"/>
        <v>13</v>
      </c>
      <c r="PP31" s="242"/>
      <c r="PQ31" s="234"/>
      <c r="PR31" s="234">
        <v>1</v>
      </c>
      <c r="PS31" s="189">
        <f t="shared" si="134"/>
        <v>12</v>
      </c>
      <c r="PT31" s="242"/>
      <c r="PU31" s="234"/>
      <c r="PV31" s="234">
        <v>1</v>
      </c>
      <c r="PW31" s="189">
        <f t="shared" si="135"/>
        <v>11</v>
      </c>
      <c r="PX31" s="242"/>
      <c r="PY31" s="234"/>
      <c r="PZ31" s="234">
        <v>3</v>
      </c>
      <c r="QA31" s="189">
        <f t="shared" si="136"/>
        <v>8</v>
      </c>
      <c r="QB31" s="242"/>
      <c r="QC31" s="234"/>
      <c r="QD31" s="234">
        <v>1</v>
      </c>
      <c r="QE31" s="189">
        <f t="shared" si="137"/>
        <v>7</v>
      </c>
      <c r="QF31" s="242"/>
      <c r="QG31" s="234"/>
      <c r="QH31" s="234"/>
      <c r="QI31" s="189">
        <f t="shared" si="138"/>
        <v>7</v>
      </c>
      <c r="QJ31" s="242"/>
      <c r="QK31" s="234"/>
      <c r="QL31" s="234"/>
      <c r="QM31" s="189">
        <f t="shared" si="139"/>
        <v>7</v>
      </c>
      <c r="QN31" s="242"/>
      <c r="QO31" s="234"/>
      <c r="QP31" s="234">
        <v>2</v>
      </c>
      <c r="QQ31" s="189">
        <f t="shared" si="140"/>
        <v>5</v>
      </c>
      <c r="QR31" s="242"/>
      <c r="QS31" s="203"/>
      <c r="QT31" s="234">
        <v>1</v>
      </c>
      <c r="QU31" s="189">
        <f t="shared" si="141"/>
        <v>4</v>
      </c>
      <c r="QV31" s="242"/>
      <c r="QW31" s="203"/>
      <c r="QX31" s="234">
        <v>2</v>
      </c>
      <c r="QY31" s="189">
        <f t="shared" si="142"/>
        <v>2</v>
      </c>
      <c r="QZ31" s="242"/>
      <c r="RA31" s="203">
        <v>4</v>
      </c>
      <c r="RB31" s="234">
        <v>3</v>
      </c>
      <c r="RC31" s="189">
        <f t="shared" si="143"/>
        <v>3</v>
      </c>
      <c r="RD31" s="242"/>
      <c r="RE31" s="203"/>
      <c r="RF31" s="234"/>
      <c r="RG31" s="189">
        <f t="shared" si="144"/>
        <v>3</v>
      </c>
      <c r="RH31" s="242"/>
      <c r="RI31" s="203"/>
      <c r="RJ31" s="234"/>
      <c r="RK31" s="189">
        <f t="shared" si="145"/>
        <v>3</v>
      </c>
      <c r="RL31" s="242"/>
      <c r="RM31" s="203"/>
      <c r="RN31" s="234">
        <v>2</v>
      </c>
      <c r="RO31" s="189">
        <f t="shared" si="146"/>
        <v>1</v>
      </c>
      <c r="RP31" s="242"/>
      <c r="RQ31" s="203">
        <v>1</v>
      </c>
      <c r="RR31" s="234">
        <v>2</v>
      </c>
      <c r="RS31" s="189">
        <f t="shared" si="147"/>
        <v>0</v>
      </c>
      <c r="RT31" s="242"/>
      <c r="RU31" s="203">
        <v>14</v>
      </c>
      <c r="RV31" s="234">
        <v>1</v>
      </c>
      <c r="RW31" s="189">
        <f t="shared" si="148"/>
        <v>13</v>
      </c>
      <c r="RX31" s="242"/>
      <c r="RY31" s="203"/>
      <c r="RZ31" s="234">
        <v>1</v>
      </c>
      <c r="SA31" s="189">
        <f t="shared" si="104"/>
        <v>12</v>
      </c>
      <c r="SB31" s="242"/>
      <c r="SC31" s="203"/>
      <c r="SD31" s="234">
        <v>3</v>
      </c>
      <c r="SE31" s="189">
        <f t="shared" si="105"/>
        <v>9</v>
      </c>
      <c r="SF31" s="242"/>
      <c r="SG31" s="203"/>
      <c r="SH31" s="234">
        <v>2</v>
      </c>
      <c r="SI31" s="189">
        <f t="shared" si="106"/>
        <v>7</v>
      </c>
      <c r="SJ31" s="242"/>
      <c r="SK31" s="203"/>
      <c r="SL31" s="234"/>
      <c r="SM31" s="189">
        <f t="shared" si="107"/>
        <v>7</v>
      </c>
      <c r="SN31" s="242"/>
      <c r="SO31" s="203"/>
      <c r="SP31" s="234"/>
      <c r="SQ31" s="189">
        <f t="shared" si="108"/>
        <v>7</v>
      </c>
      <c r="SR31" s="242"/>
      <c r="SS31" s="203"/>
      <c r="ST31" s="234">
        <v>1</v>
      </c>
      <c r="SU31" s="189">
        <f t="shared" si="109"/>
        <v>6</v>
      </c>
      <c r="SV31" s="242"/>
      <c r="SW31" s="203"/>
      <c r="SX31" s="234">
        <v>1</v>
      </c>
      <c r="SY31" s="189">
        <f t="shared" si="110"/>
        <v>5</v>
      </c>
      <c r="SZ31" s="242"/>
      <c r="TA31" s="203"/>
      <c r="TB31" s="234">
        <v>1</v>
      </c>
      <c r="TC31" s="189">
        <f t="shared" si="111"/>
        <v>4</v>
      </c>
      <c r="TD31" s="242"/>
      <c r="TE31" s="204">
        <f t="shared" si="112"/>
        <v>0</v>
      </c>
      <c r="TF31" s="205">
        <f t="shared" si="113"/>
        <v>0</v>
      </c>
      <c r="TG31" s="123"/>
      <c r="TH31" s="204">
        <f t="shared" si="114"/>
        <v>0</v>
      </c>
      <c r="TI31" s="205">
        <f t="shared" si="115"/>
        <v>0</v>
      </c>
      <c r="TJ31" s="124"/>
      <c r="TK31" s="204">
        <f t="shared" si="116"/>
        <v>0</v>
      </c>
      <c r="TL31" s="205">
        <f t="shared" si="117"/>
        <v>0</v>
      </c>
      <c r="TM31" s="124"/>
      <c r="TN31" s="204">
        <f t="shared" si="118"/>
        <v>0</v>
      </c>
      <c r="TO31" s="205">
        <f t="shared" si="119"/>
        <v>0</v>
      </c>
    </row>
    <row r="32" spans="1:535" ht="29.25" thickBot="1" x14ac:dyDescent="0.5">
      <c r="A32" s="207">
        <v>28</v>
      </c>
      <c r="B32" s="217" t="s">
        <v>278</v>
      </c>
      <c r="C32" s="222" t="s">
        <v>108</v>
      </c>
      <c r="D32" s="211">
        <v>1</v>
      </c>
      <c r="E32" s="223">
        <v>2</v>
      </c>
      <c r="F32" s="245"/>
      <c r="G32" s="211">
        <f t="shared" si="149"/>
        <v>3</v>
      </c>
      <c r="H32" s="225"/>
      <c r="I32" s="223"/>
      <c r="J32" s="245"/>
      <c r="K32" s="211">
        <v>3</v>
      </c>
      <c r="L32" s="225"/>
      <c r="M32" s="223"/>
      <c r="N32" s="245"/>
      <c r="O32" s="211">
        <v>3</v>
      </c>
      <c r="P32" s="226"/>
      <c r="Q32" s="223"/>
      <c r="R32" s="245">
        <v>0.5</v>
      </c>
      <c r="S32" s="211">
        <v>2.5</v>
      </c>
      <c r="T32" s="225"/>
      <c r="U32" s="227"/>
      <c r="V32" s="228"/>
      <c r="W32" s="165">
        <f t="shared" si="150"/>
        <v>2.5</v>
      </c>
      <c r="X32" s="229"/>
      <c r="Y32" s="229"/>
      <c r="Z32" s="165">
        <f t="shared" si="13"/>
        <v>2.5</v>
      </c>
      <c r="AA32" s="137"/>
      <c r="AB32" s="138">
        <v>0.5</v>
      </c>
      <c r="AC32" s="169">
        <f t="shared" si="14"/>
        <v>2</v>
      </c>
      <c r="AD32" s="137"/>
      <c r="AE32" s="138"/>
      <c r="AF32" s="169">
        <f t="shared" si="15"/>
        <v>2</v>
      </c>
      <c r="AG32" s="138"/>
      <c r="AH32" s="138"/>
      <c r="AI32" s="170">
        <f t="shared" si="16"/>
        <v>2</v>
      </c>
      <c r="AJ32" s="137"/>
      <c r="AK32" s="137"/>
      <c r="AL32" s="141">
        <v>1</v>
      </c>
      <c r="AM32" s="172">
        <f t="shared" si="17"/>
        <v>1</v>
      </c>
      <c r="AN32" s="137"/>
      <c r="AO32" s="141"/>
      <c r="AP32" s="141"/>
      <c r="AQ32" s="172">
        <f t="shared" si="18"/>
        <v>1</v>
      </c>
      <c r="AR32" s="141"/>
      <c r="AS32" s="137"/>
      <c r="AT32" s="141"/>
      <c r="AU32" s="172">
        <f t="shared" si="19"/>
        <v>1</v>
      </c>
      <c r="AV32" s="138"/>
      <c r="AW32" s="138">
        <v>0.5</v>
      </c>
      <c r="AX32" s="138"/>
      <c r="AY32" s="169">
        <f t="shared" si="20"/>
        <v>0.5</v>
      </c>
      <c r="AZ32" s="138">
        <v>2.5</v>
      </c>
      <c r="BA32" s="138"/>
      <c r="BB32" s="169">
        <f t="shared" si="21"/>
        <v>3</v>
      </c>
      <c r="BC32" s="138"/>
      <c r="BD32" s="138"/>
      <c r="BE32" s="169">
        <f t="shared" si="22"/>
        <v>3</v>
      </c>
      <c r="BF32" s="138"/>
      <c r="BG32" s="138"/>
      <c r="BH32" s="174">
        <f t="shared" si="1"/>
        <v>3</v>
      </c>
      <c r="BI32" s="138"/>
      <c r="BJ32" s="138"/>
      <c r="BK32" s="174">
        <f t="shared" si="23"/>
        <v>3</v>
      </c>
      <c r="BL32" s="138"/>
      <c r="BM32" s="138"/>
      <c r="BN32" s="174">
        <f t="shared" si="24"/>
        <v>3</v>
      </c>
      <c r="BO32" s="138"/>
      <c r="BP32" s="138">
        <v>1</v>
      </c>
      <c r="BQ32" s="174">
        <f t="shared" si="25"/>
        <v>2</v>
      </c>
      <c r="BR32" s="138"/>
      <c r="BS32" s="138"/>
      <c r="BT32" s="174">
        <f t="shared" si="2"/>
        <v>2</v>
      </c>
      <c r="BU32" s="138"/>
      <c r="BV32" s="138">
        <v>1</v>
      </c>
      <c r="BW32" s="174">
        <f t="shared" si="26"/>
        <v>1</v>
      </c>
      <c r="BX32" s="138"/>
      <c r="BY32" s="138"/>
      <c r="BZ32" s="174">
        <f t="shared" si="27"/>
        <v>1</v>
      </c>
      <c r="CA32" s="138"/>
      <c r="CB32" s="138"/>
      <c r="CC32" s="175">
        <f t="shared" si="28"/>
        <v>1</v>
      </c>
      <c r="CD32" s="141"/>
      <c r="CE32" s="141"/>
      <c r="CF32" s="176">
        <f t="shared" si="29"/>
        <v>1</v>
      </c>
      <c r="CG32" s="141"/>
      <c r="CH32" s="141"/>
      <c r="CI32" s="176">
        <f t="shared" si="30"/>
        <v>1</v>
      </c>
      <c r="CJ32" s="141"/>
      <c r="CK32" s="141"/>
      <c r="CL32" s="177">
        <f t="shared" si="31"/>
        <v>1</v>
      </c>
      <c r="CM32" s="141"/>
      <c r="CN32" s="141"/>
      <c r="CO32" s="141">
        <v>1</v>
      </c>
      <c r="CP32" s="177">
        <f t="shared" si="32"/>
        <v>0</v>
      </c>
      <c r="CQ32" s="141"/>
      <c r="CR32" s="141">
        <v>3</v>
      </c>
      <c r="CS32" s="141"/>
      <c r="CT32" s="176">
        <f t="shared" si="33"/>
        <v>3</v>
      </c>
      <c r="CU32" s="230"/>
      <c r="CV32" s="141"/>
      <c r="CW32" s="141"/>
      <c r="CX32" s="176">
        <f t="shared" si="34"/>
        <v>3</v>
      </c>
      <c r="CY32" s="141"/>
      <c r="CZ32" s="141"/>
      <c r="DA32" s="141">
        <v>0.5</v>
      </c>
      <c r="DB32" s="176">
        <f t="shared" si="3"/>
        <v>2.5</v>
      </c>
      <c r="DC32" s="141"/>
      <c r="DD32" s="141"/>
      <c r="DE32" s="175">
        <f t="shared" si="35"/>
        <v>2.5</v>
      </c>
      <c r="DF32" s="179"/>
      <c r="DG32" s="141"/>
      <c r="DH32" s="141"/>
      <c r="DI32" s="176">
        <f t="shared" si="36"/>
        <v>2.5</v>
      </c>
      <c r="DJ32" s="180"/>
      <c r="DK32" s="180"/>
      <c r="DL32" s="176">
        <f t="shared" si="37"/>
        <v>2.5</v>
      </c>
      <c r="DM32" s="141"/>
      <c r="DN32" s="141"/>
      <c r="DO32" s="177">
        <f t="shared" si="38"/>
        <v>2.5</v>
      </c>
      <c r="DP32" s="137"/>
      <c r="DQ32" s="141"/>
      <c r="DR32" s="141">
        <v>0.5</v>
      </c>
      <c r="DS32" s="177">
        <f t="shared" si="39"/>
        <v>2</v>
      </c>
      <c r="DT32" s="137"/>
      <c r="DU32" s="141"/>
      <c r="DV32" s="141"/>
      <c r="DW32" s="177">
        <f t="shared" si="40"/>
        <v>2</v>
      </c>
      <c r="DX32" s="141"/>
      <c r="DY32" s="141"/>
      <c r="DZ32" s="177">
        <f t="shared" si="41"/>
        <v>2</v>
      </c>
      <c r="EA32" s="138"/>
      <c r="EB32" s="138"/>
      <c r="EC32" s="175">
        <f t="shared" si="42"/>
        <v>2</v>
      </c>
      <c r="ED32" s="137"/>
      <c r="EE32" s="138"/>
      <c r="EF32" s="138">
        <v>0.5</v>
      </c>
      <c r="EG32" s="174">
        <f t="shared" si="43"/>
        <v>1.5</v>
      </c>
      <c r="EH32" s="138"/>
      <c r="EI32" s="138">
        <v>0.5</v>
      </c>
      <c r="EJ32" s="174">
        <f t="shared" si="44"/>
        <v>1</v>
      </c>
      <c r="EK32" s="231"/>
      <c r="EL32" s="231"/>
      <c r="EM32" s="182">
        <f t="shared" si="45"/>
        <v>1</v>
      </c>
      <c r="EN32" s="137"/>
      <c r="EO32" s="231">
        <v>2</v>
      </c>
      <c r="EP32" s="231">
        <v>0.5</v>
      </c>
      <c r="EQ32" s="182">
        <f t="shared" si="46"/>
        <v>2.5</v>
      </c>
      <c r="ER32" s="232"/>
      <c r="ES32" s="232"/>
      <c r="ET32" s="184">
        <f t="shared" si="47"/>
        <v>2.5</v>
      </c>
      <c r="EU32" s="137"/>
      <c r="EV32" s="232"/>
      <c r="EW32" s="232"/>
      <c r="EX32" s="184">
        <f t="shared" si="48"/>
        <v>2.5</v>
      </c>
      <c r="EY32" s="233"/>
      <c r="EZ32" s="231"/>
      <c r="FA32" s="231"/>
      <c r="FB32" s="184">
        <f t="shared" si="49"/>
        <v>2.5</v>
      </c>
      <c r="FC32" s="231"/>
      <c r="FD32" s="231">
        <v>0.5</v>
      </c>
      <c r="FE32" s="182">
        <f t="shared" si="50"/>
        <v>2</v>
      </c>
      <c r="FF32" s="231"/>
      <c r="FG32" s="231"/>
      <c r="FH32" s="182">
        <f t="shared" si="51"/>
        <v>2</v>
      </c>
      <c r="FI32" s="231"/>
      <c r="FJ32" s="231">
        <v>0.5</v>
      </c>
      <c r="FK32" s="182">
        <f t="shared" si="52"/>
        <v>1.5</v>
      </c>
      <c r="FL32" s="231"/>
      <c r="FM32" s="231"/>
      <c r="FN32" s="182">
        <f t="shared" si="53"/>
        <v>1.5</v>
      </c>
      <c r="FO32" s="137"/>
      <c r="FP32" s="231"/>
      <c r="FQ32" s="231">
        <v>0.5</v>
      </c>
      <c r="FR32" s="182">
        <f t="shared" si="54"/>
        <v>1</v>
      </c>
      <c r="FS32" s="137"/>
      <c r="FT32" s="231"/>
      <c r="FU32" s="231"/>
      <c r="FV32" s="182">
        <f t="shared" si="55"/>
        <v>1</v>
      </c>
      <c r="FW32" s="137"/>
      <c r="FX32" s="231"/>
      <c r="FY32" s="231"/>
      <c r="FZ32" s="182">
        <f t="shared" si="56"/>
        <v>1</v>
      </c>
      <c r="GA32" s="231"/>
      <c r="GB32" s="231">
        <v>0.5</v>
      </c>
      <c r="GC32" s="182">
        <f t="shared" si="57"/>
        <v>0.5</v>
      </c>
      <c r="GD32" s="231"/>
      <c r="GE32" s="231"/>
      <c r="GF32" s="188">
        <f t="shared" si="58"/>
        <v>0.5</v>
      </c>
      <c r="GG32" s="137"/>
      <c r="GH32" s="231">
        <v>2.5</v>
      </c>
      <c r="GI32" s="231"/>
      <c r="GJ32" s="188">
        <f t="shared" si="120"/>
        <v>3</v>
      </c>
      <c r="GK32" s="137"/>
      <c r="GL32" s="231"/>
      <c r="GM32" s="231"/>
      <c r="GN32" s="182">
        <f t="shared" si="121"/>
        <v>3</v>
      </c>
      <c r="GO32" s="231"/>
      <c r="GP32" s="231"/>
      <c r="GQ32" s="182">
        <f t="shared" si="59"/>
        <v>3</v>
      </c>
      <c r="GR32" s="231"/>
      <c r="GS32" s="231">
        <v>0.5</v>
      </c>
      <c r="GT32" s="182">
        <f t="shared" si="60"/>
        <v>2.5</v>
      </c>
      <c r="GU32" s="231"/>
      <c r="GV32" s="231"/>
      <c r="GW32" s="182">
        <f t="shared" si="61"/>
        <v>2.5</v>
      </c>
      <c r="GX32" s="231"/>
      <c r="GY32" s="231"/>
      <c r="GZ32" s="182">
        <f t="shared" si="62"/>
        <v>2.5</v>
      </c>
      <c r="HA32" s="138"/>
      <c r="HB32" s="231">
        <v>0.5</v>
      </c>
      <c r="HC32" s="182">
        <f t="shared" si="63"/>
        <v>2</v>
      </c>
      <c r="HD32" s="138"/>
      <c r="HE32" s="231"/>
      <c r="HF32" s="182">
        <f t="shared" si="64"/>
        <v>2</v>
      </c>
      <c r="HG32" s="231"/>
      <c r="HH32" s="231"/>
      <c r="HI32" s="182">
        <f t="shared" si="4"/>
        <v>2</v>
      </c>
      <c r="HJ32" s="231"/>
      <c r="HK32" s="231">
        <v>0.5</v>
      </c>
      <c r="HL32" s="182">
        <f t="shared" si="5"/>
        <v>1.5</v>
      </c>
      <c r="HM32" s="137"/>
      <c r="HN32" s="231"/>
      <c r="HO32" s="231"/>
      <c r="HP32" s="182">
        <f t="shared" si="65"/>
        <v>1.5</v>
      </c>
      <c r="HQ32" s="231"/>
      <c r="HR32" s="231"/>
      <c r="HS32" s="231"/>
      <c r="HT32" s="182">
        <f t="shared" si="66"/>
        <v>1.5</v>
      </c>
      <c r="HU32" s="231"/>
      <c r="HV32" s="231"/>
      <c r="HW32" s="231">
        <v>0.5</v>
      </c>
      <c r="HX32" s="182">
        <f t="shared" si="67"/>
        <v>1</v>
      </c>
      <c r="HY32" s="231">
        <v>2</v>
      </c>
      <c r="HZ32" s="231"/>
      <c r="IA32" s="182">
        <f t="shared" si="68"/>
        <v>3</v>
      </c>
      <c r="IB32" s="231"/>
      <c r="IC32" s="231"/>
      <c r="ID32" s="182">
        <f t="shared" si="69"/>
        <v>3</v>
      </c>
      <c r="IE32" s="138"/>
      <c r="IF32" s="138">
        <v>0.5</v>
      </c>
      <c r="IG32" s="175">
        <f t="shared" si="70"/>
        <v>2.5</v>
      </c>
      <c r="IH32" s="137"/>
      <c r="II32" s="138"/>
      <c r="IJ32" s="138"/>
      <c r="IK32" s="175">
        <f t="shared" si="71"/>
        <v>2.5</v>
      </c>
      <c r="IL32" s="137"/>
      <c r="IM32" s="231"/>
      <c r="IN32" s="231"/>
      <c r="IO32" s="182">
        <f t="shared" si="72"/>
        <v>2.5</v>
      </c>
      <c r="IP32" s="231"/>
      <c r="IQ32" s="231">
        <v>0.5</v>
      </c>
      <c r="IR32" s="182">
        <f t="shared" si="6"/>
        <v>2</v>
      </c>
      <c r="IS32" s="231"/>
      <c r="IT32" s="231"/>
      <c r="IU32" s="182">
        <f t="shared" si="7"/>
        <v>2</v>
      </c>
      <c r="IV32" s="231"/>
      <c r="IW32" s="231"/>
      <c r="IX32" s="182">
        <f t="shared" si="8"/>
        <v>2</v>
      </c>
      <c r="IY32" s="234"/>
      <c r="IZ32" s="234"/>
      <c r="JA32" s="189">
        <f t="shared" si="9"/>
        <v>2</v>
      </c>
      <c r="JB32" s="234"/>
      <c r="JC32" s="234"/>
      <c r="JD32" s="189">
        <f t="shared" si="73"/>
        <v>2</v>
      </c>
      <c r="JE32" s="234"/>
      <c r="JF32" s="234">
        <v>0.5</v>
      </c>
      <c r="JG32" s="189">
        <f t="shared" si="74"/>
        <v>1.5</v>
      </c>
      <c r="JH32" s="141"/>
      <c r="JI32" s="141"/>
      <c r="JJ32" s="190">
        <f t="shared" si="75"/>
        <v>1.5</v>
      </c>
      <c r="JK32" s="137"/>
      <c r="JL32" s="141"/>
      <c r="JM32" s="141">
        <v>0.5</v>
      </c>
      <c r="JN32" s="190">
        <f t="shared" si="76"/>
        <v>1</v>
      </c>
      <c r="JO32" s="137"/>
      <c r="JP32" s="235">
        <v>2</v>
      </c>
      <c r="JQ32" s="235"/>
      <c r="JR32" s="191">
        <f t="shared" si="77"/>
        <v>3</v>
      </c>
      <c r="JS32" s="155"/>
      <c r="JT32" s="236"/>
      <c r="JU32" s="236"/>
      <c r="JV32" s="194">
        <f t="shared" si="78"/>
        <v>3</v>
      </c>
      <c r="JW32" s="235"/>
      <c r="JX32" s="235"/>
      <c r="JY32" s="194">
        <f t="shared" si="79"/>
        <v>3</v>
      </c>
      <c r="JZ32" s="138"/>
      <c r="KA32" s="138"/>
      <c r="KB32" s="190">
        <f t="shared" si="80"/>
        <v>3</v>
      </c>
      <c r="KC32" s="155"/>
      <c r="KD32" s="138"/>
      <c r="KE32" s="138"/>
      <c r="KF32" s="190">
        <f t="shared" si="81"/>
        <v>3</v>
      </c>
      <c r="KG32" s="234"/>
      <c r="KH32" s="234">
        <v>0.5</v>
      </c>
      <c r="KI32" s="191">
        <f t="shared" si="82"/>
        <v>2.5</v>
      </c>
      <c r="KJ32" s="155"/>
      <c r="KK32" s="234"/>
      <c r="KL32" s="234"/>
      <c r="KM32" s="191">
        <f t="shared" si="83"/>
        <v>2.5</v>
      </c>
      <c r="KN32" s="155"/>
      <c r="KO32" s="234"/>
      <c r="KP32" s="234"/>
      <c r="KQ32" s="191">
        <f t="shared" si="84"/>
        <v>2.5</v>
      </c>
      <c r="KR32" s="138"/>
      <c r="KS32" s="138"/>
      <c r="KT32" s="174">
        <f t="shared" si="85"/>
        <v>2.5</v>
      </c>
      <c r="KU32" s="138"/>
      <c r="KV32" s="138"/>
      <c r="KW32" s="138"/>
      <c r="KX32" s="194">
        <f t="shared" si="86"/>
        <v>2.5</v>
      </c>
      <c r="KY32" s="236"/>
      <c r="KZ32" s="236"/>
      <c r="LA32" s="236">
        <v>0.5</v>
      </c>
      <c r="LB32" s="194">
        <f t="shared" si="87"/>
        <v>2</v>
      </c>
      <c r="LC32" s="236"/>
      <c r="LD32" s="236"/>
      <c r="LE32" s="194">
        <f t="shared" si="10"/>
        <v>2</v>
      </c>
      <c r="LF32" s="138"/>
      <c r="LG32" s="138"/>
      <c r="LH32" s="174">
        <f t="shared" si="11"/>
        <v>2</v>
      </c>
      <c r="LI32" s="237">
        <v>1</v>
      </c>
      <c r="LJ32" s="237"/>
      <c r="LK32" s="196">
        <f t="shared" si="88"/>
        <v>3</v>
      </c>
      <c r="LL32" s="138"/>
      <c r="LM32" s="138"/>
      <c r="LN32" s="138"/>
      <c r="LO32" s="174">
        <f t="shared" si="89"/>
        <v>3</v>
      </c>
      <c r="LP32" s="138"/>
      <c r="LQ32" s="138"/>
      <c r="LR32" s="138">
        <v>0.5</v>
      </c>
      <c r="LS32" s="174">
        <f t="shared" si="90"/>
        <v>2.5</v>
      </c>
      <c r="LT32" s="238"/>
      <c r="LU32" s="138"/>
      <c r="LV32" s="138"/>
      <c r="LW32" s="174">
        <f t="shared" si="91"/>
        <v>2.5</v>
      </c>
      <c r="LX32" s="238"/>
      <c r="LY32" s="138"/>
      <c r="LZ32" s="138">
        <v>0.5</v>
      </c>
      <c r="MA32" s="174">
        <f t="shared" si="92"/>
        <v>2</v>
      </c>
      <c r="MB32" s="238"/>
      <c r="MC32" s="138"/>
      <c r="MD32" s="138"/>
      <c r="ME32" s="174">
        <f t="shared" si="93"/>
        <v>2</v>
      </c>
      <c r="MF32" s="238"/>
      <c r="MG32" s="231"/>
      <c r="MH32" s="231"/>
      <c r="MI32" s="182">
        <f t="shared" si="94"/>
        <v>2</v>
      </c>
      <c r="MJ32" s="239"/>
      <c r="MK32" s="231"/>
      <c r="ML32" s="231"/>
      <c r="MM32" s="182">
        <f t="shared" si="95"/>
        <v>2</v>
      </c>
      <c r="MN32" s="239"/>
      <c r="MO32" s="138"/>
      <c r="MP32" s="138">
        <v>0.5</v>
      </c>
      <c r="MQ32" s="174">
        <f t="shared" si="96"/>
        <v>1.5</v>
      </c>
      <c r="MR32" s="238"/>
      <c r="MS32" s="138"/>
      <c r="MT32" s="138"/>
      <c r="MU32" s="174">
        <f t="shared" si="97"/>
        <v>1.5</v>
      </c>
      <c r="MV32" s="238"/>
      <c r="MW32" s="138"/>
      <c r="MX32" s="138"/>
      <c r="MY32" s="174">
        <f t="shared" si="98"/>
        <v>1.5</v>
      </c>
      <c r="MZ32" s="238"/>
      <c r="NA32" s="240"/>
      <c r="NB32" s="240">
        <v>0.5</v>
      </c>
      <c r="NC32" s="201">
        <f t="shared" si="122"/>
        <v>1</v>
      </c>
      <c r="ND32" s="241"/>
      <c r="NE32" s="240"/>
      <c r="NF32" s="240"/>
      <c r="NG32" s="201">
        <f t="shared" si="123"/>
        <v>1</v>
      </c>
      <c r="NH32" s="241"/>
      <c r="NI32" s="240"/>
      <c r="NJ32" s="240"/>
      <c r="NK32" s="201">
        <f t="shared" si="124"/>
        <v>1</v>
      </c>
      <c r="NL32" s="241"/>
      <c r="NM32" s="240"/>
      <c r="NN32" s="240">
        <v>0.5</v>
      </c>
      <c r="NO32" s="201">
        <f t="shared" si="125"/>
        <v>0.5</v>
      </c>
      <c r="NP32" s="241"/>
      <c r="NQ32" s="234"/>
      <c r="NR32" s="234"/>
      <c r="NS32" s="189">
        <f t="shared" si="126"/>
        <v>0.5</v>
      </c>
      <c r="NT32" s="242"/>
      <c r="NU32" s="234"/>
      <c r="NV32" s="234"/>
      <c r="NW32" s="189">
        <f t="shared" si="99"/>
        <v>0.5</v>
      </c>
      <c r="NX32" s="242"/>
      <c r="NY32" s="234"/>
      <c r="NZ32" s="234">
        <v>0.5</v>
      </c>
      <c r="OA32" s="189">
        <f t="shared" si="100"/>
        <v>0</v>
      </c>
      <c r="OB32" s="242"/>
      <c r="OC32" s="234"/>
      <c r="OD32" s="234"/>
      <c r="OE32" s="189">
        <f t="shared" si="101"/>
        <v>0</v>
      </c>
      <c r="OF32" s="242"/>
      <c r="OG32" s="234"/>
      <c r="OH32" s="234"/>
      <c r="OI32" s="189">
        <f t="shared" si="102"/>
        <v>0</v>
      </c>
      <c r="OJ32" s="242"/>
      <c r="OK32" s="234"/>
      <c r="OL32" s="234"/>
      <c r="OM32" s="189">
        <f t="shared" si="103"/>
        <v>0</v>
      </c>
      <c r="ON32" s="242"/>
      <c r="OO32" s="234"/>
      <c r="OP32" s="234"/>
      <c r="OQ32" s="189">
        <f t="shared" si="127"/>
        <v>0</v>
      </c>
      <c r="OR32" s="242"/>
      <c r="OS32" s="234"/>
      <c r="OT32" s="234"/>
      <c r="OU32" s="189">
        <f t="shared" si="128"/>
        <v>0</v>
      </c>
      <c r="OV32" s="242"/>
      <c r="OW32" s="234"/>
      <c r="OX32" s="234"/>
      <c r="OY32" s="189">
        <f t="shared" si="129"/>
        <v>0</v>
      </c>
      <c r="OZ32" s="242"/>
      <c r="PA32" s="234"/>
      <c r="PB32" s="234"/>
      <c r="PC32" s="189">
        <f t="shared" si="130"/>
        <v>0</v>
      </c>
      <c r="PD32" s="242"/>
      <c r="PE32" s="234"/>
      <c r="PF32" s="234"/>
      <c r="PG32" s="189">
        <f t="shared" si="131"/>
        <v>0</v>
      </c>
      <c r="PH32" s="242"/>
      <c r="PI32" s="234"/>
      <c r="PJ32" s="234"/>
      <c r="PK32" s="189">
        <f t="shared" si="132"/>
        <v>0</v>
      </c>
      <c r="PL32" s="242"/>
      <c r="PM32" s="234"/>
      <c r="PN32" s="234"/>
      <c r="PO32" s="189">
        <f t="shared" si="133"/>
        <v>0</v>
      </c>
      <c r="PP32" s="242"/>
      <c r="PQ32" s="234"/>
      <c r="PR32" s="234"/>
      <c r="PS32" s="189">
        <f t="shared" si="134"/>
        <v>0</v>
      </c>
      <c r="PT32" s="242"/>
      <c r="PU32" s="234"/>
      <c r="PV32" s="234"/>
      <c r="PW32" s="189">
        <f t="shared" si="135"/>
        <v>0</v>
      </c>
      <c r="PX32" s="242"/>
      <c r="PY32" s="234"/>
      <c r="PZ32" s="234"/>
      <c r="QA32" s="189">
        <f t="shared" si="136"/>
        <v>0</v>
      </c>
      <c r="QB32" s="242"/>
      <c r="QC32" s="234"/>
      <c r="QD32" s="234"/>
      <c r="QE32" s="189">
        <f t="shared" si="137"/>
        <v>0</v>
      </c>
      <c r="QF32" s="242"/>
      <c r="QG32" s="234"/>
      <c r="QH32" s="234"/>
      <c r="QI32" s="189">
        <f t="shared" si="138"/>
        <v>0</v>
      </c>
      <c r="QJ32" s="242"/>
      <c r="QK32" s="234"/>
      <c r="QL32" s="234"/>
      <c r="QM32" s="189">
        <f t="shared" si="139"/>
        <v>0</v>
      </c>
      <c r="QN32" s="242"/>
      <c r="QO32" s="234"/>
      <c r="QP32" s="234"/>
      <c r="QQ32" s="189">
        <f t="shared" si="140"/>
        <v>0</v>
      </c>
      <c r="QR32" s="242"/>
      <c r="QS32" s="203"/>
      <c r="QT32" s="234"/>
      <c r="QU32" s="189">
        <f t="shared" si="141"/>
        <v>0</v>
      </c>
      <c r="QV32" s="242"/>
      <c r="QW32" s="203"/>
      <c r="QX32" s="234"/>
      <c r="QY32" s="189">
        <f t="shared" si="142"/>
        <v>0</v>
      </c>
      <c r="QZ32" s="242"/>
      <c r="RA32" s="203"/>
      <c r="RB32" s="234"/>
      <c r="RC32" s="189">
        <f t="shared" si="143"/>
        <v>0</v>
      </c>
      <c r="RD32" s="242"/>
      <c r="RE32" s="203"/>
      <c r="RF32" s="234"/>
      <c r="RG32" s="189">
        <f t="shared" si="144"/>
        <v>0</v>
      </c>
      <c r="RH32" s="242"/>
      <c r="RI32" s="203"/>
      <c r="RJ32" s="234"/>
      <c r="RK32" s="189">
        <f t="shared" si="145"/>
        <v>0</v>
      </c>
      <c r="RL32" s="242"/>
      <c r="RM32" s="203"/>
      <c r="RN32" s="234"/>
      <c r="RO32" s="189">
        <f t="shared" si="146"/>
        <v>0</v>
      </c>
      <c r="RP32" s="242"/>
      <c r="RQ32" s="203"/>
      <c r="RR32" s="234"/>
      <c r="RS32" s="189">
        <f t="shared" si="147"/>
        <v>0</v>
      </c>
      <c r="RT32" s="242"/>
      <c r="RU32" s="203"/>
      <c r="RV32" s="234"/>
      <c r="RW32" s="189">
        <f t="shared" si="148"/>
        <v>0</v>
      </c>
      <c r="RX32" s="242"/>
      <c r="RY32" s="203"/>
      <c r="RZ32" s="234"/>
      <c r="SA32" s="189">
        <f t="shared" si="104"/>
        <v>0</v>
      </c>
      <c r="SB32" s="242"/>
      <c r="SC32" s="203"/>
      <c r="SD32" s="234"/>
      <c r="SE32" s="189">
        <f t="shared" si="105"/>
        <v>0</v>
      </c>
      <c r="SF32" s="242"/>
      <c r="SG32" s="203"/>
      <c r="SH32" s="234"/>
      <c r="SI32" s="189">
        <f t="shared" si="106"/>
        <v>0</v>
      </c>
      <c r="SJ32" s="242"/>
      <c r="SK32" s="203"/>
      <c r="SL32" s="234"/>
      <c r="SM32" s="189">
        <f t="shared" si="107"/>
        <v>0</v>
      </c>
      <c r="SN32" s="242"/>
      <c r="SO32" s="203"/>
      <c r="SP32" s="234"/>
      <c r="SQ32" s="189">
        <f t="shared" si="108"/>
        <v>0</v>
      </c>
      <c r="SR32" s="242"/>
      <c r="SS32" s="203"/>
      <c r="ST32" s="234"/>
      <c r="SU32" s="189">
        <f t="shared" si="109"/>
        <v>0</v>
      </c>
      <c r="SV32" s="242"/>
      <c r="SW32" s="203"/>
      <c r="SX32" s="234"/>
      <c r="SY32" s="189">
        <f t="shared" si="110"/>
        <v>0</v>
      </c>
      <c r="SZ32" s="242"/>
      <c r="TA32" s="203"/>
      <c r="TB32" s="234"/>
      <c r="TC32" s="189">
        <f t="shared" si="111"/>
        <v>0</v>
      </c>
      <c r="TD32" s="242"/>
      <c r="TE32" s="204">
        <f t="shared" si="112"/>
        <v>4.5</v>
      </c>
      <c r="TF32" s="205">
        <f t="shared" si="113"/>
        <v>0.17307692307692307</v>
      </c>
      <c r="TG32" s="123"/>
      <c r="TH32" s="204">
        <f t="shared" si="114"/>
        <v>4</v>
      </c>
      <c r="TI32" s="205">
        <f t="shared" si="115"/>
        <v>0.15384615384615385</v>
      </c>
      <c r="TJ32" s="124"/>
      <c r="TK32" s="204">
        <f t="shared" si="116"/>
        <v>3.5</v>
      </c>
      <c r="TL32" s="205">
        <f t="shared" si="117"/>
        <v>0.12962962962962962</v>
      </c>
      <c r="TM32" s="124"/>
      <c r="TN32" s="204">
        <f t="shared" si="118"/>
        <v>12</v>
      </c>
      <c r="TO32" s="205">
        <f t="shared" si="119"/>
        <v>0.15189873417721519</v>
      </c>
    </row>
    <row r="33" spans="1:535" ht="28.5" hidden="1" x14ac:dyDescent="0.45">
      <c r="A33" s="207">
        <v>29</v>
      </c>
      <c r="B33" s="217" t="s">
        <v>279</v>
      </c>
      <c r="C33" s="222" t="s">
        <v>272</v>
      </c>
      <c r="D33" s="211">
        <v>11</v>
      </c>
      <c r="E33" s="223"/>
      <c r="F33" s="224">
        <v>11</v>
      </c>
      <c r="G33" s="211">
        <f t="shared" si="149"/>
        <v>0</v>
      </c>
      <c r="H33" s="225"/>
      <c r="I33" s="223"/>
      <c r="J33" s="224"/>
      <c r="K33" s="211">
        <v>0</v>
      </c>
      <c r="L33" s="225"/>
      <c r="M33" s="223"/>
      <c r="N33" s="224"/>
      <c r="O33" s="211">
        <v>0</v>
      </c>
      <c r="P33" s="226"/>
      <c r="Q33" s="223"/>
      <c r="R33" s="224"/>
      <c r="S33" s="211">
        <v>0</v>
      </c>
      <c r="T33" s="225"/>
      <c r="U33" s="227"/>
      <c r="V33" s="228"/>
      <c r="W33" s="165">
        <f t="shared" si="150"/>
        <v>0</v>
      </c>
      <c r="X33" s="229"/>
      <c r="Y33" s="229"/>
      <c r="Z33" s="165">
        <f t="shared" si="13"/>
        <v>0</v>
      </c>
      <c r="AA33" s="137"/>
      <c r="AB33" s="138"/>
      <c r="AC33" s="169">
        <f t="shared" si="14"/>
        <v>0</v>
      </c>
      <c r="AD33" s="137"/>
      <c r="AE33" s="138"/>
      <c r="AF33" s="169">
        <f t="shared" si="15"/>
        <v>0</v>
      </c>
      <c r="AG33" s="138"/>
      <c r="AH33" s="138"/>
      <c r="AI33" s="170">
        <f t="shared" si="16"/>
        <v>0</v>
      </c>
      <c r="AJ33" s="137"/>
      <c r="AK33" s="137"/>
      <c r="AL33" s="141"/>
      <c r="AM33" s="172">
        <f t="shared" si="17"/>
        <v>0</v>
      </c>
      <c r="AN33" s="137"/>
      <c r="AO33" s="141"/>
      <c r="AP33" s="141"/>
      <c r="AQ33" s="172">
        <f t="shared" si="18"/>
        <v>0</v>
      </c>
      <c r="AR33" s="141"/>
      <c r="AS33" s="137"/>
      <c r="AT33" s="141"/>
      <c r="AU33" s="172">
        <f t="shared" si="19"/>
        <v>0</v>
      </c>
      <c r="AV33" s="138"/>
      <c r="AW33" s="138"/>
      <c r="AX33" s="138"/>
      <c r="AY33" s="169">
        <f t="shared" si="20"/>
        <v>0</v>
      </c>
      <c r="AZ33" s="138"/>
      <c r="BA33" s="138"/>
      <c r="BB33" s="169">
        <f t="shared" si="21"/>
        <v>0</v>
      </c>
      <c r="BC33" s="138"/>
      <c r="BD33" s="138"/>
      <c r="BE33" s="169">
        <f t="shared" si="22"/>
        <v>0</v>
      </c>
      <c r="BF33" s="138"/>
      <c r="BG33" s="138"/>
      <c r="BH33" s="174">
        <f t="shared" si="1"/>
        <v>0</v>
      </c>
      <c r="BI33" s="138"/>
      <c r="BJ33" s="138"/>
      <c r="BK33" s="174">
        <f t="shared" si="23"/>
        <v>0</v>
      </c>
      <c r="BL33" s="138"/>
      <c r="BM33" s="138"/>
      <c r="BN33" s="174">
        <f t="shared" si="24"/>
        <v>0</v>
      </c>
      <c r="BO33" s="138"/>
      <c r="BP33" s="138"/>
      <c r="BQ33" s="174">
        <f t="shared" si="25"/>
        <v>0</v>
      </c>
      <c r="BR33" s="138"/>
      <c r="BS33" s="138"/>
      <c r="BT33" s="174">
        <f t="shared" si="2"/>
        <v>0</v>
      </c>
      <c r="BU33" s="138"/>
      <c r="BV33" s="138"/>
      <c r="BW33" s="174">
        <f t="shared" si="26"/>
        <v>0</v>
      </c>
      <c r="BX33" s="138"/>
      <c r="BY33" s="138"/>
      <c r="BZ33" s="174">
        <f t="shared" si="27"/>
        <v>0</v>
      </c>
      <c r="CA33" s="138"/>
      <c r="CB33" s="138"/>
      <c r="CC33" s="175">
        <f t="shared" si="28"/>
        <v>0</v>
      </c>
      <c r="CD33" s="141"/>
      <c r="CE33" s="141"/>
      <c r="CF33" s="176">
        <f t="shared" si="29"/>
        <v>0</v>
      </c>
      <c r="CG33" s="141"/>
      <c r="CH33" s="141"/>
      <c r="CI33" s="176">
        <f t="shared" si="30"/>
        <v>0</v>
      </c>
      <c r="CJ33" s="141"/>
      <c r="CK33" s="141"/>
      <c r="CL33" s="177">
        <f t="shared" si="31"/>
        <v>0</v>
      </c>
      <c r="CM33" s="141"/>
      <c r="CN33" s="141"/>
      <c r="CO33" s="141"/>
      <c r="CP33" s="177">
        <f t="shared" si="32"/>
        <v>0</v>
      </c>
      <c r="CQ33" s="141"/>
      <c r="CR33" s="141"/>
      <c r="CS33" s="141"/>
      <c r="CT33" s="176">
        <f t="shared" si="33"/>
        <v>0</v>
      </c>
      <c r="CU33" s="230"/>
      <c r="CV33" s="141"/>
      <c r="CW33" s="141"/>
      <c r="CX33" s="176">
        <f t="shared" si="34"/>
        <v>0</v>
      </c>
      <c r="CY33" s="141"/>
      <c r="CZ33" s="141"/>
      <c r="DA33" s="141"/>
      <c r="DB33" s="176">
        <f t="shared" si="3"/>
        <v>0</v>
      </c>
      <c r="DC33" s="141"/>
      <c r="DD33" s="141"/>
      <c r="DE33" s="175">
        <f t="shared" si="35"/>
        <v>0</v>
      </c>
      <c r="DF33" s="179"/>
      <c r="DG33" s="141"/>
      <c r="DH33" s="141"/>
      <c r="DI33" s="176">
        <f t="shared" si="36"/>
        <v>0</v>
      </c>
      <c r="DJ33" s="180"/>
      <c r="DK33" s="180"/>
      <c r="DL33" s="176">
        <f t="shared" si="37"/>
        <v>0</v>
      </c>
      <c r="DM33" s="141"/>
      <c r="DN33" s="141"/>
      <c r="DO33" s="177">
        <f t="shared" si="38"/>
        <v>0</v>
      </c>
      <c r="DP33" s="137"/>
      <c r="DQ33" s="141"/>
      <c r="DR33" s="141"/>
      <c r="DS33" s="177">
        <f t="shared" si="39"/>
        <v>0</v>
      </c>
      <c r="DT33" s="137"/>
      <c r="DU33" s="141"/>
      <c r="DV33" s="141"/>
      <c r="DW33" s="177">
        <f t="shared" si="40"/>
        <v>0</v>
      </c>
      <c r="DX33" s="141"/>
      <c r="DY33" s="141"/>
      <c r="DZ33" s="177">
        <f t="shared" si="41"/>
        <v>0</v>
      </c>
      <c r="EA33" s="138"/>
      <c r="EB33" s="138"/>
      <c r="EC33" s="175">
        <f t="shared" si="42"/>
        <v>0</v>
      </c>
      <c r="ED33" s="137"/>
      <c r="EE33" s="138">
        <v>1</v>
      </c>
      <c r="EF33" s="138">
        <v>1</v>
      </c>
      <c r="EG33" s="174">
        <f t="shared" si="43"/>
        <v>0</v>
      </c>
      <c r="EH33" s="138"/>
      <c r="EI33" s="138"/>
      <c r="EJ33" s="174">
        <f t="shared" si="44"/>
        <v>0</v>
      </c>
      <c r="EK33" s="231"/>
      <c r="EL33" s="231"/>
      <c r="EM33" s="182">
        <f t="shared" si="45"/>
        <v>0</v>
      </c>
      <c r="EN33" s="137"/>
      <c r="EO33" s="231"/>
      <c r="EP33" s="231"/>
      <c r="EQ33" s="182">
        <f t="shared" si="46"/>
        <v>0</v>
      </c>
      <c r="ER33" s="232"/>
      <c r="ES33" s="232"/>
      <c r="ET33" s="184">
        <f t="shared" si="47"/>
        <v>0</v>
      </c>
      <c r="EU33" s="137"/>
      <c r="EV33" s="232"/>
      <c r="EW33" s="232"/>
      <c r="EX33" s="184">
        <f t="shared" si="48"/>
        <v>0</v>
      </c>
      <c r="EY33" s="233"/>
      <c r="EZ33" s="231"/>
      <c r="FA33" s="231"/>
      <c r="FB33" s="184">
        <f t="shared" si="49"/>
        <v>0</v>
      </c>
      <c r="FC33" s="231"/>
      <c r="FD33" s="231"/>
      <c r="FE33" s="182">
        <f t="shared" si="50"/>
        <v>0</v>
      </c>
      <c r="FF33" s="231"/>
      <c r="FG33" s="231"/>
      <c r="FH33" s="182">
        <f t="shared" si="51"/>
        <v>0</v>
      </c>
      <c r="FI33" s="231"/>
      <c r="FJ33" s="231"/>
      <c r="FK33" s="182">
        <f t="shared" si="52"/>
        <v>0</v>
      </c>
      <c r="FL33" s="231"/>
      <c r="FM33" s="231"/>
      <c r="FN33" s="182">
        <f t="shared" si="53"/>
        <v>0</v>
      </c>
      <c r="FO33" s="137"/>
      <c r="FP33" s="231"/>
      <c r="FQ33" s="231"/>
      <c r="FR33" s="182">
        <f t="shared" si="54"/>
        <v>0</v>
      </c>
      <c r="FS33" s="137"/>
      <c r="FT33" s="231"/>
      <c r="FU33" s="231"/>
      <c r="FV33" s="182">
        <f t="shared" si="55"/>
        <v>0</v>
      </c>
      <c r="FW33" s="137"/>
      <c r="FX33" s="231"/>
      <c r="FY33" s="231"/>
      <c r="FZ33" s="182">
        <f t="shared" si="56"/>
        <v>0</v>
      </c>
      <c r="GA33" s="231"/>
      <c r="GB33" s="231"/>
      <c r="GC33" s="182">
        <f t="shared" si="57"/>
        <v>0</v>
      </c>
      <c r="GD33" s="231"/>
      <c r="GE33" s="231"/>
      <c r="GF33" s="188">
        <f t="shared" si="58"/>
        <v>0</v>
      </c>
      <c r="GG33" s="137"/>
      <c r="GH33" s="231"/>
      <c r="GI33" s="231"/>
      <c r="GJ33" s="188">
        <f t="shared" si="120"/>
        <v>0</v>
      </c>
      <c r="GK33" s="137"/>
      <c r="GL33" s="231"/>
      <c r="GM33" s="231"/>
      <c r="GN33" s="182">
        <f t="shared" si="121"/>
        <v>0</v>
      </c>
      <c r="GO33" s="231"/>
      <c r="GP33" s="231"/>
      <c r="GQ33" s="182">
        <f t="shared" si="59"/>
        <v>0</v>
      </c>
      <c r="GR33" s="231"/>
      <c r="GS33" s="231"/>
      <c r="GT33" s="182">
        <f t="shared" si="60"/>
        <v>0</v>
      </c>
      <c r="GU33" s="231"/>
      <c r="GV33" s="231"/>
      <c r="GW33" s="182">
        <f t="shared" si="61"/>
        <v>0</v>
      </c>
      <c r="GX33" s="231"/>
      <c r="GY33" s="231"/>
      <c r="GZ33" s="182">
        <f t="shared" si="62"/>
        <v>0</v>
      </c>
      <c r="HA33" s="138"/>
      <c r="HB33" s="231"/>
      <c r="HC33" s="182">
        <f t="shared" si="63"/>
        <v>0</v>
      </c>
      <c r="HD33" s="138"/>
      <c r="HE33" s="231"/>
      <c r="HF33" s="182">
        <f t="shared" si="64"/>
        <v>0</v>
      </c>
      <c r="HG33" s="231"/>
      <c r="HH33" s="231"/>
      <c r="HI33" s="182">
        <f t="shared" si="4"/>
        <v>0</v>
      </c>
      <c r="HJ33" s="231"/>
      <c r="HK33" s="231"/>
      <c r="HL33" s="182">
        <f t="shared" si="5"/>
        <v>0</v>
      </c>
      <c r="HM33" s="137"/>
      <c r="HN33" s="231"/>
      <c r="HO33" s="231"/>
      <c r="HP33" s="182">
        <f t="shared" si="65"/>
        <v>0</v>
      </c>
      <c r="HQ33" s="231"/>
      <c r="HR33" s="231"/>
      <c r="HS33" s="231"/>
      <c r="HT33" s="182">
        <f t="shared" si="66"/>
        <v>0</v>
      </c>
      <c r="HU33" s="231"/>
      <c r="HV33" s="231"/>
      <c r="HW33" s="231"/>
      <c r="HX33" s="182">
        <f t="shared" si="67"/>
        <v>0</v>
      </c>
      <c r="HY33" s="231"/>
      <c r="HZ33" s="231"/>
      <c r="IA33" s="182">
        <f t="shared" si="68"/>
        <v>0</v>
      </c>
      <c r="IB33" s="231"/>
      <c r="IC33" s="231"/>
      <c r="ID33" s="182">
        <f t="shared" si="69"/>
        <v>0</v>
      </c>
      <c r="IE33" s="138"/>
      <c r="IF33" s="138"/>
      <c r="IG33" s="175">
        <f t="shared" si="70"/>
        <v>0</v>
      </c>
      <c r="IH33" s="137"/>
      <c r="II33" s="138"/>
      <c r="IJ33" s="138"/>
      <c r="IK33" s="175">
        <f t="shared" si="71"/>
        <v>0</v>
      </c>
      <c r="IL33" s="137"/>
      <c r="IM33" s="231"/>
      <c r="IN33" s="231"/>
      <c r="IO33" s="182">
        <f t="shared" si="72"/>
        <v>0</v>
      </c>
      <c r="IP33" s="231"/>
      <c r="IQ33" s="231"/>
      <c r="IR33" s="182">
        <f t="shared" si="6"/>
        <v>0</v>
      </c>
      <c r="IS33" s="231"/>
      <c r="IT33" s="231"/>
      <c r="IU33" s="182">
        <f t="shared" si="7"/>
        <v>0</v>
      </c>
      <c r="IV33" s="231"/>
      <c r="IW33" s="231"/>
      <c r="IX33" s="182">
        <f t="shared" si="8"/>
        <v>0</v>
      </c>
      <c r="IY33" s="234"/>
      <c r="IZ33" s="234"/>
      <c r="JA33" s="189">
        <f t="shared" si="9"/>
        <v>0</v>
      </c>
      <c r="JB33" s="234"/>
      <c r="JC33" s="234"/>
      <c r="JD33" s="189">
        <f t="shared" si="73"/>
        <v>0</v>
      </c>
      <c r="JE33" s="234"/>
      <c r="JF33" s="234"/>
      <c r="JG33" s="189">
        <f t="shared" si="74"/>
        <v>0</v>
      </c>
      <c r="JH33" s="141"/>
      <c r="JI33" s="141"/>
      <c r="JJ33" s="190">
        <f t="shared" si="75"/>
        <v>0</v>
      </c>
      <c r="JK33" s="137"/>
      <c r="JL33" s="141"/>
      <c r="JM33" s="141"/>
      <c r="JN33" s="190">
        <f t="shared" si="76"/>
        <v>0</v>
      </c>
      <c r="JO33" s="137"/>
      <c r="JP33" s="235"/>
      <c r="JQ33" s="235"/>
      <c r="JR33" s="191">
        <f t="shared" si="77"/>
        <v>0</v>
      </c>
      <c r="JS33" s="155"/>
      <c r="JT33" s="236"/>
      <c r="JU33" s="236"/>
      <c r="JV33" s="194">
        <f t="shared" si="78"/>
        <v>0</v>
      </c>
      <c r="JW33" s="235"/>
      <c r="JX33" s="235"/>
      <c r="JY33" s="194">
        <f t="shared" si="79"/>
        <v>0</v>
      </c>
      <c r="JZ33" s="138"/>
      <c r="KA33" s="138"/>
      <c r="KB33" s="190">
        <f t="shared" si="80"/>
        <v>0</v>
      </c>
      <c r="KC33" s="155"/>
      <c r="KD33" s="138"/>
      <c r="KE33" s="138"/>
      <c r="KF33" s="190">
        <f t="shared" si="81"/>
        <v>0</v>
      </c>
      <c r="KG33" s="234"/>
      <c r="KH33" s="234"/>
      <c r="KI33" s="191">
        <f t="shared" si="82"/>
        <v>0</v>
      </c>
      <c r="KJ33" s="155"/>
      <c r="KK33" s="234"/>
      <c r="KL33" s="234"/>
      <c r="KM33" s="191">
        <f t="shared" si="83"/>
        <v>0</v>
      </c>
      <c r="KN33" s="155"/>
      <c r="KO33" s="234"/>
      <c r="KP33" s="234"/>
      <c r="KQ33" s="191">
        <f t="shared" si="84"/>
        <v>0</v>
      </c>
      <c r="KR33" s="138"/>
      <c r="KS33" s="138"/>
      <c r="KT33" s="174">
        <f t="shared" si="85"/>
        <v>0</v>
      </c>
      <c r="KU33" s="138"/>
      <c r="KV33" s="138"/>
      <c r="KW33" s="138"/>
      <c r="KX33" s="194">
        <f t="shared" si="86"/>
        <v>0</v>
      </c>
      <c r="KY33" s="236"/>
      <c r="KZ33" s="236"/>
      <c r="LA33" s="236"/>
      <c r="LB33" s="194">
        <f t="shared" si="87"/>
        <v>0</v>
      </c>
      <c r="LC33" s="236"/>
      <c r="LD33" s="236"/>
      <c r="LE33" s="194">
        <f t="shared" si="10"/>
        <v>0</v>
      </c>
      <c r="LF33" s="138"/>
      <c r="LG33" s="138"/>
      <c r="LH33" s="174">
        <f t="shared" si="11"/>
        <v>0</v>
      </c>
      <c r="LI33" s="237"/>
      <c r="LJ33" s="237"/>
      <c r="LK33" s="196">
        <f t="shared" si="88"/>
        <v>0</v>
      </c>
      <c r="LL33" s="138"/>
      <c r="LM33" s="138"/>
      <c r="LN33" s="138"/>
      <c r="LO33" s="174">
        <f t="shared" si="89"/>
        <v>0</v>
      </c>
      <c r="LP33" s="138"/>
      <c r="LQ33" s="138"/>
      <c r="LR33" s="138"/>
      <c r="LS33" s="174">
        <f t="shared" si="90"/>
        <v>0</v>
      </c>
      <c r="LT33" s="238"/>
      <c r="LU33" s="138"/>
      <c r="LV33" s="138"/>
      <c r="LW33" s="174">
        <f t="shared" si="91"/>
        <v>0</v>
      </c>
      <c r="LX33" s="238"/>
      <c r="LY33" s="138"/>
      <c r="LZ33" s="138"/>
      <c r="MA33" s="174">
        <f t="shared" si="92"/>
        <v>0</v>
      </c>
      <c r="MB33" s="238"/>
      <c r="MC33" s="138"/>
      <c r="MD33" s="138"/>
      <c r="ME33" s="174">
        <f t="shared" si="93"/>
        <v>0</v>
      </c>
      <c r="MF33" s="238"/>
      <c r="MG33" s="231"/>
      <c r="MH33" s="231"/>
      <c r="MI33" s="182">
        <f t="shared" si="94"/>
        <v>0</v>
      </c>
      <c r="MJ33" s="239"/>
      <c r="MK33" s="231"/>
      <c r="ML33" s="231"/>
      <c r="MM33" s="182">
        <f t="shared" si="95"/>
        <v>0</v>
      </c>
      <c r="MN33" s="239"/>
      <c r="MO33" s="138"/>
      <c r="MP33" s="138"/>
      <c r="MQ33" s="174">
        <f t="shared" si="96"/>
        <v>0</v>
      </c>
      <c r="MR33" s="238"/>
      <c r="MS33" s="138"/>
      <c r="MT33" s="138"/>
      <c r="MU33" s="174">
        <f t="shared" si="97"/>
        <v>0</v>
      </c>
      <c r="MV33" s="238"/>
      <c r="MW33" s="138"/>
      <c r="MX33" s="138"/>
      <c r="MY33" s="174">
        <f t="shared" si="98"/>
        <v>0</v>
      </c>
      <c r="MZ33" s="238"/>
      <c r="NA33" s="240"/>
      <c r="NB33" s="240"/>
      <c r="NC33" s="201">
        <f t="shared" si="122"/>
        <v>0</v>
      </c>
      <c r="ND33" s="241"/>
      <c r="NE33" s="240"/>
      <c r="NF33" s="240"/>
      <c r="NG33" s="201">
        <f t="shared" si="123"/>
        <v>0</v>
      </c>
      <c r="NH33" s="241"/>
      <c r="NI33" s="240">
        <v>1</v>
      </c>
      <c r="NJ33" s="240"/>
      <c r="NK33" s="201">
        <f t="shared" si="124"/>
        <v>1</v>
      </c>
      <c r="NL33" s="241"/>
      <c r="NM33" s="240"/>
      <c r="NN33" s="240">
        <v>1</v>
      </c>
      <c r="NO33" s="201">
        <f t="shared" si="125"/>
        <v>0</v>
      </c>
      <c r="NP33" s="241"/>
      <c r="NQ33" s="234"/>
      <c r="NR33" s="234"/>
      <c r="NS33" s="189">
        <f t="shared" si="126"/>
        <v>0</v>
      </c>
      <c r="NT33" s="242"/>
      <c r="NU33" s="234"/>
      <c r="NV33" s="234"/>
      <c r="NW33" s="189">
        <f t="shared" si="99"/>
        <v>0</v>
      </c>
      <c r="NX33" s="242"/>
      <c r="NY33" s="234"/>
      <c r="NZ33" s="234"/>
      <c r="OA33" s="189">
        <f t="shared" si="100"/>
        <v>0</v>
      </c>
      <c r="OB33" s="242"/>
      <c r="OC33" s="234"/>
      <c r="OD33" s="234"/>
      <c r="OE33" s="189">
        <f t="shared" si="101"/>
        <v>0</v>
      </c>
      <c r="OF33" s="242"/>
      <c r="OG33" s="234"/>
      <c r="OH33" s="234"/>
      <c r="OI33" s="189">
        <f t="shared" si="102"/>
        <v>0</v>
      </c>
      <c r="OJ33" s="242"/>
      <c r="OK33" s="234"/>
      <c r="OL33" s="234"/>
      <c r="OM33" s="189">
        <f t="shared" si="103"/>
        <v>0</v>
      </c>
      <c r="ON33" s="242"/>
      <c r="OO33" s="234"/>
      <c r="OP33" s="234"/>
      <c r="OQ33" s="189">
        <f t="shared" si="127"/>
        <v>0</v>
      </c>
      <c r="OR33" s="242"/>
      <c r="OS33" s="234"/>
      <c r="OT33" s="234"/>
      <c r="OU33" s="189">
        <f t="shared" si="128"/>
        <v>0</v>
      </c>
      <c r="OV33" s="242"/>
      <c r="OW33" s="234"/>
      <c r="OX33" s="234"/>
      <c r="OY33" s="189">
        <f t="shared" si="129"/>
        <v>0</v>
      </c>
      <c r="OZ33" s="242"/>
      <c r="PA33" s="234"/>
      <c r="PB33" s="234"/>
      <c r="PC33" s="189">
        <f t="shared" si="130"/>
        <v>0</v>
      </c>
      <c r="PD33" s="242"/>
      <c r="PE33" s="234"/>
      <c r="PF33" s="234"/>
      <c r="PG33" s="189">
        <f t="shared" si="131"/>
        <v>0</v>
      </c>
      <c r="PH33" s="242"/>
      <c r="PI33" s="234"/>
      <c r="PJ33" s="234"/>
      <c r="PK33" s="189">
        <f t="shared" si="132"/>
        <v>0</v>
      </c>
      <c r="PL33" s="242"/>
      <c r="PM33" s="234"/>
      <c r="PN33" s="234"/>
      <c r="PO33" s="189">
        <f t="shared" si="133"/>
        <v>0</v>
      </c>
      <c r="PP33" s="242"/>
      <c r="PQ33" s="234"/>
      <c r="PR33" s="234"/>
      <c r="PS33" s="189">
        <f t="shared" si="134"/>
        <v>0</v>
      </c>
      <c r="PT33" s="242"/>
      <c r="PU33" s="234"/>
      <c r="PV33" s="234"/>
      <c r="PW33" s="189">
        <f t="shared" si="135"/>
        <v>0</v>
      </c>
      <c r="PX33" s="242"/>
      <c r="PY33" s="234"/>
      <c r="PZ33" s="234"/>
      <c r="QA33" s="189">
        <f t="shared" si="136"/>
        <v>0</v>
      </c>
      <c r="QB33" s="242"/>
      <c r="QC33" s="234"/>
      <c r="QD33" s="234"/>
      <c r="QE33" s="189">
        <f t="shared" si="137"/>
        <v>0</v>
      </c>
      <c r="QF33" s="242"/>
      <c r="QG33" s="234"/>
      <c r="QH33" s="234"/>
      <c r="QI33" s="189">
        <f t="shared" si="138"/>
        <v>0</v>
      </c>
      <c r="QJ33" s="242"/>
      <c r="QK33" s="234"/>
      <c r="QL33" s="234"/>
      <c r="QM33" s="189">
        <f t="shared" si="139"/>
        <v>0</v>
      </c>
      <c r="QN33" s="242"/>
      <c r="QO33" s="234"/>
      <c r="QP33" s="234"/>
      <c r="QQ33" s="189">
        <f t="shared" si="140"/>
        <v>0</v>
      </c>
      <c r="QR33" s="242"/>
      <c r="QS33" s="203"/>
      <c r="QT33" s="234"/>
      <c r="QU33" s="189">
        <f t="shared" si="141"/>
        <v>0</v>
      </c>
      <c r="QV33" s="242"/>
      <c r="QW33" s="203"/>
      <c r="QX33" s="234"/>
      <c r="QY33" s="189">
        <f t="shared" si="142"/>
        <v>0</v>
      </c>
      <c r="QZ33" s="242"/>
      <c r="RA33" s="203"/>
      <c r="RB33" s="234"/>
      <c r="RC33" s="189">
        <f t="shared" si="143"/>
        <v>0</v>
      </c>
      <c r="RD33" s="242"/>
      <c r="RE33" s="203"/>
      <c r="RF33" s="234"/>
      <c r="RG33" s="189">
        <f t="shared" si="144"/>
        <v>0</v>
      </c>
      <c r="RH33" s="242"/>
      <c r="RI33" s="203"/>
      <c r="RJ33" s="234"/>
      <c r="RK33" s="189">
        <f t="shared" si="145"/>
        <v>0</v>
      </c>
      <c r="RL33" s="242"/>
      <c r="RM33" s="203"/>
      <c r="RN33" s="234"/>
      <c r="RO33" s="189">
        <f t="shared" si="146"/>
        <v>0</v>
      </c>
      <c r="RP33" s="242"/>
      <c r="RQ33" s="203"/>
      <c r="RR33" s="234"/>
      <c r="RS33" s="189">
        <f t="shared" si="147"/>
        <v>0</v>
      </c>
      <c r="RT33" s="242"/>
      <c r="RU33" s="203"/>
      <c r="RV33" s="234"/>
      <c r="RW33" s="189">
        <f t="shared" si="148"/>
        <v>0</v>
      </c>
      <c r="RX33" s="242"/>
      <c r="RY33" s="203"/>
      <c r="RZ33" s="234"/>
      <c r="SA33" s="189">
        <f t="shared" si="104"/>
        <v>0</v>
      </c>
      <c r="SB33" s="242"/>
      <c r="SC33" s="203"/>
      <c r="SD33" s="234"/>
      <c r="SE33" s="189">
        <f t="shared" si="105"/>
        <v>0</v>
      </c>
      <c r="SF33" s="242"/>
      <c r="SG33" s="203"/>
      <c r="SH33" s="234"/>
      <c r="SI33" s="189">
        <f t="shared" si="106"/>
        <v>0</v>
      </c>
      <c r="SJ33" s="242"/>
      <c r="SK33" s="203"/>
      <c r="SL33" s="234"/>
      <c r="SM33" s="189">
        <f t="shared" si="107"/>
        <v>0</v>
      </c>
      <c r="SN33" s="242"/>
      <c r="SO33" s="203"/>
      <c r="SP33" s="234"/>
      <c r="SQ33" s="189">
        <f t="shared" si="108"/>
        <v>0</v>
      </c>
      <c r="SR33" s="242"/>
      <c r="SS33" s="203"/>
      <c r="ST33" s="234"/>
      <c r="SU33" s="189">
        <f t="shared" si="109"/>
        <v>0</v>
      </c>
      <c r="SV33" s="242"/>
      <c r="SW33" s="203"/>
      <c r="SX33" s="234"/>
      <c r="SY33" s="189">
        <f t="shared" si="110"/>
        <v>0</v>
      </c>
      <c r="SZ33" s="242"/>
      <c r="TA33" s="203"/>
      <c r="TB33" s="234"/>
      <c r="TC33" s="189">
        <f t="shared" si="111"/>
        <v>0</v>
      </c>
      <c r="TD33" s="242"/>
      <c r="TE33" s="204">
        <f t="shared" si="112"/>
        <v>1</v>
      </c>
      <c r="TF33" s="205">
        <f t="shared" si="113"/>
        <v>3.8461538461538464E-2</v>
      </c>
      <c r="TG33" s="123"/>
      <c r="TH33" s="204">
        <f t="shared" si="114"/>
        <v>0</v>
      </c>
      <c r="TI33" s="205">
        <f t="shared" si="115"/>
        <v>0</v>
      </c>
      <c r="TJ33" s="124"/>
      <c r="TK33" s="204">
        <f t="shared" si="116"/>
        <v>1</v>
      </c>
      <c r="TL33" s="205">
        <f t="shared" si="117"/>
        <v>3.7037037037037035E-2</v>
      </c>
      <c r="TM33" s="124"/>
      <c r="TN33" s="204">
        <f t="shared" si="118"/>
        <v>2</v>
      </c>
      <c r="TO33" s="205">
        <f t="shared" si="119"/>
        <v>2.5316455696202531E-2</v>
      </c>
    </row>
    <row r="34" spans="1:535" ht="27.75" hidden="1" customHeight="1" thickBot="1" x14ac:dyDescent="0.5">
      <c r="A34" s="207">
        <v>30</v>
      </c>
      <c r="B34" s="217" t="s">
        <v>280</v>
      </c>
      <c r="C34" s="222" t="s">
        <v>272</v>
      </c>
      <c r="D34" s="211">
        <v>7</v>
      </c>
      <c r="E34" s="223">
        <v>5</v>
      </c>
      <c r="F34" s="224">
        <v>1</v>
      </c>
      <c r="G34" s="211">
        <f t="shared" si="149"/>
        <v>11</v>
      </c>
      <c r="H34" s="225"/>
      <c r="I34" s="223"/>
      <c r="J34" s="224"/>
      <c r="K34" s="211">
        <v>11</v>
      </c>
      <c r="L34" s="225"/>
      <c r="M34" s="223"/>
      <c r="N34" s="224">
        <v>1</v>
      </c>
      <c r="O34" s="211">
        <v>10</v>
      </c>
      <c r="P34" s="226"/>
      <c r="Q34" s="223"/>
      <c r="R34" s="224"/>
      <c r="S34" s="211">
        <v>10</v>
      </c>
      <c r="T34" s="225"/>
      <c r="U34" s="227"/>
      <c r="V34" s="228"/>
      <c r="W34" s="165">
        <f t="shared" si="150"/>
        <v>10</v>
      </c>
      <c r="X34" s="229"/>
      <c r="Y34" s="229">
        <v>1</v>
      </c>
      <c r="Z34" s="165">
        <f t="shared" si="13"/>
        <v>9</v>
      </c>
      <c r="AA34" s="137"/>
      <c r="AB34" s="138">
        <v>1</v>
      </c>
      <c r="AC34" s="169">
        <f t="shared" si="14"/>
        <v>8</v>
      </c>
      <c r="AD34" s="137"/>
      <c r="AE34" s="138">
        <v>4</v>
      </c>
      <c r="AF34" s="169">
        <f t="shared" si="15"/>
        <v>4</v>
      </c>
      <c r="AG34" s="138"/>
      <c r="AH34" s="138">
        <v>2</v>
      </c>
      <c r="AI34" s="170">
        <f t="shared" si="16"/>
        <v>2</v>
      </c>
      <c r="AJ34" s="137"/>
      <c r="AK34" s="141"/>
      <c r="AL34" s="141"/>
      <c r="AM34" s="172">
        <f t="shared" si="17"/>
        <v>2</v>
      </c>
      <c r="AN34" s="137"/>
      <c r="AO34" s="141">
        <v>6</v>
      </c>
      <c r="AP34" s="141"/>
      <c r="AQ34" s="172">
        <f t="shared" si="18"/>
        <v>8</v>
      </c>
      <c r="AR34" s="141"/>
      <c r="AS34" s="137"/>
      <c r="AT34" s="141">
        <v>1</v>
      </c>
      <c r="AU34" s="172">
        <f t="shared" si="19"/>
        <v>7</v>
      </c>
      <c r="AV34" s="138"/>
      <c r="AW34" s="138"/>
      <c r="AX34" s="138"/>
      <c r="AY34" s="169">
        <f t="shared" si="20"/>
        <v>7</v>
      </c>
      <c r="AZ34" s="138"/>
      <c r="BA34" s="138">
        <v>1</v>
      </c>
      <c r="BB34" s="169">
        <f t="shared" si="21"/>
        <v>6</v>
      </c>
      <c r="BC34" s="138"/>
      <c r="BD34" s="138"/>
      <c r="BE34" s="169">
        <f t="shared" si="22"/>
        <v>6</v>
      </c>
      <c r="BF34" s="138"/>
      <c r="BG34" s="138">
        <v>1</v>
      </c>
      <c r="BH34" s="174">
        <f t="shared" si="1"/>
        <v>5</v>
      </c>
      <c r="BI34" s="138"/>
      <c r="BJ34" s="138">
        <v>1</v>
      </c>
      <c r="BK34" s="174">
        <f t="shared" si="23"/>
        <v>4</v>
      </c>
      <c r="BL34" s="138"/>
      <c r="BM34" s="138"/>
      <c r="BN34" s="174">
        <f t="shared" si="24"/>
        <v>4</v>
      </c>
      <c r="BO34" s="138"/>
      <c r="BP34" s="138"/>
      <c r="BQ34" s="174">
        <f t="shared" si="25"/>
        <v>4</v>
      </c>
      <c r="BR34" s="138"/>
      <c r="BS34" s="138"/>
      <c r="BT34" s="174">
        <f t="shared" si="2"/>
        <v>4</v>
      </c>
      <c r="BU34" s="138"/>
      <c r="BV34" s="138">
        <v>4</v>
      </c>
      <c r="BW34" s="174">
        <f t="shared" si="26"/>
        <v>0</v>
      </c>
      <c r="BX34" s="138">
        <v>8</v>
      </c>
      <c r="BY34" s="138">
        <v>1</v>
      </c>
      <c r="BZ34" s="174">
        <f t="shared" si="27"/>
        <v>7</v>
      </c>
      <c r="CA34" s="138"/>
      <c r="CB34" s="138">
        <v>4</v>
      </c>
      <c r="CC34" s="175">
        <f t="shared" si="28"/>
        <v>3</v>
      </c>
      <c r="CD34" s="141"/>
      <c r="CE34" s="141"/>
      <c r="CF34" s="176">
        <f t="shared" si="29"/>
        <v>3</v>
      </c>
      <c r="CG34" s="141"/>
      <c r="CH34" s="141"/>
      <c r="CI34" s="176">
        <f t="shared" si="30"/>
        <v>3</v>
      </c>
      <c r="CJ34" s="141"/>
      <c r="CK34" s="141">
        <v>1</v>
      </c>
      <c r="CL34" s="177">
        <f t="shared" si="31"/>
        <v>2</v>
      </c>
      <c r="CM34" s="141"/>
      <c r="CN34" s="141"/>
      <c r="CO34" s="141">
        <v>2</v>
      </c>
      <c r="CP34" s="177">
        <f t="shared" si="32"/>
        <v>0</v>
      </c>
      <c r="CQ34" s="141"/>
      <c r="CR34" s="141">
        <v>12</v>
      </c>
      <c r="CS34" s="141"/>
      <c r="CT34" s="176">
        <f t="shared" si="33"/>
        <v>12</v>
      </c>
      <c r="CU34" s="230"/>
      <c r="CV34" s="141"/>
      <c r="CW34" s="141">
        <v>2</v>
      </c>
      <c r="CX34" s="176">
        <f t="shared" si="34"/>
        <v>10</v>
      </c>
      <c r="CY34" s="141"/>
      <c r="CZ34" s="141"/>
      <c r="DA34" s="141"/>
      <c r="DB34" s="176">
        <f t="shared" si="3"/>
        <v>10</v>
      </c>
      <c r="DC34" s="141"/>
      <c r="DD34" s="141">
        <v>2</v>
      </c>
      <c r="DE34" s="175">
        <f t="shared" si="35"/>
        <v>8</v>
      </c>
      <c r="DF34" s="179"/>
      <c r="DG34" s="141"/>
      <c r="DH34" s="141">
        <v>1</v>
      </c>
      <c r="DI34" s="176">
        <f t="shared" si="36"/>
        <v>7</v>
      </c>
      <c r="DJ34" s="180"/>
      <c r="DK34" s="180"/>
      <c r="DL34" s="176">
        <f t="shared" si="37"/>
        <v>7</v>
      </c>
      <c r="DM34" s="141"/>
      <c r="DN34" s="141"/>
      <c r="DO34" s="177">
        <f t="shared" si="38"/>
        <v>7</v>
      </c>
      <c r="DP34" s="137"/>
      <c r="DQ34" s="141"/>
      <c r="DR34" s="141">
        <v>3</v>
      </c>
      <c r="DS34" s="177">
        <f t="shared" si="39"/>
        <v>4</v>
      </c>
      <c r="DT34" s="137"/>
      <c r="DU34" s="141"/>
      <c r="DV34" s="141"/>
      <c r="DW34" s="177">
        <f t="shared" si="40"/>
        <v>4</v>
      </c>
      <c r="DX34" s="141"/>
      <c r="DY34" s="141"/>
      <c r="DZ34" s="177">
        <f t="shared" si="41"/>
        <v>4</v>
      </c>
      <c r="EA34" s="138"/>
      <c r="EB34" s="138">
        <v>3</v>
      </c>
      <c r="EC34" s="175">
        <f t="shared" si="42"/>
        <v>1</v>
      </c>
      <c r="ED34" s="137"/>
      <c r="EE34" s="138"/>
      <c r="EF34" s="138"/>
      <c r="EG34" s="174">
        <f t="shared" si="43"/>
        <v>1</v>
      </c>
      <c r="EH34" s="138"/>
      <c r="EI34" s="138">
        <v>1</v>
      </c>
      <c r="EJ34" s="174">
        <f t="shared" si="44"/>
        <v>0</v>
      </c>
      <c r="EK34" s="231"/>
      <c r="EL34" s="231"/>
      <c r="EM34" s="182">
        <f t="shared" si="45"/>
        <v>0</v>
      </c>
      <c r="EN34" s="137"/>
      <c r="EO34" s="231"/>
      <c r="EP34" s="231"/>
      <c r="EQ34" s="182">
        <f t="shared" si="46"/>
        <v>0</v>
      </c>
      <c r="ER34" s="232">
        <v>12</v>
      </c>
      <c r="ES34" s="232"/>
      <c r="ET34" s="184">
        <f t="shared" si="47"/>
        <v>12</v>
      </c>
      <c r="EU34" s="137"/>
      <c r="EV34" s="232"/>
      <c r="EW34" s="232"/>
      <c r="EX34" s="184">
        <f t="shared" si="48"/>
        <v>12</v>
      </c>
      <c r="EY34" s="233"/>
      <c r="EZ34" s="231"/>
      <c r="FA34" s="231">
        <v>1</v>
      </c>
      <c r="FB34" s="184">
        <f t="shared" si="49"/>
        <v>11</v>
      </c>
      <c r="FC34" s="231"/>
      <c r="FD34" s="231"/>
      <c r="FE34" s="182">
        <f t="shared" si="50"/>
        <v>11</v>
      </c>
      <c r="FF34" s="231"/>
      <c r="FG34" s="231">
        <v>2</v>
      </c>
      <c r="FH34" s="182">
        <f t="shared" si="51"/>
        <v>9</v>
      </c>
      <c r="FI34" s="231"/>
      <c r="FJ34" s="231">
        <v>2</v>
      </c>
      <c r="FK34" s="182">
        <f t="shared" si="52"/>
        <v>7</v>
      </c>
      <c r="FL34" s="231"/>
      <c r="FM34" s="231">
        <v>2</v>
      </c>
      <c r="FN34" s="182">
        <f t="shared" si="53"/>
        <v>5</v>
      </c>
      <c r="FO34" s="137"/>
      <c r="FP34" s="231"/>
      <c r="FQ34" s="231">
        <v>3</v>
      </c>
      <c r="FR34" s="182">
        <f t="shared" si="54"/>
        <v>2</v>
      </c>
      <c r="FS34" s="137"/>
      <c r="FT34" s="231"/>
      <c r="FU34" s="231">
        <v>1</v>
      </c>
      <c r="FV34" s="182">
        <f t="shared" si="55"/>
        <v>1</v>
      </c>
      <c r="FW34" s="137"/>
      <c r="FX34" s="231"/>
      <c r="FY34" s="231">
        <v>1</v>
      </c>
      <c r="FZ34" s="182">
        <f t="shared" si="56"/>
        <v>0</v>
      </c>
      <c r="GA34" s="231"/>
      <c r="GB34" s="231"/>
      <c r="GC34" s="182">
        <f t="shared" si="57"/>
        <v>0</v>
      </c>
      <c r="GD34" s="231"/>
      <c r="GE34" s="231"/>
      <c r="GF34" s="188">
        <f t="shared" si="58"/>
        <v>0</v>
      </c>
      <c r="GG34" s="137"/>
      <c r="GH34" s="231">
        <v>12</v>
      </c>
      <c r="GI34" s="231"/>
      <c r="GJ34" s="188">
        <f t="shared" si="120"/>
        <v>12</v>
      </c>
      <c r="GK34" s="137"/>
      <c r="GL34" s="231"/>
      <c r="GM34" s="231"/>
      <c r="GN34" s="182">
        <f t="shared" si="121"/>
        <v>12</v>
      </c>
      <c r="GO34" s="231"/>
      <c r="GP34" s="231"/>
      <c r="GQ34" s="182">
        <f t="shared" si="59"/>
        <v>12</v>
      </c>
      <c r="GR34" s="231"/>
      <c r="GS34" s="231"/>
      <c r="GT34" s="182">
        <f t="shared" si="60"/>
        <v>12</v>
      </c>
      <c r="GU34" s="231"/>
      <c r="GV34" s="231">
        <v>2</v>
      </c>
      <c r="GW34" s="182">
        <f t="shared" si="61"/>
        <v>10</v>
      </c>
      <c r="GX34" s="231"/>
      <c r="GY34" s="231">
        <v>2</v>
      </c>
      <c r="GZ34" s="182">
        <f t="shared" si="62"/>
        <v>8</v>
      </c>
      <c r="HA34" s="138"/>
      <c r="HB34" s="231"/>
      <c r="HC34" s="182">
        <f t="shared" si="63"/>
        <v>8</v>
      </c>
      <c r="HD34" s="138"/>
      <c r="HE34" s="231">
        <v>1</v>
      </c>
      <c r="HF34" s="182">
        <f t="shared" si="64"/>
        <v>7</v>
      </c>
      <c r="HG34" s="231"/>
      <c r="HH34" s="231"/>
      <c r="HI34" s="182">
        <f t="shared" si="4"/>
        <v>7</v>
      </c>
      <c r="HJ34" s="231"/>
      <c r="HK34" s="231">
        <v>1</v>
      </c>
      <c r="HL34" s="182">
        <f t="shared" si="5"/>
        <v>6</v>
      </c>
      <c r="HM34" s="137"/>
      <c r="HN34" s="231"/>
      <c r="HO34" s="231">
        <v>2</v>
      </c>
      <c r="HP34" s="182">
        <f t="shared" si="65"/>
        <v>4</v>
      </c>
      <c r="HQ34" s="231"/>
      <c r="HR34" s="231"/>
      <c r="HS34" s="231">
        <v>1</v>
      </c>
      <c r="HT34" s="182">
        <f t="shared" si="66"/>
        <v>3</v>
      </c>
      <c r="HU34" s="231"/>
      <c r="HV34" s="231"/>
      <c r="HW34" s="231">
        <v>2</v>
      </c>
      <c r="HX34" s="182">
        <f t="shared" si="67"/>
        <v>1</v>
      </c>
      <c r="HY34" s="231">
        <v>11</v>
      </c>
      <c r="HZ34" s="231">
        <v>1</v>
      </c>
      <c r="IA34" s="182">
        <f t="shared" si="68"/>
        <v>11</v>
      </c>
      <c r="IB34" s="231"/>
      <c r="IC34" s="231"/>
      <c r="ID34" s="182">
        <f t="shared" si="69"/>
        <v>11</v>
      </c>
      <c r="IE34" s="138"/>
      <c r="IF34" s="138">
        <v>1</v>
      </c>
      <c r="IG34" s="175">
        <f t="shared" si="70"/>
        <v>10</v>
      </c>
      <c r="IH34" s="137"/>
      <c r="II34" s="138"/>
      <c r="IJ34" s="138"/>
      <c r="IK34" s="175">
        <f t="shared" si="71"/>
        <v>10</v>
      </c>
      <c r="IL34" s="137"/>
      <c r="IM34" s="231"/>
      <c r="IN34" s="231"/>
      <c r="IO34" s="182">
        <f t="shared" si="72"/>
        <v>10</v>
      </c>
      <c r="IP34" s="231"/>
      <c r="IQ34" s="231">
        <v>1</v>
      </c>
      <c r="IR34" s="182">
        <f t="shared" si="6"/>
        <v>9</v>
      </c>
      <c r="IS34" s="231"/>
      <c r="IT34" s="231"/>
      <c r="IU34" s="182">
        <f t="shared" si="7"/>
        <v>9</v>
      </c>
      <c r="IV34" s="231"/>
      <c r="IW34" s="231"/>
      <c r="IX34" s="182">
        <f t="shared" si="8"/>
        <v>9</v>
      </c>
      <c r="IY34" s="234"/>
      <c r="IZ34" s="234"/>
      <c r="JA34" s="189">
        <f t="shared" si="9"/>
        <v>9</v>
      </c>
      <c r="JB34" s="234"/>
      <c r="JC34" s="234">
        <v>1</v>
      </c>
      <c r="JD34" s="189">
        <f t="shared" si="73"/>
        <v>8</v>
      </c>
      <c r="JE34" s="234"/>
      <c r="JF34" s="234">
        <v>2</v>
      </c>
      <c r="JG34" s="189">
        <f t="shared" si="74"/>
        <v>6</v>
      </c>
      <c r="JH34" s="141"/>
      <c r="JI34" s="141"/>
      <c r="JJ34" s="190">
        <f t="shared" si="75"/>
        <v>6</v>
      </c>
      <c r="JK34" s="137"/>
      <c r="JL34" s="141"/>
      <c r="JM34" s="141"/>
      <c r="JN34" s="190">
        <f t="shared" si="76"/>
        <v>6</v>
      </c>
      <c r="JO34" s="137"/>
      <c r="JP34" s="235">
        <v>6</v>
      </c>
      <c r="JQ34" s="235"/>
      <c r="JR34" s="191">
        <f t="shared" si="77"/>
        <v>12</v>
      </c>
      <c r="JS34" s="155"/>
      <c r="JT34" s="236"/>
      <c r="JU34" s="236">
        <v>1</v>
      </c>
      <c r="JV34" s="194">
        <f t="shared" si="78"/>
        <v>11</v>
      </c>
      <c r="JW34" s="235"/>
      <c r="JX34" s="235">
        <v>2</v>
      </c>
      <c r="JY34" s="194">
        <f t="shared" si="79"/>
        <v>9</v>
      </c>
      <c r="JZ34" s="138"/>
      <c r="KA34" s="138"/>
      <c r="KB34" s="190">
        <f t="shared" si="80"/>
        <v>9</v>
      </c>
      <c r="KC34" s="155"/>
      <c r="KD34" s="138"/>
      <c r="KE34" s="138">
        <v>3</v>
      </c>
      <c r="KF34" s="190">
        <f t="shared" si="81"/>
        <v>6</v>
      </c>
      <c r="KG34" s="234"/>
      <c r="KH34" s="234"/>
      <c r="KI34" s="191">
        <f t="shared" si="82"/>
        <v>6</v>
      </c>
      <c r="KJ34" s="155"/>
      <c r="KK34" s="234"/>
      <c r="KL34" s="234"/>
      <c r="KM34" s="191">
        <f t="shared" si="83"/>
        <v>6</v>
      </c>
      <c r="KN34" s="155"/>
      <c r="KO34" s="234"/>
      <c r="KP34" s="234">
        <v>1</v>
      </c>
      <c r="KQ34" s="191">
        <f t="shared" si="84"/>
        <v>5</v>
      </c>
      <c r="KR34" s="138"/>
      <c r="KS34" s="138">
        <v>3</v>
      </c>
      <c r="KT34" s="174">
        <f t="shared" si="85"/>
        <v>2</v>
      </c>
      <c r="KU34" s="138"/>
      <c r="KV34" s="138"/>
      <c r="KW34" s="138"/>
      <c r="KX34" s="194">
        <f t="shared" si="86"/>
        <v>2</v>
      </c>
      <c r="KY34" s="236"/>
      <c r="KZ34" s="236"/>
      <c r="LA34" s="236"/>
      <c r="LB34" s="194">
        <f t="shared" si="87"/>
        <v>2</v>
      </c>
      <c r="LC34" s="236"/>
      <c r="LD34" s="236">
        <v>1</v>
      </c>
      <c r="LE34" s="194">
        <f t="shared" si="10"/>
        <v>1</v>
      </c>
      <c r="LF34" s="138"/>
      <c r="LG34" s="138">
        <v>1</v>
      </c>
      <c r="LH34" s="174">
        <f t="shared" si="11"/>
        <v>0</v>
      </c>
      <c r="LI34" s="237">
        <v>6</v>
      </c>
      <c r="LJ34" s="237"/>
      <c r="LK34" s="196">
        <f t="shared" si="88"/>
        <v>6</v>
      </c>
      <c r="LL34" s="138"/>
      <c r="LM34" s="138"/>
      <c r="LN34" s="138">
        <v>1</v>
      </c>
      <c r="LO34" s="174">
        <f t="shared" si="89"/>
        <v>5</v>
      </c>
      <c r="LP34" s="138"/>
      <c r="LQ34" s="138"/>
      <c r="LR34" s="138"/>
      <c r="LS34" s="174">
        <f t="shared" si="90"/>
        <v>5</v>
      </c>
      <c r="LT34" s="238"/>
      <c r="LU34" s="138"/>
      <c r="LV34" s="138"/>
      <c r="LW34" s="174">
        <f t="shared" si="91"/>
        <v>5</v>
      </c>
      <c r="LX34" s="238"/>
      <c r="LY34" s="138"/>
      <c r="LZ34" s="138">
        <v>1</v>
      </c>
      <c r="MA34" s="174">
        <f t="shared" si="92"/>
        <v>4</v>
      </c>
      <c r="MB34" s="238"/>
      <c r="MC34" s="138"/>
      <c r="MD34" s="138">
        <v>1</v>
      </c>
      <c r="ME34" s="174">
        <f t="shared" si="93"/>
        <v>3</v>
      </c>
      <c r="MF34" s="238"/>
      <c r="MG34" s="231"/>
      <c r="MH34" s="231"/>
      <c r="MI34" s="182">
        <f t="shared" si="94"/>
        <v>3</v>
      </c>
      <c r="MJ34" s="239"/>
      <c r="MK34" s="231"/>
      <c r="ML34" s="231">
        <v>3</v>
      </c>
      <c r="MM34" s="182">
        <f t="shared" si="95"/>
        <v>0</v>
      </c>
      <c r="MN34" s="239"/>
      <c r="MO34" s="138"/>
      <c r="MP34" s="138"/>
      <c r="MQ34" s="174">
        <f t="shared" si="96"/>
        <v>0</v>
      </c>
      <c r="MR34" s="238"/>
      <c r="MS34" s="138">
        <v>4</v>
      </c>
      <c r="MT34" s="138"/>
      <c r="MU34" s="174">
        <f t="shared" si="97"/>
        <v>4</v>
      </c>
      <c r="MV34" s="238"/>
      <c r="MW34" s="138"/>
      <c r="MX34" s="138">
        <v>2</v>
      </c>
      <c r="MY34" s="174">
        <f t="shared" si="98"/>
        <v>2</v>
      </c>
      <c r="MZ34" s="238"/>
      <c r="NA34" s="240"/>
      <c r="NB34" s="240"/>
      <c r="NC34" s="201">
        <f t="shared" si="122"/>
        <v>2</v>
      </c>
      <c r="ND34" s="241"/>
      <c r="NE34" s="240"/>
      <c r="NF34" s="240">
        <v>2</v>
      </c>
      <c r="NG34" s="201">
        <f t="shared" si="123"/>
        <v>0</v>
      </c>
      <c r="NH34" s="241"/>
      <c r="NI34" s="240">
        <v>12</v>
      </c>
      <c r="NJ34" s="240"/>
      <c r="NK34" s="201">
        <f t="shared" si="124"/>
        <v>12</v>
      </c>
      <c r="NL34" s="241"/>
      <c r="NM34" s="240"/>
      <c r="NN34" s="240">
        <v>3</v>
      </c>
      <c r="NO34" s="201">
        <f t="shared" si="125"/>
        <v>9</v>
      </c>
      <c r="NP34" s="241"/>
      <c r="NQ34" s="234"/>
      <c r="NR34" s="234"/>
      <c r="NS34" s="189">
        <f t="shared" si="126"/>
        <v>9</v>
      </c>
      <c r="NT34" s="242"/>
      <c r="NU34" s="234"/>
      <c r="NV34" s="234"/>
      <c r="NW34" s="189">
        <f t="shared" si="99"/>
        <v>9</v>
      </c>
      <c r="NX34" s="242"/>
      <c r="NY34" s="234"/>
      <c r="NZ34" s="234"/>
      <c r="OA34" s="189">
        <f t="shared" si="100"/>
        <v>9</v>
      </c>
      <c r="OB34" s="242"/>
      <c r="OC34" s="234"/>
      <c r="OD34" s="234">
        <v>2</v>
      </c>
      <c r="OE34" s="189">
        <f t="shared" si="101"/>
        <v>7</v>
      </c>
      <c r="OF34" s="242"/>
      <c r="OG34" s="234"/>
      <c r="OH34" s="234"/>
      <c r="OI34" s="189">
        <f t="shared" si="102"/>
        <v>7</v>
      </c>
      <c r="OJ34" s="242"/>
      <c r="OK34" s="234"/>
      <c r="OL34" s="234"/>
      <c r="OM34" s="189">
        <f t="shared" si="103"/>
        <v>7</v>
      </c>
      <c r="ON34" s="242"/>
      <c r="OO34" s="234"/>
      <c r="OP34" s="234">
        <v>2</v>
      </c>
      <c r="OQ34" s="189">
        <f t="shared" si="127"/>
        <v>5</v>
      </c>
      <c r="OR34" s="242"/>
      <c r="OS34" s="234"/>
      <c r="OT34" s="234">
        <v>2</v>
      </c>
      <c r="OU34" s="189">
        <f t="shared" si="128"/>
        <v>3</v>
      </c>
      <c r="OV34" s="242"/>
      <c r="OW34" s="234"/>
      <c r="OX34" s="234">
        <v>1</v>
      </c>
      <c r="OY34" s="189">
        <f t="shared" si="129"/>
        <v>2</v>
      </c>
      <c r="OZ34" s="242"/>
      <c r="PA34" s="234"/>
      <c r="PB34" s="234">
        <v>1</v>
      </c>
      <c r="PC34" s="189">
        <f t="shared" si="130"/>
        <v>1</v>
      </c>
      <c r="PD34" s="242"/>
      <c r="PE34" s="234"/>
      <c r="PF34" s="234"/>
      <c r="PG34" s="189">
        <f t="shared" si="131"/>
        <v>1</v>
      </c>
      <c r="PH34" s="242"/>
      <c r="PI34" s="234"/>
      <c r="PJ34" s="234">
        <v>1</v>
      </c>
      <c r="PK34" s="189">
        <f t="shared" si="132"/>
        <v>0</v>
      </c>
      <c r="PL34" s="242"/>
      <c r="PM34" s="234">
        <v>12</v>
      </c>
      <c r="PN34" s="234"/>
      <c r="PO34" s="189">
        <f t="shared" si="133"/>
        <v>12</v>
      </c>
      <c r="PP34" s="242"/>
      <c r="PQ34" s="234"/>
      <c r="PR34" s="234">
        <v>1</v>
      </c>
      <c r="PS34" s="189">
        <f t="shared" si="134"/>
        <v>11</v>
      </c>
      <c r="PT34" s="242"/>
      <c r="PU34" s="234"/>
      <c r="PV34" s="234">
        <v>2</v>
      </c>
      <c r="PW34" s="189">
        <f t="shared" si="135"/>
        <v>9</v>
      </c>
      <c r="PX34" s="242"/>
      <c r="PY34" s="234"/>
      <c r="PZ34" s="234">
        <v>2</v>
      </c>
      <c r="QA34" s="189">
        <f t="shared" si="136"/>
        <v>7</v>
      </c>
      <c r="QB34" s="242"/>
      <c r="QC34" s="234"/>
      <c r="QD34" s="234">
        <v>1</v>
      </c>
      <c r="QE34" s="189">
        <f t="shared" si="137"/>
        <v>6</v>
      </c>
      <c r="QF34" s="242"/>
      <c r="QG34" s="234"/>
      <c r="QH34" s="234"/>
      <c r="QI34" s="189">
        <f t="shared" si="138"/>
        <v>6</v>
      </c>
      <c r="QJ34" s="242"/>
      <c r="QK34" s="234"/>
      <c r="QL34" s="234"/>
      <c r="QM34" s="189">
        <f t="shared" si="139"/>
        <v>6</v>
      </c>
      <c r="QN34" s="242"/>
      <c r="QO34" s="234"/>
      <c r="QP34" s="234">
        <v>1</v>
      </c>
      <c r="QQ34" s="189">
        <f t="shared" si="140"/>
        <v>5</v>
      </c>
      <c r="QR34" s="242"/>
      <c r="QS34" s="203"/>
      <c r="QT34" s="234">
        <v>3</v>
      </c>
      <c r="QU34" s="189">
        <f t="shared" si="141"/>
        <v>2</v>
      </c>
      <c r="QV34" s="242"/>
      <c r="QW34" s="203"/>
      <c r="QX34" s="234"/>
      <c r="QY34" s="189">
        <f t="shared" si="142"/>
        <v>2</v>
      </c>
      <c r="QZ34" s="242"/>
      <c r="RA34" s="203"/>
      <c r="RB34" s="234"/>
      <c r="RC34" s="189">
        <f t="shared" si="143"/>
        <v>2</v>
      </c>
      <c r="RD34" s="242"/>
      <c r="RE34" s="203">
        <v>2</v>
      </c>
      <c r="RF34" s="234">
        <v>3</v>
      </c>
      <c r="RG34" s="189">
        <f t="shared" si="144"/>
        <v>1</v>
      </c>
      <c r="RH34" s="242"/>
      <c r="RI34" s="203"/>
      <c r="RJ34" s="234"/>
      <c r="RK34" s="189">
        <f t="shared" si="145"/>
        <v>1</v>
      </c>
      <c r="RL34" s="242"/>
      <c r="RM34" s="203"/>
      <c r="RN34" s="234"/>
      <c r="RO34" s="189">
        <f t="shared" si="146"/>
        <v>1</v>
      </c>
      <c r="RP34" s="242"/>
      <c r="RQ34" s="203"/>
      <c r="RR34" s="234">
        <v>1</v>
      </c>
      <c r="RS34" s="189">
        <f t="shared" si="147"/>
        <v>0</v>
      </c>
      <c r="RT34" s="242"/>
      <c r="RU34" s="203">
        <v>12</v>
      </c>
      <c r="RV34" s="234"/>
      <c r="RW34" s="189">
        <f t="shared" si="148"/>
        <v>12</v>
      </c>
      <c r="RX34" s="242"/>
      <c r="RY34" s="203"/>
      <c r="RZ34" s="234">
        <v>3</v>
      </c>
      <c r="SA34" s="189">
        <f t="shared" si="104"/>
        <v>9</v>
      </c>
      <c r="SB34" s="242"/>
      <c r="SC34" s="203"/>
      <c r="SD34" s="234"/>
      <c r="SE34" s="189">
        <f t="shared" si="105"/>
        <v>9</v>
      </c>
      <c r="SF34" s="242"/>
      <c r="SG34" s="203"/>
      <c r="SH34" s="234"/>
      <c r="SI34" s="189">
        <f t="shared" si="106"/>
        <v>9</v>
      </c>
      <c r="SJ34" s="242"/>
      <c r="SK34" s="203"/>
      <c r="SL34" s="234">
        <v>1</v>
      </c>
      <c r="SM34" s="189">
        <f t="shared" si="107"/>
        <v>8</v>
      </c>
      <c r="SN34" s="242"/>
      <c r="SO34" s="203"/>
      <c r="SP34" s="234">
        <v>3</v>
      </c>
      <c r="SQ34" s="189">
        <f t="shared" si="108"/>
        <v>5</v>
      </c>
      <c r="SR34" s="242"/>
      <c r="SS34" s="203"/>
      <c r="ST34" s="234"/>
      <c r="SU34" s="189">
        <f t="shared" si="109"/>
        <v>5</v>
      </c>
      <c r="SV34" s="242"/>
      <c r="SW34" s="203"/>
      <c r="SX34" s="234"/>
      <c r="SY34" s="189">
        <f t="shared" si="110"/>
        <v>5</v>
      </c>
      <c r="SZ34" s="242"/>
      <c r="TA34" s="203"/>
      <c r="TB34" s="234">
        <v>1</v>
      </c>
      <c r="TC34" s="189">
        <f t="shared" si="111"/>
        <v>4</v>
      </c>
      <c r="TD34" s="242"/>
      <c r="TE34" s="204">
        <f t="shared" si="112"/>
        <v>23</v>
      </c>
      <c r="TF34" s="205">
        <f t="shared" si="113"/>
        <v>0.88461538461538458</v>
      </c>
      <c r="TG34" s="123"/>
      <c r="TH34" s="204">
        <f t="shared" si="114"/>
        <v>19</v>
      </c>
      <c r="TI34" s="205">
        <f t="shared" si="115"/>
        <v>0.73076923076923073</v>
      </c>
      <c r="TJ34" s="124"/>
      <c r="TK34" s="204">
        <f t="shared" si="116"/>
        <v>21</v>
      </c>
      <c r="TL34" s="205">
        <f t="shared" si="117"/>
        <v>0.77777777777777779</v>
      </c>
      <c r="TM34" s="124"/>
      <c r="TN34" s="204">
        <f t="shared" si="118"/>
        <v>63</v>
      </c>
      <c r="TO34" s="205">
        <f t="shared" si="119"/>
        <v>0.79746835443037978</v>
      </c>
    </row>
    <row r="35" spans="1:535" ht="29.25" hidden="1" thickBot="1" x14ac:dyDescent="0.5">
      <c r="A35" s="207">
        <v>31</v>
      </c>
      <c r="B35" s="217" t="s">
        <v>281</v>
      </c>
      <c r="C35" s="222" t="s">
        <v>155</v>
      </c>
      <c r="D35" s="211">
        <v>73</v>
      </c>
      <c r="E35" s="223"/>
      <c r="F35" s="224">
        <v>13</v>
      </c>
      <c r="G35" s="211">
        <f t="shared" si="149"/>
        <v>60</v>
      </c>
      <c r="H35" s="225"/>
      <c r="I35" s="223"/>
      <c r="J35" s="224">
        <v>2</v>
      </c>
      <c r="K35" s="211">
        <v>58</v>
      </c>
      <c r="L35" s="225"/>
      <c r="M35" s="223"/>
      <c r="N35" s="224">
        <v>1</v>
      </c>
      <c r="O35" s="211">
        <v>57</v>
      </c>
      <c r="P35" s="226"/>
      <c r="Q35" s="223"/>
      <c r="R35" s="224">
        <v>1</v>
      </c>
      <c r="S35" s="211">
        <v>56</v>
      </c>
      <c r="T35" s="225"/>
      <c r="U35" s="227"/>
      <c r="V35" s="228"/>
      <c r="W35" s="165">
        <f t="shared" si="150"/>
        <v>56</v>
      </c>
      <c r="X35" s="229"/>
      <c r="Y35" s="229">
        <v>2</v>
      </c>
      <c r="Z35" s="165">
        <f t="shared" si="13"/>
        <v>54</v>
      </c>
      <c r="AA35" s="137"/>
      <c r="AB35" s="138">
        <v>1</v>
      </c>
      <c r="AC35" s="169">
        <f t="shared" si="14"/>
        <v>53</v>
      </c>
      <c r="AD35" s="137"/>
      <c r="AE35" s="138">
        <v>1</v>
      </c>
      <c r="AF35" s="169">
        <f t="shared" si="15"/>
        <v>52</v>
      </c>
      <c r="AG35" s="138"/>
      <c r="AH35" s="138">
        <v>1</v>
      </c>
      <c r="AI35" s="170">
        <f t="shared" si="16"/>
        <v>51</v>
      </c>
      <c r="AJ35" s="137"/>
      <c r="AK35" s="137"/>
      <c r="AL35" s="141"/>
      <c r="AM35" s="172">
        <f t="shared" si="17"/>
        <v>51</v>
      </c>
      <c r="AN35" s="137"/>
      <c r="AO35" s="141"/>
      <c r="AP35" s="141">
        <v>2</v>
      </c>
      <c r="AQ35" s="172">
        <f t="shared" si="18"/>
        <v>49</v>
      </c>
      <c r="AR35" s="141"/>
      <c r="AS35" s="137"/>
      <c r="AT35" s="141">
        <v>2</v>
      </c>
      <c r="AU35" s="172">
        <f t="shared" si="19"/>
        <v>47</v>
      </c>
      <c r="AV35" s="138"/>
      <c r="AW35" s="138"/>
      <c r="AX35" s="138"/>
      <c r="AY35" s="169">
        <f t="shared" si="20"/>
        <v>47</v>
      </c>
      <c r="AZ35" s="138"/>
      <c r="BA35" s="138"/>
      <c r="BB35" s="169">
        <f t="shared" si="21"/>
        <v>47</v>
      </c>
      <c r="BC35" s="138"/>
      <c r="BD35" s="243">
        <v>3</v>
      </c>
      <c r="BE35" s="169">
        <f t="shared" si="22"/>
        <v>44</v>
      </c>
      <c r="BF35" s="138"/>
      <c r="BG35" s="138"/>
      <c r="BH35" s="174">
        <f t="shared" si="1"/>
        <v>44</v>
      </c>
      <c r="BI35" s="138"/>
      <c r="BJ35" s="138">
        <v>1</v>
      </c>
      <c r="BK35" s="174">
        <f t="shared" si="23"/>
        <v>43</v>
      </c>
      <c r="BL35" s="138"/>
      <c r="BM35" s="138">
        <v>1</v>
      </c>
      <c r="BN35" s="174">
        <f t="shared" si="24"/>
        <v>42</v>
      </c>
      <c r="BO35" s="138"/>
      <c r="BP35" s="138">
        <v>1</v>
      </c>
      <c r="BQ35" s="174">
        <f t="shared" si="25"/>
        <v>41</v>
      </c>
      <c r="BR35" s="138"/>
      <c r="BS35" s="138"/>
      <c r="BT35" s="174">
        <f t="shared" si="2"/>
        <v>41</v>
      </c>
      <c r="BU35" s="138"/>
      <c r="BV35" s="138"/>
      <c r="BW35" s="174">
        <f t="shared" si="26"/>
        <v>41</v>
      </c>
      <c r="BX35" s="138"/>
      <c r="BY35" s="138">
        <v>2</v>
      </c>
      <c r="BZ35" s="174">
        <f t="shared" si="27"/>
        <v>39</v>
      </c>
      <c r="CA35" s="138"/>
      <c r="CB35" s="138">
        <v>1</v>
      </c>
      <c r="CC35" s="175">
        <f t="shared" si="28"/>
        <v>38</v>
      </c>
      <c r="CD35" s="141"/>
      <c r="CE35" s="141"/>
      <c r="CF35" s="176">
        <f t="shared" si="29"/>
        <v>38</v>
      </c>
      <c r="CG35" s="141"/>
      <c r="CH35" s="141"/>
      <c r="CI35" s="176">
        <f t="shared" si="30"/>
        <v>38</v>
      </c>
      <c r="CJ35" s="141"/>
      <c r="CK35" s="141">
        <v>2</v>
      </c>
      <c r="CL35" s="177">
        <f t="shared" si="31"/>
        <v>36</v>
      </c>
      <c r="CM35" s="141"/>
      <c r="CN35" s="141"/>
      <c r="CO35" s="141"/>
      <c r="CP35" s="177">
        <f t="shared" si="32"/>
        <v>36</v>
      </c>
      <c r="CQ35" s="141"/>
      <c r="CR35" s="141"/>
      <c r="CS35" s="141"/>
      <c r="CT35" s="176">
        <f t="shared" si="33"/>
        <v>36</v>
      </c>
      <c r="CU35" s="230"/>
      <c r="CV35" s="141"/>
      <c r="CW35" s="141">
        <v>2</v>
      </c>
      <c r="CX35" s="176">
        <f t="shared" si="34"/>
        <v>34</v>
      </c>
      <c r="CY35" s="141"/>
      <c r="CZ35" s="141"/>
      <c r="DA35" s="141">
        <v>3</v>
      </c>
      <c r="DB35" s="176">
        <f t="shared" si="3"/>
        <v>31</v>
      </c>
      <c r="DC35" s="141"/>
      <c r="DD35" s="141"/>
      <c r="DE35" s="175">
        <f t="shared" si="35"/>
        <v>31</v>
      </c>
      <c r="DF35" s="179"/>
      <c r="DG35" s="141"/>
      <c r="DH35" s="141">
        <v>1</v>
      </c>
      <c r="DI35" s="176">
        <f t="shared" si="36"/>
        <v>30</v>
      </c>
      <c r="DJ35" s="180"/>
      <c r="DK35" s="180"/>
      <c r="DL35" s="176">
        <f t="shared" si="37"/>
        <v>30</v>
      </c>
      <c r="DM35" s="141"/>
      <c r="DN35" s="141">
        <v>1</v>
      </c>
      <c r="DO35" s="177">
        <f t="shared" si="38"/>
        <v>29</v>
      </c>
      <c r="DP35" s="137"/>
      <c r="DQ35" s="141"/>
      <c r="DR35" s="141">
        <v>1</v>
      </c>
      <c r="DS35" s="177">
        <f t="shared" si="39"/>
        <v>28</v>
      </c>
      <c r="DT35" s="137"/>
      <c r="DU35" s="141"/>
      <c r="DV35" s="141"/>
      <c r="DW35" s="177">
        <f t="shared" si="40"/>
        <v>28</v>
      </c>
      <c r="DX35" s="141"/>
      <c r="DY35" s="141">
        <v>3</v>
      </c>
      <c r="DZ35" s="177">
        <f t="shared" si="41"/>
        <v>25</v>
      </c>
      <c r="EA35" s="138"/>
      <c r="EB35" s="138">
        <v>1</v>
      </c>
      <c r="EC35" s="175">
        <f t="shared" si="42"/>
        <v>24</v>
      </c>
      <c r="ED35" s="137"/>
      <c r="EE35" s="138"/>
      <c r="EF35" s="138"/>
      <c r="EG35" s="174">
        <f t="shared" si="43"/>
        <v>24</v>
      </c>
      <c r="EH35" s="138"/>
      <c r="EI35" s="138"/>
      <c r="EJ35" s="174">
        <f t="shared" si="44"/>
        <v>24</v>
      </c>
      <c r="EK35" s="231"/>
      <c r="EL35" s="231">
        <v>1</v>
      </c>
      <c r="EM35" s="182">
        <f t="shared" si="45"/>
        <v>23</v>
      </c>
      <c r="EN35" s="137"/>
      <c r="EO35" s="231"/>
      <c r="EP35" s="231"/>
      <c r="EQ35" s="182">
        <f t="shared" si="46"/>
        <v>23</v>
      </c>
      <c r="ER35" s="232"/>
      <c r="ES35" s="232">
        <v>4</v>
      </c>
      <c r="ET35" s="184">
        <f t="shared" si="47"/>
        <v>19</v>
      </c>
      <c r="EU35" s="137"/>
      <c r="EV35" s="232"/>
      <c r="EW35" s="232"/>
      <c r="EX35" s="184">
        <f t="shared" si="48"/>
        <v>19</v>
      </c>
      <c r="EY35" s="233"/>
      <c r="EZ35" s="231"/>
      <c r="FA35" s="231">
        <v>1</v>
      </c>
      <c r="FB35" s="184">
        <f t="shared" si="49"/>
        <v>18</v>
      </c>
      <c r="FC35" s="231"/>
      <c r="FD35" s="231">
        <v>2</v>
      </c>
      <c r="FE35" s="182">
        <f t="shared" si="50"/>
        <v>16</v>
      </c>
      <c r="FF35" s="231"/>
      <c r="FG35" s="231">
        <v>2</v>
      </c>
      <c r="FH35" s="182">
        <f t="shared" si="51"/>
        <v>14</v>
      </c>
      <c r="FI35" s="231"/>
      <c r="FJ35" s="231"/>
      <c r="FK35" s="182">
        <f t="shared" si="52"/>
        <v>14</v>
      </c>
      <c r="FL35" s="231"/>
      <c r="FM35" s="231"/>
      <c r="FN35" s="182">
        <f t="shared" si="53"/>
        <v>14</v>
      </c>
      <c r="FO35" s="137"/>
      <c r="FP35" s="231"/>
      <c r="FQ35" s="231">
        <v>3</v>
      </c>
      <c r="FR35" s="182">
        <f t="shared" si="54"/>
        <v>11</v>
      </c>
      <c r="FS35" s="137"/>
      <c r="FT35" s="231"/>
      <c r="FU35" s="231"/>
      <c r="FV35" s="182">
        <f t="shared" si="55"/>
        <v>11</v>
      </c>
      <c r="FW35" s="137"/>
      <c r="FX35" s="231"/>
      <c r="FY35" s="231">
        <v>3</v>
      </c>
      <c r="FZ35" s="182">
        <f t="shared" si="56"/>
        <v>8</v>
      </c>
      <c r="GA35" s="231"/>
      <c r="GB35" s="231"/>
      <c r="GC35" s="182">
        <f t="shared" si="57"/>
        <v>8</v>
      </c>
      <c r="GD35" s="231"/>
      <c r="GE35" s="231"/>
      <c r="GF35" s="188">
        <f t="shared" si="58"/>
        <v>8</v>
      </c>
      <c r="GG35" s="137"/>
      <c r="GH35" s="231">
        <v>52</v>
      </c>
      <c r="GI35" s="231">
        <v>1</v>
      </c>
      <c r="GJ35" s="188">
        <f t="shared" si="120"/>
        <v>59</v>
      </c>
      <c r="GK35" s="137"/>
      <c r="GL35" s="231"/>
      <c r="GM35" s="231"/>
      <c r="GN35" s="182">
        <f t="shared" si="121"/>
        <v>59</v>
      </c>
      <c r="GO35" s="231"/>
      <c r="GP35" s="231"/>
      <c r="GQ35" s="182">
        <f t="shared" si="59"/>
        <v>59</v>
      </c>
      <c r="GR35" s="231"/>
      <c r="GS35" s="231">
        <v>2</v>
      </c>
      <c r="GT35" s="182">
        <f t="shared" si="60"/>
        <v>57</v>
      </c>
      <c r="GU35" s="231"/>
      <c r="GV35" s="231">
        <v>1</v>
      </c>
      <c r="GW35" s="182">
        <f t="shared" si="61"/>
        <v>56</v>
      </c>
      <c r="GX35" s="231"/>
      <c r="GY35" s="231"/>
      <c r="GZ35" s="182">
        <f t="shared" si="62"/>
        <v>56</v>
      </c>
      <c r="HA35" s="138"/>
      <c r="HB35" s="231">
        <v>2</v>
      </c>
      <c r="HC35" s="182">
        <f t="shared" si="63"/>
        <v>54</v>
      </c>
      <c r="HD35" s="138"/>
      <c r="HE35" s="231"/>
      <c r="HF35" s="182">
        <f t="shared" si="64"/>
        <v>54</v>
      </c>
      <c r="HG35" s="231"/>
      <c r="HH35" s="231"/>
      <c r="HI35" s="182">
        <f t="shared" si="4"/>
        <v>54</v>
      </c>
      <c r="HJ35" s="231"/>
      <c r="HK35" s="231">
        <v>1</v>
      </c>
      <c r="HL35" s="182">
        <f t="shared" si="5"/>
        <v>53</v>
      </c>
      <c r="HM35" s="137"/>
      <c r="HN35" s="231"/>
      <c r="HO35" s="231">
        <v>2</v>
      </c>
      <c r="HP35" s="182">
        <f t="shared" si="65"/>
        <v>51</v>
      </c>
      <c r="HQ35" s="231"/>
      <c r="HR35" s="231"/>
      <c r="HS35" s="231">
        <v>1</v>
      </c>
      <c r="HT35" s="182">
        <f t="shared" si="66"/>
        <v>50</v>
      </c>
      <c r="HU35" s="231"/>
      <c r="HV35" s="231"/>
      <c r="HW35" s="231"/>
      <c r="HX35" s="182">
        <f t="shared" si="67"/>
        <v>50</v>
      </c>
      <c r="HY35" s="231"/>
      <c r="HZ35" s="231">
        <v>2</v>
      </c>
      <c r="IA35" s="182">
        <f t="shared" si="68"/>
        <v>48</v>
      </c>
      <c r="IB35" s="231"/>
      <c r="IC35" s="231">
        <v>2</v>
      </c>
      <c r="ID35" s="182">
        <f t="shared" si="69"/>
        <v>46</v>
      </c>
      <c r="IE35" s="138"/>
      <c r="IF35" s="138"/>
      <c r="IG35" s="175">
        <f t="shared" si="70"/>
        <v>46</v>
      </c>
      <c r="IH35" s="137"/>
      <c r="II35" s="138"/>
      <c r="IJ35" s="138">
        <v>4</v>
      </c>
      <c r="IK35" s="175">
        <f t="shared" si="71"/>
        <v>42</v>
      </c>
      <c r="IL35" s="137"/>
      <c r="IM35" s="231"/>
      <c r="IN35" s="231"/>
      <c r="IO35" s="182">
        <f t="shared" si="72"/>
        <v>42</v>
      </c>
      <c r="IP35" s="231"/>
      <c r="IQ35" s="231"/>
      <c r="IR35" s="182">
        <f t="shared" si="6"/>
        <v>42</v>
      </c>
      <c r="IS35" s="231"/>
      <c r="IT35" s="231"/>
      <c r="IU35" s="182">
        <f t="shared" si="7"/>
        <v>42</v>
      </c>
      <c r="IV35" s="231"/>
      <c r="IW35" s="231">
        <v>3</v>
      </c>
      <c r="IX35" s="182">
        <f t="shared" si="8"/>
        <v>39</v>
      </c>
      <c r="IY35" s="234"/>
      <c r="IZ35" s="234"/>
      <c r="JA35" s="189">
        <f t="shared" si="9"/>
        <v>39</v>
      </c>
      <c r="JB35" s="234"/>
      <c r="JC35" s="234"/>
      <c r="JD35" s="189">
        <f t="shared" si="73"/>
        <v>39</v>
      </c>
      <c r="JE35" s="234"/>
      <c r="JF35" s="234">
        <v>1</v>
      </c>
      <c r="JG35" s="189">
        <f t="shared" si="74"/>
        <v>38</v>
      </c>
      <c r="JH35" s="141"/>
      <c r="JI35" s="141"/>
      <c r="JJ35" s="190">
        <f t="shared" si="75"/>
        <v>38</v>
      </c>
      <c r="JK35" s="137"/>
      <c r="JL35" s="141"/>
      <c r="JM35" s="141">
        <v>2</v>
      </c>
      <c r="JN35" s="190">
        <f t="shared" si="76"/>
        <v>36</v>
      </c>
      <c r="JO35" s="137"/>
      <c r="JP35" s="235"/>
      <c r="JQ35" s="235"/>
      <c r="JR35" s="191">
        <f t="shared" si="77"/>
        <v>36</v>
      </c>
      <c r="JS35" s="155"/>
      <c r="JT35" s="236"/>
      <c r="JU35" s="236">
        <v>4</v>
      </c>
      <c r="JV35" s="194">
        <f t="shared" si="78"/>
        <v>32</v>
      </c>
      <c r="JW35" s="235"/>
      <c r="JX35" s="235"/>
      <c r="JY35" s="194">
        <f t="shared" si="79"/>
        <v>32</v>
      </c>
      <c r="JZ35" s="138"/>
      <c r="KA35" s="138">
        <v>4</v>
      </c>
      <c r="KB35" s="190">
        <f t="shared" si="80"/>
        <v>28</v>
      </c>
      <c r="KC35" s="155"/>
      <c r="KD35" s="138"/>
      <c r="KE35" s="138"/>
      <c r="KF35" s="190">
        <f t="shared" si="81"/>
        <v>28</v>
      </c>
      <c r="KG35" s="234"/>
      <c r="KH35" s="234">
        <v>2</v>
      </c>
      <c r="KI35" s="191">
        <f t="shared" si="82"/>
        <v>26</v>
      </c>
      <c r="KJ35" s="155"/>
      <c r="KK35" s="234"/>
      <c r="KL35" s="234"/>
      <c r="KM35" s="191">
        <f t="shared" si="83"/>
        <v>26</v>
      </c>
      <c r="KN35" s="155"/>
      <c r="KO35" s="234"/>
      <c r="KP35" s="234">
        <v>2</v>
      </c>
      <c r="KQ35" s="191">
        <f t="shared" si="84"/>
        <v>24</v>
      </c>
      <c r="KR35" s="138"/>
      <c r="KS35" s="138"/>
      <c r="KT35" s="174">
        <f t="shared" si="85"/>
        <v>24</v>
      </c>
      <c r="KU35" s="138"/>
      <c r="KV35" s="138"/>
      <c r="KW35" s="138"/>
      <c r="KX35" s="194">
        <f t="shared" si="86"/>
        <v>24</v>
      </c>
      <c r="KY35" s="236"/>
      <c r="KZ35" s="236"/>
      <c r="LA35" s="236"/>
      <c r="LB35" s="194">
        <f t="shared" si="87"/>
        <v>24</v>
      </c>
      <c r="LC35" s="236"/>
      <c r="LD35" s="236"/>
      <c r="LE35" s="194">
        <f t="shared" si="10"/>
        <v>24</v>
      </c>
      <c r="LF35" s="138"/>
      <c r="LG35" s="138">
        <v>1</v>
      </c>
      <c r="LH35" s="174">
        <f t="shared" si="11"/>
        <v>23</v>
      </c>
      <c r="LI35" s="237"/>
      <c r="LJ35" s="237">
        <v>1</v>
      </c>
      <c r="LK35" s="196">
        <f t="shared" si="88"/>
        <v>22</v>
      </c>
      <c r="LL35" s="138"/>
      <c r="LM35" s="138"/>
      <c r="LN35" s="138"/>
      <c r="LO35" s="174">
        <f t="shared" si="89"/>
        <v>22</v>
      </c>
      <c r="LP35" s="138"/>
      <c r="LQ35" s="138"/>
      <c r="LR35" s="138">
        <v>1</v>
      </c>
      <c r="LS35" s="174">
        <f t="shared" si="90"/>
        <v>21</v>
      </c>
      <c r="LT35" s="238"/>
      <c r="LU35" s="138"/>
      <c r="LV35" s="138">
        <v>4</v>
      </c>
      <c r="LW35" s="174">
        <f t="shared" si="91"/>
        <v>17</v>
      </c>
      <c r="LX35" s="238"/>
      <c r="LY35" s="138"/>
      <c r="LZ35" s="138"/>
      <c r="MA35" s="174">
        <f t="shared" si="92"/>
        <v>17</v>
      </c>
      <c r="MB35" s="238"/>
      <c r="MC35" s="138"/>
      <c r="MD35" s="138">
        <v>1</v>
      </c>
      <c r="ME35" s="174">
        <f t="shared" si="93"/>
        <v>16</v>
      </c>
      <c r="MF35" s="238"/>
      <c r="MG35" s="231"/>
      <c r="MH35" s="231"/>
      <c r="MI35" s="182">
        <f t="shared" si="94"/>
        <v>16</v>
      </c>
      <c r="MJ35" s="239"/>
      <c r="MK35" s="231"/>
      <c r="ML35" s="231"/>
      <c r="MM35" s="182">
        <f t="shared" si="95"/>
        <v>16</v>
      </c>
      <c r="MN35" s="239"/>
      <c r="MO35" s="138"/>
      <c r="MP35" s="138">
        <v>2</v>
      </c>
      <c r="MQ35" s="174">
        <f t="shared" si="96"/>
        <v>14</v>
      </c>
      <c r="MR35" s="238"/>
      <c r="MS35" s="138"/>
      <c r="MT35" s="138">
        <v>2</v>
      </c>
      <c r="MU35" s="174">
        <f t="shared" si="97"/>
        <v>12</v>
      </c>
      <c r="MV35" s="238"/>
      <c r="MW35" s="138"/>
      <c r="MX35" s="138"/>
      <c r="MY35" s="174">
        <f t="shared" si="98"/>
        <v>12</v>
      </c>
      <c r="MZ35" s="238"/>
      <c r="NA35" s="240"/>
      <c r="NB35" s="240"/>
      <c r="NC35" s="201">
        <f t="shared" si="122"/>
        <v>12</v>
      </c>
      <c r="ND35" s="241"/>
      <c r="NE35" s="240"/>
      <c r="NF35" s="240">
        <v>2</v>
      </c>
      <c r="NG35" s="201">
        <f t="shared" si="123"/>
        <v>10</v>
      </c>
      <c r="NH35" s="241"/>
      <c r="NI35" s="240">
        <v>50</v>
      </c>
      <c r="NJ35" s="240">
        <v>1</v>
      </c>
      <c r="NK35" s="201">
        <f t="shared" si="124"/>
        <v>59</v>
      </c>
      <c r="NL35" s="241"/>
      <c r="NM35" s="240"/>
      <c r="NN35" s="240"/>
      <c r="NO35" s="201">
        <f t="shared" si="125"/>
        <v>59</v>
      </c>
      <c r="NP35" s="241"/>
      <c r="NQ35" s="234"/>
      <c r="NR35" s="234"/>
      <c r="NS35" s="189">
        <f t="shared" si="126"/>
        <v>59</v>
      </c>
      <c r="NT35" s="242"/>
      <c r="NU35" s="234"/>
      <c r="NV35" s="234">
        <v>2</v>
      </c>
      <c r="NW35" s="189">
        <f t="shared" si="99"/>
        <v>57</v>
      </c>
      <c r="NX35" s="242"/>
      <c r="NY35" s="234"/>
      <c r="NZ35" s="234"/>
      <c r="OA35" s="189">
        <f t="shared" si="100"/>
        <v>57</v>
      </c>
      <c r="OB35" s="242"/>
      <c r="OC35" s="234"/>
      <c r="OD35" s="234">
        <v>4</v>
      </c>
      <c r="OE35" s="189">
        <f t="shared" si="101"/>
        <v>53</v>
      </c>
      <c r="OF35" s="242"/>
      <c r="OG35" s="234"/>
      <c r="OH35" s="234"/>
      <c r="OI35" s="189">
        <f t="shared" si="102"/>
        <v>53</v>
      </c>
      <c r="OJ35" s="242"/>
      <c r="OK35" s="234"/>
      <c r="OL35" s="234"/>
      <c r="OM35" s="189">
        <f t="shared" si="103"/>
        <v>53</v>
      </c>
      <c r="ON35" s="242"/>
      <c r="OO35" s="234"/>
      <c r="OP35" s="234">
        <v>1</v>
      </c>
      <c r="OQ35" s="189">
        <f t="shared" si="127"/>
        <v>52</v>
      </c>
      <c r="OR35" s="242"/>
      <c r="OS35" s="234"/>
      <c r="OT35" s="234">
        <v>3</v>
      </c>
      <c r="OU35" s="189">
        <f t="shared" si="128"/>
        <v>49</v>
      </c>
      <c r="OV35" s="242"/>
      <c r="OW35" s="234"/>
      <c r="OX35" s="234"/>
      <c r="OY35" s="189">
        <f t="shared" si="129"/>
        <v>49</v>
      </c>
      <c r="OZ35" s="242"/>
      <c r="PA35" s="234"/>
      <c r="PB35" s="234"/>
      <c r="PC35" s="189">
        <f t="shared" si="130"/>
        <v>49</v>
      </c>
      <c r="PD35" s="242"/>
      <c r="PE35" s="234"/>
      <c r="PF35" s="234">
        <v>1</v>
      </c>
      <c r="PG35" s="189">
        <f t="shared" si="131"/>
        <v>48</v>
      </c>
      <c r="PH35" s="242"/>
      <c r="PI35" s="234"/>
      <c r="PJ35" s="234">
        <v>1</v>
      </c>
      <c r="PK35" s="189">
        <f t="shared" si="132"/>
        <v>47</v>
      </c>
      <c r="PL35" s="242"/>
      <c r="PM35" s="234"/>
      <c r="PN35" s="234"/>
      <c r="PO35" s="189">
        <f t="shared" si="133"/>
        <v>47</v>
      </c>
      <c r="PP35" s="242"/>
      <c r="PQ35" s="234"/>
      <c r="PR35" s="234">
        <v>1</v>
      </c>
      <c r="PS35" s="189">
        <f t="shared" si="134"/>
        <v>46</v>
      </c>
      <c r="PT35" s="242"/>
      <c r="PU35" s="234"/>
      <c r="PV35" s="234">
        <v>1</v>
      </c>
      <c r="PW35" s="189">
        <f t="shared" si="135"/>
        <v>45</v>
      </c>
      <c r="PX35" s="242"/>
      <c r="PY35" s="234"/>
      <c r="PZ35" s="234">
        <v>1</v>
      </c>
      <c r="QA35" s="189">
        <f t="shared" si="136"/>
        <v>44</v>
      </c>
      <c r="QB35" s="242"/>
      <c r="QC35" s="234"/>
      <c r="QD35" s="234">
        <v>1</v>
      </c>
      <c r="QE35" s="189">
        <f t="shared" si="137"/>
        <v>43</v>
      </c>
      <c r="QF35" s="242"/>
      <c r="QG35" s="234"/>
      <c r="QH35" s="234"/>
      <c r="QI35" s="189">
        <f t="shared" si="138"/>
        <v>43</v>
      </c>
      <c r="QJ35" s="242"/>
      <c r="QK35" s="234"/>
      <c r="QL35" s="234">
        <v>4</v>
      </c>
      <c r="QM35" s="189">
        <f t="shared" si="139"/>
        <v>39</v>
      </c>
      <c r="QN35" s="242"/>
      <c r="QO35" s="234"/>
      <c r="QP35" s="234">
        <v>2</v>
      </c>
      <c r="QQ35" s="189">
        <f t="shared" si="140"/>
        <v>37</v>
      </c>
      <c r="QR35" s="242"/>
      <c r="QS35" s="203"/>
      <c r="QT35" s="234">
        <v>1</v>
      </c>
      <c r="QU35" s="189">
        <f t="shared" si="141"/>
        <v>36</v>
      </c>
      <c r="QV35" s="242"/>
      <c r="QW35" s="203"/>
      <c r="QX35" s="234">
        <v>1</v>
      </c>
      <c r="QY35" s="189">
        <f t="shared" si="142"/>
        <v>35</v>
      </c>
      <c r="QZ35" s="242"/>
      <c r="RA35" s="203"/>
      <c r="RB35" s="234">
        <v>2</v>
      </c>
      <c r="RC35" s="189">
        <f t="shared" si="143"/>
        <v>33</v>
      </c>
      <c r="RD35" s="242"/>
      <c r="RE35" s="203"/>
      <c r="RF35" s="234"/>
      <c r="RG35" s="189">
        <f t="shared" si="144"/>
        <v>33</v>
      </c>
      <c r="RH35" s="242"/>
      <c r="RI35" s="203"/>
      <c r="RJ35" s="234"/>
      <c r="RK35" s="189">
        <f t="shared" si="145"/>
        <v>33</v>
      </c>
      <c r="RL35" s="242"/>
      <c r="RM35" s="203"/>
      <c r="RN35" s="234"/>
      <c r="RO35" s="189">
        <f t="shared" si="146"/>
        <v>33</v>
      </c>
      <c r="RP35" s="242"/>
      <c r="RQ35" s="203"/>
      <c r="RR35" s="234">
        <v>1</v>
      </c>
      <c r="RS35" s="189">
        <f t="shared" si="147"/>
        <v>32</v>
      </c>
      <c r="RT35" s="242"/>
      <c r="RU35" s="203"/>
      <c r="RV35" s="234">
        <v>2</v>
      </c>
      <c r="RW35" s="189">
        <f t="shared" si="148"/>
        <v>30</v>
      </c>
      <c r="RX35" s="242"/>
      <c r="RY35" s="203"/>
      <c r="RZ35" s="234">
        <v>1</v>
      </c>
      <c r="SA35" s="189">
        <f t="shared" si="104"/>
        <v>29</v>
      </c>
      <c r="SB35" s="242"/>
      <c r="SC35" s="203"/>
      <c r="SD35" s="234"/>
      <c r="SE35" s="189">
        <f t="shared" si="105"/>
        <v>29</v>
      </c>
      <c r="SF35" s="242"/>
      <c r="SG35" s="203"/>
      <c r="SH35" s="234"/>
      <c r="SI35" s="189">
        <f t="shared" si="106"/>
        <v>29</v>
      </c>
      <c r="SJ35" s="242"/>
      <c r="SK35" s="203"/>
      <c r="SL35" s="234"/>
      <c r="SM35" s="189">
        <f t="shared" si="107"/>
        <v>29</v>
      </c>
      <c r="SN35" s="242"/>
      <c r="SO35" s="203"/>
      <c r="SP35" s="234">
        <v>1</v>
      </c>
      <c r="SQ35" s="189">
        <f t="shared" si="108"/>
        <v>28</v>
      </c>
      <c r="SR35" s="242"/>
      <c r="SS35" s="203"/>
      <c r="ST35" s="234">
        <v>2</v>
      </c>
      <c r="SU35" s="189">
        <f t="shared" si="109"/>
        <v>26</v>
      </c>
      <c r="SV35" s="242"/>
      <c r="SW35" s="203"/>
      <c r="SX35" s="234">
        <v>3</v>
      </c>
      <c r="SY35" s="189">
        <f t="shared" si="110"/>
        <v>23</v>
      </c>
      <c r="SZ35" s="242"/>
      <c r="TA35" s="203"/>
      <c r="TB35" s="234"/>
      <c r="TC35" s="189">
        <f t="shared" si="111"/>
        <v>23</v>
      </c>
      <c r="TD35" s="242"/>
      <c r="TE35" s="204">
        <f t="shared" si="112"/>
        <v>25</v>
      </c>
      <c r="TF35" s="205">
        <f t="shared" si="113"/>
        <v>0.96153846153846156</v>
      </c>
      <c r="TG35" s="123"/>
      <c r="TH35" s="204">
        <f t="shared" si="114"/>
        <v>30</v>
      </c>
      <c r="TI35" s="205">
        <f t="shared" si="115"/>
        <v>1.1538461538461537</v>
      </c>
      <c r="TJ35" s="124"/>
      <c r="TK35" s="204">
        <f t="shared" si="116"/>
        <v>23</v>
      </c>
      <c r="TL35" s="205">
        <f t="shared" si="117"/>
        <v>0.85185185185185186</v>
      </c>
      <c r="TM35" s="124"/>
      <c r="TN35" s="204">
        <f t="shared" si="118"/>
        <v>78</v>
      </c>
      <c r="TO35" s="205">
        <f t="shared" si="119"/>
        <v>0.98734177215189878</v>
      </c>
    </row>
    <row r="36" spans="1:535" ht="29.25" hidden="1" thickBot="1" x14ac:dyDescent="0.5">
      <c r="A36" s="207">
        <v>32</v>
      </c>
      <c r="B36" s="217" t="s">
        <v>282</v>
      </c>
      <c r="C36" s="222" t="s">
        <v>155</v>
      </c>
      <c r="D36" s="211">
        <v>4</v>
      </c>
      <c r="E36" s="223"/>
      <c r="F36" s="224"/>
      <c r="G36" s="211">
        <f t="shared" si="149"/>
        <v>4</v>
      </c>
      <c r="H36" s="225"/>
      <c r="I36" s="223"/>
      <c r="J36" s="224"/>
      <c r="K36" s="211">
        <v>4</v>
      </c>
      <c r="L36" s="225"/>
      <c r="M36" s="223"/>
      <c r="N36" s="224"/>
      <c r="O36" s="211">
        <v>4</v>
      </c>
      <c r="P36" s="226"/>
      <c r="Q36" s="223"/>
      <c r="R36" s="224"/>
      <c r="S36" s="211">
        <v>4</v>
      </c>
      <c r="T36" s="225"/>
      <c r="U36" s="227"/>
      <c r="V36" s="246"/>
      <c r="W36" s="165">
        <f t="shared" si="150"/>
        <v>4</v>
      </c>
      <c r="X36" s="229"/>
      <c r="Y36" s="229"/>
      <c r="Z36" s="165">
        <f t="shared" si="13"/>
        <v>4</v>
      </c>
      <c r="AA36" s="137"/>
      <c r="AB36" s="138"/>
      <c r="AC36" s="169">
        <f t="shared" si="14"/>
        <v>4</v>
      </c>
      <c r="AD36" s="137"/>
      <c r="AE36" s="138"/>
      <c r="AF36" s="169">
        <f t="shared" si="15"/>
        <v>4</v>
      </c>
      <c r="AG36" s="138"/>
      <c r="AH36" s="138"/>
      <c r="AI36" s="170">
        <f t="shared" si="16"/>
        <v>4</v>
      </c>
      <c r="AJ36" s="137"/>
      <c r="AK36" s="137"/>
      <c r="AL36" s="141"/>
      <c r="AM36" s="172">
        <f t="shared" si="17"/>
        <v>4</v>
      </c>
      <c r="AN36" s="137"/>
      <c r="AO36" s="141"/>
      <c r="AP36" s="141"/>
      <c r="AQ36" s="172">
        <f t="shared" si="18"/>
        <v>4</v>
      </c>
      <c r="AR36" s="141"/>
      <c r="AS36" s="137"/>
      <c r="AT36" s="141"/>
      <c r="AU36" s="172">
        <f t="shared" si="19"/>
        <v>4</v>
      </c>
      <c r="AV36" s="138"/>
      <c r="AW36" s="138"/>
      <c r="AX36" s="138"/>
      <c r="AY36" s="169">
        <f t="shared" si="20"/>
        <v>4</v>
      </c>
      <c r="AZ36" s="138"/>
      <c r="BA36" s="138"/>
      <c r="BB36" s="169">
        <f t="shared" si="21"/>
        <v>4</v>
      </c>
      <c r="BC36" s="138"/>
      <c r="BD36" s="243"/>
      <c r="BE36" s="169">
        <f t="shared" si="22"/>
        <v>4</v>
      </c>
      <c r="BF36" s="138"/>
      <c r="BG36" s="138"/>
      <c r="BH36" s="174">
        <f t="shared" si="1"/>
        <v>4</v>
      </c>
      <c r="BI36" s="138"/>
      <c r="BJ36" s="138"/>
      <c r="BK36" s="174">
        <f t="shared" si="23"/>
        <v>4</v>
      </c>
      <c r="BL36" s="138"/>
      <c r="BM36" s="138"/>
      <c r="BN36" s="174">
        <f t="shared" si="24"/>
        <v>4</v>
      </c>
      <c r="BO36" s="138"/>
      <c r="BP36" s="138"/>
      <c r="BQ36" s="174">
        <f t="shared" si="25"/>
        <v>4</v>
      </c>
      <c r="BR36" s="138"/>
      <c r="BS36" s="138"/>
      <c r="BT36" s="174">
        <f t="shared" si="2"/>
        <v>4</v>
      </c>
      <c r="BU36" s="138"/>
      <c r="BV36" s="138"/>
      <c r="BW36" s="174">
        <f t="shared" si="26"/>
        <v>4</v>
      </c>
      <c r="BX36" s="138"/>
      <c r="BY36" s="138"/>
      <c r="BZ36" s="174">
        <f t="shared" si="27"/>
        <v>4</v>
      </c>
      <c r="CA36" s="138"/>
      <c r="CB36" s="138"/>
      <c r="CC36" s="175">
        <f t="shared" si="28"/>
        <v>4</v>
      </c>
      <c r="CD36" s="141"/>
      <c r="CE36" s="141"/>
      <c r="CF36" s="176">
        <f t="shared" si="29"/>
        <v>4</v>
      </c>
      <c r="CG36" s="141"/>
      <c r="CH36" s="141"/>
      <c r="CI36" s="176">
        <f t="shared" si="30"/>
        <v>4</v>
      </c>
      <c r="CJ36" s="141"/>
      <c r="CK36" s="141"/>
      <c r="CL36" s="177">
        <f t="shared" si="31"/>
        <v>4</v>
      </c>
      <c r="CM36" s="141"/>
      <c r="CN36" s="141"/>
      <c r="CO36" s="141"/>
      <c r="CP36" s="177">
        <f t="shared" si="32"/>
        <v>4</v>
      </c>
      <c r="CQ36" s="141"/>
      <c r="CR36" s="141"/>
      <c r="CS36" s="141"/>
      <c r="CT36" s="176">
        <f t="shared" si="33"/>
        <v>4</v>
      </c>
      <c r="CU36" s="230"/>
      <c r="CV36" s="141"/>
      <c r="CW36" s="141"/>
      <c r="CX36" s="176">
        <f t="shared" si="34"/>
        <v>4</v>
      </c>
      <c r="CY36" s="141"/>
      <c r="CZ36" s="141"/>
      <c r="DA36" s="141"/>
      <c r="DB36" s="176">
        <f t="shared" si="3"/>
        <v>4</v>
      </c>
      <c r="DC36" s="141"/>
      <c r="DD36" s="141"/>
      <c r="DE36" s="175">
        <f t="shared" si="35"/>
        <v>4</v>
      </c>
      <c r="DF36" s="179"/>
      <c r="DG36" s="141"/>
      <c r="DH36" s="141"/>
      <c r="DI36" s="176">
        <f t="shared" si="36"/>
        <v>4</v>
      </c>
      <c r="DJ36" s="180"/>
      <c r="DK36" s="180"/>
      <c r="DL36" s="176">
        <f t="shared" si="37"/>
        <v>4</v>
      </c>
      <c r="DM36" s="141"/>
      <c r="DN36" s="141"/>
      <c r="DO36" s="177">
        <f t="shared" si="38"/>
        <v>4</v>
      </c>
      <c r="DP36" s="137"/>
      <c r="DQ36" s="141"/>
      <c r="DR36" s="141"/>
      <c r="DS36" s="177">
        <f t="shared" si="39"/>
        <v>4</v>
      </c>
      <c r="DT36" s="137"/>
      <c r="DU36" s="141"/>
      <c r="DV36" s="141"/>
      <c r="DW36" s="177">
        <f t="shared" si="40"/>
        <v>4</v>
      </c>
      <c r="DX36" s="141"/>
      <c r="DY36" s="141"/>
      <c r="DZ36" s="177">
        <f t="shared" si="41"/>
        <v>4</v>
      </c>
      <c r="EA36" s="138"/>
      <c r="EB36" s="138"/>
      <c r="EC36" s="175">
        <f t="shared" si="42"/>
        <v>4</v>
      </c>
      <c r="ED36" s="137"/>
      <c r="EE36" s="138"/>
      <c r="EF36" s="138"/>
      <c r="EG36" s="174">
        <f t="shared" si="43"/>
        <v>4</v>
      </c>
      <c r="EH36" s="138"/>
      <c r="EI36" s="138"/>
      <c r="EJ36" s="174">
        <f t="shared" si="44"/>
        <v>4</v>
      </c>
      <c r="EK36" s="231"/>
      <c r="EL36" s="231"/>
      <c r="EM36" s="182">
        <f t="shared" si="45"/>
        <v>4</v>
      </c>
      <c r="EN36" s="137"/>
      <c r="EO36" s="231"/>
      <c r="EP36" s="231"/>
      <c r="EQ36" s="182">
        <f t="shared" si="46"/>
        <v>4</v>
      </c>
      <c r="ER36" s="232"/>
      <c r="ES36" s="232"/>
      <c r="ET36" s="184">
        <f t="shared" si="47"/>
        <v>4</v>
      </c>
      <c r="EU36" s="137"/>
      <c r="EV36" s="232"/>
      <c r="EW36" s="232"/>
      <c r="EX36" s="184">
        <f t="shared" si="48"/>
        <v>4</v>
      </c>
      <c r="EY36" s="233"/>
      <c r="EZ36" s="231"/>
      <c r="FA36" s="231"/>
      <c r="FB36" s="184">
        <f t="shared" si="49"/>
        <v>4</v>
      </c>
      <c r="FC36" s="231"/>
      <c r="FD36" s="231"/>
      <c r="FE36" s="182">
        <f t="shared" si="50"/>
        <v>4</v>
      </c>
      <c r="FF36" s="231"/>
      <c r="FG36" s="231"/>
      <c r="FH36" s="182">
        <f t="shared" si="51"/>
        <v>4</v>
      </c>
      <c r="FI36" s="231"/>
      <c r="FJ36" s="231"/>
      <c r="FK36" s="182">
        <f t="shared" si="52"/>
        <v>4</v>
      </c>
      <c r="FL36" s="231"/>
      <c r="FM36" s="231"/>
      <c r="FN36" s="182">
        <f t="shared" si="53"/>
        <v>4</v>
      </c>
      <c r="FO36" s="137"/>
      <c r="FP36" s="231"/>
      <c r="FQ36" s="231"/>
      <c r="FR36" s="182">
        <f t="shared" si="54"/>
        <v>4</v>
      </c>
      <c r="FS36" s="137"/>
      <c r="FT36" s="231"/>
      <c r="FU36" s="231"/>
      <c r="FV36" s="182">
        <f t="shared" si="55"/>
        <v>4</v>
      </c>
      <c r="FW36" s="137"/>
      <c r="FX36" s="231"/>
      <c r="FY36" s="231"/>
      <c r="FZ36" s="182">
        <f t="shared" si="56"/>
        <v>4</v>
      </c>
      <c r="GA36" s="231"/>
      <c r="GB36" s="231"/>
      <c r="GC36" s="182">
        <f t="shared" si="57"/>
        <v>4</v>
      </c>
      <c r="GD36" s="231"/>
      <c r="GE36" s="231"/>
      <c r="GF36" s="188">
        <f t="shared" si="58"/>
        <v>4</v>
      </c>
      <c r="GG36" s="137"/>
      <c r="GH36" s="231"/>
      <c r="GI36" s="231"/>
      <c r="GJ36" s="188">
        <f t="shared" si="120"/>
        <v>4</v>
      </c>
      <c r="GK36" s="137"/>
      <c r="GL36" s="231"/>
      <c r="GM36" s="231"/>
      <c r="GN36" s="182">
        <f t="shared" si="121"/>
        <v>4</v>
      </c>
      <c r="GO36" s="231"/>
      <c r="GP36" s="231"/>
      <c r="GQ36" s="182">
        <f t="shared" si="59"/>
        <v>4</v>
      </c>
      <c r="GR36" s="231"/>
      <c r="GS36" s="231"/>
      <c r="GT36" s="182">
        <f t="shared" si="60"/>
        <v>4</v>
      </c>
      <c r="GU36" s="231"/>
      <c r="GV36" s="231"/>
      <c r="GW36" s="182">
        <f t="shared" si="61"/>
        <v>4</v>
      </c>
      <c r="GX36" s="231"/>
      <c r="GY36" s="231"/>
      <c r="GZ36" s="182">
        <f t="shared" si="62"/>
        <v>4</v>
      </c>
      <c r="HA36" s="138"/>
      <c r="HB36" s="231"/>
      <c r="HC36" s="182">
        <f t="shared" si="63"/>
        <v>4</v>
      </c>
      <c r="HD36" s="138"/>
      <c r="HE36" s="231"/>
      <c r="HF36" s="182">
        <f t="shared" si="64"/>
        <v>4</v>
      </c>
      <c r="HG36" s="231"/>
      <c r="HH36" s="231"/>
      <c r="HI36" s="182">
        <f t="shared" si="4"/>
        <v>4</v>
      </c>
      <c r="HJ36" s="231"/>
      <c r="HK36" s="231"/>
      <c r="HL36" s="182">
        <f t="shared" si="5"/>
        <v>4</v>
      </c>
      <c r="HM36" s="137"/>
      <c r="HN36" s="231"/>
      <c r="HO36" s="231"/>
      <c r="HP36" s="182">
        <f t="shared" si="65"/>
        <v>4</v>
      </c>
      <c r="HQ36" s="231"/>
      <c r="HR36" s="231"/>
      <c r="HS36" s="231"/>
      <c r="HT36" s="182">
        <f t="shared" si="66"/>
        <v>4</v>
      </c>
      <c r="HU36" s="231"/>
      <c r="HV36" s="231"/>
      <c r="HW36" s="231"/>
      <c r="HX36" s="182">
        <f t="shared" si="67"/>
        <v>4</v>
      </c>
      <c r="HY36" s="231"/>
      <c r="HZ36" s="231"/>
      <c r="IA36" s="182">
        <f t="shared" si="68"/>
        <v>4</v>
      </c>
      <c r="IB36" s="231"/>
      <c r="IC36" s="231"/>
      <c r="ID36" s="182">
        <f t="shared" si="69"/>
        <v>4</v>
      </c>
      <c r="IE36" s="138"/>
      <c r="IF36" s="138"/>
      <c r="IG36" s="175">
        <f t="shared" si="70"/>
        <v>4</v>
      </c>
      <c r="IH36" s="137"/>
      <c r="II36" s="138"/>
      <c r="IJ36" s="138"/>
      <c r="IK36" s="175">
        <f t="shared" si="71"/>
        <v>4</v>
      </c>
      <c r="IL36" s="137"/>
      <c r="IM36" s="231"/>
      <c r="IN36" s="231"/>
      <c r="IO36" s="182">
        <f t="shared" si="72"/>
        <v>4</v>
      </c>
      <c r="IP36" s="231"/>
      <c r="IQ36" s="231"/>
      <c r="IR36" s="182">
        <f t="shared" si="6"/>
        <v>4</v>
      </c>
      <c r="IS36" s="231"/>
      <c r="IT36" s="231"/>
      <c r="IU36" s="182">
        <f t="shared" si="7"/>
        <v>4</v>
      </c>
      <c r="IV36" s="231"/>
      <c r="IW36" s="231"/>
      <c r="IX36" s="182">
        <f t="shared" si="8"/>
        <v>4</v>
      </c>
      <c r="IY36" s="234"/>
      <c r="IZ36" s="234"/>
      <c r="JA36" s="189">
        <f t="shared" si="9"/>
        <v>4</v>
      </c>
      <c r="JB36" s="234"/>
      <c r="JC36" s="234"/>
      <c r="JD36" s="189">
        <f t="shared" si="73"/>
        <v>4</v>
      </c>
      <c r="JE36" s="234"/>
      <c r="JF36" s="234"/>
      <c r="JG36" s="189">
        <f t="shared" si="74"/>
        <v>4</v>
      </c>
      <c r="JH36" s="141"/>
      <c r="JI36" s="141"/>
      <c r="JJ36" s="190">
        <f t="shared" si="75"/>
        <v>4</v>
      </c>
      <c r="JK36" s="137"/>
      <c r="JL36" s="141"/>
      <c r="JM36" s="141"/>
      <c r="JN36" s="190">
        <f t="shared" si="76"/>
        <v>4</v>
      </c>
      <c r="JO36" s="137"/>
      <c r="JP36" s="235"/>
      <c r="JQ36" s="235"/>
      <c r="JR36" s="191">
        <f t="shared" si="77"/>
        <v>4</v>
      </c>
      <c r="JS36" s="155"/>
      <c r="JT36" s="236"/>
      <c r="JU36" s="236"/>
      <c r="JV36" s="194">
        <f t="shared" si="78"/>
        <v>4</v>
      </c>
      <c r="JW36" s="235"/>
      <c r="JX36" s="235"/>
      <c r="JY36" s="194">
        <f t="shared" si="79"/>
        <v>4</v>
      </c>
      <c r="JZ36" s="138"/>
      <c r="KA36" s="138"/>
      <c r="KB36" s="190">
        <f t="shared" si="80"/>
        <v>4</v>
      </c>
      <c r="KC36" s="155"/>
      <c r="KD36" s="138"/>
      <c r="KE36" s="138"/>
      <c r="KF36" s="190">
        <f t="shared" si="81"/>
        <v>4</v>
      </c>
      <c r="KG36" s="234"/>
      <c r="KH36" s="234"/>
      <c r="KI36" s="191">
        <f t="shared" si="82"/>
        <v>4</v>
      </c>
      <c r="KJ36" s="155"/>
      <c r="KK36" s="234"/>
      <c r="KL36" s="234"/>
      <c r="KM36" s="191">
        <f t="shared" si="83"/>
        <v>4</v>
      </c>
      <c r="KN36" s="155"/>
      <c r="KO36" s="234"/>
      <c r="KP36" s="234"/>
      <c r="KQ36" s="191">
        <f t="shared" si="84"/>
        <v>4</v>
      </c>
      <c r="KR36" s="138"/>
      <c r="KS36" s="138"/>
      <c r="KT36" s="174">
        <f t="shared" si="85"/>
        <v>4</v>
      </c>
      <c r="KU36" s="138"/>
      <c r="KV36" s="138"/>
      <c r="KW36" s="138"/>
      <c r="KX36" s="194">
        <f t="shared" si="86"/>
        <v>4</v>
      </c>
      <c r="KY36" s="236"/>
      <c r="KZ36" s="236"/>
      <c r="LA36" s="236"/>
      <c r="LB36" s="194">
        <f t="shared" si="87"/>
        <v>4</v>
      </c>
      <c r="LC36" s="236"/>
      <c r="LD36" s="236"/>
      <c r="LE36" s="194">
        <f t="shared" si="10"/>
        <v>4</v>
      </c>
      <c r="LF36" s="138"/>
      <c r="LG36" s="138"/>
      <c r="LH36" s="174">
        <f t="shared" si="11"/>
        <v>4</v>
      </c>
      <c r="LI36" s="237"/>
      <c r="LJ36" s="237"/>
      <c r="LK36" s="196">
        <f t="shared" si="88"/>
        <v>4</v>
      </c>
      <c r="LL36" s="138"/>
      <c r="LM36" s="138"/>
      <c r="LN36" s="138"/>
      <c r="LO36" s="174">
        <f t="shared" si="89"/>
        <v>4</v>
      </c>
      <c r="LP36" s="138"/>
      <c r="LQ36" s="138"/>
      <c r="LR36" s="138"/>
      <c r="LS36" s="174">
        <f t="shared" si="90"/>
        <v>4</v>
      </c>
      <c r="LT36" s="238"/>
      <c r="LU36" s="138"/>
      <c r="LV36" s="138"/>
      <c r="LW36" s="174">
        <f t="shared" si="91"/>
        <v>4</v>
      </c>
      <c r="LX36" s="238"/>
      <c r="LY36" s="138"/>
      <c r="LZ36" s="138"/>
      <c r="MA36" s="174">
        <f t="shared" si="92"/>
        <v>4</v>
      </c>
      <c r="MB36" s="238"/>
      <c r="MC36" s="138"/>
      <c r="MD36" s="138"/>
      <c r="ME36" s="174">
        <f t="shared" si="93"/>
        <v>4</v>
      </c>
      <c r="MF36" s="238"/>
      <c r="MG36" s="231"/>
      <c r="MH36" s="231"/>
      <c r="MI36" s="182">
        <f t="shared" si="94"/>
        <v>4</v>
      </c>
      <c r="MJ36" s="239"/>
      <c r="MK36" s="231"/>
      <c r="ML36" s="231"/>
      <c r="MM36" s="182">
        <f t="shared" si="95"/>
        <v>4</v>
      </c>
      <c r="MN36" s="239"/>
      <c r="MO36" s="138"/>
      <c r="MP36" s="138"/>
      <c r="MQ36" s="174">
        <f t="shared" si="96"/>
        <v>4</v>
      </c>
      <c r="MR36" s="238"/>
      <c r="MS36" s="138"/>
      <c r="MT36" s="138"/>
      <c r="MU36" s="174">
        <f t="shared" si="97"/>
        <v>4</v>
      </c>
      <c r="MV36" s="238"/>
      <c r="MW36" s="138"/>
      <c r="MX36" s="138"/>
      <c r="MY36" s="174">
        <f t="shared" si="98"/>
        <v>4</v>
      </c>
      <c r="MZ36" s="238"/>
      <c r="NA36" s="240"/>
      <c r="NB36" s="240"/>
      <c r="NC36" s="201">
        <f t="shared" si="122"/>
        <v>4</v>
      </c>
      <c r="ND36" s="241"/>
      <c r="NE36" s="240"/>
      <c r="NF36" s="240"/>
      <c r="NG36" s="201">
        <f t="shared" si="123"/>
        <v>4</v>
      </c>
      <c r="NH36" s="241"/>
      <c r="NI36" s="240"/>
      <c r="NJ36" s="240"/>
      <c r="NK36" s="201">
        <f t="shared" si="124"/>
        <v>4</v>
      </c>
      <c r="NL36" s="241"/>
      <c r="NM36" s="240"/>
      <c r="NN36" s="240"/>
      <c r="NO36" s="201">
        <f t="shared" si="125"/>
        <v>4</v>
      </c>
      <c r="NP36" s="241"/>
      <c r="NQ36" s="234"/>
      <c r="NR36" s="234"/>
      <c r="NS36" s="189">
        <f t="shared" si="126"/>
        <v>4</v>
      </c>
      <c r="NT36" s="242"/>
      <c r="NU36" s="234"/>
      <c r="NV36" s="234"/>
      <c r="NW36" s="189">
        <f t="shared" si="99"/>
        <v>4</v>
      </c>
      <c r="NX36" s="242"/>
      <c r="NY36" s="234"/>
      <c r="NZ36" s="234"/>
      <c r="OA36" s="189">
        <f t="shared" si="100"/>
        <v>4</v>
      </c>
      <c r="OB36" s="242"/>
      <c r="OC36" s="234"/>
      <c r="OD36" s="234"/>
      <c r="OE36" s="189">
        <f t="shared" si="101"/>
        <v>4</v>
      </c>
      <c r="OF36" s="242"/>
      <c r="OG36" s="234"/>
      <c r="OH36" s="234"/>
      <c r="OI36" s="189">
        <f t="shared" si="102"/>
        <v>4</v>
      </c>
      <c r="OJ36" s="242"/>
      <c r="OK36" s="234"/>
      <c r="OL36" s="234"/>
      <c r="OM36" s="189">
        <f t="shared" si="103"/>
        <v>4</v>
      </c>
      <c r="ON36" s="242"/>
      <c r="OO36" s="234"/>
      <c r="OP36" s="234"/>
      <c r="OQ36" s="189">
        <f t="shared" si="127"/>
        <v>4</v>
      </c>
      <c r="OR36" s="242"/>
      <c r="OS36" s="234"/>
      <c r="OT36" s="234"/>
      <c r="OU36" s="189">
        <f t="shared" si="128"/>
        <v>4</v>
      </c>
      <c r="OV36" s="242"/>
      <c r="OW36" s="234"/>
      <c r="OX36" s="234"/>
      <c r="OY36" s="189">
        <f t="shared" si="129"/>
        <v>4</v>
      </c>
      <c r="OZ36" s="242"/>
      <c r="PA36" s="234"/>
      <c r="PB36" s="234"/>
      <c r="PC36" s="189">
        <f t="shared" si="130"/>
        <v>4</v>
      </c>
      <c r="PD36" s="242"/>
      <c r="PE36" s="234"/>
      <c r="PF36" s="234"/>
      <c r="PG36" s="189">
        <f t="shared" si="131"/>
        <v>4</v>
      </c>
      <c r="PH36" s="242"/>
      <c r="PI36" s="234"/>
      <c r="PJ36" s="234"/>
      <c r="PK36" s="189">
        <f t="shared" si="132"/>
        <v>4</v>
      </c>
      <c r="PL36" s="242"/>
      <c r="PM36" s="234"/>
      <c r="PN36" s="234"/>
      <c r="PO36" s="189">
        <f t="shared" si="133"/>
        <v>4</v>
      </c>
      <c r="PP36" s="242"/>
      <c r="PQ36" s="234"/>
      <c r="PR36" s="234"/>
      <c r="PS36" s="189">
        <f t="shared" si="134"/>
        <v>4</v>
      </c>
      <c r="PT36" s="242"/>
      <c r="PU36" s="234"/>
      <c r="PV36" s="234"/>
      <c r="PW36" s="189">
        <f t="shared" si="135"/>
        <v>4</v>
      </c>
      <c r="PX36" s="242"/>
      <c r="PY36" s="234"/>
      <c r="PZ36" s="234"/>
      <c r="QA36" s="189">
        <f t="shared" si="136"/>
        <v>4</v>
      </c>
      <c r="QB36" s="242"/>
      <c r="QC36" s="234"/>
      <c r="QD36" s="234"/>
      <c r="QE36" s="189">
        <f t="shared" si="137"/>
        <v>4</v>
      </c>
      <c r="QF36" s="242"/>
      <c r="QG36" s="234"/>
      <c r="QH36" s="234"/>
      <c r="QI36" s="189">
        <f t="shared" si="138"/>
        <v>4</v>
      </c>
      <c r="QJ36" s="242"/>
      <c r="QK36" s="234"/>
      <c r="QL36" s="234"/>
      <c r="QM36" s="189">
        <f t="shared" si="139"/>
        <v>4</v>
      </c>
      <c r="QN36" s="242"/>
      <c r="QO36" s="234"/>
      <c r="QP36" s="234"/>
      <c r="QQ36" s="189">
        <f t="shared" si="140"/>
        <v>4</v>
      </c>
      <c r="QR36" s="242"/>
      <c r="QS36" s="203"/>
      <c r="QT36" s="234"/>
      <c r="QU36" s="189">
        <f t="shared" si="141"/>
        <v>4</v>
      </c>
      <c r="QV36" s="242"/>
      <c r="QW36" s="203"/>
      <c r="QX36" s="234"/>
      <c r="QY36" s="189">
        <f t="shared" si="142"/>
        <v>4</v>
      </c>
      <c r="QZ36" s="242"/>
      <c r="RA36" s="203"/>
      <c r="RB36" s="234"/>
      <c r="RC36" s="189">
        <f t="shared" si="143"/>
        <v>4</v>
      </c>
      <c r="RD36" s="242"/>
      <c r="RE36" s="203"/>
      <c r="RF36" s="234"/>
      <c r="RG36" s="189">
        <f t="shared" si="144"/>
        <v>4</v>
      </c>
      <c r="RH36" s="242"/>
      <c r="RI36" s="203"/>
      <c r="RJ36" s="234"/>
      <c r="RK36" s="189">
        <f t="shared" si="145"/>
        <v>4</v>
      </c>
      <c r="RL36" s="242"/>
      <c r="RM36" s="203"/>
      <c r="RN36" s="234"/>
      <c r="RO36" s="189">
        <f t="shared" si="146"/>
        <v>4</v>
      </c>
      <c r="RP36" s="242"/>
      <c r="RQ36" s="203"/>
      <c r="RR36" s="234"/>
      <c r="RS36" s="189">
        <f t="shared" si="147"/>
        <v>4</v>
      </c>
      <c r="RT36" s="242"/>
      <c r="RU36" s="203"/>
      <c r="RV36" s="234"/>
      <c r="RW36" s="189">
        <f t="shared" si="148"/>
        <v>4</v>
      </c>
      <c r="RX36" s="242"/>
      <c r="RY36" s="203"/>
      <c r="RZ36" s="234"/>
      <c r="SA36" s="189">
        <f t="shared" si="104"/>
        <v>4</v>
      </c>
      <c r="SB36" s="242"/>
      <c r="SC36" s="203"/>
      <c r="SD36" s="234"/>
      <c r="SE36" s="189">
        <f t="shared" si="105"/>
        <v>4</v>
      </c>
      <c r="SF36" s="242"/>
      <c r="SG36" s="203"/>
      <c r="SH36" s="234"/>
      <c r="SI36" s="189">
        <f t="shared" si="106"/>
        <v>4</v>
      </c>
      <c r="SJ36" s="242"/>
      <c r="SK36" s="203"/>
      <c r="SL36" s="234"/>
      <c r="SM36" s="189">
        <f t="shared" si="107"/>
        <v>4</v>
      </c>
      <c r="SN36" s="242"/>
      <c r="SO36" s="203"/>
      <c r="SP36" s="234"/>
      <c r="SQ36" s="189">
        <f t="shared" si="108"/>
        <v>4</v>
      </c>
      <c r="SR36" s="242"/>
      <c r="SS36" s="203"/>
      <c r="ST36" s="234"/>
      <c r="SU36" s="189">
        <f t="shared" si="109"/>
        <v>4</v>
      </c>
      <c r="SV36" s="242"/>
      <c r="SW36" s="203"/>
      <c r="SX36" s="234"/>
      <c r="SY36" s="189">
        <f t="shared" si="110"/>
        <v>4</v>
      </c>
      <c r="SZ36" s="242"/>
      <c r="TA36" s="203"/>
      <c r="TB36" s="234"/>
      <c r="TC36" s="189">
        <f t="shared" si="111"/>
        <v>4</v>
      </c>
      <c r="TD36" s="242"/>
      <c r="TE36" s="204">
        <f t="shared" si="112"/>
        <v>0</v>
      </c>
      <c r="TF36" s="205">
        <f t="shared" si="113"/>
        <v>0</v>
      </c>
      <c r="TG36" s="123"/>
      <c r="TH36" s="204">
        <f t="shared" si="114"/>
        <v>0</v>
      </c>
      <c r="TI36" s="205">
        <f t="shared" si="115"/>
        <v>0</v>
      </c>
      <c r="TJ36" s="124"/>
      <c r="TK36" s="204">
        <f t="shared" si="116"/>
        <v>0</v>
      </c>
      <c r="TL36" s="205">
        <f t="shared" si="117"/>
        <v>0</v>
      </c>
      <c r="TM36" s="124"/>
      <c r="TN36" s="204">
        <f t="shared" si="118"/>
        <v>0</v>
      </c>
      <c r="TO36" s="205">
        <f t="shared" si="119"/>
        <v>0</v>
      </c>
    </row>
    <row r="37" spans="1:535" s="281" customFormat="1" ht="29.25" thickBot="1" x14ac:dyDescent="0.5">
      <c r="A37" s="207">
        <v>33</v>
      </c>
      <c r="B37" s="247" t="s">
        <v>283</v>
      </c>
      <c r="C37" s="248" t="s">
        <v>108</v>
      </c>
      <c r="D37" s="249">
        <v>46.16</v>
      </c>
      <c r="E37" s="250">
        <v>13.84</v>
      </c>
      <c r="F37" s="251">
        <v>1.5</v>
      </c>
      <c r="G37" s="249">
        <f t="shared" si="149"/>
        <v>58.5</v>
      </c>
      <c r="H37" s="252"/>
      <c r="I37" s="250"/>
      <c r="J37" s="251">
        <v>7</v>
      </c>
      <c r="K37" s="249">
        <v>51.5</v>
      </c>
      <c r="L37" s="252"/>
      <c r="M37" s="250"/>
      <c r="N37" s="251">
        <v>4</v>
      </c>
      <c r="O37" s="249">
        <v>47.5</v>
      </c>
      <c r="P37" s="253"/>
      <c r="Q37" s="250"/>
      <c r="R37" s="251">
        <v>9</v>
      </c>
      <c r="S37" s="249">
        <v>38.5</v>
      </c>
      <c r="T37" s="252"/>
      <c r="U37" s="254"/>
      <c r="V37" s="251">
        <v>7.5</v>
      </c>
      <c r="W37" s="255">
        <f t="shared" si="150"/>
        <v>31</v>
      </c>
      <c r="X37" s="256"/>
      <c r="Y37" s="256">
        <v>5.5</v>
      </c>
      <c r="Z37" s="255">
        <f t="shared" si="13"/>
        <v>25.5</v>
      </c>
      <c r="AA37" s="257"/>
      <c r="AB37" s="258">
        <v>4.5</v>
      </c>
      <c r="AC37" s="259">
        <f t="shared" si="14"/>
        <v>21</v>
      </c>
      <c r="AD37" s="257"/>
      <c r="AE37" s="258">
        <v>3</v>
      </c>
      <c r="AF37" s="259">
        <f t="shared" si="15"/>
        <v>18</v>
      </c>
      <c r="AG37" s="258"/>
      <c r="AH37" s="258">
        <v>1.5</v>
      </c>
      <c r="AI37" s="260">
        <f t="shared" si="16"/>
        <v>16.5</v>
      </c>
      <c r="AJ37" s="257"/>
      <c r="AK37" s="257"/>
      <c r="AL37" s="261">
        <v>6.5</v>
      </c>
      <c r="AM37" s="262">
        <f t="shared" si="17"/>
        <v>10</v>
      </c>
      <c r="AN37" s="257"/>
      <c r="AO37" s="261">
        <v>15</v>
      </c>
      <c r="AP37" s="261">
        <v>5.5</v>
      </c>
      <c r="AQ37" s="262">
        <f t="shared" si="18"/>
        <v>19.5</v>
      </c>
      <c r="AR37" s="261"/>
      <c r="AS37" s="257"/>
      <c r="AT37" s="261">
        <v>3.5</v>
      </c>
      <c r="AU37" s="262">
        <f t="shared" si="19"/>
        <v>16</v>
      </c>
      <c r="AV37" s="258"/>
      <c r="AW37" s="258">
        <v>4.5</v>
      </c>
      <c r="AX37" s="258"/>
      <c r="AY37" s="259">
        <f t="shared" si="20"/>
        <v>11.5</v>
      </c>
      <c r="AZ37" s="258">
        <v>48.5</v>
      </c>
      <c r="BA37" s="258">
        <v>5.5</v>
      </c>
      <c r="BB37" s="259">
        <f t="shared" si="21"/>
        <v>54.5</v>
      </c>
      <c r="BC37" s="258"/>
      <c r="BD37" s="263">
        <v>4</v>
      </c>
      <c r="BE37" s="259">
        <f t="shared" si="22"/>
        <v>50.5</v>
      </c>
      <c r="BF37" s="258"/>
      <c r="BG37" s="258">
        <v>6</v>
      </c>
      <c r="BH37" s="259">
        <f t="shared" si="1"/>
        <v>44.5</v>
      </c>
      <c r="BI37" s="258"/>
      <c r="BJ37" s="258">
        <v>5</v>
      </c>
      <c r="BK37" s="259">
        <f t="shared" si="23"/>
        <v>39.5</v>
      </c>
      <c r="BL37" s="258"/>
      <c r="BM37" s="258">
        <v>8</v>
      </c>
      <c r="BN37" s="259">
        <f t="shared" si="24"/>
        <v>31.5</v>
      </c>
      <c r="BO37" s="258"/>
      <c r="BP37" s="258">
        <v>7.5</v>
      </c>
      <c r="BQ37" s="259">
        <f>BN37+BO37-BP37</f>
        <v>24</v>
      </c>
      <c r="BR37" s="258"/>
      <c r="BS37" s="258">
        <v>1.5</v>
      </c>
      <c r="BT37" s="259">
        <f>BQ37+BR37-BS37</f>
        <v>22.5</v>
      </c>
      <c r="BU37" s="258"/>
      <c r="BV37" s="258">
        <v>5</v>
      </c>
      <c r="BW37" s="259">
        <f t="shared" si="26"/>
        <v>17.5</v>
      </c>
      <c r="BX37" s="258"/>
      <c r="BY37" s="258">
        <v>5</v>
      </c>
      <c r="BZ37" s="259">
        <f t="shared" si="27"/>
        <v>12.5</v>
      </c>
      <c r="CA37" s="258"/>
      <c r="CB37" s="258">
        <v>9.5</v>
      </c>
      <c r="CC37" s="260">
        <f t="shared" si="28"/>
        <v>3</v>
      </c>
      <c r="CD37" s="261">
        <v>30</v>
      </c>
      <c r="CE37" s="261">
        <v>7.5</v>
      </c>
      <c r="CF37" s="262">
        <f t="shared" si="29"/>
        <v>25.5</v>
      </c>
      <c r="CG37" s="261"/>
      <c r="CH37" s="261">
        <v>5</v>
      </c>
      <c r="CI37" s="262">
        <f t="shared" si="30"/>
        <v>20.5</v>
      </c>
      <c r="CJ37" s="261"/>
      <c r="CK37" s="261">
        <v>4.5</v>
      </c>
      <c r="CL37" s="264">
        <f t="shared" si="31"/>
        <v>16</v>
      </c>
      <c r="CM37" s="261"/>
      <c r="CN37" s="261"/>
      <c r="CO37" s="261">
        <v>4</v>
      </c>
      <c r="CP37" s="264">
        <f t="shared" si="32"/>
        <v>12</v>
      </c>
      <c r="CQ37" s="261"/>
      <c r="CR37" s="261">
        <v>48</v>
      </c>
      <c r="CS37" s="261">
        <v>2</v>
      </c>
      <c r="CT37" s="262">
        <f t="shared" si="33"/>
        <v>58</v>
      </c>
      <c r="CU37" s="265"/>
      <c r="CV37" s="261"/>
      <c r="CW37" s="261">
        <v>4.5</v>
      </c>
      <c r="CX37" s="262">
        <f t="shared" si="34"/>
        <v>53.5</v>
      </c>
      <c r="CY37" s="261"/>
      <c r="CZ37" s="261"/>
      <c r="DA37" s="261">
        <v>2</v>
      </c>
      <c r="DB37" s="262">
        <f t="shared" si="3"/>
        <v>51.5</v>
      </c>
      <c r="DC37" s="261"/>
      <c r="DD37" s="261">
        <v>2.5</v>
      </c>
      <c r="DE37" s="260">
        <f t="shared" si="35"/>
        <v>49</v>
      </c>
      <c r="DF37" s="266"/>
      <c r="DG37" s="261"/>
      <c r="DH37" s="261">
        <v>3</v>
      </c>
      <c r="DI37" s="262">
        <f t="shared" si="36"/>
        <v>46</v>
      </c>
      <c r="DJ37" s="267"/>
      <c r="DK37" s="267"/>
      <c r="DL37" s="262">
        <f t="shared" si="37"/>
        <v>46</v>
      </c>
      <c r="DM37" s="261"/>
      <c r="DN37" s="261">
        <v>4</v>
      </c>
      <c r="DO37" s="264">
        <f t="shared" si="38"/>
        <v>42</v>
      </c>
      <c r="DP37" s="257"/>
      <c r="DQ37" s="261"/>
      <c r="DR37" s="261">
        <v>3.75</v>
      </c>
      <c r="DS37" s="177">
        <f t="shared" si="39"/>
        <v>38.25</v>
      </c>
      <c r="DT37" s="257"/>
      <c r="DU37" s="261"/>
      <c r="DV37" s="261"/>
      <c r="DW37" s="177">
        <f t="shared" si="40"/>
        <v>38.25</v>
      </c>
      <c r="DX37" s="261"/>
      <c r="DY37" s="261">
        <v>4</v>
      </c>
      <c r="DZ37" s="177">
        <f t="shared" si="41"/>
        <v>34.25</v>
      </c>
      <c r="EA37" s="258"/>
      <c r="EB37" s="258">
        <v>5.75</v>
      </c>
      <c r="EC37" s="175">
        <f t="shared" si="42"/>
        <v>28.5</v>
      </c>
      <c r="ED37" s="137"/>
      <c r="EE37" s="258"/>
      <c r="EF37" s="258">
        <v>5</v>
      </c>
      <c r="EG37" s="174">
        <f t="shared" si="43"/>
        <v>23.5</v>
      </c>
      <c r="EH37" s="258"/>
      <c r="EI37" s="258">
        <v>7</v>
      </c>
      <c r="EJ37" s="174">
        <f t="shared" si="44"/>
        <v>16.5</v>
      </c>
      <c r="EK37" s="268"/>
      <c r="EL37" s="268">
        <v>4</v>
      </c>
      <c r="EM37" s="182">
        <f t="shared" si="45"/>
        <v>12.5</v>
      </c>
      <c r="EN37" s="137"/>
      <c r="EO37" s="268">
        <v>47.5</v>
      </c>
      <c r="EP37" s="268">
        <v>5</v>
      </c>
      <c r="EQ37" s="182">
        <f t="shared" si="46"/>
        <v>55</v>
      </c>
      <c r="ER37" s="269"/>
      <c r="ES37" s="269">
        <v>5</v>
      </c>
      <c r="ET37" s="184">
        <f t="shared" si="47"/>
        <v>50</v>
      </c>
      <c r="EU37" s="137"/>
      <c r="EV37" s="269"/>
      <c r="EW37" s="269">
        <v>3</v>
      </c>
      <c r="EX37" s="184">
        <f t="shared" si="48"/>
        <v>47</v>
      </c>
      <c r="EY37" s="233"/>
      <c r="EZ37" s="268"/>
      <c r="FA37" s="268">
        <v>5.5</v>
      </c>
      <c r="FB37" s="184">
        <f t="shared" si="49"/>
        <v>41.5</v>
      </c>
      <c r="FC37" s="268"/>
      <c r="FD37" s="268">
        <v>10</v>
      </c>
      <c r="FE37" s="182">
        <f t="shared" si="50"/>
        <v>31.5</v>
      </c>
      <c r="FF37" s="268"/>
      <c r="FG37" s="268">
        <v>7.5</v>
      </c>
      <c r="FH37" s="182">
        <f t="shared" si="51"/>
        <v>24</v>
      </c>
      <c r="FI37" s="268"/>
      <c r="FJ37" s="268">
        <v>4</v>
      </c>
      <c r="FK37" s="182">
        <f t="shared" si="52"/>
        <v>20</v>
      </c>
      <c r="FL37" s="268"/>
      <c r="FM37" s="268">
        <v>4.5</v>
      </c>
      <c r="FN37" s="182">
        <f t="shared" si="53"/>
        <v>15.5</v>
      </c>
      <c r="FO37" s="137"/>
      <c r="FP37" s="268"/>
      <c r="FQ37" s="268">
        <v>8.5</v>
      </c>
      <c r="FR37" s="182">
        <f t="shared" si="54"/>
        <v>7</v>
      </c>
      <c r="FS37" s="137"/>
      <c r="FT37" s="268">
        <v>15</v>
      </c>
      <c r="FU37" s="268">
        <v>5</v>
      </c>
      <c r="FV37" s="182">
        <f t="shared" si="55"/>
        <v>17</v>
      </c>
      <c r="FW37" s="257"/>
      <c r="FX37" s="268"/>
      <c r="FY37" s="268">
        <v>4.5</v>
      </c>
      <c r="FZ37" s="182">
        <f t="shared" si="56"/>
        <v>12.5</v>
      </c>
      <c r="GA37" s="268"/>
      <c r="GB37" s="268">
        <v>3.5</v>
      </c>
      <c r="GC37" s="182">
        <f t="shared" si="57"/>
        <v>9</v>
      </c>
      <c r="GD37" s="268"/>
      <c r="GE37" s="268"/>
      <c r="GF37" s="188">
        <f t="shared" si="58"/>
        <v>9</v>
      </c>
      <c r="GG37" s="257"/>
      <c r="GH37" s="268">
        <v>51</v>
      </c>
      <c r="GI37" s="268">
        <v>3.5</v>
      </c>
      <c r="GJ37" s="188">
        <f t="shared" si="120"/>
        <v>56.5</v>
      </c>
      <c r="GK37" s="257"/>
      <c r="GL37" s="268"/>
      <c r="GM37" s="268"/>
      <c r="GN37" s="182">
        <f t="shared" si="121"/>
        <v>56.5</v>
      </c>
      <c r="GO37" s="268"/>
      <c r="GP37" s="268">
        <v>3.25</v>
      </c>
      <c r="GQ37" s="182">
        <f t="shared" si="59"/>
        <v>53.25</v>
      </c>
      <c r="GR37" s="268"/>
      <c r="GS37" s="268">
        <v>2.5</v>
      </c>
      <c r="GT37" s="182">
        <f t="shared" si="60"/>
        <v>50.75</v>
      </c>
      <c r="GU37" s="268"/>
      <c r="GV37" s="268">
        <v>5</v>
      </c>
      <c r="GW37" s="182">
        <f t="shared" si="61"/>
        <v>45.75</v>
      </c>
      <c r="GX37" s="268"/>
      <c r="GY37" s="268">
        <v>3.25</v>
      </c>
      <c r="GZ37" s="182">
        <f t="shared" si="62"/>
        <v>42.5</v>
      </c>
      <c r="HA37" s="258"/>
      <c r="HB37" s="268">
        <v>8</v>
      </c>
      <c r="HC37" s="182">
        <f t="shared" si="63"/>
        <v>34.5</v>
      </c>
      <c r="HD37" s="258"/>
      <c r="HE37" s="268">
        <v>5.25</v>
      </c>
      <c r="HF37" s="182">
        <f t="shared" si="64"/>
        <v>29.25</v>
      </c>
      <c r="HG37" s="268"/>
      <c r="HH37" s="268">
        <v>4.5</v>
      </c>
      <c r="HI37" s="182">
        <f t="shared" si="4"/>
        <v>24.75</v>
      </c>
      <c r="HJ37" s="268"/>
      <c r="HK37" s="268">
        <v>5.5</v>
      </c>
      <c r="HL37" s="182">
        <f t="shared" si="5"/>
        <v>19.25</v>
      </c>
      <c r="HM37" s="257"/>
      <c r="HN37" s="268"/>
      <c r="HO37" s="268">
        <v>2.25</v>
      </c>
      <c r="HP37" s="182">
        <f t="shared" si="65"/>
        <v>17</v>
      </c>
      <c r="HQ37" s="268"/>
      <c r="HR37" s="268"/>
      <c r="HS37" s="268">
        <v>2.5</v>
      </c>
      <c r="HT37" s="182">
        <f t="shared" si="66"/>
        <v>14.5</v>
      </c>
      <c r="HU37" s="268"/>
      <c r="HV37" s="268"/>
      <c r="HW37" s="268">
        <v>3</v>
      </c>
      <c r="HX37" s="182">
        <f t="shared" si="67"/>
        <v>11.5</v>
      </c>
      <c r="HY37" s="268">
        <v>48.5</v>
      </c>
      <c r="HZ37" s="268">
        <v>5</v>
      </c>
      <c r="IA37" s="182">
        <f t="shared" si="68"/>
        <v>55</v>
      </c>
      <c r="IB37" s="268"/>
      <c r="IC37" s="268">
        <v>5.5</v>
      </c>
      <c r="ID37" s="182">
        <f t="shared" si="69"/>
        <v>49.5</v>
      </c>
      <c r="IE37" s="258"/>
      <c r="IF37" s="258">
        <v>5.75</v>
      </c>
      <c r="IG37" s="175">
        <f t="shared" si="70"/>
        <v>43.75</v>
      </c>
      <c r="IH37" s="257"/>
      <c r="II37" s="258"/>
      <c r="IJ37" s="258">
        <v>3.75</v>
      </c>
      <c r="IK37" s="175">
        <f t="shared" si="71"/>
        <v>40</v>
      </c>
      <c r="IL37" s="257"/>
      <c r="IM37" s="268"/>
      <c r="IN37" s="268">
        <v>3.25</v>
      </c>
      <c r="IO37" s="182">
        <f t="shared" si="72"/>
        <v>36.75</v>
      </c>
      <c r="IP37" s="268"/>
      <c r="IQ37" s="268">
        <v>2</v>
      </c>
      <c r="IR37" s="182">
        <f t="shared" si="6"/>
        <v>34.75</v>
      </c>
      <c r="IS37" s="268"/>
      <c r="IT37" s="268">
        <v>3.75</v>
      </c>
      <c r="IU37" s="182">
        <f t="shared" si="7"/>
        <v>31</v>
      </c>
      <c r="IV37" s="268"/>
      <c r="IW37" s="268">
        <v>2</v>
      </c>
      <c r="IX37" s="182">
        <f t="shared" si="8"/>
        <v>29</v>
      </c>
      <c r="IY37" s="270"/>
      <c r="IZ37" s="270">
        <v>6.75</v>
      </c>
      <c r="JA37" s="189">
        <f t="shared" si="9"/>
        <v>22.25</v>
      </c>
      <c r="JB37" s="270"/>
      <c r="JC37" s="270">
        <v>3.75</v>
      </c>
      <c r="JD37" s="189">
        <f t="shared" si="73"/>
        <v>18.5</v>
      </c>
      <c r="JE37" s="270"/>
      <c r="JF37" s="270">
        <v>3.5</v>
      </c>
      <c r="JG37" s="189">
        <f t="shared" si="74"/>
        <v>15</v>
      </c>
      <c r="JH37" s="261"/>
      <c r="JI37" s="261">
        <v>2</v>
      </c>
      <c r="JJ37" s="190">
        <f t="shared" si="75"/>
        <v>13</v>
      </c>
      <c r="JK37" s="257"/>
      <c r="JL37" s="261"/>
      <c r="JM37" s="261">
        <v>3</v>
      </c>
      <c r="JN37" s="190">
        <f t="shared" si="76"/>
        <v>10</v>
      </c>
      <c r="JO37" s="257"/>
      <c r="JP37" s="271">
        <v>50</v>
      </c>
      <c r="JQ37" s="271">
        <v>1.25</v>
      </c>
      <c r="JR37" s="191">
        <f t="shared" si="77"/>
        <v>58.75</v>
      </c>
      <c r="JS37" s="272"/>
      <c r="JT37" s="273"/>
      <c r="JU37" s="273">
        <v>1.75</v>
      </c>
      <c r="JV37" s="194">
        <f t="shared" si="78"/>
        <v>57</v>
      </c>
      <c r="JW37" s="271"/>
      <c r="JX37" s="271">
        <v>1.75</v>
      </c>
      <c r="JY37" s="194">
        <f t="shared" si="79"/>
        <v>55.25</v>
      </c>
      <c r="JZ37" s="258"/>
      <c r="KA37" s="258">
        <v>2.5</v>
      </c>
      <c r="KB37" s="190">
        <f t="shared" si="80"/>
        <v>52.75</v>
      </c>
      <c r="KC37" s="272"/>
      <c r="KD37" s="258"/>
      <c r="KE37" s="258">
        <v>1.5</v>
      </c>
      <c r="KF37" s="190">
        <f t="shared" si="81"/>
        <v>51.25</v>
      </c>
      <c r="KG37" s="270"/>
      <c r="KH37" s="270">
        <v>4</v>
      </c>
      <c r="KI37" s="191">
        <f t="shared" si="82"/>
        <v>47.25</v>
      </c>
      <c r="KJ37" s="272"/>
      <c r="KK37" s="270"/>
      <c r="KL37" s="270">
        <v>5</v>
      </c>
      <c r="KM37" s="191">
        <f t="shared" si="83"/>
        <v>42.25</v>
      </c>
      <c r="KN37" s="272"/>
      <c r="KO37" s="270"/>
      <c r="KP37" s="270">
        <v>3.75</v>
      </c>
      <c r="KQ37" s="191">
        <f t="shared" si="84"/>
        <v>38.5</v>
      </c>
      <c r="KR37" s="258"/>
      <c r="KS37" s="258">
        <v>3.5</v>
      </c>
      <c r="KT37" s="174">
        <f t="shared" si="85"/>
        <v>35</v>
      </c>
      <c r="KU37" s="258"/>
      <c r="KV37" s="258"/>
      <c r="KW37" s="258">
        <v>4.5</v>
      </c>
      <c r="KX37" s="194">
        <f t="shared" si="86"/>
        <v>30.5</v>
      </c>
      <c r="KY37" s="273"/>
      <c r="KZ37" s="273"/>
      <c r="LA37" s="273">
        <v>5</v>
      </c>
      <c r="LB37" s="194">
        <f t="shared" si="87"/>
        <v>25.5</v>
      </c>
      <c r="LC37" s="273"/>
      <c r="LD37" s="273">
        <v>5</v>
      </c>
      <c r="LE37" s="194">
        <f t="shared" si="10"/>
        <v>20.5</v>
      </c>
      <c r="LF37" s="258"/>
      <c r="LG37" s="258">
        <v>3.25</v>
      </c>
      <c r="LH37" s="174">
        <f t="shared" si="11"/>
        <v>17.25</v>
      </c>
      <c r="LI37" s="274">
        <v>42.75</v>
      </c>
      <c r="LJ37" s="274">
        <v>3</v>
      </c>
      <c r="LK37" s="196">
        <f t="shared" si="88"/>
        <v>57</v>
      </c>
      <c r="LL37" s="258"/>
      <c r="LM37" s="258"/>
      <c r="LN37" s="258">
        <v>3.75</v>
      </c>
      <c r="LO37" s="174">
        <f t="shared" si="89"/>
        <v>53.25</v>
      </c>
      <c r="LP37" s="258"/>
      <c r="LQ37" s="258"/>
      <c r="LR37" s="258">
        <v>5.5</v>
      </c>
      <c r="LS37" s="174">
        <f t="shared" si="90"/>
        <v>47.75</v>
      </c>
      <c r="LT37" s="275"/>
      <c r="LU37" s="258"/>
      <c r="LV37" s="258">
        <v>6.5</v>
      </c>
      <c r="LW37" s="174">
        <f t="shared" si="91"/>
        <v>41.25</v>
      </c>
      <c r="LX37" s="275"/>
      <c r="LY37" s="258"/>
      <c r="LZ37" s="258">
        <v>3.87</v>
      </c>
      <c r="MA37" s="174">
        <f t="shared" si="92"/>
        <v>37.380000000000003</v>
      </c>
      <c r="MB37" s="275"/>
      <c r="MC37" s="258"/>
      <c r="MD37" s="258">
        <v>4.75</v>
      </c>
      <c r="ME37" s="174">
        <f t="shared" si="93"/>
        <v>32.630000000000003</v>
      </c>
      <c r="MF37" s="275"/>
      <c r="MG37" s="268"/>
      <c r="MH37" s="268"/>
      <c r="MI37" s="182">
        <f t="shared" si="94"/>
        <v>32.630000000000003</v>
      </c>
      <c r="MJ37" s="276"/>
      <c r="MK37" s="268"/>
      <c r="ML37" s="268">
        <v>6.25</v>
      </c>
      <c r="MM37" s="182">
        <f t="shared" si="95"/>
        <v>26.380000000000003</v>
      </c>
      <c r="MN37" s="276"/>
      <c r="MO37" s="258"/>
      <c r="MP37" s="258">
        <v>3</v>
      </c>
      <c r="MQ37" s="174">
        <f t="shared" si="96"/>
        <v>23.380000000000003</v>
      </c>
      <c r="MR37" s="275"/>
      <c r="MS37" s="258"/>
      <c r="MT37" s="258">
        <v>4.75</v>
      </c>
      <c r="MU37" s="174">
        <f t="shared" si="97"/>
        <v>18.630000000000003</v>
      </c>
      <c r="MV37" s="275"/>
      <c r="MW37" s="258"/>
      <c r="MX37" s="258">
        <v>6.25</v>
      </c>
      <c r="MY37" s="174">
        <f t="shared" si="98"/>
        <v>12.380000000000003</v>
      </c>
      <c r="MZ37" s="275"/>
      <c r="NA37" s="277"/>
      <c r="NB37" s="277">
        <v>12.38</v>
      </c>
      <c r="NC37" s="201">
        <f t="shared" si="122"/>
        <v>0</v>
      </c>
      <c r="ND37" s="278"/>
      <c r="NE37" s="277">
        <v>10</v>
      </c>
      <c r="NF37" s="277">
        <v>3</v>
      </c>
      <c r="NG37" s="201">
        <f t="shared" si="123"/>
        <v>7</v>
      </c>
      <c r="NH37" s="278"/>
      <c r="NI37" s="277">
        <v>53</v>
      </c>
      <c r="NJ37" s="277">
        <v>1.75</v>
      </c>
      <c r="NK37" s="201">
        <f t="shared" si="124"/>
        <v>58.25</v>
      </c>
      <c r="NL37" s="278"/>
      <c r="NM37" s="277"/>
      <c r="NN37" s="277">
        <v>7</v>
      </c>
      <c r="NO37" s="201">
        <f t="shared" si="125"/>
        <v>51.25</v>
      </c>
      <c r="NP37" s="278"/>
      <c r="NQ37" s="270"/>
      <c r="NR37" s="270">
        <v>3</v>
      </c>
      <c r="NS37" s="189">
        <f t="shared" si="126"/>
        <v>48.25</v>
      </c>
      <c r="NT37" s="279"/>
      <c r="NU37" s="270"/>
      <c r="NV37" s="270">
        <v>3</v>
      </c>
      <c r="NW37" s="189">
        <f t="shared" si="99"/>
        <v>45.25</v>
      </c>
      <c r="NX37" s="279"/>
      <c r="NY37" s="270"/>
      <c r="NZ37" s="270">
        <v>3.75</v>
      </c>
      <c r="OA37" s="189">
        <f t="shared" si="100"/>
        <v>41.5</v>
      </c>
      <c r="OB37" s="279"/>
      <c r="OC37" s="270"/>
      <c r="OD37" s="270">
        <v>4</v>
      </c>
      <c r="OE37" s="189">
        <f t="shared" si="101"/>
        <v>37.5</v>
      </c>
      <c r="OF37" s="279"/>
      <c r="OG37" s="270"/>
      <c r="OH37" s="270"/>
      <c r="OI37" s="189">
        <f t="shared" si="102"/>
        <v>37.5</v>
      </c>
      <c r="OJ37" s="279"/>
      <c r="OK37" s="270"/>
      <c r="OL37" s="270">
        <v>5.25</v>
      </c>
      <c r="OM37" s="189">
        <f t="shared" si="103"/>
        <v>32.25</v>
      </c>
      <c r="ON37" s="279"/>
      <c r="OO37" s="270"/>
      <c r="OP37" s="270">
        <v>3.25</v>
      </c>
      <c r="OQ37" s="189">
        <f t="shared" si="127"/>
        <v>29</v>
      </c>
      <c r="OR37" s="279"/>
      <c r="OS37" s="270"/>
      <c r="OT37" s="270">
        <v>4.5</v>
      </c>
      <c r="OU37" s="189">
        <f t="shared" si="128"/>
        <v>24.5</v>
      </c>
      <c r="OV37" s="279"/>
      <c r="OW37" s="270"/>
      <c r="OX37" s="270">
        <v>6.5</v>
      </c>
      <c r="OY37" s="189">
        <f t="shared" si="129"/>
        <v>18</v>
      </c>
      <c r="OZ37" s="279"/>
      <c r="PA37" s="270"/>
      <c r="PB37" s="270">
        <v>6</v>
      </c>
      <c r="PC37" s="189">
        <f t="shared" si="130"/>
        <v>12</v>
      </c>
      <c r="PD37" s="279"/>
      <c r="PE37" s="270"/>
      <c r="PF37" s="270">
        <v>7</v>
      </c>
      <c r="PG37" s="189">
        <f t="shared" si="131"/>
        <v>5</v>
      </c>
      <c r="PH37" s="279"/>
      <c r="PI37" s="270">
        <v>5</v>
      </c>
      <c r="PJ37" s="270">
        <v>6</v>
      </c>
      <c r="PK37" s="189">
        <f t="shared" si="132"/>
        <v>4</v>
      </c>
      <c r="PL37" s="279"/>
      <c r="PM37" s="270">
        <v>56</v>
      </c>
      <c r="PN37" s="270">
        <v>2.5</v>
      </c>
      <c r="PO37" s="189">
        <f t="shared" si="133"/>
        <v>57.5</v>
      </c>
      <c r="PP37" s="279"/>
      <c r="PQ37" s="270"/>
      <c r="PR37" s="270">
        <v>3.75</v>
      </c>
      <c r="PS37" s="189">
        <f t="shared" si="134"/>
        <v>53.75</v>
      </c>
      <c r="PT37" s="279"/>
      <c r="PU37" s="270"/>
      <c r="PV37" s="270">
        <v>4.5</v>
      </c>
      <c r="PW37" s="189">
        <f t="shared" si="135"/>
        <v>49.25</v>
      </c>
      <c r="PX37" s="279"/>
      <c r="PY37" s="270"/>
      <c r="PZ37" s="270">
        <v>7.25</v>
      </c>
      <c r="QA37" s="189">
        <f t="shared" si="136"/>
        <v>42</v>
      </c>
      <c r="QB37" s="279"/>
      <c r="QC37" s="270"/>
      <c r="QD37" s="270">
        <v>4.5</v>
      </c>
      <c r="QE37" s="189">
        <f t="shared" si="137"/>
        <v>37.5</v>
      </c>
      <c r="QF37" s="279"/>
      <c r="QG37" s="270"/>
      <c r="QH37" s="270"/>
      <c r="QI37" s="189">
        <f t="shared" si="138"/>
        <v>37.5</v>
      </c>
      <c r="QJ37" s="279"/>
      <c r="QK37" s="270"/>
      <c r="QL37" s="270">
        <v>2</v>
      </c>
      <c r="QM37" s="189">
        <f t="shared" si="139"/>
        <v>35.5</v>
      </c>
      <c r="QN37" s="279"/>
      <c r="QO37" s="270"/>
      <c r="QP37" s="270">
        <v>5.25</v>
      </c>
      <c r="QQ37" s="189">
        <f t="shared" si="140"/>
        <v>30.25</v>
      </c>
      <c r="QR37" s="279"/>
      <c r="QS37" s="280"/>
      <c r="QT37" s="270">
        <v>5.25</v>
      </c>
      <c r="QU37" s="189">
        <f t="shared" si="141"/>
        <v>25</v>
      </c>
      <c r="QV37" s="279"/>
      <c r="QW37" s="280"/>
      <c r="QX37" s="270">
        <v>7.5</v>
      </c>
      <c r="QY37" s="189">
        <f t="shared" si="142"/>
        <v>17.5</v>
      </c>
      <c r="QZ37" s="279"/>
      <c r="RA37" s="280"/>
      <c r="RB37" s="270">
        <v>5.25</v>
      </c>
      <c r="RC37" s="189">
        <f t="shared" si="143"/>
        <v>12.25</v>
      </c>
      <c r="RD37" s="279"/>
      <c r="RE37" s="280"/>
      <c r="RF37" s="270">
        <v>4.25</v>
      </c>
      <c r="RG37" s="189">
        <f t="shared" si="144"/>
        <v>8</v>
      </c>
      <c r="RH37" s="279"/>
      <c r="RI37" s="280"/>
      <c r="RJ37" s="270"/>
      <c r="RK37" s="189">
        <f t="shared" si="145"/>
        <v>8</v>
      </c>
      <c r="RL37" s="279"/>
      <c r="RM37" s="280"/>
      <c r="RN37" s="270">
        <v>5</v>
      </c>
      <c r="RO37" s="189">
        <f t="shared" si="146"/>
        <v>3</v>
      </c>
      <c r="RP37" s="279"/>
      <c r="RQ37" s="280">
        <v>5</v>
      </c>
      <c r="RR37" s="270">
        <v>4.25</v>
      </c>
      <c r="RS37" s="189">
        <f t="shared" si="147"/>
        <v>3.75</v>
      </c>
      <c r="RT37" s="279"/>
      <c r="RU37" s="280">
        <v>56.25</v>
      </c>
      <c r="RV37" s="270">
        <v>3.25</v>
      </c>
      <c r="RW37" s="189">
        <f t="shared" si="148"/>
        <v>56.75</v>
      </c>
      <c r="RX37" s="279"/>
      <c r="RY37" s="280"/>
      <c r="RZ37" s="270">
        <v>2.25</v>
      </c>
      <c r="SA37" s="189">
        <f t="shared" si="104"/>
        <v>54.5</v>
      </c>
      <c r="SB37" s="279"/>
      <c r="SC37" s="280"/>
      <c r="SD37" s="270">
        <v>4</v>
      </c>
      <c r="SE37" s="189">
        <f t="shared" si="105"/>
        <v>50.5</v>
      </c>
      <c r="SF37" s="279"/>
      <c r="SG37" s="280"/>
      <c r="SH37" s="270">
        <v>4.25</v>
      </c>
      <c r="SI37" s="189">
        <f t="shared" si="106"/>
        <v>46.25</v>
      </c>
      <c r="SJ37" s="279"/>
      <c r="SK37" s="280"/>
      <c r="SL37" s="270">
        <v>2.25</v>
      </c>
      <c r="SM37" s="189">
        <f t="shared" si="107"/>
        <v>44</v>
      </c>
      <c r="SN37" s="279"/>
      <c r="SO37" s="280"/>
      <c r="SP37" s="270">
        <v>2.25</v>
      </c>
      <c r="SQ37" s="189">
        <f t="shared" si="108"/>
        <v>41.75</v>
      </c>
      <c r="SR37" s="279"/>
      <c r="SS37" s="280"/>
      <c r="ST37" s="270">
        <v>2.25</v>
      </c>
      <c r="SU37" s="189">
        <f t="shared" si="109"/>
        <v>39.5</v>
      </c>
      <c r="SV37" s="279"/>
      <c r="SW37" s="280"/>
      <c r="SX37" s="270">
        <v>7.75</v>
      </c>
      <c r="SY37" s="189">
        <f t="shared" si="110"/>
        <v>31.75</v>
      </c>
      <c r="SZ37" s="279"/>
      <c r="TA37" s="280"/>
      <c r="TB37" s="270">
        <v>3.5</v>
      </c>
      <c r="TC37" s="189">
        <f t="shared" si="111"/>
        <v>28.25</v>
      </c>
      <c r="TD37" s="279"/>
      <c r="TE37" s="204">
        <f t="shared" si="112"/>
        <v>113</v>
      </c>
      <c r="TF37" s="205">
        <f t="shared" si="113"/>
        <v>4.3461538461538458</v>
      </c>
      <c r="TG37" s="123"/>
      <c r="TH37" s="204">
        <f t="shared" si="114"/>
        <v>93.75</v>
      </c>
      <c r="TI37" s="205">
        <f t="shared" si="115"/>
        <v>3.6057692307692308</v>
      </c>
      <c r="TJ37" s="124"/>
      <c r="TK37" s="204">
        <f t="shared" si="116"/>
        <v>115.5</v>
      </c>
      <c r="TL37" s="205">
        <f t="shared" si="117"/>
        <v>4.2777777777777777</v>
      </c>
      <c r="TM37" s="124"/>
      <c r="TN37" s="204">
        <f t="shared" si="118"/>
        <v>322.25</v>
      </c>
      <c r="TO37" s="205">
        <f t="shared" si="119"/>
        <v>4.0791139240506329</v>
      </c>
    </row>
    <row r="38" spans="1:535" ht="24" hidden="1" customHeight="1" thickBot="1" x14ac:dyDescent="0.5">
      <c r="A38" s="207">
        <v>34</v>
      </c>
      <c r="B38" s="217" t="s">
        <v>284</v>
      </c>
      <c r="C38" s="127" t="s">
        <v>285</v>
      </c>
      <c r="D38" s="211">
        <v>0</v>
      </c>
      <c r="E38" s="282"/>
      <c r="F38" s="129"/>
      <c r="G38" s="211">
        <f t="shared" si="149"/>
        <v>0</v>
      </c>
      <c r="H38" s="130"/>
      <c r="I38" s="282"/>
      <c r="J38" s="129"/>
      <c r="K38" s="211">
        <v>0</v>
      </c>
      <c r="L38" s="130"/>
      <c r="M38" s="282"/>
      <c r="N38" s="129"/>
      <c r="O38" s="211">
        <v>0</v>
      </c>
      <c r="P38" s="131"/>
      <c r="Q38" s="282"/>
      <c r="R38" s="129"/>
      <c r="S38" s="211">
        <v>0</v>
      </c>
      <c r="T38" s="130"/>
      <c r="U38" s="133"/>
      <c r="V38" s="228"/>
      <c r="W38" s="165">
        <f t="shared" si="150"/>
        <v>0</v>
      </c>
      <c r="X38" s="136"/>
      <c r="Y38" s="136"/>
      <c r="Z38" s="165">
        <f t="shared" si="13"/>
        <v>0</v>
      </c>
      <c r="AA38" s="137"/>
      <c r="AB38" s="138"/>
      <c r="AC38" s="169">
        <f t="shared" si="14"/>
        <v>0</v>
      </c>
      <c r="AD38" s="137"/>
      <c r="AE38" s="138"/>
      <c r="AF38" s="169">
        <f t="shared" si="15"/>
        <v>0</v>
      </c>
      <c r="AG38" s="138"/>
      <c r="AH38" s="138"/>
      <c r="AI38" s="170">
        <f t="shared" si="16"/>
        <v>0</v>
      </c>
      <c r="AJ38" s="137"/>
      <c r="AK38" s="137"/>
      <c r="AL38" s="141"/>
      <c r="AM38" s="172">
        <f t="shared" si="17"/>
        <v>0</v>
      </c>
      <c r="AN38" s="137"/>
      <c r="AO38" s="141"/>
      <c r="AP38" s="141"/>
      <c r="AQ38" s="172">
        <f t="shared" si="18"/>
        <v>0</v>
      </c>
      <c r="AR38" s="141"/>
      <c r="AS38" s="137"/>
      <c r="AT38" s="141"/>
      <c r="AU38" s="172">
        <f t="shared" si="19"/>
        <v>0</v>
      </c>
      <c r="AV38" s="138"/>
      <c r="AW38" s="138"/>
      <c r="AX38" s="138"/>
      <c r="AY38" s="169">
        <f t="shared" si="20"/>
        <v>0</v>
      </c>
      <c r="AZ38" s="138"/>
      <c r="BA38" s="138"/>
      <c r="BB38" s="169">
        <f t="shared" si="21"/>
        <v>0</v>
      </c>
      <c r="BC38" s="138"/>
      <c r="BD38" s="138"/>
      <c r="BE38" s="169">
        <f t="shared" si="22"/>
        <v>0</v>
      </c>
      <c r="BF38" s="138"/>
      <c r="BG38" s="138"/>
      <c r="BH38" s="174">
        <f t="shared" si="1"/>
        <v>0</v>
      </c>
      <c r="BI38" s="138"/>
      <c r="BJ38" s="138"/>
      <c r="BK38" s="174">
        <f t="shared" si="23"/>
        <v>0</v>
      </c>
      <c r="BL38" s="138"/>
      <c r="BM38" s="138"/>
      <c r="BN38" s="174">
        <f t="shared" si="24"/>
        <v>0</v>
      </c>
      <c r="BO38" s="138"/>
      <c r="BP38" s="138"/>
      <c r="BQ38" s="174">
        <f t="shared" si="25"/>
        <v>0</v>
      </c>
      <c r="BR38" s="138"/>
      <c r="BS38" s="138"/>
      <c r="BT38" s="174">
        <f t="shared" ref="BT38:BT101" si="151">BQ38+BR38-BS38</f>
        <v>0</v>
      </c>
      <c r="BU38" s="138"/>
      <c r="BV38" s="138"/>
      <c r="BW38" s="174">
        <f t="shared" si="26"/>
        <v>0</v>
      </c>
      <c r="BX38" s="138"/>
      <c r="BY38" s="138"/>
      <c r="BZ38" s="174">
        <f t="shared" si="27"/>
        <v>0</v>
      </c>
      <c r="CA38" s="138"/>
      <c r="CB38" s="138"/>
      <c r="CC38" s="175">
        <f t="shared" si="28"/>
        <v>0</v>
      </c>
      <c r="CD38" s="141"/>
      <c r="CE38" s="141"/>
      <c r="CF38" s="176">
        <f t="shared" si="29"/>
        <v>0</v>
      </c>
      <c r="CG38" s="141"/>
      <c r="CH38" s="141"/>
      <c r="CI38" s="176">
        <f t="shared" si="30"/>
        <v>0</v>
      </c>
      <c r="CJ38" s="141"/>
      <c r="CK38" s="141"/>
      <c r="CL38" s="177">
        <f t="shared" si="31"/>
        <v>0</v>
      </c>
      <c r="CM38" s="141"/>
      <c r="CN38" s="141"/>
      <c r="CO38" s="141"/>
      <c r="CP38" s="177">
        <f t="shared" si="32"/>
        <v>0</v>
      </c>
      <c r="CQ38" s="141"/>
      <c r="CR38" s="141"/>
      <c r="CS38" s="141"/>
      <c r="CT38" s="176">
        <f t="shared" si="33"/>
        <v>0</v>
      </c>
      <c r="CU38" s="230"/>
      <c r="CV38" s="141"/>
      <c r="CW38" s="141"/>
      <c r="CX38" s="176">
        <f t="shared" si="34"/>
        <v>0</v>
      </c>
      <c r="CY38" s="141"/>
      <c r="CZ38" s="141"/>
      <c r="DA38" s="141"/>
      <c r="DB38" s="176">
        <f t="shared" si="3"/>
        <v>0</v>
      </c>
      <c r="DC38" s="141"/>
      <c r="DD38" s="141"/>
      <c r="DE38" s="175">
        <f t="shared" si="35"/>
        <v>0</v>
      </c>
      <c r="DF38" s="179"/>
      <c r="DG38" s="141"/>
      <c r="DH38" s="141"/>
      <c r="DI38" s="176">
        <f t="shared" si="36"/>
        <v>0</v>
      </c>
      <c r="DJ38" s="180"/>
      <c r="DK38" s="180"/>
      <c r="DL38" s="176">
        <f t="shared" si="37"/>
        <v>0</v>
      </c>
      <c r="DM38" s="141"/>
      <c r="DN38" s="141"/>
      <c r="DO38" s="177">
        <f t="shared" si="38"/>
        <v>0</v>
      </c>
      <c r="DP38" s="137"/>
      <c r="DQ38" s="141"/>
      <c r="DR38" s="141"/>
      <c r="DS38" s="177">
        <f t="shared" si="39"/>
        <v>0</v>
      </c>
      <c r="DT38" s="137"/>
      <c r="DU38" s="141"/>
      <c r="DV38" s="141"/>
      <c r="DW38" s="177">
        <f t="shared" si="40"/>
        <v>0</v>
      </c>
      <c r="DX38" s="141"/>
      <c r="DY38" s="141"/>
      <c r="DZ38" s="177">
        <f t="shared" si="41"/>
        <v>0</v>
      </c>
      <c r="EA38" s="138"/>
      <c r="EB38" s="138"/>
      <c r="EC38" s="175">
        <f t="shared" si="42"/>
        <v>0</v>
      </c>
      <c r="ED38" s="137"/>
      <c r="EE38" s="138"/>
      <c r="EF38" s="138"/>
      <c r="EG38" s="174">
        <f t="shared" si="43"/>
        <v>0</v>
      </c>
      <c r="EH38" s="138"/>
      <c r="EI38" s="138"/>
      <c r="EJ38" s="174">
        <f t="shared" si="44"/>
        <v>0</v>
      </c>
      <c r="EK38" s="231"/>
      <c r="EL38" s="231"/>
      <c r="EM38" s="182">
        <f t="shared" si="45"/>
        <v>0</v>
      </c>
      <c r="EN38" s="137"/>
      <c r="EO38" s="231"/>
      <c r="EP38" s="231"/>
      <c r="EQ38" s="182">
        <f t="shared" si="46"/>
        <v>0</v>
      </c>
      <c r="ER38" s="232"/>
      <c r="ES38" s="232"/>
      <c r="ET38" s="184">
        <f t="shared" si="47"/>
        <v>0</v>
      </c>
      <c r="EU38" s="137"/>
      <c r="EV38" s="232"/>
      <c r="EW38" s="232"/>
      <c r="EX38" s="184">
        <f t="shared" si="48"/>
        <v>0</v>
      </c>
      <c r="EY38" s="233"/>
      <c r="EZ38" s="231"/>
      <c r="FA38" s="231"/>
      <c r="FB38" s="184">
        <f t="shared" si="49"/>
        <v>0</v>
      </c>
      <c r="FC38" s="231"/>
      <c r="FD38" s="231"/>
      <c r="FE38" s="182">
        <f t="shared" si="50"/>
        <v>0</v>
      </c>
      <c r="FF38" s="231"/>
      <c r="FG38" s="231"/>
      <c r="FH38" s="182">
        <f t="shared" si="51"/>
        <v>0</v>
      </c>
      <c r="FI38" s="231"/>
      <c r="FJ38" s="231"/>
      <c r="FK38" s="182">
        <f t="shared" si="52"/>
        <v>0</v>
      </c>
      <c r="FL38" s="231"/>
      <c r="FM38" s="231"/>
      <c r="FN38" s="182">
        <f t="shared" si="53"/>
        <v>0</v>
      </c>
      <c r="FO38" s="137"/>
      <c r="FP38" s="231"/>
      <c r="FQ38" s="231"/>
      <c r="FR38" s="182">
        <f t="shared" si="54"/>
        <v>0</v>
      </c>
      <c r="FS38" s="137"/>
      <c r="FT38" s="231"/>
      <c r="FU38" s="231"/>
      <c r="FV38" s="182">
        <f t="shared" si="55"/>
        <v>0</v>
      </c>
      <c r="FW38" s="137"/>
      <c r="FX38" s="231"/>
      <c r="FY38" s="231"/>
      <c r="FZ38" s="182">
        <f t="shared" si="56"/>
        <v>0</v>
      </c>
      <c r="GA38" s="231"/>
      <c r="GB38" s="231"/>
      <c r="GC38" s="182">
        <f t="shared" si="57"/>
        <v>0</v>
      </c>
      <c r="GD38" s="231"/>
      <c r="GE38" s="231"/>
      <c r="GF38" s="188">
        <f t="shared" si="58"/>
        <v>0</v>
      </c>
      <c r="GG38" s="137"/>
      <c r="GH38" s="231"/>
      <c r="GI38" s="231"/>
      <c r="GJ38" s="188">
        <f t="shared" si="120"/>
        <v>0</v>
      </c>
      <c r="GK38" s="137"/>
      <c r="GL38" s="231"/>
      <c r="GM38" s="231"/>
      <c r="GN38" s="182">
        <f t="shared" si="121"/>
        <v>0</v>
      </c>
      <c r="GO38" s="231"/>
      <c r="GP38" s="231"/>
      <c r="GQ38" s="182">
        <f t="shared" si="59"/>
        <v>0</v>
      </c>
      <c r="GR38" s="231"/>
      <c r="GS38" s="231"/>
      <c r="GT38" s="182">
        <f t="shared" si="60"/>
        <v>0</v>
      </c>
      <c r="GU38" s="231"/>
      <c r="GV38" s="231"/>
      <c r="GW38" s="182">
        <f t="shared" si="61"/>
        <v>0</v>
      </c>
      <c r="GX38" s="231"/>
      <c r="GY38" s="231"/>
      <c r="GZ38" s="182">
        <f t="shared" si="62"/>
        <v>0</v>
      </c>
      <c r="HA38" s="138"/>
      <c r="HB38" s="231"/>
      <c r="HC38" s="182">
        <f t="shared" si="63"/>
        <v>0</v>
      </c>
      <c r="HD38" s="138"/>
      <c r="HE38" s="231"/>
      <c r="HF38" s="182">
        <f t="shared" si="64"/>
        <v>0</v>
      </c>
      <c r="HG38" s="231"/>
      <c r="HH38" s="231"/>
      <c r="HI38" s="182">
        <f t="shared" si="4"/>
        <v>0</v>
      </c>
      <c r="HJ38" s="231"/>
      <c r="HK38" s="231"/>
      <c r="HL38" s="182">
        <f t="shared" si="5"/>
        <v>0</v>
      </c>
      <c r="HM38" s="137"/>
      <c r="HN38" s="231"/>
      <c r="HO38" s="231"/>
      <c r="HP38" s="182">
        <f t="shared" si="65"/>
        <v>0</v>
      </c>
      <c r="HQ38" s="231"/>
      <c r="HR38" s="231"/>
      <c r="HS38" s="231"/>
      <c r="HT38" s="182">
        <f t="shared" si="66"/>
        <v>0</v>
      </c>
      <c r="HU38" s="231"/>
      <c r="HV38" s="231"/>
      <c r="HW38" s="231"/>
      <c r="HX38" s="182">
        <f t="shared" si="67"/>
        <v>0</v>
      </c>
      <c r="HY38" s="231"/>
      <c r="HZ38" s="231"/>
      <c r="IA38" s="182">
        <f t="shared" si="68"/>
        <v>0</v>
      </c>
      <c r="IB38" s="231"/>
      <c r="IC38" s="231"/>
      <c r="ID38" s="182">
        <f t="shared" si="69"/>
        <v>0</v>
      </c>
      <c r="IE38" s="138"/>
      <c r="IF38" s="138"/>
      <c r="IG38" s="175">
        <f t="shared" si="70"/>
        <v>0</v>
      </c>
      <c r="IH38" s="137"/>
      <c r="II38" s="138"/>
      <c r="IJ38" s="138"/>
      <c r="IK38" s="175">
        <f t="shared" si="71"/>
        <v>0</v>
      </c>
      <c r="IL38" s="137"/>
      <c r="IM38" s="231"/>
      <c r="IN38" s="231"/>
      <c r="IO38" s="182">
        <f t="shared" si="72"/>
        <v>0</v>
      </c>
      <c r="IP38" s="231"/>
      <c r="IQ38" s="231"/>
      <c r="IR38" s="182">
        <f t="shared" si="6"/>
        <v>0</v>
      </c>
      <c r="IS38" s="231"/>
      <c r="IT38" s="231"/>
      <c r="IU38" s="182">
        <f t="shared" si="7"/>
        <v>0</v>
      </c>
      <c r="IV38" s="231"/>
      <c r="IW38" s="231"/>
      <c r="IX38" s="182">
        <f t="shared" si="8"/>
        <v>0</v>
      </c>
      <c r="IY38" s="234"/>
      <c r="IZ38" s="234"/>
      <c r="JA38" s="189">
        <f t="shared" si="9"/>
        <v>0</v>
      </c>
      <c r="JB38" s="234"/>
      <c r="JC38" s="234"/>
      <c r="JD38" s="189">
        <f t="shared" si="73"/>
        <v>0</v>
      </c>
      <c r="JE38" s="234"/>
      <c r="JF38" s="234"/>
      <c r="JG38" s="189">
        <f t="shared" si="74"/>
        <v>0</v>
      </c>
      <c r="JH38" s="141"/>
      <c r="JI38" s="141"/>
      <c r="JJ38" s="190">
        <f t="shared" si="75"/>
        <v>0</v>
      </c>
      <c r="JK38" s="137"/>
      <c r="JL38" s="141"/>
      <c r="JM38" s="141"/>
      <c r="JN38" s="190">
        <f t="shared" si="76"/>
        <v>0</v>
      </c>
      <c r="JO38" s="137"/>
      <c r="JP38" s="235"/>
      <c r="JQ38" s="235"/>
      <c r="JR38" s="191">
        <f t="shared" si="77"/>
        <v>0</v>
      </c>
      <c r="JS38" s="155"/>
      <c r="JT38" s="236"/>
      <c r="JU38" s="236"/>
      <c r="JV38" s="194">
        <f t="shared" si="78"/>
        <v>0</v>
      </c>
      <c r="JW38" s="235"/>
      <c r="JX38" s="235"/>
      <c r="JY38" s="194">
        <f t="shared" si="79"/>
        <v>0</v>
      </c>
      <c r="JZ38" s="138"/>
      <c r="KA38" s="138"/>
      <c r="KB38" s="190">
        <f t="shared" si="80"/>
        <v>0</v>
      </c>
      <c r="KC38" s="155"/>
      <c r="KD38" s="138"/>
      <c r="KE38" s="138"/>
      <c r="KF38" s="190">
        <f t="shared" si="81"/>
        <v>0</v>
      </c>
      <c r="KG38" s="234"/>
      <c r="KH38" s="234"/>
      <c r="KI38" s="191">
        <f t="shared" si="82"/>
        <v>0</v>
      </c>
      <c r="KJ38" s="155"/>
      <c r="KK38" s="234"/>
      <c r="KL38" s="234"/>
      <c r="KM38" s="191">
        <f t="shared" si="83"/>
        <v>0</v>
      </c>
      <c r="KN38" s="155"/>
      <c r="KO38" s="234"/>
      <c r="KP38" s="234"/>
      <c r="KQ38" s="191">
        <f t="shared" si="84"/>
        <v>0</v>
      </c>
      <c r="KR38" s="138"/>
      <c r="KS38" s="138"/>
      <c r="KT38" s="174">
        <f t="shared" si="85"/>
        <v>0</v>
      </c>
      <c r="KU38" s="138"/>
      <c r="KV38" s="138"/>
      <c r="KW38" s="138"/>
      <c r="KX38" s="194">
        <f t="shared" si="86"/>
        <v>0</v>
      </c>
      <c r="KY38" s="236"/>
      <c r="KZ38" s="236"/>
      <c r="LA38" s="236"/>
      <c r="LB38" s="194">
        <f t="shared" si="87"/>
        <v>0</v>
      </c>
      <c r="LC38" s="236"/>
      <c r="LD38" s="236"/>
      <c r="LE38" s="194">
        <f t="shared" si="10"/>
        <v>0</v>
      </c>
      <c r="LF38" s="138"/>
      <c r="LG38" s="138"/>
      <c r="LH38" s="174">
        <f t="shared" si="11"/>
        <v>0</v>
      </c>
      <c r="LI38" s="237"/>
      <c r="LJ38" s="237"/>
      <c r="LK38" s="196">
        <f t="shared" si="88"/>
        <v>0</v>
      </c>
      <c r="LL38" s="138"/>
      <c r="LM38" s="138"/>
      <c r="LN38" s="138"/>
      <c r="LO38" s="174">
        <f t="shared" si="89"/>
        <v>0</v>
      </c>
      <c r="LP38" s="138"/>
      <c r="LQ38" s="138"/>
      <c r="LR38" s="138"/>
      <c r="LS38" s="174">
        <f t="shared" si="90"/>
        <v>0</v>
      </c>
      <c r="LT38" s="238"/>
      <c r="LU38" s="138"/>
      <c r="LV38" s="138"/>
      <c r="LW38" s="174">
        <f t="shared" si="91"/>
        <v>0</v>
      </c>
      <c r="LX38" s="238"/>
      <c r="LY38" s="138"/>
      <c r="LZ38" s="138"/>
      <c r="MA38" s="174">
        <f t="shared" si="92"/>
        <v>0</v>
      </c>
      <c r="MB38" s="238"/>
      <c r="MC38" s="138"/>
      <c r="MD38" s="138"/>
      <c r="ME38" s="174">
        <f t="shared" si="93"/>
        <v>0</v>
      </c>
      <c r="MF38" s="238"/>
      <c r="MG38" s="231"/>
      <c r="MH38" s="231"/>
      <c r="MI38" s="182">
        <f t="shared" si="94"/>
        <v>0</v>
      </c>
      <c r="MJ38" s="239"/>
      <c r="MK38" s="231"/>
      <c r="ML38" s="231"/>
      <c r="MM38" s="182">
        <f t="shared" si="95"/>
        <v>0</v>
      </c>
      <c r="MN38" s="239"/>
      <c r="MO38" s="138"/>
      <c r="MP38" s="138"/>
      <c r="MQ38" s="174">
        <f t="shared" si="96"/>
        <v>0</v>
      </c>
      <c r="MR38" s="238"/>
      <c r="MS38" s="138"/>
      <c r="MT38" s="138"/>
      <c r="MU38" s="174">
        <f t="shared" si="97"/>
        <v>0</v>
      </c>
      <c r="MV38" s="238"/>
      <c r="MW38" s="138"/>
      <c r="MX38" s="138"/>
      <c r="MY38" s="174">
        <f t="shared" si="98"/>
        <v>0</v>
      </c>
      <c r="MZ38" s="238"/>
      <c r="NA38" s="240"/>
      <c r="NB38" s="240"/>
      <c r="NC38" s="201">
        <f t="shared" si="122"/>
        <v>0</v>
      </c>
      <c r="ND38" s="241"/>
      <c r="NE38" s="240"/>
      <c r="NF38" s="240"/>
      <c r="NG38" s="201">
        <f t="shared" si="123"/>
        <v>0</v>
      </c>
      <c r="NH38" s="241"/>
      <c r="NI38" s="240"/>
      <c r="NJ38" s="240"/>
      <c r="NK38" s="201">
        <f t="shared" si="124"/>
        <v>0</v>
      </c>
      <c r="NL38" s="241"/>
      <c r="NM38" s="240"/>
      <c r="NN38" s="240"/>
      <c r="NO38" s="201">
        <f t="shared" si="125"/>
        <v>0</v>
      </c>
      <c r="NP38" s="241"/>
      <c r="NQ38" s="234"/>
      <c r="NR38" s="234"/>
      <c r="NS38" s="189">
        <f t="shared" si="126"/>
        <v>0</v>
      </c>
      <c r="NT38" s="242"/>
      <c r="NU38" s="234"/>
      <c r="NV38" s="234"/>
      <c r="NW38" s="189">
        <f t="shared" si="99"/>
        <v>0</v>
      </c>
      <c r="NX38" s="242"/>
      <c r="NY38" s="234"/>
      <c r="NZ38" s="234"/>
      <c r="OA38" s="189">
        <f t="shared" si="100"/>
        <v>0</v>
      </c>
      <c r="OB38" s="242"/>
      <c r="OC38" s="234"/>
      <c r="OD38" s="234"/>
      <c r="OE38" s="189">
        <f t="shared" si="101"/>
        <v>0</v>
      </c>
      <c r="OF38" s="242"/>
      <c r="OG38" s="234"/>
      <c r="OH38" s="234"/>
      <c r="OI38" s="189">
        <f t="shared" si="102"/>
        <v>0</v>
      </c>
      <c r="OJ38" s="242"/>
      <c r="OK38" s="234"/>
      <c r="OL38" s="234"/>
      <c r="OM38" s="189">
        <f t="shared" si="103"/>
        <v>0</v>
      </c>
      <c r="ON38" s="242"/>
      <c r="OO38" s="234"/>
      <c r="OP38" s="234"/>
      <c r="OQ38" s="189">
        <f t="shared" si="127"/>
        <v>0</v>
      </c>
      <c r="OR38" s="242"/>
      <c r="OS38" s="234"/>
      <c r="OT38" s="234"/>
      <c r="OU38" s="189">
        <f t="shared" si="128"/>
        <v>0</v>
      </c>
      <c r="OV38" s="242"/>
      <c r="OW38" s="234"/>
      <c r="OX38" s="234"/>
      <c r="OY38" s="189">
        <f t="shared" si="129"/>
        <v>0</v>
      </c>
      <c r="OZ38" s="242"/>
      <c r="PA38" s="234"/>
      <c r="PB38" s="234"/>
      <c r="PC38" s="189">
        <f t="shared" si="130"/>
        <v>0</v>
      </c>
      <c r="PD38" s="242"/>
      <c r="PE38" s="234"/>
      <c r="PF38" s="234"/>
      <c r="PG38" s="189">
        <f t="shared" si="131"/>
        <v>0</v>
      </c>
      <c r="PH38" s="242"/>
      <c r="PI38" s="234"/>
      <c r="PJ38" s="234"/>
      <c r="PK38" s="189">
        <f t="shared" si="132"/>
        <v>0</v>
      </c>
      <c r="PL38" s="242"/>
      <c r="PM38" s="234"/>
      <c r="PN38" s="234"/>
      <c r="PO38" s="189">
        <f t="shared" si="133"/>
        <v>0</v>
      </c>
      <c r="PP38" s="242"/>
      <c r="PQ38" s="234"/>
      <c r="PR38" s="234"/>
      <c r="PS38" s="189">
        <f t="shared" si="134"/>
        <v>0</v>
      </c>
      <c r="PT38" s="242"/>
      <c r="PU38" s="234"/>
      <c r="PV38" s="234"/>
      <c r="PW38" s="189">
        <f t="shared" si="135"/>
        <v>0</v>
      </c>
      <c r="PX38" s="242"/>
      <c r="PY38" s="234"/>
      <c r="PZ38" s="234"/>
      <c r="QA38" s="189">
        <f t="shared" si="136"/>
        <v>0</v>
      </c>
      <c r="QB38" s="242"/>
      <c r="QC38" s="234"/>
      <c r="QD38" s="234"/>
      <c r="QE38" s="189">
        <f t="shared" si="137"/>
        <v>0</v>
      </c>
      <c r="QF38" s="242"/>
      <c r="QG38" s="234"/>
      <c r="QH38" s="234"/>
      <c r="QI38" s="189">
        <f t="shared" si="138"/>
        <v>0</v>
      </c>
      <c r="QJ38" s="242"/>
      <c r="QK38" s="234"/>
      <c r="QL38" s="234"/>
      <c r="QM38" s="189">
        <f t="shared" si="139"/>
        <v>0</v>
      </c>
      <c r="QN38" s="242"/>
      <c r="QO38" s="234"/>
      <c r="QP38" s="234"/>
      <c r="QQ38" s="189">
        <f t="shared" si="140"/>
        <v>0</v>
      </c>
      <c r="QR38" s="242"/>
      <c r="QS38" s="203"/>
      <c r="QT38" s="234"/>
      <c r="QU38" s="189">
        <f t="shared" si="141"/>
        <v>0</v>
      </c>
      <c r="QV38" s="242"/>
      <c r="QW38" s="203"/>
      <c r="QX38" s="234"/>
      <c r="QY38" s="189">
        <f t="shared" si="142"/>
        <v>0</v>
      </c>
      <c r="QZ38" s="242"/>
      <c r="RA38" s="203"/>
      <c r="RB38" s="234"/>
      <c r="RC38" s="189">
        <f t="shared" si="143"/>
        <v>0</v>
      </c>
      <c r="RD38" s="242"/>
      <c r="RE38" s="203"/>
      <c r="RF38" s="234"/>
      <c r="RG38" s="189">
        <f t="shared" si="144"/>
        <v>0</v>
      </c>
      <c r="RH38" s="242"/>
      <c r="RI38" s="203"/>
      <c r="RJ38" s="234"/>
      <c r="RK38" s="189">
        <f t="shared" si="145"/>
        <v>0</v>
      </c>
      <c r="RL38" s="242"/>
      <c r="RM38" s="203"/>
      <c r="RN38" s="234"/>
      <c r="RO38" s="189">
        <f t="shared" si="146"/>
        <v>0</v>
      </c>
      <c r="RP38" s="242"/>
      <c r="RQ38" s="203"/>
      <c r="RR38" s="234"/>
      <c r="RS38" s="189">
        <f t="shared" si="147"/>
        <v>0</v>
      </c>
      <c r="RT38" s="242"/>
      <c r="RU38" s="203"/>
      <c r="RV38" s="234"/>
      <c r="RW38" s="189">
        <f t="shared" si="148"/>
        <v>0</v>
      </c>
      <c r="RX38" s="242"/>
      <c r="RY38" s="203"/>
      <c r="RZ38" s="234"/>
      <c r="SA38" s="189">
        <f t="shared" si="104"/>
        <v>0</v>
      </c>
      <c r="SB38" s="242"/>
      <c r="SC38" s="203"/>
      <c r="SD38" s="234"/>
      <c r="SE38" s="189">
        <f t="shared" si="105"/>
        <v>0</v>
      </c>
      <c r="SF38" s="242"/>
      <c r="SG38" s="203"/>
      <c r="SH38" s="234"/>
      <c r="SI38" s="189">
        <f t="shared" si="106"/>
        <v>0</v>
      </c>
      <c r="SJ38" s="242"/>
      <c r="SK38" s="203"/>
      <c r="SL38" s="234"/>
      <c r="SM38" s="189">
        <f t="shared" si="107"/>
        <v>0</v>
      </c>
      <c r="SN38" s="242"/>
      <c r="SO38" s="203"/>
      <c r="SP38" s="234"/>
      <c r="SQ38" s="189">
        <f t="shared" si="108"/>
        <v>0</v>
      </c>
      <c r="SR38" s="242"/>
      <c r="SS38" s="203"/>
      <c r="ST38" s="234"/>
      <c r="SU38" s="189">
        <f t="shared" si="109"/>
        <v>0</v>
      </c>
      <c r="SV38" s="242"/>
      <c r="SW38" s="203"/>
      <c r="SX38" s="234"/>
      <c r="SY38" s="189">
        <f t="shared" si="110"/>
        <v>0</v>
      </c>
      <c r="SZ38" s="242"/>
      <c r="TA38" s="203"/>
      <c r="TB38" s="234"/>
      <c r="TC38" s="189">
        <f t="shared" si="111"/>
        <v>0</v>
      </c>
      <c r="TD38" s="242"/>
      <c r="TE38" s="204">
        <f t="shared" si="112"/>
        <v>0</v>
      </c>
      <c r="TF38" s="205">
        <f t="shared" si="113"/>
        <v>0</v>
      </c>
      <c r="TG38" s="123"/>
      <c r="TH38" s="204">
        <f t="shared" si="114"/>
        <v>0</v>
      </c>
      <c r="TI38" s="205">
        <f t="shared" si="115"/>
        <v>0</v>
      </c>
      <c r="TJ38" s="124"/>
      <c r="TK38" s="204">
        <f t="shared" si="116"/>
        <v>0</v>
      </c>
      <c r="TL38" s="205">
        <f t="shared" si="117"/>
        <v>0</v>
      </c>
      <c r="TM38" s="124"/>
      <c r="TN38" s="204">
        <f t="shared" si="118"/>
        <v>0</v>
      </c>
      <c r="TO38" s="205">
        <f t="shared" si="119"/>
        <v>0</v>
      </c>
    </row>
    <row r="39" spans="1:535" ht="29.25" hidden="1" thickBot="1" x14ac:dyDescent="0.5">
      <c r="A39" s="207">
        <v>35</v>
      </c>
      <c r="B39" s="217" t="s">
        <v>286</v>
      </c>
      <c r="C39" s="222" t="s">
        <v>108</v>
      </c>
      <c r="D39" s="211">
        <v>162.85000000000002</v>
      </c>
      <c r="E39" s="223">
        <v>87.15</v>
      </c>
      <c r="F39" s="224"/>
      <c r="G39" s="211">
        <f t="shared" si="149"/>
        <v>250.00000000000003</v>
      </c>
      <c r="H39" s="283"/>
      <c r="I39" s="223"/>
      <c r="J39" s="224">
        <v>19</v>
      </c>
      <c r="K39" s="211">
        <v>231.00000000000003</v>
      </c>
      <c r="L39" s="283"/>
      <c r="M39" s="223"/>
      <c r="N39" s="224"/>
      <c r="O39" s="211">
        <v>231.00000000000003</v>
      </c>
      <c r="P39" s="284"/>
      <c r="Q39" s="223"/>
      <c r="R39" s="224"/>
      <c r="S39" s="211">
        <v>231.00000000000003</v>
      </c>
      <c r="T39" s="283"/>
      <c r="U39" s="285"/>
      <c r="V39" s="224">
        <v>19</v>
      </c>
      <c r="W39" s="165">
        <f t="shared" si="150"/>
        <v>212.00000000000003</v>
      </c>
      <c r="X39" s="286"/>
      <c r="Y39" s="286"/>
      <c r="Z39" s="165">
        <f t="shared" si="13"/>
        <v>212.00000000000003</v>
      </c>
      <c r="AA39" s="137"/>
      <c r="AB39" s="138">
        <v>19</v>
      </c>
      <c r="AC39" s="169">
        <f t="shared" si="14"/>
        <v>193.00000000000003</v>
      </c>
      <c r="AD39" s="137"/>
      <c r="AE39" s="138"/>
      <c r="AF39" s="169">
        <f t="shared" si="15"/>
        <v>193.00000000000003</v>
      </c>
      <c r="AG39" s="138"/>
      <c r="AH39" s="138">
        <v>19</v>
      </c>
      <c r="AI39" s="170">
        <f t="shared" si="16"/>
        <v>174.00000000000003</v>
      </c>
      <c r="AJ39" s="137"/>
      <c r="AK39" s="137"/>
      <c r="AL39" s="141"/>
      <c r="AM39" s="172">
        <f t="shared" si="17"/>
        <v>174.00000000000003</v>
      </c>
      <c r="AN39" s="137"/>
      <c r="AO39" s="141"/>
      <c r="AP39" s="141">
        <v>19</v>
      </c>
      <c r="AQ39" s="172">
        <f t="shared" si="18"/>
        <v>155.00000000000003</v>
      </c>
      <c r="AR39" s="141"/>
      <c r="AS39" s="137"/>
      <c r="AT39" s="141"/>
      <c r="AU39" s="172">
        <f t="shared" si="19"/>
        <v>155.00000000000003</v>
      </c>
      <c r="AV39" s="138"/>
      <c r="AW39" s="138">
        <v>19</v>
      </c>
      <c r="AX39" s="138"/>
      <c r="AY39" s="169">
        <f t="shared" si="20"/>
        <v>136.00000000000003</v>
      </c>
      <c r="AZ39" s="138"/>
      <c r="BA39" s="138"/>
      <c r="BB39" s="169">
        <f t="shared" si="21"/>
        <v>136.00000000000003</v>
      </c>
      <c r="BC39" s="138"/>
      <c r="BD39" s="243">
        <v>19</v>
      </c>
      <c r="BE39" s="169">
        <f t="shared" si="22"/>
        <v>117.00000000000003</v>
      </c>
      <c r="BF39" s="138"/>
      <c r="BG39" s="138">
        <v>19</v>
      </c>
      <c r="BH39" s="174">
        <f t="shared" si="1"/>
        <v>98.000000000000028</v>
      </c>
      <c r="BI39" s="138"/>
      <c r="BJ39" s="138"/>
      <c r="BK39" s="174">
        <f t="shared" si="23"/>
        <v>98.000000000000028</v>
      </c>
      <c r="BL39" s="138"/>
      <c r="BM39" s="138">
        <v>19</v>
      </c>
      <c r="BN39" s="174">
        <f t="shared" si="24"/>
        <v>79.000000000000028</v>
      </c>
      <c r="BO39" s="138"/>
      <c r="BP39" s="138"/>
      <c r="BQ39" s="174">
        <f t="shared" si="25"/>
        <v>79.000000000000028</v>
      </c>
      <c r="BR39" s="138"/>
      <c r="BS39" s="138"/>
      <c r="BT39" s="174">
        <f t="shared" si="151"/>
        <v>79.000000000000028</v>
      </c>
      <c r="BU39" s="138"/>
      <c r="BV39" s="138">
        <v>19</v>
      </c>
      <c r="BW39" s="174">
        <f t="shared" si="26"/>
        <v>60.000000000000028</v>
      </c>
      <c r="BX39" s="138"/>
      <c r="BY39" s="138"/>
      <c r="BZ39" s="174">
        <f t="shared" si="27"/>
        <v>60.000000000000028</v>
      </c>
      <c r="CA39" s="138"/>
      <c r="CB39" s="138">
        <v>19</v>
      </c>
      <c r="CC39" s="175">
        <f t="shared" si="28"/>
        <v>41.000000000000028</v>
      </c>
      <c r="CD39" s="141"/>
      <c r="CE39" s="141"/>
      <c r="CF39" s="176">
        <f t="shared" si="29"/>
        <v>41.000000000000028</v>
      </c>
      <c r="CG39" s="141"/>
      <c r="CH39" s="141">
        <v>19</v>
      </c>
      <c r="CI39" s="176">
        <f t="shared" si="30"/>
        <v>22.000000000000028</v>
      </c>
      <c r="CJ39" s="141"/>
      <c r="CK39" s="141"/>
      <c r="CL39" s="177">
        <f t="shared" si="31"/>
        <v>22.000000000000028</v>
      </c>
      <c r="CM39" s="141"/>
      <c r="CN39" s="141"/>
      <c r="CO39" s="141">
        <v>22</v>
      </c>
      <c r="CP39" s="177">
        <f t="shared" si="32"/>
        <v>2.8421709430404007E-14</v>
      </c>
      <c r="CQ39" s="141"/>
      <c r="CR39" s="141">
        <v>250</v>
      </c>
      <c r="CS39" s="141"/>
      <c r="CT39" s="176">
        <f t="shared" si="33"/>
        <v>250.00000000000003</v>
      </c>
      <c r="CU39" s="230"/>
      <c r="CV39" s="141"/>
      <c r="CW39" s="141">
        <v>19</v>
      </c>
      <c r="CX39" s="176">
        <f t="shared" si="34"/>
        <v>231.00000000000003</v>
      </c>
      <c r="CY39" s="141"/>
      <c r="CZ39" s="141"/>
      <c r="DA39" s="141"/>
      <c r="DB39" s="176">
        <f t="shared" si="3"/>
        <v>231.00000000000003</v>
      </c>
      <c r="DC39" s="141"/>
      <c r="DD39" s="141">
        <v>19</v>
      </c>
      <c r="DE39" s="175">
        <f t="shared" si="35"/>
        <v>212.00000000000003</v>
      </c>
      <c r="DF39" s="179"/>
      <c r="DG39" s="141"/>
      <c r="DH39" s="141"/>
      <c r="DI39" s="176">
        <f t="shared" si="36"/>
        <v>212.00000000000003</v>
      </c>
      <c r="DJ39" s="180"/>
      <c r="DK39" s="180"/>
      <c r="DL39" s="176">
        <f t="shared" si="37"/>
        <v>212.00000000000003</v>
      </c>
      <c r="DM39" s="141"/>
      <c r="DN39" s="141">
        <v>19</v>
      </c>
      <c r="DO39" s="177">
        <f t="shared" si="38"/>
        <v>193.00000000000003</v>
      </c>
      <c r="DP39" s="137"/>
      <c r="DQ39" s="141"/>
      <c r="DR39" s="141"/>
      <c r="DS39" s="177">
        <f t="shared" si="39"/>
        <v>193.00000000000003</v>
      </c>
      <c r="DT39" s="137"/>
      <c r="DU39" s="141"/>
      <c r="DV39" s="141"/>
      <c r="DW39" s="177">
        <f t="shared" si="40"/>
        <v>193.00000000000003</v>
      </c>
      <c r="DX39" s="141"/>
      <c r="DY39" s="141">
        <v>19</v>
      </c>
      <c r="DZ39" s="177">
        <f t="shared" si="41"/>
        <v>174.00000000000003</v>
      </c>
      <c r="EA39" s="138"/>
      <c r="EB39" s="138">
        <v>19</v>
      </c>
      <c r="EC39" s="175">
        <f t="shared" si="42"/>
        <v>155.00000000000003</v>
      </c>
      <c r="ED39" s="137"/>
      <c r="EE39" s="138"/>
      <c r="EF39" s="138"/>
      <c r="EG39" s="174">
        <f t="shared" si="43"/>
        <v>155.00000000000003</v>
      </c>
      <c r="EH39" s="138"/>
      <c r="EI39" s="138">
        <v>19</v>
      </c>
      <c r="EJ39" s="174">
        <f t="shared" si="44"/>
        <v>136.00000000000003</v>
      </c>
      <c r="EK39" s="231"/>
      <c r="EL39" s="231"/>
      <c r="EM39" s="182">
        <f t="shared" si="45"/>
        <v>136.00000000000003</v>
      </c>
      <c r="EN39" s="137"/>
      <c r="EO39" s="231"/>
      <c r="EP39" s="231">
        <v>19</v>
      </c>
      <c r="EQ39" s="182">
        <f t="shared" si="46"/>
        <v>117.00000000000003</v>
      </c>
      <c r="ER39" s="232"/>
      <c r="ES39" s="232"/>
      <c r="ET39" s="184">
        <f t="shared" si="47"/>
        <v>117.00000000000003</v>
      </c>
      <c r="EU39" s="137"/>
      <c r="EV39" s="232"/>
      <c r="EW39" s="232">
        <v>19</v>
      </c>
      <c r="EX39" s="184">
        <f t="shared" si="48"/>
        <v>98.000000000000028</v>
      </c>
      <c r="EY39" s="233"/>
      <c r="EZ39" s="231"/>
      <c r="FA39" s="231">
        <v>19</v>
      </c>
      <c r="FB39" s="184">
        <f t="shared" si="49"/>
        <v>79.000000000000028</v>
      </c>
      <c r="FC39" s="231"/>
      <c r="FD39" s="231"/>
      <c r="FE39" s="182">
        <f t="shared" si="50"/>
        <v>79.000000000000028</v>
      </c>
      <c r="FF39" s="231"/>
      <c r="FG39" s="231"/>
      <c r="FH39" s="182">
        <f t="shared" si="51"/>
        <v>79.000000000000028</v>
      </c>
      <c r="FI39" s="231"/>
      <c r="FJ39" s="231">
        <v>19</v>
      </c>
      <c r="FK39" s="182">
        <f t="shared" si="52"/>
        <v>60.000000000000028</v>
      </c>
      <c r="FL39" s="231"/>
      <c r="FM39" s="231"/>
      <c r="FN39" s="182">
        <f t="shared" si="53"/>
        <v>60.000000000000028</v>
      </c>
      <c r="FO39" s="137"/>
      <c r="FP39" s="231"/>
      <c r="FQ39" s="231">
        <v>19</v>
      </c>
      <c r="FR39" s="182">
        <f t="shared" si="54"/>
        <v>41.000000000000028</v>
      </c>
      <c r="FS39" s="137"/>
      <c r="FT39" s="231">
        <v>40</v>
      </c>
      <c r="FU39" s="231"/>
      <c r="FV39" s="182">
        <f t="shared" si="55"/>
        <v>81.000000000000028</v>
      </c>
      <c r="FW39" s="137"/>
      <c r="FX39" s="231"/>
      <c r="FY39" s="231">
        <v>19</v>
      </c>
      <c r="FZ39" s="182">
        <f t="shared" si="56"/>
        <v>62.000000000000028</v>
      </c>
      <c r="GA39" s="231"/>
      <c r="GB39" s="231">
        <v>19</v>
      </c>
      <c r="GC39" s="182">
        <f t="shared" si="57"/>
        <v>43.000000000000028</v>
      </c>
      <c r="GD39" s="231"/>
      <c r="GE39" s="231"/>
      <c r="GF39" s="188">
        <f t="shared" si="58"/>
        <v>43.000000000000028</v>
      </c>
      <c r="GG39" s="137"/>
      <c r="GH39" s="231">
        <v>207</v>
      </c>
      <c r="GI39" s="231">
        <v>19</v>
      </c>
      <c r="GJ39" s="188">
        <f t="shared" si="120"/>
        <v>231.00000000000003</v>
      </c>
      <c r="GK39" s="137"/>
      <c r="GL39" s="231"/>
      <c r="GM39" s="231"/>
      <c r="GN39" s="182">
        <f t="shared" si="121"/>
        <v>231.00000000000003</v>
      </c>
      <c r="GO39" s="231"/>
      <c r="GP39" s="231">
        <v>19</v>
      </c>
      <c r="GQ39" s="182">
        <f t="shared" si="59"/>
        <v>212.00000000000003</v>
      </c>
      <c r="GR39" s="231"/>
      <c r="GS39" s="231"/>
      <c r="GT39" s="182">
        <f t="shared" si="60"/>
        <v>212.00000000000003</v>
      </c>
      <c r="GU39" s="231"/>
      <c r="GV39" s="231">
        <v>19</v>
      </c>
      <c r="GW39" s="182">
        <f t="shared" si="61"/>
        <v>193.00000000000003</v>
      </c>
      <c r="GX39" s="231"/>
      <c r="GY39" s="231"/>
      <c r="GZ39" s="182">
        <f t="shared" si="62"/>
        <v>193.00000000000003</v>
      </c>
      <c r="HA39" s="138"/>
      <c r="HB39" s="231">
        <v>19</v>
      </c>
      <c r="HC39" s="182">
        <f t="shared" si="63"/>
        <v>174.00000000000003</v>
      </c>
      <c r="HD39" s="138"/>
      <c r="HE39" s="231"/>
      <c r="HF39" s="182">
        <f t="shared" si="64"/>
        <v>174.00000000000003</v>
      </c>
      <c r="HG39" s="231"/>
      <c r="HH39" s="231"/>
      <c r="HI39" s="182">
        <f t="shared" si="4"/>
        <v>174.00000000000003</v>
      </c>
      <c r="HJ39" s="231"/>
      <c r="HK39" s="231"/>
      <c r="HL39" s="182">
        <f t="shared" si="5"/>
        <v>174.00000000000003</v>
      </c>
      <c r="HM39" s="137"/>
      <c r="HN39" s="231"/>
      <c r="HO39" s="231">
        <v>19</v>
      </c>
      <c r="HP39" s="182">
        <f t="shared" si="65"/>
        <v>155.00000000000003</v>
      </c>
      <c r="HQ39" s="231"/>
      <c r="HR39" s="231"/>
      <c r="HS39" s="231"/>
      <c r="HT39" s="182">
        <f t="shared" si="66"/>
        <v>155.00000000000003</v>
      </c>
      <c r="HU39" s="231"/>
      <c r="HV39" s="231"/>
      <c r="HW39" s="231">
        <v>19</v>
      </c>
      <c r="HX39" s="182">
        <f t="shared" si="67"/>
        <v>136.00000000000003</v>
      </c>
      <c r="HY39" s="231"/>
      <c r="HZ39" s="231"/>
      <c r="IA39" s="182">
        <f t="shared" si="68"/>
        <v>136.00000000000003</v>
      </c>
      <c r="IB39" s="231"/>
      <c r="IC39" s="231">
        <v>19</v>
      </c>
      <c r="ID39" s="182">
        <f t="shared" si="69"/>
        <v>117.00000000000003</v>
      </c>
      <c r="IE39" s="138"/>
      <c r="IF39" s="138"/>
      <c r="IG39" s="175">
        <f t="shared" si="70"/>
        <v>117.00000000000003</v>
      </c>
      <c r="IH39" s="137"/>
      <c r="II39" s="138"/>
      <c r="IJ39" s="138">
        <v>19</v>
      </c>
      <c r="IK39" s="175">
        <f t="shared" si="71"/>
        <v>98.000000000000028</v>
      </c>
      <c r="IL39" s="137"/>
      <c r="IM39" s="231"/>
      <c r="IN39" s="231"/>
      <c r="IO39" s="182">
        <f t="shared" si="72"/>
        <v>98.000000000000028</v>
      </c>
      <c r="IP39" s="231"/>
      <c r="IQ39" s="231">
        <v>19</v>
      </c>
      <c r="IR39" s="182">
        <f t="shared" si="6"/>
        <v>79.000000000000028</v>
      </c>
      <c r="IS39" s="231"/>
      <c r="IT39" s="231"/>
      <c r="IU39" s="182">
        <f t="shared" si="7"/>
        <v>79.000000000000028</v>
      </c>
      <c r="IV39" s="231"/>
      <c r="IW39" s="231">
        <v>19</v>
      </c>
      <c r="IX39" s="182">
        <f t="shared" si="8"/>
        <v>60.000000000000028</v>
      </c>
      <c r="IY39" s="234"/>
      <c r="IZ39" s="234"/>
      <c r="JA39" s="189">
        <f t="shared" si="9"/>
        <v>60.000000000000028</v>
      </c>
      <c r="JB39" s="234"/>
      <c r="JC39" s="234">
        <v>19</v>
      </c>
      <c r="JD39" s="189">
        <f t="shared" si="73"/>
        <v>41.000000000000028</v>
      </c>
      <c r="JE39" s="234"/>
      <c r="JF39" s="234"/>
      <c r="JG39" s="189">
        <f t="shared" si="74"/>
        <v>41.000000000000028</v>
      </c>
      <c r="JH39" s="141"/>
      <c r="JI39" s="141"/>
      <c r="JJ39" s="190">
        <f t="shared" si="75"/>
        <v>41.000000000000028</v>
      </c>
      <c r="JK39" s="137"/>
      <c r="JL39" s="141"/>
      <c r="JM39" s="141">
        <v>19</v>
      </c>
      <c r="JN39" s="190">
        <f t="shared" si="76"/>
        <v>22.000000000000028</v>
      </c>
      <c r="JO39" s="137"/>
      <c r="JP39" s="235">
        <v>228</v>
      </c>
      <c r="JQ39" s="235"/>
      <c r="JR39" s="191">
        <f t="shared" si="77"/>
        <v>250.00000000000003</v>
      </c>
      <c r="JS39" s="155"/>
      <c r="JT39" s="236"/>
      <c r="JU39" s="236"/>
      <c r="JV39" s="194">
        <f t="shared" si="78"/>
        <v>250.00000000000003</v>
      </c>
      <c r="JW39" s="235"/>
      <c r="JX39" s="235">
        <v>19</v>
      </c>
      <c r="JY39" s="194">
        <f t="shared" si="79"/>
        <v>231.00000000000003</v>
      </c>
      <c r="JZ39" s="138"/>
      <c r="KA39" s="138"/>
      <c r="KB39" s="190">
        <f t="shared" si="80"/>
        <v>231.00000000000003</v>
      </c>
      <c r="KC39" s="155"/>
      <c r="KD39" s="138"/>
      <c r="KE39" s="138"/>
      <c r="KF39" s="190">
        <f t="shared" si="81"/>
        <v>231.00000000000003</v>
      </c>
      <c r="KG39" s="234"/>
      <c r="KH39" s="234">
        <v>19</v>
      </c>
      <c r="KI39" s="191">
        <f t="shared" si="82"/>
        <v>212.00000000000003</v>
      </c>
      <c r="KJ39" s="155"/>
      <c r="KK39" s="234"/>
      <c r="KL39" s="234"/>
      <c r="KM39" s="191">
        <f t="shared" si="83"/>
        <v>212.00000000000003</v>
      </c>
      <c r="KN39" s="155"/>
      <c r="KO39" s="234"/>
      <c r="KP39" s="234">
        <v>19</v>
      </c>
      <c r="KQ39" s="191">
        <f t="shared" si="84"/>
        <v>193.00000000000003</v>
      </c>
      <c r="KR39" s="138"/>
      <c r="KS39" s="138"/>
      <c r="KT39" s="174">
        <f t="shared" si="85"/>
        <v>193.00000000000003</v>
      </c>
      <c r="KU39" s="138"/>
      <c r="KV39" s="138"/>
      <c r="KW39" s="138">
        <v>19</v>
      </c>
      <c r="KX39" s="194">
        <f t="shared" si="86"/>
        <v>174.00000000000003</v>
      </c>
      <c r="KY39" s="236"/>
      <c r="KZ39" s="236"/>
      <c r="LA39" s="236"/>
      <c r="LB39" s="194">
        <f t="shared" si="87"/>
        <v>174.00000000000003</v>
      </c>
      <c r="LC39" s="236"/>
      <c r="LD39" s="236">
        <v>19</v>
      </c>
      <c r="LE39" s="194">
        <f t="shared" si="10"/>
        <v>155.00000000000003</v>
      </c>
      <c r="LF39" s="138"/>
      <c r="LG39" s="138"/>
      <c r="LH39" s="174">
        <f t="shared" si="11"/>
        <v>155.00000000000003</v>
      </c>
      <c r="LI39" s="237"/>
      <c r="LJ39" s="237">
        <v>19</v>
      </c>
      <c r="LK39" s="196">
        <f t="shared" si="88"/>
        <v>136.00000000000003</v>
      </c>
      <c r="LL39" s="138"/>
      <c r="LM39" s="138"/>
      <c r="LN39" s="138"/>
      <c r="LO39" s="174">
        <f t="shared" si="89"/>
        <v>136.00000000000003</v>
      </c>
      <c r="LP39" s="138"/>
      <c r="LQ39" s="138"/>
      <c r="LR39" s="138">
        <v>19</v>
      </c>
      <c r="LS39" s="174">
        <f t="shared" si="90"/>
        <v>117.00000000000003</v>
      </c>
      <c r="LT39" s="238"/>
      <c r="LU39" s="138"/>
      <c r="LV39" s="138"/>
      <c r="LW39" s="174">
        <f t="shared" si="91"/>
        <v>117.00000000000003</v>
      </c>
      <c r="LX39" s="238"/>
      <c r="LY39" s="138"/>
      <c r="LZ39" s="138">
        <v>19</v>
      </c>
      <c r="MA39" s="174">
        <f t="shared" si="92"/>
        <v>98.000000000000028</v>
      </c>
      <c r="MB39" s="238"/>
      <c r="MC39" s="138"/>
      <c r="MD39" s="138"/>
      <c r="ME39" s="174">
        <f t="shared" si="93"/>
        <v>98.000000000000028</v>
      </c>
      <c r="MF39" s="238"/>
      <c r="MG39" s="231"/>
      <c r="MH39" s="231"/>
      <c r="MI39" s="182">
        <f t="shared" si="94"/>
        <v>98.000000000000028</v>
      </c>
      <c r="MJ39" s="239"/>
      <c r="MK39" s="231"/>
      <c r="ML39" s="231">
        <v>19</v>
      </c>
      <c r="MM39" s="182">
        <f t="shared" si="95"/>
        <v>79.000000000000028</v>
      </c>
      <c r="MN39" s="239"/>
      <c r="MO39" s="138"/>
      <c r="MP39" s="138"/>
      <c r="MQ39" s="174">
        <f t="shared" si="96"/>
        <v>79.000000000000028</v>
      </c>
      <c r="MR39" s="238"/>
      <c r="MS39" s="138"/>
      <c r="MT39" s="138">
        <v>19</v>
      </c>
      <c r="MU39" s="174">
        <f t="shared" si="97"/>
        <v>60.000000000000028</v>
      </c>
      <c r="MV39" s="238"/>
      <c r="MW39" s="138"/>
      <c r="MX39" s="138"/>
      <c r="MY39" s="174">
        <f t="shared" si="98"/>
        <v>60.000000000000028</v>
      </c>
      <c r="MZ39" s="238"/>
      <c r="NA39" s="240"/>
      <c r="NB39" s="240"/>
      <c r="NC39" s="201">
        <f t="shared" si="122"/>
        <v>60.000000000000028</v>
      </c>
      <c r="ND39" s="241"/>
      <c r="NE39" s="240"/>
      <c r="NF39" s="240">
        <v>19</v>
      </c>
      <c r="NG39" s="201">
        <f t="shared" si="123"/>
        <v>41.000000000000028</v>
      </c>
      <c r="NH39" s="241"/>
      <c r="NI39" s="240">
        <v>209</v>
      </c>
      <c r="NJ39" s="240">
        <v>19</v>
      </c>
      <c r="NK39" s="201">
        <f t="shared" si="124"/>
        <v>231.00000000000003</v>
      </c>
      <c r="NL39" s="287"/>
      <c r="NM39" s="240"/>
      <c r="NN39" s="240"/>
      <c r="NO39" s="201">
        <f t="shared" si="125"/>
        <v>231.00000000000003</v>
      </c>
      <c r="NP39" s="241"/>
      <c r="NQ39" s="234"/>
      <c r="NR39" s="234"/>
      <c r="NS39" s="189">
        <f t="shared" si="126"/>
        <v>231.00000000000003</v>
      </c>
      <c r="NT39" s="242"/>
      <c r="NU39" s="234"/>
      <c r="NV39" s="234">
        <v>19</v>
      </c>
      <c r="NW39" s="189">
        <f t="shared" si="99"/>
        <v>212.00000000000003</v>
      </c>
      <c r="NX39" s="242"/>
      <c r="NY39" s="234"/>
      <c r="NZ39" s="234"/>
      <c r="OA39" s="189">
        <f t="shared" si="100"/>
        <v>212.00000000000003</v>
      </c>
      <c r="OB39" s="242"/>
      <c r="OC39" s="234"/>
      <c r="OD39" s="234">
        <v>19</v>
      </c>
      <c r="OE39" s="189">
        <f t="shared" si="101"/>
        <v>193.00000000000003</v>
      </c>
      <c r="OF39" s="242"/>
      <c r="OG39" s="234"/>
      <c r="OH39" s="234"/>
      <c r="OI39" s="189">
        <f t="shared" si="102"/>
        <v>193.00000000000003</v>
      </c>
      <c r="OJ39" s="242"/>
      <c r="OK39" s="234"/>
      <c r="OL39" s="234"/>
      <c r="OM39" s="189">
        <f t="shared" si="103"/>
        <v>193.00000000000003</v>
      </c>
      <c r="ON39" s="242"/>
      <c r="OO39" s="234"/>
      <c r="OP39" s="234">
        <v>19</v>
      </c>
      <c r="OQ39" s="189">
        <f t="shared" si="127"/>
        <v>174.00000000000003</v>
      </c>
      <c r="OR39" s="242"/>
      <c r="OS39" s="234"/>
      <c r="OT39" s="234"/>
      <c r="OU39" s="189">
        <f t="shared" si="128"/>
        <v>174.00000000000003</v>
      </c>
      <c r="OV39" s="242"/>
      <c r="OW39" s="234"/>
      <c r="OX39" s="234">
        <v>19</v>
      </c>
      <c r="OY39" s="189">
        <f t="shared" si="129"/>
        <v>155.00000000000003</v>
      </c>
      <c r="OZ39" s="242"/>
      <c r="PA39" s="234"/>
      <c r="PB39" s="234"/>
      <c r="PC39" s="189">
        <f t="shared" si="130"/>
        <v>155.00000000000003</v>
      </c>
      <c r="PD39" s="242"/>
      <c r="PE39" s="234"/>
      <c r="PF39" s="234">
        <v>19</v>
      </c>
      <c r="PG39" s="189">
        <f t="shared" si="131"/>
        <v>136.00000000000003</v>
      </c>
      <c r="PH39" s="242"/>
      <c r="PI39" s="234"/>
      <c r="PJ39" s="234"/>
      <c r="PK39" s="189">
        <f t="shared" si="132"/>
        <v>136.00000000000003</v>
      </c>
      <c r="PL39" s="242"/>
      <c r="PM39" s="234"/>
      <c r="PN39" s="234">
        <v>19</v>
      </c>
      <c r="PO39" s="189">
        <f t="shared" si="133"/>
        <v>117.00000000000003</v>
      </c>
      <c r="PP39" s="242"/>
      <c r="PQ39" s="234"/>
      <c r="PR39" s="234"/>
      <c r="PS39" s="189">
        <f t="shared" si="134"/>
        <v>117.00000000000003</v>
      </c>
      <c r="PT39" s="242"/>
      <c r="PU39" s="234"/>
      <c r="PV39" s="234">
        <v>19</v>
      </c>
      <c r="PW39" s="189">
        <f t="shared" si="135"/>
        <v>98.000000000000028</v>
      </c>
      <c r="PX39" s="242"/>
      <c r="PY39" s="234"/>
      <c r="PZ39" s="234"/>
      <c r="QA39" s="189">
        <f t="shared" si="136"/>
        <v>98.000000000000028</v>
      </c>
      <c r="QB39" s="242"/>
      <c r="QC39" s="234"/>
      <c r="QD39" s="234">
        <v>19</v>
      </c>
      <c r="QE39" s="189">
        <f t="shared" si="137"/>
        <v>79.000000000000028</v>
      </c>
      <c r="QF39" s="242"/>
      <c r="QG39" s="234"/>
      <c r="QH39" s="234"/>
      <c r="QI39" s="189">
        <f t="shared" si="138"/>
        <v>79.000000000000028</v>
      </c>
      <c r="QJ39" s="242"/>
      <c r="QK39" s="234"/>
      <c r="QL39" s="234"/>
      <c r="QM39" s="189">
        <f t="shared" si="139"/>
        <v>79.000000000000028</v>
      </c>
      <c r="QN39" s="242"/>
      <c r="QO39" s="234"/>
      <c r="QP39" s="234"/>
      <c r="QQ39" s="189">
        <f t="shared" si="140"/>
        <v>79.000000000000028</v>
      </c>
      <c r="QR39" s="242"/>
      <c r="QS39" s="203"/>
      <c r="QT39" s="234">
        <v>19</v>
      </c>
      <c r="QU39" s="189">
        <f t="shared" si="141"/>
        <v>60.000000000000028</v>
      </c>
      <c r="QV39" s="242"/>
      <c r="QW39" s="203"/>
      <c r="QX39" s="234"/>
      <c r="QY39" s="189">
        <f t="shared" si="142"/>
        <v>60.000000000000028</v>
      </c>
      <c r="QZ39" s="242"/>
      <c r="RA39" s="203"/>
      <c r="RB39" s="234">
        <v>19</v>
      </c>
      <c r="RC39" s="189">
        <f t="shared" si="143"/>
        <v>41.000000000000028</v>
      </c>
      <c r="RD39" s="242"/>
      <c r="RE39" s="203"/>
      <c r="RF39" s="234"/>
      <c r="RG39" s="189">
        <f t="shared" si="144"/>
        <v>41.000000000000028</v>
      </c>
      <c r="RH39" s="242"/>
      <c r="RI39" s="203"/>
      <c r="RJ39" s="234"/>
      <c r="RK39" s="189">
        <f t="shared" si="145"/>
        <v>41.000000000000028</v>
      </c>
      <c r="RL39" s="242"/>
      <c r="RM39" s="203"/>
      <c r="RN39" s="234">
        <v>19</v>
      </c>
      <c r="RO39" s="189">
        <f t="shared" si="146"/>
        <v>22.000000000000028</v>
      </c>
      <c r="RP39" s="242"/>
      <c r="RQ39" s="203"/>
      <c r="RR39" s="234"/>
      <c r="RS39" s="189">
        <f t="shared" si="147"/>
        <v>22.000000000000028</v>
      </c>
      <c r="RT39" s="242"/>
      <c r="RU39" s="203">
        <v>220.7</v>
      </c>
      <c r="RV39" s="234">
        <v>19</v>
      </c>
      <c r="RW39" s="189">
        <f t="shared" si="148"/>
        <v>223.70000000000002</v>
      </c>
      <c r="RX39" s="242"/>
      <c r="RY39" s="203"/>
      <c r="RZ39" s="234">
        <v>19</v>
      </c>
      <c r="SA39" s="189">
        <f t="shared" si="104"/>
        <v>204.70000000000002</v>
      </c>
      <c r="SB39" s="242"/>
      <c r="SC39" s="203"/>
      <c r="SD39" s="234">
        <v>19</v>
      </c>
      <c r="SE39" s="189">
        <f t="shared" si="105"/>
        <v>185.70000000000002</v>
      </c>
      <c r="SF39" s="242"/>
      <c r="SG39" s="203"/>
      <c r="SH39" s="234"/>
      <c r="SI39" s="189">
        <f t="shared" si="106"/>
        <v>185.70000000000002</v>
      </c>
      <c r="SJ39" s="242"/>
      <c r="SK39" s="203"/>
      <c r="SL39" s="234"/>
      <c r="SM39" s="189">
        <f t="shared" si="107"/>
        <v>185.70000000000002</v>
      </c>
      <c r="SN39" s="242"/>
      <c r="SO39" s="203"/>
      <c r="SP39" s="234">
        <v>19</v>
      </c>
      <c r="SQ39" s="189">
        <f t="shared" si="108"/>
        <v>166.70000000000002</v>
      </c>
      <c r="SR39" s="242"/>
      <c r="SS39" s="203"/>
      <c r="ST39" s="234"/>
      <c r="SU39" s="189">
        <f t="shared" si="109"/>
        <v>166.70000000000002</v>
      </c>
      <c r="SV39" s="242"/>
      <c r="SW39" s="203"/>
      <c r="SX39" s="234">
        <v>19</v>
      </c>
      <c r="SY39" s="189">
        <f t="shared" si="110"/>
        <v>147.70000000000002</v>
      </c>
      <c r="SZ39" s="242"/>
      <c r="TA39" s="203"/>
      <c r="TB39" s="234">
        <v>19</v>
      </c>
      <c r="TC39" s="189">
        <f t="shared" si="111"/>
        <v>128.70000000000002</v>
      </c>
      <c r="TD39" s="242"/>
      <c r="TE39" s="204">
        <f t="shared" si="112"/>
        <v>247</v>
      </c>
      <c r="TF39" s="205">
        <f t="shared" si="113"/>
        <v>9.5</v>
      </c>
      <c r="TG39" s="123"/>
      <c r="TH39" s="204">
        <f t="shared" si="114"/>
        <v>209</v>
      </c>
      <c r="TI39" s="205">
        <f t="shared" si="115"/>
        <v>8.0384615384615383</v>
      </c>
      <c r="TJ39" s="124"/>
      <c r="TK39" s="204">
        <f t="shared" si="116"/>
        <v>228</v>
      </c>
      <c r="TL39" s="205">
        <f t="shared" si="117"/>
        <v>8.4444444444444446</v>
      </c>
      <c r="TM39" s="124"/>
      <c r="TN39" s="204">
        <f t="shared" si="118"/>
        <v>684</v>
      </c>
      <c r="TO39" s="205">
        <f t="shared" si="119"/>
        <v>8.6582278481012658</v>
      </c>
    </row>
    <row r="40" spans="1:535" ht="29.25" thickBot="1" x14ac:dyDescent="0.5">
      <c r="A40" s="207">
        <v>36</v>
      </c>
      <c r="B40" s="217" t="s">
        <v>287</v>
      </c>
      <c r="C40" s="222" t="s">
        <v>122</v>
      </c>
      <c r="D40" s="211">
        <v>7</v>
      </c>
      <c r="E40" s="223"/>
      <c r="F40" s="224">
        <v>3</v>
      </c>
      <c r="G40" s="211">
        <f t="shared" si="149"/>
        <v>4</v>
      </c>
      <c r="H40" s="225"/>
      <c r="I40" s="223"/>
      <c r="J40" s="224"/>
      <c r="K40" s="211">
        <v>4</v>
      </c>
      <c r="L40" s="225"/>
      <c r="M40" s="223"/>
      <c r="N40" s="224"/>
      <c r="O40" s="211">
        <v>4</v>
      </c>
      <c r="P40" s="226"/>
      <c r="Q40" s="223"/>
      <c r="R40" s="224"/>
      <c r="S40" s="211">
        <v>4</v>
      </c>
      <c r="T40" s="225"/>
      <c r="U40" s="227"/>
      <c r="V40" s="228"/>
      <c r="W40" s="165">
        <f t="shared" si="150"/>
        <v>4</v>
      </c>
      <c r="X40" s="229"/>
      <c r="Y40" s="229"/>
      <c r="Z40" s="165">
        <f t="shared" si="13"/>
        <v>4</v>
      </c>
      <c r="AA40" s="137"/>
      <c r="AB40" s="138"/>
      <c r="AC40" s="169">
        <f t="shared" si="14"/>
        <v>4</v>
      </c>
      <c r="AD40" s="137"/>
      <c r="AE40" s="138"/>
      <c r="AF40" s="169">
        <f t="shared" si="15"/>
        <v>4</v>
      </c>
      <c r="AG40" s="138"/>
      <c r="AH40" s="138"/>
      <c r="AI40" s="170">
        <f t="shared" si="16"/>
        <v>4</v>
      </c>
      <c r="AJ40" s="137"/>
      <c r="AK40" s="137"/>
      <c r="AL40" s="141"/>
      <c r="AM40" s="172">
        <f t="shared" si="17"/>
        <v>4</v>
      </c>
      <c r="AN40" s="137"/>
      <c r="AO40" s="141"/>
      <c r="AP40" s="141">
        <v>1</v>
      </c>
      <c r="AQ40" s="172">
        <f t="shared" si="18"/>
        <v>3</v>
      </c>
      <c r="AR40" s="141"/>
      <c r="AS40" s="137"/>
      <c r="AT40" s="141"/>
      <c r="AU40" s="172">
        <f t="shared" si="19"/>
        <v>3</v>
      </c>
      <c r="AV40" s="138"/>
      <c r="AW40" s="138"/>
      <c r="AX40" s="138"/>
      <c r="AY40" s="169">
        <f t="shared" si="20"/>
        <v>3</v>
      </c>
      <c r="AZ40" s="138"/>
      <c r="BA40" s="138"/>
      <c r="BB40" s="169">
        <f t="shared" si="21"/>
        <v>3</v>
      </c>
      <c r="BC40" s="138"/>
      <c r="BD40" s="243"/>
      <c r="BE40" s="169">
        <f t="shared" si="22"/>
        <v>3</v>
      </c>
      <c r="BF40" s="138"/>
      <c r="BG40" s="138"/>
      <c r="BH40" s="174">
        <f t="shared" si="1"/>
        <v>3</v>
      </c>
      <c r="BI40" s="138"/>
      <c r="BJ40" s="138"/>
      <c r="BK40" s="174">
        <f t="shared" si="23"/>
        <v>3</v>
      </c>
      <c r="BL40" s="138"/>
      <c r="BM40" s="138"/>
      <c r="BN40" s="174">
        <f t="shared" si="24"/>
        <v>3</v>
      </c>
      <c r="BO40" s="138"/>
      <c r="BP40" s="138">
        <v>1</v>
      </c>
      <c r="BQ40" s="174">
        <f t="shared" si="25"/>
        <v>2</v>
      </c>
      <c r="BR40" s="138"/>
      <c r="BS40" s="138"/>
      <c r="BT40" s="174">
        <f t="shared" si="151"/>
        <v>2</v>
      </c>
      <c r="BU40" s="138"/>
      <c r="BV40" s="138"/>
      <c r="BW40" s="174">
        <f t="shared" si="26"/>
        <v>2</v>
      </c>
      <c r="BX40" s="138"/>
      <c r="BY40" s="138"/>
      <c r="BZ40" s="174">
        <f t="shared" si="27"/>
        <v>2</v>
      </c>
      <c r="CA40" s="138"/>
      <c r="CB40" s="138"/>
      <c r="CC40" s="175">
        <f t="shared" si="28"/>
        <v>2</v>
      </c>
      <c r="CD40" s="141"/>
      <c r="CE40" s="141">
        <v>1</v>
      </c>
      <c r="CF40" s="176">
        <f t="shared" si="29"/>
        <v>1</v>
      </c>
      <c r="CG40" s="141"/>
      <c r="CH40" s="141"/>
      <c r="CI40" s="176">
        <f t="shared" si="30"/>
        <v>1</v>
      </c>
      <c r="CJ40" s="141"/>
      <c r="CK40" s="141"/>
      <c r="CL40" s="177">
        <f t="shared" si="31"/>
        <v>1</v>
      </c>
      <c r="CM40" s="141"/>
      <c r="CN40" s="141"/>
      <c r="CO40" s="141"/>
      <c r="CP40" s="177">
        <f t="shared" si="32"/>
        <v>1</v>
      </c>
      <c r="CQ40" s="141"/>
      <c r="CR40" s="141">
        <v>3</v>
      </c>
      <c r="CS40" s="141"/>
      <c r="CT40" s="176">
        <f t="shared" si="33"/>
        <v>4</v>
      </c>
      <c r="CU40" s="230"/>
      <c r="CV40" s="141"/>
      <c r="CW40" s="141"/>
      <c r="CX40" s="176">
        <f t="shared" si="34"/>
        <v>4</v>
      </c>
      <c r="CY40" s="141"/>
      <c r="CZ40" s="141"/>
      <c r="DA40" s="141"/>
      <c r="DB40" s="176">
        <f t="shared" si="3"/>
        <v>4</v>
      </c>
      <c r="DC40" s="141"/>
      <c r="DD40" s="141"/>
      <c r="DE40" s="175">
        <f t="shared" si="35"/>
        <v>4</v>
      </c>
      <c r="DF40" s="179"/>
      <c r="DG40" s="141"/>
      <c r="DH40" s="141">
        <v>1</v>
      </c>
      <c r="DI40" s="176">
        <f t="shared" si="36"/>
        <v>3</v>
      </c>
      <c r="DJ40" s="180"/>
      <c r="DK40" s="180"/>
      <c r="DL40" s="176">
        <f t="shared" si="37"/>
        <v>3</v>
      </c>
      <c r="DM40" s="141"/>
      <c r="DN40" s="141"/>
      <c r="DO40" s="177">
        <f t="shared" si="38"/>
        <v>3</v>
      </c>
      <c r="DP40" s="137"/>
      <c r="DQ40" s="141"/>
      <c r="DR40" s="141"/>
      <c r="DS40" s="177">
        <f t="shared" si="39"/>
        <v>3</v>
      </c>
      <c r="DT40" s="137"/>
      <c r="DU40" s="141"/>
      <c r="DV40" s="141"/>
      <c r="DW40" s="177">
        <f t="shared" si="40"/>
        <v>3</v>
      </c>
      <c r="DX40" s="141"/>
      <c r="DY40" s="141"/>
      <c r="DZ40" s="177">
        <f t="shared" si="41"/>
        <v>3</v>
      </c>
      <c r="EA40" s="138"/>
      <c r="EB40" s="138">
        <v>1</v>
      </c>
      <c r="EC40" s="175">
        <f t="shared" si="42"/>
        <v>2</v>
      </c>
      <c r="ED40" s="137"/>
      <c r="EE40" s="138"/>
      <c r="EF40" s="138"/>
      <c r="EG40" s="174">
        <f t="shared" si="43"/>
        <v>2</v>
      </c>
      <c r="EH40" s="138"/>
      <c r="EI40" s="138"/>
      <c r="EJ40" s="174">
        <f t="shared" si="44"/>
        <v>2</v>
      </c>
      <c r="EK40" s="231"/>
      <c r="EL40" s="231"/>
      <c r="EM40" s="182">
        <f t="shared" si="45"/>
        <v>2</v>
      </c>
      <c r="EN40" s="137"/>
      <c r="EO40" s="231"/>
      <c r="EP40" s="231">
        <v>1</v>
      </c>
      <c r="EQ40" s="182">
        <f t="shared" si="46"/>
        <v>1</v>
      </c>
      <c r="ER40" s="232"/>
      <c r="ES40" s="232"/>
      <c r="ET40" s="184">
        <f t="shared" si="47"/>
        <v>1</v>
      </c>
      <c r="EU40" s="137"/>
      <c r="EV40" s="232"/>
      <c r="EW40" s="232"/>
      <c r="EX40" s="184">
        <f t="shared" si="48"/>
        <v>1</v>
      </c>
      <c r="EY40" s="233"/>
      <c r="EZ40" s="231"/>
      <c r="FA40" s="231"/>
      <c r="FB40" s="184">
        <f t="shared" si="49"/>
        <v>1</v>
      </c>
      <c r="FC40" s="231"/>
      <c r="FD40" s="231"/>
      <c r="FE40" s="182">
        <f t="shared" si="50"/>
        <v>1</v>
      </c>
      <c r="FF40" s="231"/>
      <c r="FG40" s="231"/>
      <c r="FH40" s="182">
        <f t="shared" si="51"/>
        <v>1</v>
      </c>
      <c r="FI40" s="231"/>
      <c r="FJ40" s="231"/>
      <c r="FK40" s="182">
        <f t="shared" si="52"/>
        <v>1</v>
      </c>
      <c r="FL40" s="231"/>
      <c r="FM40" s="231">
        <v>1</v>
      </c>
      <c r="FN40" s="182">
        <f t="shared" si="53"/>
        <v>0</v>
      </c>
      <c r="FO40" s="137"/>
      <c r="FP40" s="231"/>
      <c r="FQ40" s="231"/>
      <c r="FR40" s="182">
        <f t="shared" si="54"/>
        <v>0</v>
      </c>
      <c r="FS40" s="137"/>
      <c r="FT40" s="231"/>
      <c r="FU40" s="231"/>
      <c r="FV40" s="182">
        <f t="shared" si="55"/>
        <v>0</v>
      </c>
      <c r="FW40" s="137"/>
      <c r="FX40" s="231"/>
      <c r="FY40" s="231"/>
      <c r="FZ40" s="182">
        <f t="shared" si="56"/>
        <v>0</v>
      </c>
      <c r="GA40" s="231"/>
      <c r="GB40" s="231"/>
      <c r="GC40" s="182">
        <f t="shared" si="57"/>
        <v>0</v>
      </c>
      <c r="GD40" s="231"/>
      <c r="GE40" s="231"/>
      <c r="GF40" s="188">
        <f t="shared" si="58"/>
        <v>0</v>
      </c>
      <c r="GG40" s="137"/>
      <c r="GH40" s="231">
        <v>4</v>
      </c>
      <c r="GI40" s="231">
        <v>1</v>
      </c>
      <c r="GJ40" s="188">
        <f t="shared" si="120"/>
        <v>3</v>
      </c>
      <c r="GK40" s="137"/>
      <c r="GL40" s="231"/>
      <c r="GM40" s="231"/>
      <c r="GN40" s="182">
        <f t="shared" si="121"/>
        <v>3</v>
      </c>
      <c r="GO40" s="231"/>
      <c r="GP40" s="231"/>
      <c r="GQ40" s="182">
        <f t="shared" si="59"/>
        <v>3</v>
      </c>
      <c r="GR40" s="231"/>
      <c r="GS40" s="231"/>
      <c r="GT40" s="182">
        <f t="shared" si="60"/>
        <v>3</v>
      </c>
      <c r="GU40" s="231"/>
      <c r="GV40" s="231"/>
      <c r="GW40" s="182">
        <f t="shared" si="61"/>
        <v>3</v>
      </c>
      <c r="GX40" s="231"/>
      <c r="GY40" s="231"/>
      <c r="GZ40" s="182">
        <f t="shared" si="62"/>
        <v>3</v>
      </c>
      <c r="HA40" s="138"/>
      <c r="HB40" s="231"/>
      <c r="HC40" s="182">
        <f t="shared" si="63"/>
        <v>3</v>
      </c>
      <c r="HD40" s="138"/>
      <c r="HE40" s="231"/>
      <c r="HF40" s="182">
        <f t="shared" si="64"/>
        <v>3</v>
      </c>
      <c r="HG40" s="231"/>
      <c r="HH40" s="231"/>
      <c r="HI40" s="182">
        <f t="shared" si="4"/>
        <v>3</v>
      </c>
      <c r="HJ40" s="231"/>
      <c r="HK40" s="231">
        <v>1</v>
      </c>
      <c r="HL40" s="182">
        <f t="shared" si="5"/>
        <v>2</v>
      </c>
      <c r="HM40" s="137"/>
      <c r="HN40" s="231"/>
      <c r="HO40" s="231"/>
      <c r="HP40" s="182">
        <f t="shared" si="65"/>
        <v>2</v>
      </c>
      <c r="HQ40" s="231"/>
      <c r="HR40" s="231"/>
      <c r="HS40" s="231"/>
      <c r="HT40" s="182">
        <f t="shared" si="66"/>
        <v>2</v>
      </c>
      <c r="HU40" s="231"/>
      <c r="HV40" s="231"/>
      <c r="HW40" s="231"/>
      <c r="HX40" s="182">
        <f t="shared" si="67"/>
        <v>2</v>
      </c>
      <c r="HY40" s="231"/>
      <c r="HZ40" s="231"/>
      <c r="IA40" s="182">
        <f t="shared" si="68"/>
        <v>2</v>
      </c>
      <c r="IB40" s="231"/>
      <c r="IC40" s="231"/>
      <c r="ID40" s="182">
        <f t="shared" si="69"/>
        <v>2</v>
      </c>
      <c r="IE40" s="138"/>
      <c r="IF40" s="138">
        <v>1</v>
      </c>
      <c r="IG40" s="175">
        <f t="shared" si="70"/>
        <v>1</v>
      </c>
      <c r="IH40" s="137"/>
      <c r="II40" s="138"/>
      <c r="IJ40" s="138"/>
      <c r="IK40" s="175">
        <f t="shared" si="71"/>
        <v>1</v>
      </c>
      <c r="IL40" s="137"/>
      <c r="IM40" s="231"/>
      <c r="IN40" s="231"/>
      <c r="IO40" s="182">
        <f t="shared" si="72"/>
        <v>1</v>
      </c>
      <c r="IP40" s="231"/>
      <c r="IQ40" s="231"/>
      <c r="IR40" s="182">
        <f t="shared" si="6"/>
        <v>1</v>
      </c>
      <c r="IS40" s="231"/>
      <c r="IT40" s="231">
        <v>1</v>
      </c>
      <c r="IU40" s="182">
        <f t="shared" si="7"/>
        <v>0</v>
      </c>
      <c r="IV40" s="231"/>
      <c r="IW40" s="231"/>
      <c r="IX40" s="182">
        <f t="shared" si="8"/>
        <v>0</v>
      </c>
      <c r="IY40" s="234"/>
      <c r="IZ40" s="234"/>
      <c r="JA40" s="189">
        <f t="shared" si="9"/>
        <v>0</v>
      </c>
      <c r="JB40" s="234"/>
      <c r="JC40" s="234"/>
      <c r="JD40" s="189">
        <f t="shared" si="73"/>
        <v>0</v>
      </c>
      <c r="JE40" s="234"/>
      <c r="JF40" s="234"/>
      <c r="JG40" s="189">
        <f t="shared" si="74"/>
        <v>0</v>
      </c>
      <c r="JH40" s="141"/>
      <c r="JI40" s="141"/>
      <c r="JJ40" s="190">
        <f t="shared" si="75"/>
        <v>0</v>
      </c>
      <c r="JK40" s="137"/>
      <c r="JL40" s="141"/>
      <c r="JM40" s="141"/>
      <c r="JN40" s="190">
        <f t="shared" si="76"/>
        <v>0</v>
      </c>
      <c r="JO40" s="137"/>
      <c r="JP40" s="235">
        <v>4</v>
      </c>
      <c r="JQ40" s="235"/>
      <c r="JR40" s="191">
        <f t="shared" si="77"/>
        <v>4</v>
      </c>
      <c r="JS40" s="155"/>
      <c r="JT40" s="236"/>
      <c r="JU40" s="236"/>
      <c r="JV40" s="194">
        <f t="shared" si="78"/>
        <v>4</v>
      </c>
      <c r="JW40" s="235"/>
      <c r="JX40" s="235">
        <v>1</v>
      </c>
      <c r="JY40" s="194">
        <f t="shared" si="79"/>
        <v>3</v>
      </c>
      <c r="JZ40" s="138"/>
      <c r="KA40" s="138"/>
      <c r="KB40" s="190">
        <f t="shared" si="80"/>
        <v>3</v>
      </c>
      <c r="KC40" s="155"/>
      <c r="KD40" s="138"/>
      <c r="KE40" s="138"/>
      <c r="KF40" s="190">
        <f t="shared" si="81"/>
        <v>3</v>
      </c>
      <c r="KG40" s="234"/>
      <c r="KH40" s="234"/>
      <c r="KI40" s="191">
        <f t="shared" si="82"/>
        <v>3</v>
      </c>
      <c r="KJ40" s="155"/>
      <c r="KK40" s="234"/>
      <c r="KL40" s="234"/>
      <c r="KM40" s="191">
        <f t="shared" si="83"/>
        <v>3</v>
      </c>
      <c r="KN40" s="155"/>
      <c r="KO40" s="234"/>
      <c r="KP40" s="234"/>
      <c r="KQ40" s="191">
        <f t="shared" si="84"/>
        <v>3</v>
      </c>
      <c r="KR40" s="138"/>
      <c r="KS40" s="138"/>
      <c r="KT40" s="174">
        <f t="shared" si="85"/>
        <v>3</v>
      </c>
      <c r="KU40" s="138"/>
      <c r="KV40" s="138"/>
      <c r="KW40" s="138"/>
      <c r="KX40" s="194">
        <f t="shared" si="86"/>
        <v>3</v>
      </c>
      <c r="KY40" s="236"/>
      <c r="KZ40" s="236"/>
      <c r="LA40" s="236">
        <v>1</v>
      </c>
      <c r="LB40" s="194">
        <f t="shared" si="87"/>
        <v>2</v>
      </c>
      <c r="LC40" s="236"/>
      <c r="LD40" s="236"/>
      <c r="LE40" s="194">
        <f t="shared" si="10"/>
        <v>2</v>
      </c>
      <c r="LF40" s="138"/>
      <c r="LG40" s="138"/>
      <c r="LH40" s="174">
        <f t="shared" si="11"/>
        <v>2</v>
      </c>
      <c r="LI40" s="237"/>
      <c r="LJ40" s="237"/>
      <c r="LK40" s="196">
        <f t="shared" si="88"/>
        <v>2</v>
      </c>
      <c r="LL40" s="138"/>
      <c r="LM40" s="138"/>
      <c r="LN40" s="138"/>
      <c r="LO40" s="174">
        <f t="shared" si="89"/>
        <v>2</v>
      </c>
      <c r="LP40" s="138"/>
      <c r="LQ40" s="138"/>
      <c r="LR40" s="138">
        <v>1</v>
      </c>
      <c r="LS40" s="174">
        <f t="shared" si="90"/>
        <v>1</v>
      </c>
      <c r="LT40" s="238"/>
      <c r="LU40" s="138"/>
      <c r="LV40" s="138"/>
      <c r="LW40" s="174">
        <f t="shared" si="91"/>
        <v>1</v>
      </c>
      <c r="LX40" s="238"/>
      <c r="LY40" s="138"/>
      <c r="LZ40" s="138"/>
      <c r="MA40" s="174">
        <f t="shared" si="92"/>
        <v>1</v>
      </c>
      <c r="MB40" s="238"/>
      <c r="MC40" s="138"/>
      <c r="MD40" s="138"/>
      <c r="ME40" s="174">
        <f t="shared" si="93"/>
        <v>1</v>
      </c>
      <c r="MF40" s="238"/>
      <c r="MG40" s="231"/>
      <c r="MH40" s="231"/>
      <c r="MI40" s="182">
        <f t="shared" si="94"/>
        <v>1</v>
      </c>
      <c r="MJ40" s="239"/>
      <c r="MK40" s="231"/>
      <c r="ML40" s="231"/>
      <c r="MM40" s="182">
        <f t="shared" si="95"/>
        <v>1</v>
      </c>
      <c r="MN40" s="239"/>
      <c r="MO40" s="138"/>
      <c r="MP40" s="138">
        <v>1</v>
      </c>
      <c r="MQ40" s="174">
        <f t="shared" si="96"/>
        <v>0</v>
      </c>
      <c r="MR40" s="238"/>
      <c r="MS40" s="138"/>
      <c r="MT40" s="138"/>
      <c r="MU40" s="174">
        <f t="shared" si="97"/>
        <v>0</v>
      </c>
      <c r="MV40" s="238"/>
      <c r="MW40" s="138"/>
      <c r="MX40" s="138"/>
      <c r="MY40" s="174">
        <f t="shared" si="98"/>
        <v>0</v>
      </c>
      <c r="MZ40" s="238"/>
      <c r="NA40" s="240"/>
      <c r="NB40" s="240"/>
      <c r="NC40" s="201">
        <f t="shared" si="122"/>
        <v>0</v>
      </c>
      <c r="ND40" s="241"/>
      <c r="NE40" s="240"/>
      <c r="NF40" s="240"/>
      <c r="NG40" s="201">
        <f t="shared" si="123"/>
        <v>0</v>
      </c>
      <c r="NH40" s="241"/>
      <c r="NI40" s="240">
        <v>4</v>
      </c>
      <c r="NJ40" s="240"/>
      <c r="NK40" s="201">
        <f t="shared" si="124"/>
        <v>4</v>
      </c>
      <c r="NL40" s="241"/>
      <c r="NM40" s="240"/>
      <c r="NN40" s="240"/>
      <c r="NO40" s="201">
        <f t="shared" si="125"/>
        <v>4</v>
      </c>
      <c r="NP40" s="241"/>
      <c r="NQ40" s="234"/>
      <c r="NR40" s="234">
        <v>1</v>
      </c>
      <c r="NS40" s="189">
        <f t="shared" si="126"/>
        <v>3</v>
      </c>
      <c r="NT40" s="242"/>
      <c r="NU40" s="234"/>
      <c r="NV40" s="234"/>
      <c r="NW40" s="189">
        <f t="shared" si="99"/>
        <v>3</v>
      </c>
      <c r="NX40" s="242"/>
      <c r="NY40" s="234"/>
      <c r="NZ40" s="234"/>
      <c r="OA40" s="189">
        <f t="shared" si="100"/>
        <v>3</v>
      </c>
      <c r="OB40" s="242"/>
      <c r="OC40" s="234"/>
      <c r="OD40" s="234"/>
      <c r="OE40" s="189">
        <f t="shared" si="101"/>
        <v>3</v>
      </c>
      <c r="OF40" s="242"/>
      <c r="OG40" s="234"/>
      <c r="OH40" s="234"/>
      <c r="OI40" s="189">
        <f t="shared" si="102"/>
        <v>3</v>
      </c>
      <c r="OJ40" s="242"/>
      <c r="OK40" s="234"/>
      <c r="OL40" s="234"/>
      <c r="OM40" s="189">
        <f t="shared" si="103"/>
        <v>3</v>
      </c>
      <c r="ON40" s="242"/>
      <c r="OO40" s="234"/>
      <c r="OP40" s="234"/>
      <c r="OQ40" s="189">
        <f t="shared" si="127"/>
        <v>3</v>
      </c>
      <c r="OR40" s="242"/>
      <c r="OS40" s="234"/>
      <c r="OT40" s="234">
        <v>1</v>
      </c>
      <c r="OU40" s="189">
        <f t="shared" si="128"/>
        <v>2</v>
      </c>
      <c r="OV40" s="242"/>
      <c r="OW40" s="234"/>
      <c r="OX40" s="234"/>
      <c r="OY40" s="189">
        <f t="shared" si="129"/>
        <v>2</v>
      </c>
      <c r="OZ40" s="242"/>
      <c r="PA40" s="234"/>
      <c r="PB40" s="234"/>
      <c r="PC40" s="189">
        <f t="shared" si="130"/>
        <v>2</v>
      </c>
      <c r="PD40" s="242"/>
      <c r="PE40" s="234"/>
      <c r="PF40" s="234"/>
      <c r="PG40" s="189">
        <f t="shared" si="131"/>
        <v>2</v>
      </c>
      <c r="PH40" s="242"/>
      <c r="PI40" s="234"/>
      <c r="PJ40" s="234"/>
      <c r="PK40" s="189">
        <f t="shared" si="132"/>
        <v>2</v>
      </c>
      <c r="PL40" s="242"/>
      <c r="PM40" s="234"/>
      <c r="PN40" s="234"/>
      <c r="PO40" s="189">
        <f t="shared" si="133"/>
        <v>2</v>
      </c>
      <c r="PP40" s="242"/>
      <c r="PQ40" s="234"/>
      <c r="PR40" s="234">
        <v>1</v>
      </c>
      <c r="PS40" s="189">
        <f t="shared" si="134"/>
        <v>1</v>
      </c>
      <c r="PT40" s="242"/>
      <c r="PU40" s="234"/>
      <c r="PV40" s="234"/>
      <c r="PW40" s="189">
        <f t="shared" si="135"/>
        <v>1</v>
      </c>
      <c r="PX40" s="242"/>
      <c r="PY40" s="234"/>
      <c r="PZ40" s="234"/>
      <c r="QA40" s="189">
        <f t="shared" si="136"/>
        <v>1</v>
      </c>
      <c r="QB40" s="242"/>
      <c r="QC40" s="234"/>
      <c r="QD40" s="234"/>
      <c r="QE40" s="189">
        <f t="shared" si="137"/>
        <v>1</v>
      </c>
      <c r="QF40" s="242"/>
      <c r="QG40" s="234"/>
      <c r="QH40" s="234"/>
      <c r="QI40" s="189">
        <f t="shared" si="138"/>
        <v>1</v>
      </c>
      <c r="QJ40" s="242"/>
      <c r="QK40" s="234"/>
      <c r="QL40" s="234"/>
      <c r="QM40" s="189">
        <f t="shared" si="139"/>
        <v>1</v>
      </c>
      <c r="QN40" s="242"/>
      <c r="QO40" s="234"/>
      <c r="QP40" s="234"/>
      <c r="QQ40" s="189">
        <f t="shared" si="140"/>
        <v>1</v>
      </c>
      <c r="QR40" s="242"/>
      <c r="QS40" s="203"/>
      <c r="QT40" s="234">
        <v>1</v>
      </c>
      <c r="QU40" s="189">
        <f t="shared" si="141"/>
        <v>0</v>
      </c>
      <c r="QV40" s="242"/>
      <c r="QW40" s="203"/>
      <c r="QX40" s="234"/>
      <c r="QY40" s="189">
        <f t="shared" si="142"/>
        <v>0</v>
      </c>
      <c r="QZ40" s="242"/>
      <c r="RA40" s="203"/>
      <c r="RB40" s="234"/>
      <c r="RC40" s="189">
        <f t="shared" si="143"/>
        <v>0</v>
      </c>
      <c r="RD40" s="242"/>
      <c r="RE40" s="203"/>
      <c r="RF40" s="234"/>
      <c r="RG40" s="189">
        <f t="shared" si="144"/>
        <v>0</v>
      </c>
      <c r="RH40" s="242"/>
      <c r="RI40" s="203"/>
      <c r="RJ40" s="234"/>
      <c r="RK40" s="189">
        <f t="shared" si="145"/>
        <v>0</v>
      </c>
      <c r="RL40" s="242"/>
      <c r="RM40" s="203"/>
      <c r="RN40" s="234"/>
      <c r="RO40" s="189">
        <f t="shared" si="146"/>
        <v>0</v>
      </c>
      <c r="RP40" s="242"/>
      <c r="RQ40" s="203"/>
      <c r="RR40" s="234"/>
      <c r="RS40" s="189">
        <f t="shared" si="147"/>
        <v>0</v>
      </c>
      <c r="RT40" s="242"/>
      <c r="RU40" s="203">
        <v>4</v>
      </c>
      <c r="RV40" s="234">
        <v>1</v>
      </c>
      <c r="RW40" s="189">
        <f t="shared" si="148"/>
        <v>3</v>
      </c>
      <c r="RX40" s="242"/>
      <c r="RY40" s="203"/>
      <c r="RZ40" s="234"/>
      <c r="SA40" s="189">
        <f t="shared" si="104"/>
        <v>3</v>
      </c>
      <c r="SB40" s="242"/>
      <c r="SC40" s="203"/>
      <c r="SD40" s="234"/>
      <c r="SE40" s="189">
        <f t="shared" si="105"/>
        <v>3</v>
      </c>
      <c r="SF40" s="242"/>
      <c r="SG40" s="203"/>
      <c r="SH40" s="234"/>
      <c r="SI40" s="189">
        <f t="shared" si="106"/>
        <v>3</v>
      </c>
      <c r="SJ40" s="242"/>
      <c r="SK40" s="203"/>
      <c r="SL40" s="234"/>
      <c r="SM40" s="189">
        <f t="shared" si="107"/>
        <v>3</v>
      </c>
      <c r="SN40" s="242"/>
      <c r="SO40" s="203"/>
      <c r="SP40" s="234"/>
      <c r="SQ40" s="189">
        <f t="shared" si="108"/>
        <v>3</v>
      </c>
      <c r="SR40" s="242"/>
      <c r="SS40" s="203"/>
      <c r="ST40" s="234"/>
      <c r="SU40" s="189">
        <f t="shared" si="109"/>
        <v>3</v>
      </c>
      <c r="SV40" s="242"/>
      <c r="SW40" s="203"/>
      <c r="SX40" s="234"/>
      <c r="SY40" s="189">
        <f t="shared" si="110"/>
        <v>3</v>
      </c>
      <c r="SZ40" s="242"/>
      <c r="TA40" s="203"/>
      <c r="TB40" s="234"/>
      <c r="TC40" s="189">
        <f t="shared" si="111"/>
        <v>3</v>
      </c>
      <c r="TD40" s="242"/>
      <c r="TE40" s="204">
        <f t="shared" si="112"/>
        <v>4</v>
      </c>
      <c r="TF40" s="205">
        <f t="shared" si="113"/>
        <v>0.15384615384615385</v>
      </c>
      <c r="TG40" s="123"/>
      <c r="TH40" s="204">
        <f t="shared" si="114"/>
        <v>4</v>
      </c>
      <c r="TI40" s="205">
        <f t="shared" si="115"/>
        <v>0.15384615384615385</v>
      </c>
      <c r="TJ40" s="124"/>
      <c r="TK40" s="204">
        <f t="shared" si="116"/>
        <v>4</v>
      </c>
      <c r="TL40" s="205">
        <f t="shared" si="117"/>
        <v>0.14814814814814814</v>
      </c>
      <c r="TM40" s="124"/>
      <c r="TN40" s="204">
        <f t="shared" si="118"/>
        <v>12</v>
      </c>
      <c r="TO40" s="205">
        <f t="shared" si="119"/>
        <v>0.15189873417721519</v>
      </c>
    </row>
    <row r="41" spans="1:535" ht="29.25" hidden="1" thickBot="1" x14ac:dyDescent="0.5">
      <c r="A41" s="207">
        <v>37</v>
      </c>
      <c r="B41" s="217" t="s">
        <v>288</v>
      </c>
      <c r="C41" s="222" t="s">
        <v>122</v>
      </c>
      <c r="D41" s="211">
        <v>29</v>
      </c>
      <c r="E41" s="223"/>
      <c r="F41" s="224">
        <v>9</v>
      </c>
      <c r="G41" s="211">
        <f t="shared" si="149"/>
        <v>20</v>
      </c>
      <c r="H41" s="225"/>
      <c r="I41" s="223"/>
      <c r="J41" s="224"/>
      <c r="K41" s="211">
        <v>20</v>
      </c>
      <c r="L41" s="225"/>
      <c r="M41" s="223"/>
      <c r="N41" s="224"/>
      <c r="O41" s="211">
        <v>20</v>
      </c>
      <c r="P41" s="226"/>
      <c r="Q41" s="223"/>
      <c r="R41" s="224"/>
      <c r="S41" s="211">
        <v>20</v>
      </c>
      <c r="T41" s="225"/>
      <c r="U41" s="227"/>
      <c r="V41" s="224">
        <v>3</v>
      </c>
      <c r="W41" s="165">
        <f t="shared" si="150"/>
        <v>17</v>
      </c>
      <c r="X41" s="229"/>
      <c r="Y41" s="229"/>
      <c r="Z41" s="165">
        <f t="shared" si="13"/>
        <v>17</v>
      </c>
      <c r="AA41" s="137"/>
      <c r="AB41" s="138">
        <v>3</v>
      </c>
      <c r="AC41" s="169">
        <f t="shared" si="14"/>
        <v>14</v>
      </c>
      <c r="AD41" s="137"/>
      <c r="AE41" s="138"/>
      <c r="AF41" s="169">
        <f t="shared" si="15"/>
        <v>14</v>
      </c>
      <c r="AG41" s="138"/>
      <c r="AH41" s="138">
        <v>1</v>
      </c>
      <c r="AI41" s="170">
        <f t="shared" si="16"/>
        <v>13</v>
      </c>
      <c r="AJ41" s="137"/>
      <c r="AK41" s="137"/>
      <c r="AL41" s="141"/>
      <c r="AM41" s="172">
        <f t="shared" si="17"/>
        <v>13</v>
      </c>
      <c r="AN41" s="137"/>
      <c r="AO41" s="141"/>
      <c r="AP41" s="141">
        <v>2</v>
      </c>
      <c r="AQ41" s="172">
        <f t="shared" si="18"/>
        <v>11</v>
      </c>
      <c r="AR41" s="141"/>
      <c r="AS41" s="137"/>
      <c r="AT41" s="141"/>
      <c r="AU41" s="172">
        <f t="shared" si="19"/>
        <v>11</v>
      </c>
      <c r="AV41" s="138"/>
      <c r="AW41" s="138"/>
      <c r="AX41" s="138"/>
      <c r="AY41" s="169">
        <f t="shared" si="20"/>
        <v>11</v>
      </c>
      <c r="AZ41" s="138"/>
      <c r="BA41" s="138">
        <v>2</v>
      </c>
      <c r="BB41" s="169">
        <f t="shared" si="21"/>
        <v>9</v>
      </c>
      <c r="BC41" s="138"/>
      <c r="BD41" s="243"/>
      <c r="BE41" s="169">
        <f t="shared" si="22"/>
        <v>9</v>
      </c>
      <c r="BF41" s="138"/>
      <c r="BG41" s="138">
        <v>1</v>
      </c>
      <c r="BH41" s="174">
        <f t="shared" si="1"/>
        <v>8</v>
      </c>
      <c r="BI41" s="138"/>
      <c r="BJ41" s="138"/>
      <c r="BK41" s="174">
        <f t="shared" si="23"/>
        <v>8</v>
      </c>
      <c r="BL41" s="138"/>
      <c r="BM41" s="138"/>
      <c r="BN41" s="174">
        <f t="shared" si="24"/>
        <v>8</v>
      </c>
      <c r="BO41" s="138"/>
      <c r="BP41" s="138"/>
      <c r="BQ41" s="174">
        <f t="shared" si="25"/>
        <v>8</v>
      </c>
      <c r="BR41" s="138"/>
      <c r="BS41" s="138"/>
      <c r="BT41" s="174">
        <f t="shared" si="151"/>
        <v>8</v>
      </c>
      <c r="BU41" s="138"/>
      <c r="BV41" s="138">
        <v>2</v>
      </c>
      <c r="BW41" s="174">
        <f t="shared" si="26"/>
        <v>6</v>
      </c>
      <c r="BX41" s="138"/>
      <c r="BY41" s="138"/>
      <c r="BZ41" s="174">
        <f t="shared" si="27"/>
        <v>6</v>
      </c>
      <c r="CA41" s="138"/>
      <c r="CB41" s="138"/>
      <c r="CC41" s="175">
        <f t="shared" si="28"/>
        <v>6</v>
      </c>
      <c r="CD41" s="141"/>
      <c r="CE41" s="141"/>
      <c r="CF41" s="176">
        <f t="shared" si="29"/>
        <v>6</v>
      </c>
      <c r="CG41" s="141"/>
      <c r="CH41" s="141"/>
      <c r="CI41" s="176">
        <f t="shared" si="30"/>
        <v>6</v>
      </c>
      <c r="CJ41" s="141"/>
      <c r="CK41" s="141"/>
      <c r="CL41" s="177">
        <f t="shared" si="31"/>
        <v>6</v>
      </c>
      <c r="CM41" s="141"/>
      <c r="CN41" s="141"/>
      <c r="CO41" s="141"/>
      <c r="CP41" s="177">
        <f t="shared" si="32"/>
        <v>6</v>
      </c>
      <c r="CQ41" s="141"/>
      <c r="CR41" s="141"/>
      <c r="CS41" s="141"/>
      <c r="CT41" s="176">
        <f t="shared" si="33"/>
        <v>6</v>
      </c>
      <c r="CU41" s="230"/>
      <c r="CV41" s="141"/>
      <c r="CW41" s="141"/>
      <c r="CX41" s="176">
        <f t="shared" si="34"/>
        <v>6</v>
      </c>
      <c r="CY41" s="141"/>
      <c r="CZ41" s="141"/>
      <c r="DA41" s="141"/>
      <c r="DB41" s="176">
        <f t="shared" si="3"/>
        <v>6</v>
      </c>
      <c r="DC41" s="141"/>
      <c r="DD41" s="141"/>
      <c r="DE41" s="175">
        <f t="shared" si="35"/>
        <v>6</v>
      </c>
      <c r="DF41" s="179"/>
      <c r="DG41" s="141"/>
      <c r="DH41" s="141"/>
      <c r="DI41" s="176">
        <f t="shared" si="36"/>
        <v>6</v>
      </c>
      <c r="DJ41" s="180"/>
      <c r="DK41" s="180"/>
      <c r="DL41" s="176">
        <f t="shared" si="37"/>
        <v>6</v>
      </c>
      <c r="DM41" s="141"/>
      <c r="DN41" s="141"/>
      <c r="DO41" s="177">
        <f t="shared" si="38"/>
        <v>6</v>
      </c>
      <c r="DP41" s="137"/>
      <c r="DQ41" s="141"/>
      <c r="DR41" s="141"/>
      <c r="DS41" s="177">
        <f t="shared" si="39"/>
        <v>6</v>
      </c>
      <c r="DT41" s="137"/>
      <c r="DU41" s="141"/>
      <c r="DV41" s="141"/>
      <c r="DW41" s="177">
        <f t="shared" si="40"/>
        <v>6</v>
      </c>
      <c r="DX41" s="141"/>
      <c r="DY41" s="141"/>
      <c r="DZ41" s="177">
        <f t="shared" si="41"/>
        <v>6</v>
      </c>
      <c r="EA41" s="138"/>
      <c r="EB41" s="138"/>
      <c r="EC41" s="175">
        <f t="shared" si="42"/>
        <v>6</v>
      </c>
      <c r="ED41" s="137"/>
      <c r="EE41" s="138"/>
      <c r="EF41" s="138"/>
      <c r="EG41" s="174">
        <f t="shared" si="43"/>
        <v>6</v>
      </c>
      <c r="EH41" s="138"/>
      <c r="EI41" s="138">
        <v>1</v>
      </c>
      <c r="EJ41" s="174">
        <f t="shared" si="44"/>
        <v>5</v>
      </c>
      <c r="EK41" s="231"/>
      <c r="EL41" s="231">
        <v>3</v>
      </c>
      <c r="EM41" s="182">
        <f t="shared" si="45"/>
        <v>2</v>
      </c>
      <c r="EN41" s="137"/>
      <c r="EO41" s="231"/>
      <c r="EP41" s="231"/>
      <c r="EQ41" s="182">
        <f t="shared" si="46"/>
        <v>2</v>
      </c>
      <c r="ER41" s="232"/>
      <c r="ES41" s="232">
        <v>1</v>
      </c>
      <c r="ET41" s="184">
        <f t="shared" si="47"/>
        <v>1</v>
      </c>
      <c r="EU41" s="137"/>
      <c r="EV41" s="232"/>
      <c r="EW41" s="232"/>
      <c r="EX41" s="184">
        <f t="shared" si="48"/>
        <v>1</v>
      </c>
      <c r="EY41" s="233"/>
      <c r="EZ41" s="231"/>
      <c r="FA41" s="231"/>
      <c r="FB41" s="184">
        <f t="shared" si="49"/>
        <v>1</v>
      </c>
      <c r="FC41" s="231"/>
      <c r="FD41" s="231"/>
      <c r="FE41" s="182">
        <f t="shared" si="50"/>
        <v>1</v>
      </c>
      <c r="FF41" s="231"/>
      <c r="FG41" s="231"/>
      <c r="FH41" s="182">
        <f t="shared" si="51"/>
        <v>1</v>
      </c>
      <c r="FI41" s="231"/>
      <c r="FJ41" s="231"/>
      <c r="FK41" s="182">
        <f t="shared" si="52"/>
        <v>1</v>
      </c>
      <c r="FL41" s="231"/>
      <c r="FM41" s="231"/>
      <c r="FN41" s="182">
        <f t="shared" si="53"/>
        <v>1</v>
      </c>
      <c r="FO41" s="137"/>
      <c r="FP41" s="231"/>
      <c r="FQ41" s="231"/>
      <c r="FR41" s="182">
        <f t="shared" si="54"/>
        <v>1</v>
      </c>
      <c r="FS41" s="137"/>
      <c r="FT41" s="231"/>
      <c r="FU41" s="231"/>
      <c r="FV41" s="182">
        <f t="shared" si="55"/>
        <v>1</v>
      </c>
      <c r="FW41" s="137"/>
      <c r="FX41" s="231"/>
      <c r="FY41" s="231"/>
      <c r="FZ41" s="182">
        <f t="shared" si="56"/>
        <v>1</v>
      </c>
      <c r="GA41" s="231"/>
      <c r="GB41" s="231"/>
      <c r="GC41" s="182">
        <f t="shared" si="57"/>
        <v>1</v>
      </c>
      <c r="GD41" s="231"/>
      <c r="GE41" s="231"/>
      <c r="GF41" s="188">
        <f t="shared" si="58"/>
        <v>1</v>
      </c>
      <c r="GG41" s="137"/>
      <c r="GH41" s="231">
        <v>19</v>
      </c>
      <c r="GI41" s="231"/>
      <c r="GJ41" s="188">
        <f t="shared" si="120"/>
        <v>20</v>
      </c>
      <c r="GK41" s="137"/>
      <c r="GL41" s="231"/>
      <c r="GM41" s="231"/>
      <c r="GN41" s="182">
        <f t="shared" si="121"/>
        <v>20</v>
      </c>
      <c r="GO41" s="231"/>
      <c r="GP41" s="231">
        <v>2</v>
      </c>
      <c r="GQ41" s="182">
        <f t="shared" si="59"/>
        <v>18</v>
      </c>
      <c r="GR41" s="231"/>
      <c r="GS41" s="231"/>
      <c r="GT41" s="182">
        <f t="shared" si="60"/>
        <v>18</v>
      </c>
      <c r="GU41" s="231"/>
      <c r="GV41" s="231">
        <v>3</v>
      </c>
      <c r="GW41" s="182">
        <f t="shared" si="61"/>
        <v>15</v>
      </c>
      <c r="GX41" s="231"/>
      <c r="GY41" s="231"/>
      <c r="GZ41" s="182">
        <f t="shared" si="62"/>
        <v>15</v>
      </c>
      <c r="HA41" s="138"/>
      <c r="HB41" s="231"/>
      <c r="HC41" s="182">
        <f t="shared" si="63"/>
        <v>15</v>
      </c>
      <c r="HD41" s="138"/>
      <c r="HE41" s="231">
        <v>3</v>
      </c>
      <c r="HF41" s="182">
        <f t="shared" si="64"/>
        <v>12</v>
      </c>
      <c r="HG41" s="231"/>
      <c r="HH41" s="231"/>
      <c r="HI41" s="182">
        <f t="shared" si="4"/>
        <v>12</v>
      </c>
      <c r="HJ41" s="231"/>
      <c r="HK41" s="231">
        <v>1</v>
      </c>
      <c r="HL41" s="182">
        <f t="shared" si="5"/>
        <v>11</v>
      </c>
      <c r="HM41" s="137"/>
      <c r="HN41" s="231"/>
      <c r="HO41" s="231"/>
      <c r="HP41" s="182">
        <f t="shared" si="65"/>
        <v>11</v>
      </c>
      <c r="HQ41" s="231"/>
      <c r="HR41" s="231"/>
      <c r="HS41" s="231"/>
      <c r="HT41" s="182">
        <f t="shared" si="66"/>
        <v>11</v>
      </c>
      <c r="HU41" s="231"/>
      <c r="HV41" s="231"/>
      <c r="HW41" s="231">
        <v>2</v>
      </c>
      <c r="HX41" s="182">
        <f t="shared" si="67"/>
        <v>9</v>
      </c>
      <c r="HY41" s="231"/>
      <c r="HZ41" s="231"/>
      <c r="IA41" s="182">
        <f t="shared" si="68"/>
        <v>9</v>
      </c>
      <c r="IB41" s="231"/>
      <c r="IC41" s="231">
        <v>1</v>
      </c>
      <c r="ID41" s="182">
        <f t="shared" si="69"/>
        <v>8</v>
      </c>
      <c r="IE41" s="138"/>
      <c r="IF41" s="138"/>
      <c r="IG41" s="175">
        <f t="shared" si="70"/>
        <v>8</v>
      </c>
      <c r="IH41" s="137"/>
      <c r="II41" s="138"/>
      <c r="IJ41" s="138"/>
      <c r="IK41" s="175">
        <f t="shared" si="71"/>
        <v>8</v>
      </c>
      <c r="IL41" s="137"/>
      <c r="IM41" s="231"/>
      <c r="IN41" s="231"/>
      <c r="IO41" s="182">
        <f t="shared" si="72"/>
        <v>8</v>
      </c>
      <c r="IP41" s="231"/>
      <c r="IQ41" s="231"/>
      <c r="IR41" s="182">
        <f t="shared" si="6"/>
        <v>8</v>
      </c>
      <c r="IS41" s="231"/>
      <c r="IT41" s="231"/>
      <c r="IU41" s="182">
        <f t="shared" si="7"/>
        <v>8</v>
      </c>
      <c r="IV41" s="231"/>
      <c r="IW41" s="231"/>
      <c r="IX41" s="182">
        <f t="shared" si="8"/>
        <v>8</v>
      </c>
      <c r="IY41" s="234"/>
      <c r="IZ41" s="234">
        <v>3</v>
      </c>
      <c r="JA41" s="189">
        <f t="shared" si="9"/>
        <v>5</v>
      </c>
      <c r="JB41" s="234"/>
      <c r="JC41" s="234"/>
      <c r="JD41" s="189">
        <f t="shared" si="73"/>
        <v>5</v>
      </c>
      <c r="JE41" s="234"/>
      <c r="JF41" s="234"/>
      <c r="JG41" s="189">
        <f t="shared" si="74"/>
        <v>5</v>
      </c>
      <c r="JH41" s="141"/>
      <c r="JI41" s="141"/>
      <c r="JJ41" s="190">
        <f t="shared" si="75"/>
        <v>5</v>
      </c>
      <c r="JK41" s="137"/>
      <c r="JL41" s="141"/>
      <c r="JM41" s="141"/>
      <c r="JN41" s="190">
        <f t="shared" si="76"/>
        <v>5</v>
      </c>
      <c r="JO41" s="137"/>
      <c r="JP41" s="235"/>
      <c r="JQ41" s="235"/>
      <c r="JR41" s="191">
        <f t="shared" si="77"/>
        <v>5</v>
      </c>
      <c r="JS41" s="155"/>
      <c r="JT41" s="236"/>
      <c r="JU41" s="236">
        <v>2</v>
      </c>
      <c r="JV41" s="194">
        <f t="shared" si="78"/>
        <v>3</v>
      </c>
      <c r="JW41" s="235"/>
      <c r="JX41" s="235"/>
      <c r="JY41" s="194">
        <f t="shared" si="79"/>
        <v>3</v>
      </c>
      <c r="JZ41" s="138"/>
      <c r="KA41" s="138"/>
      <c r="KB41" s="190">
        <f t="shared" si="80"/>
        <v>3</v>
      </c>
      <c r="KC41" s="155"/>
      <c r="KD41" s="138"/>
      <c r="KE41" s="138"/>
      <c r="KF41" s="190">
        <f t="shared" si="81"/>
        <v>3</v>
      </c>
      <c r="KG41" s="234"/>
      <c r="KH41" s="234"/>
      <c r="KI41" s="191">
        <f t="shared" si="82"/>
        <v>3</v>
      </c>
      <c r="KJ41" s="155"/>
      <c r="KK41" s="234"/>
      <c r="KL41" s="234"/>
      <c r="KM41" s="191">
        <f t="shared" si="83"/>
        <v>3</v>
      </c>
      <c r="KN41" s="155"/>
      <c r="KO41" s="234"/>
      <c r="KP41" s="234">
        <v>1</v>
      </c>
      <c r="KQ41" s="191">
        <f t="shared" si="84"/>
        <v>2</v>
      </c>
      <c r="KR41" s="138"/>
      <c r="KS41" s="138"/>
      <c r="KT41" s="174">
        <f t="shared" si="85"/>
        <v>2</v>
      </c>
      <c r="KU41" s="138"/>
      <c r="KV41" s="138"/>
      <c r="KW41" s="138"/>
      <c r="KX41" s="194">
        <f t="shared" si="86"/>
        <v>2</v>
      </c>
      <c r="KY41" s="236"/>
      <c r="KZ41" s="236"/>
      <c r="LA41" s="236"/>
      <c r="LB41" s="194">
        <f t="shared" si="87"/>
        <v>2</v>
      </c>
      <c r="LC41" s="236"/>
      <c r="LD41" s="236">
        <v>1</v>
      </c>
      <c r="LE41" s="194">
        <f t="shared" si="10"/>
        <v>1</v>
      </c>
      <c r="LF41" s="138"/>
      <c r="LG41" s="138"/>
      <c r="LH41" s="174">
        <f t="shared" si="11"/>
        <v>1</v>
      </c>
      <c r="LI41" s="237"/>
      <c r="LJ41" s="237"/>
      <c r="LK41" s="196">
        <f t="shared" si="88"/>
        <v>1</v>
      </c>
      <c r="LL41" s="138"/>
      <c r="LM41" s="138"/>
      <c r="LN41" s="138"/>
      <c r="LO41" s="174">
        <f t="shared" si="89"/>
        <v>1</v>
      </c>
      <c r="LP41" s="138"/>
      <c r="LQ41" s="138"/>
      <c r="LR41" s="138"/>
      <c r="LS41" s="174">
        <f t="shared" si="90"/>
        <v>1</v>
      </c>
      <c r="LT41" s="238"/>
      <c r="LU41" s="138"/>
      <c r="LV41" s="138"/>
      <c r="LW41" s="174">
        <f t="shared" si="91"/>
        <v>1</v>
      </c>
      <c r="LX41" s="238"/>
      <c r="LY41" s="138"/>
      <c r="LZ41" s="138"/>
      <c r="MA41" s="174">
        <f t="shared" si="92"/>
        <v>1</v>
      </c>
      <c r="MB41" s="238"/>
      <c r="MC41" s="138"/>
      <c r="MD41" s="138"/>
      <c r="ME41" s="174">
        <f t="shared" si="93"/>
        <v>1</v>
      </c>
      <c r="MF41" s="238"/>
      <c r="MG41" s="231"/>
      <c r="MH41" s="231"/>
      <c r="MI41" s="182">
        <f t="shared" si="94"/>
        <v>1</v>
      </c>
      <c r="MJ41" s="239"/>
      <c r="MK41" s="231"/>
      <c r="ML41" s="231"/>
      <c r="MM41" s="182">
        <f t="shared" si="95"/>
        <v>1</v>
      </c>
      <c r="MN41" s="239"/>
      <c r="MO41" s="138"/>
      <c r="MP41" s="138"/>
      <c r="MQ41" s="174">
        <f t="shared" si="96"/>
        <v>1</v>
      </c>
      <c r="MR41" s="238"/>
      <c r="MS41" s="138"/>
      <c r="MT41" s="138"/>
      <c r="MU41" s="174">
        <f t="shared" si="97"/>
        <v>1</v>
      </c>
      <c r="MV41" s="238"/>
      <c r="MW41" s="138"/>
      <c r="MX41" s="138"/>
      <c r="MY41" s="174">
        <f t="shared" si="98"/>
        <v>1</v>
      </c>
      <c r="MZ41" s="238"/>
      <c r="NA41" s="240"/>
      <c r="NB41" s="240"/>
      <c r="NC41" s="201">
        <f t="shared" si="122"/>
        <v>1</v>
      </c>
      <c r="ND41" s="241"/>
      <c r="NE41" s="240"/>
      <c r="NF41" s="240"/>
      <c r="NG41" s="201">
        <f t="shared" si="123"/>
        <v>1</v>
      </c>
      <c r="NH41" s="241"/>
      <c r="NI41" s="240">
        <v>19</v>
      </c>
      <c r="NJ41" s="240"/>
      <c r="NK41" s="201">
        <f t="shared" si="124"/>
        <v>20</v>
      </c>
      <c r="NL41" s="241"/>
      <c r="NM41" s="240"/>
      <c r="NN41" s="240"/>
      <c r="NO41" s="201">
        <f t="shared" si="125"/>
        <v>20</v>
      </c>
      <c r="NP41" s="241"/>
      <c r="NQ41" s="234"/>
      <c r="NR41" s="234">
        <v>1</v>
      </c>
      <c r="NS41" s="189">
        <f t="shared" si="126"/>
        <v>19</v>
      </c>
      <c r="NT41" s="242"/>
      <c r="NU41" s="234"/>
      <c r="NV41" s="234"/>
      <c r="NW41" s="189">
        <f t="shared" si="99"/>
        <v>19</v>
      </c>
      <c r="NX41" s="242"/>
      <c r="NY41" s="234"/>
      <c r="NZ41" s="234"/>
      <c r="OA41" s="189">
        <f t="shared" si="100"/>
        <v>19</v>
      </c>
      <c r="OB41" s="242"/>
      <c r="OC41" s="234"/>
      <c r="OD41" s="234">
        <v>2</v>
      </c>
      <c r="OE41" s="189">
        <f t="shared" si="101"/>
        <v>17</v>
      </c>
      <c r="OF41" s="242"/>
      <c r="OG41" s="234"/>
      <c r="OH41" s="234"/>
      <c r="OI41" s="189">
        <f t="shared" si="102"/>
        <v>17</v>
      </c>
      <c r="OJ41" s="242"/>
      <c r="OK41" s="234"/>
      <c r="OL41" s="234"/>
      <c r="OM41" s="189">
        <f t="shared" si="103"/>
        <v>17</v>
      </c>
      <c r="ON41" s="242"/>
      <c r="OO41" s="234"/>
      <c r="OP41" s="234"/>
      <c r="OQ41" s="189">
        <f t="shared" si="127"/>
        <v>17</v>
      </c>
      <c r="OR41" s="242"/>
      <c r="OS41" s="234"/>
      <c r="OT41" s="234"/>
      <c r="OU41" s="189">
        <f t="shared" si="128"/>
        <v>17</v>
      </c>
      <c r="OV41" s="242"/>
      <c r="OW41" s="234"/>
      <c r="OX41" s="234"/>
      <c r="OY41" s="189">
        <f t="shared" si="129"/>
        <v>17</v>
      </c>
      <c r="OZ41" s="242"/>
      <c r="PA41" s="234"/>
      <c r="PB41" s="234"/>
      <c r="PC41" s="189">
        <f t="shared" si="130"/>
        <v>17</v>
      </c>
      <c r="PD41" s="242"/>
      <c r="PE41" s="234"/>
      <c r="PF41" s="234"/>
      <c r="PG41" s="189">
        <f t="shared" si="131"/>
        <v>17</v>
      </c>
      <c r="PH41" s="242"/>
      <c r="PI41" s="234"/>
      <c r="PJ41" s="234"/>
      <c r="PK41" s="189">
        <f t="shared" si="132"/>
        <v>17</v>
      </c>
      <c r="PL41" s="242"/>
      <c r="PM41" s="234"/>
      <c r="PN41" s="234"/>
      <c r="PO41" s="189">
        <f t="shared" si="133"/>
        <v>17</v>
      </c>
      <c r="PP41" s="242"/>
      <c r="PQ41" s="234"/>
      <c r="PR41" s="234"/>
      <c r="PS41" s="189">
        <f t="shared" si="134"/>
        <v>17</v>
      </c>
      <c r="PT41" s="242"/>
      <c r="PU41" s="234"/>
      <c r="PV41" s="234"/>
      <c r="PW41" s="189">
        <f t="shared" si="135"/>
        <v>17</v>
      </c>
      <c r="PX41" s="242"/>
      <c r="PY41" s="234"/>
      <c r="PZ41" s="234">
        <v>2</v>
      </c>
      <c r="QA41" s="189">
        <f t="shared" si="136"/>
        <v>15</v>
      </c>
      <c r="QB41" s="242"/>
      <c r="QC41" s="234"/>
      <c r="QD41" s="234"/>
      <c r="QE41" s="189">
        <f t="shared" si="137"/>
        <v>15</v>
      </c>
      <c r="QF41" s="242"/>
      <c r="QG41" s="234"/>
      <c r="QH41" s="234"/>
      <c r="QI41" s="189">
        <f t="shared" si="138"/>
        <v>15</v>
      </c>
      <c r="QJ41" s="242"/>
      <c r="QK41" s="234"/>
      <c r="QL41" s="234"/>
      <c r="QM41" s="189">
        <f t="shared" si="139"/>
        <v>15</v>
      </c>
      <c r="QN41" s="242"/>
      <c r="QO41" s="234"/>
      <c r="QP41" s="234">
        <v>2</v>
      </c>
      <c r="QQ41" s="189">
        <f t="shared" si="140"/>
        <v>13</v>
      </c>
      <c r="QR41" s="242"/>
      <c r="QS41" s="203"/>
      <c r="QT41" s="234"/>
      <c r="QU41" s="189">
        <f t="shared" si="141"/>
        <v>13</v>
      </c>
      <c r="QV41" s="242"/>
      <c r="QW41" s="203"/>
      <c r="QX41" s="234">
        <v>2</v>
      </c>
      <c r="QY41" s="189">
        <f t="shared" si="142"/>
        <v>11</v>
      </c>
      <c r="QZ41" s="242"/>
      <c r="RA41" s="203"/>
      <c r="RB41" s="234"/>
      <c r="RC41" s="189">
        <f t="shared" si="143"/>
        <v>11</v>
      </c>
      <c r="RD41" s="242"/>
      <c r="RE41" s="203"/>
      <c r="RF41" s="234">
        <v>2</v>
      </c>
      <c r="RG41" s="189">
        <f t="shared" si="144"/>
        <v>9</v>
      </c>
      <c r="RH41" s="242"/>
      <c r="RI41" s="203"/>
      <c r="RJ41" s="234"/>
      <c r="RK41" s="189">
        <f t="shared" si="145"/>
        <v>9</v>
      </c>
      <c r="RL41" s="242"/>
      <c r="RM41" s="203"/>
      <c r="RN41" s="234"/>
      <c r="RO41" s="189">
        <f t="shared" si="146"/>
        <v>9</v>
      </c>
      <c r="RP41" s="242"/>
      <c r="RQ41" s="203"/>
      <c r="RR41" s="234"/>
      <c r="RS41" s="189">
        <f t="shared" si="147"/>
        <v>9</v>
      </c>
      <c r="RT41" s="242"/>
      <c r="RU41" s="203"/>
      <c r="RV41" s="234">
        <v>1</v>
      </c>
      <c r="RW41" s="189">
        <f t="shared" si="148"/>
        <v>8</v>
      </c>
      <c r="RX41" s="242"/>
      <c r="RY41" s="203"/>
      <c r="RZ41" s="234">
        <v>3</v>
      </c>
      <c r="SA41" s="189">
        <f t="shared" si="104"/>
        <v>5</v>
      </c>
      <c r="SB41" s="242"/>
      <c r="SC41" s="203"/>
      <c r="SD41" s="234"/>
      <c r="SE41" s="189">
        <f t="shared" si="105"/>
        <v>5</v>
      </c>
      <c r="SF41" s="242"/>
      <c r="SG41" s="203"/>
      <c r="SH41" s="234"/>
      <c r="SI41" s="189">
        <f t="shared" si="106"/>
        <v>5</v>
      </c>
      <c r="SJ41" s="242"/>
      <c r="SK41" s="203"/>
      <c r="SL41" s="234"/>
      <c r="SM41" s="189">
        <f t="shared" si="107"/>
        <v>5</v>
      </c>
      <c r="SN41" s="242"/>
      <c r="SO41" s="203"/>
      <c r="SP41" s="234"/>
      <c r="SQ41" s="189">
        <f t="shared" si="108"/>
        <v>5</v>
      </c>
      <c r="SR41" s="242"/>
      <c r="SS41" s="203"/>
      <c r="ST41" s="234"/>
      <c r="SU41" s="189">
        <f t="shared" si="109"/>
        <v>5</v>
      </c>
      <c r="SV41" s="242"/>
      <c r="SW41" s="203"/>
      <c r="SX41" s="234"/>
      <c r="SY41" s="189">
        <f t="shared" si="110"/>
        <v>5</v>
      </c>
      <c r="SZ41" s="242"/>
      <c r="TA41" s="203"/>
      <c r="TB41" s="234"/>
      <c r="TC41" s="189">
        <f t="shared" si="111"/>
        <v>5</v>
      </c>
      <c r="TD41" s="242"/>
      <c r="TE41" s="204">
        <f t="shared" si="112"/>
        <v>10</v>
      </c>
      <c r="TF41" s="205">
        <f t="shared" si="113"/>
        <v>0.38461538461538464</v>
      </c>
      <c r="TG41" s="123"/>
      <c r="TH41" s="204">
        <f t="shared" si="114"/>
        <v>12</v>
      </c>
      <c r="TI41" s="205">
        <f t="shared" si="115"/>
        <v>0.46153846153846156</v>
      </c>
      <c r="TJ41" s="124"/>
      <c r="TK41" s="204">
        <f t="shared" si="116"/>
        <v>5</v>
      </c>
      <c r="TL41" s="205">
        <f t="shared" si="117"/>
        <v>0.18518518518518517</v>
      </c>
      <c r="TM41" s="124"/>
      <c r="TN41" s="204">
        <f t="shared" si="118"/>
        <v>27</v>
      </c>
      <c r="TO41" s="205">
        <f t="shared" si="119"/>
        <v>0.34177215189873417</v>
      </c>
    </row>
    <row r="42" spans="1:535" ht="29.25" hidden="1" thickBot="1" x14ac:dyDescent="0.5">
      <c r="A42" s="207">
        <v>38</v>
      </c>
      <c r="B42" s="288" t="s">
        <v>289</v>
      </c>
      <c r="C42" s="289" t="s">
        <v>122</v>
      </c>
      <c r="D42" s="211">
        <v>48</v>
      </c>
      <c r="E42" s="290">
        <v>48</v>
      </c>
      <c r="F42" s="291"/>
      <c r="G42" s="211">
        <f t="shared" si="149"/>
        <v>96</v>
      </c>
      <c r="H42" s="292"/>
      <c r="I42" s="290"/>
      <c r="J42" s="291"/>
      <c r="K42" s="211">
        <v>96</v>
      </c>
      <c r="L42" s="292"/>
      <c r="M42" s="218"/>
      <c r="N42" s="161">
        <f>8+8</f>
        <v>16</v>
      </c>
      <c r="O42" s="211">
        <v>80</v>
      </c>
      <c r="P42" s="293"/>
      <c r="Q42" s="290"/>
      <c r="R42" s="291">
        <v>8</v>
      </c>
      <c r="S42" s="211">
        <v>72</v>
      </c>
      <c r="T42" s="294"/>
      <c r="U42" s="295"/>
      <c r="V42" s="291">
        <v>8</v>
      </c>
      <c r="W42" s="165">
        <f t="shared" si="150"/>
        <v>64</v>
      </c>
      <c r="X42" s="234"/>
      <c r="Y42" s="234"/>
      <c r="Z42" s="165">
        <f t="shared" si="13"/>
        <v>64</v>
      </c>
      <c r="AA42" s="137"/>
      <c r="AB42" s="138">
        <v>4</v>
      </c>
      <c r="AC42" s="169">
        <f t="shared" si="14"/>
        <v>60</v>
      </c>
      <c r="AD42" s="137"/>
      <c r="AE42" s="138">
        <v>8</v>
      </c>
      <c r="AF42" s="169">
        <f t="shared" si="15"/>
        <v>52</v>
      </c>
      <c r="AG42" s="138"/>
      <c r="AH42" s="138">
        <v>8</v>
      </c>
      <c r="AI42" s="170">
        <f t="shared" si="16"/>
        <v>44</v>
      </c>
      <c r="AJ42" s="137"/>
      <c r="AK42" s="137"/>
      <c r="AL42" s="141"/>
      <c r="AM42" s="172">
        <f t="shared" si="17"/>
        <v>44</v>
      </c>
      <c r="AN42" s="137"/>
      <c r="AO42" s="141"/>
      <c r="AP42" s="141">
        <v>12</v>
      </c>
      <c r="AQ42" s="172">
        <f t="shared" si="18"/>
        <v>32</v>
      </c>
      <c r="AR42" s="141"/>
      <c r="AS42" s="137"/>
      <c r="AT42" s="141">
        <v>8</v>
      </c>
      <c r="AU42" s="172">
        <f t="shared" si="19"/>
        <v>24</v>
      </c>
      <c r="AV42" s="138">
        <v>96</v>
      </c>
      <c r="AW42" s="138">
        <v>16</v>
      </c>
      <c r="AX42" s="138"/>
      <c r="AY42" s="169">
        <f t="shared" si="20"/>
        <v>104</v>
      </c>
      <c r="AZ42" s="138"/>
      <c r="BA42" s="138">
        <v>16</v>
      </c>
      <c r="BB42" s="169">
        <f t="shared" si="21"/>
        <v>88</v>
      </c>
      <c r="BC42" s="138"/>
      <c r="BD42" s="243">
        <v>12</v>
      </c>
      <c r="BE42" s="169">
        <f t="shared" si="22"/>
        <v>76</v>
      </c>
      <c r="BF42" s="138"/>
      <c r="BG42" s="138">
        <v>16</v>
      </c>
      <c r="BH42" s="174">
        <f t="shared" si="1"/>
        <v>60</v>
      </c>
      <c r="BI42" s="138"/>
      <c r="BJ42" s="138">
        <v>16</v>
      </c>
      <c r="BK42" s="174">
        <f t="shared" si="23"/>
        <v>44</v>
      </c>
      <c r="BL42" s="138"/>
      <c r="BM42" s="138">
        <v>20</v>
      </c>
      <c r="BN42" s="174">
        <f t="shared" si="24"/>
        <v>24</v>
      </c>
      <c r="BO42" s="138">
        <v>96</v>
      </c>
      <c r="BP42" s="138">
        <v>16</v>
      </c>
      <c r="BQ42" s="174">
        <f t="shared" si="25"/>
        <v>104</v>
      </c>
      <c r="BR42" s="138"/>
      <c r="BS42" s="138">
        <v>8</v>
      </c>
      <c r="BT42" s="174">
        <f t="shared" si="151"/>
        <v>96</v>
      </c>
      <c r="BU42" s="138"/>
      <c r="BV42" s="138">
        <v>16</v>
      </c>
      <c r="BW42" s="174">
        <f t="shared" si="26"/>
        <v>80</v>
      </c>
      <c r="BX42" s="138"/>
      <c r="BY42" s="138">
        <v>16</v>
      </c>
      <c r="BZ42" s="174">
        <f t="shared" si="27"/>
        <v>64</v>
      </c>
      <c r="CA42" s="138"/>
      <c r="CB42" s="138">
        <v>20</v>
      </c>
      <c r="CC42" s="175">
        <f t="shared" si="28"/>
        <v>44</v>
      </c>
      <c r="CD42" s="141"/>
      <c r="CE42" s="296">
        <f>8+8</f>
        <v>16</v>
      </c>
      <c r="CF42" s="176">
        <f t="shared" si="29"/>
        <v>28</v>
      </c>
      <c r="CG42" s="141">
        <v>96</v>
      </c>
      <c r="CH42" s="141">
        <v>16</v>
      </c>
      <c r="CI42" s="176">
        <f t="shared" si="30"/>
        <v>108</v>
      </c>
      <c r="CJ42" s="141"/>
      <c r="CK42" s="141">
        <v>12</v>
      </c>
      <c r="CL42" s="177">
        <f t="shared" si="31"/>
        <v>96</v>
      </c>
      <c r="CM42" s="141"/>
      <c r="CN42" s="141"/>
      <c r="CO42" s="141">
        <v>16</v>
      </c>
      <c r="CP42" s="177">
        <f t="shared" si="32"/>
        <v>80</v>
      </c>
      <c r="CQ42" s="141"/>
      <c r="CR42" s="141"/>
      <c r="CS42" s="141">
        <v>16</v>
      </c>
      <c r="CT42" s="176">
        <f t="shared" si="33"/>
        <v>64</v>
      </c>
      <c r="CU42" s="230"/>
      <c r="CV42" s="141"/>
      <c r="CW42" s="141">
        <v>24</v>
      </c>
      <c r="CX42" s="176">
        <f t="shared" si="34"/>
        <v>40</v>
      </c>
      <c r="CY42" s="141"/>
      <c r="CZ42" s="141"/>
      <c r="DA42" s="141">
        <v>24</v>
      </c>
      <c r="DB42" s="176">
        <f t="shared" si="3"/>
        <v>16</v>
      </c>
      <c r="DC42" s="141">
        <v>96</v>
      </c>
      <c r="DD42" s="141">
        <v>8</v>
      </c>
      <c r="DE42" s="175">
        <f t="shared" si="35"/>
        <v>104</v>
      </c>
      <c r="DF42" s="179"/>
      <c r="DG42" s="141"/>
      <c r="DH42" s="141">
        <f>8+8</f>
        <v>16</v>
      </c>
      <c r="DI42" s="176">
        <f t="shared" si="36"/>
        <v>88</v>
      </c>
      <c r="DJ42" s="180"/>
      <c r="DK42" s="180">
        <v>8</v>
      </c>
      <c r="DL42" s="176">
        <f t="shared" si="37"/>
        <v>80</v>
      </c>
      <c r="DM42" s="141"/>
      <c r="DN42" s="141">
        <v>8</v>
      </c>
      <c r="DO42" s="177">
        <f t="shared" si="38"/>
        <v>72</v>
      </c>
      <c r="DP42" s="137"/>
      <c r="DQ42" s="141"/>
      <c r="DR42" s="141">
        <v>8</v>
      </c>
      <c r="DS42" s="177">
        <f t="shared" si="39"/>
        <v>64</v>
      </c>
      <c r="DT42" s="137"/>
      <c r="DU42" s="141"/>
      <c r="DV42" s="141"/>
      <c r="DW42" s="177">
        <f t="shared" si="40"/>
        <v>64</v>
      </c>
      <c r="DX42" s="141"/>
      <c r="DY42" s="141"/>
      <c r="DZ42" s="177">
        <f t="shared" si="41"/>
        <v>64</v>
      </c>
      <c r="EA42" s="138"/>
      <c r="EB42" s="138"/>
      <c r="EC42" s="175">
        <f t="shared" si="42"/>
        <v>64</v>
      </c>
      <c r="ED42" s="137"/>
      <c r="EE42" s="138"/>
      <c r="EF42" s="138"/>
      <c r="EG42" s="174">
        <f t="shared" si="43"/>
        <v>64</v>
      </c>
      <c r="EH42" s="138"/>
      <c r="EI42" s="138"/>
      <c r="EJ42" s="174">
        <f t="shared" si="44"/>
        <v>64</v>
      </c>
      <c r="EK42" s="231"/>
      <c r="EL42" s="231">
        <v>20</v>
      </c>
      <c r="EM42" s="182">
        <f t="shared" si="45"/>
        <v>44</v>
      </c>
      <c r="EN42" s="137"/>
      <c r="EO42" s="231">
        <v>96</v>
      </c>
      <c r="EP42" s="231">
        <v>16</v>
      </c>
      <c r="EQ42" s="182">
        <f t="shared" si="46"/>
        <v>124</v>
      </c>
      <c r="ER42" s="232"/>
      <c r="ES42" s="232">
        <v>20</v>
      </c>
      <c r="ET42" s="184">
        <f t="shared" si="47"/>
        <v>104</v>
      </c>
      <c r="EU42" s="137"/>
      <c r="EV42" s="232"/>
      <c r="EW42" s="232">
        <v>16</v>
      </c>
      <c r="EX42" s="184">
        <f t="shared" si="48"/>
        <v>88</v>
      </c>
      <c r="EY42" s="233"/>
      <c r="EZ42" s="231"/>
      <c r="FA42" s="231">
        <v>28</v>
      </c>
      <c r="FB42" s="184">
        <f t="shared" si="49"/>
        <v>60</v>
      </c>
      <c r="FC42" s="231"/>
      <c r="FD42" s="231">
        <v>8</v>
      </c>
      <c r="FE42" s="182">
        <f t="shared" si="50"/>
        <v>52</v>
      </c>
      <c r="FF42" s="231">
        <v>96</v>
      </c>
      <c r="FG42" s="231">
        <v>20</v>
      </c>
      <c r="FH42" s="182">
        <f t="shared" si="51"/>
        <v>128</v>
      </c>
      <c r="FI42" s="297"/>
      <c r="FJ42" s="231">
        <v>16</v>
      </c>
      <c r="FK42" s="182">
        <f t="shared" si="52"/>
        <v>112</v>
      </c>
      <c r="FL42" s="297"/>
      <c r="FM42" s="231"/>
      <c r="FN42" s="182">
        <f t="shared" si="53"/>
        <v>112</v>
      </c>
      <c r="FO42" s="137"/>
      <c r="FP42" s="297"/>
      <c r="FQ42" s="231">
        <v>16</v>
      </c>
      <c r="FR42" s="182">
        <f t="shared" si="54"/>
        <v>96</v>
      </c>
      <c r="FS42" s="137"/>
      <c r="FT42" s="231"/>
      <c r="FU42" s="231"/>
      <c r="FV42" s="182">
        <f t="shared" si="55"/>
        <v>96</v>
      </c>
      <c r="FW42" s="137"/>
      <c r="FX42" s="231"/>
      <c r="FY42" s="231">
        <v>8</v>
      </c>
      <c r="FZ42" s="182">
        <f t="shared" si="56"/>
        <v>88</v>
      </c>
      <c r="GA42" s="231"/>
      <c r="GB42" s="231">
        <v>8</v>
      </c>
      <c r="GC42" s="182">
        <f t="shared" si="57"/>
        <v>80</v>
      </c>
      <c r="GD42" s="231"/>
      <c r="GE42" s="231"/>
      <c r="GF42" s="188">
        <f t="shared" si="58"/>
        <v>80</v>
      </c>
      <c r="GG42" s="137"/>
      <c r="GH42" s="231"/>
      <c r="GI42" s="231">
        <v>8</v>
      </c>
      <c r="GJ42" s="188">
        <f t="shared" si="120"/>
        <v>72</v>
      </c>
      <c r="GK42" s="137"/>
      <c r="GL42" s="231"/>
      <c r="GM42" s="231"/>
      <c r="GN42" s="182">
        <f t="shared" si="121"/>
        <v>72</v>
      </c>
      <c r="GO42" s="231"/>
      <c r="GP42" s="231">
        <v>4</v>
      </c>
      <c r="GQ42" s="182">
        <f t="shared" si="59"/>
        <v>68</v>
      </c>
      <c r="GR42" s="231"/>
      <c r="GS42" s="231">
        <v>4</v>
      </c>
      <c r="GT42" s="182">
        <f t="shared" si="60"/>
        <v>64</v>
      </c>
      <c r="GU42" s="231"/>
      <c r="GV42" s="231"/>
      <c r="GW42" s="182">
        <f t="shared" si="61"/>
        <v>64</v>
      </c>
      <c r="GX42" s="231"/>
      <c r="GY42" s="231"/>
      <c r="GZ42" s="182">
        <f t="shared" si="62"/>
        <v>64</v>
      </c>
      <c r="HA42" s="138"/>
      <c r="HB42" s="231"/>
      <c r="HC42" s="182">
        <f t="shared" si="63"/>
        <v>64</v>
      </c>
      <c r="HD42" s="138"/>
      <c r="HE42" s="231"/>
      <c r="HF42" s="182">
        <f t="shared" si="64"/>
        <v>64</v>
      </c>
      <c r="HG42" s="231"/>
      <c r="HH42" s="231"/>
      <c r="HI42" s="182">
        <f t="shared" si="4"/>
        <v>64</v>
      </c>
      <c r="HJ42" s="231"/>
      <c r="HK42" s="231">
        <v>8</v>
      </c>
      <c r="HL42" s="182">
        <f t="shared" si="5"/>
        <v>56</v>
      </c>
      <c r="HM42" s="137"/>
      <c r="HN42" s="231"/>
      <c r="HO42" s="231">
        <v>8</v>
      </c>
      <c r="HP42" s="182">
        <f t="shared" si="65"/>
        <v>48</v>
      </c>
      <c r="HQ42" s="231"/>
      <c r="HR42" s="231"/>
      <c r="HS42" s="231">
        <v>4</v>
      </c>
      <c r="HT42" s="182">
        <f t="shared" si="66"/>
        <v>44</v>
      </c>
      <c r="HU42" s="231"/>
      <c r="HV42" s="231">
        <v>52</v>
      </c>
      <c r="HW42" s="231">
        <v>4</v>
      </c>
      <c r="HX42" s="182">
        <f t="shared" si="67"/>
        <v>92</v>
      </c>
      <c r="HY42" s="231"/>
      <c r="HZ42" s="231"/>
      <c r="IA42" s="182">
        <f t="shared" si="68"/>
        <v>92</v>
      </c>
      <c r="IB42" s="231"/>
      <c r="IC42" s="231">
        <v>4</v>
      </c>
      <c r="ID42" s="182">
        <f t="shared" si="69"/>
        <v>88</v>
      </c>
      <c r="IE42" s="138"/>
      <c r="IF42" s="138"/>
      <c r="IG42" s="175">
        <f t="shared" si="70"/>
        <v>88</v>
      </c>
      <c r="IH42" s="137"/>
      <c r="II42" s="138"/>
      <c r="IJ42" s="138"/>
      <c r="IK42" s="175">
        <f t="shared" si="71"/>
        <v>88</v>
      </c>
      <c r="IL42" s="137"/>
      <c r="IM42" s="231"/>
      <c r="IN42" s="231">
        <v>4</v>
      </c>
      <c r="IO42" s="182">
        <f t="shared" si="72"/>
        <v>84</v>
      </c>
      <c r="IP42" s="231"/>
      <c r="IQ42" s="231">
        <v>4</v>
      </c>
      <c r="IR42" s="182">
        <f t="shared" si="6"/>
        <v>80</v>
      </c>
      <c r="IS42" s="231"/>
      <c r="IT42" s="231">
        <v>4</v>
      </c>
      <c r="IU42" s="182">
        <f t="shared" si="7"/>
        <v>76</v>
      </c>
      <c r="IV42" s="231"/>
      <c r="IW42" s="231">
        <v>20</v>
      </c>
      <c r="IX42" s="182">
        <f t="shared" si="8"/>
        <v>56</v>
      </c>
      <c r="IY42" s="234"/>
      <c r="IZ42" s="234">
        <v>12</v>
      </c>
      <c r="JA42" s="189">
        <f t="shared" si="9"/>
        <v>44</v>
      </c>
      <c r="JB42" s="234"/>
      <c r="JC42" s="234">
        <v>8</v>
      </c>
      <c r="JD42" s="189">
        <f t="shared" si="73"/>
        <v>36</v>
      </c>
      <c r="JE42" s="234"/>
      <c r="JF42" s="234"/>
      <c r="JG42" s="189">
        <f t="shared" si="74"/>
        <v>36</v>
      </c>
      <c r="JH42" s="141"/>
      <c r="JI42" s="141"/>
      <c r="JJ42" s="190">
        <f t="shared" si="75"/>
        <v>36</v>
      </c>
      <c r="JK42" s="137"/>
      <c r="JL42" s="141"/>
      <c r="JM42" s="141"/>
      <c r="JN42" s="190">
        <f t="shared" si="76"/>
        <v>36</v>
      </c>
      <c r="JO42" s="137"/>
      <c r="JP42" s="235"/>
      <c r="JQ42" s="235">
        <v>8</v>
      </c>
      <c r="JR42" s="191">
        <f t="shared" si="77"/>
        <v>28</v>
      </c>
      <c r="JS42" s="155"/>
      <c r="JT42" s="236"/>
      <c r="JU42" s="236">
        <v>4</v>
      </c>
      <c r="JV42" s="194">
        <f t="shared" si="78"/>
        <v>24</v>
      </c>
      <c r="JW42" s="235"/>
      <c r="JX42" s="235">
        <v>8</v>
      </c>
      <c r="JY42" s="194">
        <f t="shared" si="79"/>
        <v>16</v>
      </c>
      <c r="JZ42" s="138"/>
      <c r="KA42" s="138">
        <f>'[1]28-09-16'!$AL$3</f>
        <v>4</v>
      </c>
      <c r="KB42" s="190">
        <f t="shared" si="80"/>
        <v>12</v>
      </c>
      <c r="KC42" s="155"/>
      <c r="KD42" s="138">
        <v>96</v>
      </c>
      <c r="KE42" s="138">
        <v>4</v>
      </c>
      <c r="KF42" s="190">
        <f t="shared" si="81"/>
        <v>104</v>
      </c>
      <c r="KG42" s="234"/>
      <c r="KH42" s="234">
        <v>8</v>
      </c>
      <c r="KI42" s="191">
        <f t="shared" si="82"/>
        <v>96</v>
      </c>
      <c r="KJ42" s="155"/>
      <c r="KK42" s="234"/>
      <c r="KL42" s="234">
        <v>8</v>
      </c>
      <c r="KM42" s="191">
        <f t="shared" si="83"/>
        <v>88</v>
      </c>
      <c r="KN42" s="155"/>
      <c r="KO42" s="234"/>
      <c r="KP42" s="234">
        <v>24</v>
      </c>
      <c r="KQ42" s="191">
        <f t="shared" si="84"/>
        <v>64</v>
      </c>
      <c r="KR42" s="138"/>
      <c r="KS42" s="138">
        <v>24</v>
      </c>
      <c r="KT42" s="174">
        <f t="shared" si="85"/>
        <v>40</v>
      </c>
      <c r="KU42" s="138"/>
      <c r="KV42" s="138"/>
      <c r="KW42" s="138">
        <v>16</v>
      </c>
      <c r="KX42" s="194">
        <f t="shared" si="86"/>
        <v>24</v>
      </c>
      <c r="KY42" s="236"/>
      <c r="KZ42" s="236">
        <v>48</v>
      </c>
      <c r="LA42" s="236">
        <v>16</v>
      </c>
      <c r="LB42" s="194">
        <f t="shared" si="87"/>
        <v>56</v>
      </c>
      <c r="LC42" s="236"/>
      <c r="LD42" s="236">
        <v>16</v>
      </c>
      <c r="LE42" s="194">
        <f t="shared" si="10"/>
        <v>40</v>
      </c>
      <c r="LF42" s="138"/>
      <c r="LG42" s="138">
        <v>16</v>
      </c>
      <c r="LH42" s="174">
        <f t="shared" si="11"/>
        <v>24</v>
      </c>
      <c r="LI42" s="237">
        <v>96</v>
      </c>
      <c r="LJ42" s="237">
        <v>12</v>
      </c>
      <c r="LK42" s="196">
        <f t="shared" si="88"/>
        <v>108</v>
      </c>
      <c r="LL42" s="138"/>
      <c r="LM42" s="138"/>
      <c r="LN42" s="138">
        <v>12</v>
      </c>
      <c r="LO42" s="174">
        <f t="shared" si="89"/>
        <v>96</v>
      </c>
      <c r="LP42" s="138"/>
      <c r="LQ42" s="138"/>
      <c r="LR42" s="138">
        <v>12</v>
      </c>
      <c r="LS42" s="174">
        <f t="shared" si="90"/>
        <v>84</v>
      </c>
      <c r="LT42" s="238"/>
      <c r="LU42" s="138"/>
      <c r="LV42" s="138">
        <v>12</v>
      </c>
      <c r="LW42" s="174">
        <f t="shared" si="91"/>
        <v>72</v>
      </c>
      <c r="LX42" s="238"/>
      <c r="LY42" s="138"/>
      <c r="LZ42" s="138">
        <v>4</v>
      </c>
      <c r="MA42" s="174">
        <f t="shared" si="92"/>
        <v>68</v>
      </c>
      <c r="MB42" s="238"/>
      <c r="MC42" s="138"/>
      <c r="MD42" s="138">
        <v>8</v>
      </c>
      <c r="ME42" s="174">
        <f t="shared" si="93"/>
        <v>60</v>
      </c>
      <c r="MF42" s="238"/>
      <c r="MG42" s="231"/>
      <c r="MH42" s="231">
        <v>4</v>
      </c>
      <c r="MI42" s="182">
        <f t="shared" si="94"/>
        <v>56</v>
      </c>
      <c r="MJ42" s="239"/>
      <c r="MK42" s="231"/>
      <c r="ML42" s="231"/>
      <c r="MM42" s="182">
        <f t="shared" si="95"/>
        <v>56</v>
      </c>
      <c r="MN42" s="239"/>
      <c r="MO42" s="138"/>
      <c r="MP42" s="138">
        <v>8</v>
      </c>
      <c r="MQ42" s="174">
        <f t="shared" si="96"/>
        <v>48</v>
      </c>
      <c r="MR42" s="238"/>
      <c r="MS42" s="138"/>
      <c r="MT42" s="138">
        <v>8</v>
      </c>
      <c r="MU42" s="174">
        <f t="shared" si="97"/>
        <v>40</v>
      </c>
      <c r="MV42" s="238"/>
      <c r="MW42" s="138"/>
      <c r="MX42" s="138">
        <v>12</v>
      </c>
      <c r="MY42" s="174">
        <f t="shared" si="98"/>
        <v>28</v>
      </c>
      <c r="MZ42" s="238"/>
      <c r="NA42" s="240">
        <v>48</v>
      </c>
      <c r="NB42" s="240">
        <v>12</v>
      </c>
      <c r="NC42" s="201">
        <f t="shared" si="122"/>
        <v>64</v>
      </c>
      <c r="ND42" s="241"/>
      <c r="NE42" s="240"/>
      <c r="NF42" s="240">
        <v>8</v>
      </c>
      <c r="NG42" s="201">
        <f t="shared" si="123"/>
        <v>56</v>
      </c>
      <c r="NH42" s="241"/>
      <c r="NI42" s="240"/>
      <c r="NJ42" s="240">
        <v>4</v>
      </c>
      <c r="NK42" s="201">
        <f t="shared" si="124"/>
        <v>52</v>
      </c>
      <c r="NL42" s="241"/>
      <c r="NM42" s="240"/>
      <c r="NN42" s="240">
        <v>4</v>
      </c>
      <c r="NO42" s="201">
        <f t="shared" si="125"/>
        <v>48</v>
      </c>
      <c r="NP42" s="241"/>
      <c r="NQ42" s="234"/>
      <c r="NR42" s="234">
        <v>12</v>
      </c>
      <c r="NS42" s="189">
        <f t="shared" si="126"/>
        <v>36</v>
      </c>
      <c r="NT42" s="242"/>
      <c r="NU42" s="234">
        <v>96</v>
      </c>
      <c r="NV42" s="234">
        <v>12</v>
      </c>
      <c r="NW42" s="189">
        <f t="shared" si="99"/>
        <v>120</v>
      </c>
      <c r="NX42" s="242"/>
      <c r="NY42" s="234"/>
      <c r="NZ42" s="234">
        <v>8</v>
      </c>
      <c r="OA42" s="189">
        <f t="shared" si="100"/>
        <v>112</v>
      </c>
      <c r="OB42" s="242"/>
      <c r="OC42" s="234"/>
      <c r="OD42" s="234">
        <v>24</v>
      </c>
      <c r="OE42" s="189">
        <f t="shared" si="101"/>
        <v>88</v>
      </c>
      <c r="OF42" s="242"/>
      <c r="OG42" s="234"/>
      <c r="OH42" s="234"/>
      <c r="OI42" s="189">
        <f t="shared" si="102"/>
        <v>88</v>
      </c>
      <c r="OJ42" s="242"/>
      <c r="OK42" s="234"/>
      <c r="OL42" s="234">
        <v>8</v>
      </c>
      <c r="OM42" s="189">
        <f t="shared" si="103"/>
        <v>80</v>
      </c>
      <c r="ON42" s="242"/>
      <c r="OO42" s="234"/>
      <c r="OP42" s="234">
        <v>8</v>
      </c>
      <c r="OQ42" s="189">
        <f t="shared" si="127"/>
        <v>72</v>
      </c>
      <c r="OR42" s="242"/>
      <c r="OS42" s="234"/>
      <c r="OT42" s="234">
        <v>12</v>
      </c>
      <c r="OU42" s="189">
        <f t="shared" si="128"/>
        <v>60</v>
      </c>
      <c r="OV42" s="242"/>
      <c r="OW42" s="234"/>
      <c r="OX42" s="234">
        <v>8</v>
      </c>
      <c r="OY42" s="189">
        <f t="shared" si="129"/>
        <v>52</v>
      </c>
      <c r="OZ42" s="242"/>
      <c r="PA42" s="234"/>
      <c r="PB42" s="234">
        <v>8</v>
      </c>
      <c r="PC42" s="189">
        <f t="shared" si="130"/>
        <v>44</v>
      </c>
      <c r="PD42" s="242"/>
      <c r="PE42" s="234">
        <v>48</v>
      </c>
      <c r="PF42" s="234">
        <v>8</v>
      </c>
      <c r="PG42" s="189">
        <f t="shared" si="131"/>
        <v>84</v>
      </c>
      <c r="PH42" s="242"/>
      <c r="PI42" s="234"/>
      <c r="PJ42" s="234">
        <v>8</v>
      </c>
      <c r="PK42" s="189">
        <f t="shared" si="132"/>
        <v>76</v>
      </c>
      <c r="PL42" s="242"/>
      <c r="PM42" s="234"/>
      <c r="PN42" s="234">
        <v>12</v>
      </c>
      <c r="PO42" s="189">
        <f t="shared" si="133"/>
        <v>64</v>
      </c>
      <c r="PP42" s="242"/>
      <c r="PQ42" s="234"/>
      <c r="PR42" s="234">
        <v>4</v>
      </c>
      <c r="PS42" s="189">
        <f t="shared" si="134"/>
        <v>60</v>
      </c>
      <c r="PT42" s="242"/>
      <c r="PU42" s="234">
        <v>52</v>
      </c>
      <c r="PV42" s="234">
        <v>16</v>
      </c>
      <c r="PW42" s="189">
        <f t="shared" si="135"/>
        <v>96</v>
      </c>
      <c r="PX42" s="242"/>
      <c r="PY42" s="234"/>
      <c r="PZ42" s="234">
        <v>12</v>
      </c>
      <c r="QA42" s="189">
        <f t="shared" si="136"/>
        <v>84</v>
      </c>
      <c r="QB42" s="242"/>
      <c r="QC42" s="234"/>
      <c r="QD42" s="234">
        <v>8</v>
      </c>
      <c r="QE42" s="189">
        <f t="shared" si="137"/>
        <v>76</v>
      </c>
      <c r="QF42" s="242"/>
      <c r="QG42" s="234"/>
      <c r="QH42" s="234"/>
      <c r="QI42" s="189">
        <f t="shared" si="138"/>
        <v>76</v>
      </c>
      <c r="QJ42" s="242"/>
      <c r="QK42" s="234"/>
      <c r="QL42" s="234">
        <v>12</v>
      </c>
      <c r="QM42" s="189">
        <f t="shared" si="139"/>
        <v>64</v>
      </c>
      <c r="QN42" s="242"/>
      <c r="QO42" s="234"/>
      <c r="QP42" s="234">
        <v>8</v>
      </c>
      <c r="QQ42" s="189">
        <f t="shared" si="140"/>
        <v>56</v>
      </c>
      <c r="QR42" s="242"/>
      <c r="QS42" s="203"/>
      <c r="QT42" s="234">
        <v>8</v>
      </c>
      <c r="QU42" s="189">
        <f t="shared" si="141"/>
        <v>48</v>
      </c>
      <c r="QV42" s="242"/>
      <c r="QW42" s="203"/>
      <c r="QX42" s="234">
        <v>4</v>
      </c>
      <c r="QY42" s="189">
        <f t="shared" si="142"/>
        <v>44</v>
      </c>
      <c r="QZ42" s="242"/>
      <c r="RA42" s="203"/>
      <c r="RB42" s="234">
        <v>8</v>
      </c>
      <c r="RC42" s="189">
        <f t="shared" si="143"/>
        <v>36</v>
      </c>
      <c r="RD42" s="242"/>
      <c r="RE42" s="203"/>
      <c r="RF42" s="234">
        <v>8</v>
      </c>
      <c r="RG42" s="189">
        <f t="shared" si="144"/>
        <v>28</v>
      </c>
      <c r="RH42" s="242"/>
      <c r="RI42" s="203"/>
      <c r="RJ42" s="234">
        <v>8</v>
      </c>
      <c r="RK42" s="189">
        <f t="shared" si="145"/>
        <v>20</v>
      </c>
      <c r="RL42" s="242"/>
      <c r="RM42" s="203"/>
      <c r="RN42" s="234">
        <v>8</v>
      </c>
      <c r="RO42" s="189">
        <f t="shared" si="146"/>
        <v>12</v>
      </c>
      <c r="RP42" s="242"/>
      <c r="RQ42" s="203"/>
      <c r="RR42" s="234">
        <v>4</v>
      </c>
      <c r="RS42" s="189">
        <f t="shared" si="147"/>
        <v>8</v>
      </c>
      <c r="RT42" s="242"/>
      <c r="RU42" s="203">
        <v>88</v>
      </c>
      <c r="RV42" s="234">
        <v>4</v>
      </c>
      <c r="RW42" s="189">
        <f t="shared" si="148"/>
        <v>92</v>
      </c>
      <c r="RX42" s="242"/>
      <c r="RY42" s="203"/>
      <c r="RZ42" s="234">
        <v>8</v>
      </c>
      <c r="SA42" s="189">
        <f t="shared" si="104"/>
        <v>84</v>
      </c>
      <c r="SB42" s="242"/>
      <c r="SC42" s="203"/>
      <c r="SD42" s="234"/>
      <c r="SE42" s="189">
        <f t="shared" si="105"/>
        <v>84</v>
      </c>
      <c r="SF42" s="242"/>
      <c r="SG42" s="203"/>
      <c r="SH42" s="234"/>
      <c r="SI42" s="189">
        <f t="shared" si="106"/>
        <v>84</v>
      </c>
      <c r="SJ42" s="242"/>
      <c r="SK42" s="203"/>
      <c r="SL42" s="234"/>
      <c r="SM42" s="189">
        <f t="shared" si="107"/>
        <v>84</v>
      </c>
      <c r="SN42" s="242"/>
      <c r="SO42" s="203"/>
      <c r="SP42" s="234"/>
      <c r="SQ42" s="189">
        <f t="shared" si="108"/>
        <v>84</v>
      </c>
      <c r="SR42" s="242"/>
      <c r="SS42" s="203"/>
      <c r="ST42" s="234"/>
      <c r="SU42" s="189">
        <f t="shared" si="109"/>
        <v>84</v>
      </c>
      <c r="SV42" s="242"/>
      <c r="SW42" s="203"/>
      <c r="SX42" s="234"/>
      <c r="SY42" s="189">
        <f t="shared" si="110"/>
        <v>84</v>
      </c>
      <c r="SZ42" s="242"/>
      <c r="TA42" s="203"/>
      <c r="TB42" s="234">
        <v>4</v>
      </c>
      <c r="TC42" s="189">
        <f t="shared" si="111"/>
        <v>80</v>
      </c>
      <c r="TD42" s="242"/>
      <c r="TE42" s="204">
        <f t="shared" si="112"/>
        <v>200</v>
      </c>
      <c r="TF42" s="205">
        <f t="shared" si="113"/>
        <v>7.6923076923076925</v>
      </c>
      <c r="TG42" s="123"/>
      <c r="TH42" s="204">
        <f t="shared" si="114"/>
        <v>116</v>
      </c>
      <c r="TI42" s="205">
        <f t="shared" si="115"/>
        <v>4.4615384615384617</v>
      </c>
      <c r="TJ42" s="124"/>
      <c r="TK42" s="204">
        <f t="shared" si="116"/>
        <v>296</v>
      </c>
      <c r="TL42" s="205">
        <f t="shared" si="117"/>
        <v>10.962962962962964</v>
      </c>
      <c r="TM42" s="124"/>
      <c r="TN42" s="204">
        <f t="shared" si="118"/>
        <v>612</v>
      </c>
      <c r="TO42" s="205">
        <f t="shared" si="119"/>
        <v>7.7468354430379751</v>
      </c>
    </row>
    <row r="43" spans="1:535" ht="29.25" hidden="1" thickBot="1" x14ac:dyDescent="0.5">
      <c r="A43" s="207">
        <v>39</v>
      </c>
      <c r="B43" s="217" t="s">
        <v>290</v>
      </c>
      <c r="C43" s="222" t="s">
        <v>122</v>
      </c>
      <c r="D43" s="211">
        <v>48</v>
      </c>
      <c r="E43" s="223">
        <v>48</v>
      </c>
      <c r="F43" s="224"/>
      <c r="G43" s="211">
        <f t="shared" si="149"/>
        <v>96</v>
      </c>
      <c r="H43" s="225"/>
      <c r="I43" s="223"/>
      <c r="J43" s="224"/>
      <c r="K43" s="211">
        <v>96</v>
      </c>
      <c r="L43" s="225"/>
      <c r="M43" s="223"/>
      <c r="N43" s="224">
        <f>8+8</f>
        <v>16</v>
      </c>
      <c r="O43" s="211">
        <v>80</v>
      </c>
      <c r="P43" s="226"/>
      <c r="Q43" s="223"/>
      <c r="R43" s="224">
        <v>8</v>
      </c>
      <c r="S43" s="211">
        <v>72</v>
      </c>
      <c r="T43" s="225"/>
      <c r="U43" s="285"/>
      <c r="V43" s="224">
        <v>8</v>
      </c>
      <c r="W43" s="165">
        <f t="shared" si="150"/>
        <v>64</v>
      </c>
      <c r="X43" s="286"/>
      <c r="Y43" s="286"/>
      <c r="Z43" s="165">
        <f t="shared" si="13"/>
        <v>64</v>
      </c>
      <c r="AA43" s="137"/>
      <c r="AB43" s="138">
        <v>4</v>
      </c>
      <c r="AC43" s="169">
        <f t="shared" si="14"/>
        <v>60</v>
      </c>
      <c r="AD43" s="137"/>
      <c r="AE43" s="138">
        <v>8</v>
      </c>
      <c r="AF43" s="169">
        <f t="shared" si="15"/>
        <v>52</v>
      </c>
      <c r="AG43" s="138"/>
      <c r="AH43" s="138">
        <v>8</v>
      </c>
      <c r="AI43" s="170">
        <f t="shared" si="16"/>
        <v>44</v>
      </c>
      <c r="AJ43" s="137"/>
      <c r="AK43" s="137"/>
      <c r="AL43" s="141"/>
      <c r="AM43" s="172">
        <f t="shared" si="17"/>
        <v>44</v>
      </c>
      <c r="AN43" s="137"/>
      <c r="AO43" s="141"/>
      <c r="AP43" s="141">
        <v>12</v>
      </c>
      <c r="AQ43" s="172">
        <f t="shared" si="18"/>
        <v>32</v>
      </c>
      <c r="AR43" s="141"/>
      <c r="AS43" s="137"/>
      <c r="AT43" s="141">
        <v>8</v>
      </c>
      <c r="AU43" s="172">
        <f t="shared" si="19"/>
        <v>24</v>
      </c>
      <c r="AV43" s="138">
        <v>96</v>
      </c>
      <c r="AW43" s="138">
        <v>16</v>
      </c>
      <c r="AX43" s="138"/>
      <c r="AY43" s="169">
        <f t="shared" si="20"/>
        <v>104</v>
      </c>
      <c r="AZ43" s="138"/>
      <c r="BA43" s="138">
        <v>16</v>
      </c>
      <c r="BB43" s="169">
        <f t="shared" si="21"/>
        <v>88</v>
      </c>
      <c r="BC43" s="138"/>
      <c r="BD43" s="243">
        <v>12</v>
      </c>
      <c r="BE43" s="169">
        <f t="shared" si="22"/>
        <v>76</v>
      </c>
      <c r="BF43" s="138"/>
      <c r="BG43" s="138">
        <v>16</v>
      </c>
      <c r="BH43" s="174">
        <f t="shared" si="1"/>
        <v>60</v>
      </c>
      <c r="BI43" s="138"/>
      <c r="BJ43" s="138">
        <v>16</v>
      </c>
      <c r="BK43" s="174">
        <f t="shared" si="23"/>
        <v>44</v>
      </c>
      <c r="BL43" s="138"/>
      <c r="BM43" s="138">
        <v>20</v>
      </c>
      <c r="BN43" s="174">
        <f t="shared" si="24"/>
        <v>24</v>
      </c>
      <c r="BO43" s="138">
        <v>96</v>
      </c>
      <c r="BP43" s="138">
        <v>16</v>
      </c>
      <c r="BQ43" s="174">
        <f t="shared" si="25"/>
        <v>104</v>
      </c>
      <c r="BR43" s="138"/>
      <c r="BS43" s="138">
        <v>8</v>
      </c>
      <c r="BT43" s="174">
        <f t="shared" si="151"/>
        <v>96</v>
      </c>
      <c r="BU43" s="138"/>
      <c r="BV43" s="138">
        <v>16</v>
      </c>
      <c r="BW43" s="174">
        <f t="shared" si="26"/>
        <v>80</v>
      </c>
      <c r="BX43" s="138"/>
      <c r="BY43" s="138">
        <v>16</v>
      </c>
      <c r="BZ43" s="174">
        <f t="shared" si="27"/>
        <v>64</v>
      </c>
      <c r="CA43" s="138"/>
      <c r="CB43" s="138">
        <v>20</v>
      </c>
      <c r="CC43" s="175">
        <f t="shared" si="28"/>
        <v>44</v>
      </c>
      <c r="CD43" s="141"/>
      <c r="CE43" s="296">
        <f>8+8</f>
        <v>16</v>
      </c>
      <c r="CF43" s="176">
        <f t="shared" si="29"/>
        <v>28</v>
      </c>
      <c r="CG43" s="141">
        <v>96</v>
      </c>
      <c r="CH43" s="141">
        <v>16</v>
      </c>
      <c r="CI43" s="176">
        <f t="shared" si="30"/>
        <v>108</v>
      </c>
      <c r="CJ43" s="141"/>
      <c r="CK43" s="141">
        <v>12</v>
      </c>
      <c r="CL43" s="177">
        <f t="shared" si="31"/>
        <v>96</v>
      </c>
      <c r="CM43" s="141"/>
      <c r="CN43" s="141"/>
      <c r="CO43" s="141">
        <v>16</v>
      </c>
      <c r="CP43" s="177">
        <f t="shared" si="32"/>
        <v>80</v>
      </c>
      <c r="CQ43" s="141"/>
      <c r="CR43" s="141"/>
      <c r="CS43" s="141">
        <v>16</v>
      </c>
      <c r="CT43" s="176">
        <f t="shared" si="33"/>
        <v>64</v>
      </c>
      <c r="CU43" s="230"/>
      <c r="CV43" s="141"/>
      <c r="CW43" s="141">
        <v>24</v>
      </c>
      <c r="CX43" s="176">
        <f t="shared" si="34"/>
        <v>40</v>
      </c>
      <c r="CY43" s="141"/>
      <c r="CZ43" s="141"/>
      <c r="DA43" s="141">
        <v>24</v>
      </c>
      <c r="DB43" s="176">
        <f t="shared" si="3"/>
        <v>16</v>
      </c>
      <c r="DC43" s="141">
        <v>96</v>
      </c>
      <c r="DD43" s="141">
        <v>8</v>
      </c>
      <c r="DE43" s="175">
        <f t="shared" si="35"/>
        <v>104</v>
      </c>
      <c r="DF43" s="179"/>
      <c r="DG43" s="141"/>
      <c r="DH43" s="141">
        <f>8+8</f>
        <v>16</v>
      </c>
      <c r="DI43" s="176">
        <f t="shared" si="36"/>
        <v>88</v>
      </c>
      <c r="DJ43" s="180"/>
      <c r="DK43" s="180">
        <v>8</v>
      </c>
      <c r="DL43" s="176">
        <f t="shared" si="37"/>
        <v>80</v>
      </c>
      <c r="DM43" s="141"/>
      <c r="DN43" s="141">
        <v>8</v>
      </c>
      <c r="DO43" s="177">
        <f t="shared" si="38"/>
        <v>72</v>
      </c>
      <c r="DP43" s="137"/>
      <c r="DQ43" s="141"/>
      <c r="DR43" s="141">
        <f>4+8</f>
        <v>12</v>
      </c>
      <c r="DS43" s="177">
        <f t="shared" si="39"/>
        <v>60</v>
      </c>
      <c r="DT43" s="137"/>
      <c r="DU43" s="141"/>
      <c r="DV43" s="141"/>
      <c r="DW43" s="177">
        <f t="shared" si="40"/>
        <v>60</v>
      </c>
      <c r="DX43" s="141"/>
      <c r="DY43" s="141"/>
      <c r="DZ43" s="177">
        <f>DW43+DX43-DY43</f>
        <v>60</v>
      </c>
      <c r="EA43" s="138"/>
      <c r="EB43" s="138"/>
      <c r="EC43" s="175">
        <f t="shared" si="42"/>
        <v>60</v>
      </c>
      <c r="ED43" s="137"/>
      <c r="EE43" s="138"/>
      <c r="EF43" s="138"/>
      <c r="EG43" s="174">
        <f t="shared" si="43"/>
        <v>60</v>
      </c>
      <c r="EH43" s="138"/>
      <c r="EI43" s="138"/>
      <c r="EJ43" s="174">
        <f t="shared" si="44"/>
        <v>60</v>
      </c>
      <c r="EK43" s="231"/>
      <c r="EL43" s="231">
        <v>20</v>
      </c>
      <c r="EM43" s="182">
        <f t="shared" si="45"/>
        <v>40</v>
      </c>
      <c r="EN43" s="137"/>
      <c r="EO43" s="231">
        <v>96</v>
      </c>
      <c r="EP43" s="231">
        <v>16</v>
      </c>
      <c r="EQ43" s="182">
        <f t="shared" si="46"/>
        <v>120</v>
      </c>
      <c r="ER43" s="232"/>
      <c r="ES43" s="232">
        <v>20</v>
      </c>
      <c r="ET43" s="184">
        <f t="shared" si="47"/>
        <v>100</v>
      </c>
      <c r="EU43" s="137"/>
      <c r="EV43" s="232"/>
      <c r="EW43" s="232">
        <v>16</v>
      </c>
      <c r="EX43" s="184">
        <f t="shared" si="48"/>
        <v>84</v>
      </c>
      <c r="EY43" s="233"/>
      <c r="EZ43" s="231"/>
      <c r="FA43" s="231">
        <v>28</v>
      </c>
      <c r="FB43" s="184">
        <f t="shared" si="49"/>
        <v>56</v>
      </c>
      <c r="FC43" s="231"/>
      <c r="FD43" s="231">
        <v>8</v>
      </c>
      <c r="FE43" s="182">
        <f t="shared" si="50"/>
        <v>48</v>
      </c>
      <c r="FF43" s="231">
        <v>96</v>
      </c>
      <c r="FG43" s="231">
        <v>20</v>
      </c>
      <c r="FH43" s="182">
        <f t="shared" si="51"/>
        <v>124</v>
      </c>
      <c r="FI43" s="297"/>
      <c r="FJ43" s="231">
        <v>16</v>
      </c>
      <c r="FK43" s="182">
        <f t="shared" si="52"/>
        <v>108</v>
      </c>
      <c r="FL43" s="297"/>
      <c r="FM43" s="231"/>
      <c r="FN43" s="182">
        <f t="shared" si="53"/>
        <v>108</v>
      </c>
      <c r="FO43" s="137"/>
      <c r="FP43" s="297"/>
      <c r="FQ43" s="231">
        <v>16</v>
      </c>
      <c r="FR43" s="182">
        <f t="shared" si="54"/>
        <v>92</v>
      </c>
      <c r="FS43" s="137"/>
      <c r="FT43" s="231"/>
      <c r="FU43" s="231"/>
      <c r="FV43" s="182">
        <f t="shared" si="55"/>
        <v>92</v>
      </c>
      <c r="FW43" s="137"/>
      <c r="FX43" s="231"/>
      <c r="FY43" s="231">
        <v>8</v>
      </c>
      <c r="FZ43" s="182">
        <f t="shared" si="56"/>
        <v>84</v>
      </c>
      <c r="GA43" s="231"/>
      <c r="GB43" s="231">
        <v>8</v>
      </c>
      <c r="GC43" s="182">
        <f t="shared" si="57"/>
        <v>76</v>
      </c>
      <c r="GD43" s="231"/>
      <c r="GE43" s="231"/>
      <c r="GF43" s="188">
        <f t="shared" si="58"/>
        <v>76</v>
      </c>
      <c r="GG43" s="137"/>
      <c r="GH43" s="231"/>
      <c r="GI43" s="231">
        <v>8</v>
      </c>
      <c r="GJ43" s="188">
        <f t="shared" si="120"/>
        <v>68</v>
      </c>
      <c r="GK43" s="137"/>
      <c r="GL43" s="231"/>
      <c r="GM43" s="231"/>
      <c r="GN43" s="182">
        <f t="shared" si="121"/>
        <v>68</v>
      </c>
      <c r="GO43" s="231"/>
      <c r="GP43" s="231">
        <v>4</v>
      </c>
      <c r="GQ43" s="182">
        <f t="shared" si="59"/>
        <v>64</v>
      </c>
      <c r="GR43" s="231"/>
      <c r="GS43" s="231">
        <v>4</v>
      </c>
      <c r="GT43" s="182">
        <f t="shared" si="60"/>
        <v>60</v>
      </c>
      <c r="GU43" s="231"/>
      <c r="GV43" s="231"/>
      <c r="GW43" s="182">
        <f t="shared" si="61"/>
        <v>60</v>
      </c>
      <c r="GX43" s="231"/>
      <c r="GY43" s="231"/>
      <c r="GZ43" s="182">
        <f t="shared" si="62"/>
        <v>60</v>
      </c>
      <c r="HA43" s="138"/>
      <c r="HB43" s="231"/>
      <c r="HC43" s="182">
        <f t="shared" si="63"/>
        <v>60</v>
      </c>
      <c r="HD43" s="138"/>
      <c r="HE43" s="231"/>
      <c r="HF43" s="182">
        <f t="shared" si="64"/>
        <v>60</v>
      </c>
      <c r="HG43" s="231"/>
      <c r="HH43" s="231"/>
      <c r="HI43" s="182">
        <f t="shared" si="4"/>
        <v>60</v>
      </c>
      <c r="HJ43" s="231"/>
      <c r="HK43" s="231">
        <v>8</v>
      </c>
      <c r="HL43" s="182">
        <f t="shared" si="5"/>
        <v>52</v>
      </c>
      <c r="HM43" s="137"/>
      <c r="HN43" s="231"/>
      <c r="HO43" s="231">
        <v>8</v>
      </c>
      <c r="HP43" s="182">
        <f t="shared" si="65"/>
        <v>44</v>
      </c>
      <c r="HQ43" s="231"/>
      <c r="HR43" s="231"/>
      <c r="HS43" s="231">
        <v>4</v>
      </c>
      <c r="HT43" s="182">
        <f t="shared" si="66"/>
        <v>40</v>
      </c>
      <c r="HU43" s="231"/>
      <c r="HV43" s="231">
        <v>56</v>
      </c>
      <c r="HW43" s="231">
        <v>4</v>
      </c>
      <c r="HX43" s="182">
        <f t="shared" si="67"/>
        <v>92</v>
      </c>
      <c r="HY43" s="231"/>
      <c r="HZ43" s="231"/>
      <c r="IA43" s="182">
        <f t="shared" si="68"/>
        <v>92</v>
      </c>
      <c r="IB43" s="231"/>
      <c r="IC43" s="231">
        <v>4</v>
      </c>
      <c r="ID43" s="182">
        <f t="shared" si="69"/>
        <v>88</v>
      </c>
      <c r="IE43" s="138"/>
      <c r="IF43" s="138"/>
      <c r="IG43" s="175">
        <f t="shared" si="70"/>
        <v>88</v>
      </c>
      <c r="IH43" s="137"/>
      <c r="II43" s="138"/>
      <c r="IJ43" s="138"/>
      <c r="IK43" s="175">
        <f t="shared" si="71"/>
        <v>88</v>
      </c>
      <c r="IL43" s="137"/>
      <c r="IM43" s="231"/>
      <c r="IN43" s="231">
        <v>4</v>
      </c>
      <c r="IO43" s="182">
        <f t="shared" si="72"/>
        <v>84</v>
      </c>
      <c r="IP43" s="231"/>
      <c r="IQ43" s="231">
        <v>4</v>
      </c>
      <c r="IR43" s="182">
        <f t="shared" si="6"/>
        <v>80</v>
      </c>
      <c r="IS43" s="231"/>
      <c r="IT43" s="231">
        <v>4</v>
      </c>
      <c r="IU43" s="182">
        <f t="shared" si="7"/>
        <v>76</v>
      </c>
      <c r="IV43" s="231"/>
      <c r="IW43" s="231">
        <f>20+4</f>
        <v>24</v>
      </c>
      <c r="IX43" s="182">
        <f t="shared" si="8"/>
        <v>52</v>
      </c>
      <c r="IY43" s="234"/>
      <c r="IZ43" s="234">
        <v>12</v>
      </c>
      <c r="JA43" s="189">
        <f t="shared" si="9"/>
        <v>40</v>
      </c>
      <c r="JB43" s="234"/>
      <c r="JC43" s="234">
        <v>8</v>
      </c>
      <c r="JD43" s="189">
        <f t="shared" si="73"/>
        <v>32</v>
      </c>
      <c r="JE43" s="234"/>
      <c r="JF43" s="234"/>
      <c r="JG43" s="189">
        <f t="shared" si="74"/>
        <v>32</v>
      </c>
      <c r="JH43" s="141"/>
      <c r="JI43" s="141"/>
      <c r="JJ43" s="190">
        <f t="shared" si="75"/>
        <v>32</v>
      </c>
      <c r="JK43" s="137"/>
      <c r="JL43" s="141"/>
      <c r="JM43" s="141"/>
      <c r="JN43" s="190">
        <f t="shared" si="76"/>
        <v>32</v>
      </c>
      <c r="JO43" s="137"/>
      <c r="JP43" s="235"/>
      <c r="JQ43" s="235">
        <v>8</v>
      </c>
      <c r="JR43" s="191">
        <f t="shared" si="77"/>
        <v>24</v>
      </c>
      <c r="JS43" s="155"/>
      <c r="JT43" s="236"/>
      <c r="JU43" s="236">
        <v>4</v>
      </c>
      <c r="JV43" s="194">
        <f t="shared" si="78"/>
        <v>20</v>
      </c>
      <c r="JW43" s="235"/>
      <c r="JX43" s="235">
        <v>8</v>
      </c>
      <c r="JY43" s="194">
        <f t="shared" si="79"/>
        <v>12</v>
      </c>
      <c r="JZ43" s="138"/>
      <c r="KA43" s="138">
        <v>4</v>
      </c>
      <c r="KB43" s="190">
        <f t="shared" si="80"/>
        <v>8</v>
      </c>
      <c r="KC43" s="155"/>
      <c r="KD43" s="138">
        <v>96</v>
      </c>
      <c r="KE43" s="138">
        <v>4</v>
      </c>
      <c r="KF43" s="190">
        <f t="shared" si="81"/>
        <v>100</v>
      </c>
      <c r="KG43" s="234"/>
      <c r="KH43" s="234">
        <v>8</v>
      </c>
      <c r="KI43" s="191">
        <f t="shared" si="82"/>
        <v>92</v>
      </c>
      <c r="KJ43" s="155"/>
      <c r="KK43" s="234"/>
      <c r="KL43" s="234">
        <v>8</v>
      </c>
      <c r="KM43" s="191">
        <f t="shared" si="83"/>
        <v>84</v>
      </c>
      <c r="KN43" s="155"/>
      <c r="KO43" s="234"/>
      <c r="KP43" s="234">
        <v>24</v>
      </c>
      <c r="KQ43" s="191">
        <f t="shared" si="84"/>
        <v>60</v>
      </c>
      <c r="KR43" s="138"/>
      <c r="KS43" s="138">
        <f>8+24</f>
        <v>32</v>
      </c>
      <c r="KT43" s="174">
        <f t="shared" si="85"/>
        <v>28</v>
      </c>
      <c r="KU43" s="138"/>
      <c r="KV43" s="138"/>
      <c r="KW43" s="138">
        <v>16</v>
      </c>
      <c r="KX43" s="194">
        <f t="shared" si="86"/>
        <v>12</v>
      </c>
      <c r="KY43" s="236"/>
      <c r="KZ43" s="236">
        <v>47</v>
      </c>
      <c r="LA43" s="236">
        <v>16</v>
      </c>
      <c r="LB43" s="194">
        <f t="shared" si="87"/>
        <v>43</v>
      </c>
      <c r="LC43" s="236"/>
      <c r="LD43" s="236">
        <v>16</v>
      </c>
      <c r="LE43" s="194">
        <f t="shared" si="10"/>
        <v>27</v>
      </c>
      <c r="LF43" s="138"/>
      <c r="LG43" s="138">
        <v>16</v>
      </c>
      <c r="LH43" s="174">
        <f t="shared" si="11"/>
        <v>11</v>
      </c>
      <c r="LI43" s="237">
        <v>96</v>
      </c>
      <c r="LJ43" s="237">
        <v>12</v>
      </c>
      <c r="LK43" s="196">
        <f t="shared" si="88"/>
        <v>95</v>
      </c>
      <c r="LL43" s="138"/>
      <c r="LM43" s="138"/>
      <c r="LN43" s="138">
        <v>12</v>
      </c>
      <c r="LO43" s="174">
        <f t="shared" si="89"/>
        <v>83</v>
      </c>
      <c r="LP43" s="138"/>
      <c r="LQ43" s="138"/>
      <c r="LR43" s="138">
        <v>12</v>
      </c>
      <c r="LS43" s="174">
        <f t="shared" si="90"/>
        <v>71</v>
      </c>
      <c r="LT43" s="238"/>
      <c r="LU43" s="138"/>
      <c r="LV43" s="138">
        <v>12</v>
      </c>
      <c r="LW43" s="174">
        <f t="shared" si="91"/>
        <v>59</v>
      </c>
      <c r="LX43" s="238"/>
      <c r="LY43" s="138"/>
      <c r="LZ43" s="138">
        <v>4</v>
      </c>
      <c r="MA43" s="174">
        <f t="shared" si="92"/>
        <v>55</v>
      </c>
      <c r="MB43" s="238"/>
      <c r="MC43" s="138"/>
      <c r="MD43" s="138">
        <v>8</v>
      </c>
      <c r="ME43" s="174">
        <f t="shared" si="93"/>
        <v>47</v>
      </c>
      <c r="MF43" s="238"/>
      <c r="MG43" s="231"/>
      <c r="MH43" s="231">
        <v>4</v>
      </c>
      <c r="MI43" s="182">
        <f t="shared" si="94"/>
        <v>43</v>
      </c>
      <c r="MJ43" s="239"/>
      <c r="MK43" s="231"/>
      <c r="ML43" s="231"/>
      <c r="MM43" s="182">
        <f t="shared" si="95"/>
        <v>43</v>
      </c>
      <c r="MN43" s="239"/>
      <c r="MO43" s="138"/>
      <c r="MP43" s="138">
        <v>8</v>
      </c>
      <c r="MQ43" s="174">
        <f t="shared" si="96"/>
        <v>35</v>
      </c>
      <c r="MR43" s="238"/>
      <c r="MS43" s="138"/>
      <c r="MT43" s="138">
        <v>8</v>
      </c>
      <c r="MU43" s="174">
        <f t="shared" si="97"/>
        <v>27</v>
      </c>
      <c r="MV43" s="238"/>
      <c r="MW43" s="138"/>
      <c r="MX43" s="138">
        <v>12</v>
      </c>
      <c r="MY43" s="174">
        <f t="shared" si="98"/>
        <v>15</v>
      </c>
      <c r="MZ43" s="238"/>
      <c r="NA43" s="240">
        <v>48</v>
      </c>
      <c r="NB43" s="240">
        <v>12</v>
      </c>
      <c r="NC43" s="201">
        <f t="shared" si="122"/>
        <v>51</v>
      </c>
      <c r="ND43" s="241"/>
      <c r="NE43" s="240"/>
      <c r="NF43" s="240">
        <v>8</v>
      </c>
      <c r="NG43" s="201">
        <f t="shared" si="123"/>
        <v>43</v>
      </c>
      <c r="NH43" s="241"/>
      <c r="NI43" s="240"/>
      <c r="NJ43" s="240">
        <v>4</v>
      </c>
      <c r="NK43" s="201">
        <f t="shared" si="124"/>
        <v>39</v>
      </c>
      <c r="NL43" s="241"/>
      <c r="NM43" s="240"/>
      <c r="NN43" s="240">
        <v>4</v>
      </c>
      <c r="NO43" s="201">
        <f t="shared" si="125"/>
        <v>35</v>
      </c>
      <c r="NP43" s="241"/>
      <c r="NQ43" s="234"/>
      <c r="NR43" s="234">
        <v>12</v>
      </c>
      <c r="NS43" s="189">
        <f t="shared" si="126"/>
        <v>23</v>
      </c>
      <c r="NT43" s="242"/>
      <c r="NU43" s="234">
        <v>96</v>
      </c>
      <c r="NV43" s="234">
        <v>12</v>
      </c>
      <c r="NW43" s="189">
        <f t="shared" si="99"/>
        <v>107</v>
      </c>
      <c r="NX43" s="242"/>
      <c r="NY43" s="234"/>
      <c r="NZ43" s="234">
        <v>8</v>
      </c>
      <c r="OA43" s="189">
        <f t="shared" si="100"/>
        <v>99</v>
      </c>
      <c r="OB43" s="242"/>
      <c r="OC43" s="234"/>
      <c r="OD43" s="234">
        <v>24</v>
      </c>
      <c r="OE43" s="189">
        <f t="shared" si="101"/>
        <v>75</v>
      </c>
      <c r="OF43" s="242"/>
      <c r="OG43" s="234"/>
      <c r="OH43" s="234"/>
      <c r="OI43" s="189">
        <f t="shared" si="102"/>
        <v>75</v>
      </c>
      <c r="OJ43" s="242"/>
      <c r="OK43" s="234"/>
      <c r="OL43" s="234">
        <v>8</v>
      </c>
      <c r="OM43" s="189">
        <f t="shared" si="103"/>
        <v>67</v>
      </c>
      <c r="ON43" s="242"/>
      <c r="OO43" s="234"/>
      <c r="OP43" s="234">
        <v>8</v>
      </c>
      <c r="OQ43" s="189">
        <f t="shared" si="127"/>
        <v>59</v>
      </c>
      <c r="OR43" s="242"/>
      <c r="OS43" s="234"/>
      <c r="OT43" s="234">
        <v>12</v>
      </c>
      <c r="OU43" s="189">
        <f t="shared" si="128"/>
        <v>47</v>
      </c>
      <c r="OV43" s="242"/>
      <c r="OW43" s="234"/>
      <c r="OX43" s="234">
        <v>8</v>
      </c>
      <c r="OY43" s="189">
        <f t="shared" si="129"/>
        <v>39</v>
      </c>
      <c r="OZ43" s="242"/>
      <c r="PA43" s="234"/>
      <c r="PB43" s="234">
        <v>8</v>
      </c>
      <c r="PC43" s="189">
        <f t="shared" si="130"/>
        <v>31</v>
      </c>
      <c r="PD43" s="242"/>
      <c r="PE43" s="234">
        <v>48</v>
      </c>
      <c r="PF43" s="234">
        <v>8</v>
      </c>
      <c r="PG43" s="189">
        <f t="shared" si="131"/>
        <v>71</v>
      </c>
      <c r="PH43" s="242"/>
      <c r="PI43" s="234"/>
      <c r="PJ43" s="234">
        <v>8</v>
      </c>
      <c r="PK43" s="189">
        <f t="shared" si="132"/>
        <v>63</v>
      </c>
      <c r="PL43" s="242"/>
      <c r="PM43" s="234"/>
      <c r="PN43" s="234">
        <v>12</v>
      </c>
      <c r="PO43" s="189">
        <f t="shared" si="133"/>
        <v>51</v>
      </c>
      <c r="PP43" s="242"/>
      <c r="PQ43" s="234"/>
      <c r="PR43" s="234">
        <f>4+4</f>
        <v>8</v>
      </c>
      <c r="PS43" s="189">
        <f t="shared" si="134"/>
        <v>43</v>
      </c>
      <c r="PT43" s="242"/>
      <c r="PU43" s="234">
        <v>69</v>
      </c>
      <c r="PV43" s="234">
        <v>16</v>
      </c>
      <c r="PW43" s="189">
        <f t="shared" si="135"/>
        <v>96</v>
      </c>
      <c r="PX43" s="242"/>
      <c r="PY43" s="234"/>
      <c r="PZ43" s="234">
        <v>12</v>
      </c>
      <c r="QA43" s="189">
        <f t="shared" si="136"/>
        <v>84</v>
      </c>
      <c r="QB43" s="242"/>
      <c r="QC43" s="234"/>
      <c r="QD43" s="234">
        <v>8</v>
      </c>
      <c r="QE43" s="189">
        <f t="shared" si="137"/>
        <v>76</v>
      </c>
      <c r="QF43" s="242"/>
      <c r="QG43" s="234"/>
      <c r="QH43" s="234"/>
      <c r="QI43" s="189">
        <f t="shared" si="138"/>
        <v>76</v>
      </c>
      <c r="QJ43" s="242"/>
      <c r="QK43" s="234"/>
      <c r="QL43" s="234">
        <v>12</v>
      </c>
      <c r="QM43" s="189">
        <f t="shared" si="139"/>
        <v>64</v>
      </c>
      <c r="QN43" s="242"/>
      <c r="QO43" s="234"/>
      <c r="QP43" s="234">
        <v>8</v>
      </c>
      <c r="QQ43" s="189">
        <f t="shared" si="140"/>
        <v>56</v>
      </c>
      <c r="QR43" s="242"/>
      <c r="QS43" s="203"/>
      <c r="QT43" s="234">
        <v>8</v>
      </c>
      <c r="QU43" s="189">
        <f t="shared" si="141"/>
        <v>48</v>
      </c>
      <c r="QV43" s="242"/>
      <c r="QW43" s="203"/>
      <c r="QX43" s="234">
        <v>4</v>
      </c>
      <c r="QY43" s="189">
        <f t="shared" si="142"/>
        <v>44</v>
      </c>
      <c r="QZ43" s="242"/>
      <c r="RA43" s="203"/>
      <c r="RB43" s="234">
        <v>8</v>
      </c>
      <c r="RC43" s="189">
        <f t="shared" si="143"/>
        <v>36</v>
      </c>
      <c r="RD43" s="242"/>
      <c r="RE43" s="203"/>
      <c r="RF43" s="234">
        <v>8</v>
      </c>
      <c r="RG43" s="189">
        <f t="shared" si="144"/>
        <v>28</v>
      </c>
      <c r="RH43" s="242"/>
      <c r="RI43" s="203"/>
      <c r="RJ43" s="234">
        <v>8</v>
      </c>
      <c r="RK43" s="189">
        <f t="shared" si="145"/>
        <v>20</v>
      </c>
      <c r="RL43" s="242"/>
      <c r="RM43" s="203"/>
      <c r="RN43" s="234">
        <v>8</v>
      </c>
      <c r="RO43" s="189">
        <f t="shared" si="146"/>
        <v>12</v>
      </c>
      <c r="RP43" s="242"/>
      <c r="RQ43" s="203"/>
      <c r="RR43" s="234">
        <v>4</v>
      </c>
      <c r="RS43" s="189">
        <f t="shared" si="147"/>
        <v>8</v>
      </c>
      <c r="RT43" s="242"/>
      <c r="RU43" s="203">
        <v>88</v>
      </c>
      <c r="RV43" s="234">
        <v>4</v>
      </c>
      <c r="RW43" s="189">
        <f t="shared" si="148"/>
        <v>92</v>
      </c>
      <c r="RX43" s="242"/>
      <c r="RY43" s="203"/>
      <c r="RZ43" s="234">
        <v>8</v>
      </c>
      <c r="SA43" s="189">
        <f t="shared" si="104"/>
        <v>84</v>
      </c>
      <c r="SB43" s="242"/>
      <c r="SC43" s="203"/>
      <c r="SD43" s="234"/>
      <c r="SE43" s="189">
        <f t="shared" si="105"/>
        <v>84</v>
      </c>
      <c r="SF43" s="242"/>
      <c r="SG43" s="203"/>
      <c r="SH43" s="234"/>
      <c r="SI43" s="189">
        <f t="shared" si="106"/>
        <v>84</v>
      </c>
      <c r="SJ43" s="242"/>
      <c r="SK43" s="203"/>
      <c r="SL43" s="234"/>
      <c r="SM43" s="189">
        <f t="shared" si="107"/>
        <v>84</v>
      </c>
      <c r="SN43" s="242"/>
      <c r="SO43" s="203"/>
      <c r="SP43" s="234"/>
      <c r="SQ43" s="189">
        <f t="shared" si="108"/>
        <v>84</v>
      </c>
      <c r="SR43" s="242"/>
      <c r="SS43" s="203"/>
      <c r="ST43" s="234"/>
      <c r="SU43" s="189">
        <f t="shared" si="109"/>
        <v>84</v>
      </c>
      <c r="SV43" s="242"/>
      <c r="SW43" s="203"/>
      <c r="SX43" s="234"/>
      <c r="SY43" s="189">
        <f t="shared" si="110"/>
        <v>84</v>
      </c>
      <c r="SZ43" s="242"/>
      <c r="TA43" s="203"/>
      <c r="TB43" s="234">
        <v>4</v>
      </c>
      <c r="TC43" s="189">
        <f t="shared" si="111"/>
        <v>80</v>
      </c>
      <c r="TD43" s="242"/>
      <c r="TE43" s="204">
        <f t="shared" si="112"/>
        <v>204</v>
      </c>
      <c r="TF43" s="205">
        <f t="shared" si="113"/>
        <v>7.8461538461538458</v>
      </c>
      <c r="TG43" s="123"/>
      <c r="TH43" s="204">
        <f t="shared" si="114"/>
        <v>120</v>
      </c>
      <c r="TI43" s="205">
        <f t="shared" si="115"/>
        <v>4.615384615384615</v>
      </c>
      <c r="TJ43" s="124"/>
      <c r="TK43" s="204">
        <f t="shared" si="116"/>
        <v>304</v>
      </c>
      <c r="TL43" s="205">
        <f t="shared" si="117"/>
        <v>11.25925925925926</v>
      </c>
      <c r="TM43" s="124"/>
      <c r="TN43" s="204">
        <f t="shared" si="118"/>
        <v>628</v>
      </c>
      <c r="TO43" s="205">
        <f t="shared" si="119"/>
        <v>7.9493670886075947</v>
      </c>
    </row>
    <row r="44" spans="1:535" ht="28.5" hidden="1" x14ac:dyDescent="0.45">
      <c r="A44" s="207">
        <v>40</v>
      </c>
      <c r="B44" s="298" t="s">
        <v>291</v>
      </c>
      <c r="C44" s="222" t="s">
        <v>145</v>
      </c>
      <c r="D44" s="211">
        <v>15</v>
      </c>
      <c r="E44" s="223"/>
      <c r="F44" s="224"/>
      <c r="G44" s="211">
        <f t="shared" si="149"/>
        <v>15</v>
      </c>
      <c r="H44" s="225"/>
      <c r="I44" s="223"/>
      <c r="J44" s="224"/>
      <c r="K44" s="211">
        <v>15</v>
      </c>
      <c r="L44" s="225"/>
      <c r="M44" s="223"/>
      <c r="N44" s="224"/>
      <c r="O44" s="211">
        <v>15</v>
      </c>
      <c r="P44" s="226"/>
      <c r="Q44" s="223"/>
      <c r="R44" s="224"/>
      <c r="S44" s="211">
        <v>15</v>
      </c>
      <c r="T44" s="225"/>
      <c r="U44" s="227"/>
      <c r="V44" s="228"/>
      <c r="W44" s="165">
        <f t="shared" si="150"/>
        <v>15</v>
      </c>
      <c r="X44" s="229"/>
      <c r="Y44" s="229"/>
      <c r="Z44" s="165">
        <f t="shared" si="13"/>
        <v>15</v>
      </c>
      <c r="AA44" s="137"/>
      <c r="AB44" s="138"/>
      <c r="AC44" s="169">
        <f t="shared" si="14"/>
        <v>15</v>
      </c>
      <c r="AD44" s="137"/>
      <c r="AE44" s="138"/>
      <c r="AF44" s="169">
        <f t="shared" si="15"/>
        <v>15</v>
      </c>
      <c r="AG44" s="138"/>
      <c r="AH44" s="138"/>
      <c r="AI44" s="170">
        <f t="shared" si="16"/>
        <v>15</v>
      </c>
      <c r="AJ44" s="137"/>
      <c r="AK44" s="137"/>
      <c r="AL44" s="141"/>
      <c r="AM44" s="172">
        <f t="shared" si="17"/>
        <v>15</v>
      </c>
      <c r="AN44" s="137"/>
      <c r="AO44" s="141"/>
      <c r="AP44" s="141"/>
      <c r="AQ44" s="172">
        <f t="shared" si="18"/>
        <v>15</v>
      </c>
      <c r="AR44" s="141"/>
      <c r="AS44" s="137"/>
      <c r="AT44" s="141"/>
      <c r="AU44" s="172">
        <f t="shared" si="19"/>
        <v>15</v>
      </c>
      <c r="AV44" s="138"/>
      <c r="AW44" s="138"/>
      <c r="AX44" s="138"/>
      <c r="AY44" s="169">
        <f t="shared" si="20"/>
        <v>15</v>
      </c>
      <c r="AZ44" s="138"/>
      <c r="BA44" s="138"/>
      <c r="BB44" s="169">
        <f t="shared" si="21"/>
        <v>15</v>
      </c>
      <c r="BC44" s="138"/>
      <c r="BD44" s="138"/>
      <c r="BE44" s="169">
        <f t="shared" si="22"/>
        <v>15</v>
      </c>
      <c r="BF44" s="138"/>
      <c r="BG44" s="138"/>
      <c r="BH44" s="174">
        <f t="shared" si="1"/>
        <v>15</v>
      </c>
      <c r="BI44" s="138"/>
      <c r="BJ44" s="138"/>
      <c r="BK44" s="174">
        <f t="shared" si="23"/>
        <v>15</v>
      </c>
      <c r="BL44" s="138"/>
      <c r="BM44" s="138"/>
      <c r="BN44" s="174">
        <f t="shared" si="24"/>
        <v>15</v>
      </c>
      <c r="BO44" s="138"/>
      <c r="BP44" s="138"/>
      <c r="BQ44" s="174">
        <f t="shared" si="25"/>
        <v>15</v>
      </c>
      <c r="BR44" s="138"/>
      <c r="BS44" s="138"/>
      <c r="BT44" s="174">
        <f t="shared" si="151"/>
        <v>15</v>
      </c>
      <c r="BU44" s="138"/>
      <c r="BV44" s="138"/>
      <c r="BW44" s="174">
        <f t="shared" si="26"/>
        <v>15</v>
      </c>
      <c r="BX44" s="138"/>
      <c r="BY44" s="138">
        <v>3</v>
      </c>
      <c r="BZ44" s="174">
        <f t="shared" si="27"/>
        <v>12</v>
      </c>
      <c r="CA44" s="138"/>
      <c r="CB44" s="138"/>
      <c r="CC44" s="175">
        <f t="shared" si="28"/>
        <v>12</v>
      </c>
      <c r="CD44" s="141"/>
      <c r="CE44" s="299"/>
      <c r="CF44" s="176">
        <f t="shared" si="29"/>
        <v>12</v>
      </c>
      <c r="CG44" s="141"/>
      <c r="CH44" s="141"/>
      <c r="CI44" s="176">
        <f t="shared" si="30"/>
        <v>12</v>
      </c>
      <c r="CJ44" s="141"/>
      <c r="CK44" s="141"/>
      <c r="CL44" s="177">
        <f t="shared" si="31"/>
        <v>12</v>
      </c>
      <c r="CM44" s="141"/>
      <c r="CN44" s="141"/>
      <c r="CO44" s="141"/>
      <c r="CP44" s="177">
        <f t="shared" si="32"/>
        <v>12</v>
      </c>
      <c r="CQ44" s="141"/>
      <c r="CR44" s="141"/>
      <c r="CS44" s="141"/>
      <c r="CT44" s="176">
        <f t="shared" si="33"/>
        <v>12</v>
      </c>
      <c r="CU44" s="230"/>
      <c r="CV44" s="141"/>
      <c r="CW44" s="141"/>
      <c r="CX44" s="176">
        <f t="shared" si="34"/>
        <v>12</v>
      </c>
      <c r="CY44" s="141"/>
      <c r="CZ44" s="141"/>
      <c r="DA44" s="141"/>
      <c r="DB44" s="176">
        <f t="shared" si="3"/>
        <v>12</v>
      </c>
      <c r="DC44" s="141"/>
      <c r="DD44" s="141"/>
      <c r="DE44" s="175">
        <f t="shared" si="35"/>
        <v>12</v>
      </c>
      <c r="DF44" s="179"/>
      <c r="DG44" s="141"/>
      <c r="DH44" s="141"/>
      <c r="DI44" s="176">
        <f t="shared" si="36"/>
        <v>12</v>
      </c>
      <c r="DJ44" s="180"/>
      <c r="DK44" s="180"/>
      <c r="DL44" s="176">
        <f t="shared" si="37"/>
        <v>12</v>
      </c>
      <c r="DM44" s="141"/>
      <c r="DN44" s="141"/>
      <c r="DO44" s="177">
        <f t="shared" si="38"/>
        <v>12</v>
      </c>
      <c r="DP44" s="137"/>
      <c r="DQ44" s="141"/>
      <c r="DR44" s="141"/>
      <c r="DS44" s="177">
        <f t="shared" si="39"/>
        <v>12</v>
      </c>
      <c r="DT44" s="137"/>
      <c r="DU44" s="141"/>
      <c r="DV44" s="141"/>
      <c r="DW44" s="177">
        <f t="shared" si="40"/>
        <v>12</v>
      </c>
      <c r="DX44" s="141"/>
      <c r="DY44" s="141"/>
      <c r="DZ44" s="177">
        <f t="shared" si="41"/>
        <v>12</v>
      </c>
      <c r="EA44" s="138"/>
      <c r="EB44" s="138"/>
      <c r="EC44" s="175">
        <f t="shared" si="42"/>
        <v>12</v>
      </c>
      <c r="ED44" s="137"/>
      <c r="EE44" s="138"/>
      <c r="EF44" s="138"/>
      <c r="EG44" s="174">
        <f t="shared" si="43"/>
        <v>12</v>
      </c>
      <c r="EH44" s="138"/>
      <c r="EI44" s="138"/>
      <c r="EJ44" s="174">
        <f t="shared" si="44"/>
        <v>12</v>
      </c>
      <c r="EK44" s="231"/>
      <c r="EL44" s="231"/>
      <c r="EM44" s="182">
        <f t="shared" si="45"/>
        <v>12</v>
      </c>
      <c r="EN44" s="137"/>
      <c r="EO44" s="231"/>
      <c r="EP44" s="231"/>
      <c r="EQ44" s="182">
        <f t="shared" si="46"/>
        <v>12</v>
      </c>
      <c r="ER44" s="232"/>
      <c r="ES44" s="232"/>
      <c r="ET44" s="184">
        <f t="shared" si="47"/>
        <v>12</v>
      </c>
      <c r="EU44" s="137"/>
      <c r="EV44" s="232"/>
      <c r="EW44" s="232"/>
      <c r="EX44" s="184">
        <f t="shared" si="48"/>
        <v>12</v>
      </c>
      <c r="EY44" s="233"/>
      <c r="EZ44" s="231"/>
      <c r="FA44" s="231"/>
      <c r="FB44" s="184">
        <f t="shared" si="49"/>
        <v>12</v>
      </c>
      <c r="FC44" s="231"/>
      <c r="FD44" s="231"/>
      <c r="FE44" s="182">
        <f t="shared" si="50"/>
        <v>12</v>
      </c>
      <c r="FF44" s="231"/>
      <c r="FG44" s="231"/>
      <c r="FH44" s="182">
        <f t="shared" si="51"/>
        <v>12</v>
      </c>
      <c r="FI44" s="231"/>
      <c r="FJ44" s="231"/>
      <c r="FK44" s="182">
        <f t="shared" si="52"/>
        <v>12</v>
      </c>
      <c r="FL44" s="231"/>
      <c r="FM44" s="231"/>
      <c r="FN44" s="182">
        <f t="shared" si="53"/>
        <v>12</v>
      </c>
      <c r="FO44" s="137"/>
      <c r="FP44" s="231"/>
      <c r="FQ44" s="231"/>
      <c r="FR44" s="182">
        <f t="shared" si="54"/>
        <v>12</v>
      </c>
      <c r="FS44" s="137"/>
      <c r="FT44" s="231"/>
      <c r="FU44" s="231"/>
      <c r="FV44" s="182">
        <f t="shared" si="55"/>
        <v>12</v>
      </c>
      <c r="FW44" s="137"/>
      <c r="FX44" s="231"/>
      <c r="FY44" s="231">
        <v>3</v>
      </c>
      <c r="FZ44" s="182">
        <f t="shared" si="56"/>
        <v>9</v>
      </c>
      <c r="GA44" s="231"/>
      <c r="GB44" s="231"/>
      <c r="GC44" s="182">
        <f t="shared" si="57"/>
        <v>9</v>
      </c>
      <c r="GD44" s="231"/>
      <c r="GE44" s="231"/>
      <c r="GF44" s="188">
        <f t="shared" si="58"/>
        <v>9</v>
      </c>
      <c r="GG44" s="137"/>
      <c r="GH44" s="231">
        <v>6</v>
      </c>
      <c r="GI44" s="231"/>
      <c r="GJ44" s="188">
        <f t="shared" si="120"/>
        <v>15</v>
      </c>
      <c r="GK44" s="142" t="s">
        <v>292</v>
      </c>
      <c r="GL44" s="231"/>
      <c r="GM44" s="231"/>
      <c r="GN44" s="182">
        <f t="shared" si="121"/>
        <v>15</v>
      </c>
      <c r="GO44" s="231"/>
      <c r="GP44" s="231"/>
      <c r="GQ44" s="182">
        <f t="shared" si="59"/>
        <v>15</v>
      </c>
      <c r="GR44" s="231"/>
      <c r="GS44" s="231"/>
      <c r="GT44" s="182">
        <f t="shared" si="60"/>
        <v>15</v>
      </c>
      <c r="GU44" s="231"/>
      <c r="GV44" s="231"/>
      <c r="GW44" s="182">
        <f t="shared" si="61"/>
        <v>15</v>
      </c>
      <c r="GX44" s="231"/>
      <c r="GY44" s="231"/>
      <c r="GZ44" s="182">
        <f t="shared" si="62"/>
        <v>15</v>
      </c>
      <c r="HA44" s="138"/>
      <c r="HB44" s="231"/>
      <c r="HC44" s="182">
        <f t="shared" si="63"/>
        <v>15</v>
      </c>
      <c r="HD44" s="138"/>
      <c r="HE44" s="231"/>
      <c r="HF44" s="182">
        <f t="shared" si="64"/>
        <v>15</v>
      </c>
      <c r="HG44" s="231"/>
      <c r="HH44" s="231"/>
      <c r="HI44" s="182">
        <f t="shared" si="4"/>
        <v>15</v>
      </c>
      <c r="HJ44" s="231"/>
      <c r="HK44" s="231"/>
      <c r="HL44" s="182">
        <f t="shared" si="5"/>
        <v>15</v>
      </c>
      <c r="HM44" s="137"/>
      <c r="HN44" s="231"/>
      <c r="HO44" s="231"/>
      <c r="HP44" s="182">
        <f t="shared" si="65"/>
        <v>15</v>
      </c>
      <c r="HQ44" s="231"/>
      <c r="HR44" s="231"/>
      <c r="HS44" s="231"/>
      <c r="HT44" s="182">
        <f t="shared" si="66"/>
        <v>15</v>
      </c>
      <c r="HU44" s="231"/>
      <c r="HV44" s="231"/>
      <c r="HW44" s="231"/>
      <c r="HX44" s="182">
        <f t="shared" si="67"/>
        <v>15</v>
      </c>
      <c r="HY44" s="231"/>
      <c r="HZ44" s="231"/>
      <c r="IA44" s="182">
        <f t="shared" si="68"/>
        <v>15</v>
      </c>
      <c r="IB44" s="231"/>
      <c r="IC44" s="231"/>
      <c r="ID44" s="182">
        <f t="shared" si="69"/>
        <v>15</v>
      </c>
      <c r="IE44" s="138"/>
      <c r="IF44" s="138"/>
      <c r="IG44" s="175">
        <f t="shared" si="70"/>
        <v>15</v>
      </c>
      <c r="IH44" s="137"/>
      <c r="II44" s="138"/>
      <c r="IJ44" s="138"/>
      <c r="IK44" s="175">
        <f t="shared" si="71"/>
        <v>15</v>
      </c>
      <c r="IL44" s="137"/>
      <c r="IM44" s="231"/>
      <c r="IN44" s="231"/>
      <c r="IO44" s="182">
        <f t="shared" si="72"/>
        <v>15</v>
      </c>
      <c r="IP44" s="231"/>
      <c r="IQ44" s="231"/>
      <c r="IR44" s="182">
        <f t="shared" si="6"/>
        <v>15</v>
      </c>
      <c r="IS44" s="231"/>
      <c r="IT44" s="231"/>
      <c r="IU44" s="182">
        <f t="shared" si="7"/>
        <v>15</v>
      </c>
      <c r="IV44" s="231"/>
      <c r="IW44" s="231"/>
      <c r="IX44" s="182">
        <f t="shared" si="8"/>
        <v>15</v>
      </c>
      <c r="IY44" s="234"/>
      <c r="IZ44" s="234"/>
      <c r="JA44" s="189">
        <f t="shared" si="9"/>
        <v>15</v>
      </c>
      <c r="JB44" s="234"/>
      <c r="JC44" s="234"/>
      <c r="JD44" s="189">
        <f t="shared" si="73"/>
        <v>15</v>
      </c>
      <c r="JE44" s="234"/>
      <c r="JF44" s="234"/>
      <c r="JG44" s="189">
        <f t="shared" si="74"/>
        <v>15</v>
      </c>
      <c r="JH44" s="141"/>
      <c r="JI44" s="141"/>
      <c r="JJ44" s="190">
        <f t="shared" si="75"/>
        <v>15</v>
      </c>
      <c r="JK44" s="137"/>
      <c r="JL44" s="141"/>
      <c r="JM44" s="141"/>
      <c r="JN44" s="190">
        <f t="shared" si="76"/>
        <v>15</v>
      </c>
      <c r="JO44" s="137"/>
      <c r="JP44" s="235"/>
      <c r="JQ44" s="235"/>
      <c r="JR44" s="191">
        <f t="shared" si="77"/>
        <v>15</v>
      </c>
      <c r="JS44" s="155"/>
      <c r="JT44" s="236"/>
      <c r="JU44" s="236"/>
      <c r="JV44" s="194">
        <f t="shared" si="78"/>
        <v>15</v>
      </c>
      <c r="JW44" s="235"/>
      <c r="JX44" s="235"/>
      <c r="JY44" s="194">
        <f t="shared" si="79"/>
        <v>15</v>
      </c>
      <c r="JZ44" s="138"/>
      <c r="KA44" s="138"/>
      <c r="KB44" s="190">
        <f t="shared" si="80"/>
        <v>15</v>
      </c>
      <c r="KC44" s="155"/>
      <c r="KD44" s="138"/>
      <c r="KE44" s="138"/>
      <c r="KF44" s="190">
        <f t="shared" si="81"/>
        <v>15</v>
      </c>
      <c r="KG44" s="234"/>
      <c r="KH44" s="234"/>
      <c r="KI44" s="191">
        <f t="shared" si="82"/>
        <v>15</v>
      </c>
      <c r="KJ44" s="155"/>
      <c r="KK44" s="234"/>
      <c r="KL44" s="234"/>
      <c r="KM44" s="191">
        <f t="shared" si="83"/>
        <v>15</v>
      </c>
      <c r="KN44" s="155"/>
      <c r="KO44" s="234"/>
      <c r="KP44" s="234"/>
      <c r="KQ44" s="191">
        <f t="shared" si="84"/>
        <v>15</v>
      </c>
      <c r="KR44" s="138"/>
      <c r="KS44" s="138"/>
      <c r="KT44" s="174">
        <f t="shared" si="85"/>
        <v>15</v>
      </c>
      <c r="KU44" s="138"/>
      <c r="KV44" s="138"/>
      <c r="KW44" s="138"/>
      <c r="KX44" s="194">
        <f t="shared" si="86"/>
        <v>15</v>
      </c>
      <c r="KY44" s="236"/>
      <c r="KZ44" s="236"/>
      <c r="LA44" s="236"/>
      <c r="LB44" s="194">
        <f t="shared" si="87"/>
        <v>15</v>
      </c>
      <c r="LC44" s="236"/>
      <c r="LD44" s="236">
        <v>6</v>
      </c>
      <c r="LE44" s="194">
        <f t="shared" si="10"/>
        <v>9</v>
      </c>
      <c r="LF44" s="138"/>
      <c r="LG44" s="138"/>
      <c r="LH44" s="174">
        <f t="shared" si="11"/>
        <v>9</v>
      </c>
      <c r="LI44" s="237"/>
      <c r="LJ44" s="237"/>
      <c r="LK44" s="196">
        <f t="shared" si="88"/>
        <v>9</v>
      </c>
      <c r="LL44" s="138"/>
      <c r="LM44" s="138"/>
      <c r="LN44" s="138"/>
      <c r="LO44" s="174">
        <f t="shared" si="89"/>
        <v>9</v>
      </c>
      <c r="LP44" s="138"/>
      <c r="LQ44" s="138"/>
      <c r="LR44" s="138"/>
      <c r="LS44" s="174">
        <f t="shared" si="90"/>
        <v>9</v>
      </c>
      <c r="LT44" s="238"/>
      <c r="LU44" s="138"/>
      <c r="LV44" s="138"/>
      <c r="LW44" s="174">
        <f t="shared" si="91"/>
        <v>9</v>
      </c>
      <c r="LX44" s="238"/>
      <c r="LY44" s="138"/>
      <c r="LZ44" s="138"/>
      <c r="MA44" s="174">
        <f t="shared" si="92"/>
        <v>9</v>
      </c>
      <c r="MB44" s="238"/>
      <c r="MC44" s="138"/>
      <c r="MD44" s="138"/>
      <c r="ME44" s="174">
        <f t="shared" si="93"/>
        <v>9</v>
      </c>
      <c r="MF44" s="238"/>
      <c r="MG44" s="231"/>
      <c r="MH44" s="231"/>
      <c r="MI44" s="182">
        <f t="shared" si="94"/>
        <v>9</v>
      </c>
      <c r="MJ44" s="239"/>
      <c r="MK44" s="231"/>
      <c r="ML44" s="231"/>
      <c r="MM44" s="182">
        <f t="shared" si="95"/>
        <v>9</v>
      </c>
      <c r="MN44" s="239"/>
      <c r="MO44" s="138"/>
      <c r="MP44" s="138"/>
      <c r="MQ44" s="174">
        <f t="shared" si="96"/>
        <v>9</v>
      </c>
      <c r="MR44" s="238"/>
      <c r="MS44" s="138"/>
      <c r="MT44" s="138"/>
      <c r="MU44" s="174">
        <f t="shared" si="97"/>
        <v>9</v>
      </c>
      <c r="MV44" s="238"/>
      <c r="MW44" s="138"/>
      <c r="MX44" s="138"/>
      <c r="MY44" s="174">
        <f t="shared" si="98"/>
        <v>9</v>
      </c>
      <c r="MZ44" s="238"/>
      <c r="NA44" s="240"/>
      <c r="NB44" s="240"/>
      <c r="NC44" s="201">
        <f t="shared" si="122"/>
        <v>9</v>
      </c>
      <c r="ND44" s="241"/>
      <c r="NE44" s="240"/>
      <c r="NF44" s="240"/>
      <c r="NG44" s="201">
        <f t="shared" si="123"/>
        <v>9</v>
      </c>
      <c r="NH44" s="241"/>
      <c r="NI44" s="240">
        <v>6</v>
      </c>
      <c r="NJ44" s="240"/>
      <c r="NK44" s="201">
        <f t="shared" si="124"/>
        <v>15</v>
      </c>
      <c r="NL44" s="241"/>
      <c r="NM44" s="240"/>
      <c r="NN44" s="240"/>
      <c r="NO44" s="201">
        <f t="shared" si="125"/>
        <v>15</v>
      </c>
      <c r="NP44" s="241"/>
      <c r="NQ44" s="234"/>
      <c r="NR44" s="234"/>
      <c r="NS44" s="189">
        <f t="shared" si="126"/>
        <v>15</v>
      </c>
      <c r="NT44" s="242"/>
      <c r="NU44" s="234"/>
      <c r="NV44" s="234"/>
      <c r="NW44" s="189">
        <f t="shared" si="99"/>
        <v>15</v>
      </c>
      <c r="NX44" s="242"/>
      <c r="NY44" s="234"/>
      <c r="NZ44" s="234"/>
      <c r="OA44" s="189">
        <f t="shared" si="100"/>
        <v>15</v>
      </c>
      <c r="OB44" s="242"/>
      <c r="OC44" s="234"/>
      <c r="OD44" s="234"/>
      <c r="OE44" s="189">
        <f t="shared" si="101"/>
        <v>15</v>
      </c>
      <c r="OF44" s="242"/>
      <c r="OG44" s="234"/>
      <c r="OH44" s="234"/>
      <c r="OI44" s="189">
        <f t="shared" si="102"/>
        <v>15</v>
      </c>
      <c r="OJ44" s="242"/>
      <c r="OK44" s="234"/>
      <c r="OL44" s="234"/>
      <c r="OM44" s="189">
        <f t="shared" si="103"/>
        <v>15</v>
      </c>
      <c r="ON44" s="242"/>
      <c r="OO44" s="234"/>
      <c r="OP44" s="234"/>
      <c r="OQ44" s="189">
        <f t="shared" si="127"/>
        <v>15</v>
      </c>
      <c r="OR44" s="242"/>
      <c r="OS44" s="234"/>
      <c r="OT44" s="234"/>
      <c r="OU44" s="189">
        <f t="shared" si="128"/>
        <v>15</v>
      </c>
      <c r="OV44" s="242"/>
      <c r="OW44" s="234"/>
      <c r="OX44" s="234"/>
      <c r="OY44" s="189">
        <f t="shared" si="129"/>
        <v>15</v>
      </c>
      <c r="OZ44" s="242"/>
      <c r="PA44" s="234"/>
      <c r="PB44" s="234"/>
      <c r="PC44" s="189">
        <f t="shared" si="130"/>
        <v>15</v>
      </c>
      <c r="PD44" s="242"/>
      <c r="PE44" s="234"/>
      <c r="PF44" s="234"/>
      <c r="PG44" s="189">
        <f t="shared" si="131"/>
        <v>15</v>
      </c>
      <c r="PH44" s="242"/>
      <c r="PI44" s="234"/>
      <c r="PJ44" s="234"/>
      <c r="PK44" s="189">
        <f t="shared" si="132"/>
        <v>15</v>
      </c>
      <c r="PL44" s="242"/>
      <c r="PM44" s="234"/>
      <c r="PN44" s="234"/>
      <c r="PO44" s="189">
        <f t="shared" si="133"/>
        <v>15</v>
      </c>
      <c r="PP44" s="242"/>
      <c r="PQ44" s="234"/>
      <c r="PR44" s="234"/>
      <c r="PS44" s="189">
        <f t="shared" si="134"/>
        <v>15</v>
      </c>
      <c r="PT44" s="242"/>
      <c r="PU44" s="234"/>
      <c r="PV44" s="234"/>
      <c r="PW44" s="189">
        <f t="shared" si="135"/>
        <v>15</v>
      </c>
      <c r="PX44" s="242"/>
      <c r="PY44" s="234"/>
      <c r="PZ44" s="234"/>
      <c r="QA44" s="189">
        <f t="shared" si="136"/>
        <v>15</v>
      </c>
      <c r="QB44" s="242"/>
      <c r="QC44" s="234"/>
      <c r="QD44" s="234"/>
      <c r="QE44" s="189">
        <f t="shared" si="137"/>
        <v>15</v>
      </c>
      <c r="QF44" s="242"/>
      <c r="QG44" s="234"/>
      <c r="QH44" s="234"/>
      <c r="QI44" s="189">
        <f t="shared" si="138"/>
        <v>15</v>
      </c>
      <c r="QJ44" s="242"/>
      <c r="QK44" s="234"/>
      <c r="QL44" s="234"/>
      <c r="QM44" s="189">
        <f t="shared" si="139"/>
        <v>15</v>
      </c>
      <c r="QN44" s="242"/>
      <c r="QO44" s="234"/>
      <c r="QP44" s="234"/>
      <c r="QQ44" s="189">
        <f t="shared" si="140"/>
        <v>15</v>
      </c>
      <c r="QR44" s="242"/>
      <c r="QS44" s="203"/>
      <c r="QT44" s="234"/>
      <c r="QU44" s="189">
        <f t="shared" si="141"/>
        <v>15</v>
      </c>
      <c r="QV44" s="242"/>
      <c r="QW44" s="203"/>
      <c r="QX44" s="234"/>
      <c r="QY44" s="189">
        <f t="shared" si="142"/>
        <v>15</v>
      </c>
      <c r="QZ44" s="242"/>
      <c r="RA44" s="203"/>
      <c r="RB44" s="234"/>
      <c r="RC44" s="189">
        <f t="shared" si="143"/>
        <v>15</v>
      </c>
      <c r="RD44" s="242"/>
      <c r="RE44" s="203"/>
      <c r="RF44" s="234"/>
      <c r="RG44" s="189">
        <f t="shared" si="144"/>
        <v>15</v>
      </c>
      <c r="RH44" s="242"/>
      <c r="RI44" s="203"/>
      <c r="RJ44" s="234"/>
      <c r="RK44" s="189">
        <f t="shared" si="145"/>
        <v>15</v>
      </c>
      <c r="RL44" s="242"/>
      <c r="RM44" s="203"/>
      <c r="RN44" s="234"/>
      <c r="RO44" s="189">
        <f t="shared" si="146"/>
        <v>15</v>
      </c>
      <c r="RP44" s="242"/>
      <c r="RQ44" s="203"/>
      <c r="RR44" s="234"/>
      <c r="RS44" s="189">
        <f t="shared" si="147"/>
        <v>15</v>
      </c>
      <c r="RT44" s="242"/>
      <c r="RU44" s="203"/>
      <c r="RV44" s="234"/>
      <c r="RW44" s="189">
        <f t="shared" si="148"/>
        <v>15</v>
      </c>
      <c r="RX44" s="242"/>
      <c r="RY44" s="203"/>
      <c r="RZ44" s="234"/>
      <c r="SA44" s="189">
        <f t="shared" si="104"/>
        <v>15</v>
      </c>
      <c r="SB44" s="242"/>
      <c r="SC44" s="203"/>
      <c r="SD44" s="234"/>
      <c r="SE44" s="189">
        <f t="shared" si="105"/>
        <v>15</v>
      </c>
      <c r="SF44" s="242"/>
      <c r="SG44" s="203"/>
      <c r="SH44" s="234"/>
      <c r="SI44" s="189">
        <f t="shared" si="106"/>
        <v>15</v>
      </c>
      <c r="SJ44" s="242"/>
      <c r="SK44" s="203"/>
      <c r="SL44" s="234"/>
      <c r="SM44" s="189">
        <f t="shared" si="107"/>
        <v>15</v>
      </c>
      <c r="SN44" s="242"/>
      <c r="SO44" s="203"/>
      <c r="SP44" s="234"/>
      <c r="SQ44" s="189">
        <f t="shared" si="108"/>
        <v>15</v>
      </c>
      <c r="SR44" s="242"/>
      <c r="SS44" s="203"/>
      <c r="ST44" s="234"/>
      <c r="SU44" s="189">
        <f t="shared" si="109"/>
        <v>15</v>
      </c>
      <c r="SV44" s="242"/>
      <c r="SW44" s="203"/>
      <c r="SX44" s="234"/>
      <c r="SY44" s="189">
        <f t="shared" si="110"/>
        <v>15</v>
      </c>
      <c r="SZ44" s="242"/>
      <c r="TA44" s="203"/>
      <c r="TB44" s="234"/>
      <c r="TC44" s="189">
        <f t="shared" si="111"/>
        <v>15</v>
      </c>
      <c r="TD44" s="242"/>
      <c r="TE44" s="204">
        <f t="shared" si="112"/>
        <v>3</v>
      </c>
      <c r="TF44" s="205">
        <f t="shared" si="113"/>
        <v>0.11538461538461539</v>
      </c>
      <c r="TG44" s="123"/>
      <c r="TH44" s="204">
        <f t="shared" si="114"/>
        <v>0</v>
      </c>
      <c r="TI44" s="205">
        <f t="shared" si="115"/>
        <v>0</v>
      </c>
      <c r="TJ44" s="124"/>
      <c r="TK44" s="204">
        <f t="shared" si="116"/>
        <v>6</v>
      </c>
      <c r="TL44" s="205">
        <f t="shared" si="117"/>
        <v>0.22222222222222221</v>
      </c>
      <c r="TM44" s="124"/>
      <c r="TN44" s="204">
        <f t="shared" si="118"/>
        <v>9</v>
      </c>
      <c r="TO44" s="205">
        <f t="shared" si="119"/>
        <v>0.11392405063291139</v>
      </c>
    </row>
    <row r="45" spans="1:535" ht="24" hidden="1" customHeight="1" thickBot="1" x14ac:dyDescent="0.5">
      <c r="A45" s="207">
        <v>41</v>
      </c>
      <c r="B45" s="300" t="s">
        <v>103</v>
      </c>
      <c r="C45" s="127" t="s">
        <v>108</v>
      </c>
      <c r="D45" s="211">
        <v>0</v>
      </c>
      <c r="E45" s="282"/>
      <c r="F45" s="129"/>
      <c r="G45" s="211">
        <f t="shared" si="149"/>
        <v>0</v>
      </c>
      <c r="H45" s="130"/>
      <c r="I45" s="282"/>
      <c r="J45" s="129"/>
      <c r="K45" s="211">
        <v>0</v>
      </c>
      <c r="L45" s="130"/>
      <c r="M45" s="282"/>
      <c r="N45" s="129"/>
      <c r="O45" s="211">
        <v>0</v>
      </c>
      <c r="P45" s="131"/>
      <c r="Q45" s="282"/>
      <c r="R45" s="129"/>
      <c r="S45" s="211">
        <v>0</v>
      </c>
      <c r="T45" s="130"/>
      <c r="U45" s="133"/>
      <c r="V45" s="134"/>
      <c r="W45" s="165">
        <f t="shared" si="150"/>
        <v>0</v>
      </c>
      <c r="X45" s="136"/>
      <c r="Y45" s="136"/>
      <c r="Z45" s="165">
        <f t="shared" si="13"/>
        <v>0</v>
      </c>
      <c r="AA45" s="137"/>
      <c r="AB45" s="138"/>
      <c r="AC45" s="169">
        <f t="shared" si="14"/>
        <v>0</v>
      </c>
      <c r="AD45" s="137"/>
      <c r="AE45" s="138"/>
      <c r="AF45" s="169">
        <f t="shared" si="15"/>
        <v>0</v>
      </c>
      <c r="AG45" s="138"/>
      <c r="AH45" s="138"/>
      <c r="AI45" s="170">
        <f t="shared" si="16"/>
        <v>0</v>
      </c>
      <c r="AJ45" s="137"/>
      <c r="AK45" s="137"/>
      <c r="AL45" s="141"/>
      <c r="AM45" s="172">
        <f t="shared" si="17"/>
        <v>0</v>
      </c>
      <c r="AN45" s="137"/>
      <c r="AO45" s="141"/>
      <c r="AP45" s="141"/>
      <c r="AQ45" s="172">
        <f t="shared" si="18"/>
        <v>0</v>
      </c>
      <c r="AR45" s="141"/>
      <c r="AS45" s="137"/>
      <c r="AT45" s="141"/>
      <c r="AU45" s="172">
        <f t="shared" si="19"/>
        <v>0</v>
      </c>
      <c r="AV45" s="138"/>
      <c r="AW45" s="138"/>
      <c r="AX45" s="138"/>
      <c r="AY45" s="169">
        <f t="shared" si="20"/>
        <v>0</v>
      </c>
      <c r="AZ45" s="138"/>
      <c r="BA45" s="138"/>
      <c r="BB45" s="169">
        <f t="shared" si="21"/>
        <v>0</v>
      </c>
      <c r="BC45" s="138"/>
      <c r="BD45" s="138"/>
      <c r="BE45" s="169">
        <f t="shared" si="22"/>
        <v>0</v>
      </c>
      <c r="BF45" s="138"/>
      <c r="BG45" s="138"/>
      <c r="BH45" s="174">
        <f t="shared" si="1"/>
        <v>0</v>
      </c>
      <c r="BI45" s="138"/>
      <c r="BJ45" s="138"/>
      <c r="BK45" s="174">
        <f t="shared" si="23"/>
        <v>0</v>
      </c>
      <c r="BL45" s="138"/>
      <c r="BM45" s="138"/>
      <c r="BN45" s="174">
        <f t="shared" si="24"/>
        <v>0</v>
      </c>
      <c r="BO45" s="138"/>
      <c r="BP45" s="138"/>
      <c r="BQ45" s="174">
        <f t="shared" si="25"/>
        <v>0</v>
      </c>
      <c r="BR45" s="138"/>
      <c r="BS45" s="138"/>
      <c r="BT45" s="174">
        <f t="shared" si="151"/>
        <v>0</v>
      </c>
      <c r="BU45" s="138"/>
      <c r="BV45" s="138"/>
      <c r="BW45" s="174">
        <f t="shared" si="26"/>
        <v>0</v>
      </c>
      <c r="BX45" s="138"/>
      <c r="BY45" s="138"/>
      <c r="BZ45" s="174">
        <f t="shared" si="27"/>
        <v>0</v>
      </c>
      <c r="CA45" s="138"/>
      <c r="CB45" s="138"/>
      <c r="CC45" s="175">
        <f t="shared" si="28"/>
        <v>0</v>
      </c>
      <c r="CD45" s="141"/>
      <c r="CE45" s="299"/>
      <c r="CF45" s="176">
        <f t="shared" si="29"/>
        <v>0</v>
      </c>
      <c r="CG45" s="141"/>
      <c r="CH45" s="141"/>
      <c r="CI45" s="176">
        <f t="shared" si="30"/>
        <v>0</v>
      </c>
      <c r="CJ45" s="141"/>
      <c r="CK45" s="141"/>
      <c r="CL45" s="177">
        <f t="shared" si="31"/>
        <v>0</v>
      </c>
      <c r="CM45" s="141"/>
      <c r="CN45" s="141"/>
      <c r="CO45" s="141"/>
      <c r="CP45" s="177">
        <f t="shared" si="32"/>
        <v>0</v>
      </c>
      <c r="CQ45" s="141"/>
      <c r="CR45" s="141"/>
      <c r="CS45" s="141"/>
      <c r="CT45" s="176">
        <f t="shared" si="33"/>
        <v>0</v>
      </c>
      <c r="CU45" s="230"/>
      <c r="CV45" s="141"/>
      <c r="CW45" s="141"/>
      <c r="CX45" s="176">
        <f t="shared" si="34"/>
        <v>0</v>
      </c>
      <c r="CY45" s="141"/>
      <c r="CZ45" s="141"/>
      <c r="DA45" s="141"/>
      <c r="DB45" s="176">
        <f t="shared" si="3"/>
        <v>0</v>
      </c>
      <c r="DC45" s="141"/>
      <c r="DD45" s="141"/>
      <c r="DE45" s="175">
        <f t="shared" si="35"/>
        <v>0</v>
      </c>
      <c r="DF45" s="179"/>
      <c r="DG45" s="141"/>
      <c r="DH45" s="141"/>
      <c r="DI45" s="176">
        <f t="shared" si="36"/>
        <v>0</v>
      </c>
      <c r="DJ45" s="180"/>
      <c r="DK45" s="180"/>
      <c r="DL45" s="176">
        <f t="shared" si="37"/>
        <v>0</v>
      </c>
      <c r="DM45" s="141"/>
      <c r="DN45" s="141"/>
      <c r="DO45" s="177">
        <f t="shared" si="38"/>
        <v>0</v>
      </c>
      <c r="DP45" s="137"/>
      <c r="DQ45" s="141"/>
      <c r="DR45" s="141"/>
      <c r="DS45" s="177">
        <f t="shared" si="39"/>
        <v>0</v>
      </c>
      <c r="DT45" s="137"/>
      <c r="DU45" s="141"/>
      <c r="DV45" s="141"/>
      <c r="DW45" s="177">
        <f t="shared" si="40"/>
        <v>0</v>
      </c>
      <c r="DX45" s="141"/>
      <c r="DY45" s="141"/>
      <c r="DZ45" s="177">
        <f t="shared" si="41"/>
        <v>0</v>
      </c>
      <c r="EA45" s="138"/>
      <c r="EB45" s="138"/>
      <c r="EC45" s="175">
        <f t="shared" si="42"/>
        <v>0</v>
      </c>
      <c r="ED45" s="137"/>
      <c r="EE45" s="138"/>
      <c r="EF45" s="138"/>
      <c r="EG45" s="174">
        <f t="shared" si="43"/>
        <v>0</v>
      </c>
      <c r="EH45" s="138"/>
      <c r="EI45" s="138"/>
      <c r="EJ45" s="174">
        <f t="shared" si="44"/>
        <v>0</v>
      </c>
      <c r="EK45" s="231"/>
      <c r="EL45" s="231"/>
      <c r="EM45" s="182">
        <f t="shared" si="45"/>
        <v>0</v>
      </c>
      <c r="EN45" s="137"/>
      <c r="EO45" s="231"/>
      <c r="EP45" s="231"/>
      <c r="EQ45" s="182">
        <f t="shared" si="46"/>
        <v>0</v>
      </c>
      <c r="ER45" s="232"/>
      <c r="ES45" s="232"/>
      <c r="ET45" s="184">
        <f t="shared" si="47"/>
        <v>0</v>
      </c>
      <c r="EU45" s="137"/>
      <c r="EV45" s="232"/>
      <c r="EW45" s="232"/>
      <c r="EX45" s="184">
        <f t="shared" si="48"/>
        <v>0</v>
      </c>
      <c r="EY45" s="233"/>
      <c r="EZ45" s="231"/>
      <c r="FA45" s="231"/>
      <c r="FB45" s="184">
        <f t="shared" si="49"/>
        <v>0</v>
      </c>
      <c r="FC45" s="231"/>
      <c r="FD45" s="231"/>
      <c r="FE45" s="182">
        <f t="shared" si="50"/>
        <v>0</v>
      </c>
      <c r="FF45" s="231"/>
      <c r="FG45" s="231"/>
      <c r="FH45" s="182">
        <f t="shared" si="51"/>
        <v>0</v>
      </c>
      <c r="FI45" s="231"/>
      <c r="FJ45" s="231"/>
      <c r="FK45" s="182">
        <f t="shared" si="52"/>
        <v>0</v>
      </c>
      <c r="FL45" s="231"/>
      <c r="FM45" s="231"/>
      <c r="FN45" s="182">
        <f t="shared" si="53"/>
        <v>0</v>
      </c>
      <c r="FO45" s="137"/>
      <c r="FP45" s="231"/>
      <c r="FQ45" s="231"/>
      <c r="FR45" s="182">
        <f t="shared" si="54"/>
        <v>0</v>
      </c>
      <c r="FS45" s="137"/>
      <c r="FT45" s="231"/>
      <c r="FU45" s="231"/>
      <c r="FV45" s="182">
        <f t="shared" si="55"/>
        <v>0</v>
      </c>
      <c r="FW45" s="137"/>
      <c r="FX45" s="231"/>
      <c r="FY45" s="231"/>
      <c r="FZ45" s="182">
        <f t="shared" si="56"/>
        <v>0</v>
      </c>
      <c r="GA45" s="231"/>
      <c r="GB45" s="231"/>
      <c r="GC45" s="182">
        <f t="shared" si="57"/>
        <v>0</v>
      </c>
      <c r="GD45" s="231"/>
      <c r="GE45" s="231"/>
      <c r="GF45" s="188">
        <f t="shared" si="58"/>
        <v>0</v>
      </c>
      <c r="GG45" s="137"/>
      <c r="GH45" s="231"/>
      <c r="GI45" s="231"/>
      <c r="GJ45" s="188">
        <f t="shared" si="120"/>
        <v>0</v>
      </c>
      <c r="GK45" s="137"/>
      <c r="GL45" s="231"/>
      <c r="GM45" s="231"/>
      <c r="GN45" s="182">
        <f t="shared" si="121"/>
        <v>0</v>
      </c>
      <c r="GO45" s="231"/>
      <c r="GP45" s="231"/>
      <c r="GQ45" s="182">
        <f t="shared" si="59"/>
        <v>0</v>
      </c>
      <c r="GR45" s="231"/>
      <c r="GS45" s="231"/>
      <c r="GT45" s="182">
        <f t="shared" si="60"/>
        <v>0</v>
      </c>
      <c r="GU45" s="231"/>
      <c r="GV45" s="231"/>
      <c r="GW45" s="182">
        <f t="shared" si="61"/>
        <v>0</v>
      </c>
      <c r="GX45" s="231"/>
      <c r="GY45" s="231"/>
      <c r="GZ45" s="182">
        <f t="shared" si="62"/>
        <v>0</v>
      </c>
      <c r="HA45" s="138"/>
      <c r="HB45" s="231"/>
      <c r="HC45" s="182">
        <f t="shared" si="63"/>
        <v>0</v>
      </c>
      <c r="HD45" s="138"/>
      <c r="HE45" s="231"/>
      <c r="HF45" s="182">
        <f t="shared" si="64"/>
        <v>0</v>
      </c>
      <c r="HG45" s="231"/>
      <c r="HH45" s="231"/>
      <c r="HI45" s="182">
        <f t="shared" si="4"/>
        <v>0</v>
      </c>
      <c r="HJ45" s="231"/>
      <c r="HK45" s="231"/>
      <c r="HL45" s="182">
        <f t="shared" si="5"/>
        <v>0</v>
      </c>
      <c r="HM45" s="137"/>
      <c r="HN45" s="231"/>
      <c r="HO45" s="231"/>
      <c r="HP45" s="182">
        <f t="shared" si="65"/>
        <v>0</v>
      </c>
      <c r="HQ45" s="231"/>
      <c r="HR45" s="231"/>
      <c r="HS45" s="231"/>
      <c r="HT45" s="182">
        <f t="shared" si="66"/>
        <v>0</v>
      </c>
      <c r="HU45" s="231"/>
      <c r="HV45" s="231"/>
      <c r="HW45" s="231"/>
      <c r="HX45" s="182">
        <f t="shared" si="67"/>
        <v>0</v>
      </c>
      <c r="HY45" s="231"/>
      <c r="HZ45" s="231"/>
      <c r="IA45" s="182">
        <f t="shared" si="68"/>
        <v>0</v>
      </c>
      <c r="IB45" s="231"/>
      <c r="IC45" s="231"/>
      <c r="ID45" s="182">
        <f t="shared" si="69"/>
        <v>0</v>
      </c>
      <c r="IE45" s="138"/>
      <c r="IF45" s="138"/>
      <c r="IG45" s="175">
        <f t="shared" si="70"/>
        <v>0</v>
      </c>
      <c r="IH45" s="137"/>
      <c r="II45" s="138"/>
      <c r="IJ45" s="138"/>
      <c r="IK45" s="175">
        <f t="shared" si="71"/>
        <v>0</v>
      </c>
      <c r="IL45" s="137"/>
      <c r="IM45" s="231"/>
      <c r="IN45" s="231"/>
      <c r="IO45" s="182">
        <f t="shared" si="72"/>
        <v>0</v>
      </c>
      <c r="IP45" s="231"/>
      <c r="IQ45" s="231"/>
      <c r="IR45" s="182">
        <f t="shared" si="6"/>
        <v>0</v>
      </c>
      <c r="IS45" s="231"/>
      <c r="IT45" s="231"/>
      <c r="IU45" s="182">
        <f t="shared" si="7"/>
        <v>0</v>
      </c>
      <c r="IV45" s="231"/>
      <c r="IW45" s="231"/>
      <c r="IX45" s="182">
        <f t="shared" si="8"/>
        <v>0</v>
      </c>
      <c r="IY45" s="234"/>
      <c r="IZ45" s="234"/>
      <c r="JA45" s="189">
        <f t="shared" si="9"/>
        <v>0</v>
      </c>
      <c r="JB45" s="234"/>
      <c r="JC45" s="234"/>
      <c r="JD45" s="189">
        <f t="shared" si="73"/>
        <v>0</v>
      </c>
      <c r="JE45" s="234"/>
      <c r="JF45" s="234"/>
      <c r="JG45" s="189">
        <f t="shared" si="74"/>
        <v>0</v>
      </c>
      <c r="JH45" s="141"/>
      <c r="JI45" s="141"/>
      <c r="JJ45" s="190">
        <f t="shared" si="75"/>
        <v>0</v>
      </c>
      <c r="JK45" s="137"/>
      <c r="JL45" s="141"/>
      <c r="JM45" s="141"/>
      <c r="JN45" s="190">
        <f t="shared" si="76"/>
        <v>0</v>
      </c>
      <c r="JO45" s="137"/>
      <c r="JP45" s="235"/>
      <c r="JQ45" s="235"/>
      <c r="JR45" s="191">
        <f t="shared" si="77"/>
        <v>0</v>
      </c>
      <c r="JS45" s="155"/>
      <c r="JT45" s="236"/>
      <c r="JU45" s="236"/>
      <c r="JV45" s="194">
        <f t="shared" si="78"/>
        <v>0</v>
      </c>
      <c r="JW45" s="235"/>
      <c r="JX45" s="235"/>
      <c r="JY45" s="194">
        <f t="shared" si="79"/>
        <v>0</v>
      </c>
      <c r="JZ45" s="138"/>
      <c r="KA45" s="138"/>
      <c r="KB45" s="190">
        <f t="shared" si="80"/>
        <v>0</v>
      </c>
      <c r="KC45" s="155"/>
      <c r="KD45" s="138"/>
      <c r="KE45" s="138"/>
      <c r="KF45" s="190">
        <f t="shared" si="81"/>
        <v>0</v>
      </c>
      <c r="KG45" s="234"/>
      <c r="KH45" s="234"/>
      <c r="KI45" s="191">
        <f t="shared" si="82"/>
        <v>0</v>
      </c>
      <c r="KJ45" s="155"/>
      <c r="KK45" s="234"/>
      <c r="KL45" s="234"/>
      <c r="KM45" s="191">
        <f t="shared" si="83"/>
        <v>0</v>
      </c>
      <c r="KN45" s="155"/>
      <c r="KO45" s="234"/>
      <c r="KP45" s="234"/>
      <c r="KQ45" s="191">
        <f t="shared" si="84"/>
        <v>0</v>
      </c>
      <c r="KR45" s="138"/>
      <c r="KS45" s="138"/>
      <c r="KT45" s="174">
        <f t="shared" si="85"/>
        <v>0</v>
      </c>
      <c r="KU45" s="138"/>
      <c r="KV45" s="138"/>
      <c r="KW45" s="138"/>
      <c r="KX45" s="194">
        <f t="shared" si="86"/>
        <v>0</v>
      </c>
      <c r="KY45" s="236"/>
      <c r="KZ45" s="236"/>
      <c r="LA45" s="236"/>
      <c r="LB45" s="194">
        <f t="shared" si="87"/>
        <v>0</v>
      </c>
      <c r="LC45" s="236"/>
      <c r="LD45" s="236"/>
      <c r="LE45" s="194">
        <f t="shared" si="10"/>
        <v>0</v>
      </c>
      <c r="LF45" s="138"/>
      <c r="LG45" s="138"/>
      <c r="LH45" s="174">
        <f t="shared" si="11"/>
        <v>0</v>
      </c>
      <c r="LI45" s="237"/>
      <c r="LJ45" s="237"/>
      <c r="LK45" s="196">
        <f t="shared" si="88"/>
        <v>0</v>
      </c>
      <c r="LL45" s="138"/>
      <c r="LM45" s="138"/>
      <c r="LN45" s="138"/>
      <c r="LO45" s="174">
        <f t="shared" si="89"/>
        <v>0</v>
      </c>
      <c r="LP45" s="138"/>
      <c r="LQ45" s="138"/>
      <c r="LR45" s="138"/>
      <c r="LS45" s="174">
        <f t="shared" si="90"/>
        <v>0</v>
      </c>
      <c r="LT45" s="238"/>
      <c r="LU45" s="138"/>
      <c r="LV45" s="138"/>
      <c r="LW45" s="174">
        <f t="shared" si="91"/>
        <v>0</v>
      </c>
      <c r="LX45" s="238"/>
      <c r="LY45" s="138"/>
      <c r="LZ45" s="138"/>
      <c r="MA45" s="174">
        <f t="shared" si="92"/>
        <v>0</v>
      </c>
      <c r="MB45" s="238"/>
      <c r="MC45" s="138"/>
      <c r="MD45" s="138"/>
      <c r="ME45" s="174">
        <f t="shared" si="93"/>
        <v>0</v>
      </c>
      <c r="MF45" s="238"/>
      <c r="MG45" s="231"/>
      <c r="MH45" s="231"/>
      <c r="MI45" s="182">
        <f t="shared" si="94"/>
        <v>0</v>
      </c>
      <c r="MJ45" s="239"/>
      <c r="MK45" s="231"/>
      <c r="ML45" s="231"/>
      <c r="MM45" s="182">
        <f t="shared" si="95"/>
        <v>0</v>
      </c>
      <c r="MN45" s="239"/>
      <c r="MO45" s="138"/>
      <c r="MP45" s="138"/>
      <c r="MQ45" s="174">
        <f t="shared" si="96"/>
        <v>0</v>
      </c>
      <c r="MR45" s="238"/>
      <c r="MS45" s="138"/>
      <c r="MT45" s="138"/>
      <c r="MU45" s="174">
        <f t="shared" si="97"/>
        <v>0</v>
      </c>
      <c r="MV45" s="238"/>
      <c r="MW45" s="138"/>
      <c r="MX45" s="138"/>
      <c r="MY45" s="174">
        <f t="shared" si="98"/>
        <v>0</v>
      </c>
      <c r="MZ45" s="238"/>
      <c r="NA45" s="240"/>
      <c r="NB45" s="240"/>
      <c r="NC45" s="201">
        <f t="shared" si="122"/>
        <v>0</v>
      </c>
      <c r="ND45" s="241"/>
      <c r="NE45" s="240"/>
      <c r="NF45" s="240"/>
      <c r="NG45" s="201">
        <f t="shared" si="123"/>
        <v>0</v>
      </c>
      <c r="NH45" s="241"/>
      <c r="NI45" s="240"/>
      <c r="NJ45" s="240"/>
      <c r="NK45" s="201">
        <f t="shared" si="124"/>
        <v>0</v>
      </c>
      <c r="NL45" s="241"/>
      <c r="NM45" s="240"/>
      <c r="NN45" s="240"/>
      <c r="NO45" s="201">
        <f t="shared" si="125"/>
        <v>0</v>
      </c>
      <c r="NP45" s="241"/>
      <c r="NQ45" s="234"/>
      <c r="NR45" s="234"/>
      <c r="NS45" s="189">
        <f t="shared" si="126"/>
        <v>0</v>
      </c>
      <c r="NT45" s="242"/>
      <c r="NU45" s="234"/>
      <c r="NV45" s="234"/>
      <c r="NW45" s="189">
        <f t="shared" si="99"/>
        <v>0</v>
      </c>
      <c r="NX45" s="242"/>
      <c r="NY45" s="234"/>
      <c r="NZ45" s="234"/>
      <c r="OA45" s="189">
        <f t="shared" si="100"/>
        <v>0</v>
      </c>
      <c r="OB45" s="242"/>
      <c r="OC45" s="234"/>
      <c r="OD45" s="234"/>
      <c r="OE45" s="189">
        <f t="shared" si="101"/>
        <v>0</v>
      </c>
      <c r="OF45" s="242"/>
      <c r="OG45" s="234"/>
      <c r="OH45" s="234"/>
      <c r="OI45" s="189">
        <f t="shared" si="102"/>
        <v>0</v>
      </c>
      <c r="OJ45" s="242"/>
      <c r="OK45" s="234"/>
      <c r="OL45" s="234"/>
      <c r="OM45" s="189">
        <f t="shared" si="103"/>
        <v>0</v>
      </c>
      <c r="ON45" s="242"/>
      <c r="OO45" s="234"/>
      <c r="OP45" s="234"/>
      <c r="OQ45" s="189">
        <f t="shared" si="127"/>
        <v>0</v>
      </c>
      <c r="OR45" s="242"/>
      <c r="OS45" s="234"/>
      <c r="OT45" s="234"/>
      <c r="OU45" s="189">
        <f t="shared" si="128"/>
        <v>0</v>
      </c>
      <c r="OV45" s="242"/>
      <c r="OW45" s="234"/>
      <c r="OX45" s="234"/>
      <c r="OY45" s="189">
        <f t="shared" si="129"/>
        <v>0</v>
      </c>
      <c r="OZ45" s="242"/>
      <c r="PA45" s="234"/>
      <c r="PB45" s="234"/>
      <c r="PC45" s="189">
        <f t="shared" si="130"/>
        <v>0</v>
      </c>
      <c r="PD45" s="242"/>
      <c r="PE45" s="234"/>
      <c r="PF45" s="234"/>
      <c r="PG45" s="189">
        <f t="shared" si="131"/>
        <v>0</v>
      </c>
      <c r="PH45" s="242"/>
      <c r="PI45" s="234"/>
      <c r="PJ45" s="234"/>
      <c r="PK45" s="189">
        <f t="shared" si="132"/>
        <v>0</v>
      </c>
      <c r="PL45" s="242"/>
      <c r="PM45" s="234"/>
      <c r="PN45" s="234"/>
      <c r="PO45" s="189">
        <f t="shared" si="133"/>
        <v>0</v>
      </c>
      <c r="PP45" s="242"/>
      <c r="PQ45" s="234"/>
      <c r="PR45" s="234"/>
      <c r="PS45" s="189">
        <f t="shared" si="134"/>
        <v>0</v>
      </c>
      <c r="PT45" s="242"/>
      <c r="PU45" s="234"/>
      <c r="PV45" s="234"/>
      <c r="PW45" s="189">
        <f t="shared" si="135"/>
        <v>0</v>
      </c>
      <c r="PX45" s="242"/>
      <c r="PY45" s="234"/>
      <c r="PZ45" s="234"/>
      <c r="QA45" s="189">
        <f t="shared" si="136"/>
        <v>0</v>
      </c>
      <c r="QB45" s="242"/>
      <c r="QC45" s="234"/>
      <c r="QD45" s="234"/>
      <c r="QE45" s="189">
        <f t="shared" si="137"/>
        <v>0</v>
      </c>
      <c r="QF45" s="242"/>
      <c r="QG45" s="234"/>
      <c r="QH45" s="234"/>
      <c r="QI45" s="189">
        <f t="shared" si="138"/>
        <v>0</v>
      </c>
      <c r="QJ45" s="242"/>
      <c r="QK45" s="234"/>
      <c r="QL45" s="234"/>
      <c r="QM45" s="189">
        <f t="shared" si="139"/>
        <v>0</v>
      </c>
      <c r="QN45" s="242"/>
      <c r="QO45" s="234"/>
      <c r="QP45" s="234"/>
      <c r="QQ45" s="189">
        <f t="shared" si="140"/>
        <v>0</v>
      </c>
      <c r="QR45" s="242"/>
      <c r="QS45" s="203"/>
      <c r="QT45" s="234"/>
      <c r="QU45" s="189">
        <f t="shared" si="141"/>
        <v>0</v>
      </c>
      <c r="QV45" s="242"/>
      <c r="QW45" s="203"/>
      <c r="QX45" s="234"/>
      <c r="QY45" s="189">
        <f t="shared" si="142"/>
        <v>0</v>
      </c>
      <c r="QZ45" s="242"/>
      <c r="RA45" s="203"/>
      <c r="RB45" s="234"/>
      <c r="RC45" s="189">
        <f t="shared" si="143"/>
        <v>0</v>
      </c>
      <c r="RD45" s="242"/>
      <c r="RE45" s="203"/>
      <c r="RF45" s="234"/>
      <c r="RG45" s="189">
        <f t="shared" si="144"/>
        <v>0</v>
      </c>
      <c r="RH45" s="242"/>
      <c r="RI45" s="203"/>
      <c r="RJ45" s="234"/>
      <c r="RK45" s="189">
        <f t="shared" si="145"/>
        <v>0</v>
      </c>
      <c r="RL45" s="242"/>
      <c r="RM45" s="203"/>
      <c r="RN45" s="234"/>
      <c r="RO45" s="189">
        <f t="shared" si="146"/>
        <v>0</v>
      </c>
      <c r="RP45" s="242"/>
      <c r="RQ45" s="203"/>
      <c r="RR45" s="234"/>
      <c r="RS45" s="189">
        <f t="shared" si="147"/>
        <v>0</v>
      </c>
      <c r="RT45" s="242"/>
      <c r="RU45" s="203"/>
      <c r="RV45" s="234"/>
      <c r="RW45" s="189">
        <f t="shared" si="148"/>
        <v>0</v>
      </c>
      <c r="RX45" s="242"/>
      <c r="RY45" s="203"/>
      <c r="RZ45" s="234"/>
      <c r="SA45" s="189">
        <f t="shared" si="104"/>
        <v>0</v>
      </c>
      <c r="SB45" s="242"/>
      <c r="SC45" s="203"/>
      <c r="SD45" s="234"/>
      <c r="SE45" s="189">
        <f t="shared" si="105"/>
        <v>0</v>
      </c>
      <c r="SF45" s="242"/>
      <c r="SG45" s="203"/>
      <c r="SH45" s="234"/>
      <c r="SI45" s="189">
        <f t="shared" si="106"/>
        <v>0</v>
      </c>
      <c r="SJ45" s="242"/>
      <c r="SK45" s="203"/>
      <c r="SL45" s="234"/>
      <c r="SM45" s="189">
        <f t="shared" si="107"/>
        <v>0</v>
      </c>
      <c r="SN45" s="242"/>
      <c r="SO45" s="203"/>
      <c r="SP45" s="234"/>
      <c r="SQ45" s="189">
        <f t="shared" si="108"/>
        <v>0</v>
      </c>
      <c r="SR45" s="242"/>
      <c r="SS45" s="203"/>
      <c r="ST45" s="234"/>
      <c r="SU45" s="189">
        <f t="shared" si="109"/>
        <v>0</v>
      </c>
      <c r="SV45" s="242"/>
      <c r="SW45" s="203"/>
      <c r="SX45" s="234"/>
      <c r="SY45" s="189">
        <f t="shared" si="110"/>
        <v>0</v>
      </c>
      <c r="SZ45" s="242"/>
      <c r="TA45" s="203"/>
      <c r="TB45" s="234"/>
      <c r="TC45" s="189">
        <f t="shared" si="111"/>
        <v>0</v>
      </c>
      <c r="TD45" s="242"/>
      <c r="TE45" s="204">
        <f t="shared" si="112"/>
        <v>0</v>
      </c>
      <c r="TF45" s="205">
        <f t="shared" si="113"/>
        <v>0</v>
      </c>
      <c r="TG45" s="123"/>
      <c r="TH45" s="204">
        <f t="shared" si="114"/>
        <v>0</v>
      </c>
      <c r="TI45" s="205">
        <f t="shared" si="115"/>
        <v>0</v>
      </c>
      <c r="TJ45" s="124"/>
      <c r="TK45" s="204">
        <f t="shared" si="116"/>
        <v>0</v>
      </c>
      <c r="TL45" s="205">
        <f t="shared" si="117"/>
        <v>0</v>
      </c>
      <c r="TM45" s="124"/>
      <c r="TN45" s="204">
        <f t="shared" si="118"/>
        <v>0</v>
      </c>
      <c r="TO45" s="205">
        <f t="shared" si="119"/>
        <v>0</v>
      </c>
    </row>
    <row r="46" spans="1:535" ht="29.25" hidden="1" thickBot="1" x14ac:dyDescent="0.5">
      <c r="A46" s="207">
        <v>42</v>
      </c>
      <c r="B46" s="298" t="s">
        <v>293</v>
      </c>
      <c r="C46" s="222" t="s">
        <v>122</v>
      </c>
      <c r="D46" s="211">
        <v>36</v>
      </c>
      <c r="E46" s="223"/>
      <c r="F46" s="224">
        <v>16</v>
      </c>
      <c r="G46" s="211">
        <f t="shared" si="149"/>
        <v>20</v>
      </c>
      <c r="H46" s="225"/>
      <c r="I46" s="223"/>
      <c r="J46" s="224"/>
      <c r="K46" s="211">
        <v>20</v>
      </c>
      <c r="L46" s="225"/>
      <c r="M46" s="223"/>
      <c r="N46" s="224"/>
      <c r="O46" s="211">
        <v>20</v>
      </c>
      <c r="P46" s="226"/>
      <c r="Q46" s="223"/>
      <c r="R46" s="224"/>
      <c r="S46" s="211">
        <v>20</v>
      </c>
      <c r="T46" s="225"/>
      <c r="U46" s="227"/>
      <c r="V46" s="228"/>
      <c r="W46" s="165">
        <f t="shared" si="150"/>
        <v>20</v>
      </c>
      <c r="X46" s="229"/>
      <c r="Y46" s="229"/>
      <c r="Z46" s="165">
        <f t="shared" si="13"/>
        <v>20</v>
      </c>
      <c r="AA46" s="137"/>
      <c r="AB46" s="138"/>
      <c r="AC46" s="169">
        <f t="shared" si="14"/>
        <v>20</v>
      </c>
      <c r="AD46" s="137"/>
      <c r="AE46" s="138">
        <v>1</v>
      </c>
      <c r="AF46" s="169">
        <f t="shared" si="15"/>
        <v>19</v>
      </c>
      <c r="AG46" s="138"/>
      <c r="AH46" s="138"/>
      <c r="AI46" s="170">
        <f t="shared" si="16"/>
        <v>19</v>
      </c>
      <c r="AJ46" s="137"/>
      <c r="AK46" s="137"/>
      <c r="AL46" s="141"/>
      <c r="AM46" s="172">
        <f t="shared" si="17"/>
        <v>19</v>
      </c>
      <c r="AN46" s="137"/>
      <c r="AO46" s="141"/>
      <c r="AP46" s="141">
        <v>1</v>
      </c>
      <c r="AQ46" s="172">
        <f t="shared" si="18"/>
        <v>18</v>
      </c>
      <c r="AR46" s="141"/>
      <c r="AS46" s="137"/>
      <c r="AT46" s="141">
        <v>1</v>
      </c>
      <c r="AU46" s="172">
        <f t="shared" si="19"/>
        <v>17</v>
      </c>
      <c r="AV46" s="138"/>
      <c r="AW46" s="138"/>
      <c r="AX46" s="138"/>
      <c r="AY46" s="169">
        <f t="shared" si="20"/>
        <v>17</v>
      </c>
      <c r="AZ46" s="138"/>
      <c r="BA46" s="138">
        <v>2</v>
      </c>
      <c r="BB46" s="169">
        <f t="shared" si="21"/>
        <v>15</v>
      </c>
      <c r="BC46" s="138"/>
      <c r="BD46" s="243">
        <v>2</v>
      </c>
      <c r="BE46" s="169">
        <f t="shared" si="22"/>
        <v>13</v>
      </c>
      <c r="BF46" s="138"/>
      <c r="BG46" s="138">
        <v>1</v>
      </c>
      <c r="BH46" s="174">
        <f t="shared" si="1"/>
        <v>12</v>
      </c>
      <c r="BI46" s="138"/>
      <c r="BJ46" s="138">
        <v>1</v>
      </c>
      <c r="BK46" s="174">
        <f t="shared" si="23"/>
        <v>11</v>
      </c>
      <c r="BL46" s="138"/>
      <c r="BM46" s="138"/>
      <c r="BN46" s="174">
        <f t="shared" si="24"/>
        <v>11</v>
      </c>
      <c r="BO46" s="138"/>
      <c r="BP46" s="138"/>
      <c r="BQ46" s="174">
        <f t="shared" si="25"/>
        <v>11</v>
      </c>
      <c r="BR46" s="138"/>
      <c r="BS46" s="138"/>
      <c r="BT46" s="174">
        <f t="shared" si="151"/>
        <v>11</v>
      </c>
      <c r="BU46" s="138"/>
      <c r="BV46" s="138">
        <v>1</v>
      </c>
      <c r="BW46" s="174">
        <f t="shared" si="26"/>
        <v>10</v>
      </c>
      <c r="BX46" s="138"/>
      <c r="BY46" s="138">
        <v>1</v>
      </c>
      <c r="BZ46" s="174">
        <f t="shared" si="27"/>
        <v>9</v>
      </c>
      <c r="CA46" s="138"/>
      <c r="CB46" s="138"/>
      <c r="CC46" s="175">
        <f t="shared" si="28"/>
        <v>9</v>
      </c>
      <c r="CD46" s="141"/>
      <c r="CE46" s="299"/>
      <c r="CF46" s="176">
        <f t="shared" si="29"/>
        <v>9</v>
      </c>
      <c r="CG46" s="141"/>
      <c r="CH46" s="141"/>
      <c r="CI46" s="176">
        <f t="shared" si="30"/>
        <v>9</v>
      </c>
      <c r="CJ46" s="141"/>
      <c r="CK46" s="141">
        <v>1</v>
      </c>
      <c r="CL46" s="177">
        <f>CI46+CJ46-CK46</f>
        <v>8</v>
      </c>
      <c r="CM46" s="141"/>
      <c r="CN46" s="141"/>
      <c r="CO46" s="141">
        <v>1</v>
      </c>
      <c r="CP46" s="177">
        <f t="shared" si="32"/>
        <v>7</v>
      </c>
      <c r="CQ46" s="141"/>
      <c r="CR46" s="141"/>
      <c r="CS46" s="141"/>
      <c r="CT46" s="176">
        <f t="shared" si="33"/>
        <v>7</v>
      </c>
      <c r="CU46" s="230"/>
      <c r="CV46" s="141"/>
      <c r="CW46" s="141">
        <v>1</v>
      </c>
      <c r="CX46" s="176">
        <f t="shared" si="34"/>
        <v>6</v>
      </c>
      <c r="CY46" s="141"/>
      <c r="CZ46" s="141"/>
      <c r="DA46" s="141"/>
      <c r="DB46" s="176">
        <f t="shared" si="3"/>
        <v>6</v>
      </c>
      <c r="DC46" s="141"/>
      <c r="DD46" s="141"/>
      <c r="DE46" s="175">
        <f t="shared" si="35"/>
        <v>6</v>
      </c>
      <c r="DF46" s="179"/>
      <c r="DG46" s="141"/>
      <c r="DH46" s="141"/>
      <c r="DI46" s="176">
        <f t="shared" si="36"/>
        <v>6</v>
      </c>
      <c r="DJ46" s="180"/>
      <c r="DK46" s="180"/>
      <c r="DL46" s="176">
        <f t="shared" si="37"/>
        <v>6</v>
      </c>
      <c r="DM46" s="141"/>
      <c r="DN46" s="141"/>
      <c r="DO46" s="177">
        <f t="shared" si="38"/>
        <v>6</v>
      </c>
      <c r="DP46" s="137"/>
      <c r="DQ46" s="141"/>
      <c r="DR46" s="141"/>
      <c r="DS46" s="177">
        <f t="shared" si="39"/>
        <v>6</v>
      </c>
      <c r="DT46" s="137"/>
      <c r="DU46" s="141"/>
      <c r="DV46" s="141"/>
      <c r="DW46" s="177">
        <f t="shared" si="40"/>
        <v>6</v>
      </c>
      <c r="DX46" s="141"/>
      <c r="DY46" s="141"/>
      <c r="DZ46" s="177">
        <f t="shared" si="41"/>
        <v>6</v>
      </c>
      <c r="EA46" s="138"/>
      <c r="EB46" s="138"/>
      <c r="EC46" s="175">
        <f t="shared" si="42"/>
        <v>6</v>
      </c>
      <c r="ED46" s="137"/>
      <c r="EE46" s="138"/>
      <c r="EF46" s="138"/>
      <c r="EG46" s="174">
        <f t="shared" si="43"/>
        <v>6</v>
      </c>
      <c r="EH46" s="138"/>
      <c r="EI46" s="138"/>
      <c r="EJ46" s="174">
        <f t="shared" si="44"/>
        <v>6</v>
      </c>
      <c r="EK46" s="231"/>
      <c r="EL46" s="231"/>
      <c r="EM46" s="182">
        <f t="shared" si="45"/>
        <v>6</v>
      </c>
      <c r="EN46" s="137"/>
      <c r="EO46" s="231"/>
      <c r="EP46" s="231"/>
      <c r="EQ46" s="182">
        <f t="shared" si="46"/>
        <v>6</v>
      </c>
      <c r="ER46" s="232"/>
      <c r="ES46" s="232"/>
      <c r="ET46" s="184">
        <f t="shared" si="47"/>
        <v>6</v>
      </c>
      <c r="EU46" s="137"/>
      <c r="EV46" s="232"/>
      <c r="EW46" s="232"/>
      <c r="EX46" s="184">
        <f t="shared" si="48"/>
        <v>6</v>
      </c>
      <c r="EY46" s="233"/>
      <c r="EZ46" s="231"/>
      <c r="FA46" s="231"/>
      <c r="FB46" s="184">
        <f t="shared" si="49"/>
        <v>6</v>
      </c>
      <c r="FC46" s="231"/>
      <c r="FD46" s="231"/>
      <c r="FE46" s="182">
        <f t="shared" si="50"/>
        <v>6</v>
      </c>
      <c r="FF46" s="231"/>
      <c r="FG46" s="231"/>
      <c r="FH46" s="182">
        <f t="shared" si="51"/>
        <v>6</v>
      </c>
      <c r="FI46" s="231"/>
      <c r="FJ46" s="231"/>
      <c r="FK46" s="182">
        <f t="shared" si="52"/>
        <v>6</v>
      </c>
      <c r="FL46" s="231"/>
      <c r="FM46" s="231"/>
      <c r="FN46" s="182">
        <f t="shared" si="53"/>
        <v>6</v>
      </c>
      <c r="FO46" s="137"/>
      <c r="FP46" s="231"/>
      <c r="FQ46" s="231">
        <v>5</v>
      </c>
      <c r="FR46" s="182">
        <f t="shared" si="54"/>
        <v>1</v>
      </c>
      <c r="FS46" s="137"/>
      <c r="FT46" s="231"/>
      <c r="FU46" s="231"/>
      <c r="FV46" s="182">
        <f t="shared" si="55"/>
        <v>1</v>
      </c>
      <c r="FW46" s="137"/>
      <c r="FX46" s="231"/>
      <c r="FY46" s="231">
        <v>1</v>
      </c>
      <c r="FZ46" s="182">
        <f t="shared" si="56"/>
        <v>0</v>
      </c>
      <c r="GA46" s="231"/>
      <c r="GB46" s="231"/>
      <c r="GC46" s="182">
        <f t="shared" si="57"/>
        <v>0</v>
      </c>
      <c r="GD46" s="231"/>
      <c r="GE46" s="231"/>
      <c r="GF46" s="188">
        <f t="shared" si="58"/>
        <v>0</v>
      </c>
      <c r="GG46" s="137"/>
      <c r="GH46" s="231">
        <v>20</v>
      </c>
      <c r="GI46" s="231"/>
      <c r="GJ46" s="188">
        <f t="shared" si="120"/>
        <v>20</v>
      </c>
      <c r="GK46" s="137"/>
      <c r="GL46" s="231"/>
      <c r="GM46" s="231"/>
      <c r="GN46" s="182">
        <f t="shared" si="121"/>
        <v>20</v>
      </c>
      <c r="GO46" s="231"/>
      <c r="GP46" s="231">
        <v>1</v>
      </c>
      <c r="GQ46" s="182">
        <f t="shared" si="59"/>
        <v>19</v>
      </c>
      <c r="GR46" s="231"/>
      <c r="GS46" s="231"/>
      <c r="GT46" s="182">
        <f t="shared" si="60"/>
        <v>19</v>
      </c>
      <c r="GU46" s="231"/>
      <c r="GV46" s="231"/>
      <c r="GW46" s="182">
        <f t="shared" si="61"/>
        <v>19</v>
      </c>
      <c r="GX46" s="231"/>
      <c r="GY46" s="231"/>
      <c r="GZ46" s="182">
        <f t="shared" si="62"/>
        <v>19</v>
      </c>
      <c r="HA46" s="138"/>
      <c r="HB46" s="231"/>
      <c r="HC46" s="182">
        <f t="shared" si="63"/>
        <v>19</v>
      </c>
      <c r="HD46" s="138"/>
      <c r="HE46" s="231"/>
      <c r="HF46" s="182">
        <f t="shared" si="64"/>
        <v>19</v>
      </c>
      <c r="HG46" s="231"/>
      <c r="HH46" s="231"/>
      <c r="HI46" s="182">
        <f t="shared" si="4"/>
        <v>19</v>
      </c>
      <c r="HJ46" s="231"/>
      <c r="HK46" s="231"/>
      <c r="HL46" s="182">
        <f t="shared" si="5"/>
        <v>19</v>
      </c>
      <c r="HM46" s="137"/>
      <c r="HN46" s="231"/>
      <c r="HO46" s="231">
        <v>2</v>
      </c>
      <c r="HP46" s="182">
        <f t="shared" si="65"/>
        <v>17</v>
      </c>
      <c r="HQ46" s="231"/>
      <c r="HR46" s="231"/>
      <c r="HS46" s="231"/>
      <c r="HT46" s="182">
        <f t="shared" si="66"/>
        <v>17</v>
      </c>
      <c r="HU46" s="231"/>
      <c r="HV46" s="231"/>
      <c r="HW46" s="231">
        <v>1</v>
      </c>
      <c r="HX46" s="182">
        <f t="shared" si="67"/>
        <v>16</v>
      </c>
      <c r="HY46" s="231"/>
      <c r="HZ46" s="231"/>
      <c r="IA46" s="182">
        <f t="shared" si="68"/>
        <v>16</v>
      </c>
      <c r="IB46" s="231"/>
      <c r="IC46" s="231"/>
      <c r="ID46" s="182">
        <f t="shared" si="69"/>
        <v>16</v>
      </c>
      <c r="IE46" s="138"/>
      <c r="IF46" s="138"/>
      <c r="IG46" s="175">
        <f t="shared" si="70"/>
        <v>16</v>
      </c>
      <c r="IH46" s="137"/>
      <c r="II46" s="138"/>
      <c r="IJ46" s="138"/>
      <c r="IK46" s="175">
        <f t="shared" si="71"/>
        <v>16</v>
      </c>
      <c r="IL46" s="137"/>
      <c r="IM46" s="231"/>
      <c r="IN46" s="231">
        <v>1</v>
      </c>
      <c r="IO46" s="182">
        <f t="shared" si="72"/>
        <v>15</v>
      </c>
      <c r="IP46" s="231"/>
      <c r="IQ46" s="231"/>
      <c r="IR46" s="182">
        <f t="shared" si="6"/>
        <v>15</v>
      </c>
      <c r="IS46" s="231"/>
      <c r="IT46" s="231"/>
      <c r="IU46" s="182">
        <f t="shared" si="7"/>
        <v>15</v>
      </c>
      <c r="IV46" s="231"/>
      <c r="IW46" s="231">
        <v>1</v>
      </c>
      <c r="IX46" s="182">
        <f t="shared" si="8"/>
        <v>14</v>
      </c>
      <c r="IY46" s="234"/>
      <c r="IZ46" s="234"/>
      <c r="JA46" s="189">
        <f t="shared" si="9"/>
        <v>14</v>
      </c>
      <c r="JB46" s="234"/>
      <c r="JC46" s="234"/>
      <c r="JD46" s="189">
        <f t="shared" si="73"/>
        <v>14</v>
      </c>
      <c r="JE46" s="234"/>
      <c r="JF46" s="234">
        <v>1</v>
      </c>
      <c r="JG46" s="189">
        <f t="shared" si="74"/>
        <v>13</v>
      </c>
      <c r="JH46" s="141"/>
      <c r="JI46" s="141"/>
      <c r="JJ46" s="190">
        <f t="shared" si="75"/>
        <v>13</v>
      </c>
      <c r="JK46" s="137"/>
      <c r="JL46" s="141"/>
      <c r="JM46" s="141"/>
      <c r="JN46" s="190">
        <f t="shared" si="76"/>
        <v>13</v>
      </c>
      <c r="JO46" s="137"/>
      <c r="JP46" s="235"/>
      <c r="JQ46" s="235"/>
      <c r="JR46" s="191">
        <f t="shared" si="77"/>
        <v>13</v>
      </c>
      <c r="JS46" s="155"/>
      <c r="JT46" s="236"/>
      <c r="JU46" s="236"/>
      <c r="JV46" s="194">
        <f t="shared" si="78"/>
        <v>13</v>
      </c>
      <c r="JW46" s="235"/>
      <c r="JX46" s="235"/>
      <c r="JY46" s="194">
        <f t="shared" si="79"/>
        <v>13</v>
      </c>
      <c r="JZ46" s="138"/>
      <c r="KA46" s="138"/>
      <c r="KB46" s="190">
        <f t="shared" si="80"/>
        <v>13</v>
      </c>
      <c r="KC46" s="155"/>
      <c r="KD46" s="138"/>
      <c r="KE46" s="138"/>
      <c r="KF46" s="190">
        <f t="shared" si="81"/>
        <v>13</v>
      </c>
      <c r="KG46" s="234"/>
      <c r="KH46" s="234">
        <v>2</v>
      </c>
      <c r="KI46" s="191">
        <f t="shared" si="82"/>
        <v>11</v>
      </c>
      <c r="KJ46" s="155"/>
      <c r="KK46" s="234"/>
      <c r="KL46" s="234">
        <v>1</v>
      </c>
      <c r="KM46" s="191">
        <f t="shared" si="83"/>
        <v>10</v>
      </c>
      <c r="KN46" s="155"/>
      <c r="KO46" s="234"/>
      <c r="KP46" s="234">
        <v>1</v>
      </c>
      <c r="KQ46" s="191">
        <f t="shared" si="84"/>
        <v>9</v>
      </c>
      <c r="KR46" s="138"/>
      <c r="KS46" s="138"/>
      <c r="KT46" s="174">
        <f t="shared" si="85"/>
        <v>9</v>
      </c>
      <c r="KU46" s="138"/>
      <c r="KV46" s="138"/>
      <c r="KW46" s="138"/>
      <c r="KX46" s="194">
        <f t="shared" si="86"/>
        <v>9</v>
      </c>
      <c r="KY46" s="236"/>
      <c r="KZ46" s="236"/>
      <c r="LA46" s="236">
        <v>1</v>
      </c>
      <c r="LB46" s="194">
        <f t="shared" si="87"/>
        <v>8</v>
      </c>
      <c r="LC46" s="236"/>
      <c r="LD46" s="236"/>
      <c r="LE46" s="194">
        <f t="shared" si="10"/>
        <v>8</v>
      </c>
      <c r="LF46" s="138"/>
      <c r="LG46" s="138"/>
      <c r="LH46" s="174">
        <f t="shared" si="11"/>
        <v>8</v>
      </c>
      <c r="LI46" s="237"/>
      <c r="LJ46" s="237">
        <v>1</v>
      </c>
      <c r="LK46" s="196">
        <f t="shared" si="88"/>
        <v>7</v>
      </c>
      <c r="LL46" s="138"/>
      <c r="LM46" s="138"/>
      <c r="LN46" s="138"/>
      <c r="LO46" s="174">
        <f t="shared" si="89"/>
        <v>7</v>
      </c>
      <c r="LP46" s="138"/>
      <c r="LQ46" s="138"/>
      <c r="LR46" s="138"/>
      <c r="LS46" s="174">
        <f t="shared" si="90"/>
        <v>7</v>
      </c>
      <c r="LT46" s="238"/>
      <c r="LU46" s="138"/>
      <c r="LV46" s="138"/>
      <c r="LW46" s="174">
        <f t="shared" si="91"/>
        <v>7</v>
      </c>
      <c r="LX46" s="238"/>
      <c r="LY46" s="138"/>
      <c r="LZ46" s="138"/>
      <c r="MA46" s="174">
        <f t="shared" si="92"/>
        <v>7</v>
      </c>
      <c r="MB46" s="238"/>
      <c r="MC46" s="138"/>
      <c r="MD46" s="138"/>
      <c r="ME46" s="174">
        <f t="shared" si="93"/>
        <v>7</v>
      </c>
      <c r="MF46" s="238"/>
      <c r="MG46" s="231"/>
      <c r="MH46" s="231"/>
      <c r="MI46" s="182">
        <f t="shared" si="94"/>
        <v>7</v>
      </c>
      <c r="MJ46" s="239"/>
      <c r="MK46" s="231"/>
      <c r="ML46" s="231"/>
      <c r="MM46" s="182">
        <f t="shared" si="95"/>
        <v>7</v>
      </c>
      <c r="MN46" s="239"/>
      <c r="MO46" s="138"/>
      <c r="MP46" s="138">
        <v>1</v>
      </c>
      <c r="MQ46" s="174">
        <f t="shared" si="96"/>
        <v>6</v>
      </c>
      <c r="MR46" s="238"/>
      <c r="MS46" s="138"/>
      <c r="MT46" s="138"/>
      <c r="MU46" s="174">
        <f t="shared" si="97"/>
        <v>6</v>
      </c>
      <c r="MV46" s="238"/>
      <c r="MW46" s="138"/>
      <c r="MX46" s="138"/>
      <c r="MY46" s="174">
        <f t="shared" si="98"/>
        <v>6</v>
      </c>
      <c r="MZ46" s="238"/>
      <c r="NA46" s="240"/>
      <c r="NB46" s="240"/>
      <c r="NC46" s="201">
        <f t="shared" si="122"/>
        <v>6</v>
      </c>
      <c r="ND46" s="241"/>
      <c r="NE46" s="240"/>
      <c r="NF46" s="240"/>
      <c r="NG46" s="201">
        <f t="shared" si="123"/>
        <v>6</v>
      </c>
      <c r="NH46" s="241"/>
      <c r="NI46" s="240"/>
      <c r="NJ46" s="240"/>
      <c r="NK46" s="201">
        <f t="shared" si="124"/>
        <v>6</v>
      </c>
      <c r="NL46" s="241"/>
      <c r="NM46" s="240"/>
      <c r="NN46" s="240"/>
      <c r="NO46" s="201">
        <f t="shared" si="125"/>
        <v>6</v>
      </c>
      <c r="NP46" s="241"/>
      <c r="NQ46" s="234"/>
      <c r="NR46" s="234"/>
      <c r="NS46" s="189">
        <f t="shared" si="126"/>
        <v>6</v>
      </c>
      <c r="NT46" s="242"/>
      <c r="NU46" s="234"/>
      <c r="NV46" s="234"/>
      <c r="NW46" s="189">
        <f t="shared" si="99"/>
        <v>6</v>
      </c>
      <c r="NX46" s="242"/>
      <c r="NY46" s="234"/>
      <c r="NZ46" s="234"/>
      <c r="OA46" s="189">
        <f t="shared" si="100"/>
        <v>6</v>
      </c>
      <c r="OB46" s="242"/>
      <c r="OC46" s="234"/>
      <c r="OD46" s="234"/>
      <c r="OE46" s="189">
        <f t="shared" si="101"/>
        <v>6</v>
      </c>
      <c r="OF46" s="242"/>
      <c r="OG46" s="234"/>
      <c r="OH46" s="234"/>
      <c r="OI46" s="189">
        <f t="shared" si="102"/>
        <v>6</v>
      </c>
      <c r="OJ46" s="242"/>
      <c r="OK46" s="234"/>
      <c r="OL46" s="234"/>
      <c r="OM46" s="189">
        <f t="shared" si="103"/>
        <v>6</v>
      </c>
      <c r="ON46" s="242"/>
      <c r="OO46" s="234"/>
      <c r="OP46" s="234">
        <v>1</v>
      </c>
      <c r="OQ46" s="189">
        <f t="shared" si="127"/>
        <v>5</v>
      </c>
      <c r="OR46" s="242"/>
      <c r="OS46" s="234"/>
      <c r="OT46" s="234"/>
      <c r="OU46" s="189">
        <f t="shared" si="128"/>
        <v>5</v>
      </c>
      <c r="OV46" s="242"/>
      <c r="OW46" s="234"/>
      <c r="OX46" s="234"/>
      <c r="OY46" s="189">
        <f t="shared" si="129"/>
        <v>5</v>
      </c>
      <c r="OZ46" s="242"/>
      <c r="PA46" s="234"/>
      <c r="PB46" s="234"/>
      <c r="PC46" s="189">
        <f t="shared" si="130"/>
        <v>5</v>
      </c>
      <c r="PD46" s="242"/>
      <c r="PE46" s="234"/>
      <c r="PF46" s="234"/>
      <c r="PG46" s="189">
        <f t="shared" si="131"/>
        <v>5</v>
      </c>
      <c r="PH46" s="242"/>
      <c r="PI46" s="234"/>
      <c r="PJ46" s="234"/>
      <c r="PK46" s="189">
        <f t="shared" si="132"/>
        <v>5</v>
      </c>
      <c r="PL46" s="242"/>
      <c r="PM46" s="234"/>
      <c r="PN46" s="234"/>
      <c r="PO46" s="189">
        <f t="shared" si="133"/>
        <v>5</v>
      </c>
      <c r="PP46" s="242"/>
      <c r="PQ46" s="234"/>
      <c r="PR46" s="234">
        <v>1</v>
      </c>
      <c r="PS46" s="189">
        <f t="shared" si="134"/>
        <v>4</v>
      </c>
      <c r="PT46" s="242"/>
      <c r="PU46" s="234"/>
      <c r="PV46" s="234"/>
      <c r="PW46" s="189">
        <f t="shared" si="135"/>
        <v>4</v>
      </c>
      <c r="PX46" s="242"/>
      <c r="PY46" s="234"/>
      <c r="PZ46" s="234"/>
      <c r="QA46" s="189">
        <f t="shared" si="136"/>
        <v>4</v>
      </c>
      <c r="QB46" s="242"/>
      <c r="QC46" s="234"/>
      <c r="QD46" s="234"/>
      <c r="QE46" s="189">
        <f t="shared" si="137"/>
        <v>4</v>
      </c>
      <c r="QF46" s="242"/>
      <c r="QG46" s="234"/>
      <c r="QH46" s="234"/>
      <c r="QI46" s="189">
        <f t="shared" si="138"/>
        <v>4</v>
      </c>
      <c r="QJ46" s="242"/>
      <c r="QK46" s="234"/>
      <c r="QL46" s="234"/>
      <c r="QM46" s="189">
        <f t="shared" si="139"/>
        <v>4</v>
      </c>
      <c r="QN46" s="242"/>
      <c r="QO46" s="234"/>
      <c r="QP46" s="234"/>
      <c r="QQ46" s="189">
        <f t="shared" si="140"/>
        <v>4</v>
      </c>
      <c r="QR46" s="242"/>
      <c r="QS46" s="203"/>
      <c r="QT46" s="234"/>
      <c r="QU46" s="189">
        <f t="shared" si="141"/>
        <v>4</v>
      </c>
      <c r="QV46" s="242"/>
      <c r="QW46" s="203"/>
      <c r="QX46" s="234">
        <v>2</v>
      </c>
      <c r="QY46" s="189">
        <f t="shared" si="142"/>
        <v>2</v>
      </c>
      <c r="QZ46" s="242"/>
      <c r="RA46" s="203"/>
      <c r="RB46" s="234"/>
      <c r="RC46" s="189">
        <f t="shared" si="143"/>
        <v>2</v>
      </c>
      <c r="RD46" s="242"/>
      <c r="RE46" s="203"/>
      <c r="RF46" s="234"/>
      <c r="RG46" s="189">
        <f t="shared" si="144"/>
        <v>2</v>
      </c>
      <c r="RH46" s="242"/>
      <c r="RI46" s="203"/>
      <c r="RJ46" s="234"/>
      <c r="RK46" s="189">
        <f t="shared" si="145"/>
        <v>2</v>
      </c>
      <c r="RL46" s="242"/>
      <c r="RM46" s="203"/>
      <c r="RN46" s="234"/>
      <c r="RO46" s="189">
        <f t="shared" si="146"/>
        <v>2</v>
      </c>
      <c r="RP46" s="242"/>
      <c r="RQ46" s="203"/>
      <c r="RR46" s="234">
        <v>2</v>
      </c>
      <c r="RS46" s="189">
        <f t="shared" si="147"/>
        <v>0</v>
      </c>
      <c r="RT46" s="242"/>
      <c r="RU46" s="203">
        <v>5</v>
      </c>
      <c r="RV46" s="234"/>
      <c r="RW46" s="189">
        <f t="shared" si="148"/>
        <v>5</v>
      </c>
      <c r="RX46" s="242"/>
      <c r="RY46" s="203"/>
      <c r="RZ46" s="234"/>
      <c r="SA46" s="189">
        <f t="shared" si="104"/>
        <v>5</v>
      </c>
      <c r="SB46" s="242"/>
      <c r="SC46" s="203"/>
      <c r="SD46" s="234">
        <v>1</v>
      </c>
      <c r="SE46" s="189">
        <f t="shared" si="105"/>
        <v>4</v>
      </c>
      <c r="SF46" s="242"/>
      <c r="SG46" s="203"/>
      <c r="SH46" s="234">
        <v>1</v>
      </c>
      <c r="SI46" s="189">
        <f t="shared" si="106"/>
        <v>3</v>
      </c>
      <c r="SJ46" s="242"/>
      <c r="SK46" s="203"/>
      <c r="SL46" s="234"/>
      <c r="SM46" s="189">
        <f t="shared" si="107"/>
        <v>3</v>
      </c>
      <c r="SN46" s="242"/>
      <c r="SO46" s="203"/>
      <c r="SP46" s="234"/>
      <c r="SQ46" s="189">
        <f t="shared" si="108"/>
        <v>3</v>
      </c>
      <c r="SR46" s="242"/>
      <c r="SS46" s="203"/>
      <c r="ST46" s="234"/>
      <c r="SU46" s="189">
        <f t="shared" si="109"/>
        <v>3</v>
      </c>
      <c r="SV46" s="242"/>
      <c r="SW46" s="203"/>
      <c r="SX46" s="234"/>
      <c r="SY46" s="189">
        <f t="shared" si="110"/>
        <v>3</v>
      </c>
      <c r="SZ46" s="242"/>
      <c r="TA46" s="203"/>
      <c r="TB46" s="234"/>
      <c r="TC46" s="189">
        <f t="shared" si="111"/>
        <v>3</v>
      </c>
      <c r="TD46" s="242"/>
      <c r="TE46" s="204">
        <f t="shared" si="112"/>
        <v>7</v>
      </c>
      <c r="TF46" s="205">
        <f t="shared" si="113"/>
        <v>0.26923076923076922</v>
      </c>
      <c r="TG46" s="123"/>
      <c r="TH46" s="204">
        <f t="shared" si="114"/>
        <v>8</v>
      </c>
      <c r="TI46" s="205">
        <f t="shared" si="115"/>
        <v>0.30769230769230771</v>
      </c>
      <c r="TJ46" s="124"/>
      <c r="TK46" s="204">
        <f t="shared" si="116"/>
        <v>5</v>
      </c>
      <c r="TL46" s="205">
        <f t="shared" si="117"/>
        <v>0.18518518518518517</v>
      </c>
      <c r="TM46" s="124"/>
      <c r="TN46" s="204">
        <f t="shared" si="118"/>
        <v>20</v>
      </c>
      <c r="TO46" s="205">
        <f t="shared" si="119"/>
        <v>0.25316455696202533</v>
      </c>
    </row>
    <row r="47" spans="1:535" ht="24" hidden="1" customHeight="1" thickBot="1" x14ac:dyDescent="0.5">
      <c r="A47" s="207">
        <v>43</v>
      </c>
      <c r="B47" s="300" t="s">
        <v>294</v>
      </c>
      <c r="C47" s="127" t="s">
        <v>122</v>
      </c>
      <c r="D47" s="211">
        <v>3</v>
      </c>
      <c r="E47" s="282"/>
      <c r="F47" s="129"/>
      <c r="G47" s="211">
        <f t="shared" si="149"/>
        <v>3</v>
      </c>
      <c r="H47" s="130"/>
      <c r="I47" s="282"/>
      <c r="J47" s="129"/>
      <c r="K47" s="211">
        <v>3</v>
      </c>
      <c r="L47" s="130"/>
      <c r="M47" s="282"/>
      <c r="N47" s="129"/>
      <c r="O47" s="211">
        <v>3</v>
      </c>
      <c r="P47" s="131"/>
      <c r="Q47" s="282"/>
      <c r="R47" s="129"/>
      <c r="S47" s="211">
        <v>3</v>
      </c>
      <c r="T47" s="130"/>
      <c r="U47" s="133"/>
      <c r="V47" s="228"/>
      <c r="W47" s="165">
        <f t="shared" si="150"/>
        <v>3</v>
      </c>
      <c r="X47" s="136"/>
      <c r="Y47" s="136"/>
      <c r="Z47" s="165">
        <f t="shared" si="13"/>
        <v>3</v>
      </c>
      <c r="AA47" s="137"/>
      <c r="AB47" s="138"/>
      <c r="AC47" s="169">
        <f t="shared" si="14"/>
        <v>3</v>
      </c>
      <c r="AD47" s="137"/>
      <c r="AE47" s="138"/>
      <c r="AF47" s="169">
        <f t="shared" si="15"/>
        <v>3</v>
      </c>
      <c r="AG47" s="138"/>
      <c r="AH47" s="138"/>
      <c r="AI47" s="170">
        <f t="shared" si="16"/>
        <v>3</v>
      </c>
      <c r="AJ47" s="137"/>
      <c r="AK47" s="137"/>
      <c r="AL47" s="141"/>
      <c r="AM47" s="172">
        <f t="shared" si="17"/>
        <v>3</v>
      </c>
      <c r="AN47" s="137"/>
      <c r="AO47" s="141"/>
      <c r="AP47" s="141"/>
      <c r="AQ47" s="172">
        <f t="shared" si="18"/>
        <v>3</v>
      </c>
      <c r="AR47" s="141"/>
      <c r="AS47" s="137"/>
      <c r="AT47" s="141"/>
      <c r="AU47" s="172">
        <f t="shared" si="19"/>
        <v>3</v>
      </c>
      <c r="AV47" s="138"/>
      <c r="AW47" s="138"/>
      <c r="AX47" s="138"/>
      <c r="AY47" s="169">
        <f t="shared" si="20"/>
        <v>3</v>
      </c>
      <c r="AZ47" s="138"/>
      <c r="BA47" s="138"/>
      <c r="BB47" s="169">
        <f t="shared" si="21"/>
        <v>3</v>
      </c>
      <c r="BC47" s="138"/>
      <c r="BD47" s="138"/>
      <c r="BE47" s="169">
        <f t="shared" si="22"/>
        <v>3</v>
      </c>
      <c r="BF47" s="138"/>
      <c r="BG47" s="138"/>
      <c r="BH47" s="174">
        <f t="shared" si="1"/>
        <v>3</v>
      </c>
      <c r="BI47" s="138"/>
      <c r="BJ47" s="138"/>
      <c r="BK47" s="174">
        <f t="shared" si="23"/>
        <v>3</v>
      </c>
      <c r="BL47" s="138"/>
      <c r="BM47" s="138"/>
      <c r="BN47" s="174">
        <f t="shared" si="24"/>
        <v>3</v>
      </c>
      <c r="BO47" s="138"/>
      <c r="BP47" s="138"/>
      <c r="BQ47" s="174">
        <f t="shared" si="25"/>
        <v>3</v>
      </c>
      <c r="BR47" s="138"/>
      <c r="BS47" s="138"/>
      <c r="BT47" s="174">
        <f t="shared" si="151"/>
        <v>3</v>
      </c>
      <c r="BU47" s="138"/>
      <c r="BV47" s="138"/>
      <c r="BW47" s="174">
        <f t="shared" si="26"/>
        <v>3</v>
      </c>
      <c r="BX47" s="138"/>
      <c r="BY47" s="138"/>
      <c r="BZ47" s="174">
        <f t="shared" si="27"/>
        <v>3</v>
      </c>
      <c r="CA47" s="138"/>
      <c r="CB47" s="138"/>
      <c r="CC47" s="175">
        <f t="shared" si="28"/>
        <v>3</v>
      </c>
      <c r="CD47" s="141"/>
      <c r="CE47" s="299"/>
      <c r="CF47" s="176">
        <f t="shared" si="29"/>
        <v>3</v>
      </c>
      <c r="CG47" s="141"/>
      <c r="CH47" s="141"/>
      <c r="CI47" s="176">
        <f t="shared" si="30"/>
        <v>3</v>
      </c>
      <c r="CJ47" s="141"/>
      <c r="CK47" s="141"/>
      <c r="CL47" s="177">
        <f t="shared" si="31"/>
        <v>3</v>
      </c>
      <c r="CM47" s="141"/>
      <c r="CN47" s="141"/>
      <c r="CO47" s="141"/>
      <c r="CP47" s="177">
        <f t="shared" si="32"/>
        <v>3</v>
      </c>
      <c r="CQ47" s="141"/>
      <c r="CR47" s="141"/>
      <c r="CS47" s="141"/>
      <c r="CT47" s="176">
        <f t="shared" si="33"/>
        <v>3</v>
      </c>
      <c r="CU47" s="230"/>
      <c r="CV47" s="141"/>
      <c r="CW47" s="141"/>
      <c r="CX47" s="176">
        <f t="shared" si="34"/>
        <v>3</v>
      </c>
      <c r="CY47" s="141"/>
      <c r="CZ47" s="141"/>
      <c r="DA47" s="141"/>
      <c r="DB47" s="176">
        <f t="shared" si="3"/>
        <v>3</v>
      </c>
      <c r="DC47" s="141"/>
      <c r="DD47" s="141"/>
      <c r="DE47" s="175">
        <f t="shared" si="35"/>
        <v>3</v>
      </c>
      <c r="DF47" s="179"/>
      <c r="DG47" s="141"/>
      <c r="DH47" s="141"/>
      <c r="DI47" s="176">
        <f t="shared" si="36"/>
        <v>3</v>
      </c>
      <c r="DJ47" s="180"/>
      <c r="DK47" s="180"/>
      <c r="DL47" s="176">
        <f t="shared" si="37"/>
        <v>3</v>
      </c>
      <c r="DM47" s="141"/>
      <c r="DN47" s="141"/>
      <c r="DO47" s="177">
        <f t="shared" si="38"/>
        <v>3</v>
      </c>
      <c r="DP47" s="137"/>
      <c r="DQ47" s="141"/>
      <c r="DR47" s="141"/>
      <c r="DS47" s="177">
        <f t="shared" si="39"/>
        <v>3</v>
      </c>
      <c r="DT47" s="137"/>
      <c r="DU47" s="141"/>
      <c r="DV47" s="141"/>
      <c r="DW47" s="177">
        <f t="shared" si="40"/>
        <v>3</v>
      </c>
      <c r="DX47" s="141"/>
      <c r="DY47" s="141"/>
      <c r="DZ47" s="177">
        <f t="shared" si="41"/>
        <v>3</v>
      </c>
      <c r="EA47" s="138"/>
      <c r="EB47" s="138"/>
      <c r="EC47" s="175">
        <f t="shared" si="42"/>
        <v>3</v>
      </c>
      <c r="ED47" s="137"/>
      <c r="EE47" s="138"/>
      <c r="EF47" s="138"/>
      <c r="EG47" s="174">
        <f t="shared" si="43"/>
        <v>3</v>
      </c>
      <c r="EH47" s="138"/>
      <c r="EI47" s="138"/>
      <c r="EJ47" s="174">
        <f t="shared" si="44"/>
        <v>3</v>
      </c>
      <c r="EK47" s="231"/>
      <c r="EL47" s="231"/>
      <c r="EM47" s="182">
        <f t="shared" si="45"/>
        <v>3</v>
      </c>
      <c r="EN47" s="137"/>
      <c r="EO47" s="231"/>
      <c r="EP47" s="231"/>
      <c r="EQ47" s="182">
        <f t="shared" si="46"/>
        <v>3</v>
      </c>
      <c r="ER47" s="232"/>
      <c r="ES47" s="232"/>
      <c r="ET47" s="184">
        <f t="shared" si="47"/>
        <v>3</v>
      </c>
      <c r="EU47" s="137"/>
      <c r="EV47" s="232"/>
      <c r="EW47" s="232"/>
      <c r="EX47" s="184">
        <f t="shared" si="48"/>
        <v>3</v>
      </c>
      <c r="EY47" s="233"/>
      <c r="EZ47" s="231"/>
      <c r="FA47" s="231"/>
      <c r="FB47" s="184">
        <f t="shared" si="49"/>
        <v>3</v>
      </c>
      <c r="FC47" s="231"/>
      <c r="FD47" s="231"/>
      <c r="FE47" s="182">
        <f t="shared" si="50"/>
        <v>3</v>
      </c>
      <c r="FF47" s="231"/>
      <c r="FG47" s="231"/>
      <c r="FH47" s="182">
        <f t="shared" si="51"/>
        <v>3</v>
      </c>
      <c r="FI47" s="231"/>
      <c r="FJ47" s="231"/>
      <c r="FK47" s="182">
        <f t="shared" si="52"/>
        <v>3</v>
      </c>
      <c r="FL47" s="231"/>
      <c r="FM47" s="231"/>
      <c r="FN47" s="182">
        <f t="shared" si="53"/>
        <v>3</v>
      </c>
      <c r="FO47" s="137"/>
      <c r="FP47" s="231"/>
      <c r="FQ47" s="231"/>
      <c r="FR47" s="182">
        <f t="shared" si="54"/>
        <v>3</v>
      </c>
      <c r="FS47" s="137"/>
      <c r="FT47" s="231"/>
      <c r="FU47" s="231"/>
      <c r="FV47" s="182">
        <f t="shared" si="55"/>
        <v>3</v>
      </c>
      <c r="FW47" s="137"/>
      <c r="FX47" s="231"/>
      <c r="FY47" s="231"/>
      <c r="FZ47" s="182">
        <f t="shared" si="56"/>
        <v>3</v>
      </c>
      <c r="GA47" s="231"/>
      <c r="GB47" s="231"/>
      <c r="GC47" s="182">
        <f t="shared" si="57"/>
        <v>3</v>
      </c>
      <c r="GD47" s="231"/>
      <c r="GE47" s="231"/>
      <c r="GF47" s="188">
        <f t="shared" si="58"/>
        <v>3</v>
      </c>
      <c r="GG47" s="137"/>
      <c r="GH47" s="231"/>
      <c r="GI47" s="231"/>
      <c r="GJ47" s="188">
        <f t="shared" si="120"/>
        <v>3</v>
      </c>
      <c r="GK47" s="137"/>
      <c r="GL47" s="231"/>
      <c r="GM47" s="231"/>
      <c r="GN47" s="182">
        <f t="shared" si="121"/>
        <v>3</v>
      </c>
      <c r="GO47" s="231"/>
      <c r="GP47" s="231"/>
      <c r="GQ47" s="182">
        <f t="shared" si="59"/>
        <v>3</v>
      </c>
      <c r="GR47" s="231"/>
      <c r="GS47" s="231"/>
      <c r="GT47" s="182">
        <f t="shared" si="60"/>
        <v>3</v>
      </c>
      <c r="GU47" s="231"/>
      <c r="GV47" s="231"/>
      <c r="GW47" s="182">
        <f t="shared" si="61"/>
        <v>3</v>
      </c>
      <c r="GX47" s="231"/>
      <c r="GY47" s="231"/>
      <c r="GZ47" s="182">
        <f t="shared" si="62"/>
        <v>3</v>
      </c>
      <c r="HA47" s="138"/>
      <c r="HB47" s="231"/>
      <c r="HC47" s="182">
        <f t="shared" si="63"/>
        <v>3</v>
      </c>
      <c r="HD47" s="138"/>
      <c r="HE47" s="231"/>
      <c r="HF47" s="182">
        <f t="shared" si="64"/>
        <v>3</v>
      </c>
      <c r="HG47" s="231"/>
      <c r="HH47" s="231"/>
      <c r="HI47" s="182">
        <f t="shared" si="4"/>
        <v>3</v>
      </c>
      <c r="HJ47" s="231"/>
      <c r="HK47" s="231"/>
      <c r="HL47" s="182">
        <f t="shared" si="5"/>
        <v>3</v>
      </c>
      <c r="HM47" s="137"/>
      <c r="HN47" s="231"/>
      <c r="HO47" s="231"/>
      <c r="HP47" s="182">
        <f t="shared" si="65"/>
        <v>3</v>
      </c>
      <c r="HQ47" s="231"/>
      <c r="HR47" s="231"/>
      <c r="HS47" s="231"/>
      <c r="HT47" s="182">
        <f t="shared" si="66"/>
        <v>3</v>
      </c>
      <c r="HU47" s="231"/>
      <c r="HV47" s="231"/>
      <c r="HW47" s="231"/>
      <c r="HX47" s="182">
        <f t="shared" si="67"/>
        <v>3</v>
      </c>
      <c r="HY47" s="231"/>
      <c r="HZ47" s="231"/>
      <c r="IA47" s="182">
        <f t="shared" si="68"/>
        <v>3</v>
      </c>
      <c r="IB47" s="231"/>
      <c r="IC47" s="231"/>
      <c r="ID47" s="182">
        <f t="shared" si="69"/>
        <v>3</v>
      </c>
      <c r="IE47" s="138"/>
      <c r="IF47" s="138"/>
      <c r="IG47" s="175">
        <f t="shared" si="70"/>
        <v>3</v>
      </c>
      <c r="IH47" s="137"/>
      <c r="II47" s="138"/>
      <c r="IJ47" s="138"/>
      <c r="IK47" s="175">
        <f t="shared" si="71"/>
        <v>3</v>
      </c>
      <c r="IL47" s="137"/>
      <c r="IM47" s="231"/>
      <c r="IN47" s="231"/>
      <c r="IO47" s="182">
        <f t="shared" si="72"/>
        <v>3</v>
      </c>
      <c r="IP47" s="231"/>
      <c r="IQ47" s="231"/>
      <c r="IR47" s="182">
        <f t="shared" si="6"/>
        <v>3</v>
      </c>
      <c r="IS47" s="231"/>
      <c r="IT47" s="231"/>
      <c r="IU47" s="182">
        <f t="shared" si="7"/>
        <v>3</v>
      </c>
      <c r="IV47" s="231"/>
      <c r="IW47" s="231"/>
      <c r="IX47" s="182">
        <f t="shared" si="8"/>
        <v>3</v>
      </c>
      <c r="IY47" s="234"/>
      <c r="IZ47" s="234"/>
      <c r="JA47" s="189">
        <f t="shared" si="9"/>
        <v>3</v>
      </c>
      <c r="JB47" s="234"/>
      <c r="JC47" s="234"/>
      <c r="JD47" s="189">
        <f t="shared" si="73"/>
        <v>3</v>
      </c>
      <c r="JE47" s="234"/>
      <c r="JF47" s="234"/>
      <c r="JG47" s="189">
        <f t="shared" si="74"/>
        <v>3</v>
      </c>
      <c r="JH47" s="141"/>
      <c r="JI47" s="141"/>
      <c r="JJ47" s="190">
        <f t="shared" si="75"/>
        <v>3</v>
      </c>
      <c r="JK47" s="137"/>
      <c r="JL47" s="141"/>
      <c r="JM47" s="141"/>
      <c r="JN47" s="190">
        <f t="shared" si="76"/>
        <v>3</v>
      </c>
      <c r="JO47" s="137"/>
      <c r="JP47" s="235"/>
      <c r="JQ47" s="235"/>
      <c r="JR47" s="191">
        <f t="shared" si="77"/>
        <v>3</v>
      </c>
      <c r="JS47" s="155"/>
      <c r="JT47" s="236"/>
      <c r="JU47" s="236"/>
      <c r="JV47" s="194">
        <f t="shared" si="78"/>
        <v>3</v>
      </c>
      <c r="JW47" s="235"/>
      <c r="JX47" s="235"/>
      <c r="JY47" s="194">
        <f t="shared" si="79"/>
        <v>3</v>
      </c>
      <c r="JZ47" s="138"/>
      <c r="KA47" s="138"/>
      <c r="KB47" s="190">
        <f t="shared" si="80"/>
        <v>3</v>
      </c>
      <c r="KC47" s="155"/>
      <c r="KD47" s="138"/>
      <c r="KE47" s="138"/>
      <c r="KF47" s="190">
        <f t="shared" si="81"/>
        <v>3</v>
      </c>
      <c r="KG47" s="234"/>
      <c r="KH47" s="234"/>
      <c r="KI47" s="191">
        <f t="shared" si="82"/>
        <v>3</v>
      </c>
      <c r="KJ47" s="155"/>
      <c r="KK47" s="234"/>
      <c r="KL47" s="234"/>
      <c r="KM47" s="191">
        <f t="shared" si="83"/>
        <v>3</v>
      </c>
      <c r="KN47" s="155"/>
      <c r="KO47" s="234"/>
      <c r="KP47" s="234"/>
      <c r="KQ47" s="191">
        <f t="shared" si="84"/>
        <v>3</v>
      </c>
      <c r="KR47" s="138"/>
      <c r="KS47" s="138"/>
      <c r="KT47" s="174">
        <f t="shared" si="85"/>
        <v>3</v>
      </c>
      <c r="KU47" s="138"/>
      <c r="KV47" s="138"/>
      <c r="KW47" s="138"/>
      <c r="KX47" s="194">
        <f t="shared" si="86"/>
        <v>3</v>
      </c>
      <c r="KY47" s="236"/>
      <c r="KZ47" s="236"/>
      <c r="LA47" s="236"/>
      <c r="LB47" s="194">
        <f t="shared" si="87"/>
        <v>3</v>
      </c>
      <c r="LC47" s="236"/>
      <c r="LD47" s="236"/>
      <c r="LE47" s="194">
        <f t="shared" si="10"/>
        <v>3</v>
      </c>
      <c r="LF47" s="138"/>
      <c r="LG47" s="138"/>
      <c r="LH47" s="174">
        <f t="shared" si="11"/>
        <v>3</v>
      </c>
      <c r="LI47" s="237"/>
      <c r="LJ47" s="237"/>
      <c r="LK47" s="196">
        <f t="shared" si="88"/>
        <v>3</v>
      </c>
      <c r="LL47" s="138"/>
      <c r="LM47" s="138"/>
      <c r="LN47" s="138"/>
      <c r="LO47" s="174">
        <f t="shared" si="89"/>
        <v>3</v>
      </c>
      <c r="LP47" s="138"/>
      <c r="LQ47" s="138"/>
      <c r="LR47" s="138"/>
      <c r="LS47" s="174">
        <f t="shared" si="90"/>
        <v>3</v>
      </c>
      <c r="LT47" s="238"/>
      <c r="LU47" s="138"/>
      <c r="LV47" s="138"/>
      <c r="LW47" s="174">
        <f t="shared" si="91"/>
        <v>3</v>
      </c>
      <c r="LX47" s="238"/>
      <c r="LY47" s="138"/>
      <c r="LZ47" s="138"/>
      <c r="MA47" s="174">
        <f t="shared" si="92"/>
        <v>3</v>
      </c>
      <c r="MB47" s="238"/>
      <c r="MC47" s="138"/>
      <c r="MD47" s="138"/>
      <c r="ME47" s="174">
        <f t="shared" si="93"/>
        <v>3</v>
      </c>
      <c r="MF47" s="238"/>
      <c r="MG47" s="231"/>
      <c r="MH47" s="231"/>
      <c r="MI47" s="182">
        <f t="shared" si="94"/>
        <v>3</v>
      </c>
      <c r="MJ47" s="239"/>
      <c r="MK47" s="231"/>
      <c r="ML47" s="231"/>
      <c r="MM47" s="182">
        <f t="shared" si="95"/>
        <v>3</v>
      </c>
      <c r="MN47" s="239"/>
      <c r="MO47" s="138"/>
      <c r="MP47" s="138"/>
      <c r="MQ47" s="174">
        <f t="shared" si="96"/>
        <v>3</v>
      </c>
      <c r="MR47" s="238"/>
      <c r="MS47" s="138"/>
      <c r="MT47" s="138"/>
      <c r="MU47" s="174">
        <f t="shared" si="97"/>
        <v>3</v>
      </c>
      <c r="MV47" s="238"/>
      <c r="MW47" s="138"/>
      <c r="MX47" s="138"/>
      <c r="MY47" s="174">
        <f t="shared" si="98"/>
        <v>3</v>
      </c>
      <c r="MZ47" s="238"/>
      <c r="NA47" s="240"/>
      <c r="NB47" s="240"/>
      <c r="NC47" s="201">
        <f t="shared" si="122"/>
        <v>3</v>
      </c>
      <c r="ND47" s="241"/>
      <c r="NE47" s="240"/>
      <c r="NF47" s="240"/>
      <c r="NG47" s="201">
        <f t="shared" si="123"/>
        <v>3</v>
      </c>
      <c r="NH47" s="241"/>
      <c r="NI47" s="240"/>
      <c r="NJ47" s="240"/>
      <c r="NK47" s="201">
        <f t="shared" si="124"/>
        <v>3</v>
      </c>
      <c r="NL47" s="241"/>
      <c r="NM47" s="240"/>
      <c r="NN47" s="240"/>
      <c r="NO47" s="201">
        <f t="shared" si="125"/>
        <v>3</v>
      </c>
      <c r="NP47" s="241"/>
      <c r="NQ47" s="234"/>
      <c r="NR47" s="234"/>
      <c r="NS47" s="189">
        <f t="shared" si="126"/>
        <v>3</v>
      </c>
      <c r="NT47" s="242"/>
      <c r="NU47" s="234"/>
      <c r="NV47" s="234"/>
      <c r="NW47" s="189">
        <f t="shared" si="99"/>
        <v>3</v>
      </c>
      <c r="NX47" s="242"/>
      <c r="NY47" s="234"/>
      <c r="NZ47" s="234"/>
      <c r="OA47" s="189">
        <f t="shared" si="100"/>
        <v>3</v>
      </c>
      <c r="OB47" s="242"/>
      <c r="OC47" s="234"/>
      <c r="OD47" s="234"/>
      <c r="OE47" s="189">
        <f t="shared" si="101"/>
        <v>3</v>
      </c>
      <c r="OF47" s="242"/>
      <c r="OG47" s="234"/>
      <c r="OH47" s="234"/>
      <c r="OI47" s="189">
        <f t="shared" si="102"/>
        <v>3</v>
      </c>
      <c r="OJ47" s="242"/>
      <c r="OK47" s="234"/>
      <c r="OL47" s="234"/>
      <c r="OM47" s="189">
        <f t="shared" si="103"/>
        <v>3</v>
      </c>
      <c r="ON47" s="242"/>
      <c r="OO47" s="234"/>
      <c r="OP47" s="234"/>
      <c r="OQ47" s="189">
        <f t="shared" si="127"/>
        <v>3</v>
      </c>
      <c r="OR47" s="242"/>
      <c r="OS47" s="234"/>
      <c r="OT47" s="234"/>
      <c r="OU47" s="189">
        <f t="shared" si="128"/>
        <v>3</v>
      </c>
      <c r="OV47" s="242"/>
      <c r="OW47" s="234"/>
      <c r="OX47" s="234"/>
      <c r="OY47" s="189">
        <f t="shared" si="129"/>
        <v>3</v>
      </c>
      <c r="OZ47" s="242"/>
      <c r="PA47" s="234"/>
      <c r="PB47" s="234"/>
      <c r="PC47" s="189">
        <f t="shared" si="130"/>
        <v>3</v>
      </c>
      <c r="PD47" s="242"/>
      <c r="PE47" s="234"/>
      <c r="PF47" s="234"/>
      <c r="PG47" s="189">
        <f t="shared" si="131"/>
        <v>3</v>
      </c>
      <c r="PH47" s="242"/>
      <c r="PI47" s="234"/>
      <c r="PJ47" s="234"/>
      <c r="PK47" s="189">
        <f t="shared" si="132"/>
        <v>3</v>
      </c>
      <c r="PL47" s="242"/>
      <c r="PM47" s="234"/>
      <c r="PN47" s="234"/>
      <c r="PO47" s="189">
        <f t="shared" si="133"/>
        <v>3</v>
      </c>
      <c r="PP47" s="242"/>
      <c r="PQ47" s="234"/>
      <c r="PR47" s="234"/>
      <c r="PS47" s="189">
        <f t="shared" si="134"/>
        <v>3</v>
      </c>
      <c r="PT47" s="242"/>
      <c r="PU47" s="234"/>
      <c r="PV47" s="234"/>
      <c r="PW47" s="189">
        <f t="shared" si="135"/>
        <v>3</v>
      </c>
      <c r="PX47" s="242"/>
      <c r="PY47" s="234"/>
      <c r="PZ47" s="234"/>
      <c r="QA47" s="189">
        <f t="shared" si="136"/>
        <v>3</v>
      </c>
      <c r="QB47" s="242"/>
      <c r="QC47" s="234"/>
      <c r="QD47" s="234"/>
      <c r="QE47" s="189">
        <f t="shared" si="137"/>
        <v>3</v>
      </c>
      <c r="QF47" s="242"/>
      <c r="QG47" s="234"/>
      <c r="QH47" s="234"/>
      <c r="QI47" s="189">
        <f t="shared" si="138"/>
        <v>3</v>
      </c>
      <c r="QJ47" s="242"/>
      <c r="QK47" s="234"/>
      <c r="QL47" s="234"/>
      <c r="QM47" s="189">
        <f t="shared" si="139"/>
        <v>3</v>
      </c>
      <c r="QN47" s="242"/>
      <c r="QO47" s="234"/>
      <c r="QP47" s="234"/>
      <c r="QQ47" s="189">
        <f t="shared" si="140"/>
        <v>3</v>
      </c>
      <c r="QR47" s="242"/>
      <c r="QS47" s="203"/>
      <c r="QT47" s="234"/>
      <c r="QU47" s="189">
        <f t="shared" si="141"/>
        <v>3</v>
      </c>
      <c r="QV47" s="242"/>
      <c r="QW47" s="203"/>
      <c r="QX47" s="234"/>
      <c r="QY47" s="189">
        <f t="shared" si="142"/>
        <v>3</v>
      </c>
      <c r="QZ47" s="242"/>
      <c r="RA47" s="203"/>
      <c r="RB47" s="234"/>
      <c r="RC47" s="189">
        <f t="shared" si="143"/>
        <v>3</v>
      </c>
      <c r="RD47" s="242"/>
      <c r="RE47" s="203"/>
      <c r="RF47" s="234"/>
      <c r="RG47" s="189">
        <f t="shared" si="144"/>
        <v>3</v>
      </c>
      <c r="RH47" s="242"/>
      <c r="RI47" s="203"/>
      <c r="RJ47" s="234"/>
      <c r="RK47" s="189">
        <f t="shared" si="145"/>
        <v>3</v>
      </c>
      <c r="RL47" s="242"/>
      <c r="RM47" s="203"/>
      <c r="RN47" s="234"/>
      <c r="RO47" s="189">
        <f t="shared" si="146"/>
        <v>3</v>
      </c>
      <c r="RP47" s="242"/>
      <c r="RQ47" s="203"/>
      <c r="RR47" s="234"/>
      <c r="RS47" s="189">
        <f t="shared" si="147"/>
        <v>3</v>
      </c>
      <c r="RT47" s="242"/>
      <c r="RU47" s="203"/>
      <c r="RV47" s="234"/>
      <c r="RW47" s="189">
        <f t="shared" si="148"/>
        <v>3</v>
      </c>
      <c r="RX47" s="242"/>
      <c r="RY47" s="203"/>
      <c r="RZ47" s="234"/>
      <c r="SA47" s="189">
        <f t="shared" si="104"/>
        <v>3</v>
      </c>
      <c r="SB47" s="242"/>
      <c r="SC47" s="203"/>
      <c r="SD47" s="234"/>
      <c r="SE47" s="189">
        <f t="shared" si="105"/>
        <v>3</v>
      </c>
      <c r="SF47" s="242"/>
      <c r="SG47" s="203"/>
      <c r="SH47" s="234"/>
      <c r="SI47" s="189">
        <f t="shared" si="106"/>
        <v>3</v>
      </c>
      <c r="SJ47" s="242"/>
      <c r="SK47" s="203"/>
      <c r="SL47" s="234"/>
      <c r="SM47" s="189">
        <f t="shared" si="107"/>
        <v>3</v>
      </c>
      <c r="SN47" s="242"/>
      <c r="SO47" s="203"/>
      <c r="SP47" s="234"/>
      <c r="SQ47" s="189">
        <f t="shared" si="108"/>
        <v>3</v>
      </c>
      <c r="SR47" s="242"/>
      <c r="SS47" s="203"/>
      <c r="ST47" s="234"/>
      <c r="SU47" s="189">
        <f t="shared" si="109"/>
        <v>3</v>
      </c>
      <c r="SV47" s="242"/>
      <c r="SW47" s="203"/>
      <c r="SX47" s="234"/>
      <c r="SY47" s="189">
        <f t="shared" si="110"/>
        <v>3</v>
      </c>
      <c r="SZ47" s="242"/>
      <c r="TA47" s="203"/>
      <c r="TB47" s="234"/>
      <c r="TC47" s="189">
        <f t="shared" si="111"/>
        <v>3</v>
      </c>
      <c r="TD47" s="242"/>
      <c r="TE47" s="204">
        <f t="shared" si="112"/>
        <v>0</v>
      </c>
      <c r="TF47" s="205">
        <f t="shared" si="113"/>
        <v>0</v>
      </c>
      <c r="TG47" s="123"/>
      <c r="TH47" s="204">
        <f t="shared" si="114"/>
        <v>0</v>
      </c>
      <c r="TI47" s="205">
        <f t="shared" si="115"/>
        <v>0</v>
      </c>
      <c r="TJ47" s="124"/>
      <c r="TK47" s="204">
        <f t="shared" si="116"/>
        <v>0</v>
      </c>
      <c r="TL47" s="205">
        <f t="shared" si="117"/>
        <v>0</v>
      </c>
      <c r="TM47" s="124"/>
      <c r="TN47" s="204">
        <f t="shared" si="118"/>
        <v>0</v>
      </c>
      <c r="TO47" s="205">
        <f t="shared" si="119"/>
        <v>0</v>
      </c>
    </row>
    <row r="48" spans="1:535" s="206" customFormat="1" ht="29.25" customHeight="1" thickBot="1" x14ac:dyDescent="0.55000000000000004">
      <c r="A48" s="207">
        <v>44</v>
      </c>
      <c r="B48" s="217" t="s">
        <v>295</v>
      </c>
      <c r="C48" s="160" t="s">
        <v>122</v>
      </c>
      <c r="D48" s="301">
        <v>2557</v>
      </c>
      <c r="E48" s="218">
        <v>5443</v>
      </c>
      <c r="F48" s="218"/>
      <c r="G48" s="301">
        <f t="shared" si="149"/>
        <v>8000</v>
      </c>
      <c r="H48" s="199"/>
      <c r="I48" s="218"/>
      <c r="J48" s="218">
        <f>314+255</f>
        <v>569</v>
      </c>
      <c r="K48" s="301">
        <v>7431</v>
      </c>
      <c r="L48" s="199"/>
      <c r="M48" s="218"/>
      <c r="N48" s="218">
        <f>208+188+3</f>
        <v>399</v>
      </c>
      <c r="O48" s="301">
        <v>7032</v>
      </c>
      <c r="P48" s="212" t="s">
        <v>296</v>
      </c>
      <c r="Q48" s="218"/>
      <c r="R48" s="218">
        <f>127+160+6+3</f>
        <v>296</v>
      </c>
      <c r="S48" s="301">
        <v>6736</v>
      </c>
      <c r="T48" s="199" t="s">
        <v>297</v>
      </c>
      <c r="U48" s="164"/>
      <c r="V48" s="218">
        <f>147+166</f>
        <v>313</v>
      </c>
      <c r="W48" s="302">
        <f t="shared" si="150"/>
        <v>6423</v>
      </c>
      <c r="X48" s="166"/>
      <c r="Y48" s="166">
        <v>426</v>
      </c>
      <c r="Z48" s="302">
        <f t="shared" si="13"/>
        <v>5997</v>
      </c>
      <c r="AA48" s="167"/>
      <c r="AB48" s="168">
        <v>467</v>
      </c>
      <c r="AC48" s="303">
        <f t="shared" si="14"/>
        <v>5530</v>
      </c>
      <c r="AD48" s="167"/>
      <c r="AE48" s="168">
        <v>615</v>
      </c>
      <c r="AF48" s="303">
        <f t="shared" si="15"/>
        <v>4915</v>
      </c>
      <c r="AG48" s="168"/>
      <c r="AH48" s="168">
        <v>533</v>
      </c>
      <c r="AI48" s="304">
        <f t="shared" si="16"/>
        <v>4382</v>
      </c>
      <c r="AJ48" s="305" t="s">
        <v>298</v>
      </c>
      <c r="AK48" s="167"/>
      <c r="AL48" s="171">
        <v>547</v>
      </c>
      <c r="AM48" s="306">
        <f t="shared" si="17"/>
        <v>3835</v>
      </c>
      <c r="AN48" s="305" t="s">
        <v>299</v>
      </c>
      <c r="AO48" s="171"/>
      <c r="AP48" s="171">
        <v>568</v>
      </c>
      <c r="AQ48" s="306">
        <f t="shared" si="18"/>
        <v>3267</v>
      </c>
      <c r="AR48" s="171"/>
      <c r="AS48" s="167"/>
      <c r="AT48" s="171">
        <v>572</v>
      </c>
      <c r="AU48" s="306">
        <f t="shared" si="19"/>
        <v>2695</v>
      </c>
      <c r="AV48" s="168"/>
      <c r="AW48" s="168">
        <v>630</v>
      </c>
      <c r="AX48" s="168" t="s">
        <v>300</v>
      </c>
      <c r="AY48" s="303">
        <f t="shared" si="20"/>
        <v>2065</v>
      </c>
      <c r="AZ48" s="168">
        <v>5935</v>
      </c>
      <c r="BA48" s="168">
        <v>647</v>
      </c>
      <c r="BB48" s="303">
        <f t="shared" si="21"/>
        <v>7353</v>
      </c>
      <c r="BC48" s="168"/>
      <c r="BD48" s="307">
        <f>248+310</f>
        <v>558</v>
      </c>
      <c r="BE48" s="303">
        <f t="shared" si="22"/>
        <v>6795</v>
      </c>
      <c r="BF48" s="168"/>
      <c r="BG48" s="168">
        <v>597</v>
      </c>
      <c r="BH48" s="216">
        <f t="shared" si="1"/>
        <v>6198</v>
      </c>
      <c r="BI48" s="168"/>
      <c r="BJ48" s="168">
        <v>586</v>
      </c>
      <c r="BK48" s="216">
        <f t="shared" si="23"/>
        <v>5612</v>
      </c>
      <c r="BL48" s="168"/>
      <c r="BM48" s="168">
        <v>647</v>
      </c>
      <c r="BN48" s="216">
        <f t="shared" si="24"/>
        <v>4965</v>
      </c>
      <c r="BO48" s="168"/>
      <c r="BP48" s="168">
        <v>601</v>
      </c>
      <c r="BQ48" s="216">
        <f t="shared" si="25"/>
        <v>4364</v>
      </c>
      <c r="BR48" s="168"/>
      <c r="BS48" s="168">
        <v>8</v>
      </c>
      <c r="BT48" s="216">
        <f t="shared" si="151"/>
        <v>4356</v>
      </c>
      <c r="BU48" s="168"/>
      <c r="BV48" s="168">
        <v>619</v>
      </c>
      <c r="BW48" s="216">
        <f t="shared" si="26"/>
        <v>3737</v>
      </c>
      <c r="BX48" s="168"/>
      <c r="BY48" s="168">
        <v>566</v>
      </c>
      <c r="BZ48" s="216">
        <f t="shared" si="27"/>
        <v>3171</v>
      </c>
      <c r="CA48" s="168"/>
      <c r="CB48" s="168">
        <v>542</v>
      </c>
      <c r="CC48" s="179">
        <f t="shared" si="28"/>
        <v>2629</v>
      </c>
      <c r="CD48" s="171">
        <v>1500</v>
      </c>
      <c r="CE48" s="308">
        <f>258+279</f>
        <v>537</v>
      </c>
      <c r="CF48" s="180">
        <f>+CC48+CD48-CE48</f>
        <v>3592</v>
      </c>
      <c r="CG48" s="171"/>
      <c r="CH48" s="171">
        <v>590</v>
      </c>
      <c r="CI48" s="180">
        <f t="shared" si="30"/>
        <v>3002</v>
      </c>
      <c r="CJ48" s="171"/>
      <c r="CK48" s="171">
        <f>583+3</f>
        <v>586</v>
      </c>
      <c r="CL48" s="309">
        <f t="shared" si="31"/>
        <v>2416</v>
      </c>
      <c r="CM48" s="171" t="s">
        <v>301</v>
      </c>
      <c r="CN48" s="171"/>
      <c r="CO48" s="171">
        <v>608</v>
      </c>
      <c r="CP48" s="309">
        <f t="shared" si="32"/>
        <v>1808</v>
      </c>
      <c r="CQ48" s="171"/>
      <c r="CR48" s="171">
        <v>6192</v>
      </c>
      <c r="CS48" s="171">
        <f>596+2</f>
        <v>598</v>
      </c>
      <c r="CT48" s="180">
        <f t="shared" si="33"/>
        <v>7402</v>
      </c>
      <c r="CU48" s="178" t="s">
        <v>302</v>
      </c>
      <c r="CV48" s="171"/>
      <c r="CW48" s="171">
        <f>552+10</f>
        <v>562</v>
      </c>
      <c r="CX48" s="180">
        <f>CT48+CV48-CW48</f>
        <v>6840</v>
      </c>
      <c r="CY48" s="171" t="s">
        <v>303</v>
      </c>
      <c r="CZ48" s="171"/>
      <c r="DA48" s="171">
        <v>542</v>
      </c>
      <c r="DB48" s="180">
        <f t="shared" si="3"/>
        <v>6298</v>
      </c>
      <c r="DC48" s="171"/>
      <c r="DD48" s="171">
        <f>559+2</f>
        <v>561</v>
      </c>
      <c r="DE48" s="179">
        <f t="shared" si="35"/>
        <v>5737</v>
      </c>
      <c r="DF48" s="179" t="s">
        <v>302</v>
      </c>
      <c r="DG48" s="171"/>
      <c r="DH48" s="171">
        <f>225+291</f>
        <v>516</v>
      </c>
      <c r="DI48" s="180">
        <f t="shared" si="36"/>
        <v>5221</v>
      </c>
      <c r="DJ48" s="180"/>
      <c r="DK48" s="180"/>
      <c r="DL48" s="180">
        <f t="shared" si="37"/>
        <v>5221</v>
      </c>
      <c r="DM48" s="171"/>
      <c r="DN48" s="171">
        <f>558+2</f>
        <v>560</v>
      </c>
      <c r="DO48" s="309">
        <f t="shared" si="38"/>
        <v>4661</v>
      </c>
      <c r="DP48" s="171" t="s">
        <v>302</v>
      </c>
      <c r="DQ48" s="171"/>
      <c r="DR48" s="171">
        <f>594+2</f>
        <v>596</v>
      </c>
      <c r="DS48" s="309">
        <f t="shared" si="39"/>
        <v>4065</v>
      </c>
      <c r="DT48" s="171" t="s">
        <v>302</v>
      </c>
      <c r="DU48" s="171"/>
      <c r="DV48" s="171"/>
      <c r="DW48" s="309">
        <f t="shared" si="40"/>
        <v>4065</v>
      </c>
      <c r="DX48" s="171"/>
      <c r="DY48" s="171">
        <v>646</v>
      </c>
      <c r="DZ48" s="309">
        <f t="shared" si="41"/>
        <v>3419</v>
      </c>
      <c r="EA48" s="168"/>
      <c r="EB48" s="168">
        <f>641+3</f>
        <v>644</v>
      </c>
      <c r="EC48" s="179">
        <f t="shared" si="42"/>
        <v>2775</v>
      </c>
      <c r="ED48" s="171" t="s">
        <v>300</v>
      </c>
      <c r="EE48" s="168"/>
      <c r="EF48" s="168">
        <v>621</v>
      </c>
      <c r="EG48" s="216">
        <f t="shared" si="43"/>
        <v>2154</v>
      </c>
      <c r="EH48" s="168"/>
      <c r="EI48" s="168">
        <v>661</v>
      </c>
      <c r="EJ48" s="216">
        <f t="shared" si="44"/>
        <v>1493</v>
      </c>
      <c r="EK48" s="181"/>
      <c r="EL48" s="181">
        <f>546+3</f>
        <v>549</v>
      </c>
      <c r="EM48" s="186">
        <f t="shared" si="45"/>
        <v>944</v>
      </c>
      <c r="EN48" s="171" t="s">
        <v>300</v>
      </c>
      <c r="EO48" s="181">
        <v>7056</v>
      </c>
      <c r="EP48" s="181">
        <v>633</v>
      </c>
      <c r="EQ48" s="186">
        <f t="shared" si="46"/>
        <v>7367</v>
      </c>
      <c r="ER48" s="183"/>
      <c r="ES48" s="183">
        <f>3+617</f>
        <v>620</v>
      </c>
      <c r="ET48" s="310">
        <f t="shared" si="47"/>
        <v>6747</v>
      </c>
      <c r="EU48" s="171" t="s">
        <v>300</v>
      </c>
      <c r="EV48" s="183">
        <v>2</v>
      </c>
      <c r="EW48" s="183">
        <f>3+2+2+631</f>
        <v>638</v>
      </c>
      <c r="EX48" s="310">
        <f t="shared" si="48"/>
        <v>6111</v>
      </c>
      <c r="EY48" s="178" t="s">
        <v>304</v>
      </c>
      <c r="EZ48" s="181"/>
      <c r="FA48" s="181">
        <v>683</v>
      </c>
      <c r="FB48" s="310">
        <f t="shared" si="49"/>
        <v>5428</v>
      </c>
      <c r="FC48" s="181"/>
      <c r="FD48" s="181">
        <v>676</v>
      </c>
      <c r="FE48" s="186">
        <f t="shared" si="50"/>
        <v>4752</v>
      </c>
      <c r="FF48" s="181"/>
      <c r="FG48" s="181">
        <v>592</v>
      </c>
      <c r="FH48" s="186">
        <f t="shared" si="51"/>
        <v>4160</v>
      </c>
      <c r="FI48" s="181"/>
      <c r="FJ48" s="181">
        <v>698</v>
      </c>
      <c r="FK48" s="186">
        <f t="shared" si="52"/>
        <v>3462</v>
      </c>
      <c r="FL48" s="181"/>
      <c r="FM48" s="181">
        <f>700+3</f>
        <v>703</v>
      </c>
      <c r="FN48" s="186">
        <f t="shared" si="53"/>
        <v>2759</v>
      </c>
      <c r="FO48" s="171" t="s">
        <v>300</v>
      </c>
      <c r="FP48" s="181"/>
      <c r="FQ48" s="181">
        <f>3+661</f>
        <v>664</v>
      </c>
      <c r="FR48" s="186">
        <f t="shared" si="54"/>
        <v>2095</v>
      </c>
      <c r="FS48" s="171" t="s">
        <v>300</v>
      </c>
      <c r="FT48" s="181">
        <v>1500</v>
      </c>
      <c r="FU48" s="181">
        <f>3+576</f>
        <v>579</v>
      </c>
      <c r="FV48" s="186">
        <f t="shared" si="55"/>
        <v>3016</v>
      </c>
      <c r="FW48" s="168" t="s">
        <v>301</v>
      </c>
      <c r="FX48" s="181"/>
      <c r="FY48" s="181">
        <v>527</v>
      </c>
      <c r="FZ48" s="186">
        <f t="shared" si="56"/>
        <v>2489</v>
      </c>
      <c r="GA48" s="181"/>
      <c r="GB48" s="181">
        <v>482</v>
      </c>
      <c r="GC48" s="186">
        <f t="shared" si="57"/>
        <v>2007</v>
      </c>
      <c r="GD48" s="181"/>
      <c r="GE48" s="181">
        <v>3</v>
      </c>
      <c r="GF48" s="311">
        <f t="shared" si="58"/>
        <v>2004</v>
      </c>
      <c r="GG48" s="168" t="s">
        <v>301</v>
      </c>
      <c r="GH48" s="181">
        <v>5996</v>
      </c>
      <c r="GI48" s="181">
        <f>3+585</f>
        <v>588</v>
      </c>
      <c r="GJ48" s="311">
        <f t="shared" si="120"/>
        <v>7412</v>
      </c>
      <c r="GK48" s="168" t="s">
        <v>301</v>
      </c>
      <c r="GL48" s="181"/>
      <c r="GM48" s="181"/>
      <c r="GN48" s="186">
        <f t="shared" si="121"/>
        <v>7412</v>
      </c>
      <c r="GO48" s="181"/>
      <c r="GP48" s="181">
        <v>669</v>
      </c>
      <c r="GQ48" s="186">
        <f t="shared" si="59"/>
        <v>6743</v>
      </c>
      <c r="GR48" s="181"/>
      <c r="GS48" s="181">
        <v>572</v>
      </c>
      <c r="GT48" s="186">
        <f t="shared" si="60"/>
        <v>6171</v>
      </c>
      <c r="GU48" s="181"/>
      <c r="GV48" s="181">
        <v>465</v>
      </c>
      <c r="GW48" s="186">
        <f t="shared" si="61"/>
        <v>5706</v>
      </c>
      <c r="GX48" s="181"/>
      <c r="GY48" s="181">
        <v>516</v>
      </c>
      <c r="GZ48" s="186">
        <f t="shared" si="62"/>
        <v>5190</v>
      </c>
      <c r="HA48" s="168"/>
      <c r="HB48" s="181">
        <v>460</v>
      </c>
      <c r="HC48" s="186">
        <f t="shared" si="63"/>
        <v>4730</v>
      </c>
      <c r="HD48" s="168"/>
      <c r="HE48" s="181">
        <v>15</v>
      </c>
      <c r="HF48" s="186">
        <f t="shared" si="64"/>
        <v>4715</v>
      </c>
      <c r="HG48" s="181"/>
      <c r="HH48" s="181">
        <v>18</v>
      </c>
      <c r="HI48" s="186">
        <f t="shared" si="4"/>
        <v>4697</v>
      </c>
      <c r="HJ48" s="181"/>
      <c r="HK48" s="181">
        <f>2+524</f>
        <v>526</v>
      </c>
      <c r="HL48" s="186">
        <f t="shared" si="5"/>
        <v>4171</v>
      </c>
      <c r="HM48" s="168" t="s">
        <v>302</v>
      </c>
      <c r="HN48" s="181"/>
      <c r="HO48" s="181">
        <f>3+480</f>
        <v>483</v>
      </c>
      <c r="HP48" s="186">
        <f t="shared" si="65"/>
        <v>3688</v>
      </c>
      <c r="HQ48" s="181" t="s">
        <v>300</v>
      </c>
      <c r="HR48" s="181"/>
      <c r="HS48" s="181">
        <f>2+517</f>
        <v>519</v>
      </c>
      <c r="HT48" s="186">
        <f t="shared" si="66"/>
        <v>3169</v>
      </c>
      <c r="HU48" s="181" t="s">
        <v>302</v>
      </c>
      <c r="HV48" s="181"/>
      <c r="HW48" s="181">
        <f>492+3</f>
        <v>495</v>
      </c>
      <c r="HX48" s="186">
        <f t="shared" si="67"/>
        <v>2674</v>
      </c>
      <c r="HY48" s="181">
        <v>5326</v>
      </c>
      <c r="HZ48" s="181">
        <v>410</v>
      </c>
      <c r="IA48" s="186">
        <f t="shared" si="68"/>
        <v>7590</v>
      </c>
      <c r="IB48" s="181"/>
      <c r="IC48" s="181">
        <v>471</v>
      </c>
      <c r="ID48" s="186">
        <f t="shared" si="69"/>
        <v>7119</v>
      </c>
      <c r="IE48" s="168"/>
      <c r="IF48" s="168">
        <f>4+508</f>
        <v>512</v>
      </c>
      <c r="IG48" s="179">
        <f t="shared" si="70"/>
        <v>6607</v>
      </c>
      <c r="IH48" s="312" t="s">
        <v>305</v>
      </c>
      <c r="II48" s="168"/>
      <c r="IJ48" s="168">
        <f>2+479</f>
        <v>481</v>
      </c>
      <c r="IK48" s="179">
        <f t="shared" si="71"/>
        <v>6126</v>
      </c>
      <c r="IL48" s="312" t="s">
        <v>302</v>
      </c>
      <c r="IM48" s="181"/>
      <c r="IN48" s="181">
        <v>558</v>
      </c>
      <c r="IO48" s="186">
        <f t="shared" si="72"/>
        <v>5568</v>
      </c>
      <c r="IP48" s="181"/>
      <c r="IQ48" s="181">
        <v>593</v>
      </c>
      <c r="IR48" s="186">
        <f t="shared" si="6"/>
        <v>4975</v>
      </c>
      <c r="IS48" s="181"/>
      <c r="IT48" s="181">
        <v>560</v>
      </c>
      <c r="IU48" s="186">
        <f t="shared" si="7"/>
        <v>4415</v>
      </c>
      <c r="IV48" s="181"/>
      <c r="IW48" s="181">
        <v>479</v>
      </c>
      <c r="IX48" s="186">
        <f t="shared" si="8"/>
        <v>3936</v>
      </c>
      <c r="IY48" s="166"/>
      <c r="IZ48" s="166">
        <v>396</v>
      </c>
      <c r="JA48" s="313">
        <f t="shared" si="9"/>
        <v>3540</v>
      </c>
      <c r="JB48" s="166"/>
      <c r="JC48" s="166">
        <v>242</v>
      </c>
      <c r="JD48" s="313">
        <f t="shared" si="73"/>
        <v>3298</v>
      </c>
      <c r="JE48" s="166"/>
      <c r="JF48" s="168">
        <v>430</v>
      </c>
      <c r="JG48" s="313">
        <f t="shared" si="74"/>
        <v>2868</v>
      </c>
      <c r="JH48" s="171"/>
      <c r="JI48" s="171">
        <f>3+253</f>
        <v>256</v>
      </c>
      <c r="JJ48" s="314">
        <f t="shared" si="75"/>
        <v>2612</v>
      </c>
      <c r="JK48" s="168" t="s">
        <v>306</v>
      </c>
      <c r="JL48" s="171"/>
      <c r="JM48" s="171">
        <f>3+134</f>
        <v>137</v>
      </c>
      <c r="JN48" s="314">
        <f t="shared" si="76"/>
        <v>2475</v>
      </c>
      <c r="JO48" s="168" t="s">
        <v>300</v>
      </c>
      <c r="JP48" s="159">
        <v>5525</v>
      </c>
      <c r="JQ48" s="159">
        <f>2+3+169</f>
        <v>174</v>
      </c>
      <c r="JR48" s="315">
        <f t="shared" si="77"/>
        <v>7826</v>
      </c>
      <c r="JS48" s="159" t="s">
        <v>307</v>
      </c>
      <c r="JT48" s="193"/>
      <c r="JU48" s="193">
        <v>287</v>
      </c>
      <c r="JV48" s="316">
        <f t="shared" si="78"/>
        <v>7539</v>
      </c>
      <c r="JW48" s="159"/>
      <c r="JX48" s="159">
        <v>351</v>
      </c>
      <c r="JY48" s="316">
        <f t="shared" si="79"/>
        <v>7188</v>
      </c>
      <c r="JZ48" s="168"/>
      <c r="KA48" s="168">
        <f>3+410</f>
        <v>413</v>
      </c>
      <c r="KB48" s="314">
        <f t="shared" si="80"/>
        <v>6775</v>
      </c>
      <c r="KC48" s="192" t="s">
        <v>300</v>
      </c>
      <c r="KD48" s="168"/>
      <c r="KE48" s="168">
        <v>392</v>
      </c>
      <c r="KF48" s="314">
        <f t="shared" si="81"/>
        <v>6383</v>
      </c>
      <c r="KG48" s="166">
        <v>32</v>
      </c>
      <c r="KH48" s="166">
        <f>32+3+4+444</f>
        <v>483</v>
      </c>
      <c r="KI48" s="315">
        <f t="shared" si="82"/>
        <v>5932</v>
      </c>
      <c r="KJ48" s="159" t="s">
        <v>304</v>
      </c>
      <c r="KK48" s="166"/>
      <c r="KL48" s="166">
        <f>3+497</f>
        <v>500</v>
      </c>
      <c r="KM48" s="315">
        <f t="shared" si="83"/>
        <v>5432</v>
      </c>
      <c r="KN48" s="159" t="s">
        <v>300</v>
      </c>
      <c r="KO48" s="166"/>
      <c r="KP48" s="166">
        <v>460</v>
      </c>
      <c r="KQ48" s="315">
        <f t="shared" si="84"/>
        <v>4972</v>
      </c>
      <c r="KR48" s="168"/>
      <c r="KS48" s="168">
        <v>500</v>
      </c>
      <c r="KT48" s="174">
        <f t="shared" si="85"/>
        <v>4472</v>
      </c>
      <c r="KU48" s="168"/>
      <c r="KV48" s="168"/>
      <c r="KW48" s="168">
        <v>515</v>
      </c>
      <c r="KX48" s="194">
        <f t="shared" si="86"/>
        <v>3957</v>
      </c>
      <c r="KY48" s="193"/>
      <c r="KZ48" s="193"/>
      <c r="LA48" s="193">
        <v>486</v>
      </c>
      <c r="LB48" s="194">
        <f t="shared" si="87"/>
        <v>3471</v>
      </c>
      <c r="LC48" s="193"/>
      <c r="LD48" s="193">
        <v>479</v>
      </c>
      <c r="LE48" s="194">
        <f t="shared" si="10"/>
        <v>2992</v>
      </c>
      <c r="LF48" s="168"/>
      <c r="LG48" s="168">
        <v>484</v>
      </c>
      <c r="LH48" s="174">
        <f t="shared" si="11"/>
        <v>2508</v>
      </c>
      <c r="LI48" s="195">
        <v>5492</v>
      </c>
      <c r="LJ48" s="195">
        <f>2+502</f>
        <v>504</v>
      </c>
      <c r="LK48" s="196">
        <f t="shared" si="88"/>
        <v>7496</v>
      </c>
      <c r="LL48" s="168" t="s">
        <v>302</v>
      </c>
      <c r="LM48" s="168"/>
      <c r="LN48" s="168">
        <f>2+403</f>
        <v>405</v>
      </c>
      <c r="LO48" s="174">
        <f t="shared" si="89"/>
        <v>7091</v>
      </c>
      <c r="LP48" s="168" t="s">
        <v>302</v>
      </c>
      <c r="LQ48" s="168"/>
      <c r="LR48" s="168">
        <f>13+2+481</f>
        <v>496</v>
      </c>
      <c r="LS48" s="174">
        <f t="shared" si="90"/>
        <v>6595</v>
      </c>
      <c r="LT48" s="197" t="s">
        <v>302</v>
      </c>
      <c r="LU48" s="168"/>
      <c r="LV48" s="168">
        <v>482</v>
      </c>
      <c r="LW48" s="174">
        <f t="shared" si="91"/>
        <v>6113</v>
      </c>
      <c r="LX48" s="197"/>
      <c r="LY48" s="168"/>
      <c r="LZ48" s="168">
        <f>3+492</f>
        <v>495</v>
      </c>
      <c r="MA48" s="174">
        <f t="shared" si="92"/>
        <v>5618</v>
      </c>
      <c r="MB48" s="197" t="s">
        <v>300</v>
      </c>
      <c r="MC48" s="168"/>
      <c r="MD48" s="168">
        <v>501</v>
      </c>
      <c r="ME48" s="174">
        <f t="shared" si="93"/>
        <v>5117</v>
      </c>
      <c r="MF48" s="197"/>
      <c r="MG48" s="181"/>
      <c r="MH48" s="181"/>
      <c r="MI48" s="182">
        <f t="shared" si="94"/>
        <v>5117</v>
      </c>
      <c r="MJ48" s="198"/>
      <c r="MK48" s="181">
        <v>3</v>
      </c>
      <c r="ML48" s="181">
        <v>506</v>
      </c>
      <c r="MM48" s="182">
        <f t="shared" si="95"/>
        <v>4614</v>
      </c>
      <c r="MN48" s="198"/>
      <c r="MO48" s="168"/>
      <c r="MP48" s="168">
        <f>3+370</f>
        <v>373</v>
      </c>
      <c r="MQ48" s="174">
        <f t="shared" si="96"/>
        <v>4241</v>
      </c>
      <c r="MR48" s="197" t="s">
        <v>300</v>
      </c>
      <c r="MS48" s="168"/>
      <c r="MT48" s="168">
        <f>3+504</f>
        <v>507</v>
      </c>
      <c r="MU48" s="174">
        <f t="shared" si="97"/>
        <v>3734</v>
      </c>
      <c r="MV48" s="197" t="s">
        <v>300</v>
      </c>
      <c r="MW48" s="168"/>
      <c r="MX48" s="168">
        <v>480</v>
      </c>
      <c r="MY48" s="174">
        <f t="shared" si="98"/>
        <v>3254</v>
      </c>
      <c r="MZ48" s="197"/>
      <c r="NA48" s="199"/>
      <c r="NB48" s="199">
        <v>449</v>
      </c>
      <c r="NC48" s="201">
        <f t="shared" si="122"/>
        <v>2805</v>
      </c>
      <c r="ND48" s="200"/>
      <c r="NE48" s="199"/>
      <c r="NF48" s="199">
        <f>3+3+435</f>
        <v>441</v>
      </c>
      <c r="NG48" s="201">
        <f t="shared" si="123"/>
        <v>2364</v>
      </c>
      <c r="NH48" s="200" t="s">
        <v>308</v>
      </c>
      <c r="NI48" s="199">
        <v>5636</v>
      </c>
      <c r="NJ48" s="199">
        <f>453+3</f>
        <v>456</v>
      </c>
      <c r="NK48" s="201">
        <f t="shared" si="124"/>
        <v>7544</v>
      </c>
      <c r="NL48" s="200" t="s">
        <v>300</v>
      </c>
      <c r="NM48" s="199"/>
      <c r="NN48" s="199">
        <f>2+409</f>
        <v>411</v>
      </c>
      <c r="NO48" s="201">
        <f t="shared" si="125"/>
        <v>7133</v>
      </c>
      <c r="NP48" s="200" t="s">
        <v>302</v>
      </c>
      <c r="NQ48" s="166"/>
      <c r="NR48" s="166">
        <v>423</v>
      </c>
      <c r="NS48" s="189">
        <f t="shared" si="126"/>
        <v>6710</v>
      </c>
      <c r="NT48" s="202"/>
      <c r="NU48" s="166"/>
      <c r="NV48" s="166">
        <f>446+5</f>
        <v>451</v>
      </c>
      <c r="NW48" s="189">
        <f t="shared" si="99"/>
        <v>6259</v>
      </c>
      <c r="NX48" s="202" t="s">
        <v>307</v>
      </c>
      <c r="NY48" s="166"/>
      <c r="NZ48" s="166">
        <v>448</v>
      </c>
      <c r="OA48" s="189">
        <f t="shared" si="100"/>
        <v>5811</v>
      </c>
      <c r="OB48" s="202"/>
      <c r="OC48" s="166"/>
      <c r="OD48" s="166">
        <v>485</v>
      </c>
      <c r="OE48" s="189">
        <f t="shared" si="101"/>
        <v>5326</v>
      </c>
      <c r="OF48" s="202"/>
      <c r="OG48" s="166"/>
      <c r="OH48" s="166"/>
      <c r="OI48" s="189">
        <f t="shared" si="102"/>
        <v>5326</v>
      </c>
      <c r="OJ48" s="202"/>
      <c r="OK48" s="166"/>
      <c r="OL48" s="166">
        <v>488</v>
      </c>
      <c r="OM48" s="189">
        <f t="shared" si="103"/>
        <v>4838</v>
      </c>
      <c r="ON48" s="202"/>
      <c r="OO48" s="166"/>
      <c r="OP48" s="166">
        <f>2+365</f>
        <v>367</v>
      </c>
      <c r="OQ48" s="189">
        <f t="shared" si="127"/>
        <v>4471</v>
      </c>
      <c r="OR48" s="202"/>
      <c r="OS48" s="166"/>
      <c r="OT48" s="166">
        <f>474+2</f>
        <v>476</v>
      </c>
      <c r="OU48" s="189">
        <f t="shared" si="128"/>
        <v>3995</v>
      </c>
      <c r="OV48" s="202" t="s">
        <v>309</v>
      </c>
      <c r="OW48" s="166"/>
      <c r="OX48" s="166">
        <v>482</v>
      </c>
      <c r="OY48" s="189">
        <f t="shared" si="129"/>
        <v>3513</v>
      </c>
      <c r="OZ48" s="202"/>
      <c r="PA48" s="166"/>
      <c r="PB48" s="166">
        <f>6+499</f>
        <v>505</v>
      </c>
      <c r="PC48" s="189">
        <f t="shared" si="130"/>
        <v>3008</v>
      </c>
      <c r="PD48" s="202" t="s">
        <v>310</v>
      </c>
      <c r="PE48" s="166"/>
      <c r="PF48" s="166">
        <v>488</v>
      </c>
      <c r="PG48" s="189">
        <f t="shared" si="131"/>
        <v>2520</v>
      </c>
      <c r="PH48" s="202"/>
      <c r="PI48" s="166"/>
      <c r="PJ48" s="166">
        <v>416</v>
      </c>
      <c r="PK48" s="189">
        <f t="shared" si="132"/>
        <v>2104</v>
      </c>
      <c r="PL48" s="202"/>
      <c r="PM48" s="166">
        <v>5896</v>
      </c>
      <c r="PN48" s="166">
        <v>346</v>
      </c>
      <c r="PO48" s="189">
        <f t="shared" si="133"/>
        <v>7654</v>
      </c>
      <c r="PP48" s="202"/>
      <c r="PQ48" s="166"/>
      <c r="PR48" s="166">
        <v>421</v>
      </c>
      <c r="PS48" s="189">
        <f t="shared" si="134"/>
        <v>7233</v>
      </c>
      <c r="PT48" s="202"/>
      <c r="PU48" s="166"/>
      <c r="PV48" s="166">
        <v>420</v>
      </c>
      <c r="PW48" s="189">
        <f t="shared" si="135"/>
        <v>6813</v>
      </c>
      <c r="PX48" s="202"/>
      <c r="PY48" s="166"/>
      <c r="PZ48" s="166">
        <v>457</v>
      </c>
      <c r="QA48" s="189">
        <f t="shared" si="136"/>
        <v>6356</v>
      </c>
      <c r="QB48" s="202"/>
      <c r="QC48" s="166"/>
      <c r="QD48" s="166">
        <v>469</v>
      </c>
      <c r="QE48" s="189">
        <f t="shared" si="137"/>
        <v>5887</v>
      </c>
      <c r="QF48" s="202"/>
      <c r="QG48" s="166"/>
      <c r="QH48" s="166"/>
      <c r="QI48" s="189">
        <f t="shared" si="138"/>
        <v>5887</v>
      </c>
      <c r="QJ48" s="202"/>
      <c r="QK48" s="166"/>
      <c r="QL48" s="166">
        <v>218</v>
      </c>
      <c r="QM48" s="189">
        <f t="shared" si="139"/>
        <v>5669</v>
      </c>
      <c r="QN48" s="202"/>
      <c r="QO48" s="166"/>
      <c r="QP48" s="166">
        <f>537+2</f>
        <v>539</v>
      </c>
      <c r="QQ48" s="189">
        <f t="shared" si="140"/>
        <v>5130</v>
      </c>
      <c r="QR48" s="202" t="s">
        <v>311</v>
      </c>
      <c r="QS48" s="203"/>
      <c r="QT48" s="166">
        <f>3+438</f>
        <v>441</v>
      </c>
      <c r="QU48" s="189">
        <f t="shared" si="141"/>
        <v>4689</v>
      </c>
      <c r="QV48" s="202" t="s">
        <v>301</v>
      </c>
      <c r="QW48" s="203"/>
      <c r="QX48" s="166">
        <f>450+3</f>
        <v>453</v>
      </c>
      <c r="QY48" s="189">
        <f t="shared" si="142"/>
        <v>4236</v>
      </c>
      <c r="QZ48" s="202" t="s">
        <v>301</v>
      </c>
      <c r="RA48" s="203"/>
      <c r="RB48" s="166">
        <v>475</v>
      </c>
      <c r="RC48" s="189">
        <f t="shared" si="143"/>
        <v>3761</v>
      </c>
      <c r="RD48" s="202"/>
      <c r="RE48" s="203"/>
      <c r="RF48" s="166">
        <f>3+451</f>
        <v>454</v>
      </c>
      <c r="RG48" s="189">
        <f t="shared" si="144"/>
        <v>3307</v>
      </c>
      <c r="RH48" s="202" t="s">
        <v>301</v>
      </c>
      <c r="RI48" s="203"/>
      <c r="RJ48" s="166"/>
      <c r="RK48" s="189">
        <f t="shared" si="145"/>
        <v>3307</v>
      </c>
      <c r="RL48" s="202"/>
      <c r="RM48" s="203"/>
      <c r="RN48" s="166">
        <f>2+3+2+2+3+215</f>
        <v>227</v>
      </c>
      <c r="RO48" s="189">
        <f t="shared" si="146"/>
        <v>3080</v>
      </c>
      <c r="RP48" s="202" t="s">
        <v>312</v>
      </c>
      <c r="RQ48" s="203"/>
      <c r="RR48" s="166">
        <v>559</v>
      </c>
      <c r="RS48" s="189">
        <f t="shared" si="147"/>
        <v>2521</v>
      </c>
      <c r="RT48" s="202"/>
      <c r="RU48" s="203">
        <v>5479</v>
      </c>
      <c r="RV48" s="166">
        <v>462</v>
      </c>
      <c r="RW48" s="189">
        <f>RS48+RU48-RV48</f>
        <v>7538</v>
      </c>
      <c r="RX48" s="202"/>
      <c r="RY48" s="203"/>
      <c r="RZ48" s="166">
        <v>462</v>
      </c>
      <c r="SA48" s="189">
        <f t="shared" si="104"/>
        <v>7076</v>
      </c>
      <c r="SB48" s="202"/>
      <c r="SC48" s="203"/>
      <c r="SD48" s="166">
        <v>596</v>
      </c>
      <c r="SE48" s="189">
        <f t="shared" si="105"/>
        <v>6480</v>
      </c>
      <c r="SF48" s="202"/>
      <c r="SG48" s="203"/>
      <c r="SH48" s="166">
        <f>560+5</f>
        <v>565</v>
      </c>
      <c r="SI48" s="189">
        <f t="shared" si="106"/>
        <v>5915</v>
      </c>
      <c r="SJ48" s="202" t="s">
        <v>313</v>
      </c>
      <c r="SK48" s="203"/>
      <c r="SL48" s="166">
        <v>267</v>
      </c>
      <c r="SM48" s="189">
        <f t="shared" si="107"/>
        <v>5648</v>
      </c>
      <c r="SN48" s="202"/>
      <c r="SO48" s="203"/>
      <c r="SP48" s="166">
        <v>614</v>
      </c>
      <c r="SQ48" s="189">
        <f t="shared" si="108"/>
        <v>5034</v>
      </c>
      <c r="SR48" s="202"/>
      <c r="SS48" s="203"/>
      <c r="ST48" s="166">
        <v>637</v>
      </c>
      <c r="SU48" s="189">
        <f t="shared" si="109"/>
        <v>4397</v>
      </c>
      <c r="SV48" s="202"/>
      <c r="SW48" s="203"/>
      <c r="SX48" s="166">
        <f>3+603</f>
        <v>606</v>
      </c>
      <c r="SY48" s="189">
        <f t="shared" si="110"/>
        <v>3791</v>
      </c>
      <c r="SZ48" s="202" t="s">
        <v>300</v>
      </c>
      <c r="TA48" s="203"/>
      <c r="TB48" s="166">
        <v>611</v>
      </c>
      <c r="TC48" s="189">
        <f t="shared" si="111"/>
        <v>3180</v>
      </c>
      <c r="TD48" s="202"/>
      <c r="TE48" s="204">
        <f t="shared" si="112"/>
        <v>14025</v>
      </c>
      <c r="TF48" s="205">
        <f t="shared" si="113"/>
        <v>539.42307692307691</v>
      </c>
      <c r="TG48" s="123"/>
      <c r="TH48" s="204">
        <f t="shared" si="114"/>
        <v>10141</v>
      </c>
      <c r="TI48" s="205">
        <f t="shared" si="115"/>
        <v>390.03846153846155</v>
      </c>
      <c r="TJ48" s="124"/>
      <c r="TK48" s="204">
        <f t="shared" si="116"/>
        <v>11737</v>
      </c>
      <c r="TL48" s="205">
        <f t="shared" si="117"/>
        <v>434.7037037037037</v>
      </c>
      <c r="TM48" s="124"/>
      <c r="TN48" s="204">
        <f t="shared" si="118"/>
        <v>35903</v>
      </c>
      <c r="TO48" s="205">
        <f t="shared" si="119"/>
        <v>454.46835443037975</v>
      </c>
    </row>
    <row r="49" spans="1:535" s="206" customFormat="1" ht="26.25" hidden="1" customHeight="1" thickBot="1" x14ac:dyDescent="0.5">
      <c r="A49" s="207">
        <v>45</v>
      </c>
      <c r="B49" s="217" t="s">
        <v>314</v>
      </c>
      <c r="C49" s="160" t="s">
        <v>122</v>
      </c>
      <c r="D49" s="211">
        <v>48</v>
      </c>
      <c r="E49" s="218">
        <v>48</v>
      </c>
      <c r="F49" s="161"/>
      <c r="G49" s="211">
        <f t="shared" si="149"/>
        <v>96</v>
      </c>
      <c r="H49" s="199"/>
      <c r="I49" s="218"/>
      <c r="J49" s="161"/>
      <c r="K49" s="211">
        <v>96</v>
      </c>
      <c r="L49" s="199"/>
      <c r="M49" s="218"/>
      <c r="N49" s="161">
        <f>8+8</f>
        <v>16</v>
      </c>
      <c r="O49" s="211">
        <v>80</v>
      </c>
      <c r="P49" s="212"/>
      <c r="Q49" s="218"/>
      <c r="R49" s="161">
        <v>8</v>
      </c>
      <c r="S49" s="211">
        <v>72</v>
      </c>
      <c r="T49" s="292"/>
      <c r="U49" s="164"/>
      <c r="V49" s="161">
        <v>8</v>
      </c>
      <c r="W49" s="165">
        <f t="shared" si="150"/>
        <v>64</v>
      </c>
      <c r="X49" s="166"/>
      <c r="Y49" s="166"/>
      <c r="Z49" s="165">
        <f t="shared" si="13"/>
        <v>64</v>
      </c>
      <c r="AA49" s="167"/>
      <c r="AB49" s="168">
        <v>4</v>
      </c>
      <c r="AC49" s="169">
        <f t="shared" si="14"/>
        <v>60</v>
      </c>
      <c r="AD49" s="167"/>
      <c r="AE49" s="168">
        <v>8</v>
      </c>
      <c r="AF49" s="169">
        <f t="shared" si="15"/>
        <v>52</v>
      </c>
      <c r="AG49" s="168"/>
      <c r="AH49" s="168">
        <v>8</v>
      </c>
      <c r="AI49" s="170">
        <f t="shared" si="16"/>
        <v>44</v>
      </c>
      <c r="AJ49" s="167"/>
      <c r="AK49" s="167"/>
      <c r="AL49" s="171"/>
      <c r="AM49" s="172">
        <f t="shared" si="17"/>
        <v>44</v>
      </c>
      <c r="AN49" s="167"/>
      <c r="AO49" s="171"/>
      <c r="AP49" s="171">
        <v>12</v>
      </c>
      <c r="AQ49" s="172">
        <f t="shared" si="18"/>
        <v>32</v>
      </c>
      <c r="AR49" s="171"/>
      <c r="AS49" s="167"/>
      <c r="AT49" s="171">
        <v>8</v>
      </c>
      <c r="AU49" s="172">
        <f t="shared" si="19"/>
        <v>24</v>
      </c>
      <c r="AV49" s="168">
        <v>96</v>
      </c>
      <c r="AW49" s="168">
        <v>16</v>
      </c>
      <c r="AX49" s="168"/>
      <c r="AY49" s="169">
        <f t="shared" si="20"/>
        <v>104</v>
      </c>
      <c r="AZ49" s="168"/>
      <c r="BA49" s="168">
        <v>16</v>
      </c>
      <c r="BB49" s="169">
        <f t="shared" si="21"/>
        <v>88</v>
      </c>
      <c r="BC49" s="168"/>
      <c r="BD49" s="173">
        <v>12</v>
      </c>
      <c r="BE49" s="169">
        <f t="shared" si="22"/>
        <v>76</v>
      </c>
      <c r="BF49" s="168"/>
      <c r="BG49" s="168">
        <v>16</v>
      </c>
      <c r="BH49" s="174">
        <f t="shared" si="1"/>
        <v>60</v>
      </c>
      <c r="BI49" s="168"/>
      <c r="BJ49" s="168">
        <v>16</v>
      </c>
      <c r="BK49" s="174">
        <f t="shared" si="23"/>
        <v>44</v>
      </c>
      <c r="BL49" s="168"/>
      <c r="BM49" s="168">
        <v>20</v>
      </c>
      <c r="BN49" s="174">
        <f t="shared" si="24"/>
        <v>24</v>
      </c>
      <c r="BO49" s="168">
        <v>96</v>
      </c>
      <c r="BP49" s="168">
        <v>16</v>
      </c>
      <c r="BQ49" s="174">
        <f t="shared" si="25"/>
        <v>104</v>
      </c>
      <c r="BR49" s="168"/>
      <c r="BS49" s="168">
        <v>8</v>
      </c>
      <c r="BT49" s="174">
        <f t="shared" si="151"/>
        <v>96</v>
      </c>
      <c r="BU49" s="168"/>
      <c r="BV49" s="168">
        <v>16</v>
      </c>
      <c r="BW49" s="174">
        <f t="shared" si="26"/>
        <v>80</v>
      </c>
      <c r="BX49" s="168"/>
      <c r="BY49" s="168">
        <v>16</v>
      </c>
      <c r="BZ49" s="174">
        <f t="shared" si="27"/>
        <v>64</v>
      </c>
      <c r="CA49" s="168"/>
      <c r="CB49" s="168">
        <v>20</v>
      </c>
      <c r="CC49" s="175">
        <f t="shared" si="28"/>
        <v>44</v>
      </c>
      <c r="CD49" s="171"/>
      <c r="CE49" s="317">
        <f>8+8</f>
        <v>16</v>
      </c>
      <c r="CF49" s="176">
        <f t="shared" si="29"/>
        <v>28</v>
      </c>
      <c r="CG49" s="171">
        <v>96</v>
      </c>
      <c r="CH49" s="171">
        <v>16</v>
      </c>
      <c r="CI49" s="176">
        <f t="shared" si="30"/>
        <v>108</v>
      </c>
      <c r="CJ49" s="171"/>
      <c r="CK49" s="171">
        <v>12</v>
      </c>
      <c r="CL49" s="177">
        <f t="shared" si="31"/>
        <v>96</v>
      </c>
      <c r="CM49" s="171"/>
      <c r="CN49" s="171"/>
      <c r="CO49" s="171">
        <v>16</v>
      </c>
      <c r="CP49" s="177">
        <f t="shared" si="32"/>
        <v>80</v>
      </c>
      <c r="CQ49" s="171"/>
      <c r="CR49" s="171"/>
      <c r="CS49" s="171">
        <v>16</v>
      </c>
      <c r="CT49" s="176">
        <f t="shared" si="33"/>
        <v>64</v>
      </c>
      <c r="CU49" s="178"/>
      <c r="CV49" s="171"/>
      <c r="CW49" s="171">
        <v>24</v>
      </c>
      <c r="CX49" s="176">
        <f t="shared" si="34"/>
        <v>40</v>
      </c>
      <c r="CY49" s="171"/>
      <c r="CZ49" s="171"/>
      <c r="DA49" s="171">
        <v>24</v>
      </c>
      <c r="DB49" s="176">
        <f t="shared" si="3"/>
        <v>16</v>
      </c>
      <c r="DC49" s="171">
        <v>88</v>
      </c>
      <c r="DD49" s="171">
        <v>8</v>
      </c>
      <c r="DE49" s="175">
        <f t="shared" si="35"/>
        <v>96</v>
      </c>
      <c r="DF49" s="179"/>
      <c r="DG49" s="171"/>
      <c r="DH49" s="171">
        <f>8+8</f>
        <v>16</v>
      </c>
      <c r="DI49" s="176">
        <f t="shared" si="36"/>
        <v>80</v>
      </c>
      <c r="DJ49" s="180"/>
      <c r="DK49" s="180">
        <v>8</v>
      </c>
      <c r="DL49" s="176">
        <f t="shared" si="37"/>
        <v>72</v>
      </c>
      <c r="DM49" s="171"/>
      <c r="DN49" s="171">
        <v>8</v>
      </c>
      <c r="DO49" s="177">
        <f t="shared" si="38"/>
        <v>64</v>
      </c>
      <c r="DP49" s="171"/>
      <c r="DQ49" s="171"/>
      <c r="DR49" s="171">
        <f>4+8</f>
        <v>12</v>
      </c>
      <c r="DS49" s="177">
        <f t="shared" si="39"/>
        <v>52</v>
      </c>
      <c r="DT49" s="171"/>
      <c r="DU49" s="171"/>
      <c r="DV49" s="171"/>
      <c r="DW49" s="177">
        <f t="shared" si="40"/>
        <v>52</v>
      </c>
      <c r="DX49" s="171"/>
      <c r="DY49" s="171"/>
      <c r="DZ49" s="177">
        <f t="shared" si="41"/>
        <v>52</v>
      </c>
      <c r="EA49" s="168"/>
      <c r="EB49" s="168"/>
      <c r="EC49" s="175">
        <f t="shared" si="42"/>
        <v>52</v>
      </c>
      <c r="ED49" s="171"/>
      <c r="EE49" s="168"/>
      <c r="EF49" s="168"/>
      <c r="EG49" s="174">
        <f t="shared" si="43"/>
        <v>52</v>
      </c>
      <c r="EH49" s="168"/>
      <c r="EI49" s="168"/>
      <c r="EJ49" s="174">
        <f t="shared" si="44"/>
        <v>52</v>
      </c>
      <c r="EK49" s="181"/>
      <c r="EL49" s="181">
        <v>20</v>
      </c>
      <c r="EM49" s="182">
        <f t="shared" si="45"/>
        <v>32</v>
      </c>
      <c r="EN49" s="171"/>
      <c r="EO49" s="181">
        <v>94</v>
      </c>
      <c r="EP49" s="181">
        <v>16</v>
      </c>
      <c r="EQ49" s="182">
        <f t="shared" si="46"/>
        <v>110</v>
      </c>
      <c r="ER49" s="183"/>
      <c r="ES49" s="183">
        <v>20</v>
      </c>
      <c r="ET49" s="184">
        <f t="shared" si="47"/>
        <v>90</v>
      </c>
      <c r="EU49" s="171"/>
      <c r="EV49" s="183"/>
      <c r="EW49" s="183">
        <v>16</v>
      </c>
      <c r="EX49" s="184">
        <f t="shared" si="48"/>
        <v>74</v>
      </c>
      <c r="EY49" s="178"/>
      <c r="EZ49" s="181"/>
      <c r="FA49" s="181">
        <v>28</v>
      </c>
      <c r="FB49" s="184">
        <f t="shared" si="49"/>
        <v>46</v>
      </c>
      <c r="FC49" s="181"/>
      <c r="FD49" s="181">
        <v>8</v>
      </c>
      <c r="FE49" s="182">
        <f t="shared" si="50"/>
        <v>38</v>
      </c>
      <c r="FF49" s="181">
        <v>96</v>
      </c>
      <c r="FG49" s="181">
        <v>20</v>
      </c>
      <c r="FH49" s="182">
        <f t="shared" si="51"/>
        <v>114</v>
      </c>
      <c r="FI49" s="186"/>
      <c r="FJ49" s="181">
        <v>16</v>
      </c>
      <c r="FK49" s="182">
        <f t="shared" si="52"/>
        <v>98</v>
      </c>
      <c r="FL49" s="186"/>
      <c r="FM49" s="181"/>
      <c r="FN49" s="182">
        <f t="shared" si="53"/>
        <v>98</v>
      </c>
      <c r="FO49" s="171"/>
      <c r="FP49" s="186"/>
      <c r="FQ49" s="181">
        <v>16</v>
      </c>
      <c r="FR49" s="182">
        <f t="shared" si="54"/>
        <v>82</v>
      </c>
      <c r="FS49" s="171"/>
      <c r="FT49" s="181"/>
      <c r="FU49" s="181"/>
      <c r="FV49" s="182">
        <f t="shared" si="55"/>
        <v>82</v>
      </c>
      <c r="FW49" s="167"/>
      <c r="FX49" s="181"/>
      <c r="FY49" s="181">
        <v>8</v>
      </c>
      <c r="FZ49" s="182">
        <f t="shared" si="56"/>
        <v>74</v>
      </c>
      <c r="GA49" s="181"/>
      <c r="GB49" s="181">
        <v>8</v>
      </c>
      <c r="GC49" s="182">
        <f t="shared" si="57"/>
        <v>66</v>
      </c>
      <c r="GD49" s="181"/>
      <c r="GE49" s="181"/>
      <c r="GF49" s="188">
        <f t="shared" si="58"/>
        <v>66</v>
      </c>
      <c r="GG49" s="167"/>
      <c r="GH49" s="181"/>
      <c r="GI49" s="181">
        <v>8</v>
      </c>
      <c r="GJ49" s="188">
        <f t="shared" si="120"/>
        <v>58</v>
      </c>
      <c r="GK49" s="167"/>
      <c r="GL49" s="181"/>
      <c r="GM49" s="181"/>
      <c r="GN49" s="182">
        <f t="shared" si="121"/>
        <v>58</v>
      </c>
      <c r="GO49" s="181"/>
      <c r="GP49" s="181">
        <v>4</v>
      </c>
      <c r="GQ49" s="182">
        <f t="shared" si="59"/>
        <v>54</v>
      </c>
      <c r="GR49" s="181"/>
      <c r="GS49" s="181">
        <v>4</v>
      </c>
      <c r="GT49" s="182">
        <f t="shared" si="60"/>
        <v>50</v>
      </c>
      <c r="GU49" s="181"/>
      <c r="GV49" s="181"/>
      <c r="GW49" s="182">
        <f t="shared" si="61"/>
        <v>50</v>
      </c>
      <c r="GX49" s="181"/>
      <c r="GY49" s="181"/>
      <c r="GZ49" s="182">
        <f t="shared" si="62"/>
        <v>50</v>
      </c>
      <c r="HA49" s="168"/>
      <c r="HB49" s="181"/>
      <c r="HC49" s="182">
        <f t="shared" si="63"/>
        <v>50</v>
      </c>
      <c r="HD49" s="168"/>
      <c r="HE49" s="181"/>
      <c r="HF49" s="182">
        <f t="shared" si="64"/>
        <v>50</v>
      </c>
      <c r="HG49" s="181"/>
      <c r="HH49" s="181"/>
      <c r="HI49" s="182">
        <f t="shared" si="4"/>
        <v>50</v>
      </c>
      <c r="HJ49" s="181"/>
      <c r="HK49" s="181">
        <v>8</v>
      </c>
      <c r="HL49" s="182">
        <f t="shared" si="5"/>
        <v>42</v>
      </c>
      <c r="HM49" s="167"/>
      <c r="HN49" s="181"/>
      <c r="HO49" s="181">
        <v>8</v>
      </c>
      <c r="HP49" s="182">
        <f t="shared" si="65"/>
        <v>34</v>
      </c>
      <c r="HQ49" s="181"/>
      <c r="HR49" s="181"/>
      <c r="HS49" s="181">
        <v>4</v>
      </c>
      <c r="HT49" s="182">
        <f t="shared" si="66"/>
        <v>30</v>
      </c>
      <c r="HU49" s="318"/>
      <c r="HV49" s="181">
        <v>89</v>
      </c>
      <c r="HW49" s="181">
        <v>4</v>
      </c>
      <c r="HX49" s="182">
        <f t="shared" si="67"/>
        <v>115</v>
      </c>
      <c r="HY49" s="181"/>
      <c r="HZ49" s="181"/>
      <c r="IA49" s="182">
        <f t="shared" si="68"/>
        <v>115</v>
      </c>
      <c r="IB49" s="181"/>
      <c r="IC49" s="181">
        <v>4</v>
      </c>
      <c r="ID49" s="182">
        <f t="shared" si="69"/>
        <v>111</v>
      </c>
      <c r="IE49" s="168"/>
      <c r="IF49" s="168">
        <v>8</v>
      </c>
      <c r="IG49" s="175">
        <f t="shared" si="70"/>
        <v>103</v>
      </c>
      <c r="IH49" s="167"/>
      <c r="II49" s="168"/>
      <c r="IJ49" s="168"/>
      <c r="IK49" s="175">
        <f t="shared" si="71"/>
        <v>103</v>
      </c>
      <c r="IL49" s="167"/>
      <c r="IM49" s="181"/>
      <c r="IN49" s="181">
        <v>4</v>
      </c>
      <c r="IO49" s="182">
        <f t="shared" si="72"/>
        <v>99</v>
      </c>
      <c r="IP49" s="181"/>
      <c r="IQ49" s="181">
        <v>4</v>
      </c>
      <c r="IR49" s="182">
        <f t="shared" si="6"/>
        <v>95</v>
      </c>
      <c r="IS49" s="181"/>
      <c r="IT49" s="181">
        <v>4</v>
      </c>
      <c r="IU49" s="182">
        <f t="shared" si="7"/>
        <v>91</v>
      </c>
      <c r="IV49" s="181"/>
      <c r="IW49" s="181">
        <f>4+20</f>
        <v>24</v>
      </c>
      <c r="IX49" s="182">
        <f t="shared" si="8"/>
        <v>67</v>
      </c>
      <c r="IY49" s="166"/>
      <c r="IZ49" s="166">
        <v>12</v>
      </c>
      <c r="JA49" s="189">
        <f t="shared" si="9"/>
        <v>55</v>
      </c>
      <c r="JB49" s="166"/>
      <c r="JC49" s="166">
        <v>8</v>
      </c>
      <c r="JD49" s="189">
        <f t="shared" si="73"/>
        <v>47</v>
      </c>
      <c r="JE49" s="166"/>
      <c r="JF49" s="168"/>
      <c r="JG49" s="189">
        <f t="shared" si="74"/>
        <v>47</v>
      </c>
      <c r="JH49" s="171"/>
      <c r="JI49" s="171"/>
      <c r="JJ49" s="190">
        <f t="shared" si="75"/>
        <v>47</v>
      </c>
      <c r="JK49" s="168"/>
      <c r="JL49" s="171"/>
      <c r="JM49" s="171"/>
      <c r="JN49" s="190">
        <f t="shared" si="76"/>
        <v>47</v>
      </c>
      <c r="JO49" s="168"/>
      <c r="JP49" s="159"/>
      <c r="JQ49" s="159">
        <v>8</v>
      </c>
      <c r="JR49" s="191">
        <f t="shared" si="77"/>
        <v>39</v>
      </c>
      <c r="JS49" s="159"/>
      <c r="JT49" s="193"/>
      <c r="JU49" s="193">
        <v>4</v>
      </c>
      <c r="JV49" s="194">
        <f t="shared" si="78"/>
        <v>35</v>
      </c>
      <c r="JW49" s="159"/>
      <c r="JX49" s="159">
        <v>8</v>
      </c>
      <c r="JY49" s="194">
        <f t="shared" si="79"/>
        <v>27</v>
      </c>
      <c r="JZ49" s="168"/>
      <c r="KA49" s="168">
        <v>4</v>
      </c>
      <c r="KB49" s="190">
        <f t="shared" si="80"/>
        <v>23</v>
      </c>
      <c r="KC49" s="192"/>
      <c r="KD49" s="168">
        <v>87</v>
      </c>
      <c r="KE49" s="168">
        <v>4</v>
      </c>
      <c r="KF49" s="190">
        <f t="shared" si="81"/>
        <v>106</v>
      </c>
      <c r="KG49" s="166"/>
      <c r="KH49" s="166">
        <v>8</v>
      </c>
      <c r="KI49" s="191">
        <f t="shared" si="82"/>
        <v>98</v>
      </c>
      <c r="KJ49" s="159"/>
      <c r="KK49" s="166"/>
      <c r="KL49" s="166">
        <v>8</v>
      </c>
      <c r="KM49" s="191">
        <f t="shared" si="83"/>
        <v>90</v>
      </c>
      <c r="KN49" s="159"/>
      <c r="KO49" s="166"/>
      <c r="KP49" s="166">
        <v>24</v>
      </c>
      <c r="KQ49" s="191">
        <f t="shared" si="84"/>
        <v>66</v>
      </c>
      <c r="KR49" s="168"/>
      <c r="KS49" s="168">
        <f>18+24</f>
        <v>42</v>
      </c>
      <c r="KT49" s="174">
        <f t="shared" si="85"/>
        <v>24</v>
      </c>
      <c r="KU49" s="168" t="s">
        <v>315</v>
      </c>
      <c r="KV49" s="168"/>
      <c r="KW49" s="168">
        <v>16</v>
      </c>
      <c r="KX49" s="194">
        <f t="shared" si="86"/>
        <v>8</v>
      </c>
      <c r="KY49" s="193"/>
      <c r="KZ49" s="193">
        <v>44</v>
      </c>
      <c r="LA49" s="193">
        <v>16</v>
      </c>
      <c r="LB49" s="194">
        <f t="shared" si="87"/>
        <v>36</v>
      </c>
      <c r="LC49" s="193"/>
      <c r="LD49" s="193">
        <v>16</v>
      </c>
      <c r="LE49" s="194">
        <f t="shared" si="10"/>
        <v>20</v>
      </c>
      <c r="LF49" s="168"/>
      <c r="LG49" s="168">
        <v>16</v>
      </c>
      <c r="LH49" s="174">
        <f t="shared" si="11"/>
        <v>4</v>
      </c>
      <c r="LI49" s="195">
        <v>91</v>
      </c>
      <c r="LJ49" s="195">
        <v>12</v>
      </c>
      <c r="LK49" s="196">
        <f t="shared" si="88"/>
        <v>83</v>
      </c>
      <c r="LL49" s="168"/>
      <c r="LM49" s="168"/>
      <c r="LN49" s="168">
        <v>12</v>
      </c>
      <c r="LO49" s="174">
        <f t="shared" si="89"/>
        <v>71</v>
      </c>
      <c r="LP49" s="168"/>
      <c r="LQ49" s="168"/>
      <c r="LR49" s="168">
        <v>12</v>
      </c>
      <c r="LS49" s="174">
        <f t="shared" si="90"/>
        <v>59</v>
      </c>
      <c r="LT49" s="197"/>
      <c r="LU49" s="168"/>
      <c r="LV49" s="168">
        <v>12</v>
      </c>
      <c r="LW49" s="174">
        <f t="shared" si="91"/>
        <v>47</v>
      </c>
      <c r="LX49" s="197"/>
      <c r="LY49" s="168"/>
      <c r="LZ49" s="168">
        <v>4</v>
      </c>
      <c r="MA49" s="174">
        <f t="shared" si="92"/>
        <v>43</v>
      </c>
      <c r="MB49" s="197"/>
      <c r="MC49" s="168"/>
      <c r="MD49" s="168">
        <v>8</v>
      </c>
      <c r="ME49" s="174">
        <f t="shared" si="93"/>
        <v>35</v>
      </c>
      <c r="MF49" s="197"/>
      <c r="MG49" s="181"/>
      <c r="MH49" s="181">
        <v>4</v>
      </c>
      <c r="MI49" s="182">
        <f t="shared" si="94"/>
        <v>31</v>
      </c>
      <c r="MJ49" s="198"/>
      <c r="MK49" s="181"/>
      <c r="ML49" s="181"/>
      <c r="MM49" s="182">
        <f t="shared" si="95"/>
        <v>31</v>
      </c>
      <c r="MN49" s="198"/>
      <c r="MO49" s="168"/>
      <c r="MP49" s="168">
        <v>8</v>
      </c>
      <c r="MQ49" s="174">
        <f t="shared" si="96"/>
        <v>23</v>
      </c>
      <c r="MR49" s="197"/>
      <c r="MS49" s="168"/>
      <c r="MT49" s="168">
        <v>8</v>
      </c>
      <c r="MU49" s="174">
        <f t="shared" si="97"/>
        <v>15</v>
      </c>
      <c r="MV49" s="197"/>
      <c r="MW49" s="168"/>
      <c r="MX49" s="168">
        <v>12</v>
      </c>
      <c r="MY49" s="174">
        <f t="shared" si="98"/>
        <v>3</v>
      </c>
      <c r="MZ49" s="197"/>
      <c r="NA49" s="199">
        <v>46</v>
      </c>
      <c r="NB49" s="199">
        <v>12</v>
      </c>
      <c r="NC49" s="201">
        <f t="shared" si="122"/>
        <v>37</v>
      </c>
      <c r="ND49" s="200"/>
      <c r="NE49" s="199"/>
      <c r="NF49" s="199">
        <v>8</v>
      </c>
      <c r="NG49" s="201">
        <f t="shared" si="123"/>
        <v>29</v>
      </c>
      <c r="NH49" s="200"/>
      <c r="NI49" s="199"/>
      <c r="NJ49" s="199">
        <v>4</v>
      </c>
      <c r="NK49" s="201">
        <f t="shared" si="124"/>
        <v>25</v>
      </c>
      <c r="NL49" s="200"/>
      <c r="NM49" s="199"/>
      <c r="NN49" s="199">
        <v>4</v>
      </c>
      <c r="NO49" s="201">
        <f t="shared" si="125"/>
        <v>21</v>
      </c>
      <c r="NP49" s="200"/>
      <c r="NQ49" s="166"/>
      <c r="NR49" s="166">
        <v>12</v>
      </c>
      <c r="NS49" s="189">
        <f t="shared" si="126"/>
        <v>9</v>
      </c>
      <c r="NT49" s="202"/>
      <c r="NU49" s="166">
        <v>92</v>
      </c>
      <c r="NV49" s="166">
        <v>12</v>
      </c>
      <c r="NW49" s="189">
        <f t="shared" si="99"/>
        <v>89</v>
      </c>
      <c r="NX49" s="202"/>
      <c r="NY49" s="166"/>
      <c r="NZ49" s="166">
        <v>8</v>
      </c>
      <c r="OA49" s="189">
        <f t="shared" si="100"/>
        <v>81</v>
      </c>
      <c r="OB49" s="202"/>
      <c r="OC49" s="166"/>
      <c r="OD49" s="166">
        <v>24</v>
      </c>
      <c r="OE49" s="189">
        <f t="shared" si="101"/>
        <v>57</v>
      </c>
      <c r="OF49" s="202"/>
      <c r="OG49" s="166"/>
      <c r="OH49" s="166"/>
      <c r="OI49" s="189">
        <f t="shared" si="102"/>
        <v>57</v>
      </c>
      <c r="OJ49" s="202"/>
      <c r="OK49" s="166"/>
      <c r="OL49" s="166">
        <v>8</v>
      </c>
      <c r="OM49" s="189">
        <f t="shared" si="103"/>
        <v>49</v>
      </c>
      <c r="ON49" s="202"/>
      <c r="OO49" s="166"/>
      <c r="OP49" s="166">
        <v>8</v>
      </c>
      <c r="OQ49" s="189">
        <f t="shared" si="127"/>
        <v>41</v>
      </c>
      <c r="OR49" s="202"/>
      <c r="OS49" s="166"/>
      <c r="OT49" s="166">
        <v>12</v>
      </c>
      <c r="OU49" s="189">
        <f t="shared" si="128"/>
        <v>29</v>
      </c>
      <c r="OV49" s="202"/>
      <c r="OW49" s="166"/>
      <c r="OX49" s="166">
        <v>8</v>
      </c>
      <c r="OY49" s="189">
        <f t="shared" si="129"/>
        <v>21</v>
      </c>
      <c r="OZ49" s="202"/>
      <c r="PA49" s="166"/>
      <c r="PB49" s="166">
        <v>8</v>
      </c>
      <c r="PC49" s="189">
        <f t="shared" si="130"/>
        <v>13</v>
      </c>
      <c r="PD49" s="202"/>
      <c r="PE49" s="166">
        <v>42</v>
      </c>
      <c r="PF49" s="166">
        <v>8</v>
      </c>
      <c r="PG49" s="189">
        <f t="shared" si="131"/>
        <v>47</v>
      </c>
      <c r="PH49" s="202"/>
      <c r="PI49" s="166"/>
      <c r="PJ49" s="166">
        <v>8</v>
      </c>
      <c r="PK49" s="189">
        <f t="shared" si="132"/>
        <v>39</v>
      </c>
      <c r="PL49" s="202"/>
      <c r="PM49" s="166"/>
      <c r="PN49" s="166">
        <v>12</v>
      </c>
      <c r="PO49" s="189">
        <f t="shared" si="133"/>
        <v>27</v>
      </c>
      <c r="PP49" s="202"/>
      <c r="PQ49" s="166"/>
      <c r="PR49" s="166">
        <f>4+4</f>
        <v>8</v>
      </c>
      <c r="PS49" s="189">
        <f t="shared" si="134"/>
        <v>19</v>
      </c>
      <c r="PT49" s="202"/>
      <c r="PU49" s="166">
        <v>90</v>
      </c>
      <c r="PV49" s="166">
        <v>15</v>
      </c>
      <c r="PW49" s="189">
        <f t="shared" si="135"/>
        <v>94</v>
      </c>
      <c r="PX49" s="202"/>
      <c r="PY49" s="166"/>
      <c r="PZ49" s="166">
        <v>10</v>
      </c>
      <c r="QA49" s="189">
        <f t="shared" si="136"/>
        <v>84</v>
      </c>
      <c r="QB49" s="202"/>
      <c r="QC49" s="166"/>
      <c r="QD49" s="166">
        <v>8</v>
      </c>
      <c r="QE49" s="189">
        <f t="shared" si="137"/>
        <v>76</v>
      </c>
      <c r="QF49" s="202"/>
      <c r="QG49" s="166"/>
      <c r="QH49" s="166"/>
      <c r="QI49" s="189">
        <f t="shared" si="138"/>
        <v>76</v>
      </c>
      <c r="QJ49" s="202"/>
      <c r="QK49" s="166"/>
      <c r="QL49" s="166">
        <v>12</v>
      </c>
      <c r="QM49" s="189">
        <f t="shared" si="139"/>
        <v>64</v>
      </c>
      <c r="QN49" s="202"/>
      <c r="QO49" s="166"/>
      <c r="QP49" s="166">
        <v>8</v>
      </c>
      <c r="QQ49" s="189">
        <f t="shared" si="140"/>
        <v>56</v>
      </c>
      <c r="QR49" s="202"/>
      <c r="QS49" s="203"/>
      <c r="QT49" s="166">
        <v>8</v>
      </c>
      <c r="QU49" s="189">
        <f t="shared" si="141"/>
        <v>48</v>
      </c>
      <c r="QV49" s="202"/>
      <c r="QW49" s="203"/>
      <c r="QX49" s="166">
        <v>4</v>
      </c>
      <c r="QY49" s="189">
        <f t="shared" si="142"/>
        <v>44</v>
      </c>
      <c r="QZ49" s="202"/>
      <c r="RA49" s="203"/>
      <c r="RB49" s="166">
        <v>8</v>
      </c>
      <c r="RC49" s="189">
        <f t="shared" si="143"/>
        <v>36</v>
      </c>
      <c r="RD49" s="202"/>
      <c r="RE49" s="203"/>
      <c r="RF49" s="166">
        <v>8</v>
      </c>
      <c r="RG49" s="189">
        <f t="shared" si="144"/>
        <v>28</v>
      </c>
      <c r="RH49" s="202"/>
      <c r="RI49" s="203"/>
      <c r="RJ49" s="166">
        <v>8</v>
      </c>
      <c r="RK49" s="189">
        <f t="shared" si="145"/>
        <v>20</v>
      </c>
      <c r="RL49" s="202"/>
      <c r="RM49" s="203"/>
      <c r="RN49" s="166">
        <v>8</v>
      </c>
      <c r="RO49" s="189">
        <f t="shared" si="146"/>
        <v>12</v>
      </c>
      <c r="RP49" s="202"/>
      <c r="RQ49" s="203"/>
      <c r="RR49" s="166">
        <v>4</v>
      </c>
      <c r="RS49" s="189">
        <f t="shared" si="147"/>
        <v>8</v>
      </c>
      <c r="RT49" s="202"/>
      <c r="RU49" s="203"/>
      <c r="RV49" s="166">
        <v>4</v>
      </c>
      <c r="RW49" s="189">
        <f t="shared" si="148"/>
        <v>4</v>
      </c>
      <c r="RX49" s="202"/>
      <c r="RY49" s="203">
        <v>90</v>
      </c>
      <c r="RZ49" s="166">
        <v>8</v>
      </c>
      <c r="SA49" s="189">
        <f t="shared" si="104"/>
        <v>86</v>
      </c>
      <c r="SB49" s="202"/>
      <c r="SC49" s="203"/>
      <c r="SD49" s="166"/>
      <c r="SE49" s="189">
        <f t="shared" si="105"/>
        <v>86</v>
      </c>
      <c r="SF49" s="202"/>
      <c r="SG49" s="203"/>
      <c r="SH49" s="166"/>
      <c r="SI49" s="189">
        <f t="shared" si="106"/>
        <v>86</v>
      </c>
      <c r="SJ49" s="202"/>
      <c r="SK49" s="203"/>
      <c r="SL49" s="166"/>
      <c r="SM49" s="189">
        <f t="shared" si="107"/>
        <v>86</v>
      </c>
      <c r="SN49" s="202"/>
      <c r="SO49" s="203"/>
      <c r="SP49" s="166"/>
      <c r="SQ49" s="189">
        <f t="shared" si="108"/>
        <v>86</v>
      </c>
      <c r="SR49" s="202"/>
      <c r="SS49" s="203"/>
      <c r="ST49" s="166"/>
      <c r="SU49" s="189">
        <f t="shared" si="109"/>
        <v>86</v>
      </c>
      <c r="SV49" s="202"/>
      <c r="SW49" s="203"/>
      <c r="SX49" s="166"/>
      <c r="SY49" s="189">
        <f t="shared" si="110"/>
        <v>86</v>
      </c>
      <c r="SZ49" s="202"/>
      <c r="TA49" s="203"/>
      <c r="TB49" s="166">
        <v>4</v>
      </c>
      <c r="TC49" s="189">
        <f t="shared" si="111"/>
        <v>82</v>
      </c>
      <c r="TD49" s="202"/>
      <c r="TE49" s="204">
        <f t="shared" si="112"/>
        <v>204</v>
      </c>
      <c r="TF49" s="205">
        <f t="shared" si="113"/>
        <v>7.8461538461538458</v>
      </c>
      <c r="TG49" s="123"/>
      <c r="TH49" s="204">
        <f t="shared" si="114"/>
        <v>128</v>
      </c>
      <c r="TI49" s="205">
        <f t="shared" si="115"/>
        <v>4.9230769230769234</v>
      </c>
      <c r="TJ49" s="124"/>
      <c r="TK49" s="204">
        <f t="shared" si="116"/>
        <v>314</v>
      </c>
      <c r="TL49" s="205">
        <f t="shared" si="117"/>
        <v>11.62962962962963</v>
      </c>
      <c r="TM49" s="124"/>
      <c r="TN49" s="204">
        <f t="shared" si="118"/>
        <v>646</v>
      </c>
      <c r="TO49" s="205">
        <f t="shared" si="119"/>
        <v>8.1772151898734169</v>
      </c>
    </row>
    <row r="50" spans="1:535" ht="22.5" hidden="1" customHeight="1" thickBot="1" x14ac:dyDescent="0.5">
      <c r="A50" s="207">
        <v>46</v>
      </c>
      <c r="B50" s="319" t="s">
        <v>316</v>
      </c>
      <c r="C50" s="222" t="s">
        <v>122</v>
      </c>
      <c r="D50" s="211">
        <v>24</v>
      </c>
      <c r="E50" s="223">
        <v>24</v>
      </c>
      <c r="F50" s="224"/>
      <c r="G50" s="211">
        <f t="shared" si="149"/>
        <v>48</v>
      </c>
      <c r="H50" s="225"/>
      <c r="I50" s="223"/>
      <c r="J50" s="224"/>
      <c r="K50" s="211">
        <v>48</v>
      </c>
      <c r="L50" s="225"/>
      <c r="M50" s="223"/>
      <c r="N50" s="224">
        <f>4+4</f>
        <v>8</v>
      </c>
      <c r="O50" s="211">
        <v>40</v>
      </c>
      <c r="P50" s="226"/>
      <c r="Q50" s="223"/>
      <c r="R50" s="224">
        <v>4</v>
      </c>
      <c r="S50" s="211">
        <v>36</v>
      </c>
      <c r="T50" s="225"/>
      <c r="U50" s="227"/>
      <c r="V50" s="224">
        <v>4</v>
      </c>
      <c r="W50" s="165">
        <f t="shared" si="150"/>
        <v>32</v>
      </c>
      <c r="X50" s="229"/>
      <c r="Y50" s="229"/>
      <c r="Z50" s="165">
        <f t="shared" si="13"/>
        <v>32</v>
      </c>
      <c r="AA50" s="137"/>
      <c r="AB50" s="138">
        <v>2</v>
      </c>
      <c r="AC50" s="169">
        <f t="shared" si="14"/>
        <v>30</v>
      </c>
      <c r="AD50" s="137"/>
      <c r="AE50" s="138">
        <v>4</v>
      </c>
      <c r="AF50" s="169">
        <f t="shared" si="15"/>
        <v>26</v>
      </c>
      <c r="AG50" s="138"/>
      <c r="AH50" s="138">
        <v>4</v>
      </c>
      <c r="AI50" s="170">
        <f t="shared" si="16"/>
        <v>22</v>
      </c>
      <c r="AJ50" s="137"/>
      <c r="AK50" s="137"/>
      <c r="AL50" s="141"/>
      <c r="AM50" s="172">
        <f t="shared" si="17"/>
        <v>22</v>
      </c>
      <c r="AN50" s="137"/>
      <c r="AO50" s="141"/>
      <c r="AP50" s="141">
        <v>6</v>
      </c>
      <c r="AQ50" s="172">
        <f t="shared" si="18"/>
        <v>16</v>
      </c>
      <c r="AR50" s="141"/>
      <c r="AS50" s="137"/>
      <c r="AT50" s="141">
        <v>4</v>
      </c>
      <c r="AU50" s="172">
        <f t="shared" si="19"/>
        <v>12</v>
      </c>
      <c r="AV50" s="138">
        <v>48</v>
      </c>
      <c r="AW50" s="138">
        <v>8</v>
      </c>
      <c r="AX50" s="138"/>
      <c r="AY50" s="169">
        <f t="shared" si="20"/>
        <v>52</v>
      </c>
      <c r="AZ50" s="138"/>
      <c r="BA50" s="138">
        <v>8</v>
      </c>
      <c r="BB50" s="169">
        <f t="shared" si="21"/>
        <v>44</v>
      </c>
      <c r="BC50" s="138"/>
      <c r="BD50" s="243">
        <v>6</v>
      </c>
      <c r="BE50" s="169">
        <f t="shared" si="22"/>
        <v>38</v>
      </c>
      <c r="BF50" s="138"/>
      <c r="BG50" s="138">
        <v>8</v>
      </c>
      <c r="BH50" s="174">
        <f t="shared" si="1"/>
        <v>30</v>
      </c>
      <c r="BI50" s="138"/>
      <c r="BJ50" s="138">
        <v>8</v>
      </c>
      <c r="BK50" s="174">
        <f t="shared" si="23"/>
        <v>22</v>
      </c>
      <c r="BL50" s="138"/>
      <c r="BM50" s="138">
        <v>10</v>
      </c>
      <c r="BN50" s="174">
        <f t="shared" si="24"/>
        <v>12</v>
      </c>
      <c r="BO50" s="138">
        <v>48</v>
      </c>
      <c r="BP50" s="138">
        <v>8</v>
      </c>
      <c r="BQ50" s="174">
        <f t="shared" si="25"/>
        <v>52</v>
      </c>
      <c r="BR50" s="138"/>
      <c r="BS50" s="138">
        <v>4</v>
      </c>
      <c r="BT50" s="174">
        <f t="shared" si="151"/>
        <v>48</v>
      </c>
      <c r="BU50" s="138"/>
      <c r="BV50" s="138">
        <v>8</v>
      </c>
      <c r="BW50" s="174">
        <f t="shared" si="26"/>
        <v>40</v>
      </c>
      <c r="BX50" s="138"/>
      <c r="BY50" s="138">
        <v>8</v>
      </c>
      <c r="BZ50" s="174">
        <f t="shared" si="27"/>
        <v>32</v>
      </c>
      <c r="CA50" s="138"/>
      <c r="CB50" s="138">
        <v>10</v>
      </c>
      <c r="CC50" s="175">
        <f t="shared" si="28"/>
        <v>22</v>
      </c>
      <c r="CD50" s="141"/>
      <c r="CE50" s="296">
        <f>4+4</f>
        <v>8</v>
      </c>
      <c r="CF50" s="176">
        <f t="shared" si="29"/>
        <v>14</v>
      </c>
      <c r="CG50" s="141">
        <v>48</v>
      </c>
      <c r="CH50" s="141">
        <v>8</v>
      </c>
      <c r="CI50" s="176">
        <f t="shared" si="30"/>
        <v>54</v>
      </c>
      <c r="CJ50" s="141"/>
      <c r="CK50" s="141">
        <v>6</v>
      </c>
      <c r="CL50" s="177">
        <f t="shared" si="31"/>
        <v>48</v>
      </c>
      <c r="CM50" s="141"/>
      <c r="CN50" s="141"/>
      <c r="CO50" s="141">
        <v>8</v>
      </c>
      <c r="CP50" s="177">
        <f t="shared" si="32"/>
        <v>40</v>
      </c>
      <c r="CQ50" s="141"/>
      <c r="CR50" s="141"/>
      <c r="CS50" s="141">
        <v>8</v>
      </c>
      <c r="CT50" s="176">
        <f t="shared" si="33"/>
        <v>32</v>
      </c>
      <c r="CU50" s="230"/>
      <c r="CV50" s="141"/>
      <c r="CW50" s="141">
        <v>12</v>
      </c>
      <c r="CX50" s="176">
        <f t="shared" si="34"/>
        <v>20</v>
      </c>
      <c r="CY50" s="141"/>
      <c r="CZ50" s="141"/>
      <c r="DA50" s="141">
        <v>12</v>
      </c>
      <c r="DB50" s="176">
        <f t="shared" si="3"/>
        <v>8</v>
      </c>
      <c r="DC50" s="141">
        <v>48</v>
      </c>
      <c r="DD50" s="141">
        <v>4</v>
      </c>
      <c r="DE50" s="175">
        <f t="shared" si="35"/>
        <v>52</v>
      </c>
      <c r="DF50" s="179"/>
      <c r="DG50" s="141"/>
      <c r="DH50" s="141">
        <f>4+4</f>
        <v>8</v>
      </c>
      <c r="DI50" s="176">
        <f t="shared" si="36"/>
        <v>44</v>
      </c>
      <c r="DJ50" s="180"/>
      <c r="DK50" s="180">
        <v>4</v>
      </c>
      <c r="DL50" s="176">
        <f t="shared" si="37"/>
        <v>40</v>
      </c>
      <c r="DM50" s="141"/>
      <c r="DN50" s="141">
        <v>4</v>
      </c>
      <c r="DO50" s="177">
        <f t="shared" si="38"/>
        <v>36</v>
      </c>
      <c r="DP50" s="141"/>
      <c r="DQ50" s="141"/>
      <c r="DR50" s="141">
        <f>2+4</f>
        <v>6</v>
      </c>
      <c r="DS50" s="177">
        <f t="shared" si="39"/>
        <v>30</v>
      </c>
      <c r="DT50" s="141"/>
      <c r="DU50" s="141"/>
      <c r="DV50" s="141"/>
      <c r="DW50" s="177">
        <f t="shared" si="40"/>
        <v>30</v>
      </c>
      <c r="DX50" s="141"/>
      <c r="DY50" s="141"/>
      <c r="DZ50" s="177">
        <f t="shared" si="41"/>
        <v>30</v>
      </c>
      <c r="EA50" s="138"/>
      <c r="EB50" s="138"/>
      <c r="EC50" s="175">
        <f t="shared" si="42"/>
        <v>30</v>
      </c>
      <c r="ED50" s="141"/>
      <c r="EE50" s="138"/>
      <c r="EF50" s="138"/>
      <c r="EG50" s="174">
        <f t="shared" si="43"/>
        <v>30</v>
      </c>
      <c r="EH50" s="138"/>
      <c r="EI50" s="138"/>
      <c r="EJ50" s="174">
        <f t="shared" si="44"/>
        <v>30</v>
      </c>
      <c r="EK50" s="231"/>
      <c r="EL50" s="231">
        <v>10</v>
      </c>
      <c r="EM50" s="182">
        <f t="shared" si="45"/>
        <v>20</v>
      </c>
      <c r="EN50" s="141"/>
      <c r="EO50" s="231">
        <v>48</v>
      </c>
      <c r="EP50" s="231">
        <v>8</v>
      </c>
      <c r="EQ50" s="182">
        <f t="shared" si="46"/>
        <v>60</v>
      </c>
      <c r="ER50" s="232"/>
      <c r="ES50" s="232">
        <v>10</v>
      </c>
      <c r="ET50" s="184">
        <f t="shared" si="47"/>
        <v>50</v>
      </c>
      <c r="EU50" s="141"/>
      <c r="EV50" s="232"/>
      <c r="EW50" s="232">
        <v>8</v>
      </c>
      <c r="EX50" s="184">
        <f t="shared" si="48"/>
        <v>42</v>
      </c>
      <c r="EY50" s="230"/>
      <c r="EZ50" s="231"/>
      <c r="FA50" s="231">
        <v>14</v>
      </c>
      <c r="FB50" s="184">
        <f t="shared" si="49"/>
        <v>28</v>
      </c>
      <c r="FC50" s="231"/>
      <c r="FD50" s="231">
        <v>4</v>
      </c>
      <c r="FE50" s="182">
        <f t="shared" si="50"/>
        <v>24</v>
      </c>
      <c r="FF50" s="231">
        <v>48</v>
      </c>
      <c r="FG50" s="231">
        <v>10</v>
      </c>
      <c r="FH50" s="182">
        <f t="shared" si="51"/>
        <v>62</v>
      </c>
      <c r="FI50" s="297"/>
      <c r="FJ50" s="231">
        <v>8</v>
      </c>
      <c r="FK50" s="182">
        <f t="shared" si="52"/>
        <v>54</v>
      </c>
      <c r="FL50" s="297"/>
      <c r="FM50" s="231"/>
      <c r="FN50" s="182">
        <f t="shared" si="53"/>
        <v>54</v>
      </c>
      <c r="FO50" s="141"/>
      <c r="FP50" s="297"/>
      <c r="FQ50" s="231">
        <v>8</v>
      </c>
      <c r="FR50" s="182">
        <f t="shared" si="54"/>
        <v>46</v>
      </c>
      <c r="FS50" s="141"/>
      <c r="FT50" s="231"/>
      <c r="FU50" s="297"/>
      <c r="FV50" s="182">
        <f t="shared" si="55"/>
        <v>46</v>
      </c>
      <c r="FW50" s="137"/>
      <c r="FX50" s="231"/>
      <c r="FY50" s="320">
        <v>4</v>
      </c>
      <c r="FZ50" s="182">
        <f t="shared" si="56"/>
        <v>42</v>
      </c>
      <c r="GA50" s="231"/>
      <c r="GB50" s="320">
        <v>4</v>
      </c>
      <c r="GC50" s="182">
        <f t="shared" si="57"/>
        <v>38</v>
      </c>
      <c r="GD50" s="231"/>
      <c r="GE50" s="320"/>
      <c r="GF50" s="188">
        <f t="shared" si="58"/>
        <v>38</v>
      </c>
      <c r="GG50" s="137"/>
      <c r="GH50" s="231"/>
      <c r="GI50" s="320">
        <v>4</v>
      </c>
      <c r="GJ50" s="188">
        <f t="shared" si="120"/>
        <v>34</v>
      </c>
      <c r="GK50" s="137"/>
      <c r="GL50" s="231"/>
      <c r="GM50" s="320"/>
      <c r="GN50" s="182">
        <f t="shared" si="121"/>
        <v>34</v>
      </c>
      <c r="GO50" s="231"/>
      <c r="GP50" s="320">
        <v>2</v>
      </c>
      <c r="GQ50" s="182">
        <f t="shared" si="59"/>
        <v>32</v>
      </c>
      <c r="GR50" s="231"/>
      <c r="GS50" s="320">
        <v>2</v>
      </c>
      <c r="GT50" s="182">
        <f t="shared" si="60"/>
        <v>30</v>
      </c>
      <c r="GU50" s="231"/>
      <c r="GV50" s="231"/>
      <c r="GW50" s="182">
        <f t="shared" si="61"/>
        <v>30</v>
      </c>
      <c r="GX50" s="231"/>
      <c r="GY50" s="231"/>
      <c r="GZ50" s="182">
        <f t="shared" si="62"/>
        <v>30</v>
      </c>
      <c r="HA50" s="138"/>
      <c r="HB50" s="231"/>
      <c r="HC50" s="182">
        <f t="shared" si="63"/>
        <v>30</v>
      </c>
      <c r="HD50" s="138"/>
      <c r="HE50" s="231"/>
      <c r="HF50" s="182">
        <f t="shared" si="64"/>
        <v>30</v>
      </c>
      <c r="HG50" s="231"/>
      <c r="HH50" s="231"/>
      <c r="HI50" s="182">
        <f t="shared" si="4"/>
        <v>30</v>
      </c>
      <c r="HJ50" s="231"/>
      <c r="HK50" s="231">
        <v>4</v>
      </c>
      <c r="HL50" s="182">
        <f t="shared" si="5"/>
        <v>26</v>
      </c>
      <c r="HM50" s="137"/>
      <c r="HN50" s="231"/>
      <c r="HO50" s="231">
        <v>4</v>
      </c>
      <c r="HP50" s="182">
        <f t="shared" si="65"/>
        <v>22</v>
      </c>
      <c r="HQ50" s="231"/>
      <c r="HR50" s="231"/>
      <c r="HS50" s="231">
        <v>2</v>
      </c>
      <c r="HT50" s="182">
        <f t="shared" si="66"/>
        <v>20</v>
      </c>
      <c r="HU50" s="231"/>
      <c r="HV50" s="231">
        <v>28</v>
      </c>
      <c r="HW50" s="231">
        <v>2</v>
      </c>
      <c r="HX50" s="182">
        <f t="shared" si="67"/>
        <v>46</v>
      </c>
      <c r="HY50" s="231"/>
      <c r="HZ50" s="231"/>
      <c r="IA50" s="182">
        <f t="shared" si="68"/>
        <v>46</v>
      </c>
      <c r="IB50" s="231"/>
      <c r="IC50" s="231">
        <v>2</v>
      </c>
      <c r="ID50" s="182">
        <f t="shared" si="69"/>
        <v>44</v>
      </c>
      <c r="IE50" s="138"/>
      <c r="IF50" s="138"/>
      <c r="IG50" s="175">
        <f t="shared" si="70"/>
        <v>44</v>
      </c>
      <c r="IH50" s="137"/>
      <c r="II50" s="138"/>
      <c r="IJ50" s="138"/>
      <c r="IK50" s="175">
        <f t="shared" si="71"/>
        <v>44</v>
      </c>
      <c r="IL50" s="137"/>
      <c r="IM50" s="231"/>
      <c r="IN50" s="231">
        <v>2</v>
      </c>
      <c r="IO50" s="182">
        <f t="shared" si="72"/>
        <v>42</v>
      </c>
      <c r="IP50" s="231"/>
      <c r="IQ50" s="231">
        <v>2</v>
      </c>
      <c r="IR50" s="182">
        <f t="shared" si="6"/>
        <v>40</v>
      </c>
      <c r="IS50" s="231"/>
      <c r="IT50" s="231">
        <v>2</v>
      </c>
      <c r="IU50" s="182">
        <f t="shared" si="7"/>
        <v>38</v>
      </c>
      <c r="IV50" s="231"/>
      <c r="IW50" s="231">
        <f>2+10</f>
        <v>12</v>
      </c>
      <c r="IX50" s="182">
        <f t="shared" si="8"/>
        <v>26</v>
      </c>
      <c r="IY50" s="234"/>
      <c r="IZ50" s="234">
        <v>6</v>
      </c>
      <c r="JA50" s="189">
        <f t="shared" si="9"/>
        <v>20</v>
      </c>
      <c r="JB50" s="234"/>
      <c r="JC50" s="234">
        <v>4</v>
      </c>
      <c r="JD50" s="189">
        <f t="shared" si="73"/>
        <v>16</v>
      </c>
      <c r="JE50" s="234"/>
      <c r="JF50" s="138"/>
      <c r="JG50" s="189">
        <f t="shared" si="74"/>
        <v>16</v>
      </c>
      <c r="JH50" s="141"/>
      <c r="JI50" s="141"/>
      <c r="JJ50" s="190">
        <f t="shared" si="75"/>
        <v>16</v>
      </c>
      <c r="JK50" s="138"/>
      <c r="JL50" s="141"/>
      <c r="JM50" s="141"/>
      <c r="JN50" s="190">
        <f t="shared" si="76"/>
        <v>16</v>
      </c>
      <c r="JO50" s="138"/>
      <c r="JP50" s="235"/>
      <c r="JQ50" s="235">
        <v>4</v>
      </c>
      <c r="JR50" s="191">
        <f>JN50+JP50-JQ50</f>
        <v>12</v>
      </c>
      <c r="JS50" s="235"/>
      <c r="JT50" s="236"/>
      <c r="JU50" s="236">
        <v>2</v>
      </c>
      <c r="JV50" s="194">
        <f t="shared" si="78"/>
        <v>10</v>
      </c>
      <c r="JW50" s="235"/>
      <c r="JX50" s="235">
        <v>4</v>
      </c>
      <c r="JY50" s="194">
        <f t="shared" si="79"/>
        <v>6</v>
      </c>
      <c r="JZ50" s="138"/>
      <c r="KA50" s="138">
        <v>2</v>
      </c>
      <c r="KB50" s="190">
        <f t="shared" si="80"/>
        <v>4</v>
      </c>
      <c r="KC50" s="155"/>
      <c r="KD50" s="138">
        <v>48</v>
      </c>
      <c r="KE50" s="138">
        <v>2</v>
      </c>
      <c r="KF50" s="190">
        <f t="shared" si="81"/>
        <v>50</v>
      </c>
      <c r="KG50" s="234"/>
      <c r="KH50" s="234">
        <v>4</v>
      </c>
      <c r="KI50" s="191">
        <f t="shared" si="82"/>
        <v>46</v>
      </c>
      <c r="KJ50" s="235"/>
      <c r="KK50" s="234"/>
      <c r="KL50" s="234">
        <v>4</v>
      </c>
      <c r="KM50" s="191">
        <f t="shared" si="83"/>
        <v>42</v>
      </c>
      <c r="KN50" s="235"/>
      <c r="KO50" s="234"/>
      <c r="KP50" s="234">
        <v>12</v>
      </c>
      <c r="KQ50" s="191">
        <f t="shared" si="84"/>
        <v>30</v>
      </c>
      <c r="KR50" s="138"/>
      <c r="KS50" s="138">
        <v>12</v>
      </c>
      <c r="KT50" s="174">
        <f t="shared" si="85"/>
        <v>18</v>
      </c>
      <c r="KU50" s="138"/>
      <c r="KV50" s="138"/>
      <c r="KW50" s="138">
        <v>8</v>
      </c>
      <c r="KX50" s="194">
        <f t="shared" si="86"/>
        <v>10</v>
      </c>
      <c r="KY50" s="236"/>
      <c r="KZ50" s="236">
        <v>24</v>
      </c>
      <c r="LA50" s="236">
        <v>8</v>
      </c>
      <c r="LB50" s="194">
        <f t="shared" si="87"/>
        <v>26</v>
      </c>
      <c r="LC50" s="236"/>
      <c r="LD50" s="236">
        <v>8</v>
      </c>
      <c r="LE50" s="194">
        <f t="shared" si="10"/>
        <v>18</v>
      </c>
      <c r="LF50" s="138"/>
      <c r="LG50" s="138">
        <v>8</v>
      </c>
      <c r="LH50" s="174">
        <f t="shared" si="11"/>
        <v>10</v>
      </c>
      <c r="LI50" s="237">
        <v>48</v>
      </c>
      <c r="LJ50" s="237">
        <v>6</v>
      </c>
      <c r="LK50" s="196">
        <f t="shared" si="88"/>
        <v>52</v>
      </c>
      <c r="LL50" s="138"/>
      <c r="LM50" s="138"/>
      <c r="LN50" s="138">
        <v>6</v>
      </c>
      <c r="LO50" s="174">
        <f t="shared" si="89"/>
        <v>46</v>
      </c>
      <c r="LP50" s="138"/>
      <c r="LQ50" s="138"/>
      <c r="LR50" s="138">
        <v>6</v>
      </c>
      <c r="LS50" s="174">
        <f t="shared" si="90"/>
        <v>40</v>
      </c>
      <c r="LT50" s="238"/>
      <c r="LU50" s="138"/>
      <c r="LV50" s="138">
        <v>6</v>
      </c>
      <c r="LW50" s="174">
        <f t="shared" si="91"/>
        <v>34</v>
      </c>
      <c r="LX50" s="238"/>
      <c r="LY50" s="138"/>
      <c r="LZ50" s="138">
        <v>2</v>
      </c>
      <c r="MA50" s="174">
        <f t="shared" si="92"/>
        <v>32</v>
      </c>
      <c r="MB50" s="238"/>
      <c r="MC50" s="138"/>
      <c r="MD50" s="138">
        <v>4</v>
      </c>
      <c r="ME50" s="174">
        <f t="shared" si="93"/>
        <v>28</v>
      </c>
      <c r="MF50" s="238"/>
      <c r="MG50" s="231"/>
      <c r="MH50" s="231">
        <v>2</v>
      </c>
      <c r="MI50" s="182">
        <f t="shared" si="94"/>
        <v>26</v>
      </c>
      <c r="MJ50" s="239"/>
      <c r="MK50" s="231"/>
      <c r="ML50" s="231"/>
      <c r="MM50" s="182">
        <f t="shared" si="95"/>
        <v>26</v>
      </c>
      <c r="MN50" s="239"/>
      <c r="MO50" s="138"/>
      <c r="MP50" s="138">
        <v>4</v>
      </c>
      <c r="MQ50" s="174">
        <f t="shared" si="96"/>
        <v>22</v>
      </c>
      <c r="MR50" s="238"/>
      <c r="MS50" s="138"/>
      <c r="MT50" s="138">
        <v>4</v>
      </c>
      <c r="MU50" s="174">
        <f t="shared" si="97"/>
        <v>18</v>
      </c>
      <c r="MV50" s="238"/>
      <c r="MW50" s="138"/>
      <c r="MX50" s="138">
        <v>6</v>
      </c>
      <c r="MY50" s="174">
        <f t="shared" si="98"/>
        <v>12</v>
      </c>
      <c r="MZ50" s="238"/>
      <c r="NA50" s="240">
        <v>24</v>
      </c>
      <c r="NB50" s="240">
        <v>6</v>
      </c>
      <c r="NC50" s="201">
        <f t="shared" si="122"/>
        <v>30</v>
      </c>
      <c r="ND50" s="241"/>
      <c r="NE50" s="240"/>
      <c r="NF50" s="240">
        <v>4</v>
      </c>
      <c r="NG50" s="201">
        <f t="shared" si="123"/>
        <v>26</v>
      </c>
      <c r="NH50" s="241"/>
      <c r="NI50" s="240"/>
      <c r="NJ50" s="240">
        <v>2</v>
      </c>
      <c r="NK50" s="201">
        <f t="shared" si="124"/>
        <v>24</v>
      </c>
      <c r="NL50" s="241"/>
      <c r="NM50" s="240"/>
      <c r="NN50" s="240">
        <v>2</v>
      </c>
      <c r="NO50" s="201">
        <f t="shared" si="125"/>
        <v>22</v>
      </c>
      <c r="NP50" s="241"/>
      <c r="NQ50" s="234"/>
      <c r="NR50" s="234">
        <v>6</v>
      </c>
      <c r="NS50" s="189">
        <f t="shared" si="126"/>
        <v>16</v>
      </c>
      <c r="NT50" s="242"/>
      <c r="NU50" s="234">
        <v>48</v>
      </c>
      <c r="NV50" s="234">
        <v>6</v>
      </c>
      <c r="NW50" s="189">
        <f t="shared" si="99"/>
        <v>58</v>
      </c>
      <c r="NX50" s="242"/>
      <c r="NY50" s="234"/>
      <c r="NZ50" s="234">
        <v>4</v>
      </c>
      <c r="OA50" s="189">
        <f t="shared" si="100"/>
        <v>54</v>
      </c>
      <c r="OB50" s="242"/>
      <c r="OC50" s="234"/>
      <c r="OD50" s="234">
        <v>12</v>
      </c>
      <c r="OE50" s="189">
        <f t="shared" si="101"/>
        <v>42</v>
      </c>
      <c r="OF50" s="242"/>
      <c r="OG50" s="234"/>
      <c r="OH50" s="234"/>
      <c r="OI50" s="189">
        <f t="shared" si="102"/>
        <v>42</v>
      </c>
      <c r="OJ50" s="242"/>
      <c r="OK50" s="234"/>
      <c r="OL50" s="234">
        <v>4</v>
      </c>
      <c r="OM50" s="189">
        <f t="shared" si="103"/>
        <v>38</v>
      </c>
      <c r="ON50" s="242"/>
      <c r="OO50" s="234"/>
      <c r="OP50" s="234">
        <v>4</v>
      </c>
      <c r="OQ50" s="189">
        <f t="shared" si="127"/>
        <v>34</v>
      </c>
      <c r="OR50" s="242"/>
      <c r="OS50" s="234"/>
      <c r="OT50" s="234">
        <v>6</v>
      </c>
      <c r="OU50" s="189">
        <f t="shared" si="128"/>
        <v>28</v>
      </c>
      <c r="OV50" s="242"/>
      <c r="OW50" s="234"/>
      <c r="OX50" s="234">
        <v>4</v>
      </c>
      <c r="OY50" s="189">
        <f t="shared" si="129"/>
        <v>24</v>
      </c>
      <c r="OZ50" s="242"/>
      <c r="PA50" s="234"/>
      <c r="PB50" s="234">
        <v>4</v>
      </c>
      <c r="PC50" s="189">
        <f t="shared" si="130"/>
        <v>20</v>
      </c>
      <c r="PD50" s="242"/>
      <c r="PE50" s="234">
        <v>24</v>
      </c>
      <c r="PF50" s="234">
        <v>4</v>
      </c>
      <c r="PG50" s="189">
        <f t="shared" si="131"/>
        <v>40</v>
      </c>
      <c r="PH50" s="242"/>
      <c r="PI50" s="234"/>
      <c r="PJ50" s="234">
        <v>4</v>
      </c>
      <c r="PK50" s="189">
        <f t="shared" si="132"/>
        <v>36</v>
      </c>
      <c r="PL50" s="242"/>
      <c r="PM50" s="234"/>
      <c r="PN50" s="234">
        <v>6</v>
      </c>
      <c r="PO50" s="189">
        <f t="shared" si="133"/>
        <v>30</v>
      </c>
      <c r="PP50" s="242"/>
      <c r="PQ50" s="234"/>
      <c r="PR50" s="234">
        <f>2+2</f>
        <v>4</v>
      </c>
      <c r="PS50" s="189">
        <f t="shared" si="134"/>
        <v>26</v>
      </c>
      <c r="PT50" s="242"/>
      <c r="PU50" s="234">
        <v>32</v>
      </c>
      <c r="PV50" s="234">
        <v>8</v>
      </c>
      <c r="PW50" s="189">
        <f t="shared" si="135"/>
        <v>50</v>
      </c>
      <c r="PX50" s="242"/>
      <c r="PY50" s="234"/>
      <c r="PZ50" s="234">
        <v>6</v>
      </c>
      <c r="QA50" s="189">
        <f t="shared" si="136"/>
        <v>44</v>
      </c>
      <c r="QB50" s="242"/>
      <c r="QC50" s="234"/>
      <c r="QD50" s="234">
        <v>4</v>
      </c>
      <c r="QE50" s="189">
        <f t="shared" si="137"/>
        <v>40</v>
      </c>
      <c r="QF50" s="242"/>
      <c r="QG50" s="234"/>
      <c r="QH50" s="234"/>
      <c r="QI50" s="189">
        <f t="shared" si="138"/>
        <v>40</v>
      </c>
      <c r="QJ50" s="242"/>
      <c r="QK50" s="234"/>
      <c r="QL50" s="234">
        <v>6</v>
      </c>
      <c r="QM50" s="189">
        <f t="shared" si="139"/>
        <v>34</v>
      </c>
      <c r="QN50" s="242"/>
      <c r="QO50" s="234"/>
      <c r="QP50" s="234">
        <v>4</v>
      </c>
      <c r="QQ50" s="189">
        <f t="shared" si="140"/>
        <v>30</v>
      </c>
      <c r="QR50" s="242"/>
      <c r="QS50" s="203"/>
      <c r="QT50" s="234">
        <v>4</v>
      </c>
      <c r="QU50" s="189">
        <f t="shared" si="141"/>
        <v>26</v>
      </c>
      <c r="QV50" s="242"/>
      <c r="QW50" s="203"/>
      <c r="QX50" s="234">
        <v>2</v>
      </c>
      <c r="QY50" s="189">
        <f t="shared" si="142"/>
        <v>24</v>
      </c>
      <c r="QZ50" s="242"/>
      <c r="RA50" s="203"/>
      <c r="RB50" s="234">
        <v>4</v>
      </c>
      <c r="RC50" s="189">
        <f t="shared" si="143"/>
        <v>20</v>
      </c>
      <c r="RD50" s="242"/>
      <c r="RE50" s="203"/>
      <c r="RF50" s="234">
        <v>4</v>
      </c>
      <c r="RG50" s="189">
        <f t="shared" si="144"/>
        <v>16</v>
      </c>
      <c r="RH50" s="242"/>
      <c r="RI50" s="203"/>
      <c r="RJ50" s="234">
        <v>4</v>
      </c>
      <c r="RK50" s="189">
        <f t="shared" si="145"/>
        <v>12</v>
      </c>
      <c r="RL50" s="242"/>
      <c r="RM50" s="203"/>
      <c r="RN50" s="234">
        <v>4</v>
      </c>
      <c r="RO50" s="189">
        <f t="shared" si="146"/>
        <v>8</v>
      </c>
      <c r="RP50" s="242"/>
      <c r="RQ50" s="203"/>
      <c r="RR50" s="234">
        <v>2</v>
      </c>
      <c r="RS50" s="189">
        <f t="shared" si="147"/>
        <v>6</v>
      </c>
      <c r="RT50" s="242"/>
      <c r="RU50" s="203">
        <v>42</v>
      </c>
      <c r="RV50" s="234">
        <v>2</v>
      </c>
      <c r="RW50" s="189">
        <f t="shared" si="148"/>
        <v>46</v>
      </c>
      <c r="RX50" s="242"/>
      <c r="RY50" s="203"/>
      <c r="RZ50" s="234">
        <v>4</v>
      </c>
      <c r="SA50" s="189">
        <f t="shared" si="104"/>
        <v>42</v>
      </c>
      <c r="SB50" s="242"/>
      <c r="SC50" s="203"/>
      <c r="SD50" s="234"/>
      <c r="SE50" s="189">
        <f t="shared" si="105"/>
        <v>42</v>
      </c>
      <c r="SF50" s="242"/>
      <c r="SG50" s="203"/>
      <c r="SH50" s="234"/>
      <c r="SI50" s="189">
        <f t="shared" si="106"/>
        <v>42</v>
      </c>
      <c r="SJ50" s="242"/>
      <c r="SK50" s="203"/>
      <c r="SL50" s="234"/>
      <c r="SM50" s="189">
        <f t="shared" si="107"/>
        <v>42</v>
      </c>
      <c r="SN50" s="242"/>
      <c r="SO50" s="203"/>
      <c r="SP50" s="234"/>
      <c r="SQ50" s="189">
        <f t="shared" si="108"/>
        <v>42</v>
      </c>
      <c r="SR50" s="242"/>
      <c r="SS50" s="203"/>
      <c r="ST50" s="234"/>
      <c r="SU50" s="189">
        <f t="shared" si="109"/>
        <v>42</v>
      </c>
      <c r="SV50" s="242"/>
      <c r="SW50" s="203"/>
      <c r="SX50" s="234"/>
      <c r="SY50" s="189">
        <f t="shared" si="110"/>
        <v>42</v>
      </c>
      <c r="SZ50" s="242"/>
      <c r="TA50" s="203"/>
      <c r="TB50" s="234">
        <v>2</v>
      </c>
      <c r="TC50" s="189">
        <f t="shared" si="111"/>
        <v>40</v>
      </c>
      <c r="TD50" s="242"/>
      <c r="TE50" s="204">
        <f t="shared" si="112"/>
        <v>102</v>
      </c>
      <c r="TF50" s="205">
        <f t="shared" si="113"/>
        <v>3.9230769230769229</v>
      </c>
      <c r="TG50" s="123"/>
      <c r="TH50" s="204">
        <f t="shared" si="114"/>
        <v>60</v>
      </c>
      <c r="TI50" s="205">
        <f t="shared" si="115"/>
        <v>2.3076923076923075</v>
      </c>
      <c r="TJ50" s="124"/>
      <c r="TK50" s="204">
        <f t="shared" si="116"/>
        <v>148</v>
      </c>
      <c r="TL50" s="205">
        <f t="shared" si="117"/>
        <v>5.4814814814814818</v>
      </c>
      <c r="TM50" s="124"/>
      <c r="TN50" s="204">
        <f t="shared" si="118"/>
        <v>310</v>
      </c>
      <c r="TO50" s="205">
        <f t="shared" si="119"/>
        <v>3.9240506329113924</v>
      </c>
    </row>
    <row r="51" spans="1:535" s="206" customFormat="1" ht="28.5" customHeight="1" thickBot="1" x14ac:dyDescent="0.5">
      <c r="A51" s="207">
        <v>47</v>
      </c>
      <c r="B51" s="217" t="s">
        <v>317</v>
      </c>
      <c r="C51" s="160" t="s">
        <v>122</v>
      </c>
      <c r="D51" s="301">
        <v>1278</v>
      </c>
      <c r="E51" s="218">
        <v>4722</v>
      </c>
      <c r="F51" s="161"/>
      <c r="G51" s="301">
        <f t="shared" si="149"/>
        <v>6000</v>
      </c>
      <c r="H51" s="292"/>
      <c r="I51" s="218"/>
      <c r="J51" s="161">
        <f>188+282</f>
        <v>470</v>
      </c>
      <c r="K51" s="301">
        <v>5530</v>
      </c>
      <c r="L51" s="292"/>
      <c r="M51" s="218"/>
      <c r="N51" s="161">
        <f>424+440</f>
        <v>864</v>
      </c>
      <c r="O51" s="301">
        <v>4666</v>
      </c>
      <c r="P51" s="321"/>
      <c r="Q51" s="218"/>
      <c r="R51" s="161">
        <f>440+384</f>
        <v>824</v>
      </c>
      <c r="S51" s="301">
        <v>3842</v>
      </c>
      <c r="T51" s="292"/>
      <c r="U51" s="164"/>
      <c r="V51" s="161">
        <f>414+342</f>
        <v>756</v>
      </c>
      <c r="W51" s="302">
        <f t="shared" si="150"/>
        <v>3086</v>
      </c>
      <c r="X51" s="166"/>
      <c r="Y51" s="166">
        <v>640</v>
      </c>
      <c r="Z51" s="302">
        <f t="shared" si="13"/>
        <v>2446</v>
      </c>
      <c r="AA51" s="167"/>
      <c r="AB51" s="168">
        <v>492</v>
      </c>
      <c r="AC51" s="303">
        <f t="shared" si="14"/>
        <v>1954</v>
      </c>
      <c r="AD51" s="167"/>
      <c r="AE51" s="168">
        <v>520</v>
      </c>
      <c r="AF51" s="303">
        <f t="shared" si="15"/>
        <v>1434</v>
      </c>
      <c r="AG51" s="168"/>
      <c r="AH51" s="168">
        <v>508</v>
      </c>
      <c r="AI51" s="304">
        <f t="shared" si="16"/>
        <v>926</v>
      </c>
      <c r="AJ51" s="197"/>
      <c r="AK51" s="171"/>
      <c r="AL51" s="171">
        <v>462</v>
      </c>
      <c r="AM51" s="306">
        <f t="shared" si="17"/>
        <v>464</v>
      </c>
      <c r="AN51" s="167"/>
      <c r="AO51" s="171">
        <v>2000</v>
      </c>
      <c r="AP51" s="171">
        <v>558</v>
      </c>
      <c r="AQ51" s="306">
        <f t="shared" si="18"/>
        <v>1906</v>
      </c>
      <c r="AR51" s="171"/>
      <c r="AS51" s="167"/>
      <c r="AT51" s="171">
        <v>614</v>
      </c>
      <c r="AU51" s="306">
        <f t="shared" si="19"/>
        <v>1292</v>
      </c>
      <c r="AV51" s="168"/>
      <c r="AW51" s="168">
        <v>640</v>
      </c>
      <c r="AX51" s="168"/>
      <c r="AY51" s="303">
        <f t="shared" si="20"/>
        <v>652</v>
      </c>
      <c r="AZ51" s="168">
        <v>5348</v>
      </c>
      <c r="BA51" s="168">
        <v>676</v>
      </c>
      <c r="BB51" s="303">
        <f t="shared" si="21"/>
        <v>5324</v>
      </c>
      <c r="BC51" s="168"/>
      <c r="BD51" s="173">
        <f>380+300</f>
        <v>680</v>
      </c>
      <c r="BE51" s="303">
        <f t="shared" si="22"/>
        <v>4644</v>
      </c>
      <c r="BF51" s="168"/>
      <c r="BG51" s="168">
        <v>578</v>
      </c>
      <c r="BH51" s="216">
        <f t="shared" si="1"/>
        <v>4066</v>
      </c>
      <c r="BI51" s="168"/>
      <c r="BJ51" s="168">
        <v>592</v>
      </c>
      <c r="BK51" s="216">
        <f t="shared" si="23"/>
        <v>3474</v>
      </c>
      <c r="BL51" s="168"/>
      <c r="BM51" s="168">
        <v>572</v>
      </c>
      <c r="BN51" s="216">
        <f t="shared" si="24"/>
        <v>2902</v>
      </c>
      <c r="BO51" s="168"/>
      <c r="BP51" s="168">
        <v>594</v>
      </c>
      <c r="BQ51" s="216">
        <f t="shared" si="25"/>
        <v>2308</v>
      </c>
      <c r="BR51" s="168"/>
      <c r="BS51" s="168">
        <v>56</v>
      </c>
      <c r="BT51" s="216">
        <f t="shared" si="151"/>
        <v>2252</v>
      </c>
      <c r="BU51" s="168"/>
      <c r="BV51" s="168">
        <v>608</v>
      </c>
      <c r="BW51" s="216">
        <f t="shared" si="26"/>
        <v>1644</v>
      </c>
      <c r="BX51" s="168"/>
      <c r="BY51" s="168">
        <v>620</v>
      </c>
      <c r="BZ51" s="216">
        <f t="shared" si="27"/>
        <v>1024</v>
      </c>
      <c r="CA51" s="168"/>
      <c r="CB51" s="168">
        <v>684</v>
      </c>
      <c r="CC51" s="179">
        <f t="shared" si="28"/>
        <v>340</v>
      </c>
      <c r="CD51" s="171">
        <v>3000</v>
      </c>
      <c r="CE51" s="317">
        <f>2+2+324+316</f>
        <v>644</v>
      </c>
      <c r="CF51" s="180">
        <f t="shared" si="29"/>
        <v>2696</v>
      </c>
      <c r="CG51" s="171"/>
      <c r="CH51" s="171">
        <v>628</v>
      </c>
      <c r="CI51" s="180">
        <f t="shared" si="30"/>
        <v>2068</v>
      </c>
      <c r="CJ51" s="171"/>
      <c r="CK51" s="171">
        <v>658</v>
      </c>
      <c r="CL51" s="309">
        <f t="shared" si="31"/>
        <v>1410</v>
      </c>
      <c r="CM51" s="171"/>
      <c r="CN51" s="171"/>
      <c r="CO51" s="171">
        <f>580+4</f>
        <v>584</v>
      </c>
      <c r="CP51" s="309">
        <f t="shared" si="32"/>
        <v>826</v>
      </c>
      <c r="CQ51" s="171"/>
      <c r="CR51" s="171">
        <v>5174</v>
      </c>
      <c r="CS51" s="171">
        <v>598</v>
      </c>
      <c r="CT51" s="180">
        <f t="shared" si="33"/>
        <v>5402</v>
      </c>
      <c r="CU51" s="178"/>
      <c r="CV51" s="171"/>
      <c r="CW51" s="171">
        <v>532</v>
      </c>
      <c r="CX51" s="180">
        <f t="shared" si="34"/>
        <v>4870</v>
      </c>
      <c r="CY51" s="171"/>
      <c r="CZ51" s="171"/>
      <c r="DA51" s="171">
        <v>702</v>
      </c>
      <c r="DB51" s="180">
        <f t="shared" si="3"/>
        <v>4168</v>
      </c>
      <c r="DC51" s="171"/>
      <c r="DD51" s="171">
        <v>628</v>
      </c>
      <c r="DE51" s="179">
        <f t="shared" si="35"/>
        <v>3540</v>
      </c>
      <c r="DF51" s="179"/>
      <c r="DG51" s="171"/>
      <c r="DH51" s="171">
        <f>310+324</f>
        <v>634</v>
      </c>
      <c r="DI51" s="180">
        <f t="shared" si="36"/>
        <v>2906</v>
      </c>
      <c r="DJ51" s="180"/>
      <c r="DK51" s="180">
        <v>56</v>
      </c>
      <c r="DL51" s="180">
        <f t="shared" si="37"/>
        <v>2850</v>
      </c>
      <c r="DM51" s="171"/>
      <c r="DN51" s="171">
        <v>682</v>
      </c>
      <c r="DO51" s="309">
        <f t="shared" si="38"/>
        <v>2168</v>
      </c>
      <c r="DP51" s="171"/>
      <c r="DQ51" s="171"/>
      <c r="DR51" s="171">
        <v>526</v>
      </c>
      <c r="DS51" s="309">
        <f t="shared" si="39"/>
        <v>1642</v>
      </c>
      <c r="DT51" s="171"/>
      <c r="DU51" s="171"/>
      <c r="DV51" s="171"/>
      <c r="DW51" s="309">
        <f t="shared" si="40"/>
        <v>1642</v>
      </c>
      <c r="DX51" s="171"/>
      <c r="DY51" s="171">
        <v>494</v>
      </c>
      <c r="DZ51" s="309">
        <f t="shared" si="41"/>
        <v>1148</v>
      </c>
      <c r="EA51" s="168"/>
      <c r="EB51" s="168">
        <v>474</v>
      </c>
      <c r="EC51" s="179">
        <f t="shared" si="42"/>
        <v>674</v>
      </c>
      <c r="ED51" s="171"/>
      <c r="EE51" s="168">
        <v>1500</v>
      </c>
      <c r="EF51" s="168">
        <v>528</v>
      </c>
      <c r="EG51" s="216">
        <f t="shared" si="43"/>
        <v>1646</v>
      </c>
      <c r="EH51" s="216"/>
      <c r="EI51" s="168">
        <v>408</v>
      </c>
      <c r="EJ51" s="216">
        <f t="shared" si="44"/>
        <v>1238</v>
      </c>
      <c r="EK51" s="181"/>
      <c r="EL51" s="181">
        <v>588</v>
      </c>
      <c r="EM51" s="186">
        <f t="shared" si="45"/>
        <v>650</v>
      </c>
      <c r="EN51" s="171"/>
      <c r="EO51" s="181">
        <v>5350</v>
      </c>
      <c r="EP51" s="181">
        <v>614</v>
      </c>
      <c r="EQ51" s="186">
        <f t="shared" si="46"/>
        <v>5386</v>
      </c>
      <c r="ER51" s="183"/>
      <c r="ES51" s="183">
        <v>612</v>
      </c>
      <c r="ET51" s="310">
        <f t="shared" si="47"/>
        <v>4774</v>
      </c>
      <c r="EU51" s="171"/>
      <c r="EV51" s="183"/>
      <c r="EW51" s="183">
        <v>644</v>
      </c>
      <c r="EX51" s="310">
        <f t="shared" si="48"/>
        <v>4130</v>
      </c>
      <c r="EY51" s="178"/>
      <c r="EZ51" s="181"/>
      <c r="FA51" s="181">
        <v>764</v>
      </c>
      <c r="FB51" s="310">
        <f t="shared" si="49"/>
        <v>3366</v>
      </c>
      <c r="FC51" s="181"/>
      <c r="FD51" s="181">
        <v>602</v>
      </c>
      <c r="FE51" s="186">
        <f t="shared" si="50"/>
        <v>2764</v>
      </c>
      <c r="FF51" s="181"/>
      <c r="FG51" s="181">
        <v>558</v>
      </c>
      <c r="FH51" s="186">
        <f t="shared" si="51"/>
        <v>2206</v>
      </c>
      <c r="FI51" s="181"/>
      <c r="FJ51" s="181">
        <v>656</v>
      </c>
      <c r="FK51" s="186">
        <f t="shared" si="52"/>
        <v>1550</v>
      </c>
      <c r="FL51" s="181"/>
      <c r="FM51" s="181">
        <v>692</v>
      </c>
      <c r="FN51" s="186">
        <f t="shared" si="53"/>
        <v>858</v>
      </c>
      <c r="FO51" s="171"/>
      <c r="FP51" s="181"/>
      <c r="FQ51" s="181">
        <v>768</v>
      </c>
      <c r="FR51" s="186">
        <f t="shared" si="54"/>
        <v>90</v>
      </c>
      <c r="FS51" s="171"/>
      <c r="FT51" s="181">
        <v>3000</v>
      </c>
      <c r="FU51" s="181">
        <v>606</v>
      </c>
      <c r="FV51" s="186">
        <f t="shared" si="55"/>
        <v>2484</v>
      </c>
      <c r="FW51" s="167"/>
      <c r="FX51" s="181"/>
      <c r="FY51" s="181">
        <v>438</v>
      </c>
      <c r="FZ51" s="186">
        <f t="shared" si="56"/>
        <v>2046</v>
      </c>
      <c r="GA51" s="181"/>
      <c r="GB51" s="181">
        <v>580</v>
      </c>
      <c r="GC51" s="186">
        <f t="shared" si="57"/>
        <v>1466</v>
      </c>
      <c r="GD51" s="181"/>
      <c r="GE51" s="181"/>
      <c r="GF51" s="311">
        <f t="shared" si="58"/>
        <v>1466</v>
      </c>
      <c r="GG51" s="167"/>
      <c r="GH51" s="181">
        <v>4534</v>
      </c>
      <c r="GI51" s="181">
        <v>554</v>
      </c>
      <c r="GJ51" s="311">
        <f t="shared" si="120"/>
        <v>5446</v>
      </c>
      <c r="GK51" s="168" t="s">
        <v>318</v>
      </c>
      <c r="GL51" s="181"/>
      <c r="GM51" s="181"/>
      <c r="GN51" s="186">
        <f t="shared" si="121"/>
        <v>5446</v>
      </c>
      <c r="GO51" s="181"/>
      <c r="GP51" s="181">
        <v>468</v>
      </c>
      <c r="GQ51" s="186">
        <f t="shared" si="59"/>
        <v>4978</v>
      </c>
      <c r="GR51" s="181"/>
      <c r="GS51" s="181">
        <v>404</v>
      </c>
      <c r="GT51" s="186">
        <f t="shared" si="60"/>
        <v>4574</v>
      </c>
      <c r="GU51" s="181"/>
      <c r="GV51" s="181">
        <v>478</v>
      </c>
      <c r="GW51" s="186">
        <f t="shared" si="61"/>
        <v>4096</v>
      </c>
      <c r="GX51" s="181"/>
      <c r="GY51" s="181">
        <v>376</v>
      </c>
      <c r="GZ51" s="186">
        <f t="shared" si="62"/>
        <v>3720</v>
      </c>
      <c r="HA51" s="168"/>
      <c r="HB51" s="181">
        <v>256</v>
      </c>
      <c r="HC51" s="186">
        <f t="shared" si="63"/>
        <v>3464</v>
      </c>
      <c r="HD51" s="168"/>
      <c r="HE51" s="181">
        <f>16+68</f>
        <v>84</v>
      </c>
      <c r="HF51" s="186">
        <f t="shared" si="64"/>
        <v>3380</v>
      </c>
      <c r="HG51" s="181"/>
      <c r="HH51" s="181">
        <v>268</v>
      </c>
      <c r="HI51" s="186">
        <f t="shared" si="4"/>
        <v>3112</v>
      </c>
      <c r="HJ51" s="181"/>
      <c r="HK51" s="181">
        <v>468</v>
      </c>
      <c r="HL51" s="186">
        <f t="shared" si="5"/>
        <v>2644</v>
      </c>
      <c r="HM51" s="167"/>
      <c r="HN51" s="181"/>
      <c r="HO51" s="181">
        <v>410</v>
      </c>
      <c r="HP51" s="186">
        <f t="shared" si="65"/>
        <v>2234</v>
      </c>
      <c r="HQ51" s="181"/>
      <c r="HR51" s="181"/>
      <c r="HS51" s="181">
        <v>384</v>
      </c>
      <c r="HT51" s="186">
        <f t="shared" si="66"/>
        <v>1850</v>
      </c>
      <c r="HU51" s="181"/>
      <c r="HV51" s="181"/>
      <c r="HW51" s="181">
        <v>388</v>
      </c>
      <c r="HX51" s="186">
        <f t="shared" si="67"/>
        <v>1462</v>
      </c>
      <c r="HY51" s="181">
        <v>4538</v>
      </c>
      <c r="HZ51" s="181">
        <v>408</v>
      </c>
      <c r="IA51" s="186">
        <f t="shared" si="68"/>
        <v>5592</v>
      </c>
      <c r="IB51" s="181"/>
      <c r="IC51" s="181">
        <v>418</v>
      </c>
      <c r="ID51" s="186">
        <f t="shared" si="69"/>
        <v>5174</v>
      </c>
      <c r="IE51" s="168"/>
      <c r="IF51" s="168">
        <v>350</v>
      </c>
      <c r="IG51" s="179">
        <f t="shared" si="70"/>
        <v>4824</v>
      </c>
      <c r="IH51" s="167"/>
      <c r="II51" s="168"/>
      <c r="IJ51" s="168">
        <v>432</v>
      </c>
      <c r="IK51" s="179">
        <f t="shared" si="71"/>
        <v>4392</v>
      </c>
      <c r="IL51" s="167"/>
      <c r="IM51" s="181"/>
      <c r="IN51" s="181">
        <v>430</v>
      </c>
      <c r="IO51" s="186">
        <f t="shared" si="72"/>
        <v>3962</v>
      </c>
      <c r="IP51" s="181"/>
      <c r="IQ51" s="181">
        <v>432</v>
      </c>
      <c r="IR51" s="186">
        <f t="shared" si="6"/>
        <v>3530</v>
      </c>
      <c r="IS51" s="181"/>
      <c r="IT51" s="181">
        <v>436</v>
      </c>
      <c r="IU51" s="186">
        <f t="shared" si="7"/>
        <v>3094</v>
      </c>
      <c r="IV51" s="181"/>
      <c r="IW51" s="181">
        <v>624</v>
      </c>
      <c r="IX51" s="186">
        <f t="shared" si="8"/>
        <v>2470</v>
      </c>
      <c r="IY51" s="166"/>
      <c r="IZ51" s="166">
        <v>544</v>
      </c>
      <c r="JA51" s="313">
        <f t="shared" si="9"/>
        <v>1926</v>
      </c>
      <c r="JB51" s="166"/>
      <c r="JC51" s="166">
        <v>278</v>
      </c>
      <c r="JD51" s="313">
        <f t="shared" si="73"/>
        <v>1648</v>
      </c>
      <c r="JE51" s="166"/>
      <c r="JF51" s="168">
        <v>302</v>
      </c>
      <c r="JG51" s="313">
        <f t="shared" si="74"/>
        <v>1346</v>
      </c>
      <c r="JH51" s="171"/>
      <c r="JI51" s="171">
        <v>158</v>
      </c>
      <c r="JJ51" s="314">
        <f t="shared" si="75"/>
        <v>1188</v>
      </c>
      <c r="JK51" s="168" t="s">
        <v>319</v>
      </c>
      <c r="JL51" s="171"/>
      <c r="JM51" s="171">
        <v>32</v>
      </c>
      <c r="JN51" s="314">
        <f t="shared" si="76"/>
        <v>1156</v>
      </c>
      <c r="JO51" s="168"/>
      <c r="JP51" s="159">
        <v>4844</v>
      </c>
      <c r="JQ51" s="159">
        <v>260</v>
      </c>
      <c r="JR51" s="315">
        <f t="shared" si="77"/>
        <v>5740</v>
      </c>
      <c r="JS51" s="159"/>
      <c r="JT51" s="193"/>
      <c r="JU51" s="193">
        <v>196</v>
      </c>
      <c r="JV51" s="316">
        <f t="shared" si="78"/>
        <v>5544</v>
      </c>
      <c r="JW51" s="159"/>
      <c r="JX51" s="159">
        <f>1+124</f>
        <v>125</v>
      </c>
      <c r="JY51" s="316">
        <f t="shared" si="79"/>
        <v>5419</v>
      </c>
      <c r="JZ51" s="168"/>
      <c r="KA51" s="168">
        <v>214</v>
      </c>
      <c r="KB51" s="314">
        <f t="shared" si="80"/>
        <v>5205</v>
      </c>
      <c r="KC51" s="192"/>
      <c r="KD51" s="168"/>
      <c r="KE51" s="168">
        <v>338</v>
      </c>
      <c r="KF51" s="314">
        <f t="shared" si="81"/>
        <v>4867</v>
      </c>
      <c r="KG51" s="166"/>
      <c r="KH51" s="166">
        <v>364</v>
      </c>
      <c r="KI51" s="315">
        <f t="shared" si="82"/>
        <v>4503</v>
      </c>
      <c r="KJ51" s="159"/>
      <c r="KK51" s="166"/>
      <c r="KL51" s="166">
        <v>376</v>
      </c>
      <c r="KM51" s="315">
        <f t="shared" si="83"/>
        <v>4127</v>
      </c>
      <c r="KN51" s="159"/>
      <c r="KO51" s="166"/>
      <c r="KP51" s="166">
        <v>470</v>
      </c>
      <c r="KQ51" s="315">
        <f t="shared" si="84"/>
        <v>3657</v>
      </c>
      <c r="KR51" s="168"/>
      <c r="KS51" s="168">
        <v>382</v>
      </c>
      <c r="KT51" s="174">
        <f t="shared" si="85"/>
        <v>3275</v>
      </c>
      <c r="KU51" s="168"/>
      <c r="KV51" s="168"/>
      <c r="KW51" s="168">
        <v>442</v>
      </c>
      <c r="KX51" s="194">
        <f t="shared" si="86"/>
        <v>2833</v>
      </c>
      <c r="KY51" s="193"/>
      <c r="KZ51" s="193"/>
      <c r="LA51" s="193">
        <v>524</v>
      </c>
      <c r="LB51" s="194">
        <f t="shared" si="87"/>
        <v>2309</v>
      </c>
      <c r="LC51" s="193"/>
      <c r="LD51" s="193">
        <v>440</v>
      </c>
      <c r="LE51" s="194">
        <f t="shared" si="10"/>
        <v>1869</v>
      </c>
      <c r="LF51" s="168"/>
      <c r="LG51" s="168">
        <v>544</v>
      </c>
      <c r="LH51" s="174">
        <f t="shared" si="11"/>
        <v>1325</v>
      </c>
      <c r="LI51" s="195">
        <v>4675</v>
      </c>
      <c r="LJ51" s="195">
        <v>460</v>
      </c>
      <c r="LK51" s="196">
        <f t="shared" si="88"/>
        <v>5540</v>
      </c>
      <c r="LL51" s="168"/>
      <c r="LM51" s="168"/>
      <c r="LN51" s="168">
        <v>542</v>
      </c>
      <c r="LO51" s="174">
        <f t="shared" si="89"/>
        <v>4998</v>
      </c>
      <c r="LP51" s="168"/>
      <c r="LQ51" s="168"/>
      <c r="LR51" s="168">
        <v>456</v>
      </c>
      <c r="LS51" s="174">
        <f t="shared" si="90"/>
        <v>4542</v>
      </c>
      <c r="LT51" s="197"/>
      <c r="LU51" s="168"/>
      <c r="LV51" s="168">
        <v>442</v>
      </c>
      <c r="LW51" s="174">
        <f t="shared" si="91"/>
        <v>4100</v>
      </c>
      <c r="LX51" s="197"/>
      <c r="LY51" s="168"/>
      <c r="LZ51" s="168">
        <v>428</v>
      </c>
      <c r="MA51" s="174">
        <f t="shared" si="92"/>
        <v>3672</v>
      </c>
      <c r="MB51" s="197"/>
      <c r="MC51" s="168"/>
      <c r="MD51" s="168">
        <v>532</v>
      </c>
      <c r="ME51" s="174">
        <f t="shared" si="93"/>
        <v>3140</v>
      </c>
      <c r="MF51" s="197"/>
      <c r="MG51" s="181"/>
      <c r="MH51" s="181">
        <v>40</v>
      </c>
      <c r="MI51" s="182">
        <f t="shared" si="94"/>
        <v>3100</v>
      </c>
      <c r="MJ51" s="198"/>
      <c r="MK51" s="181"/>
      <c r="ML51" s="181">
        <v>444</v>
      </c>
      <c r="MM51" s="182">
        <f t="shared" si="95"/>
        <v>2656</v>
      </c>
      <c r="MN51" s="198"/>
      <c r="MO51" s="168"/>
      <c r="MP51" s="168">
        <v>348</v>
      </c>
      <c r="MQ51" s="174">
        <f t="shared" si="96"/>
        <v>2308</v>
      </c>
      <c r="MR51" s="197"/>
      <c r="MS51" s="168"/>
      <c r="MT51" s="168">
        <v>386</v>
      </c>
      <c r="MU51" s="174">
        <f t="shared" si="97"/>
        <v>1922</v>
      </c>
      <c r="MV51" s="197"/>
      <c r="MW51" s="168"/>
      <c r="MX51" s="168">
        <v>372</v>
      </c>
      <c r="MY51" s="174">
        <f t="shared" si="98"/>
        <v>1550</v>
      </c>
      <c r="MZ51" s="197"/>
      <c r="NA51" s="199"/>
      <c r="NB51" s="199">
        <v>414</v>
      </c>
      <c r="NC51" s="201">
        <f t="shared" si="122"/>
        <v>1136</v>
      </c>
      <c r="ND51" s="200"/>
      <c r="NE51" s="199"/>
      <c r="NF51" s="199">
        <v>466</v>
      </c>
      <c r="NG51" s="201">
        <f t="shared" si="123"/>
        <v>670</v>
      </c>
      <c r="NH51" s="200"/>
      <c r="NI51" s="199">
        <v>5330</v>
      </c>
      <c r="NJ51" s="199">
        <v>374</v>
      </c>
      <c r="NK51" s="201">
        <f t="shared" si="124"/>
        <v>5626</v>
      </c>
      <c r="NL51" s="200"/>
      <c r="NM51" s="199"/>
      <c r="NN51" s="199">
        <v>404</v>
      </c>
      <c r="NO51" s="201">
        <f t="shared" si="125"/>
        <v>5222</v>
      </c>
      <c r="NP51" s="200"/>
      <c r="NQ51" s="166"/>
      <c r="NR51" s="166">
        <v>436</v>
      </c>
      <c r="NS51" s="189">
        <f t="shared" si="126"/>
        <v>4786</v>
      </c>
      <c r="NT51" s="202"/>
      <c r="NU51" s="166"/>
      <c r="NV51" s="166">
        <v>436</v>
      </c>
      <c r="NW51" s="189">
        <f t="shared" si="99"/>
        <v>4350</v>
      </c>
      <c r="NX51" s="202"/>
      <c r="NY51" s="166"/>
      <c r="NZ51" s="166">
        <v>498</v>
      </c>
      <c r="OA51" s="189">
        <f t="shared" si="100"/>
        <v>3852</v>
      </c>
      <c r="OB51" s="202"/>
      <c r="OC51" s="166"/>
      <c r="OD51" s="166">
        <v>500</v>
      </c>
      <c r="OE51" s="189">
        <f t="shared" si="101"/>
        <v>3352</v>
      </c>
      <c r="OF51" s="202"/>
      <c r="OG51" s="166"/>
      <c r="OH51" s="166"/>
      <c r="OI51" s="189">
        <f t="shared" si="102"/>
        <v>3352</v>
      </c>
      <c r="OJ51" s="202"/>
      <c r="OK51" s="166"/>
      <c r="OL51" s="166">
        <v>296</v>
      </c>
      <c r="OM51" s="189">
        <f t="shared" si="103"/>
        <v>3056</v>
      </c>
      <c r="ON51" s="202"/>
      <c r="OO51" s="166"/>
      <c r="OP51" s="166">
        <v>426</v>
      </c>
      <c r="OQ51" s="189">
        <f t="shared" si="127"/>
        <v>2630</v>
      </c>
      <c r="OR51" s="202"/>
      <c r="OS51" s="166"/>
      <c r="OT51" s="166">
        <v>458</v>
      </c>
      <c r="OU51" s="189">
        <f t="shared" si="128"/>
        <v>2172</v>
      </c>
      <c r="OV51" s="202"/>
      <c r="OW51" s="166"/>
      <c r="OX51" s="166">
        <v>358</v>
      </c>
      <c r="OY51" s="189">
        <f t="shared" si="129"/>
        <v>1814</v>
      </c>
      <c r="OZ51" s="202"/>
      <c r="PA51" s="166"/>
      <c r="PB51" s="166">
        <v>440</v>
      </c>
      <c r="PC51" s="189">
        <f t="shared" si="130"/>
        <v>1374</v>
      </c>
      <c r="PD51" s="202"/>
      <c r="PE51" s="166"/>
      <c r="PF51" s="166">
        <v>386</v>
      </c>
      <c r="PG51" s="189">
        <f t="shared" si="131"/>
        <v>988</v>
      </c>
      <c r="PH51" s="202"/>
      <c r="PI51" s="166"/>
      <c r="PJ51" s="166">
        <v>262</v>
      </c>
      <c r="PK51" s="189">
        <f t="shared" si="132"/>
        <v>726</v>
      </c>
      <c r="PL51" s="202"/>
      <c r="PM51" s="166">
        <v>5274</v>
      </c>
      <c r="PN51" s="166">
        <v>408</v>
      </c>
      <c r="PO51" s="189">
        <f t="shared" si="133"/>
        <v>5592</v>
      </c>
      <c r="PP51" s="202"/>
      <c r="PQ51" s="166"/>
      <c r="PR51" s="166">
        <v>400</v>
      </c>
      <c r="PS51" s="189">
        <f t="shared" si="134"/>
        <v>5192</v>
      </c>
      <c r="PT51" s="202"/>
      <c r="PU51" s="166"/>
      <c r="PV51" s="166">
        <v>398</v>
      </c>
      <c r="PW51" s="189">
        <f t="shared" si="135"/>
        <v>4794</v>
      </c>
      <c r="PX51" s="202"/>
      <c r="PY51" s="166"/>
      <c r="PZ51" s="166">
        <v>488</v>
      </c>
      <c r="QA51" s="189">
        <f t="shared" si="136"/>
        <v>4306</v>
      </c>
      <c r="QB51" s="202"/>
      <c r="QC51" s="166"/>
      <c r="QD51" s="166">
        <v>442</v>
      </c>
      <c r="QE51" s="189">
        <f t="shared" si="137"/>
        <v>3864</v>
      </c>
      <c r="QF51" s="202"/>
      <c r="QG51" s="166"/>
      <c r="QH51" s="166">
        <v>46</v>
      </c>
      <c r="QI51" s="189">
        <f t="shared" si="138"/>
        <v>3818</v>
      </c>
      <c r="QJ51" s="202"/>
      <c r="QK51" s="166"/>
      <c r="QL51" s="166">
        <v>256</v>
      </c>
      <c r="QM51" s="189">
        <f t="shared" si="139"/>
        <v>3562</v>
      </c>
      <c r="QN51" s="202"/>
      <c r="QO51" s="166"/>
      <c r="QP51" s="166">
        <v>486</v>
      </c>
      <c r="QQ51" s="189">
        <f t="shared" si="140"/>
        <v>3076</v>
      </c>
      <c r="QR51" s="202"/>
      <c r="QS51" s="203"/>
      <c r="QT51" s="166">
        <v>406</v>
      </c>
      <c r="QU51" s="189">
        <f t="shared" si="141"/>
        <v>2670</v>
      </c>
      <c r="QV51" s="202"/>
      <c r="QW51" s="203"/>
      <c r="QX51" s="166">
        <v>432</v>
      </c>
      <c r="QY51" s="189">
        <f t="shared" si="142"/>
        <v>2238</v>
      </c>
      <c r="QZ51" s="202"/>
      <c r="RA51" s="203"/>
      <c r="RB51" s="166">
        <v>420</v>
      </c>
      <c r="RC51" s="189">
        <f t="shared" si="143"/>
        <v>1818</v>
      </c>
      <c r="RD51" s="202"/>
      <c r="RE51" s="203"/>
      <c r="RF51" s="166">
        <v>474</v>
      </c>
      <c r="RG51" s="189">
        <f t="shared" si="144"/>
        <v>1344</v>
      </c>
      <c r="RH51" s="202"/>
      <c r="RI51" s="203"/>
      <c r="RJ51" s="166">
        <v>56</v>
      </c>
      <c r="RK51" s="189">
        <f t="shared" si="145"/>
        <v>1288</v>
      </c>
      <c r="RL51" s="202"/>
      <c r="RM51" s="203"/>
      <c r="RN51" s="166">
        <v>210</v>
      </c>
      <c r="RO51" s="189">
        <f t="shared" si="146"/>
        <v>1078</v>
      </c>
      <c r="RP51" s="202"/>
      <c r="RQ51" s="203"/>
      <c r="RR51" s="166">
        <v>488</v>
      </c>
      <c r="RS51" s="189">
        <f t="shared" si="147"/>
        <v>590</v>
      </c>
      <c r="RT51" s="202"/>
      <c r="RU51" s="203">
        <v>5410</v>
      </c>
      <c r="RV51" s="166">
        <v>502</v>
      </c>
      <c r="RW51" s="189">
        <f t="shared" si="148"/>
        <v>5498</v>
      </c>
      <c r="RX51" s="202"/>
      <c r="RY51" s="203"/>
      <c r="RZ51" s="166">
        <v>374</v>
      </c>
      <c r="SA51" s="189">
        <f t="shared" si="104"/>
        <v>5124</v>
      </c>
      <c r="SB51" s="202"/>
      <c r="SC51" s="203"/>
      <c r="SD51" s="166">
        <v>156</v>
      </c>
      <c r="SE51" s="189">
        <f t="shared" si="105"/>
        <v>4968</v>
      </c>
      <c r="SF51" s="202"/>
      <c r="SG51" s="203"/>
      <c r="SH51" s="166">
        <v>114</v>
      </c>
      <c r="SI51" s="189">
        <f t="shared" si="106"/>
        <v>4854</v>
      </c>
      <c r="SJ51" s="202"/>
      <c r="SK51" s="203"/>
      <c r="SL51" s="166">
        <v>28</v>
      </c>
      <c r="SM51" s="189">
        <f t="shared" si="107"/>
        <v>4826</v>
      </c>
      <c r="SN51" s="202"/>
      <c r="SO51" s="203"/>
      <c r="SP51" s="166">
        <v>246</v>
      </c>
      <c r="SQ51" s="189">
        <f t="shared" si="108"/>
        <v>4580</v>
      </c>
      <c r="SR51" s="202"/>
      <c r="SS51" s="203"/>
      <c r="ST51" s="166">
        <v>308</v>
      </c>
      <c r="SU51" s="189">
        <f t="shared" si="109"/>
        <v>4272</v>
      </c>
      <c r="SV51" s="202"/>
      <c r="SW51" s="203"/>
      <c r="SX51" s="166">
        <v>348</v>
      </c>
      <c r="SY51" s="189">
        <f t="shared" si="110"/>
        <v>3924</v>
      </c>
      <c r="SZ51" s="202"/>
      <c r="TA51" s="203">
        <v>1</v>
      </c>
      <c r="TB51" s="166">
        <v>372</v>
      </c>
      <c r="TC51" s="189">
        <f t="shared" si="111"/>
        <v>3553</v>
      </c>
      <c r="TD51" s="200" t="s">
        <v>320</v>
      </c>
      <c r="TE51" s="204">
        <f t="shared" si="112"/>
        <v>12832</v>
      </c>
      <c r="TF51" s="205">
        <f t="shared" si="113"/>
        <v>493.53846153846155</v>
      </c>
      <c r="TG51" s="123"/>
      <c r="TH51" s="204">
        <f t="shared" si="114"/>
        <v>8599</v>
      </c>
      <c r="TI51" s="205">
        <f t="shared" si="115"/>
        <v>330.73076923076923</v>
      </c>
      <c r="TJ51" s="124"/>
      <c r="TK51" s="204">
        <f t="shared" si="116"/>
        <v>11156</v>
      </c>
      <c r="TL51" s="205">
        <f t="shared" si="117"/>
        <v>413.18518518518516</v>
      </c>
      <c r="TM51" s="124"/>
      <c r="TN51" s="204">
        <f t="shared" si="118"/>
        <v>32587</v>
      </c>
      <c r="TO51" s="205">
        <f t="shared" si="119"/>
        <v>412.49367088607596</v>
      </c>
    </row>
    <row r="52" spans="1:535" ht="29.25" customHeight="1" thickBot="1" x14ac:dyDescent="0.5">
      <c r="A52" s="207">
        <v>48</v>
      </c>
      <c r="B52" s="322" t="s">
        <v>321</v>
      </c>
      <c r="C52" s="222" t="s">
        <v>122</v>
      </c>
      <c r="D52" s="211">
        <v>908</v>
      </c>
      <c r="E52" s="223">
        <v>1092</v>
      </c>
      <c r="F52" s="224"/>
      <c r="G52" s="211">
        <f t="shared" si="149"/>
        <v>2000</v>
      </c>
      <c r="H52" s="283"/>
      <c r="I52" s="223"/>
      <c r="J52" s="224">
        <v>89</v>
      </c>
      <c r="K52" s="211">
        <v>1911</v>
      </c>
      <c r="L52" s="283"/>
      <c r="M52" s="223"/>
      <c r="N52" s="224">
        <v>229</v>
      </c>
      <c r="O52" s="211">
        <v>1682</v>
      </c>
      <c r="P52" s="284"/>
      <c r="Q52" s="223"/>
      <c r="R52" s="224">
        <v>219</v>
      </c>
      <c r="S52" s="211">
        <v>1463</v>
      </c>
      <c r="T52" s="283"/>
      <c r="U52" s="227"/>
      <c r="V52" s="224">
        <v>189</v>
      </c>
      <c r="W52" s="165">
        <f t="shared" si="150"/>
        <v>1274</v>
      </c>
      <c r="X52" s="229"/>
      <c r="Y52" s="229">
        <v>249</v>
      </c>
      <c r="Z52" s="165">
        <f t="shared" si="13"/>
        <v>1025</v>
      </c>
      <c r="AA52" s="137"/>
      <c r="AB52" s="138">
        <v>105</v>
      </c>
      <c r="AC52" s="169">
        <f t="shared" si="14"/>
        <v>920</v>
      </c>
      <c r="AD52" s="137"/>
      <c r="AE52" s="138">
        <v>224</v>
      </c>
      <c r="AF52" s="169">
        <f t="shared" si="15"/>
        <v>696</v>
      </c>
      <c r="AG52" s="138"/>
      <c r="AH52" s="138">
        <v>158</v>
      </c>
      <c r="AI52" s="170">
        <f t="shared" si="16"/>
        <v>538</v>
      </c>
      <c r="AJ52" s="137"/>
      <c r="AK52" s="138"/>
      <c r="AL52" s="141">
        <v>176</v>
      </c>
      <c r="AM52" s="172">
        <f t="shared" si="17"/>
        <v>362</v>
      </c>
      <c r="AN52" s="137"/>
      <c r="AO52" s="141">
        <v>700</v>
      </c>
      <c r="AP52" s="141">
        <v>146</v>
      </c>
      <c r="AQ52" s="172">
        <f t="shared" si="18"/>
        <v>916</v>
      </c>
      <c r="AR52" s="141"/>
      <c r="AS52" s="137"/>
      <c r="AT52" s="141">
        <v>248</v>
      </c>
      <c r="AU52" s="172">
        <f t="shared" si="19"/>
        <v>668</v>
      </c>
      <c r="AV52" s="138"/>
      <c r="AW52" s="138">
        <v>143</v>
      </c>
      <c r="AX52" s="138"/>
      <c r="AY52" s="169">
        <f t="shared" si="20"/>
        <v>525</v>
      </c>
      <c r="AZ52" s="138">
        <v>1475</v>
      </c>
      <c r="BA52" s="138">
        <v>164</v>
      </c>
      <c r="BB52" s="169">
        <f t="shared" si="21"/>
        <v>1836</v>
      </c>
      <c r="BC52" s="138"/>
      <c r="BD52" s="243">
        <f>202+3</f>
        <v>205</v>
      </c>
      <c r="BE52" s="169">
        <f t="shared" si="22"/>
        <v>1631</v>
      </c>
      <c r="BF52" s="138"/>
      <c r="BG52" s="138">
        <v>217</v>
      </c>
      <c r="BH52" s="174">
        <f t="shared" si="1"/>
        <v>1414</v>
      </c>
      <c r="BI52" s="138"/>
      <c r="BJ52" s="138">
        <v>169</v>
      </c>
      <c r="BK52" s="174">
        <f t="shared" si="23"/>
        <v>1245</v>
      </c>
      <c r="BL52" s="138"/>
      <c r="BM52" s="138">
        <v>228</v>
      </c>
      <c r="BN52" s="174">
        <f t="shared" si="24"/>
        <v>1017</v>
      </c>
      <c r="BO52" s="138"/>
      <c r="BP52" s="138">
        <v>201</v>
      </c>
      <c r="BQ52" s="174">
        <f t="shared" si="25"/>
        <v>816</v>
      </c>
      <c r="BR52" s="138"/>
      <c r="BS52" s="138"/>
      <c r="BT52" s="174">
        <f t="shared" si="151"/>
        <v>816</v>
      </c>
      <c r="BU52" s="138"/>
      <c r="BV52" s="138">
        <v>212</v>
      </c>
      <c r="BW52" s="174">
        <f t="shared" si="26"/>
        <v>604</v>
      </c>
      <c r="BX52" s="138"/>
      <c r="BY52" s="138">
        <v>186</v>
      </c>
      <c r="BZ52" s="174">
        <f t="shared" si="27"/>
        <v>418</v>
      </c>
      <c r="CA52" s="138"/>
      <c r="CB52" s="138">
        <f>191+1</f>
        <v>192</v>
      </c>
      <c r="CC52" s="175">
        <f t="shared" si="28"/>
        <v>226</v>
      </c>
      <c r="CD52" s="141">
        <v>1000</v>
      </c>
      <c r="CE52" s="296">
        <v>211</v>
      </c>
      <c r="CF52" s="176">
        <f t="shared" si="29"/>
        <v>1015</v>
      </c>
      <c r="CG52" s="141"/>
      <c r="CH52" s="141">
        <f>2+171</f>
        <v>173</v>
      </c>
      <c r="CI52" s="176">
        <f t="shared" si="30"/>
        <v>842</v>
      </c>
      <c r="CJ52" s="141"/>
      <c r="CK52" s="141">
        <f>6+140</f>
        <v>146</v>
      </c>
      <c r="CL52" s="177">
        <f t="shared" si="31"/>
        <v>696</v>
      </c>
      <c r="CM52" s="141"/>
      <c r="CN52" s="141"/>
      <c r="CO52" s="141">
        <v>164</v>
      </c>
      <c r="CP52" s="177">
        <f t="shared" si="32"/>
        <v>532</v>
      </c>
      <c r="CQ52" s="141"/>
      <c r="CR52" s="141">
        <v>1468</v>
      </c>
      <c r="CS52" s="141">
        <v>140</v>
      </c>
      <c r="CT52" s="176">
        <f t="shared" si="33"/>
        <v>1860</v>
      </c>
      <c r="CU52" s="230"/>
      <c r="CV52" s="141"/>
      <c r="CW52" s="141">
        <v>177</v>
      </c>
      <c r="CX52" s="176">
        <f t="shared" si="34"/>
        <v>1683</v>
      </c>
      <c r="CY52" s="141"/>
      <c r="CZ52" s="141"/>
      <c r="DA52" s="141">
        <v>161</v>
      </c>
      <c r="DB52" s="176">
        <f t="shared" si="3"/>
        <v>1522</v>
      </c>
      <c r="DC52" s="141"/>
      <c r="DD52" s="141">
        <f>151+2</f>
        <v>153</v>
      </c>
      <c r="DE52" s="175">
        <f t="shared" si="35"/>
        <v>1369</v>
      </c>
      <c r="DF52" s="179"/>
      <c r="DG52" s="141"/>
      <c r="DH52" s="141">
        <v>153</v>
      </c>
      <c r="DI52" s="176">
        <f t="shared" si="36"/>
        <v>1216</v>
      </c>
      <c r="DJ52" s="180"/>
      <c r="DK52" s="180">
        <v>4</v>
      </c>
      <c r="DL52" s="176">
        <f t="shared" si="37"/>
        <v>1212</v>
      </c>
      <c r="DM52" s="141"/>
      <c r="DN52" s="141">
        <v>220</v>
      </c>
      <c r="DO52" s="177">
        <f t="shared" si="38"/>
        <v>992</v>
      </c>
      <c r="DP52" s="141"/>
      <c r="DQ52" s="141"/>
      <c r="DR52" s="141">
        <v>141</v>
      </c>
      <c r="DS52" s="177">
        <f t="shared" si="39"/>
        <v>851</v>
      </c>
      <c r="DT52" s="141"/>
      <c r="DU52" s="141"/>
      <c r="DV52" s="141">
        <v>91</v>
      </c>
      <c r="DW52" s="177">
        <f t="shared" si="40"/>
        <v>760</v>
      </c>
      <c r="DX52" s="141"/>
      <c r="DY52" s="141">
        <v>119</v>
      </c>
      <c r="DZ52" s="177">
        <f t="shared" si="41"/>
        <v>641</v>
      </c>
      <c r="EA52" s="138"/>
      <c r="EB52" s="138">
        <v>152</v>
      </c>
      <c r="EC52" s="175">
        <f t="shared" si="42"/>
        <v>489</v>
      </c>
      <c r="ED52" s="141"/>
      <c r="EE52" s="138">
        <v>350</v>
      </c>
      <c r="EF52" s="138">
        <f>226+3</f>
        <v>229</v>
      </c>
      <c r="EG52" s="174">
        <f t="shared" si="43"/>
        <v>610</v>
      </c>
      <c r="EH52" s="323"/>
      <c r="EI52" s="138">
        <v>149</v>
      </c>
      <c r="EJ52" s="174">
        <f t="shared" si="44"/>
        <v>461</v>
      </c>
      <c r="EK52" s="231"/>
      <c r="EL52" s="231">
        <f>196+2</f>
        <v>198</v>
      </c>
      <c r="EM52" s="182">
        <f t="shared" si="45"/>
        <v>263</v>
      </c>
      <c r="EN52" s="141"/>
      <c r="EO52" s="231">
        <v>1737</v>
      </c>
      <c r="EP52" s="231">
        <v>178</v>
      </c>
      <c r="EQ52" s="182">
        <f t="shared" si="46"/>
        <v>1822</v>
      </c>
      <c r="ER52" s="232"/>
      <c r="ES52" s="232">
        <v>242</v>
      </c>
      <c r="ET52" s="184">
        <f t="shared" si="47"/>
        <v>1580</v>
      </c>
      <c r="EU52" s="141"/>
      <c r="EV52" s="232">
        <v>2</v>
      </c>
      <c r="EW52" s="232">
        <f>2+233</f>
        <v>235</v>
      </c>
      <c r="EX52" s="184">
        <f t="shared" si="48"/>
        <v>1347</v>
      </c>
      <c r="EY52" s="230"/>
      <c r="EZ52" s="231"/>
      <c r="FA52" s="231">
        <f>8+207</f>
        <v>215</v>
      </c>
      <c r="FB52" s="184">
        <f t="shared" si="49"/>
        <v>1132</v>
      </c>
      <c r="FC52" s="231"/>
      <c r="FD52" s="231">
        <v>191</v>
      </c>
      <c r="FE52" s="182">
        <f t="shared" si="50"/>
        <v>941</v>
      </c>
      <c r="FF52" s="231"/>
      <c r="FG52" s="231">
        <v>185</v>
      </c>
      <c r="FH52" s="182">
        <f t="shared" si="51"/>
        <v>756</v>
      </c>
      <c r="FI52" s="231"/>
      <c r="FJ52" s="231">
        <f>177+10</f>
        <v>187</v>
      </c>
      <c r="FK52" s="182">
        <f t="shared" si="52"/>
        <v>569</v>
      </c>
      <c r="FL52" s="231"/>
      <c r="FM52" s="231">
        <v>215</v>
      </c>
      <c r="FN52" s="182">
        <f t="shared" si="53"/>
        <v>354</v>
      </c>
      <c r="FO52" s="141"/>
      <c r="FP52" s="231"/>
      <c r="FQ52" s="231">
        <f>6+172</f>
        <v>178</v>
      </c>
      <c r="FR52" s="182">
        <f t="shared" si="54"/>
        <v>176</v>
      </c>
      <c r="FS52" s="141"/>
      <c r="FT52" s="231">
        <v>1000</v>
      </c>
      <c r="FU52" s="231">
        <f>3+170</f>
        <v>173</v>
      </c>
      <c r="FV52" s="182">
        <f t="shared" si="55"/>
        <v>1003</v>
      </c>
      <c r="FW52" s="137"/>
      <c r="FX52" s="231"/>
      <c r="FY52" s="231">
        <v>206</v>
      </c>
      <c r="FZ52" s="182">
        <f t="shared" si="56"/>
        <v>797</v>
      </c>
      <c r="GA52" s="231"/>
      <c r="GB52" s="231">
        <f>10+134</f>
        <v>144</v>
      </c>
      <c r="GC52" s="182">
        <f t="shared" si="57"/>
        <v>653</v>
      </c>
      <c r="GD52" s="231"/>
      <c r="GE52" s="231">
        <f>3+190</f>
        <v>193</v>
      </c>
      <c r="GF52" s="188">
        <f t="shared" si="58"/>
        <v>460</v>
      </c>
      <c r="GG52" s="137"/>
      <c r="GH52" s="231">
        <v>1540</v>
      </c>
      <c r="GI52" s="231">
        <v>148</v>
      </c>
      <c r="GJ52" s="188">
        <f t="shared" si="120"/>
        <v>1852</v>
      </c>
      <c r="GK52" s="137"/>
      <c r="GL52" s="231"/>
      <c r="GM52" s="231">
        <v>75</v>
      </c>
      <c r="GN52" s="182">
        <f t="shared" si="121"/>
        <v>1777</v>
      </c>
      <c r="GO52" s="231"/>
      <c r="GP52" s="231">
        <v>54</v>
      </c>
      <c r="GQ52" s="182">
        <f t="shared" si="59"/>
        <v>1723</v>
      </c>
      <c r="GR52" s="231"/>
      <c r="GS52" s="231">
        <v>64</v>
      </c>
      <c r="GT52" s="182">
        <f t="shared" si="60"/>
        <v>1659</v>
      </c>
      <c r="GU52" s="231"/>
      <c r="GV52" s="231">
        <f>3+108</f>
        <v>111</v>
      </c>
      <c r="GW52" s="182">
        <f t="shared" si="61"/>
        <v>1548</v>
      </c>
      <c r="GX52" s="231"/>
      <c r="GY52" s="231">
        <v>106</v>
      </c>
      <c r="GZ52" s="182">
        <f t="shared" si="62"/>
        <v>1442</v>
      </c>
      <c r="HA52" s="138"/>
      <c r="HB52" s="231">
        <v>171</v>
      </c>
      <c r="HC52" s="182">
        <f t="shared" si="63"/>
        <v>1271</v>
      </c>
      <c r="HD52" s="138"/>
      <c r="HE52" s="231">
        <f>2+137</f>
        <v>139</v>
      </c>
      <c r="HF52" s="182">
        <f t="shared" si="64"/>
        <v>1132</v>
      </c>
      <c r="HG52" s="231"/>
      <c r="HH52" s="231">
        <v>180</v>
      </c>
      <c r="HI52" s="182">
        <f t="shared" si="4"/>
        <v>952</v>
      </c>
      <c r="HJ52" s="231"/>
      <c r="HK52" s="231">
        <v>148</v>
      </c>
      <c r="HL52" s="182">
        <f t="shared" si="5"/>
        <v>804</v>
      </c>
      <c r="HM52" s="137"/>
      <c r="HN52" s="231"/>
      <c r="HO52" s="231">
        <f>1+182</f>
        <v>183</v>
      </c>
      <c r="HP52" s="182">
        <f t="shared" si="65"/>
        <v>621</v>
      </c>
      <c r="HQ52" s="231"/>
      <c r="HR52" s="231"/>
      <c r="HS52" s="231">
        <v>195</v>
      </c>
      <c r="HT52" s="182">
        <f t="shared" si="66"/>
        <v>426</v>
      </c>
      <c r="HU52" s="231"/>
      <c r="HV52" s="231"/>
      <c r="HW52" s="231">
        <v>188</v>
      </c>
      <c r="HX52" s="182">
        <f t="shared" si="67"/>
        <v>238</v>
      </c>
      <c r="HY52" s="231">
        <v>1762</v>
      </c>
      <c r="HZ52" s="231">
        <v>200</v>
      </c>
      <c r="IA52" s="182">
        <f t="shared" si="68"/>
        <v>1800</v>
      </c>
      <c r="IB52" s="231"/>
      <c r="IC52" s="231">
        <v>201</v>
      </c>
      <c r="ID52" s="182">
        <f t="shared" si="69"/>
        <v>1599</v>
      </c>
      <c r="IE52" s="138"/>
      <c r="IF52" s="138">
        <v>238</v>
      </c>
      <c r="IG52" s="175">
        <f t="shared" si="70"/>
        <v>1361</v>
      </c>
      <c r="IH52" s="137"/>
      <c r="II52" s="138"/>
      <c r="IJ52" s="138">
        <v>226</v>
      </c>
      <c r="IK52" s="175">
        <f t="shared" si="71"/>
        <v>1135</v>
      </c>
      <c r="IL52" s="137"/>
      <c r="IM52" s="231"/>
      <c r="IN52" s="231">
        <v>140</v>
      </c>
      <c r="IO52" s="182">
        <f t="shared" si="72"/>
        <v>995</v>
      </c>
      <c r="IP52" s="231"/>
      <c r="IQ52" s="231">
        <v>146</v>
      </c>
      <c r="IR52" s="182">
        <f t="shared" si="6"/>
        <v>849</v>
      </c>
      <c r="IS52" s="231"/>
      <c r="IT52" s="231">
        <f>4+141</f>
        <v>145</v>
      </c>
      <c r="IU52" s="182">
        <f t="shared" si="7"/>
        <v>704</v>
      </c>
      <c r="IV52" s="231"/>
      <c r="IW52" s="231">
        <f>4+139</f>
        <v>143</v>
      </c>
      <c r="IX52" s="182">
        <f t="shared" si="8"/>
        <v>561</v>
      </c>
      <c r="IY52" s="234"/>
      <c r="IZ52" s="234">
        <v>167</v>
      </c>
      <c r="JA52" s="189">
        <f t="shared" si="9"/>
        <v>394</v>
      </c>
      <c r="JB52" s="234"/>
      <c r="JC52" s="234">
        <f>3+119</f>
        <v>122</v>
      </c>
      <c r="JD52" s="189">
        <f t="shared" si="73"/>
        <v>272</v>
      </c>
      <c r="JE52" s="234"/>
      <c r="JF52" s="138">
        <v>171</v>
      </c>
      <c r="JG52" s="189">
        <f t="shared" si="74"/>
        <v>101</v>
      </c>
      <c r="JH52" s="141">
        <v>350</v>
      </c>
      <c r="JI52" s="141">
        <v>146</v>
      </c>
      <c r="JJ52" s="190">
        <f t="shared" si="75"/>
        <v>305</v>
      </c>
      <c r="JK52" s="138"/>
      <c r="JL52" s="141"/>
      <c r="JM52" s="141">
        <f>4+158</f>
        <v>162</v>
      </c>
      <c r="JN52" s="190">
        <f t="shared" si="76"/>
        <v>143</v>
      </c>
      <c r="JO52" s="138"/>
      <c r="JP52" s="235">
        <v>1857</v>
      </c>
      <c r="JQ52" s="235">
        <v>198</v>
      </c>
      <c r="JR52" s="191">
        <f t="shared" si="77"/>
        <v>1802</v>
      </c>
      <c r="JS52" s="235"/>
      <c r="JT52" s="236"/>
      <c r="JU52" s="236">
        <v>166</v>
      </c>
      <c r="JV52" s="194">
        <f t="shared" si="78"/>
        <v>1636</v>
      </c>
      <c r="JW52" s="235"/>
      <c r="JX52" s="235">
        <v>176</v>
      </c>
      <c r="JY52" s="194">
        <f t="shared" si="79"/>
        <v>1460</v>
      </c>
      <c r="JZ52" s="138"/>
      <c r="KA52" s="138">
        <f>6+204</f>
        <v>210</v>
      </c>
      <c r="KB52" s="190">
        <f t="shared" si="80"/>
        <v>1250</v>
      </c>
      <c r="KC52" s="155"/>
      <c r="KD52" s="138"/>
      <c r="KE52" s="138">
        <v>185</v>
      </c>
      <c r="KF52" s="190">
        <f t="shared" si="81"/>
        <v>1065</v>
      </c>
      <c r="KG52" s="234"/>
      <c r="KH52" s="234">
        <f>2+142</f>
        <v>144</v>
      </c>
      <c r="KI52" s="191">
        <f t="shared" si="82"/>
        <v>921</v>
      </c>
      <c r="KJ52" s="235"/>
      <c r="KK52" s="234"/>
      <c r="KL52" s="234">
        <v>199</v>
      </c>
      <c r="KM52" s="191">
        <f t="shared" si="83"/>
        <v>722</v>
      </c>
      <c r="KN52" s="235"/>
      <c r="KO52" s="234"/>
      <c r="KP52" s="234">
        <v>176</v>
      </c>
      <c r="KQ52" s="191">
        <f t="shared" si="84"/>
        <v>546</v>
      </c>
      <c r="KR52" s="138"/>
      <c r="KS52" s="138">
        <v>219</v>
      </c>
      <c r="KT52" s="174">
        <f t="shared" si="85"/>
        <v>327</v>
      </c>
      <c r="KU52" s="138"/>
      <c r="KV52" s="138"/>
      <c r="KW52" s="138">
        <v>182</v>
      </c>
      <c r="KX52" s="194">
        <f t="shared" si="86"/>
        <v>145</v>
      </c>
      <c r="KY52" s="236"/>
      <c r="KZ52" s="236">
        <v>469</v>
      </c>
      <c r="LA52" s="236">
        <f>8+150</f>
        <v>158</v>
      </c>
      <c r="LB52" s="194">
        <f t="shared" si="87"/>
        <v>456</v>
      </c>
      <c r="LC52" s="236"/>
      <c r="LD52" s="236">
        <v>134</v>
      </c>
      <c r="LE52" s="194">
        <f t="shared" si="10"/>
        <v>322</v>
      </c>
      <c r="LF52" s="138"/>
      <c r="LG52" s="138">
        <f>9+147</f>
        <v>156</v>
      </c>
      <c r="LH52" s="174">
        <f t="shared" si="11"/>
        <v>166</v>
      </c>
      <c r="LI52" s="237">
        <v>1834</v>
      </c>
      <c r="LJ52" s="237">
        <v>140</v>
      </c>
      <c r="LK52" s="196">
        <f t="shared" si="88"/>
        <v>1860</v>
      </c>
      <c r="LL52" s="138"/>
      <c r="LM52" s="138"/>
      <c r="LN52" s="138">
        <f>3+112</f>
        <v>115</v>
      </c>
      <c r="LO52" s="174">
        <f t="shared" si="89"/>
        <v>1745</v>
      </c>
      <c r="LP52" s="138"/>
      <c r="LQ52" s="138"/>
      <c r="LR52" s="138">
        <v>163</v>
      </c>
      <c r="LS52" s="174">
        <f t="shared" si="90"/>
        <v>1582</v>
      </c>
      <c r="LT52" s="238"/>
      <c r="LU52" s="138"/>
      <c r="LV52" s="138">
        <v>188</v>
      </c>
      <c r="LW52" s="174">
        <f t="shared" si="91"/>
        <v>1394</v>
      </c>
      <c r="LX52" s="238"/>
      <c r="LY52" s="138"/>
      <c r="LZ52" s="138">
        <v>146</v>
      </c>
      <c r="MA52" s="174">
        <f t="shared" si="92"/>
        <v>1248</v>
      </c>
      <c r="MB52" s="238"/>
      <c r="MC52" s="138"/>
      <c r="MD52" s="138">
        <v>144</v>
      </c>
      <c r="ME52" s="174">
        <f t="shared" si="93"/>
        <v>1104</v>
      </c>
      <c r="MF52" s="238"/>
      <c r="MG52" s="231"/>
      <c r="MH52" s="231">
        <v>5</v>
      </c>
      <c r="MI52" s="182">
        <f t="shared" si="94"/>
        <v>1099</v>
      </c>
      <c r="MJ52" s="239"/>
      <c r="MK52" s="231">
        <v>2</v>
      </c>
      <c r="ML52" s="231">
        <v>165</v>
      </c>
      <c r="MM52" s="182">
        <f t="shared" si="95"/>
        <v>936</v>
      </c>
      <c r="MN52" s="239"/>
      <c r="MO52" s="138">
        <v>275</v>
      </c>
      <c r="MP52" s="138">
        <v>121</v>
      </c>
      <c r="MQ52" s="174">
        <f t="shared" si="96"/>
        <v>1090</v>
      </c>
      <c r="MR52" s="238"/>
      <c r="MS52" s="138"/>
      <c r="MT52" s="138">
        <v>102</v>
      </c>
      <c r="MU52" s="174">
        <f t="shared" si="97"/>
        <v>988</v>
      </c>
      <c r="MV52" s="238"/>
      <c r="MW52" s="138">
        <v>63</v>
      </c>
      <c r="MX52" s="138">
        <v>144</v>
      </c>
      <c r="MY52" s="174">
        <f t="shared" si="98"/>
        <v>907</v>
      </c>
      <c r="MZ52" s="238"/>
      <c r="NA52" s="240"/>
      <c r="NB52" s="240">
        <v>166</v>
      </c>
      <c r="NC52" s="201">
        <f t="shared" si="122"/>
        <v>741</v>
      </c>
      <c r="ND52" s="241"/>
      <c r="NE52" s="240"/>
      <c r="NF52" s="240">
        <f>131+4</f>
        <v>135</v>
      </c>
      <c r="NG52" s="201">
        <f t="shared" si="123"/>
        <v>606</v>
      </c>
      <c r="NH52" s="241"/>
      <c r="NI52" s="240">
        <v>1394</v>
      </c>
      <c r="NJ52" s="240">
        <v>135</v>
      </c>
      <c r="NK52" s="201">
        <f t="shared" si="124"/>
        <v>1865</v>
      </c>
      <c r="NL52" s="241"/>
      <c r="NM52" s="240"/>
      <c r="NN52" s="240">
        <f>6+140</f>
        <v>146</v>
      </c>
      <c r="NO52" s="201">
        <f t="shared" si="125"/>
        <v>1719</v>
      </c>
      <c r="NP52" s="241"/>
      <c r="NQ52" s="234"/>
      <c r="NR52" s="234">
        <v>120</v>
      </c>
      <c r="NS52" s="189">
        <f t="shared" si="126"/>
        <v>1599</v>
      </c>
      <c r="NT52" s="242"/>
      <c r="NU52" s="234"/>
      <c r="NV52" s="234">
        <v>136</v>
      </c>
      <c r="NW52" s="189">
        <f t="shared" si="99"/>
        <v>1463</v>
      </c>
      <c r="NX52" s="242"/>
      <c r="NY52" s="234"/>
      <c r="NZ52" s="234">
        <f>'[1]28-10-16'!$AL$9+8</f>
        <v>183</v>
      </c>
      <c r="OA52" s="189">
        <f t="shared" si="100"/>
        <v>1280</v>
      </c>
      <c r="OB52" s="242"/>
      <c r="OC52" s="234"/>
      <c r="OD52" s="234">
        <v>196</v>
      </c>
      <c r="OE52" s="189">
        <f t="shared" si="101"/>
        <v>1084</v>
      </c>
      <c r="OF52" s="242"/>
      <c r="OG52" s="234"/>
      <c r="OH52" s="234">
        <v>8</v>
      </c>
      <c r="OI52" s="189">
        <f t="shared" si="102"/>
        <v>1076</v>
      </c>
      <c r="OJ52" s="242"/>
      <c r="OK52" s="234"/>
      <c r="OL52" s="234">
        <v>129</v>
      </c>
      <c r="OM52" s="189">
        <f t="shared" si="103"/>
        <v>947</v>
      </c>
      <c r="ON52" s="242"/>
      <c r="OO52" s="234"/>
      <c r="OP52" s="234">
        <f>7+136</f>
        <v>143</v>
      </c>
      <c r="OQ52" s="189">
        <f t="shared" si="127"/>
        <v>804</v>
      </c>
      <c r="OR52" s="242" t="s">
        <v>322</v>
      </c>
      <c r="OS52" s="234"/>
      <c r="OT52" s="234">
        <v>138</v>
      </c>
      <c r="OU52" s="189">
        <f t="shared" si="128"/>
        <v>666</v>
      </c>
      <c r="OV52" s="242"/>
      <c r="OW52" s="234"/>
      <c r="OX52" s="234">
        <v>135</v>
      </c>
      <c r="OY52" s="189">
        <f t="shared" si="129"/>
        <v>531</v>
      </c>
      <c r="OZ52" s="242"/>
      <c r="PA52" s="234"/>
      <c r="PB52" s="234">
        <v>135</v>
      </c>
      <c r="PC52" s="189">
        <f t="shared" si="130"/>
        <v>396</v>
      </c>
      <c r="PD52" s="242"/>
      <c r="PE52" s="234"/>
      <c r="PF52" s="234">
        <f>4+77</f>
        <v>81</v>
      </c>
      <c r="PG52" s="189">
        <f t="shared" si="131"/>
        <v>315</v>
      </c>
      <c r="PH52" s="242"/>
      <c r="PI52" s="234"/>
      <c r="PJ52" s="234">
        <v>90</v>
      </c>
      <c r="PK52" s="189">
        <f t="shared" si="132"/>
        <v>225</v>
      </c>
      <c r="PL52" s="242"/>
      <c r="PM52" s="234">
        <v>1775</v>
      </c>
      <c r="PN52" s="234">
        <f>2+124</f>
        <v>126</v>
      </c>
      <c r="PO52" s="189">
        <f t="shared" si="133"/>
        <v>1874</v>
      </c>
      <c r="PP52" s="242"/>
      <c r="PQ52" s="234"/>
      <c r="PR52" s="234">
        <v>134</v>
      </c>
      <c r="PS52" s="189">
        <f t="shared" si="134"/>
        <v>1740</v>
      </c>
      <c r="PT52" s="242"/>
      <c r="PU52" s="234"/>
      <c r="PV52" s="234">
        <v>123</v>
      </c>
      <c r="PW52" s="189">
        <f t="shared" si="135"/>
        <v>1617</v>
      </c>
      <c r="PX52" s="242"/>
      <c r="PY52" s="234"/>
      <c r="PZ52" s="234">
        <f>146+6</f>
        <v>152</v>
      </c>
      <c r="QA52" s="189">
        <f t="shared" si="136"/>
        <v>1465</v>
      </c>
      <c r="QB52" s="242"/>
      <c r="QC52" s="234"/>
      <c r="QD52" s="234">
        <v>163</v>
      </c>
      <c r="QE52" s="189">
        <f t="shared" si="137"/>
        <v>1302</v>
      </c>
      <c r="QF52" s="242"/>
      <c r="QG52" s="234"/>
      <c r="QH52" s="234">
        <v>8</v>
      </c>
      <c r="QI52" s="189">
        <f t="shared" si="138"/>
        <v>1294</v>
      </c>
      <c r="QJ52" s="242"/>
      <c r="QK52" s="234"/>
      <c r="QL52" s="234">
        <v>113</v>
      </c>
      <c r="QM52" s="189">
        <f t="shared" si="139"/>
        <v>1181</v>
      </c>
      <c r="QN52" s="242"/>
      <c r="QO52" s="234"/>
      <c r="QP52" s="234">
        <v>128</v>
      </c>
      <c r="QQ52" s="189">
        <f t="shared" si="140"/>
        <v>1053</v>
      </c>
      <c r="QR52" s="242"/>
      <c r="QS52" s="203"/>
      <c r="QT52" s="234">
        <v>128</v>
      </c>
      <c r="QU52" s="189">
        <f t="shared" si="141"/>
        <v>925</v>
      </c>
      <c r="QV52" s="242"/>
      <c r="QW52" s="203"/>
      <c r="QX52" s="234">
        <v>111</v>
      </c>
      <c r="QY52" s="189">
        <f t="shared" si="142"/>
        <v>814</v>
      </c>
      <c r="QZ52" s="242"/>
      <c r="RA52" s="203"/>
      <c r="RB52" s="234">
        <v>123</v>
      </c>
      <c r="RC52" s="189">
        <f t="shared" si="143"/>
        <v>691</v>
      </c>
      <c r="RD52" s="242"/>
      <c r="RE52" s="203"/>
      <c r="RF52" s="234">
        <f>2+92</f>
        <v>94</v>
      </c>
      <c r="RG52" s="189">
        <f t="shared" si="144"/>
        <v>597</v>
      </c>
      <c r="RH52" s="242" t="s">
        <v>302</v>
      </c>
      <c r="RI52" s="203"/>
      <c r="RJ52" s="234">
        <v>4</v>
      </c>
      <c r="RK52" s="189">
        <f t="shared" si="145"/>
        <v>593</v>
      </c>
      <c r="RL52" s="242"/>
      <c r="RM52" s="203"/>
      <c r="RN52" s="234">
        <v>119</v>
      </c>
      <c r="RO52" s="189">
        <f t="shared" si="146"/>
        <v>474</v>
      </c>
      <c r="RP52" s="242"/>
      <c r="RQ52" s="203"/>
      <c r="RR52" s="234">
        <v>198</v>
      </c>
      <c r="RS52" s="189">
        <f t="shared" si="147"/>
        <v>276</v>
      </c>
      <c r="RT52" s="242"/>
      <c r="RU52" s="203">
        <v>1724</v>
      </c>
      <c r="RV52" s="234">
        <v>328</v>
      </c>
      <c r="RW52" s="189">
        <f t="shared" si="148"/>
        <v>1672</v>
      </c>
      <c r="RX52" s="242"/>
      <c r="RY52" s="203"/>
      <c r="RZ52" s="234">
        <v>292</v>
      </c>
      <c r="SA52" s="189">
        <f t="shared" si="104"/>
        <v>1380</v>
      </c>
      <c r="SB52" s="242"/>
      <c r="SC52" s="203"/>
      <c r="SD52" s="234">
        <f>4+210</f>
        <v>214</v>
      </c>
      <c r="SE52" s="189">
        <f t="shared" si="105"/>
        <v>1166</v>
      </c>
      <c r="SF52" s="242"/>
      <c r="SG52" s="203"/>
      <c r="SH52" s="234">
        <v>433</v>
      </c>
      <c r="SI52" s="189">
        <f t="shared" si="106"/>
        <v>733</v>
      </c>
      <c r="SJ52" s="242"/>
      <c r="SK52" s="203"/>
      <c r="SL52" s="234">
        <v>86</v>
      </c>
      <c r="SM52" s="189">
        <f t="shared" si="107"/>
        <v>647</v>
      </c>
      <c r="SN52" s="242"/>
      <c r="SO52" s="203"/>
      <c r="SP52" s="234">
        <v>47</v>
      </c>
      <c r="SQ52" s="189">
        <f t="shared" si="108"/>
        <v>600</v>
      </c>
      <c r="SR52" s="242"/>
      <c r="SS52" s="203"/>
      <c r="ST52" s="234">
        <v>118</v>
      </c>
      <c r="SU52" s="189">
        <f t="shared" si="109"/>
        <v>482</v>
      </c>
      <c r="SV52" s="242"/>
      <c r="SW52" s="203"/>
      <c r="SX52" s="234">
        <v>128</v>
      </c>
      <c r="SY52" s="189">
        <f t="shared" si="110"/>
        <v>354</v>
      </c>
      <c r="SZ52" s="242"/>
      <c r="TA52" s="203">
        <v>800</v>
      </c>
      <c r="TB52" s="234">
        <v>143</v>
      </c>
      <c r="TC52" s="189">
        <f t="shared" si="111"/>
        <v>1011</v>
      </c>
      <c r="TD52" s="242"/>
      <c r="TE52" s="204">
        <f t="shared" si="112"/>
        <v>4179</v>
      </c>
      <c r="TF52" s="205">
        <f t="shared" si="113"/>
        <v>160.73076923076923</v>
      </c>
      <c r="TG52" s="123"/>
      <c r="TH52" s="204">
        <f t="shared" si="114"/>
        <v>4490</v>
      </c>
      <c r="TI52" s="205">
        <f t="shared" si="115"/>
        <v>172.69230769230768</v>
      </c>
      <c r="TJ52" s="124"/>
      <c r="TK52" s="204">
        <f t="shared" si="116"/>
        <v>3882</v>
      </c>
      <c r="TL52" s="205">
        <f t="shared" si="117"/>
        <v>143.77777777777777</v>
      </c>
      <c r="TM52" s="124"/>
      <c r="TN52" s="204">
        <f t="shared" si="118"/>
        <v>12551</v>
      </c>
      <c r="TO52" s="205">
        <f t="shared" si="119"/>
        <v>158.87341772151899</v>
      </c>
    </row>
    <row r="53" spans="1:535" ht="29.25" thickBot="1" x14ac:dyDescent="0.5">
      <c r="A53" s="207">
        <v>49</v>
      </c>
      <c r="B53" s="217" t="s">
        <v>323</v>
      </c>
      <c r="C53" s="222" t="s">
        <v>122</v>
      </c>
      <c r="D53" s="211">
        <v>1373</v>
      </c>
      <c r="E53" s="223">
        <v>1127</v>
      </c>
      <c r="F53" s="224"/>
      <c r="G53" s="211">
        <f t="shared" si="149"/>
        <v>2500</v>
      </c>
      <c r="H53" s="283"/>
      <c r="I53" s="223"/>
      <c r="J53" s="224">
        <v>109</v>
      </c>
      <c r="K53" s="211">
        <v>2391</v>
      </c>
      <c r="L53" s="283"/>
      <c r="M53" s="223"/>
      <c r="N53" s="224">
        <v>233</v>
      </c>
      <c r="O53" s="211">
        <v>2158</v>
      </c>
      <c r="P53" s="284"/>
      <c r="Q53" s="223"/>
      <c r="R53" s="224">
        <v>205</v>
      </c>
      <c r="S53" s="211">
        <v>1953</v>
      </c>
      <c r="T53" s="283"/>
      <c r="U53" s="227"/>
      <c r="V53" s="224">
        <v>155</v>
      </c>
      <c r="W53" s="165">
        <f t="shared" si="150"/>
        <v>1798</v>
      </c>
      <c r="X53" s="229"/>
      <c r="Y53" s="229">
        <v>327</v>
      </c>
      <c r="Z53" s="165">
        <f t="shared" si="13"/>
        <v>1471</v>
      </c>
      <c r="AA53" s="137"/>
      <c r="AB53" s="138">
        <v>119</v>
      </c>
      <c r="AC53" s="169">
        <f t="shared" si="14"/>
        <v>1352</v>
      </c>
      <c r="AD53" s="137"/>
      <c r="AE53" s="138">
        <v>228</v>
      </c>
      <c r="AF53" s="169">
        <f t="shared" si="15"/>
        <v>1124</v>
      </c>
      <c r="AG53" s="138"/>
      <c r="AH53" s="138">
        <v>172</v>
      </c>
      <c r="AI53" s="170">
        <f t="shared" si="16"/>
        <v>952</v>
      </c>
      <c r="AJ53" s="137"/>
      <c r="AK53" s="141"/>
      <c r="AL53" s="141">
        <v>208</v>
      </c>
      <c r="AM53" s="172">
        <f t="shared" si="17"/>
        <v>744</v>
      </c>
      <c r="AN53" s="137"/>
      <c r="AO53" s="141">
        <v>300</v>
      </c>
      <c r="AP53" s="141">
        <v>162</v>
      </c>
      <c r="AQ53" s="172">
        <f t="shared" si="18"/>
        <v>882</v>
      </c>
      <c r="AR53" s="141"/>
      <c r="AS53" s="137"/>
      <c r="AT53" s="141">
        <v>242</v>
      </c>
      <c r="AU53" s="172">
        <f t="shared" si="19"/>
        <v>640</v>
      </c>
      <c r="AV53" s="138"/>
      <c r="AW53" s="138">
        <v>171</v>
      </c>
      <c r="AX53" s="138"/>
      <c r="AY53" s="169">
        <f t="shared" si="20"/>
        <v>469</v>
      </c>
      <c r="AZ53" s="138">
        <v>2031</v>
      </c>
      <c r="BA53" s="138">
        <v>200</v>
      </c>
      <c r="BB53" s="169">
        <f t="shared" si="21"/>
        <v>2300</v>
      </c>
      <c r="BC53" s="138"/>
      <c r="BD53" s="243">
        <f>206+3</f>
        <v>209</v>
      </c>
      <c r="BE53" s="169">
        <f t="shared" si="22"/>
        <v>2091</v>
      </c>
      <c r="BF53" s="138"/>
      <c r="BG53" s="138">
        <v>263</v>
      </c>
      <c r="BH53" s="174">
        <f t="shared" si="1"/>
        <v>1828</v>
      </c>
      <c r="BI53" s="138"/>
      <c r="BJ53" s="138">
        <v>217</v>
      </c>
      <c r="BK53" s="174">
        <f t="shared" si="23"/>
        <v>1611</v>
      </c>
      <c r="BL53" s="138"/>
      <c r="BM53" s="138">
        <v>204</v>
      </c>
      <c r="BN53" s="174">
        <f t="shared" si="24"/>
        <v>1407</v>
      </c>
      <c r="BO53" s="138"/>
      <c r="BP53" s="138">
        <v>257</v>
      </c>
      <c r="BQ53" s="174">
        <f t="shared" si="25"/>
        <v>1150</v>
      </c>
      <c r="BR53" s="138"/>
      <c r="BS53" s="138"/>
      <c r="BT53" s="174">
        <f t="shared" si="151"/>
        <v>1150</v>
      </c>
      <c r="BU53" s="138"/>
      <c r="BV53" s="138">
        <v>190</v>
      </c>
      <c r="BW53" s="174">
        <f t="shared" si="26"/>
        <v>960</v>
      </c>
      <c r="BX53" s="138"/>
      <c r="BY53" s="138">
        <v>172</v>
      </c>
      <c r="BZ53" s="174">
        <f t="shared" si="27"/>
        <v>788</v>
      </c>
      <c r="CA53" s="138"/>
      <c r="CB53" s="138">
        <f>191+3</f>
        <v>194</v>
      </c>
      <c r="CC53" s="175">
        <f t="shared" si="28"/>
        <v>594</v>
      </c>
      <c r="CD53" s="141">
        <v>1000</v>
      </c>
      <c r="CE53" s="296">
        <v>281</v>
      </c>
      <c r="CF53" s="176">
        <f t="shared" si="29"/>
        <v>1313</v>
      </c>
      <c r="CG53" s="141"/>
      <c r="CH53" s="141">
        <f>2+201</f>
        <v>203</v>
      </c>
      <c r="CI53" s="176">
        <f t="shared" si="30"/>
        <v>1110</v>
      </c>
      <c r="CJ53" s="141"/>
      <c r="CK53" s="141">
        <v>174</v>
      </c>
      <c r="CL53" s="177">
        <f t="shared" si="31"/>
        <v>936</v>
      </c>
      <c r="CM53" s="141"/>
      <c r="CN53" s="141"/>
      <c r="CO53" s="141">
        <v>164</v>
      </c>
      <c r="CP53" s="177">
        <f t="shared" si="32"/>
        <v>772</v>
      </c>
      <c r="CQ53" s="141"/>
      <c r="CR53" s="141">
        <v>1728</v>
      </c>
      <c r="CS53" s="141">
        <v>162</v>
      </c>
      <c r="CT53" s="176">
        <f t="shared" si="33"/>
        <v>2338</v>
      </c>
      <c r="CU53" s="230"/>
      <c r="CV53" s="141"/>
      <c r="CW53" s="141">
        <f>263+2</f>
        <v>265</v>
      </c>
      <c r="CX53" s="176">
        <f t="shared" si="34"/>
        <v>2073</v>
      </c>
      <c r="CY53" s="141"/>
      <c r="CZ53" s="141"/>
      <c r="DA53" s="141">
        <v>173</v>
      </c>
      <c r="DB53" s="176">
        <f t="shared" si="3"/>
        <v>1900</v>
      </c>
      <c r="DC53" s="141"/>
      <c r="DD53" s="141">
        <v>205</v>
      </c>
      <c r="DE53" s="175">
        <f t="shared" si="35"/>
        <v>1695</v>
      </c>
      <c r="DF53" s="179"/>
      <c r="DG53" s="141"/>
      <c r="DH53" s="141">
        <v>211</v>
      </c>
      <c r="DI53" s="176">
        <f t="shared" si="36"/>
        <v>1484</v>
      </c>
      <c r="DJ53" s="180"/>
      <c r="DK53" s="180"/>
      <c r="DL53" s="176">
        <f t="shared" si="37"/>
        <v>1484</v>
      </c>
      <c r="DM53" s="141"/>
      <c r="DN53" s="141">
        <f>364+2</f>
        <v>366</v>
      </c>
      <c r="DO53" s="177">
        <f t="shared" si="38"/>
        <v>1118</v>
      </c>
      <c r="DP53" s="141"/>
      <c r="DQ53" s="141"/>
      <c r="DR53" s="141">
        <v>231</v>
      </c>
      <c r="DS53" s="177">
        <f t="shared" si="39"/>
        <v>887</v>
      </c>
      <c r="DT53" s="141"/>
      <c r="DU53" s="141"/>
      <c r="DV53" s="141">
        <v>111</v>
      </c>
      <c r="DW53" s="177">
        <f t="shared" si="40"/>
        <v>776</v>
      </c>
      <c r="DX53" s="141"/>
      <c r="DY53" s="141">
        <v>129</v>
      </c>
      <c r="DZ53" s="177">
        <f t="shared" si="41"/>
        <v>647</v>
      </c>
      <c r="EA53" s="138"/>
      <c r="EB53" s="138">
        <v>228</v>
      </c>
      <c r="EC53" s="175">
        <f t="shared" si="42"/>
        <v>419</v>
      </c>
      <c r="ED53" s="141"/>
      <c r="EE53" s="138">
        <v>150</v>
      </c>
      <c r="EF53" s="138">
        <f>240+1</f>
        <v>241</v>
      </c>
      <c r="EG53" s="174">
        <f t="shared" si="43"/>
        <v>328</v>
      </c>
      <c r="EH53" s="323"/>
      <c r="EI53" s="138">
        <v>219</v>
      </c>
      <c r="EJ53" s="174">
        <f t="shared" si="44"/>
        <v>109</v>
      </c>
      <c r="EK53" s="231">
        <v>300</v>
      </c>
      <c r="EL53" s="231">
        <v>166</v>
      </c>
      <c r="EM53" s="182">
        <f t="shared" si="45"/>
        <v>243</v>
      </c>
      <c r="EN53" s="141"/>
      <c r="EO53" s="231">
        <v>2257</v>
      </c>
      <c r="EP53" s="231">
        <v>202</v>
      </c>
      <c r="EQ53" s="182">
        <f t="shared" si="46"/>
        <v>2298</v>
      </c>
      <c r="ER53" s="232"/>
      <c r="ES53" s="232">
        <v>266</v>
      </c>
      <c r="ET53" s="184">
        <f t="shared" si="47"/>
        <v>2032</v>
      </c>
      <c r="EU53" s="141"/>
      <c r="EV53" s="232"/>
      <c r="EW53" s="232">
        <v>265</v>
      </c>
      <c r="EX53" s="184">
        <f t="shared" si="48"/>
        <v>1767</v>
      </c>
      <c r="EY53" s="230"/>
      <c r="EZ53" s="231"/>
      <c r="FA53" s="231">
        <v>219</v>
      </c>
      <c r="FB53" s="184">
        <f t="shared" si="49"/>
        <v>1548</v>
      </c>
      <c r="FC53" s="231"/>
      <c r="FD53" s="231">
        <v>229</v>
      </c>
      <c r="FE53" s="182">
        <f t="shared" si="50"/>
        <v>1319</v>
      </c>
      <c r="FF53" s="231"/>
      <c r="FG53" s="231">
        <v>173</v>
      </c>
      <c r="FH53" s="182">
        <f t="shared" si="51"/>
        <v>1146</v>
      </c>
      <c r="FI53" s="231"/>
      <c r="FJ53" s="231">
        <v>173</v>
      </c>
      <c r="FK53" s="182">
        <f t="shared" si="52"/>
        <v>973</v>
      </c>
      <c r="FL53" s="231"/>
      <c r="FM53" s="231">
        <v>257</v>
      </c>
      <c r="FN53" s="182">
        <f t="shared" si="53"/>
        <v>716</v>
      </c>
      <c r="FO53" s="141"/>
      <c r="FP53" s="231"/>
      <c r="FQ53" s="231">
        <f>2+186</f>
        <v>188</v>
      </c>
      <c r="FR53" s="182">
        <f t="shared" si="54"/>
        <v>528</v>
      </c>
      <c r="FS53" s="141"/>
      <c r="FT53" s="231">
        <v>500</v>
      </c>
      <c r="FU53" s="231">
        <f>1+218</f>
        <v>219</v>
      </c>
      <c r="FV53" s="182">
        <f t="shared" si="55"/>
        <v>809</v>
      </c>
      <c r="FW53" s="137"/>
      <c r="FX53" s="231"/>
      <c r="FY53" s="231">
        <v>266</v>
      </c>
      <c r="FZ53" s="182">
        <f t="shared" si="56"/>
        <v>543</v>
      </c>
      <c r="GA53" s="231"/>
      <c r="GB53" s="231">
        <v>204</v>
      </c>
      <c r="GC53" s="182">
        <f t="shared" si="57"/>
        <v>339</v>
      </c>
      <c r="GD53" s="231"/>
      <c r="GE53" s="231">
        <f>3+220</f>
        <v>223</v>
      </c>
      <c r="GF53" s="188">
        <f t="shared" si="58"/>
        <v>116</v>
      </c>
      <c r="GG53" s="137"/>
      <c r="GH53" s="231">
        <v>2384</v>
      </c>
      <c r="GI53" s="231">
        <v>192</v>
      </c>
      <c r="GJ53" s="188">
        <f t="shared" si="120"/>
        <v>2308</v>
      </c>
      <c r="GK53" s="137"/>
      <c r="GL53" s="231"/>
      <c r="GM53" s="231">
        <v>101</v>
      </c>
      <c r="GN53" s="182">
        <f t="shared" si="121"/>
        <v>2207</v>
      </c>
      <c r="GO53" s="231"/>
      <c r="GP53" s="231">
        <v>46</v>
      </c>
      <c r="GQ53" s="182">
        <f t="shared" si="59"/>
        <v>2161</v>
      </c>
      <c r="GR53" s="231"/>
      <c r="GS53" s="231">
        <v>78</v>
      </c>
      <c r="GT53" s="182">
        <f t="shared" si="60"/>
        <v>2083</v>
      </c>
      <c r="GU53" s="231"/>
      <c r="GV53" s="231">
        <f>1+82</f>
        <v>83</v>
      </c>
      <c r="GW53" s="182">
        <f t="shared" si="61"/>
        <v>2000</v>
      </c>
      <c r="GX53" s="231"/>
      <c r="GY53" s="231">
        <v>134</v>
      </c>
      <c r="GZ53" s="182">
        <f t="shared" si="62"/>
        <v>1866</v>
      </c>
      <c r="HA53" s="138"/>
      <c r="HB53" s="231">
        <v>123</v>
      </c>
      <c r="HC53" s="182">
        <f t="shared" si="63"/>
        <v>1743</v>
      </c>
      <c r="HD53" s="138"/>
      <c r="HE53" s="231">
        <f>2+129</f>
        <v>131</v>
      </c>
      <c r="HF53" s="182">
        <f t="shared" si="64"/>
        <v>1612</v>
      </c>
      <c r="HG53" s="231"/>
      <c r="HH53" s="231">
        <v>132</v>
      </c>
      <c r="HI53" s="182">
        <f t="shared" si="4"/>
        <v>1480</v>
      </c>
      <c r="HJ53" s="231"/>
      <c r="HK53" s="231">
        <v>144</v>
      </c>
      <c r="HL53" s="182">
        <f t="shared" si="5"/>
        <v>1336</v>
      </c>
      <c r="HM53" s="137"/>
      <c r="HN53" s="231"/>
      <c r="HO53" s="231">
        <f>1+196</f>
        <v>197</v>
      </c>
      <c r="HP53" s="182">
        <f t="shared" si="65"/>
        <v>1139</v>
      </c>
      <c r="HQ53" s="231"/>
      <c r="HR53" s="231"/>
      <c r="HS53" s="231">
        <v>161</v>
      </c>
      <c r="HT53" s="182">
        <f t="shared" si="66"/>
        <v>978</v>
      </c>
      <c r="HU53" s="231"/>
      <c r="HV53" s="231"/>
      <c r="HW53" s="231">
        <v>208</v>
      </c>
      <c r="HX53" s="182">
        <f t="shared" si="67"/>
        <v>770</v>
      </c>
      <c r="HY53" s="231">
        <v>1730</v>
      </c>
      <c r="HZ53" s="231">
        <v>242</v>
      </c>
      <c r="IA53" s="182">
        <f t="shared" si="68"/>
        <v>2258</v>
      </c>
      <c r="IB53" s="231"/>
      <c r="IC53" s="231">
        <v>153</v>
      </c>
      <c r="ID53" s="182">
        <f t="shared" si="69"/>
        <v>2105</v>
      </c>
      <c r="IE53" s="138"/>
      <c r="IF53" s="138">
        <v>174</v>
      </c>
      <c r="IG53" s="175">
        <f t="shared" si="70"/>
        <v>1931</v>
      </c>
      <c r="IH53" s="137"/>
      <c r="II53" s="138"/>
      <c r="IJ53" s="138">
        <v>204</v>
      </c>
      <c r="IK53" s="175">
        <f t="shared" si="71"/>
        <v>1727</v>
      </c>
      <c r="IL53" s="137"/>
      <c r="IM53" s="231"/>
      <c r="IN53" s="231">
        <v>178</v>
      </c>
      <c r="IO53" s="182">
        <f t="shared" si="72"/>
        <v>1549</v>
      </c>
      <c r="IP53" s="231"/>
      <c r="IQ53" s="231">
        <v>208</v>
      </c>
      <c r="IR53" s="182">
        <f t="shared" si="6"/>
        <v>1341</v>
      </c>
      <c r="IS53" s="231"/>
      <c r="IT53" s="231">
        <v>153</v>
      </c>
      <c r="IU53" s="182">
        <f t="shared" si="7"/>
        <v>1188</v>
      </c>
      <c r="IV53" s="231"/>
      <c r="IW53" s="231">
        <v>173</v>
      </c>
      <c r="IX53" s="182">
        <f t="shared" si="8"/>
        <v>1015</v>
      </c>
      <c r="IY53" s="234"/>
      <c r="IZ53" s="234">
        <v>189</v>
      </c>
      <c r="JA53" s="189">
        <f t="shared" si="9"/>
        <v>826</v>
      </c>
      <c r="JB53" s="234"/>
      <c r="JC53" s="234">
        <f>1+143</f>
        <v>144</v>
      </c>
      <c r="JD53" s="189">
        <f t="shared" si="73"/>
        <v>682</v>
      </c>
      <c r="JE53" s="234"/>
      <c r="JF53" s="138">
        <v>193</v>
      </c>
      <c r="JG53" s="189">
        <f t="shared" si="74"/>
        <v>489</v>
      </c>
      <c r="JH53" s="141"/>
      <c r="JI53" s="141">
        <v>146</v>
      </c>
      <c r="JJ53" s="190">
        <f t="shared" si="75"/>
        <v>343</v>
      </c>
      <c r="JK53" s="138" t="s">
        <v>324</v>
      </c>
      <c r="JL53" s="141"/>
      <c r="JM53" s="141">
        <f>2+196</f>
        <v>198</v>
      </c>
      <c r="JN53" s="190">
        <f t="shared" si="76"/>
        <v>145</v>
      </c>
      <c r="JO53" s="138"/>
      <c r="JP53" s="235">
        <v>2355</v>
      </c>
      <c r="JQ53" s="235">
        <v>214</v>
      </c>
      <c r="JR53" s="191">
        <f t="shared" si="77"/>
        <v>2286</v>
      </c>
      <c r="JS53" s="235"/>
      <c r="JT53" s="236"/>
      <c r="JU53" s="236">
        <v>206</v>
      </c>
      <c r="JV53" s="194">
        <f t="shared" si="78"/>
        <v>2080</v>
      </c>
      <c r="JW53" s="235"/>
      <c r="JX53" s="235">
        <v>180</v>
      </c>
      <c r="JY53" s="194">
        <f t="shared" si="79"/>
        <v>1900</v>
      </c>
      <c r="JZ53" s="138"/>
      <c r="KA53" s="138">
        <v>270</v>
      </c>
      <c r="KB53" s="190">
        <f t="shared" si="80"/>
        <v>1630</v>
      </c>
      <c r="KC53" s="155"/>
      <c r="KD53" s="138"/>
      <c r="KE53" s="138">
        <v>241</v>
      </c>
      <c r="KF53" s="190">
        <f t="shared" si="81"/>
        <v>1389</v>
      </c>
      <c r="KG53" s="234"/>
      <c r="KH53" s="234">
        <f>4+150</f>
        <v>154</v>
      </c>
      <c r="KI53" s="191">
        <f t="shared" si="82"/>
        <v>1235</v>
      </c>
      <c r="KJ53" s="235"/>
      <c r="KK53" s="234"/>
      <c r="KL53" s="234">
        <v>287</v>
      </c>
      <c r="KM53" s="191">
        <f t="shared" si="83"/>
        <v>948</v>
      </c>
      <c r="KN53" s="235"/>
      <c r="KO53" s="234"/>
      <c r="KP53" s="234">
        <v>194</v>
      </c>
      <c r="KQ53" s="191">
        <f t="shared" si="84"/>
        <v>754</v>
      </c>
      <c r="KR53" s="138"/>
      <c r="KS53" s="138">
        <v>217</v>
      </c>
      <c r="KT53" s="174">
        <f t="shared" si="85"/>
        <v>537</v>
      </c>
      <c r="KU53" s="138"/>
      <c r="KV53" s="138"/>
      <c r="KW53" s="138">
        <v>230</v>
      </c>
      <c r="KX53" s="194">
        <f t="shared" si="86"/>
        <v>307</v>
      </c>
      <c r="KY53" s="236"/>
      <c r="KZ53" s="236">
        <v>500</v>
      </c>
      <c r="LA53" s="236">
        <v>182</v>
      </c>
      <c r="LB53" s="194">
        <f t="shared" si="87"/>
        <v>625</v>
      </c>
      <c r="LC53" s="236"/>
      <c r="LD53" s="236">
        <v>120</v>
      </c>
      <c r="LE53" s="194">
        <f t="shared" si="10"/>
        <v>505</v>
      </c>
      <c r="LF53" s="138"/>
      <c r="LG53" s="138">
        <f>1+231</f>
        <v>232</v>
      </c>
      <c r="LH53" s="174">
        <f t="shared" si="11"/>
        <v>273</v>
      </c>
      <c r="LI53" s="237">
        <v>700</v>
      </c>
      <c r="LJ53" s="237">
        <v>126</v>
      </c>
      <c r="LK53" s="196">
        <f t="shared" si="88"/>
        <v>847</v>
      </c>
      <c r="LL53" s="138"/>
      <c r="LM53" s="138"/>
      <c r="LN53" s="138">
        <f>1+116</f>
        <v>117</v>
      </c>
      <c r="LO53" s="174">
        <f t="shared" si="89"/>
        <v>730</v>
      </c>
      <c r="LP53" s="138"/>
      <c r="LQ53" s="138"/>
      <c r="LR53" s="138">
        <v>257</v>
      </c>
      <c r="LS53" s="174">
        <f t="shared" si="90"/>
        <v>473</v>
      </c>
      <c r="LT53" s="238"/>
      <c r="LU53" s="138"/>
      <c r="LV53" s="138">
        <v>168</v>
      </c>
      <c r="LW53" s="174">
        <f t="shared" si="91"/>
        <v>305</v>
      </c>
      <c r="LX53" s="238"/>
      <c r="LY53" s="138">
        <v>285</v>
      </c>
      <c r="LZ53" s="138">
        <v>156</v>
      </c>
      <c r="MA53" s="174">
        <f t="shared" si="92"/>
        <v>434</v>
      </c>
      <c r="MB53" s="238"/>
      <c r="MC53" s="138"/>
      <c r="MD53" s="138">
        <v>188</v>
      </c>
      <c r="ME53" s="174">
        <f t="shared" si="93"/>
        <v>246</v>
      </c>
      <c r="MF53" s="238"/>
      <c r="MG53" s="231"/>
      <c r="MH53" s="231">
        <v>1</v>
      </c>
      <c r="MI53" s="182">
        <f t="shared" si="94"/>
        <v>245</v>
      </c>
      <c r="MJ53" s="239"/>
      <c r="MK53" s="231"/>
      <c r="ML53" s="231">
        <v>161</v>
      </c>
      <c r="MM53" s="182">
        <f t="shared" si="95"/>
        <v>84</v>
      </c>
      <c r="MN53" s="239"/>
      <c r="MO53" s="138">
        <f>220+115</f>
        <v>335</v>
      </c>
      <c r="MP53" s="138">
        <v>231</v>
      </c>
      <c r="MQ53" s="174">
        <f t="shared" si="96"/>
        <v>188</v>
      </c>
      <c r="MR53" s="238"/>
      <c r="MS53" s="138"/>
      <c r="MT53" s="138">
        <v>120</v>
      </c>
      <c r="MU53" s="174">
        <f t="shared" si="97"/>
        <v>68</v>
      </c>
      <c r="MV53" s="238"/>
      <c r="MW53" s="138">
        <v>118</v>
      </c>
      <c r="MX53" s="138">
        <v>170</v>
      </c>
      <c r="MY53" s="174">
        <f t="shared" si="98"/>
        <v>16</v>
      </c>
      <c r="MZ53" s="238"/>
      <c r="NA53" s="240">
        <v>500</v>
      </c>
      <c r="NB53" s="240">
        <v>186</v>
      </c>
      <c r="NC53" s="201">
        <f t="shared" si="122"/>
        <v>330</v>
      </c>
      <c r="ND53" s="241"/>
      <c r="NE53" s="240"/>
      <c r="NF53" s="240">
        <f>161+2</f>
        <v>163</v>
      </c>
      <c r="NG53" s="201">
        <f t="shared" si="123"/>
        <v>167</v>
      </c>
      <c r="NH53" s="241"/>
      <c r="NI53" s="240">
        <v>2333</v>
      </c>
      <c r="NJ53" s="240">
        <v>169</v>
      </c>
      <c r="NK53" s="201">
        <f t="shared" si="124"/>
        <v>2331</v>
      </c>
      <c r="NL53" s="241"/>
      <c r="NM53" s="240"/>
      <c r="NN53" s="240">
        <v>194</v>
      </c>
      <c r="NO53" s="201">
        <f t="shared" si="125"/>
        <v>2137</v>
      </c>
      <c r="NP53" s="241"/>
      <c r="NQ53" s="234"/>
      <c r="NR53" s="234">
        <v>138</v>
      </c>
      <c r="NS53" s="189">
        <f t="shared" si="126"/>
        <v>1999</v>
      </c>
      <c r="NT53" s="242"/>
      <c r="NU53" s="234"/>
      <c r="NV53" s="234">
        <v>182</v>
      </c>
      <c r="NW53" s="189">
        <f t="shared" si="99"/>
        <v>1817</v>
      </c>
      <c r="NX53" s="242"/>
      <c r="NY53" s="234"/>
      <c r="NZ53" s="234">
        <v>185</v>
      </c>
      <c r="OA53" s="189">
        <f t="shared" si="100"/>
        <v>1632</v>
      </c>
      <c r="OB53" s="242"/>
      <c r="OC53" s="234"/>
      <c r="OD53" s="234">
        <v>194</v>
      </c>
      <c r="OE53" s="189">
        <f t="shared" si="101"/>
        <v>1438</v>
      </c>
      <c r="OF53" s="242"/>
      <c r="OG53" s="234"/>
      <c r="OH53" s="234"/>
      <c r="OI53" s="189">
        <f t="shared" si="102"/>
        <v>1438</v>
      </c>
      <c r="OJ53" s="242"/>
      <c r="OK53" s="234"/>
      <c r="OL53" s="234">
        <v>141</v>
      </c>
      <c r="OM53" s="189">
        <f t="shared" si="103"/>
        <v>1297</v>
      </c>
      <c r="ON53" s="242"/>
      <c r="OO53" s="234"/>
      <c r="OP53" s="234">
        <f>206+1</f>
        <v>207</v>
      </c>
      <c r="OQ53" s="189">
        <f t="shared" si="127"/>
        <v>1090</v>
      </c>
      <c r="OR53" s="242" t="s">
        <v>325</v>
      </c>
      <c r="OS53" s="234"/>
      <c r="OT53" s="234">
        <v>146</v>
      </c>
      <c r="OU53" s="189">
        <f t="shared" si="128"/>
        <v>944</v>
      </c>
      <c r="OV53" s="242"/>
      <c r="OW53" s="234"/>
      <c r="OX53" s="234">
        <v>159</v>
      </c>
      <c r="OY53" s="189">
        <f t="shared" si="129"/>
        <v>785</v>
      </c>
      <c r="OZ53" s="242"/>
      <c r="PA53" s="234"/>
      <c r="PB53" s="234">
        <v>191</v>
      </c>
      <c r="PC53" s="189">
        <f t="shared" si="130"/>
        <v>594</v>
      </c>
      <c r="PD53" s="242"/>
      <c r="PE53" s="234"/>
      <c r="PF53" s="234">
        <f>4+75</f>
        <v>79</v>
      </c>
      <c r="PG53" s="189">
        <f t="shared" si="131"/>
        <v>515</v>
      </c>
      <c r="PH53" s="242"/>
      <c r="PI53" s="234"/>
      <c r="PJ53" s="234">
        <v>124</v>
      </c>
      <c r="PK53" s="189">
        <f t="shared" si="132"/>
        <v>391</v>
      </c>
      <c r="PL53" s="242"/>
      <c r="PM53" s="234">
        <v>2109</v>
      </c>
      <c r="PN53" s="234">
        <f>158+4</f>
        <v>162</v>
      </c>
      <c r="PO53" s="189">
        <f t="shared" si="133"/>
        <v>2338</v>
      </c>
      <c r="PP53" s="242"/>
      <c r="PQ53" s="234"/>
      <c r="PR53" s="234">
        <v>136</v>
      </c>
      <c r="PS53" s="189">
        <f t="shared" si="134"/>
        <v>2202</v>
      </c>
      <c r="PT53" s="242"/>
      <c r="PU53" s="234"/>
      <c r="PV53" s="234">
        <v>129</v>
      </c>
      <c r="PW53" s="189">
        <f t="shared" si="135"/>
        <v>2073</v>
      </c>
      <c r="PX53" s="242"/>
      <c r="PY53" s="234"/>
      <c r="PZ53" s="234">
        <v>174</v>
      </c>
      <c r="QA53" s="189">
        <f t="shared" si="136"/>
        <v>1899</v>
      </c>
      <c r="QB53" s="242"/>
      <c r="QC53" s="234"/>
      <c r="QD53" s="234">
        <v>181</v>
      </c>
      <c r="QE53" s="189">
        <f t="shared" si="137"/>
        <v>1718</v>
      </c>
      <c r="QF53" s="242"/>
      <c r="QG53" s="234"/>
      <c r="QH53" s="234">
        <v>2</v>
      </c>
      <c r="QI53" s="189">
        <f t="shared" si="138"/>
        <v>1716</v>
      </c>
      <c r="QJ53" s="242"/>
      <c r="QK53" s="234"/>
      <c r="QL53" s="234">
        <v>139</v>
      </c>
      <c r="QM53" s="189">
        <f t="shared" si="139"/>
        <v>1577</v>
      </c>
      <c r="QN53" s="242"/>
      <c r="QO53" s="234"/>
      <c r="QP53" s="234">
        <v>108</v>
      </c>
      <c r="QQ53" s="189">
        <f t="shared" si="140"/>
        <v>1469</v>
      </c>
      <c r="QR53" s="242"/>
      <c r="QS53" s="203"/>
      <c r="QT53" s="234">
        <v>144</v>
      </c>
      <c r="QU53" s="189">
        <f t="shared" si="141"/>
        <v>1325</v>
      </c>
      <c r="QV53" s="242"/>
      <c r="QW53" s="203"/>
      <c r="QX53" s="234">
        <v>185</v>
      </c>
      <c r="QY53" s="189">
        <f t="shared" si="142"/>
        <v>1140</v>
      </c>
      <c r="QZ53" s="242"/>
      <c r="RA53" s="203"/>
      <c r="RB53" s="234">
        <v>155</v>
      </c>
      <c r="RC53" s="189">
        <f t="shared" si="143"/>
        <v>985</v>
      </c>
      <c r="RD53" s="242"/>
      <c r="RE53" s="203"/>
      <c r="RF53" s="234">
        <v>120</v>
      </c>
      <c r="RG53" s="189">
        <f t="shared" si="144"/>
        <v>865</v>
      </c>
      <c r="RH53" s="242"/>
      <c r="RI53" s="203"/>
      <c r="RJ53" s="234">
        <v>2</v>
      </c>
      <c r="RK53" s="189">
        <f t="shared" si="145"/>
        <v>863</v>
      </c>
      <c r="RL53" s="242"/>
      <c r="RM53" s="203"/>
      <c r="RN53" s="234">
        <v>167</v>
      </c>
      <c r="RO53" s="189">
        <f t="shared" si="146"/>
        <v>696</v>
      </c>
      <c r="RP53" s="242"/>
      <c r="RQ53" s="203"/>
      <c r="RR53" s="234">
        <v>238</v>
      </c>
      <c r="RS53" s="189">
        <f t="shared" si="147"/>
        <v>458</v>
      </c>
      <c r="RT53" s="242"/>
      <c r="RU53" s="203">
        <v>2042</v>
      </c>
      <c r="RV53" s="234">
        <v>480</v>
      </c>
      <c r="RW53" s="189">
        <f t="shared" si="148"/>
        <v>2020</v>
      </c>
      <c r="RX53" s="242"/>
      <c r="RY53" s="203"/>
      <c r="RZ53" s="234">
        <v>382</v>
      </c>
      <c r="SA53" s="189">
        <f t="shared" si="104"/>
        <v>1638</v>
      </c>
      <c r="SB53" s="242"/>
      <c r="SC53" s="203"/>
      <c r="SD53" s="234">
        <v>332</v>
      </c>
      <c r="SE53" s="189">
        <f t="shared" si="105"/>
        <v>1306</v>
      </c>
      <c r="SF53" s="242"/>
      <c r="SG53" s="203"/>
      <c r="SH53" s="234">
        <v>539</v>
      </c>
      <c r="SI53" s="189">
        <f t="shared" si="106"/>
        <v>767</v>
      </c>
      <c r="SJ53" s="242"/>
      <c r="SK53" s="203"/>
      <c r="SL53" s="234">
        <v>160</v>
      </c>
      <c r="SM53" s="189">
        <f t="shared" si="107"/>
        <v>607</v>
      </c>
      <c r="SN53" s="242"/>
      <c r="SO53" s="203"/>
      <c r="SP53" s="234">
        <v>21</v>
      </c>
      <c r="SQ53" s="189">
        <f t="shared" si="108"/>
        <v>586</v>
      </c>
      <c r="SR53" s="242"/>
      <c r="SS53" s="203"/>
      <c r="ST53" s="234">
        <v>96</v>
      </c>
      <c r="SU53" s="189">
        <f t="shared" si="109"/>
        <v>490</v>
      </c>
      <c r="SV53" s="242"/>
      <c r="SW53" s="203"/>
      <c r="SX53" s="234">
        <v>106</v>
      </c>
      <c r="SY53" s="189">
        <f t="shared" si="110"/>
        <v>384</v>
      </c>
      <c r="SZ53" s="242"/>
      <c r="TA53" s="203">
        <f>6+700</f>
        <v>706</v>
      </c>
      <c r="TB53" s="234">
        <v>117</v>
      </c>
      <c r="TC53" s="189">
        <f t="shared" si="111"/>
        <v>973</v>
      </c>
      <c r="TD53" s="200" t="s">
        <v>326</v>
      </c>
      <c r="TE53" s="204">
        <f t="shared" si="112"/>
        <v>4843</v>
      </c>
      <c r="TF53" s="205">
        <f t="shared" si="113"/>
        <v>186.26923076923077</v>
      </c>
      <c r="TG53" s="123"/>
      <c r="TH53" s="204">
        <f t="shared" si="114"/>
        <v>4716</v>
      </c>
      <c r="TI53" s="205">
        <f t="shared" si="115"/>
        <v>181.38461538461539</v>
      </c>
      <c r="TJ53" s="124"/>
      <c r="TK53" s="204">
        <f t="shared" si="116"/>
        <v>4568</v>
      </c>
      <c r="TL53" s="205">
        <f t="shared" si="117"/>
        <v>169.18518518518519</v>
      </c>
      <c r="TM53" s="124"/>
      <c r="TN53" s="204">
        <f t="shared" si="118"/>
        <v>14127</v>
      </c>
      <c r="TO53" s="205">
        <f t="shared" si="119"/>
        <v>178.82278481012659</v>
      </c>
    </row>
    <row r="54" spans="1:535" ht="30" customHeight="1" thickBot="1" x14ac:dyDescent="0.5">
      <c r="A54" s="207">
        <v>50</v>
      </c>
      <c r="B54" s="298" t="s">
        <v>327</v>
      </c>
      <c r="C54" s="222" t="s">
        <v>122</v>
      </c>
      <c r="D54" s="211">
        <v>4225</v>
      </c>
      <c r="E54" s="324">
        <v>10775</v>
      </c>
      <c r="F54" s="224"/>
      <c r="G54" s="211">
        <f t="shared" si="149"/>
        <v>15000</v>
      </c>
      <c r="H54" s="225"/>
      <c r="I54" s="324"/>
      <c r="J54" s="224">
        <f>334+285+188+282</f>
        <v>1089</v>
      </c>
      <c r="K54" s="211">
        <v>13911</v>
      </c>
      <c r="L54" s="225"/>
      <c r="M54" s="324"/>
      <c r="N54" s="224">
        <f>242+244+424+440+3</f>
        <v>1353</v>
      </c>
      <c r="O54" s="211">
        <v>12558</v>
      </c>
      <c r="P54" s="226" t="s">
        <v>296</v>
      </c>
      <c r="Q54" s="324"/>
      <c r="R54" s="224">
        <f>191+218+440+384+6+3</f>
        <v>1242</v>
      </c>
      <c r="S54" s="211">
        <v>11316</v>
      </c>
      <c r="T54" s="225" t="s">
        <v>328</v>
      </c>
      <c r="U54" s="227"/>
      <c r="V54" s="224">
        <f>195+230+414+342</f>
        <v>1181</v>
      </c>
      <c r="W54" s="165">
        <f t="shared" si="150"/>
        <v>10135</v>
      </c>
      <c r="X54" s="229"/>
      <c r="Y54" s="229">
        <v>1156</v>
      </c>
      <c r="Z54" s="165">
        <f t="shared" si="13"/>
        <v>8979</v>
      </c>
      <c r="AA54" s="137"/>
      <c r="AB54" s="138">
        <v>1033</v>
      </c>
      <c r="AC54" s="169">
        <f t="shared" si="14"/>
        <v>7946</v>
      </c>
      <c r="AD54" s="137"/>
      <c r="AE54" s="138">
        <v>1207</v>
      </c>
      <c r="AF54" s="169">
        <f t="shared" si="15"/>
        <v>6739</v>
      </c>
      <c r="AG54" s="138"/>
      <c r="AH54" s="325">
        <f>295+291+244+264+9</f>
        <v>1103</v>
      </c>
      <c r="AI54" s="170">
        <f t="shared" si="16"/>
        <v>5636</v>
      </c>
      <c r="AJ54" s="146" t="s">
        <v>298</v>
      </c>
      <c r="AK54" s="137"/>
      <c r="AL54" s="141">
        <v>1073</v>
      </c>
      <c r="AM54" s="172">
        <f t="shared" si="17"/>
        <v>4563</v>
      </c>
      <c r="AN54" s="326" t="s">
        <v>329</v>
      </c>
      <c r="AO54" s="141"/>
      <c r="AP54" s="141">
        <v>1202</v>
      </c>
      <c r="AQ54" s="172">
        <f t="shared" si="18"/>
        <v>3361</v>
      </c>
      <c r="AR54" s="141"/>
      <c r="AS54" s="137"/>
      <c r="AT54" s="141">
        <v>1266</v>
      </c>
      <c r="AU54" s="172">
        <f t="shared" si="19"/>
        <v>2095</v>
      </c>
      <c r="AV54" s="138"/>
      <c r="AW54" s="138">
        <v>1342</v>
      </c>
      <c r="AX54" s="138" t="s">
        <v>300</v>
      </c>
      <c r="AY54" s="169">
        <f t="shared" si="20"/>
        <v>753</v>
      </c>
      <c r="AZ54" s="138">
        <v>14247</v>
      </c>
      <c r="BA54" s="138">
        <v>1409</v>
      </c>
      <c r="BB54" s="169">
        <f t="shared" si="21"/>
        <v>13591</v>
      </c>
      <c r="BC54" s="138"/>
      <c r="BD54" s="243">
        <f>292+362+380+300</f>
        <v>1334</v>
      </c>
      <c r="BE54" s="169">
        <f t="shared" si="22"/>
        <v>12257</v>
      </c>
      <c r="BF54" s="138"/>
      <c r="BG54" s="138">
        <v>1265</v>
      </c>
      <c r="BH54" s="174">
        <f t="shared" si="1"/>
        <v>10992</v>
      </c>
      <c r="BI54" s="138"/>
      <c r="BJ54" s="138">
        <v>1260</v>
      </c>
      <c r="BK54" s="174">
        <f t="shared" si="23"/>
        <v>9732</v>
      </c>
      <c r="BL54" s="138"/>
      <c r="BM54" s="138">
        <v>1299</v>
      </c>
      <c r="BN54" s="174">
        <f t="shared" si="24"/>
        <v>8433</v>
      </c>
      <c r="BO54" s="138"/>
      <c r="BP54" s="138">
        <v>1277</v>
      </c>
      <c r="BQ54" s="174">
        <f t="shared" si="25"/>
        <v>7156</v>
      </c>
      <c r="BR54" s="138"/>
      <c r="BS54" s="138">
        <v>72</v>
      </c>
      <c r="BT54" s="174">
        <f t="shared" si="151"/>
        <v>7084</v>
      </c>
      <c r="BU54" s="138"/>
      <c r="BV54" s="138">
        <v>1315</v>
      </c>
      <c r="BW54" s="174">
        <f t="shared" si="26"/>
        <v>5769</v>
      </c>
      <c r="BX54" s="138"/>
      <c r="BY54" s="138">
        <v>1266</v>
      </c>
      <c r="BZ54" s="174">
        <f t="shared" si="27"/>
        <v>4503</v>
      </c>
      <c r="CA54" s="138"/>
      <c r="CB54" s="138">
        <v>1318</v>
      </c>
      <c r="CC54" s="175">
        <f t="shared" si="28"/>
        <v>3185</v>
      </c>
      <c r="CD54" s="141">
        <v>3000</v>
      </c>
      <c r="CE54" s="296">
        <f>308+329+324+316</f>
        <v>1277</v>
      </c>
      <c r="CF54" s="176">
        <f t="shared" si="29"/>
        <v>4908</v>
      </c>
      <c r="CG54" s="141"/>
      <c r="CH54" s="141">
        <v>1322</v>
      </c>
      <c r="CI54" s="176">
        <f t="shared" si="30"/>
        <v>3586</v>
      </c>
      <c r="CJ54" s="141"/>
      <c r="CK54" s="141">
        <f>1323+3</f>
        <v>1326</v>
      </c>
      <c r="CL54" s="177">
        <f t="shared" si="31"/>
        <v>2260</v>
      </c>
      <c r="CM54" s="141" t="s">
        <v>301</v>
      </c>
      <c r="CN54" s="141"/>
      <c r="CO54" s="141">
        <v>1278</v>
      </c>
      <c r="CP54" s="177">
        <f t="shared" si="32"/>
        <v>982</v>
      </c>
      <c r="CQ54" s="141"/>
      <c r="CR54" s="141">
        <v>14018</v>
      </c>
      <c r="CS54" s="141">
        <f>1274+4</f>
        <v>1278</v>
      </c>
      <c r="CT54" s="176">
        <f t="shared" si="33"/>
        <v>13722</v>
      </c>
      <c r="CU54" s="230" t="s">
        <v>305</v>
      </c>
      <c r="CV54" s="141"/>
      <c r="CW54" s="141">
        <f>1156+14</f>
        <v>1170</v>
      </c>
      <c r="CX54" s="176">
        <f t="shared" si="34"/>
        <v>12552</v>
      </c>
      <c r="CY54" s="141" t="s">
        <v>330</v>
      </c>
      <c r="CZ54" s="141"/>
      <c r="DA54" s="141">
        <v>1312</v>
      </c>
      <c r="DB54" s="176">
        <f t="shared" si="3"/>
        <v>11240</v>
      </c>
      <c r="DC54" s="141"/>
      <c r="DD54" s="141">
        <f>1299+4</f>
        <v>1303</v>
      </c>
      <c r="DE54" s="175">
        <f t="shared" si="35"/>
        <v>9937</v>
      </c>
      <c r="DF54" s="179" t="s">
        <v>305</v>
      </c>
      <c r="DG54" s="141"/>
      <c r="DH54" s="141">
        <f>261+345+310+324</f>
        <v>1240</v>
      </c>
      <c r="DI54" s="176">
        <f t="shared" si="36"/>
        <v>8697</v>
      </c>
      <c r="DJ54" s="180"/>
      <c r="DK54" s="180">
        <v>56</v>
      </c>
      <c r="DL54" s="176">
        <f t="shared" si="37"/>
        <v>8641</v>
      </c>
      <c r="DM54" s="141"/>
      <c r="DN54" s="141">
        <f>1324+4</f>
        <v>1328</v>
      </c>
      <c r="DO54" s="177">
        <f t="shared" si="38"/>
        <v>7313</v>
      </c>
      <c r="DP54" s="141" t="s">
        <v>305</v>
      </c>
      <c r="DQ54" s="141"/>
      <c r="DR54" s="141">
        <f>1204+4</f>
        <v>1208</v>
      </c>
      <c r="DS54" s="177">
        <f t="shared" si="39"/>
        <v>6105</v>
      </c>
      <c r="DT54" s="141" t="s">
        <v>305</v>
      </c>
      <c r="DU54" s="141"/>
      <c r="DV54" s="141"/>
      <c r="DW54" s="177">
        <f t="shared" si="40"/>
        <v>6105</v>
      </c>
      <c r="DX54" s="141"/>
      <c r="DY54" s="141">
        <v>1204</v>
      </c>
      <c r="DZ54" s="177">
        <f t="shared" si="41"/>
        <v>4901</v>
      </c>
      <c r="EA54" s="138"/>
      <c r="EB54" s="138">
        <f>1177+3</f>
        <v>1180</v>
      </c>
      <c r="EC54" s="175">
        <f t="shared" si="42"/>
        <v>3721</v>
      </c>
      <c r="ED54" s="141" t="s">
        <v>300</v>
      </c>
      <c r="EE54" s="138"/>
      <c r="EF54" s="138">
        <v>1221</v>
      </c>
      <c r="EG54" s="174">
        <f t="shared" si="43"/>
        <v>2500</v>
      </c>
      <c r="EH54" s="323"/>
      <c r="EI54" s="138">
        <v>1133</v>
      </c>
      <c r="EJ54" s="174">
        <f t="shared" si="44"/>
        <v>1367</v>
      </c>
      <c r="EK54" s="231">
        <v>300</v>
      </c>
      <c r="EL54" s="231">
        <f>1200+3</f>
        <v>1203</v>
      </c>
      <c r="EM54" s="182">
        <f t="shared" si="45"/>
        <v>464</v>
      </c>
      <c r="EN54" s="141" t="s">
        <v>300</v>
      </c>
      <c r="EO54" s="231">
        <v>14536</v>
      </c>
      <c r="EP54" s="231">
        <v>1313</v>
      </c>
      <c r="EQ54" s="182">
        <f t="shared" si="46"/>
        <v>13687</v>
      </c>
      <c r="ER54" s="232"/>
      <c r="ES54" s="232">
        <f>3+1309</f>
        <v>1312</v>
      </c>
      <c r="ET54" s="184">
        <f t="shared" si="47"/>
        <v>12375</v>
      </c>
      <c r="EU54" s="141" t="s">
        <v>300</v>
      </c>
      <c r="EV54" s="232">
        <v>4</v>
      </c>
      <c r="EW54" s="232">
        <f>3+4+4+1357</f>
        <v>1368</v>
      </c>
      <c r="EX54" s="184">
        <f t="shared" si="48"/>
        <v>11011</v>
      </c>
      <c r="EY54" s="230" t="s">
        <v>331</v>
      </c>
      <c r="EZ54" s="231"/>
      <c r="FA54" s="231">
        <v>1539</v>
      </c>
      <c r="FB54" s="184">
        <f t="shared" si="49"/>
        <v>9472</v>
      </c>
      <c r="FC54" s="231"/>
      <c r="FD54" s="231">
        <v>1366</v>
      </c>
      <c r="FE54" s="182">
        <f t="shared" si="50"/>
        <v>8106</v>
      </c>
      <c r="FF54" s="231"/>
      <c r="FG54" s="231">
        <v>1226</v>
      </c>
      <c r="FH54" s="182">
        <f t="shared" si="51"/>
        <v>6880</v>
      </c>
      <c r="FI54" s="231"/>
      <c r="FJ54" s="231">
        <v>1434</v>
      </c>
      <c r="FK54" s="182">
        <f t="shared" si="52"/>
        <v>5446</v>
      </c>
      <c r="FL54" s="231"/>
      <c r="FM54" s="231">
        <f>1468+3</f>
        <v>1471</v>
      </c>
      <c r="FN54" s="182">
        <f t="shared" si="53"/>
        <v>3975</v>
      </c>
      <c r="FO54" s="141" t="s">
        <v>300</v>
      </c>
      <c r="FP54" s="231"/>
      <c r="FQ54" s="231">
        <f>3+1523</f>
        <v>1526</v>
      </c>
      <c r="FR54" s="182">
        <f t="shared" si="54"/>
        <v>2449</v>
      </c>
      <c r="FS54" s="141" t="s">
        <v>300</v>
      </c>
      <c r="FT54" s="320">
        <v>3500</v>
      </c>
      <c r="FU54" s="320">
        <f>3+1278</f>
        <v>1281</v>
      </c>
      <c r="FV54" s="182">
        <f t="shared" si="55"/>
        <v>4668</v>
      </c>
      <c r="FW54" s="138" t="s">
        <v>301</v>
      </c>
      <c r="FX54" s="320"/>
      <c r="FY54" s="320">
        <v>1039</v>
      </c>
      <c r="FZ54" s="182">
        <f t="shared" si="56"/>
        <v>3629</v>
      </c>
      <c r="GA54" s="320"/>
      <c r="GB54" s="320">
        <v>1118</v>
      </c>
      <c r="GC54" s="182">
        <f t="shared" si="57"/>
        <v>2511</v>
      </c>
      <c r="GD54" s="320"/>
      <c r="GE54" s="320">
        <v>3</v>
      </c>
      <c r="GF54" s="188">
        <f t="shared" si="58"/>
        <v>2508</v>
      </c>
      <c r="GG54" s="138" t="s">
        <v>301</v>
      </c>
      <c r="GH54" s="320">
        <v>12492</v>
      </c>
      <c r="GI54" s="320">
        <f>3+1217</f>
        <v>1220</v>
      </c>
      <c r="GJ54" s="188">
        <f t="shared" si="120"/>
        <v>13780</v>
      </c>
      <c r="GK54" s="138" t="s">
        <v>332</v>
      </c>
      <c r="GL54" s="320"/>
      <c r="GM54" s="320"/>
      <c r="GN54" s="182">
        <f t="shared" si="121"/>
        <v>13780</v>
      </c>
      <c r="GO54" s="320"/>
      <c r="GP54" s="320">
        <v>1197</v>
      </c>
      <c r="GQ54" s="182">
        <f t="shared" si="59"/>
        <v>12583</v>
      </c>
      <c r="GR54" s="320"/>
      <c r="GS54" s="320">
        <v>1044</v>
      </c>
      <c r="GT54" s="182">
        <f t="shared" si="60"/>
        <v>11539</v>
      </c>
      <c r="GU54" s="231"/>
      <c r="GV54" s="231">
        <v>991</v>
      </c>
      <c r="GW54" s="182">
        <f t="shared" si="61"/>
        <v>10548</v>
      </c>
      <c r="GX54" s="231"/>
      <c r="GY54" s="231">
        <v>928</v>
      </c>
      <c r="GZ54" s="182">
        <f t="shared" si="62"/>
        <v>9620</v>
      </c>
      <c r="HA54" s="138"/>
      <c r="HB54" s="231">
        <v>774</v>
      </c>
      <c r="HC54" s="182">
        <f t="shared" si="63"/>
        <v>8846</v>
      </c>
      <c r="HD54" s="138"/>
      <c r="HE54" s="231">
        <f>16+83</f>
        <v>99</v>
      </c>
      <c r="HF54" s="182">
        <f t="shared" si="64"/>
        <v>8747</v>
      </c>
      <c r="HG54" s="231"/>
      <c r="HH54" s="231">
        <v>286</v>
      </c>
      <c r="HI54" s="182">
        <f t="shared" si="4"/>
        <v>8461</v>
      </c>
      <c r="HJ54" s="231"/>
      <c r="HK54" s="231">
        <f>4+1054</f>
        <v>1058</v>
      </c>
      <c r="HL54" s="182">
        <f t="shared" si="5"/>
        <v>7403</v>
      </c>
      <c r="HM54" s="138" t="s">
        <v>305</v>
      </c>
      <c r="HN54" s="231"/>
      <c r="HO54" s="231">
        <f>3+968</f>
        <v>971</v>
      </c>
      <c r="HP54" s="182">
        <f t="shared" si="65"/>
        <v>6432</v>
      </c>
      <c r="HQ54" s="231" t="s">
        <v>300</v>
      </c>
      <c r="HR54" s="231"/>
      <c r="HS54" s="231">
        <f>4+953</f>
        <v>957</v>
      </c>
      <c r="HT54" s="182">
        <f t="shared" si="66"/>
        <v>5475</v>
      </c>
      <c r="HU54" s="231" t="s">
        <v>305</v>
      </c>
      <c r="HV54" s="231"/>
      <c r="HW54" s="231">
        <f>3+934</f>
        <v>937</v>
      </c>
      <c r="HX54" s="182">
        <f t="shared" si="67"/>
        <v>4538</v>
      </c>
      <c r="HY54" s="231">
        <v>10462</v>
      </c>
      <c r="HZ54" s="231">
        <v>862</v>
      </c>
      <c r="IA54" s="182">
        <f t="shared" si="68"/>
        <v>14138</v>
      </c>
      <c r="IB54" s="231"/>
      <c r="IC54" s="231">
        <v>943</v>
      </c>
      <c r="ID54" s="182">
        <f t="shared" si="69"/>
        <v>13195</v>
      </c>
      <c r="IE54" s="138"/>
      <c r="IF54" s="138">
        <f>8+910</f>
        <v>918</v>
      </c>
      <c r="IG54" s="175">
        <f t="shared" si="70"/>
        <v>12277</v>
      </c>
      <c r="IH54" s="138" t="s">
        <v>333</v>
      </c>
      <c r="II54" s="138"/>
      <c r="IJ54" s="138">
        <f>4+967</f>
        <v>971</v>
      </c>
      <c r="IK54" s="175">
        <f t="shared" si="71"/>
        <v>11306</v>
      </c>
      <c r="IL54" s="138" t="s">
        <v>305</v>
      </c>
      <c r="IM54" s="231"/>
      <c r="IN54" s="231">
        <v>1048</v>
      </c>
      <c r="IO54" s="182">
        <f t="shared" si="72"/>
        <v>10258</v>
      </c>
      <c r="IP54" s="231"/>
      <c r="IQ54" s="231">
        <v>1075</v>
      </c>
      <c r="IR54" s="182">
        <f t="shared" si="6"/>
        <v>9183</v>
      </c>
      <c r="IS54" s="231"/>
      <c r="IT54" s="231">
        <v>1052</v>
      </c>
      <c r="IU54" s="182">
        <f t="shared" si="7"/>
        <v>8131</v>
      </c>
      <c r="IV54" s="231"/>
      <c r="IW54" s="231">
        <v>1171</v>
      </c>
      <c r="IX54" s="182">
        <f t="shared" si="8"/>
        <v>6960</v>
      </c>
      <c r="IY54" s="234"/>
      <c r="IZ54" s="234">
        <v>1030</v>
      </c>
      <c r="JA54" s="189">
        <f t="shared" si="9"/>
        <v>5930</v>
      </c>
      <c r="JB54" s="234"/>
      <c r="JC54" s="234">
        <v>546</v>
      </c>
      <c r="JD54" s="189">
        <f t="shared" si="73"/>
        <v>5384</v>
      </c>
      <c r="JE54" s="234"/>
      <c r="JF54" s="138">
        <v>796</v>
      </c>
      <c r="JG54" s="189">
        <f t="shared" si="74"/>
        <v>4588</v>
      </c>
      <c r="JH54" s="141"/>
      <c r="JI54" s="141">
        <f>3+433</f>
        <v>436</v>
      </c>
      <c r="JJ54" s="190">
        <f t="shared" si="75"/>
        <v>4152</v>
      </c>
      <c r="JK54" s="138" t="s">
        <v>334</v>
      </c>
      <c r="JL54" s="141"/>
      <c r="JM54" s="141">
        <f>3+186</f>
        <v>189</v>
      </c>
      <c r="JN54" s="190">
        <f t="shared" si="76"/>
        <v>3963</v>
      </c>
      <c r="JO54" s="138" t="s">
        <v>300</v>
      </c>
      <c r="JP54" s="235">
        <v>11037</v>
      </c>
      <c r="JQ54" s="235">
        <f>4+3+457</f>
        <v>464</v>
      </c>
      <c r="JR54" s="191">
        <f t="shared" si="77"/>
        <v>14536</v>
      </c>
      <c r="JS54" s="235" t="s">
        <v>304</v>
      </c>
      <c r="JT54" s="236"/>
      <c r="JU54" s="236">
        <v>509</v>
      </c>
      <c r="JV54" s="194">
        <f t="shared" si="78"/>
        <v>14027</v>
      </c>
      <c r="JW54" s="235"/>
      <c r="JX54" s="235">
        <f>1+499</f>
        <v>500</v>
      </c>
      <c r="JY54" s="194">
        <f t="shared" si="79"/>
        <v>13527</v>
      </c>
      <c r="JZ54" s="138"/>
      <c r="KA54" s="138">
        <f>3+632</f>
        <v>635</v>
      </c>
      <c r="KB54" s="190">
        <f t="shared" si="80"/>
        <v>12892</v>
      </c>
      <c r="KC54" s="155" t="s">
        <v>300</v>
      </c>
      <c r="KD54" s="138"/>
      <c r="KE54" s="138">
        <v>768</v>
      </c>
      <c r="KF54" s="190">
        <f t="shared" si="81"/>
        <v>12124</v>
      </c>
      <c r="KG54" s="234">
        <v>70</v>
      </c>
      <c r="KH54" s="234">
        <f>70+3+8+874</f>
        <v>955</v>
      </c>
      <c r="KI54" s="191">
        <f t="shared" si="82"/>
        <v>11239</v>
      </c>
      <c r="KJ54" s="235" t="s">
        <v>335</v>
      </c>
      <c r="KK54" s="234"/>
      <c r="KL54" s="234">
        <f>3+923</f>
        <v>926</v>
      </c>
      <c r="KM54" s="191">
        <f t="shared" si="83"/>
        <v>10313</v>
      </c>
      <c r="KN54" s="235" t="s">
        <v>336</v>
      </c>
      <c r="KO54" s="234"/>
      <c r="KP54" s="234">
        <v>988</v>
      </c>
      <c r="KQ54" s="191">
        <f t="shared" si="84"/>
        <v>9325</v>
      </c>
      <c r="KR54" s="138"/>
      <c r="KS54" s="138">
        <v>932</v>
      </c>
      <c r="KT54" s="174">
        <f t="shared" si="85"/>
        <v>8393</v>
      </c>
      <c r="KU54" s="138"/>
      <c r="KV54" s="138"/>
      <c r="KW54" s="138">
        <v>1031</v>
      </c>
      <c r="KX54" s="194">
        <f t="shared" si="86"/>
        <v>7362</v>
      </c>
      <c r="KY54" s="236"/>
      <c r="KZ54" s="236"/>
      <c r="LA54" s="236">
        <v>1094</v>
      </c>
      <c r="LB54" s="194">
        <f t="shared" si="87"/>
        <v>6268</v>
      </c>
      <c r="LC54" s="236"/>
      <c r="LD54" s="236">
        <v>993</v>
      </c>
      <c r="LE54" s="194">
        <f t="shared" si="10"/>
        <v>5275</v>
      </c>
      <c r="LF54" s="138"/>
      <c r="LG54" s="138">
        <v>1092</v>
      </c>
      <c r="LH54" s="174">
        <f t="shared" si="11"/>
        <v>4183</v>
      </c>
      <c r="LI54" s="237">
        <v>10817</v>
      </c>
      <c r="LJ54" s="237">
        <f>4+1026</f>
        <v>1030</v>
      </c>
      <c r="LK54" s="196">
        <f t="shared" si="88"/>
        <v>13970</v>
      </c>
      <c r="LL54" s="138" t="s">
        <v>305</v>
      </c>
      <c r="LM54" s="138"/>
      <c r="LN54" s="138">
        <f>4+1009</f>
        <v>1013</v>
      </c>
      <c r="LO54" s="174">
        <f t="shared" si="89"/>
        <v>12957</v>
      </c>
      <c r="LP54" s="138" t="s">
        <v>305</v>
      </c>
      <c r="LQ54" s="138"/>
      <c r="LR54" s="138">
        <f>17+4+995</f>
        <v>1016</v>
      </c>
      <c r="LS54" s="174">
        <f t="shared" si="90"/>
        <v>11941</v>
      </c>
      <c r="LT54" s="238" t="s">
        <v>305</v>
      </c>
      <c r="LU54" s="138"/>
      <c r="LV54" s="138">
        <v>986</v>
      </c>
      <c r="LW54" s="174">
        <f t="shared" si="91"/>
        <v>10955</v>
      </c>
      <c r="LX54" s="238"/>
      <c r="LY54" s="138"/>
      <c r="LZ54" s="138">
        <f>3+980</f>
        <v>983</v>
      </c>
      <c r="MA54" s="174">
        <f t="shared" si="92"/>
        <v>9972</v>
      </c>
      <c r="MB54" s="238" t="s">
        <v>300</v>
      </c>
      <c r="MC54" s="138"/>
      <c r="MD54" s="138">
        <v>1093</v>
      </c>
      <c r="ME54" s="174">
        <f t="shared" si="93"/>
        <v>8879</v>
      </c>
      <c r="MF54" s="238"/>
      <c r="MG54" s="231"/>
      <c r="MH54" s="231">
        <v>40</v>
      </c>
      <c r="MI54" s="182">
        <f t="shared" si="94"/>
        <v>8839</v>
      </c>
      <c r="MJ54" s="239"/>
      <c r="MK54" s="231">
        <v>3</v>
      </c>
      <c r="ML54" s="231">
        <v>1018</v>
      </c>
      <c r="MM54" s="182">
        <f t="shared" si="95"/>
        <v>7824</v>
      </c>
      <c r="MN54" s="239"/>
      <c r="MO54" s="138"/>
      <c r="MP54" s="138">
        <f>3+770</f>
        <v>773</v>
      </c>
      <c r="MQ54" s="174">
        <f t="shared" si="96"/>
        <v>7051</v>
      </c>
      <c r="MR54" s="238" t="s">
        <v>300</v>
      </c>
      <c r="MS54" s="138"/>
      <c r="MT54" s="138">
        <f>3+944</f>
        <v>947</v>
      </c>
      <c r="MU54" s="174">
        <f t="shared" si="97"/>
        <v>6104</v>
      </c>
      <c r="MV54" s="238" t="s">
        <v>300</v>
      </c>
      <c r="MW54" s="138"/>
      <c r="MX54" s="138">
        <v>912</v>
      </c>
      <c r="MY54" s="174">
        <f t="shared" si="98"/>
        <v>5192</v>
      </c>
      <c r="MZ54" s="238"/>
      <c r="NA54" s="240"/>
      <c r="NB54" s="240">
        <v>943</v>
      </c>
      <c r="NC54" s="201">
        <f t="shared" si="122"/>
        <v>4249</v>
      </c>
      <c r="ND54" s="241"/>
      <c r="NE54" s="240"/>
      <c r="NF54" s="240">
        <f>3+3+961</f>
        <v>967</v>
      </c>
      <c r="NG54" s="201">
        <f t="shared" si="123"/>
        <v>3282</v>
      </c>
      <c r="NH54" s="200" t="s">
        <v>308</v>
      </c>
      <c r="NI54" s="240">
        <v>11715</v>
      </c>
      <c r="NJ54" s="240">
        <f>875+3</f>
        <v>878</v>
      </c>
      <c r="NK54" s="201">
        <f t="shared" si="124"/>
        <v>14119</v>
      </c>
      <c r="NL54" s="200" t="s">
        <v>300</v>
      </c>
      <c r="NM54" s="240"/>
      <c r="NN54" s="240">
        <f>4+871</f>
        <v>875</v>
      </c>
      <c r="NO54" s="201">
        <f t="shared" si="125"/>
        <v>13244</v>
      </c>
      <c r="NP54" s="200" t="s">
        <v>305</v>
      </c>
      <c r="NQ54" s="234"/>
      <c r="NR54" s="234">
        <v>925</v>
      </c>
      <c r="NS54" s="189">
        <f t="shared" si="126"/>
        <v>12319</v>
      </c>
      <c r="NT54" s="202"/>
      <c r="NU54" s="234"/>
      <c r="NV54" s="234">
        <f>938+7</f>
        <v>945</v>
      </c>
      <c r="NW54" s="189">
        <f t="shared" si="99"/>
        <v>11374</v>
      </c>
      <c r="NX54" s="202" t="s">
        <v>322</v>
      </c>
      <c r="NY54" s="234"/>
      <c r="NZ54" s="234">
        <v>1004</v>
      </c>
      <c r="OA54" s="189">
        <f t="shared" si="100"/>
        <v>10370</v>
      </c>
      <c r="OB54" s="202"/>
      <c r="OC54" s="234"/>
      <c r="OD54" s="234">
        <v>1041</v>
      </c>
      <c r="OE54" s="189">
        <f t="shared" si="101"/>
        <v>9329</v>
      </c>
      <c r="OF54" s="202"/>
      <c r="OG54" s="234"/>
      <c r="OH54" s="234"/>
      <c r="OI54" s="189">
        <f t="shared" si="102"/>
        <v>9329</v>
      </c>
      <c r="OJ54" s="202"/>
      <c r="OK54" s="234"/>
      <c r="OL54" s="234">
        <v>840</v>
      </c>
      <c r="OM54" s="189">
        <f t="shared" si="103"/>
        <v>8489</v>
      </c>
      <c r="ON54" s="202"/>
      <c r="OO54" s="234"/>
      <c r="OP54" s="234">
        <f>835+4</f>
        <v>839</v>
      </c>
      <c r="OQ54" s="189">
        <f t="shared" si="127"/>
        <v>7650</v>
      </c>
      <c r="OR54" s="202"/>
      <c r="OS54" s="234"/>
      <c r="OT54" s="234">
        <f>4+998</f>
        <v>1002</v>
      </c>
      <c r="OU54" s="189">
        <f t="shared" si="128"/>
        <v>6648</v>
      </c>
      <c r="OV54" s="202" t="s">
        <v>337</v>
      </c>
      <c r="OW54" s="234"/>
      <c r="OX54" s="234">
        <v>884</v>
      </c>
      <c r="OY54" s="189">
        <f t="shared" si="129"/>
        <v>5764</v>
      </c>
      <c r="OZ54" s="202"/>
      <c r="PA54" s="234"/>
      <c r="PB54" s="234">
        <f>997+6</f>
        <v>1003</v>
      </c>
      <c r="PC54" s="189">
        <f t="shared" si="130"/>
        <v>4761</v>
      </c>
      <c r="PD54" s="202" t="s">
        <v>310</v>
      </c>
      <c r="PE54" s="234"/>
      <c r="PF54" s="234">
        <v>930</v>
      </c>
      <c r="PG54" s="189">
        <f t="shared" si="131"/>
        <v>3831</v>
      </c>
      <c r="PH54" s="202"/>
      <c r="PI54" s="234"/>
      <c r="PJ54" s="234">
        <v>728</v>
      </c>
      <c r="PK54" s="189">
        <f t="shared" si="132"/>
        <v>3103</v>
      </c>
      <c r="PL54" s="202"/>
      <c r="PM54" s="234">
        <v>11897</v>
      </c>
      <c r="PN54" s="234">
        <v>794</v>
      </c>
      <c r="PO54" s="189">
        <f t="shared" si="133"/>
        <v>14206</v>
      </c>
      <c r="PP54" s="202"/>
      <c r="PQ54" s="234"/>
      <c r="PR54" s="234">
        <v>873</v>
      </c>
      <c r="PS54" s="189">
        <f t="shared" si="134"/>
        <v>13333</v>
      </c>
      <c r="PT54" s="202"/>
      <c r="PU54" s="234"/>
      <c r="PV54" s="234">
        <v>872</v>
      </c>
      <c r="PW54" s="189">
        <f t="shared" si="135"/>
        <v>12461</v>
      </c>
      <c r="PX54" s="202"/>
      <c r="PY54" s="234"/>
      <c r="PZ54" s="234">
        <v>997</v>
      </c>
      <c r="QA54" s="189">
        <f t="shared" si="136"/>
        <v>11464</v>
      </c>
      <c r="QB54" s="202"/>
      <c r="QC54" s="234"/>
      <c r="QD54" s="234">
        <v>981</v>
      </c>
      <c r="QE54" s="189">
        <f t="shared" si="137"/>
        <v>10483</v>
      </c>
      <c r="QF54" s="202"/>
      <c r="QG54" s="234"/>
      <c r="QH54" s="234">
        <v>46</v>
      </c>
      <c r="QI54" s="189">
        <f t="shared" si="138"/>
        <v>10437</v>
      </c>
      <c r="QJ54" s="202"/>
      <c r="QK54" s="234"/>
      <c r="QL54" s="234">
        <v>500</v>
      </c>
      <c r="QM54" s="189">
        <f t="shared" si="139"/>
        <v>9937</v>
      </c>
      <c r="QN54" s="202"/>
      <c r="QO54" s="234"/>
      <c r="QP54" s="234">
        <f>1089+4</f>
        <v>1093</v>
      </c>
      <c r="QQ54" s="189">
        <f t="shared" si="140"/>
        <v>8844</v>
      </c>
      <c r="QR54" s="202" t="s">
        <v>337</v>
      </c>
      <c r="QS54" s="203"/>
      <c r="QT54" s="234">
        <f>3+904</f>
        <v>907</v>
      </c>
      <c r="QU54" s="189">
        <f t="shared" si="141"/>
        <v>7937</v>
      </c>
      <c r="QV54" s="202" t="s">
        <v>301</v>
      </c>
      <c r="QW54" s="203"/>
      <c r="QX54" s="234">
        <f>942+3</f>
        <v>945</v>
      </c>
      <c r="QY54" s="189">
        <f t="shared" si="142"/>
        <v>6992</v>
      </c>
      <c r="QZ54" s="202" t="s">
        <v>301</v>
      </c>
      <c r="RA54" s="203"/>
      <c r="RB54" s="234">
        <v>953</v>
      </c>
      <c r="RC54" s="189">
        <f t="shared" si="143"/>
        <v>6039</v>
      </c>
      <c r="RD54" s="202"/>
      <c r="RE54" s="203"/>
      <c r="RF54" s="234">
        <f>3+983</f>
        <v>986</v>
      </c>
      <c r="RG54" s="189">
        <f t="shared" si="144"/>
        <v>5053</v>
      </c>
      <c r="RH54" s="202" t="s">
        <v>301</v>
      </c>
      <c r="RI54" s="203"/>
      <c r="RJ54" s="234">
        <v>56</v>
      </c>
      <c r="RK54" s="189">
        <f t="shared" si="145"/>
        <v>4997</v>
      </c>
      <c r="RL54" s="202"/>
      <c r="RM54" s="203"/>
      <c r="RN54" s="234">
        <f>4+3+4+4+3+457</f>
        <v>475</v>
      </c>
      <c r="RO54" s="189">
        <f t="shared" si="146"/>
        <v>4522</v>
      </c>
      <c r="RP54" s="202" t="s">
        <v>338</v>
      </c>
      <c r="RQ54" s="203"/>
      <c r="RR54" s="234">
        <v>1111</v>
      </c>
      <c r="RS54" s="189">
        <f t="shared" si="147"/>
        <v>3411</v>
      </c>
      <c r="RT54" s="202"/>
      <c r="RU54" s="203">
        <v>11589</v>
      </c>
      <c r="RV54" s="234">
        <v>1042</v>
      </c>
      <c r="RW54" s="189">
        <f t="shared" si="148"/>
        <v>13958</v>
      </c>
      <c r="RX54" s="202"/>
      <c r="RY54" s="203"/>
      <c r="RZ54" s="234">
        <v>908</v>
      </c>
      <c r="SA54" s="189">
        <f t="shared" si="104"/>
        <v>13050</v>
      </c>
      <c r="SB54" s="202"/>
      <c r="SC54" s="203"/>
      <c r="SD54" s="234">
        <v>766</v>
      </c>
      <c r="SE54" s="189">
        <f t="shared" si="105"/>
        <v>12284</v>
      </c>
      <c r="SF54" s="202"/>
      <c r="SG54" s="203"/>
      <c r="SH54" s="234">
        <f>700+3+4</f>
        <v>707</v>
      </c>
      <c r="SI54" s="189">
        <f t="shared" si="106"/>
        <v>11577</v>
      </c>
      <c r="SJ54" s="202" t="s">
        <v>322</v>
      </c>
      <c r="SK54" s="203"/>
      <c r="SL54" s="234">
        <v>319</v>
      </c>
      <c r="SM54" s="189">
        <f t="shared" si="107"/>
        <v>11258</v>
      </c>
      <c r="SN54" s="202"/>
      <c r="SO54" s="203"/>
      <c r="SP54" s="234">
        <v>892</v>
      </c>
      <c r="SQ54" s="189">
        <f t="shared" si="108"/>
        <v>10366</v>
      </c>
      <c r="SR54" s="202"/>
      <c r="SS54" s="203"/>
      <c r="ST54" s="234">
        <v>973</v>
      </c>
      <c r="SU54" s="189">
        <f t="shared" si="109"/>
        <v>9393</v>
      </c>
      <c r="SV54" s="202"/>
      <c r="SW54" s="203"/>
      <c r="SX54" s="234">
        <f>3+999</f>
        <v>1002</v>
      </c>
      <c r="SY54" s="189">
        <f t="shared" si="110"/>
        <v>8391</v>
      </c>
      <c r="SZ54" s="202" t="s">
        <v>300</v>
      </c>
      <c r="TA54" s="203"/>
      <c r="TB54" s="234">
        <v>1027</v>
      </c>
      <c r="TC54" s="189">
        <f t="shared" si="111"/>
        <v>7364</v>
      </c>
      <c r="TD54" s="202"/>
      <c r="TE54" s="204">
        <f t="shared" si="112"/>
        <v>28525</v>
      </c>
      <c r="TF54" s="205">
        <f t="shared" si="113"/>
        <v>1097.1153846153845</v>
      </c>
      <c r="TG54" s="123"/>
      <c r="TH54" s="204">
        <f t="shared" si="114"/>
        <v>19950</v>
      </c>
      <c r="TI54" s="205">
        <f t="shared" si="115"/>
        <v>767.30769230769226</v>
      </c>
      <c r="TJ54" s="124"/>
      <c r="TK54" s="204">
        <f t="shared" si="116"/>
        <v>24445</v>
      </c>
      <c r="TL54" s="205">
        <f t="shared" si="117"/>
        <v>905.37037037037032</v>
      </c>
      <c r="TM54" s="124"/>
      <c r="TN54" s="204">
        <f t="shared" si="118"/>
        <v>72920</v>
      </c>
      <c r="TO54" s="205">
        <f t="shared" si="119"/>
        <v>923.03797468354435</v>
      </c>
    </row>
    <row r="55" spans="1:535" ht="28.5" hidden="1" x14ac:dyDescent="0.45">
      <c r="A55" s="207">
        <v>51</v>
      </c>
      <c r="B55" s="298" t="s">
        <v>339</v>
      </c>
      <c r="C55" s="222" t="s">
        <v>122</v>
      </c>
      <c r="D55" s="211">
        <v>3</v>
      </c>
      <c r="E55" s="223">
        <v>1</v>
      </c>
      <c r="F55" s="224"/>
      <c r="G55" s="211">
        <f t="shared" si="149"/>
        <v>4</v>
      </c>
      <c r="H55" s="283"/>
      <c r="I55" s="223"/>
      <c r="J55" s="224"/>
      <c r="K55" s="211">
        <v>4</v>
      </c>
      <c r="L55" s="283"/>
      <c r="M55" s="223"/>
      <c r="N55" s="224"/>
      <c r="O55" s="211">
        <v>4</v>
      </c>
      <c r="P55" s="284"/>
      <c r="Q55" s="223"/>
      <c r="R55" s="224"/>
      <c r="S55" s="211">
        <v>4</v>
      </c>
      <c r="T55" s="283"/>
      <c r="U55" s="227"/>
      <c r="V55" s="228"/>
      <c r="W55" s="165">
        <f t="shared" si="150"/>
        <v>4</v>
      </c>
      <c r="X55" s="229"/>
      <c r="Y55" s="229"/>
      <c r="Z55" s="165">
        <f t="shared" si="13"/>
        <v>4</v>
      </c>
      <c r="AA55" s="137"/>
      <c r="AB55" s="138"/>
      <c r="AC55" s="169">
        <f t="shared" si="14"/>
        <v>4</v>
      </c>
      <c r="AD55" s="137"/>
      <c r="AE55" s="138"/>
      <c r="AF55" s="169">
        <f t="shared" si="15"/>
        <v>4</v>
      </c>
      <c r="AG55" s="138"/>
      <c r="AH55" s="138"/>
      <c r="AI55" s="170">
        <f t="shared" si="16"/>
        <v>4</v>
      </c>
      <c r="AJ55" s="137"/>
      <c r="AK55" s="137"/>
      <c r="AL55" s="141"/>
      <c r="AM55" s="172">
        <f t="shared" si="17"/>
        <v>4</v>
      </c>
      <c r="AN55" s="137"/>
      <c r="AO55" s="141"/>
      <c r="AP55" s="141">
        <v>1</v>
      </c>
      <c r="AQ55" s="172">
        <f t="shared" si="18"/>
        <v>3</v>
      </c>
      <c r="AR55" s="141"/>
      <c r="AS55" s="137"/>
      <c r="AT55" s="141"/>
      <c r="AU55" s="172">
        <f t="shared" si="19"/>
        <v>3</v>
      </c>
      <c r="AV55" s="138"/>
      <c r="AW55" s="138"/>
      <c r="AX55" s="138"/>
      <c r="AY55" s="169">
        <f t="shared" si="20"/>
        <v>3</v>
      </c>
      <c r="AZ55" s="138"/>
      <c r="BA55" s="138"/>
      <c r="BB55" s="169">
        <f t="shared" si="21"/>
        <v>3</v>
      </c>
      <c r="BC55" s="138"/>
      <c r="BD55" s="138"/>
      <c r="BE55" s="169">
        <f t="shared" si="22"/>
        <v>3</v>
      </c>
      <c r="BF55" s="138"/>
      <c r="BG55" s="138"/>
      <c r="BH55" s="174">
        <f t="shared" si="1"/>
        <v>3</v>
      </c>
      <c r="BI55" s="138"/>
      <c r="BJ55" s="138"/>
      <c r="BK55" s="174">
        <f t="shared" si="23"/>
        <v>3</v>
      </c>
      <c r="BL55" s="138"/>
      <c r="BM55" s="138"/>
      <c r="BN55" s="174">
        <f t="shared" si="24"/>
        <v>3</v>
      </c>
      <c r="BO55" s="138"/>
      <c r="BP55" s="138"/>
      <c r="BQ55" s="174">
        <f t="shared" si="25"/>
        <v>3</v>
      </c>
      <c r="BR55" s="138"/>
      <c r="BS55" s="138"/>
      <c r="BT55" s="174">
        <f t="shared" si="151"/>
        <v>3</v>
      </c>
      <c r="BU55" s="138"/>
      <c r="BV55" s="138">
        <v>3</v>
      </c>
      <c r="BW55" s="174">
        <f t="shared" si="26"/>
        <v>0</v>
      </c>
      <c r="BX55" s="138"/>
      <c r="BY55" s="138"/>
      <c r="BZ55" s="174">
        <f t="shared" si="27"/>
        <v>0</v>
      </c>
      <c r="CA55" s="138"/>
      <c r="CB55" s="138"/>
      <c r="CC55" s="175">
        <f t="shared" si="28"/>
        <v>0</v>
      </c>
      <c r="CD55" s="141"/>
      <c r="CE55" s="299"/>
      <c r="CF55" s="176">
        <f t="shared" si="29"/>
        <v>0</v>
      </c>
      <c r="CG55" s="141"/>
      <c r="CH55" s="141"/>
      <c r="CI55" s="176">
        <f t="shared" si="30"/>
        <v>0</v>
      </c>
      <c r="CJ55" s="141"/>
      <c r="CK55" s="141"/>
      <c r="CL55" s="177">
        <f t="shared" si="31"/>
        <v>0</v>
      </c>
      <c r="CM55" s="141"/>
      <c r="CN55" s="141"/>
      <c r="CO55" s="141"/>
      <c r="CP55" s="177">
        <f t="shared" si="32"/>
        <v>0</v>
      </c>
      <c r="CQ55" s="141"/>
      <c r="CR55" s="141">
        <v>4</v>
      </c>
      <c r="CS55" s="141"/>
      <c r="CT55" s="176">
        <f t="shared" si="33"/>
        <v>4</v>
      </c>
      <c r="CU55" s="230"/>
      <c r="CV55" s="141"/>
      <c r="CW55" s="141"/>
      <c r="CX55" s="176">
        <f t="shared" si="34"/>
        <v>4</v>
      </c>
      <c r="CY55" s="141"/>
      <c r="CZ55" s="141"/>
      <c r="DA55" s="141"/>
      <c r="DB55" s="176">
        <f t="shared" si="3"/>
        <v>4</v>
      </c>
      <c r="DC55" s="141"/>
      <c r="DD55" s="141"/>
      <c r="DE55" s="175">
        <f t="shared" si="35"/>
        <v>4</v>
      </c>
      <c r="DF55" s="179"/>
      <c r="DG55" s="141"/>
      <c r="DH55" s="141"/>
      <c r="DI55" s="176">
        <f t="shared" si="36"/>
        <v>4</v>
      </c>
      <c r="DJ55" s="180"/>
      <c r="DK55" s="180"/>
      <c r="DL55" s="176">
        <f t="shared" si="37"/>
        <v>4</v>
      </c>
      <c r="DM55" s="141"/>
      <c r="DN55" s="141"/>
      <c r="DO55" s="177">
        <f t="shared" si="38"/>
        <v>4</v>
      </c>
      <c r="DP55" s="137"/>
      <c r="DQ55" s="141"/>
      <c r="DR55" s="141"/>
      <c r="DS55" s="177">
        <f t="shared" si="39"/>
        <v>4</v>
      </c>
      <c r="DT55" s="137"/>
      <c r="DU55" s="141"/>
      <c r="DV55" s="141"/>
      <c r="DW55" s="177">
        <f t="shared" si="40"/>
        <v>4</v>
      </c>
      <c r="DX55" s="141"/>
      <c r="DY55" s="141"/>
      <c r="DZ55" s="177">
        <f t="shared" si="41"/>
        <v>4</v>
      </c>
      <c r="EA55" s="138"/>
      <c r="EB55" s="138"/>
      <c r="EC55" s="175">
        <f t="shared" si="42"/>
        <v>4</v>
      </c>
      <c r="ED55" s="137"/>
      <c r="EE55" s="138"/>
      <c r="EF55" s="138"/>
      <c r="EG55" s="174">
        <f t="shared" si="43"/>
        <v>4</v>
      </c>
      <c r="EH55" s="138"/>
      <c r="EI55" s="138"/>
      <c r="EJ55" s="174">
        <f t="shared" si="44"/>
        <v>4</v>
      </c>
      <c r="EK55" s="231"/>
      <c r="EL55" s="231"/>
      <c r="EM55" s="182">
        <f t="shared" si="45"/>
        <v>4</v>
      </c>
      <c r="EN55" s="137"/>
      <c r="EO55" s="231"/>
      <c r="EP55" s="231"/>
      <c r="EQ55" s="182">
        <f t="shared" si="46"/>
        <v>4</v>
      </c>
      <c r="ER55" s="232"/>
      <c r="ES55" s="232"/>
      <c r="ET55" s="184">
        <f t="shared" si="47"/>
        <v>4</v>
      </c>
      <c r="EU55" s="137"/>
      <c r="EV55" s="232"/>
      <c r="EW55" s="232"/>
      <c r="EX55" s="184">
        <f t="shared" si="48"/>
        <v>4</v>
      </c>
      <c r="EY55" s="233"/>
      <c r="EZ55" s="231"/>
      <c r="FA55" s="231"/>
      <c r="FB55" s="184">
        <f t="shared" si="49"/>
        <v>4</v>
      </c>
      <c r="FC55" s="231"/>
      <c r="FD55" s="231">
        <v>3</v>
      </c>
      <c r="FE55" s="182">
        <f t="shared" si="50"/>
        <v>1</v>
      </c>
      <c r="FF55" s="231"/>
      <c r="FG55" s="231"/>
      <c r="FH55" s="182">
        <f t="shared" si="51"/>
        <v>1</v>
      </c>
      <c r="FI55" s="231"/>
      <c r="FJ55" s="231"/>
      <c r="FK55" s="182">
        <f t="shared" si="52"/>
        <v>1</v>
      </c>
      <c r="FL55" s="231"/>
      <c r="FM55" s="231"/>
      <c r="FN55" s="182">
        <f t="shared" si="53"/>
        <v>1</v>
      </c>
      <c r="FO55" s="137"/>
      <c r="FP55" s="231"/>
      <c r="FQ55" s="231"/>
      <c r="FR55" s="182">
        <f t="shared" si="54"/>
        <v>1</v>
      </c>
      <c r="FS55" s="137"/>
      <c r="FT55" s="231"/>
      <c r="FU55" s="231"/>
      <c r="FV55" s="182">
        <f t="shared" si="55"/>
        <v>1</v>
      </c>
      <c r="FW55" s="137"/>
      <c r="FX55" s="231"/>
      <c r="FY55" s="231"/>
      <c r="FZ55" s="182">
        <f t="shared" si="56"/>
        <v>1</v>
      </c>
      <c r="GA55" s="231"/>
      <c r="GB55" s="231"/>
      <c r="GC55" s="182">
        <f t="shared" si="57"/>
        <v>1</v>
      </c>
      <c r="GD55" s="231"/>
      <c r="GE55" s="231"/>
      <c r="GF55" s="188">
        <f t="shared" si="58"/>
        <v>1</v>
      </c>
      <c r="GG55" s="137"/>
      <c r="GH55" s="231">
        <v>3</v>
      </c>
      <c r="GI55" s="231"/>
      <c r="GJ55" s="188">
        <f t="shared" si="120"/>
        <v>4</v>
      </c>
      <c r="GK55" s="137"/>
      <c r="GL55" s="231"/>
      <c r="GM55" s="231"/>
      <c r="GN55" s="182">
        <f t="shared" si="121"/>
        <v>4</v>
      </c>
      <c r="GO55" s="231"/>
      <c r="GP55" s="231"/>
      <c r="GQ55" s="182">
        <f t="shared" si="59"/>
        <v>4</v>
      </c>
      <c r="GR55" s="231"/>
      <c r="GS55" s="231"/>
      <c r="GT55" s="182">
        <f t="shared" si="60"/>
        <v>4</v>
      </c>
      <c r="GU55" s="231"/>
      <c r="GV55" s="231"/>
      <c r="GW55" s="182">
        <f t="shared" si="61"/>
        <v>4</v>
      </c>
      <c r="GX55" s="231"/>
      <c r="GY55" s="231"/>
      <c r="GZ55" s="182">
        <f t="shared" si="62"/>
        <v>4</v>
      </c>
      <c r="HA55" s="138"/>
      <c r="HB55" s="231"/>
      <c r="HC55" s="182">
        <f t="shared" si="63"/>
        <v>4</v>
      </c>
      <c r="HD55" s="138"/>
      <c r="HE55" s="231"/>
      <c r="HF55" s="182">
        <f t="shared" si="64"/>
        <v>4</v>
      </c>
      <c r="HG55" s="231"/>
      <c r="HH55" s="231">
        <v>3</v>
      </c>
      <c r="HI55" s="182">
        <f t="shared" si="4"/>
        <v>1</v>
      </c>
      <c r="HJ55" s="231"/>
      <c r="HK55" s="231"/>
      <c r="HL55" s="182">
        <f t="shared" si="5"/>
        <v>1</v>
      </c>
      <c r="HM55" s="137"/>
      <c r="HN55" s="231"/>
      <c r="HO55" s="231"/>
      <c r="HP55" s="182">
        <f t="shared" si="65"/>
        <v>1</v>
      </c>
      <c r="HQ55" s="231"/>
      <c r="HR55" s="231"/>
      <c r="HS55" s="231"/>
      <c r="HT55" s="182">
        <f t="shared" si="66"/>
        <v>1</v>
      </c>
      <c r="HU55" s="231"/>
      <c r="HV55" s="231"/>
      <c r="HW55" s="231"/>
      <c r="HX55" s="182">
        <f t="shared" si="67"/>
        <v>1</v>
      </c>
      <c r="HY55" s="231"/>
      <c r="HZ55" s="231"/>
      <c r="IA55" s="182">
        <f t="shared" si="68"/>
        <v>1</v>
      </c>
      <c r="IB55" s="231"/>
      <c r="IC55" s="231"/>
      <c r="ID55" s="182">
        <f t="shared" si="69"/>
        <v>1</v>
      </c>
      <c r="IE55" s="138"/>
      <c r="IF55" s="138"/>
      <c r="IG55" s="175">
        <f t="shared" si="70"/>
        <v>1</v>
      </c>
      <c r="IH55" s="137"/>
      <c r="II55" s="138"/>
      <c r="IJ55" s="138"/>
      <c r="IK55" s="175">
        <f t="shared" si="71"/>
        <v>1</v>
      </c>
      <c r="IL55" s="137"/>
      <c r="IM55" s="231"/>
      <c r="IN55" s="231"/>
      <c r="IO55" s="182">
        <f t="shared" si="72"/>
        <v>1</v>
      </c>
      <c r="IP55" s="231"/>
      <c r="IQ55" s="231"/>
      <c r="IR55" s="182">
        <f t="shared" si="6"/>
        <v>1</v>
      </c>
      <c r="IS55" s="231"/>
      <c r="IT55" s="231"/>
      <c r="IU55" s="182">
        <f t="shared" si="7"/>
        <v>1</v>
      </c>
      <c r="IV55" s="231"/>
      <c r="IW55" s="231"/>
      <c r="IX55" s="182">
        <f t="shared" si="8"/>
        <v>1</v>
      </c>
      <c r="IY55" s="234"/>
      <c r="IZ55" s="234"/>
      <c r="JA55" s="189">
        <f t="shared" si="9"/>
        <v>1</v>
      </c>
      <c r="JB55" s="234"/>
      <c r="JC55" s="234"/>
      <c r="JD55" s="189">
        <f t="shared" si="73"/>
        <v>1</v>
      </c>
      <c r="JE55" s="234"/>
      <c r="JF55" s="234"/>
      <c r="JG55" s="189">
        <f t="shared" si="74"/>
        <v>1</v>
      </c>
      <c r="JH55" s="141"/>
      <c r="JI55" s="141"/>
      <c r="JJ55" s="190">
        <f t="shared" si="75"/>
        <v>1</v>
      </c>
      <c r="JK55" s="137"/>
      <c r="JL55" s="141"/>
      <c r="JM55" s="141"/>
      <c r="JN55" s="190">
        <f t="shared" si="76"/>
        <v>1</v>
      </c>
      <c r="JO55" s="137"/>
      <c r="JP55" s="235">
        <v>3</v>
      </c>
      <c r="JQ55" s="235"/>
      <c r="JR55" s="191">
        <f t="shared" si="77"/>
        <v>4</v>
      </c>
      <c r="JS55" s="155"/>
      <c r="JT55" s="236"/>
      <c r="JU55" s="236"/>
      <c r="JV55" s="194">
        <f t="shared" si="78"/>
        <v>4</v>
      </c>
      <c r="JW55" s="235"/>
      <c r="JX55" s="235"/>
      <c r="JY55" s="194">
        <f t="shared" si="79"/>
        <v>4</v>
      </c>
      <c r="JZ55" s="138"/>
      <c r="KA55" s="138"/>
      <c r="KB55" s="190">
        <f t="shared" si="80"/>
        <v>4</v>
      </c>
      <c r="KC55" s="155"/>
      <c r="KD55" s="138"/>
      <c r="KE55" s="138"/>
      <c r="KF55" s="190">
        <f t="shared" si="81"/>
        <v>4</v>
      </c>
      <c r="KG55" s="234"/>
      <c r="KH55" s="234"/>
      <c r="KI55" s="191">
        <f t="shared" si="82"/>
        <v>4</v>
      </c>
      <c r="KJ55" s="155"/>
      <c r="KK55" s="234"/>
      <c r="KL55" s="234"/>
      <c r="KM55" s="191">
        <f t="shared" si="83"/>
        <v>4</v>
      </c>
      <c r="KN55" s="155"/>
      <c r="KO55" s="234"/>
      <c r="KP55" s="234"/>
      <c r="KQ55" s="191">
        <f t="shared" si="84"/>
        <v>4</v>
      </c>
      <c r="KR55" s="138"/>
      <c r="KS55" s="138"/>
      <c r="KT55" s="174">
        <f t="shared" si="85"/>
        <v>4</v>
      </c>
      <c r="KU55" s="138"/>
      <c r="KV55" s="138"/>
      <c r="KW55" s="138"/>
      <c r="KX55" s="194">
        <f t="shared" si="86"/>
        <v>4</v>
      </c>
      <c r="KY55" s="236"/>
      <c r="KZ55" s="236"/>
      <c r="LA55" s="236"/>
      <c r="LB55" s="194">
        <f t="shared" si="87"/>
        <v>4</v>
      </c>
      <c r="LC55" s="236"/>
      <c r="LD55" s="236"/>
      <c r="LE55" s="194">
        <f t="shared" si="10"/>
        <v>4</v>
      </c>
      <c r="LF55" s="138"/>
      <c r="LG55" s="138"/>
      <c r="LH55" s="174">
        <f t="shared" si="11"/>
        <v>4</v>
      </c>
      <c r="LI55" s="237"/>
      <c r="LJ55" s="237"/>
      <c r="LK55" s="196">
        <f t="shared" si="88"/>
        <v>4</v>
      </c>
      <c r="LL55" s="138"/>
      <c r="LM55" s="138"/>
      <c r="LN55" s="138"/>
      <c r="LO55" s="174">
        <f t="shared" si="89"/>
        <v>4</v>
      </c>
      <c r="LP55" s="138"/>
      <c r="LQ55" s="138"/>
      <c r="LR55" s="138"/>
      <c r="LS55" s="174">
        <f t="shared" si="90"/>
        <v>4</v>
      </c>
      <c r="LT55" s="238"/>
      <c r="LU55" s="138"/>
      <c r="LV55" s="138"/>
      <c r="LW55" s="174">
        <f t="shared" si="91"/>
        <v>4</v>
      </c>
      <c r="LX55" s="238"/>
      <c r="LY55" s="138"/>
      <c r="LZ55" s="138"/>
      <c r="MA55" s="174">
        <f t="shared" si="92"/>
        <v>4</v>
      </c>
      <c r="MB55" s="238"/>
      <c r="MC55" s="138"/>
      <c r="MD55" s="138"/>
      <c r="ME55" s="174">
        <f t="shared" si="93"/>
        <v>4</v>
      </c>
      <c r="MF55" s="238"/>
      <c r="MG55" s="231"/>
      <c r="MH55" s="231"/>
      <c r="MI55" s="182">
        <f t="shared" si="94"/>
        <v>4</v>
      </c>
      <c r="MJ55" s="239"/>
      <c r="MK55" s="231"/>
      <c r="ML55" s="231"/>
      <c r="MM55" s="182">
        <f t="shared" si="95"/>
        <v>4</v>
      </c>
      <c r="MN55" s="239"/>
      <c r="MO55" s="138"/>
      <c r="MP55" s="138"/>
      <c r="MQ55" s="174">
        <f t="shared" si="96"/>
        <v>4</v>
      </c>
      <c r="MR55" s="238"/>
      <c r="MS55" s="138"/>
      <c r="MT55" s="138"/>
      <c r="MU55" s="174">
        <f t="shared" si="97"/>
        <v>4</v>
      </c>
      <c r="MV55" s="238"/>
      <c r="MW55" s="138"/>
      <c r="MX55" s="138"/>
      <c r="MY55" s="174">
        <f t="shared" si="98"/>
        <v>4</v>
      </c>
      <c r="MZ55" s="238"/>
      <c r="NA55" s="240"/>
      <c r="NB55" s="240"/>
      <c r="NC55" s="201">
        <f t="shared" si="122"/>
        <v>4</v>
      </c>
      <c r="ND55" s="241"/>
      <c r="NE55" s="240"/>
      <c r="NF55" s="240"/>
      <c r="NG55" s="201">
        <f t="shared" si="123"/>
        <v>4</v>
      </c>
      <c r="NH55" s="241"/>
      <c r="NI55" s="240"/>
      <c r="NJ55" s="240"/>
      <c r="NK55" s="201">
        <f t="shared" si="124"/>
        <v>4</v>
      </c>
      <c r="NL55" s="241"/>
      <c r="NM55" s="240"/>
      <c r="NN55" s="240">
        <v>3</v>
      </c>
      <c r="NO55" s="201">
        <f t="shared" si="125"/>
        <v>1</v>
      </c>
      <c r="NP55" s="241"/>
      <c r="NQ55" s="234"/>
      <c r="NR55" s="234"/>
      <c r="NS55" s="189">
        <f t="shared" si="126"/>
        <v>1</v>
      </c>
      <c r="NT55" s="242"/>
      <c r="NU55" s="234"/>
      <c r="NV55" s="234"/>
      <c r="NW55" s="189">
        <f t="shared" si="99"/>
        <v>1</v>
      </c>
      <c r="NX55" s="242"/>
      <c r="NY55" s="234"/>
      <c r="NZ55" s="234"/>
      <c r="OA55" s="189">
        <f t="shared" si="100"/>
        <v>1</v>
      </c>
      <c r="OB55" s="242"/>
      <c r="OC55" s="234"/>
      <c r="OD55" s="234"/>
      <c r="OE55" s="189">
        <f t="shared" si="101"/>
        <v>1</v>
      </c>
      <c r="OF55" s="242"/>
      <c r="OG55" s="234"/>
      <c r="OH55" s="234"/>
      <c r="OI55" s="189">
        <f t="shared" si="102"/>
        <v>1</v>
      </c>
      <c r="OJ55" s="242"/>
      <c r="OK55" s="234"/>
      <c r="OL55" s="234"/>
      <c r="OM55" s="189">
        <f t="shared" si="103"/>
        <v>1</v>
      </c>
      <c r="ON55" s="242"/>
      <c r="OO55" s="234"/>
      <c r="OP55" s="234"/>
      <c r="OQ55" s="189">
        <f t="shared" si="127"/>
        <v>1</v>
      </c>
      <c r="OR55" s="242"/>
      <c r="OS55" s="234"/>
      <c r="OT55" s="234"/>
      <c r="OU55" s="189">
        <f t="shared" si="128"/>
        <v>1</v>
      </c>
      <c r="OV55" s="242"/>
      <c r="OW55" s="234"/>
      <c r="OX55" s="234"/>
      <c r="OY55" s="189">
        <f t="shared" si="129"/>
        <v>1</v>
      </c>
      <c r="OZ55" s="242"/>
      <c r="PA55" s="234"/>
      <c r="PB55" s="234"/>
      <c r="PC55" s="189">
        <f t="shared" si="130"/>
        <v>1</v>
      </c>
      <c r="PD55" s="242"/>
      <c r="PE55" s="234"/>
      <c r="PF55" s="234"/>
      <c r="PG55" s="189">
        <f t="shared" si="131"/>
        <v>1</v>
      </c>
      <c r="PH55" s="242"/>
      <c r="PI55" s="234"/>
      <c r="PJ55" s="234"/>
      <c r="PK55" s="189">
        <f t="shared" si="132"/>
        <v>1</v>
      </c>
      <c r="PL55" s="242"/>
      <c r="PM55" s="234"/>
      <c r="PN55" s="234"/>
      <c r="PO55" s="189">
        <f t="shared" si="133"/>
        <v>1</v>
      </c>
      <c r="PP55" s="242"/>
      <c r="PQ55" s="234"/>
      <c r="PR55" s="234"/>
      <c r="PS55" s="189">
        <f t="shared" si="134"/>
        <v>1</v>
      </c>
      <c r="PT55" s="242"/>
      <c r="PU55" s="234"/>
      <c r="PV55" s="234"/>
      <c r="PW55" s="189">
        <f t="shared" si="135"/>
        <v>1</v>
      </c>
      <c r="PX55" s="242"/>
      <c r="PY55" s="234"/>
      <c r="PZ55" s="234"/>
      <c r="QA55" s="189">
        <f t="shared" si="136"/>
        <v>1</v>
      </c>
      <c r="QB55" s="242"/>
      <c r="QC55" s="234"/>
      <c r="QD55" s="234"/>
      <c r="QE55" s="189">
        <f t="shared" si="137"/>
        <v>1</v>
      </c>
      <c r="QF55" s="242"/>
      <c r="QG55" s="234"/>
      <c r="QH55" s="234"/>
      <c r="QI55" s="189">
        <f t="shared" si="138"/>
        <v>1</v>
      </c>
      <c r="QJ55" s="242"/>
      <c r="QK55" s="234"/>
      <c r="QL55" s="234"/>
      <c r="QM55" s="189">
        <f t="shared" si="139"/>
        <v>1</v>
      </c>
      <c r="QN55" s="242"/>
      <c r="QO55" s="234"/>
      <c r="QP55" s="234"/>
      <c r="QQ55" s="189">
        <f t="shared" si="140"/>
        <v>1</v>
      </c>
      <c r="QR55" s="242"/>
      <c r="QS55" s="203"/>
      <c r="QT55" s="234"/>
      <c r="QU55" s="189">
        <f t="shared" si="141"/>
        <v>1</v>
      </c>
      <c r="QV55" s="242"/>
      <c r="QW55" s="203"/>
      <c r="QX55" s="234"/>
      <c r="QY55" s="189">
        <f t="shared" si="142"/>
        <v>1</v>
      </c>
      <c r="QZ55" s="242"/>
      <c r="RA55" s="203"/>
      <c r="RB55" s="234"/>
      <c r="RC55" s="189">
        <f t="shared" si="143"/>
        <v>1</v>
      </c>
      <c r="RD55" s="242"/>
      <c r="RE55" s="203"/>
      <c r="RF55" s="234"/>
      <c r="RG55" s="189">
        <f t="shared" si="144"/>
        <v>1</v>
      </c>
      <c r="RH55" s="242"/>
      <c r="RI55" s="203"/>
      <c r="RJ55" s="234"/>
      <c r="RK55" s="189">
        <f t="shared" si="145"/>
        <v>1</v>
      </c>
      <c r="RL55" s="242"/>
      <c r="RM55" s="203"/>
      <c r="RN55" s="234"/>
      <c r="RO55" s="189">
        <f t="shared" si="146"/>
        <v>1</v>
      </c>
      <c r="RP55" s="242"/>
      <c r="RQ55" s="203"/>
      <c r="RR55" s="234"/>
      <c r="RS55" s="189">
        <f t="shared" si="147"/>
        <v>1</v>
      </c>
      <c r="RT55" s="242"/>
      <c r="RU55" s="203">
        <v>3</v>
      </c>
      <c r="RV55" s="234"/>
      <c r="RW55" s="189">
        <f t="shared" si="148"/>
        <v>4</v>
      </c>
      <c r="RX55" s="242"/>
      <c r="RY55" s="203"/>
      <c r="RZ55" s="234">
        <v>3</v>
      </c>
      <c r="SA55" s="189">
        <f t="shared" si="104"/>
        <v>1</v>
      </c>
      <c r="SB55" s="242"/>
      <c r="SC55" s="203"/>
      <c r="SD55" s="234"/>
      <c r="SE55" s="189">
        <f t="shared" si="105"/>
        <v>1</v>
      </c>
      <c r="SF55" s="242"/>
      <c r="SG55" s="203"/>
      <c r="SH55" s="234"/>
      <c r="SI55" s="189">
        <f t="shared" si="106"/>
        <v>1</v>
      </c>
      <c r="SJ55" s="242"/>
      <c r="SK55" s="203"/>
      <c r="SL55" s="234"/>
      <c r="SM55" s="189">
        <f t="shared" si="107"/>
        <v>1</v>
      </c>
      <c r="SN55" s="242"/>
      <c r="SO55" s="203"/>
      <c r="SP55" s="234"/>
      <c r="SQ55" s="189">
        <f t="shared" si="108"/>
        <v>1</v>
      </c>
      <c r="SR55" s="242"/>
      <c r="SS55" s="203"/>
      <c r="ST55" s="234"/>
      <c r="SU55" s="189">
        <f t="shared" si="109"/>
        <v>1</v>
      </c>
      <c r="SV55" s="242"/>
      <c r="SW55" s="203"/>
      <c r="SX55" s="234"/>
      <c r="SY55" s="189">
        <f t="shared" si="110"/>
        <v>1</v>
      </c>
      <c r="SZ55" s="242"/>
      <c r="TA55" s="203"/>
      <c r="TB55" s="234"/>
      <c r="TC55" s="189">
        <f t="shared" si="111"/>
        <v>1</v>
      </c>
      <c r="TD55" s="242"/>
      <c r="TE55" s="204">
        <f t="shared" si="112"/>
        <v>3</v>
      </c>
      <c r="TF55" s="205">
        <f t="shared" si="113"/>
        <v>0.11538461538461539</v>
      </c>
      <c r="TG55" s="123"/>
      <c r="TH55" s="204">
        <f t="shared" si="114"/>
        <v>3</v>
      </c>
      <c r="TI55" s="205">
        <f t="shared" si="115"/>
        <v>0.11538461538461539</v>
      </c>
      <c r="TJ55" s="124"/>
      <c r="TK55" s="204">
        <f t="shared" si="116"/>
        <v>3</v>
      </c>
      <c r="TL55" s="205">
        <f t="shared" si="117"/>
        <v>0.1111111111111111</v>
      </c>
      <c r="TM55" s="124"/>
      <c r="TN55" s="204">
        <f t="shared" si="118"/>
        <v>9</v>
      </c>
      <c r="TO55" s="205">
        <f t="shared" si="119"/>
        <v>0.11392405063291139</v>
      </c>
    </row>
    <row r="56" spans="1:535" ht="28.5" hidden="1" x14ac:dyDescent="0.45">
      <c r="A56" s="207">
        <v>52</v>
      </c>
      <c r="B56" s="298" t="s">
        <v>340</v>
      </c>
      <c r="C56" s="222" t="s">
        <v>122</v>
      </c>
      <c r="D56" s="211">
        <v>3</v>
      </c>
      <c r="E56" s="223">
        <v>1</v>
      </c>
      <c r="F56" s="224"/>
      <c r="G56" s="211">
        <f t="shared" si="149"/>
        <v>4</v>
      </c>
      <c r="H56" s="225"/>
      <c r="I56" s="223"/>
      <c r="J56" s="224"/>
      <c r="K56" s="211">
        <v>4</v>
      </c>
      <c r="L56" s="225"/>
      <c r="M56" s="223"/>
      <c r="N56" s="224"/>
      <c r="O56" s="211">
        <v>4</v>
      </c>
      <c r="P56" s="226"/>
      <c r="Q56" s="223"/>
      <c r="R56" s="224"/>
      <c r="S56" s="211">
        <v>4</v>
      </c>
      <c r="T56" s="225"/>
      <c r="U56" s="227"/>
      <c r="V56" s="228"/>
      <c r="W56" s="165">
        <f t="shared" si="150"/>
        <v>4</v>
      </c>
      <c r="X56" s="229"/>
      <c r="Y56" s="229"/>
      <c r="Z56" s="165">
        <f t="shared" si="13"/>
        <v>4</v>
      </c>
      <c r="AA56" s="137"/>
      <c r="AB56" s="138"/>
      <c r="AC56" s="169">
        <f t="shared" si="14"/>
        <v>4</v>
      </c>
      <c r="AD56" s="137"/>
      <c r="AE56" s="138"/>
      <c r="AF56" s="169">
        <f t="shared" si="15"/>
        <v>4</v>
      </c>
      <c r="AG56" s="138"/>
      <c r="AH56" s="138"/>
      <c r="AI56" s="170">
        <f t="shared" si="16"/>
        <v>4</v>
      </c>
      <c r="AJ56" s="137"/>
      <c r="AK56" s="137"/>
      <c r="AL56" s="141"/>
      <c r="AM56" s="172">
        <f t="shared" si="17"/>
        <v>4</v>
      </c>
      <c r="AN56" s="137"/>
      <c r="AO56" s="141"/>
      <c r="AP56" s="141">
        <v>1</v>
      </c>
      <c r="AQ56" s="172">
        <f t="shared" si="18"/>
        <v>3</v>
      </c>
      <c r="AR56" s="141"/>
      <c r="AS56" s="137"/>
      <c r="AT56" s="141"/>
      <c r="AU56" s="172">
        <f t="shared" si="19"/>
        <v>3</v>
      </c>
      <c r="AV56" s="138"/>
      <c r="AW56" s="138"/>
      <c r="AX56" s="138"/>
      <c r="AY56" s="169">
        <f t="shared" si="20"/>
        <v>3</v>
      </c>
      <c r="AZ56" s="138"/>
      <c r="BA56" s="138"/>
      <c r="BB56" s="169">
        <f t="shared" si="21"/>
        <v>3</v>
      </c>
      <c r="BC56" s="138"/>
      <c r="BD56" s="138"/>
      <c r="BE56" s="169">
        <f t="shared" si="22"/>
        <v>3</v>
      </c>
      <c r="BF56" s="138"/>
      <c r="BG56" s="138"/>
      <c r="BH56" s="174">
        <f t="shared" si="1"/>
        <v>3</v>
      </c>
      <c r="BI56" s="138"/>
      <c r="BJ56" s="138"/>
      <c r="BK56" s="174">
        <f t="shared" si="23"/>
        <v>3</v>
      </c>
      <c r="BL56" s="138"/>
      <c r="BM56" s="138"/>
      <c r="BN56" s="174">
        <f t="shared" si="24"/>
        <v>3</v>
      </c>
      <c r="BO56" s="138"/>
      <c r="BP56" s="138"/>
      <c r="BQ56" s="174">
        <f t="shared" si="25"/>
        <v>3</v>
      </c>
      <c r="BR56" s="138"/>
      <c r="BS56" s="138"/>
      <c r="BT56" s="174">
        <f t="shared" si="151"/>
        <v>3</v>
      </c>
      <c r="BU56" s="138"/>
      <c r="BV56" s="138">
        <v>3</v>
      </c>
      <c r="BW56" s="174">
        <f t="shared" si="26"/>
        <v>0</v>
      </c>
      <c r="BX56" s="138"/>
      <c r="BY56" s="138"/>
      <c r="BZ56" s="174">
        <f t="shared" si="27"/>
        <v>0</v>
      </c>
      <c r="CA56" s="138"/>
      <c r="CB56" s="138"/>
      <c r="CC56" s="175">
        <f t="shared" si="28"/>
        <v>0</v>
      </c>
      <c r="CD56" s="141"/>
      <c r="CE56" s="141"/>
      <c r="CF56" s="176">
        <f t="shared" si="29"/>
        <v>0</v>
      </c>
      <c r="CG56" s="141"/>
      <c r="CH56" s="141"/>
      <c r="CI56" s="176">
        <f t="shared" si="30"/>
        <v>0</v>
      </c>
      <c r="CJ56" s="141"/>
      <c r="CK56" s="141"/>
      <c r="CL56" s="177">
        <f t="shared" si="31"/>
        <v>0</v>
      </c>
      <c r="CM56" s="141"/>
      <c r="CN56" s="141"/>
      <c r="CO56" s="141"/>
      <c r="CP56" s="177">
        <f t="shared" si="32"/>
        <v>0</v>
      </c>
      <c r="CQ56" s="141"/>
      <c r="CR56" s="141">
        <v>4</v>
      </c>
      <c r="CS56" s="141"/>
      <c r="CT56" s="176">
        <f t="shared" si="33"/>
        <v>4</v>
      </c>
      <c r="CU56" s="230"/>
      <c r="CV56" s="141"/>
      <c r="CW56" s="141"/>
      <c r="CX56" s="176">
        <f t="shared" si="34"/>
        <v>4</v>
      </c>
      <c r="CY56" s="141"/>
      <c r="CZ56" s="141"/>
      <c r="DA56" s="141"/>
      <c r="DB56" s="176">
        <f t="shared" si="3"/>
        <v>4</v>
      </c>
      <c r="DC56" s="141"/>
      <c r="DD56" s="141"/>
      <c r="DE56" s="175">
        <f t="shared" si="35"/>
        <v>4</v>
      </c>
      <c r="DF56" s="179"/>
      <c r="DG56" s="141"/>
      <c r="DH56" s="141"/>
      <c r="DI56" s="176">
        <f t="shared" si="36"/>
        <v>4</v>
      </c>
      <c r="DJ56" s="180"/>
      <c r="DK56" s="180"/>
      <c r="DL56" s="176">
        <f t="shared" si="37"/>
        <v>4</v>
      </c>
      <c r="DM56" s="141"/>
      <c r="DN56" s="141"/>
      <c r="DO56" s="177">
        <f t="shared" si="38"/>
        <v>4</v>
      </c>
      <c r="DP56" s="137"/>
      <c r="DQ56" s="141"/>
      <c r="DR56" s="141"/>
      <c r="DS56" s="177">
        <f t="shared" si="39"/>
        <v>4</v>
      </c>
      <c r="DT56" s="137"/>
      <c r="DU56" s="141"/>
      <c r="DV56" s="141"/>
      <c r="DW56" s="177">
        <f t="shared" si="40"/>
        <v>4</v>
      </c>
      <c r="DX56" s="141"/>
      <c r="DY56" s="141"/>
      <c r="DZ56" s="177">
        <f t="shared" si="41"/>
        <v>4</v>
      </c>
      <c r="EA56" s="138"/>
      <c r="EB56" s="138"/>
      <c r="EC56" s="175">
        <f t="shared" si="42"/>
        <v>4</v>
      </c>
      <c r="ED56" s="137"/>
      <c r="EE56" s="138"/>
      <c r="EF56" s="138"/>
      <c r="EG56" s="174">
        <f t="shared" si="43"/>
        <v>4</v>
      </c>
      <c r="EH56" s="138"/>
      <c r="EI56" s="138"/>
      <c r="EJ56" s="174">
        <f t="shared" si="44"/>
        <v>4</v>
      </c>
      <c r="EK56" s="231"/>
      <c r="EL56" s="231"/>
      <c r="EM56" s="182">
        <f t="shared" si="45"/>
        <v>4</v>
      </c>
      <c r="EN56" s="137"/>
      <c r="EO56" s="231"/>
      <c r="EP56" s="231"/>
      <c r="EQ56" s="182">
        <f t="shared" si="46"/>
        <v>4</v>
      </c>
      <c r="ER56" s="232"/>
      <c r="ES56" s="232"/>
      <c r="ET56" s="184">
        <f t="shared" si="47"/>
        <v>4</v>
      </c>
      <c r="EU56" s="137"/>
      <c r="EV56" s="232"/>
      <c r="EW56" s="232"/>
      <c r="EX56" s="184">
        <f t="shared" si="48"/>
        <v>4</v>
      </c>
      <c r="EY56" s="233"/>
      <c r="EZ56" s="231"/>
      <c r="FA56" s="231"/>
      <c r="FB56" s="184">
        <f t="shared" si="49"/>
        <v>4</v>
      </c>
      <c r="FC56" s="231"/>
      <c r="FD56" s="231">
        <v>3</v>
      </c>
      <c r="FE56" s="182">
        <f t="shared" si="50"/>
        <v>1</v>
      </c>
      <c r="FF56" s="231"/>
      <c r="FG56" s="231"/>
      <c r="FH56" s="182">
        <f t="shared" si="51"/>
        <v>1</v>
      </c>
      <c r="FI56" s="231"/>
      <c r="FJ56" s="231"/>
      <c r="FK56" s="182">
        <f t="shared" si="52"/>
        <v>1</v>
      </c>
      <c r="FL56" s="231"/>
      <c r="FM56" s="231"/>
      <c r="FN56" s="182">
        <f t="shared" si="53"/>
        <v>1</v>
      </c>
      <c r="FO56" s="137"/>
      <c r="FP56" s="231"/>
      <c r="FQ56" s="231"/>
      <c r="FR56" s="182">
        <f t="shared" si="54"/>
        <v>1</v>
      </c>
      <c r="FS56" s="137"/>
      <c r="FT56" s="231"/>
      <c r="FU56" s="231"/>
      <c r="FV56" s="182">
        <f t="shared" si="55"/>
        <v>1</v>
      </c>
      <c r="FW56" s="137"/>
      <c r="FX56" s="231"/>
      <c r="FY56" s="231"/>
      <c r="FZ56" s="182">
        <f t="shared" si="56"/>
        <v>1</v>
      </c>
      <c r="GA56" s="231"/>
      <c r="GB56" s="231"/>
      <c r="GC56" s="182">
        <f t="shared" si="57"/>
        <v>1</v>
      </c>
      <c r="GD56" s="231"/>
      <c r="GE56" s="231"/>
      <c r="GF56" s="188">
        <f t="shared" si="58"/>
        <v>1</v>
      </c>
      <c r="GG56" s="137"/>
      <c r="GH56" s="231">
        <v>3</v>
      </c>
      <c r="GI56" s="231"/>
      <c r="GJ56" s="188">
        <f t="shared" si="120"/>
        <v>4</v>
      </c>
      <c r="GK56" s="137"/>
      <c r="GL56" s="231"/>
      <c r="GM56" s="231"/>
      <c r="GN56" s="182">
        <f t="shared" si="121"/>
        <v>4</v>
      </c>
      <c r="GO56" s="231"/>
      <c r="GP56" s="231"/>
      <c r="GQ56" s="182">
        <f t="shared" si="59"/>
        <v>4</v>
      </c>
      <c r="GR56" s="231"/>
      <c r="GS56" s="231"/>
      <c r="GT56" s="182">
        <f t="shared" si="60"/>
        <v>4</v>
      </c>
      <c r="GU56" s="231"/>
      <c r="GV56" s="231"/>
      <c r="GW56" s="182">
        <f t="shared" si="61"/>
        <v>4</v>
      </c>
      <c r="GX56" s="231"/>
      <c r="GY56" s="231"/>
      <c r="GZ56" s="182">
        <f t="shared" si="62"/>
        <v>4</v>
      </c>
      <c r="HA56" s="138"/>
      <c r="HB56" s="231"/>
      <c r="HC56" s="182">
        <f t="shared" si="63"/>
        <v>4</v>
      </c>
      <c r="HD56" s="138"/>
      <c r="HE56" s="231"/>
      <c r="HF56" s="182">
        <f t="shared" si="64"/>
        <v>4</v>
      </c>
      <c r="HG56" s="231"/>
      <c r="HH56" s="231">
        <v>4</v>
      </c>
      <c r="HI56" s="182">
        <f t="shared" si="4"/>
        <v>0</v>
      </c>
      <c r="HJ56" s="231"/>
      <c r="HK56" s="231"/>
      <c r="HL56" s="182">
        <f t="shared" si="5"/>
        <v>0</v>
      </c>
      <c r="HM56" s="137"/>
      <c r="HN56" s="231"/>
      <c r="HO56" s="231"/>
      <c r="HP56" s="182">
        <f t="shared" si="65"/>
        <v>0</v>
      </c>
      <c r="HQ56" s="231"/>
      <c r="HR56" s="231"/>
      <c r="HS56" s="231"/>
      <c r="HT56" s="182">
        <f t="shared" si="66"/>
        <v>0</v>
      </c>
      <c r="HU56" s="231"/>
      <c r="HV56" s="231"/>
      <c r="HW56" s="231"/>
      <c r="HX56" s="182">
        <f t="shared" si="67"/>
        <v>0</v>
      </c>
      <c r="HY56" s="231"/>
      <c r="HZ56" s="231"/>
      <c r="IA56" s="182">
        <f t="shared" si="68"/>
        <v>0</v>
      </c>
      <c r="IB56" s="231"/>
      <c r="IC56" s="231"/>
      <c r="ID56" s="182">
        <f t="shared" si="69"/>
        <v>0</v>
      </c>
      <c r="IE56" s="138"/>
      <c r="IF56" s="138"/>
      <c r="IG56" s="175">
        <f t="shared" si="70"/>
        <v>0</v>
      </c>
      <c r="IH56" s="137"/>
      <c r="II56" s="138"/>
      <c r="IJ56" s="138"/>
      <c r="IK56" s="175">
        <f t="shared" si="71"/>
        <v>0</v>
      </c>
      <c r="IL56" s="137"/>
      <c r="IM56" s="231"/>
      <c r="IN56" s="231"/>
      <c r="IO56" s="182">
        <f t="shared" si="72"/>
        <v>0</v>
      </c>
      <c r="IP56" s="231"/>
      <c r="IQ56" s="231"/>
      <c r="IR56" s="182">
        <f t="shared" si="6"/>
        <v>0</v>
      </c>
      <c r="IS56" s="231"/>
      <c r="IT56" s="231"/>
      <c r="IU56" s="182">
        <f t="shared" si="7"/>
        <v>0</v>
      </c>
      <c r="IV56" s="231"/>
      <c r="IW56" s="231"/>
      <c r="IX56" s="182">
        <f t="shared" si="8"/>
        <v>0</v>
      </c>
      <c r="IY56" s="234"/>
      <c r="IZ56" s="234"/>
      <c r="JA56" s="189">
        <f t="shared" si="9"/>
        <v>0</v>
      </c>
      <c r="JB56" s="234"/>
      <c r="JC56" s="234"/>
      <c r="JD56" s="189">
        <f t="shared" si="73"/>
        <v>0</v>
      </c>
      <c r="JE56" s="234"/>
      <c r="JF56" s="234"/>
      <c r="JG56" s="189">
        <f t="shared" si="74"/>
        <v>0</v>
      </c>
      <c r="JH56" s="141"/>
      <c r="JI56" s="141"/>
      <c r="JJ56" s="190">
        <f t="shared" si="75"/>
        <v>0</v>
      </c>
      <c r="JK56" s="137"/>
      <c r="JL56" s="141"/>
      <c r="JM56" s="141"/>
      <c r="JN56" s="190">
        <f t="shared" si="76"/>
        <v>0</v>
      </c>
      <c r="JO56" s="137"/>
      <c r="JP56" s="235">
        <v>4</v>
      </c>
      <c r="JQ56" s="235"/>
      <c r="JR56" s="191">
        <f t="shared" si="77"/>
        <v>4</v>
      </c>
      <c r="JS56" s="155"/>
      <c r="JT56" s="236"/>
      <c r="JU56" s="236"/>
      <c r="JV56" s="194">
        <f t="shared" si="78"/>
        <v>4</v>
      </c>
      <c r="JW56" s="235"/>
      <c r="JX56" s="235"/>
      <c r="JY56" s="194">
        <f t="shared" si="79"/>
        <v>4</v>
      </c>
      <c r="JZ56" s="138"/>
      <c r="KA56" s="138"/>
      <c r="KB56" s="190">
        <f t="shared" si="80"/>
        <v>4</v>
      </c>
      <c r="KC56" s="155"/>
      <c r="KD56" s="138"/>
      <c r="KE56" s="138"/>
      <c r="KF56" s="190">
        <f t="shared" si="81"/>
        <v>4</v>
      </c>
      <c r="KG56" s="234"/>
      <c r="KH56" s="234"/>
      <c r="KI56" s="191">
        <f t="shared" si="82"/>
        <v>4</v>
      </c>
      <c r="KJ56" s="155"/>
      <c r="KK56" s="234"/>
      <c r="KL56" s="234"/>
      <c r="KM56" s="191">
        <f t="shared" si="83"/>
        <v>4</v>
      </c>
      <c r="KN56" s="155"/>
      <c r="KO56" s="234"/>
      <c r="KP56" s="234"/>
      <c r="KQ56" s="191">
        <f t="shared" si="84"/>
        <v>4</v>
      </c>
      <c r="KR56" s="138"/>
      <c r="KS56" s="138"/>
      <c r="KT56" s="174">
        <f t="shared" si="85"/>
        <v>4</v>
      </c>
      <c r="KU56" s="138"/>
      <c r="KV56" s="138"/>
      <c r="KW56" s="138"/>
      <c r="KX56" s="194">
        <f t="shared" si="86"/>
        <v>4</v>
      </c>
      <c r="KY56" s="236"/>
      <c r="KZ56" s="236"/>
      <c r="LA56" s="236"/>
      <c r="LB56" s="194">
        <f t="shared" si="87"/>
        <v>4</v>
      </c>
      <c r="LC56" s="236"/>
      <c r="LD56" s="236"/>
      <c r="LE56" s="194">
        <f t="shared" si="10"/>
        <v>4</v>
      </c>
      <c r="LF56" s="138"/>
      <c r="LG56" s="138"/>
      <c r="LH56" s="174">
        <f t="shared" si="11"/>
        <v>4</v>
      </c>
      <c r="LI56" s="237"/>
      <c r="LJ56" s="237"/>
      <c r="LK56" s="196">
        <f t="shared" si="88"/>
        <v>4</v>
      </c>
      <c r="LL56" s="138"/>
      <c r="LM56" s="138"/>
      <c r="LN56" s="138"/>
      <c r="LO56" s="174">
        <f t="shared" si="89"/>
        <v>4</v>
      </c>
      <c r="LP56" s="138"/>
      <c r="LQ56" s="138"/>
      <c r="LR56" s="138"/>
      <c r="LS56" s="174">
        <f t="shared" si="90"/>
        <v>4</v>
      </c>
      <c r="LT56" s="238"/>
      <c r="LU56" s="138"/>
      <c r="LV56" s="138"/>
      <c r="LW56" s="174">
        <f t="shared" si="91"/>
        <v>4</v>
      </c>
      <c r="LX56" s="238"/>
      <c r="LY56" s="138"/>
      <c r="LZ56" s="138"/>
      <c r="MA56" s="174">
        <f t="shared" si="92"/>
        <v>4</v>
      </c>
      <c r="MB56" s="238"/>
      <c r="MC56" s="138"/>
      <c r="MD56" s="138"/>
      <c r="ME56" s="174">
        <f t="shared" si="93"/>
        <v>4</v>
      </c>
      <c r="MF56" s="238"/>
      <c r="MG56" s="231"/>
      <c r="MH56" s="231"/>
      <c r="MI56" s="182">
        <f t="shared" si="94"/>
        <v>4</v>
      </c>
      <c r="MJ56" s="239"/>
      <c r="MK56" s="231"/>
      <c r="ML56" s="231"/>
      <c r="MM56" s="182">
        <f t="shared" si="95"/>
        <v>4</v>
      </c>
      <c r="MN56" s="239"/>
      <c r="MO56" s="138"/>
      <c r="MP56" s="138"/>
      <c r="MQ56" s="174">
        <f t="shared" si="96"/>
        <v>4</v>
      </c>
      <c r="MR56" s="238"/>
      <c r="MS56" s="138"/>
      <c r="MT56" s="138"/>
      <c r="MU56" s="174">
        <f t="shared" si="97"/>
        <v>4</v>
      </c>
      <c r="MV56" s="238"/>
      <c r="MW56" s="138"/>
      <c r="MX56" s="138"/>
      <c r="MY56" s="174">
        <f t="shared" si="98"/>
        <v>4</v>
      </c>
      <c r="MZ56" s="238"/>
      <c r="NA56" s="240"/>
      <c r="NB56" s="240"/>
      <c r="NC56" s="201">
        <f t="shared" si="122"/>
        <v>4</v>
      </c>
      <c r="ND56" s="241"/>
      <c r="NE56" s="240"/>
      <c r="NF56" s="240"/>
      <c r="NG56" s="201">
        <f t="shared" si="123"/>
        <v>4</v>
      </c>
      <c r="NH56" s="241"/>
      <c r="NI56" s="240"/>
      <c r="NJ56" s="240"/>
      <c r="NK56" s="201">
        <f t="shared" si="124"/>
        <v>4</v>
      </c>
      <c r="NL56" s="241"/>
      <c r="NM56" s="240"/>
      <c r="NN56" s="240">
        <v>3</v>
      </c>
      <c r="NO56" s="201">
        <f t="shared" si="125"/>
        <v>1</v>
      </c>
      <c r="NP56" s="241"/>
      <c r="NQ56" s="234"/>
      <c r="NR56" s="234"/>
      <c r="NS56" s="189">
        <f t="shared" si="126"/>
        <v>1</v>
      </c>
      <c r="NT56" s="242"/>
      <c r="NU56" s="234"/>
      <c r="NV56" s="234"/>
      <c r="NW56" s="189">
        <f t="shared" si="99"/>
        <v>1</v>
      </c>
      <c r="NX56" s="242"/>
      <c r="NY56" s="234"/>
      <c r="NZ56" s="234"/>
      <c r="OA56" s="189">
        <f t="shared" si="100"/>
        <v>1</v>
      </c>
      <c r="OB56" s="242"/>
      <c r="OC56" s="234"/>
      <c r="OD56" s="234"/>
      <c r="OE56" s="189">
        <f t="shared" si="101"/>
        <v>1</v>
      </c>
      <c r="OF56" s="242"/>
      <c r="OG56" s="234"/>
      <c r="OH56" s="234"/>
      <c r="OI56" s="189">
        <f t="shared" si="102"/>
        <v>1</v>
      </c>
      <c r="OJ56" s="242"/>
      <c r="OK56" s="234"/>
      <c r="OL56" s="234"/>
      <c r="OM56" s="189">
        <f t="shared" si="103"/>
        <v>1</v>
      </c>
      <c r="ON56" s="242"/>
      <c r="OO56" s="234"/>
      <c r="OP56" s="234"/>
      <c r="OQ56" s="189">
        <f t="shared" si="127"/>
        <v>1</v>
      </c>
      <c r="OR56" s="242"/>
      <c r="OS56" s="234"/>
      <c r="OT56" s="234"/>
      <c r="OU56" s="189">
        <f t="shared" si="128"/>
        <v>1</v>
      </c>
      <c r="OV56" s="242"/>
      <c r="OW56" s="234"/>
      <c r="OX56" s="234"/>
      <c r="OY56" s="189">
        <f t="shared" si="129"/>
        <v>1</v>
      </c>
      <c r="OZ56" s="242"/>
      <c r="PA56" s="234"/>
      <c r="PB56" s="234"/>
      <c r="PC56" s="189">
        <f t="shared" si="130"/>
        <v>1</v>
      </c>
      <c r="PD56" s="242"/>
      <c r="PE56" s="234"/>
      <c r="PF56" s="234"/>
      <c r="PG56" s="189">
        <f t="shared" si="131"/>
        <v>1</v>
      </c>
      <c r="PH56" s="242"/>
      <c r="PI56" s="234"/>
      <c r="PJ56" s="234"/>
      <c r="PK56" s="189">
        <f t="shared" si="132"/>
        <v>1</v>
      </c>
      <c r="PL56" s="242"/>
      <c r="PM56" s="234"/>
      <c r="PN56" s="234"/>
      <c r="PO56" s="189">
        <f t="shared" si="133"/>
        <v>1</v>
      </c>
      <c r="PP56" s="242"/>
      <c r="PQ56" s="234"/>
      <c r="PR56" s="234"/>
      <c r="PS56" s="189">
        <f t="shared" si="134"/>
        <v>1</v>
      </c>
      <c r="PT56" s="242"/>
      <c r="PU56" s="234"/>
      <c r="PV56" s="234"/>
      <c r="PW56" s="189">
        <f t="shared" si="135"/>
        <v>1</v>
      </c>
      <c r="PX56" s="242"/>
      <c r="PY56" s="234"/>
      <c r="PZ56" s="234"/>
      <c r="QA56" s="189">
        <f t="shared" si="136"/>
        <v>1</v>
      </c>
      <c r="QB56" s="242"/>
      <c r="QC56" s="234"/>
      <c r="QD56" s="234"/>
      <c r="QE56" s="189">
        <f t="shared" si="137"/>
        <v>1</v>
      </c>
      <c r="QF56" s="242"/>
      <c r="QG56" s="234"/>
      <c r="QH56" s="234"/>
      <c r="QI56" s="189">
        <f t="shared" si="138"/>
        <v>1</v>
      </c>
      <c r="QJ56" s="242"/>
      <c r="QK56" s="234"/>
      <c r="QL56" s="234"/>
      <c r="QM56" s="189">
        <f t="shared" si="139"/>
        <v>1</v>
      </c>
      <c r="QN56" s="242"/>
      <c r="QO56" s="234"/>
      <c r="QP56" s="234"/>
      <c r="QQ56" s="189">
        <f t="shared" si="140"/>
        <v>1</v>
      </c>
      <c r="QR56" s="242"/>
      <c r="QS56" s="203"/>
      <c r="QT56" s="234"/>
      <c r="QU56" s="189">
        <f t="shared" si="141"/>
        <v>1</v>
      </c>
      <c r="QV56" s="242"/>
      <c r="QW56" s="203"/>
      <c r="QX56" s="234"/>
      <c r="QY56" s="189">
        <f t="shared" si="142"/>
        <v>1</v>
      </c>
      <c r="QZ56" s="242"/>
      <c r="RA56" s="203"/>
      <c r="RB56" s="234"/>
      <c r="RC56" s="189">
        <f t="shared" si="143"/>
        <v>1</v>
      </c>
      <c r="RD56" s="242"/>
      <c r="RE56" s="203"/>
      <c r="RF56" s="234"/>
      <c r="RG56" s="189">
        <f t="shared" si="144"/>
        <v>1</v>
      </c>
      <c r="RH56" s="242"/>
      <c r="RI56" s="203"/>
      <c r="RJ56" s="234"/>
      <c r="RK56" s="189">
        <f t="shared" si="145"/>
        <v>1</v>
      </c>
      <c r="RL56" s="242"/>
      <c r="RM56" s="203"/>
      <c r="RN56" s="234"/>
      <c r="RO56" s="189">
        <f t="shared" si="146"/>
        <v>1</v>
      </c>
      <c r="RP56" s="242"/>
      <c r="RQ56" s="203"/>
      <c r="RR56" s="234"/>
      <c r="RS56" s="189">
        <f t="shared" si="147"/>
        <v>1</v>
      </c>
      <c r="RT56" s="242"/>
      <c r="RU56" s="203">
        <v>3</v>
      </c>
      <c r="RV56" s="234"/>
      <c r="RW56" s="189">
        <f t="shared" si="148"/>
        <v>4</v>
      </c>
      <c r="RX56" s="242"/>
      <c r="RY56" s="203"/>
      <c r="RZ56" s="234">
        <v>3</v>
      </c>
      <c r="SA56" s="189">
        <f t="shared" si="104"/>
        <v>1</v>
      </c>
      <c r="SB56" s="242"/>
      <c r="SC56" s="203"/>
      <c r="SD56" s="234"/>
      <c r="SE56" s="189">
        <f t="shared" si="105"/>
        <v>1</v>
      </c>
      <c r="SF56" s="242"/>
      <c r="SG56" s="203"/>
      <c r="SH56" s="234"/>
      <c r="SI56" s="189">
        <f t="shared" si="106"/>
        <v>1</v>
      </c>
      <c r="SJ56" s="242"/>
      <c r="SK56" s="203"/>
      <c r="SL56" s="234"/>
      <c r="SM56" s="189">
        <f t="shared" si="107"/>
        <v>1</v>
      </c>
      <c r="SN56" s="242"/>
      <c r="SO56" s="203"/>
      <c r="SP56" s="234"/>
      <c r="SQ56" s="189">
        <f t="shared" si="108"/>
        <v>1</v>
      </c>
      <c r="SR56" s="242"/>
      <c r="SS56" s="203"/>
      <c r="ST56" s="234"/>
      <c r="SU56" s="189">
        <f t="shared" si="109"/>
        <v>1</v>
      </c>
      <c r="SV56" s="242"/>
      <c r="SW56" s="203"/>
      <c r="SX56" s="234"/>
      <c r="SY56" s="189">
        <f t="shared" si="110"/>
        <v>1</v>
      </c>
      <c r="SZ56" s="242"/>
      <c r="TA56" s="203"/>
      <c r="TB56" s="234"/>
      <c r="TC56" s="189">
        <f t="shared" si="111"/>
        <v>1</v>
      </c>
      <c r="TD56" s="242"/>
      <c r="TE56" s="204">
        <f t="shared" si="112"/>
        <v>3</v>
      </c>
      <c r="TF56" s="205">
        <f t="shared" si="113"/>
        <v>0.11538461538461539</v>
      </c>
      <c r="TG56" s="123"/>
      <c r="TH56" s="204">
        <f t="shared" si="114"/>
        <v>4</v>
      </c>
      <c r="TI56" s="205">
        <f t="shared" si="115"/>
        <v>0.15384615384615385</v>
      </c>
      <c r="TJ56" s="124"/>
      <c r="TK56" s="204">
        <f t="shared" si="116"/>
        <v>3</v>
      </c>
      <c r="TL56" s="205">
        <f t="shared" si="117"/>
        <v>0.1111111111111111</v>
      </c>
      <c r="TM56" s="124"/>
      <c r="TN56" s="204">
        <f t="shared" si="118"/>
        <v>10</v>
      </c>
      <c r="TO56" s="205">
        <f t="shared" si="119"/>
        <v>0.12658227848101267</v>
      </c>
    </row>
    <row r="57" spans="1:535" ht="28.5" hidden="1" x14ac:dyDescent="0.45">
      <c r="A57" s="207">
        <v>53</v>
      </c>
      <c r="B57" s="298" t="s">
        <v>341</v>
      </c>
      <c r="C57" s="222" t="s">
        <v>122</v>
      </c>
      <c r="D57" s="211">
        <v>3</v>
      </c>
      <c r="E57" s="223">
        <v>3</v>
      </c>
      <c r="F57" s="224"/>
      <c r="G57" s="211">
        <f t="shared" si="149"/>
        <v>6</v>
      </c>
      <c r="H57" s="225"/>
      <c r="I57" s="223"/>
      <c r="J57" s="224"/>
      <c r="K57" s="211">
        <v>6</v>
      </c>
      <c r="L57" s="225"/>
      <c r="M57" s="223"/>
      <c r="N57" s="224"/>
      <c r="O57" s="211">
        <v>6</v>
      </c>
      <c r="P57" s="226"/>
      <c r="Q57" s="223"/>
      <c r="R57" s="224"/>
      <c r="S57" s="211">
        <v>6</v>
      </c>
      <c r="T57" s="225"/>
      <c r="U57" s="227"/>
      <c r="V57" s="228"/>
      <c r="W57" s="165">
        <f t="shared" si="150"/>
        <v>6</v>
      </c>
      <c r="X57" s="229"/>
      <c r="Y57" s="229"/>
      <c r="Z57" s="165">
        <f t="shared" si="13"/>
        <v>6</v>
      </c>
      <c r="AA57" s="137"/>
      <c r="AB57" s="138"/>
      <c r="AC57" s="169">
        <f t="shared" si="14"/>
        <v>6</v>
      </c>
      <c r="AD57" s="137"/>
      <c r="AE57" s="138"/>
      <c r="AF57" s="169">
        <f t="shared" si="15"/>
        <v>6</v>
      </c>
      <c r="AG57" s="138"/>
      <c r="AH57" s="138"/>
      <c r="AI57" s="170">
        <f t="shared" si="16"/>
        <v>6</v>
      </c>
      <c r="AJ57" s="137"/>
      <c r="AK57" s="137"/>
      <c r="AL57" s="141"/>
      <c r="AM57" s="172">
        <f t="shared" si="17"/>
        <v>6</v>
      </c>
      <c r="AN57" s="137"/>
      <c r="AO57" s="141"/>
      <c r="AP57" s="141">
        <v>3</v>
      </c>
      <c r="AQ57" s="172">
        <f t="shared" si="18"/>
        <v>3</v>
      </c>
      <c r="AR57" s="141"/>
      <c r="AS57" s="137"/>
      <c r="AT57" s="141"/>
      <c r="AU57" s="172">
        <f t="shared" si="19"/>
        <v>3</v>
      </c>
      <c r="AV57" s="138"/>
      <c r="AW57" s="138"/>
      <c r="AX57" s="138"/>
      <c r="AY57" s="169">
        <f t="shared" si="20"/>
        <v>3</v>
      </c>
      <c r="AZ57" s="138"/>
      <c r="BA57" s="138"/>
      <c r="BB57" s="169">
        <f t="shared" si="21"/>
        <v>3</v>
      </c>
      <c r="BC57" s="138"/>
      <c r="BD57" s="138"/>
      <c r="BE57" s="169">
        <f t="shared" si="22"/>
        <v>3</v>
      </c>
      <c r="BF57" s="138"/>
      <c r="BG57" s="138"/>
      <c r="BH57" s="174">
        <f t="shared" si="1"/>
        <v>3</v>
      </c>
      <c r="BI57" s="138"/>
      <c r="BJ57" s="138"/>
      <c r="BK57" s="174">
        <f t="shared" si="23"/>
        <v>3</v>
      </c>
      <c r="BL57" s="138"/>
      <c r="BM57" s="138"/>
      <c r="BN57" s="174">
        <f t="shared" si="24"/>
        <v>3</v>
      </c>
      <c r="BO57" s="138"/>
      <c r="BP57" s="138"/>
      <c r="BQ57" s="174">
        <f t="shared" si="25"/>
        <v>3</v>
      </c>
      <c r="BR57" s="138"/>
      <c r="BS57" s="138"/>
      <c r="BT57" s="174">
        <f t="shared" si="151"/>
        <v>3</v>
      </c>
      <c r="BU57" s="138"/>
      <c r="BV57" s="138"/>
      <c r="BW57" s="174">
        <f t="shared" si="26"/>
        <v>3</v>
      </c>
      <c r="BX57" s="138"/>
      <c r="BY57" s="138"/>
      <c r="BZ57" s="174">
        <f t="shared" si="27"/>
        <v>3</v>
      </c>
      <c r="CA57" s="138"/>
      <c r="CB57" s="138"/>
      <c r="CC57" s="175">
        <f t="shared" si="28"/>
        <v>3</v>
      </c>
      <c r="CD57" s="141"/>
      <c r="CE57" s="141"/>
      <c r="CF57" s="176">
        <f t="shared" si="29"/>
        <v>3</v>
      </c>
      <c r="CG57" s="141"/>
      <c r="CH57" s="141"/>
      <c r="CI57" s="176">
        <f t="shared" si="30"/>
        <v>3</v>
      </c>
      <c r="CJ57" s="141"/>
      <c r="CK57" s="141"/>
      <c r="CL57" s="177">
        <f t="shared" si="31"/>
        <v>3</v>
      </c>
      <c r="CM57" s="141"/>
      <c r="CN57" s="141"/>
      <c r="CO57" s="141">
        <v>3</v>
      </c>
      <c r="CP57" s="177">
        <f t="shared" si="32"/>
        <v>0</v>
      </c>
      <c r="CQ57" s="141"/>
      <c r="CR57" s="141">
        <v>3</v>
      </c>
      <c r="CS57" s="141"/>
      <c r="CT57" s="176">
        <f t="shared" si="33"/>
        <v>3</v>
      </c>
      <c r="CU57" s="230"/>
      <c r="CV57" s="141"/>
      <c r="CW57" s="141"/>
      <c r="CX57" s="176">
        <f t="shared" si="34"/>
        <v>3</v>
      </c>
      <c r="CY57" s="141"/>
      <c r="CZ57" s="141"/>
      <c r="DA57" s="141"/>
      <c r="DB57" s="176">
        <f t="shared" si="3"/>
        <v>3</v>
      </c>
      <c r="DC57" s="141"/>
      <c r="DD57" s="141"/>
      <c r="DE57" s="175">
        <f t="shared" si="35"/>
        <v>3</v>
      </c>
      <c r="DF57" s="179"/>
      <c r="DG57" s="141"/>
      <c r="DH57" s="141"/>
      <c r="DI57" s="176">
        <f t="shared" si="36"/>
        <v>3</v>
      </c>
      <c r="DJ57" s="180"/>
      <c r="DK57" s="180"/>
      <c r="DL57" s="176">
        <f t="shared" si="37"/>
        <v>3</v>
      </c>
      <c r="DM57" s="141"/>
      <c r="DN57" s="141"/>
      <c r="DO57" s="177">
        <f t="shared" si="38"/>
        <v>3</v>
      </c>
      <c r="DP57" s="137"/>
      <c r="DQ57" s="141"/>
      <c r="DR57" s="141"/>
      <c r="DS57" s="177">
        <f t="shared" si="39"/>
        <v>3</v>
      </c>
      <c r="DT57" s="137"/>
      <c r="DU57" s="141"/>
      <c r="DV57" s="141"/>
      <c r="DW57" s="177">
        <f t="shared" si="40"/>
        <v>3</v>
      </c>
      <c r="DX57" s="141"/>
      <c r="DY57" s="141"/>
      <c r="DZ57" s="177">
        <f t="shared" si="41"/>
        <v>3</v>
      </c>
      <c r="EA57" s="138"/>
      <c r="EB57" s="138"/>
      <c r="EC57" s="175">
        <f t="shared" si="42"/>
        <v>3</v>
      </c>
      <c r="ED57" s="137"/>
      <c r="EE57" s="138"/>
      <c r="EF57" s="138"/>
      <c r="EG57" s="174">
        <f t="shared" si="43"/>
        <v>3</v>
      </c>
      <c r="EH57" s="138"/>
      <c r="EI57" s="138"/>
      <c r="EJ57" s="174">
        <f t="shared" si="44"/>
        <v>3</v>
      </c>
      <c r="EK57" s="231"/>
      <c r="EL57" s="231"/>
      <c r="EM57" s="182">
        <f t="shared" si="45"/>
        <v>3</v>
      </c>
      <c r="EN57" s="137"/>
      <c r="EO57" s="231"/>
      <c r="EP57" s="231"/>
      <c r="EQ57" s="182">
        <f t="shared" si="46"/>
        <v>3</v>
      </c>
      <c r="ER57" s="232"/>
      <c r="ES57" s="232"/>
      <c r="ET57" s="184">
        <f t="shared" si="47"/>
        <v>3</v>
      </c>
      <c r="EU57" s="137"/>
      <c r="EV57" s="232"/>
      <c r="EW57" s="232"/>
      <c r="EX57" s="184">
        <f t="shared" si="48"/>
        <v>3</v>
      </c>
      <c r="EY57" s="233"/>
      <c r="EZ57" s="231"/>
      <c r="FA57" s="231"/>
      <c r="FB57" s="184">
        <f t="shared" si="49"/>
        <v>3</v>
      </c>
      <c r="FC57" s="231"/>
      <c r="FD57" s="231">
        <v>3</v>
      </c>
      <c r="FE57" s="182">
        <f t="shared" si="50"/>
        <v>0</v>
      </c>
      <c r="FF57" s="231"/>
      <c r="FG57" s="231"/>
      <c r="FH57" s="182">
        <f t="shared" si="51"/>
        <v>0</v>
      </c>
      <c r="FI57" s="231"/>
      <c r="FJ57" s="231"/>
      <c r="FK57" s="182">
        <f t="shared" si="52"/>
        <v>0</v>
      </c>
      <c r="FL57" s="231"/>
      <c r="FM57" s="231"/>
      <c r="FN57" s="182">
        <f t="shared" si="53"/>
        <v>0</v>
      </c>
      <c r="FO57" s="137"/>
      <c r="FP57" s="231"/>
      <c r="FQ57" s="231"/>
      <c r="FR57" s="182">
        <f t="shared" si="54"/>
        <v>0</v>
      </c>
      <c r="FS57" s="137"/>
      <c r="FT57" s="231"/>
      <c r="FU57" s="231"/>
      <c r="FV57" s="182">
        <f t="shared" si="55"/>
        <v>0</v>
      </c>
      <c r="FW57" s="137"/>
      <c r="FX57" s="231"/>
      <c r="FY57" s="231"/>
      <c r="FZ57" s="182">
        <f t="shared" si="56"/>
        <v>0</v>
      </c>
      <c r="GA57" s="231"/>
      <c r="GB57" s="231"/>
      <c r="GC57" s="182">
        <f t="shared" si="57"/>
        <v>0</v>
      </c>
      <c r="GD57" s="231"/>
      <c r="GE57" s="231"/>
      <c r="GF57" s="188">
        <f t="shared" si="58"/>
        <v>0</v>
      </c>
      <c r="GG57" s="137"/>
      <c r="GH57" s="231">
        <v>6</v>
      </c>
      <c r="GI57" s="231"/>
      <c r="GJ57" s="188">
        <f t="shared" si="120"/>
        <v>6</v>
      </c>
      <c r="GK57" s="137"/>
      <c r="GL57" s="231"/>
      <c r="GM57" s="231"/>
      <c r="GN57" s="182">
        <f t="shared" si="121"/>
        <v>6</v>
      </c>
      <c r="GO57" s="231"/>
      <c r="GP57" s="231"/>
      <c r="GQ57" s="182">
        <f t="shared" si="59"/>
        <v>6</v>
      </c>
      <c r="GR57" s="231"/>
      <c r="GS57" s="231"/>
      <c r="GT57" s="182">
        <f t="shared" si="60"/>
        <v>6</v>
      </c>
      <c r="GU57" s="231"/>
      <c r="GV57" s="231"/>
      <c r="GW57" s="182">
        <f t="shared" si="61"/>
        <v>6</v>
      </c>
      <c r="GX57" s="231"/>
      <c r="GY57" s="231"/>
      <c r="GZ57" s="182">
        <f t="shared" si="62"/>
        <v>6</v>
      </c>
      <c r="HA57" s="138"/>
      <c r="HB57" s="231"/>
      <c r="HC57" s="182">
        <f t="shared" si="63"/>
        <v>6</v>
      </c>
      <c r="HD57" s="138"/>
      <c r="HE57" s="231"/>
      <c r="HF57" s="182">
        <f t="shared" si="64"/>
        <v>6</v>
      </c>
      <c r="HG57" s="231"/>
      <c r="HH57" s="231">
        <v>2</v>
      </c>
      <c r="HI57" s="182">
        <f t="shared" si="4"/>
        <v>4</v>
      </c>
      <c r="HJ57" s="231"/>
      <c r="HK57" s="231"/>
      <c r="HL57" s="182">
        <f t="shared" si="5"/>
        <v>4</v>
      </c>
      <c r="HM57" s="137"/>
      <c r="HN57" s="231"/>
      <c r="HO57" s="231"/>
      <c r="HP57" s="182">
        <f t="shared" si="65"/>
        <v>4</v>
      </c>
      <c r="HQ57" s="231"/>
      <c r="HR57" s="231"/>
      <c r="HS57" s="231"/>
      <c r="HT57" s="182">
        <f t="shared" si="66"/>
        <v>4</v>
      </c>
      <c r="HU57" s="231"/>
      <c r="HV57" s="231"/>
      <c r="HW57" s="231"/>
      <c r="HX57" s="182">
        <f t="shared" si="67"/>
        <v>4</v>
      </c>
      <c r="HY57" s="231"/>
      <c r="HZ57" s="231"/>
      <c r="IA57" s="182">
        <f t="shared" si="68"/>
        <v>4</v>
      </c>
      <c r="IB57" s="231"/>
      <c r="IC57" s="231"/>
      <c r="ID57" s="182">
        <f t="shared" si="69"/>
        <v>4</v>
      </c>
      <c r="IE57" s="138"/>
      <c r="IF57" s="138"/>
      <c r="IG57" s="175">
        <f t="shared" si="70"/>
        <v>4</v>
      </c>
      <c r="IH57" s="137"/>
      <c r="II57" s="138"/>
      <c r="IJ57" s="138">
        <v>1</v>
      </c>
      <c r="IK57" s="175">
        <f t="shared" si="71"/>
        <v>3</v>
      </c>
      <c r="IL57" s="137"/>
      <c r="IM57" s="231"/>
      <c r="IN57" s="231"/>
      <c r="IO57" s="182">
        <f t="shared" si="72"/>
        <v>3</v>
      </c>
      <c r="IP57" s="231"/>
      <c r="IQ57" s="231"/>
      <c r="IR57" s="182">
        <f t="shared" si="6"/>
        <v>3</v>
      </c>
      <c r="IS57" s="231"/>
      <c r="IT57" s="231"/>
      <c r="IU57" s="182">
        <f t="shared" si="7"/>
        <v>3</v>
      </c>
      <c r="IV57" s="231"/>
      <c r="IW57" s="231"/>
      <c r="IX57" s="182">
        <f t="shared" si="8"/>
        <v>3</v>
      </c>
      <c r="IY57" s="234"/>
      <c r="IZ57" s="234"/>
      <c r="JA57" s="189">
        <f t="shared" si="9"/>
        <v>3</v>
      </c>
      <c r="JB57" s="234"/>
      <c r="JC57" s="234"/>
      <c r="JD57" s="189">
        <f t="shared" si="73"/>
        <v>3</v>
      </c>
      <c r="JE57" s="234"/>
      <c r="JF57" s="234"/>
      <c r="JG57" s="189">
        <f t="shared" si="74"/>
        <v>3</v>
      </c>
      <c r="JH57" s="141"/>
      <c r="JI57" s="141"/>
      <c r="JJ57" s="190">
        <f t="shared" si="75"/>
        <v>3</v>
      </c>
      <c r="JK57" s="137"/>
      <c r="JL57" s="141"/>
      <c r="JM57" s="141"/>
      <c r="JN57" s="190">
        <f t="shared" si="76"/>
        <v>3</v>
      </c>
      <c r="JO57" s="137"/>
      <c r="JP57" s="235">
        <v>3</v>
      </c>
      <c r="JQ57" s="235"/>
      <c r="JR57" s="191">
        <f t="shared" si="77"/>
        <v>6</v>
      </c>
      <c r="JS57" s="155"/>
      <c r="JT57" s="236"/>
      <c r="JU57" s="236"/>
      <c r="JV57" s="194">
        <f t="shared" si="78"/>
        <v>6</v>
      </c>
      <c r="JW57" s="235"/>
      <c r="JX57" s="235"/>
      <c r="JY57" s="194">
        <f t="shared" si="79"/>
        <v>6</v>
      </c>
      <c r="JZ57" s="138"/>
      <c r="KA57" s="138"/>
      <c r="KB57" s="190">
        <f t="shared" si="80"/>
        <v>6</v>
      </c>
      <c r="KC57" s="155"/>
      <c r="KD57" s="138"/>
      <c r="KE57" s="138"/>
      <c r="KF57" s="190">
        <f t="shared" si="81"/>
        <v>6</v>
      </c>
      <c r="KG57" s="234"/>
      <c r="KH57" s="234">
        <v>3</v>
      </c>
      <c r="KI57" s="191">
        <f t="shared" si="82"/>
        <v>3</v>
      </c>
      <c r="KJ57" s="155"/>
      <c r="KK57" s="234"/>
      <c r="KL57" s="234"/>
      <c r="KM57" s="191">
        <f t="shared" si="83"/>
        <v>3</v>
      </c>
      <c r="KN57" s="155"/>
      <c r="KO57" s="234"/>
      <c r="KP57" s="234"/>
      <c r="KQ57" s="191">
        <f t="shared" si="84"/>
        <v>3</v>
      </c>
      <c r="KR57" s="138"/>
      <c r="KS57" s="138"/>
      <c r="KT57" s="174">
        <f t="shared" si="85"/>
        <v>3</v>
      </c>
      <c r="KU57" s="138"/>
      <c r="KV57" s="138"/>
      <c r="KW57" s="138"/>
      <c r="KX57" s="194">
        <f t="shared" si="86"/>
        <v>3</v>
      </c>
      <c r="KY57" s="236"/>
      <c r="KZ57" s="236"/>
      <c r="LA57" s="236"/>
      <c r="LB57" s="194">
        <f t="shared" si="87"/>
        <v>3</v>
      </c>
      <c r="LC57" s="236"/>
      <c r="LD57" s="236"/>
      <c r="LE57" s="194">
        <f t="shared" si="10"/>
        <v>3</v>
      </c>
      <c r="LF57" s="138"/>
      <c r="LG57" s="138"/>
      <c r="LH57" s="174">
        <f t="shared" si="11"/>
        <v>3</v>
      </c>
      <c r="LI57" s="237"/>
      <c r="LJ57" s="237"/>
      <c r="LK57" s="196">
        <f t="shared" si="88"/>
        <v>3</v>
      </c>
      <c r="LL57" s="138"/>
      <c r="LM57" s="138"/>
      <c r="LN57" s="138"/>
      <c r="LO57" s="174">
        <f t="shared" si="89"/>
        <v>3</v>
      </c>
      <c r="LP57" s="138"/>
      <c r="LQ57" s="138"/>
      <c r="LR57" s="138"/>
      <c r="LS57" s="174">
        <f t="shared" si="90"/>
        <v>3</v>
      </c>
      <c r="LT57" s="238"/>
      <c r="LU57" s="138"/>
      <c r="LV57" s="138"/>
      <c r="LW57" s="174">
        <f t="shared" si="91"/>
        <v>3</v>
      </c>
      <c r="LX57" s="238"/>
      <c r="LY57" s="138"/>
      <c r="LZ57" s="138"/>
      <c r="MA57" s="174">
        <f t="shared" si="92"/>
        <v>3</v>
      </c>
      <c r="MB57" s="238"/>
      <c r="MC57" s="138"/>
      <c r="MD57" s="138"/>
      <c r="ME57" s="174">
        <f t="shared" si="93"/>
        <v>3</v>
      </c>
      <c r="MF57" s="238"/>
      <c r="MG57" s="231"/>
      <c r="MH57" s="231"/>
      <c r="MI57" s="182">
        <f t="shared" si="94"/>
        <v>3</v>
      </c>
      <c r="MJ57" s="239"/>
      <c r="MK57" s="231"/>
      <c r="ML57" s="231">
        <v>3</v>
      </c>
      <c r="MM57" s="182">
        <f t="shared" si="95"/>
        <v>0</v>
      </c>
      <c r="MN57" s="239"/>
      <c r="MO57" s="138"/>
      <c r="MP57" s="138"/>
      <c r="MQ57" s="174">
        <f t="shared" si="96"/>
        <v>0</v>
      </c>
      <c r="MR57" s="238"/>
      <c r="MS57" s="138"/>
      <c r="MT57" s="138"/>
      <c r="MU57" s="174">
        <f t="shared" si="97"/>
        <v>0</v>
      </c>
      <c r="MV57" s="238"/>
      <c r="MW57" s="138"/>
      <c r="MX57" s="138"/>
      <c r="MY57" s="174">
        <f t="shared" si="98"/>
        <v>0</v>
      </c>
      <c r="MZ57" s="238"/>
      <c r="NA57" s="240"/>
      <c r="NB57" s="240"/>
      <c r="NC57" s="201">
        <f t="shared" si="122"/>
        <v>0</v>
      </c>
      <c r="ND57" s="241"/>
      <c r="NE57" s="240"/>
      <c r="NF57" s="240"/>
      <c r="NG57" s="201">
        <f t="shared" si="123"/>
        <v>0</v>
      </c>
      <c r="NH57" s="241"/>
      <c r="NI57" s="240">
        <v>6</v>
      </c>
      <c r="NJ57" s="240"/>
      <c r="NK57" s="201">
        <f t="shared" si="124"/>
        <v>6</v>
      </c>
      <c r="NL57" s="241"/>
      <c r="NM57" s="240"/>
      <c r="NN57" s="240"/>
      <c r="NO57" s="201">
        <f t="shared" si="125"/>
        <v>6</v>
      </c>
      <c r="NP57" s="241"/>
      <c r="NQ57" s="234"/>
      <c r="NR57" s="234"/>
      <c r="NS57" s="189">
        <f t="shared" si="126"/>
        <v>6</v>
      </c>
      <c r="NT57" s="242"/>
      <c r="NU57" s="234"/>
      <c r="NV57" s="234"/>
      <c r="NW57" s="189">
        <f t="shared" si="99"/>
        <v>6</v>
      </c>
      <c r="NX57" s="242"/>
      <c r="NY57" s="234"/>
      <c r="NZ57" s="234"/>
      <c r="OA57" s="189">
        <f t="shared" si="100"/>
        <v>6</v>
      </c>
      <c r="OB57" s="242"/>
      <c r="OC57" s="234"/>
      <c r="OD57" s="234"/>
      <c r="OE57" s="189">
        <f t="shared" si="101"/>
        <v>6</v>
      </c>
      <c r="OF57" s="242"/>
      <c r="OG57" s="234"/>
      <c r="OH57" s="234"/>
      <c r="OI57" s="189">
        <f t="shared" si="102"/>
        <v>6</v>
      </c>
      <c r="OJ57" s="242"/>
      <c r="OK57" s="234"/>
      <c r="OL57" s="234"/>
      <c r="OM57" s="189">
        <f t="shared" si="103"/>
        <v>6</v>
      </c>
      <c r="ON57" s="242"/>
      <c r="OO57" s="234"/>
      <c r="OP57" s="234"/>
      <c r="OQ57" s="189">
        <f t="shared" si="127"/>
        <v>6</v>
      </c>
      <c r="OR57" s="242"/>
      <c r="OS57" s="234"/>
      <c r="OT57" s="234"/>
      <c r="OU57" s="189">
        <f t="shared" si="128"/>
        <v>6</v>
      </c>
      <c r="OV57" s="242"/>
      <c r="OW57" s="234"/>
      <c r="OX57" s="234"/>
      <c r="OY57" s="189">
        <f t="shared" si="129"/>
        <v>6</v>
      </c>
      <c r="OZ57" s="242"/>
      <c r="PA57" s="234"/>
      <c r="PB57" s="234"/>
      <c r="PC57" s="189">
        <f t="shared" si="130"/>
        <v>6</v>
      </c>
      <c r="PD57" s="242"/>
      <c r="PE57" s="234"/>
      <c r="PF57" s="234"/>
      <c r="PG57" s="189">
        <f t="shared" si="131"/>
        <v>6</v>
      </c>
      <c r="PH57" s="242"/>
      <c r="PI57" s="234"/>
      <c r="PJ57" s="234"/>
      <c r="PK57" s="189">
        <f t="shared" si="132"/>
        <v>6</v>
      </c>
      <c r="PL57" s="242"/>
      <c r="PM57" s="234"/>
      <c r="PN57" s="234">
        <v>3</v>
      </c>
      <c r="PO57" s="189">
        <f t="shared" si="133"/>
        <v>3</v>
      </c>
      <c r="PP57" s="242"/>
      <c r="PQ57" s="234"/>
      <c r="PR57" s="234"/>
      <c r="PS57" s="189">
        <f t="shared" si="134"/>
        <v>3</v>
      </c>
      <c r="PT57" s="242"/>
      <c r="PU57" s="234"/>
      <c r="PV57" s="234"/>
      <c r="PW57" s="189">
        <f t="shared" si="135"/>
        <v>3</v>
      </c>
      <c r="PX57" s="242"/>
      <c r="PY57" s="234"/>
      <c r="PZ57" s="234"/>
      <c r="QA57" s="189">
        <f t="shared" si="136"/>
        <v>3</v>
      </c>
      <c r="QB57" s="242"/>
      <c r="QC57" s="234"/>
      <c r="QD57" s="234"/>
      <c r="QE57" s="189">
        <f t="shared" si="137"/>
        <v>3</v>
      </c>
      <c r="QF57" s="242"/>
      <c r="QG57" s="234"/>
      <c r="QH57" s="234"/>
      <c r="QI57" s="189">
        <f t="shared" si="138"/>
        <v>3</v>
      </c>
      <c r="QJ57" s="242"/>
      <c r="QK57" s="234"/>
      <c r="QL57" s="234"/>
      <c r="QM57" s="189">
        <f t="shared" si="139"/>
        <v>3</v>
      </c>
      <c r="QN57" s="242"/>
      <c r="QO57" s="234"/>
      <c r="QP57" s="234"/>
      <c r="QQ57" s="189">
        <f t="shared" si="140"/>
        <v>3</v>
      </c>
      <c r="QR57" s="242"/>
      <c r="QS57" s="203"/>
      <c r="QT57" s="234"/>
      <c r="QU57" s="189">
        <f t="shared" si="141"/>
        <v>3</v>
      </c>
      <c r="QV57" s="242"/>
      <c r="QW57" s="203"/>
      <c r="QX57" s="234"/>
      <c r="QY57" s="189">
        <f t="shared" si="142"/>
        <v>3</v>
      </c>
      <c r="QZ57" s="242"/>
      <c r="RA57" s="203"/>
      <c r="RB57" s="234"/>
      <c r="RC57" s="189">
        <f t="shared" si="143"/>
        <v>3</v>
      </c>
      <c r="RD57" s="242"/>
      <c r="RE57" s="203"/>
      <c r="RF57" s="234"/>
      <c r="RG57" s="189">
        <f t="shared" si="144"/>
        <v>3</v>
      </c>
      <c r="RH57" s="242"/>
      <c r="RI57" s="203"/>
      <c r="RJ57" s="234"/>
      <c r="RK57" s="189">
        <f t="shared" si="145"/>
        <v>3</v>
      </c>
      <c r="RL57" s="242"/>
      <c r="RM57" s="203"/>
      <c r="RN57" s="234"/>
      <c r="RO57" s="189">
        <f t="shared" si="146"/>
        <v>3</v>
      </c>
      <c r="RP57" s="242"/>
      <c r="RQ57" s="203"/>
      <c r="RR57" s="234"/>
      <c r="RS57" s="189">
        <f t="shared" si="147"/>
        <v>3</v>
      </c>
      <c r="RT57" s="242"/>
      <c r="RU57" s="203">
        <v>3</v>
      </c>
      <c r="RV57" s="234"/>
      <c r="RW57" s="189">
        <f t="shared" si="148"/>
        <v>6</v>
      </c>
      <c r="RX57" s="242"/>
      <c r="RY57" s="203"/>
      <c r="RZ57" s="234"/>
      <c r="SA57" s="189">
        <f t="shared" si="104"/>
        <v>6</v>
      </c>
      <c r="SB57" s="242"/>
      <c r="SC57" s="203"/>
      <c r="SD57" s="234"/>
      <c r="SE57" s="189">
        <f t="shared" si="105"/>
        <v>6</v>
      </c>
      <c r="SF57" s="242"/>
      <c r="SG57" s="203"/>
      <c r="SH57" s="234"/>
      <c r="SI57" s="189">
        <f t="shared" si="106"/>
        <v>6</v>
      </c>
      <c r="SJ57" s="242"/>
      <c r="SK57" s="203"/>
      <c r="SL57" s="234"/>
      <c r="SM57" s="189">
        <f t="shared" si="107"/>
        <v>6</v>
      </c>
      <c r="SN57" s="242"/>
      <c r="SO57" s="203"/>
      <c r="SP57" s="234"/>
      <c r="SQ57" s="189">
        <f t="shared" si="108"/>
        <v>6</v>
      </c>
      <c r="SR57" s="242"/>
      <c r="SS57" s="203"/>
      <c r="ST57" s="234">
        <v>3</v>
      </c>
      <c r="SU57" s="189">
        <f t="shared" si="109"/>
        <v>3</v>
      </c>
      <c r="SV57" s="242"/>
      <c r="SW57" s="203"/>
      <c r="SX57" s="234"/>
      <c r="SY57" s="189">
        <f t="shared" si="110"/>
        <v>3</v>
      </c>
      <c r="SZ57" s="242"/>
      <c r="TA57" s="203"/>
      <c r="TB57" s="234"/>
      <c r="TC57" s="189">
        <f t="shared" si="111"/>
        <v>3</v>
      </c>
      <c r="TD57" s="242"/>
      <c r="TE57" s="204">
        <f t="shared" si="112"/>
        <v>3</v>
      </c>
      <c r="TF57" s="205">
        <f t="shared" si="113"/>
        <v>0.11538461538461539</v>
      </c>
      <c r="TG57" s="123"/>
      <c r="TH57" s="204">
        <f t="shared" si="114"/>
        <v>6</v>
      </c>
      <c r="TI57" s="205">
        <f t="shared" si="115"/>
        <v>0.23076923076923078</v>
      </c>
      <c r="TJ57" s="124"/>
      <c r="TK57" s="204">
        <f t="shared" si="116"/>
        <v>3</v>
      </c>
      <c r="TL57" s="205">
        <f t="shared" si="117"/>
        <v>0.1111111111111111</v>
      </c>
      <c r="TM57" s="124"/>
      <c r="TN57" s="204">
        <f t="shared" si="118"/>
        <v>12</v>
      </c>
      <c r="TO57" s="205">
        <f t="shared" si="119"/>
        <v>0.15189873417721519</v>
      </c>
    </row>
    <row r="58" spans="1:535" ht="28.5" hidden="1" x14ac:dyDescent="0.45">
      <c r="A58" s="207">
        <v>54</v>
      </c>
      <c r="B58" s="298" t="s">
        <v>342</v>
      </c>
      <c r="C58" s="222" t="s">
        <v>122</v>
      </c>
      <c r="D58" s="211">
        <v>1</v>
      </c>
      <c r="E58" s="223">
        <v>2</v>
      </c>
      <c r="F58" s="224"/>
      <c r="G58" s="211">
        <f t="shared" si="149"/>
        <v>3</v>
      </c>
      <c r="H58" s="225"/>
      <c r="I58" s="223"/>
      <c r="J58" s="224"/>
      <c r="K58" s="211">
        <v>3</v>
      </c>
      <c r="L58" s="225"/>
      <c r="M58" s="223"/>
      <c r="N58" s="224"/>
      <c r="O58" s="211">
        <v>3</v>
      </c>
      <c r="P58" s="226"/>
      <c r="Q58" s="223"/>
      <c r="R58" s="224"/>
      <c r="S58" s="211">
        <v>3</v>
      </c>
      <c r="T58" s="225"/>
      <c r="U58" s="227"/>
      <c r="V58" s="246"/>
      <c r="W58" s="165">
        <f t="shared" si="150"/>
        <v>3</v>
      </c>
      <c r="X58" s="229"/>
      <c r="Y58" s="229"/>
      <c r="Z58" s="165">
        <f t="shared" si="13"/>
        <v>3</v>
      </c>
      <c r="AA58" s="137"/>
      <c r="AB58" s="138"/>
      <c r="AC58" s="169">
        <f t="shared" si="14"/>
        <v>3</v>
      </c>
      <c r="AD58" s="137"/>
      <c r="AE58" s="138"/>
      <c r="AF58" s="169">
        <f t="shared" si="15"/>
        <v>3</v>
      </c>
      <c r="AG58" s="138"/>
      <c r="AH58" s="138"/>
      <c r="AI58" s="170">
        <f t="shared" si="16"/>
        <v>3</v>
      </c>
      <c r="AJ58" s="137"/>
      <c r="AK58" s="137"/>
      <c r="AL58" s="141"/>
      <c r="AM58" s="172">
        <f t="shared" si="17"/>
        <v>3</v>
      </c>
      <c r="AN58" s="137"/>
      <c r="AO58" s="141"/>
      <c r="AP58" s="141"/>
      <c r="AQ58" s="172">
        <f t="shared" si="18"/>
        <v>3</v>
      </c>
      <c r="AR58" s="141"/>
      <c r="AS58" s="137"/>
      <c r="AT58" s="141"/>
      <c r="AU58" s="172">
        <f t="shared" si="19"/>
        <v>3</v>
      </c>
      <c r="AV58" s="138"/>
      <c r="AW58" s="138"/>
      <c r="AX58" s="138"/>
      <c r="AY58" s="169">
        <f t="shared" si="20"/>
        <v>3</v>
      </c>
      <c r="AZ58" s="138"/>
      <c r="BA58" s="138"/>
      <c r="BB58" s="169">
        <f t="shared" si="21"/>
        <v>3</v>
      </c>
      <c r="BC58" s="138"/>
      <c r="BD58" s="138"/>
      <c r="BE58" s="169">
        <f t="shared" si="22"/>
        <v>3</v>
      </c>
      <c r="BF58" s="138"/>
      <c r="BG58" s="138"/>
      <c r="BH58" s="174">
        <f t="shared" si="1"/>
        <v>3</v>
      </c>
      <c r="BI58" s="138"/>
      <c r="BJ58" s="138"/>
      <c r="BK58" s="174">
        <f t="shared" si="23"/>
        <v>3</v>
      </c>
      <c r="BL58" s="138"/>
      <c r="BM58" s="138"/>
      <c r="BN58" s="174">
        <f t="shared" si="24"/>
        <v>3</v>
      </c>
      <c r="BO58" s="138"/>
      <c r="BP58" s="138"/>
      <c r="BQ58" s="174">
        <f t="shared" si="25"/>
        <v>3</v>
      </c>
      <c r="BR58" s="138"/>
      <c r="BS58" s="138"/>
      <c r="BT58" s="174">
        <f t="shared" si="151"/>
        <v>3</v>
      </c>
      <c r="BU58" s="138"/>
      <c r="BV58" s="138">
        <v>3</v>
      </c>
      <c r="BW58" s="174">
        <f t="shared" si="26"/>
        <v>0</v>
      </c>
      <c r="BX58" s="138"/>
      <c r="BY58" s="138"/>
      <c r="BZ58" s="174">
        <f t="shared" si="27"/>
        <v>0</v>
      </c>
      <c r="CA58" s="138"/>
      <c r="CB58" s="138"/>
      <c r="CC58" s="175">
        <f t="shared" si="28"/>
        <v>0</v>
      </c>
      <c r="CD58" s="141"/>
      <c r="CE58" s="141"/>
      <c r="CF58" s="176">
        <f t="shared" si="29"/>
        <v>0</v>
      </c>
      <c r="CG58" s="141"/>
      <c r="CH58" s="141"/>
      <c r="CI58" s="176">
        <f t="shared" si="30"/>
        <v>0</v>
      </c>
      <c r="CJ58" s="141"/>
      <c r="CK58" s="141"/>
      <c r="CL58" s="177">
        <f t="shared" si="31"/>
        <v>0</v>
      </c>
      <c r="CM58" s="141"/>
      <c r="CN58" s="141"/>
      <c r="CO58" s="141"/>
      <c r="CP58" s="177">
        <f t="shared" si="32"/>
        <v>0</v>
      </c>
      <c r="CQ58" s="141"/>
      <c r="CR58" s="141">
        <v>3</v>
      </c>
      <c r="CS58" s="141"/>
      <c r="CT58" s="176">
        <f t="shared" si="33"/>
        <v>3</v>
      </c>
      <c r="CU58" s="230"/>
      <c r="CV58" s="141"/>
      <c r="CW58" s="141"/>
      <c r="CX58" s="176">
        <f t="shared" si="34"/>
        <v>3</v>
      </c>
      <c r="CY58" s="141"/>
      <c r="CZ58" s="141"/>
      <c r="DA58" s="141"/>
      <c r="DB58" s="176">
        <f t="shared" si="3"/>
        <v>3</v>
      </c>
      <c r="DC58" s="141"/>
      <c r="DD58" s="141"/>
      <c r="DE58" s="175">
        <f t="shared" si="35"/>
        <v>3</v>
      </c>
      <c r="DF58" s="179"/>
      <c r="DG58" s="141"/>
      <c r="DH58" s="141"/>
      <c r="DI58" s="176">
        <f t="shared" si="36"/>
        <v>3</v>
      </c>
      <c r="DJ58" s="180"/>
      <c r="DK58" s="180"/>
      <c r="DL58" s="176">
        <f t="shared" si="37"/>
        <v>3</v>
      </c>
      <c r="DM58" s="141"/>
      <c r="DN58" s="141"/>
      <c r="DO58" s="177">
        <f t="shared" si="38"/>
        <v>3</v>
      </c>
      <c r="DP58" s="137"/>
      <c r="DQ58" s="141"/>
      <c r="DR58" s="141"/>
      <c r="DS58" s="177">
        <f t="shared" si="39"/>
        <v>3</v>
      </c>
      <c r="DT58" s="137"/>
      <c r="DU58" s="141"/>
      <c r="DV58" s="141"/>
      <c r="DW58" s="177">
        <f t="shared" si="40"/>
        <v>3</v>
      </c>
      <c r="DX58" s="141"/>
      <c r="DY58" s="141"/>
      <c r="DZ58" s="177">
        <f t="shared" si="41"/>
        <v>3</v>
      </c>
      <c r="EA58" s="138"/>
      <c r="EB58" s="138"/>
      <c r="EC58" s="175">
        <f t="shared" si="42"/>
        <v>3</v>
      </c>
      <c r="ED58" s="137"/>
      <c r="EE58" s="138"/>
      <c r="EF58" s="138"/>
      <c r="EG58" s="174">
        <f t="shared" si="43"/>
        <v>3</v>
      </c>
      <c r="EH58" s="138"/>
      <c r="EI58" s="138"/>
      <c r="EJ58" s="174">
        <f t="shared" si="44"/>
        <v>3</v>
      </c>
      <c r="EK58" s="231"/>
      <c r="EL58" s="231"/>
      <c r="EM58" s="182">
        <f t="shared" si="45"/>
        <v>3</v>
      </c>
      <c r="EN58" s="137"/>
      <c r="EO58" s="231"/>
      <c r="EP58" s="231"/>
      <c r="EQ58" s="182">
        <f t="shared" si="46"/>
        <v>3</v>
      </c>
      <c r="ER58" s="232"/>
      <c r="ES58" s="232"/>
      <c r="ET58" s="184">
        <f t="shared" si="47"/>
        <v>3</v>
      </c>
      <c r="EU58" s="137"/>
      <c r="EV58" s="232"/>
      <c r="EW58" s="232"/>
      <c r="EX58" s="184">
        <f t="shared" si="48"/>
        <v>3</v>
      </c>
      <c r="EY58" s="233"/>
      <c r="EZ58" s="231"/>
      <c r="FA58" s="231"/>
      <c r="FB58" s="184">
        <f t="shared" si="49"/>
        <v>3</v>
      </c>
      <c r="FC58" s="231"/>
      <c r="FD58" s="231">
        <v>3</v>
      </c>
      <c r="FE58" s="182">
        <f t="shared" si="50"/>
        <v>0</v>
      </c>
      <c r="FF58" s="231"/>
      <c r="FG58" s="231"/>
      <c r="FH58" s="182">
        <f t="shared" si="51"/>
        <v>0</v>
      </c>
      <c r="FI58" s="231"/>
      <c r="FJ58" s="231"/>
      <c r="FK58" s="182">
        <f t="shared" si="52"/>
        <v>0</v>
      </c>
      <c r="FL58" s="231"/>
      <c r="FM58" s="231"/>
      <c r="FN58" s="182">
        <f t="shared" si="53"/>
        <v>0</v>
      </c>
      <c r="FO58" s="137"/>
      <c r="FP58" s="231"/>
      <c r="FQ58" s="231"/>
      <c r="FR58" s="182">
        <f t="shared" si="54"/>
        <v>0</v>
      </c>
      <c r="FS58" s="137"/>
      <c r="FT58" s="231"/>
      <c r="FU58" s="231"/>
      <c r="FV58" s="182">
        <f t="shared" si="55"/>
        <v>0</v>
      </c>
      <c r="FW58" s="137"/>
      <c r="FX58" s="231"/>
      <c r="FY58" s="231"/>
      <c r="FZ58" s="182">
        <f t="shared" si="56"/>
        <v>0</v>
      </c>
      <c r="GA58" s="231"/>
      <c r="GB58" s="231"/>
      <c r="GC58" s="182">
        <f t="shared" si="57"/>
        <v>0</v>
      </c>
      <c r="GD58" s="231"/>
      <c r="GE58" s="231"/>
      <c r="GF58" s="188">
        <f t="shared" si="58"/>
        <v>0</v>
      </c>
      <c r="GG58" s="137"/>
      <c r="GH58" s="231">
        <v>1</v>
      </c>
      <c r="GI58" s="231"/>
      <c r="GJ58" s="188">
        <f t="shared" si="120"/>
        <v>1</v>
      </c>
      <c r="GK58" s="137"/>
      <c r="GL58" s="231"/>
      <c r="GM58" s="231"/>
      <c r="GN58" s="182">
        <f t="shared" si="121"/>
        <v>1</v>
      </c>
      <c r="GO58" s="231"/>
      <c r="GP58" s="231"/>
      <c r="GQ58" s="182">
        <f t="shared" si="59"/>
        <v>1</v>
      </c>
      <c r="GR58" s="231"/>
      <c r="GS58" s="231"/>
      <c r="GT58" s="182">
        <f t="shared" si="60"/>
        <v>1</v>
      </c>
      <c r="GU58" s="231"/>
      <c r="GV58" s="231"/>
      <c r="GW58" s="182">
        <f t="shared" si="61"/>
        <v>1</v>
      </c>
      <c r="GX58" s="231"/>
      <c r="GY58" s="231"/>
      <c r="GZ58" s="182">
        <f t="shared" si="62"/>
        <v>1</v>
      </c>
      <c r="HA58" s="138"/>
      <c r="HB58" s="231"/>
      <c r="HC58" s="182">
        <f t="shared" si="63"/>
        <v>1</v>
      </c>
      <c r="HD58" s="138"/>
      <c r="HE58" s="231"/>
      <c r="HF58" s="182">
        <f t="shared" si="64"/>
        <v>1</v>
      </c>
      <c r="HG58" s="231"/>
      <c r="HH58" s="231">
        <v>1</v>
      </c>
      <c r="HI58" s="182">
        <f t="shared" si="4"/>
        <v>0</v>
      </c>
      <c r="HJ58" s="231"/>
      <c r="HK58" s="231"/>
      <c r="HL58" s="182">
        <f t="shared" si="5"/>
        <v>0</v>
      </c>
      <c r="HM58" s="137"/>
      <c r="HN58" s="231"/>
      <c r="HO58" s="231"/>
      <c r="HP58" s="182">
        <f t="shared" si="65"/>
        <v>0</v>
      </c>
      <c r="HQ58" s="231"/>
      <c r="HR58" s="231"/>
      <c r="HS58" s="231"/>
      <c r="HT58" s="182">
        <f t="shared" si="66"/>
        <v>0</v>
      </c>
      <c r="HU58" s="231"/>
      <c r="HV58" s="231"/>
      <c r="HW58" s="231"/>
      <c r="HX58" s="182">
        <f t="shared" si="67"/>
        <v>0</v>
      </c>
      <c r="HY58" s="231"/>
      <c r="HZ58" s="231"/>
      <c r="IA58" s="182">
        <f t="shared" si="68"/>
        <v>0</v>
      </c>
      <c r="IB58" s="231"/>
      <c r="IC58" s="231"/>
      <c r="ID58" s="182">
        <f t="shared" si="69"/>
        <v>0</v>
      </c>
      <c r="IE58" s="138"/>
      <c r="IF58" s="138"/>
      <c r="IG58" s="175">
        <f t="shared" si="70"/>
        <v>0</v>
      </c>
      <c r="IH58" s="137"/>
      <c r="II58" s="138"/>
      <c r="IJ58" s="138"/>
      <c r="IK58" s="175">
        <f t="shared" si="71"/>
        <v>0</v>
      </c>
      <c r="IL58" s="137"/>
      <c r="IM58" s="231"/>
      <c r="IN58" s="231"/>
      <c r="IO58" s="182">
        <f t="shared" si="72"/>
        <v>0</v>
      </c>
      <c r="IP58" s="231"/>
      <c r="IQ58" s="231"/>
      <c r="IR58" s="182">
        <f t="shared" si="6"/>
        <v>0</v>
      </c>
      <c r="IS58" s="231"/>
      <c r="IT58" s="231"/>
      <c r="IU58" s="182">
        <f t="shared" si="7"/>
        <v>0</v>
      </c>
      <c r="IV58" s="231"/>
      <c r="IW58" s="231"/>
      <c r="IX58" s="182">
        <f t="shared" si="8"/>
        <v>0</v>
      </c>
      <c r="IY58" s="234"/>
      <c r="IZ58" s="234"/>
      <c r="JA58" s="189">
        <f t="shared" si="9"/>
        <v>0</v>
      </c>
      <c r="JB58" s="234"/>
      <c r="JC58" s="234"/>
      <c r="JD58" s="189">
        <f t="shared" si="73"/>
        <v>0</v>
      </c>
      <c r="JE58" s="234"/>
      <c r="JF58" s="234"/>
      <c r="JG58" s="189">
        <f t="shared" si="74"/>
        <v>0</v>
      </c>
      <c r="JH58" s="141"/>
      <c r="JI58" s="141"/>
      <c r="JJ58" s="190">
        <f t="shared" si="75"/>
        <v>0</v>
      </c>
      <c r="JK58" s="137"/>
      <c r="JL58" s="141"/>
      <c r="JM58" s="141"/>
      <c r="JN58" s="190">
        <f t="shared" si="76"/>
        <v>0</v>
      </c>
      <c r="JO58" s="137"/>
      <c r="JP58" s="235"/>
      <c r="JQ58" s="235"/>
      <c r="JR58" s="191">
        <f t="shared" si="77"/>
        <v>0</v>
      </c>
      <c r="JS58" s="155"/>
      <c r="JT58" s="236"/>
      <c r="JU58" s="236"/>
      <c r="JV58" s="194">
        <f t="shared" si="78"/>
        <v>0</v>
      </c>
      <c r="JW58" s="235"/>
      <c r="JX58" s="235"/>
      <c r="JY58" s="194">
        <f t="shared" si="79"/>
        <v>0</v>
      </c>
      <c r="JZ58" s="138"/>
      <c r="KA58" s="138"/>
      <c r="KB58" s="190">
        <f t="shared" si="80"/>
        <v>0</v>
      </c>
      <c r="KC58" s="155"/>
      <c r="KD58" s="138"/>
      <c r="KE58" s="138"/>
      <c r="KF58" s="190">
        <f t="shared" si="81"/>
        <v>0</v>
      </c>
      <c r="KG58" s="234"/>
      <c r="KH58" s="234"/>
      <c r="KI58" s="191">
        <f t="shared" si="82"/>
        <v>0</v>
      </c>
      <c r="KJ58" s="155"/>
      <c r="KK58" s="234"/>
      <c r="KL58" s="234"/>
      <c r="KM58" s="191">
        <f t="shared" si="83"/>
        <v>0</v>
      </c>
      <c r="KN58" s="155"/>
      <c r="KO58" s="234"/>
      <c r="KP58" s="234"/>
      <c r="KQ58" s="191">
        <f t="shared" si="84"/>
        <v>0</v>
      </c>
      <c r="KR58" s="138"/>
      <c r="KS58" s="138"/>
      <c r="KT58" s="174">
        <f t="shared" si="85"/>
        <v>0</v>
      </c>
      <c r="KU58" s="138"/>
      <c r="KV58" s="138"/>
      <c r="KW58" s="138"/>
      <c r="KX58" s="194">
        <f t="shared" si="86"/>
        <v>0</v>
      </c>
      <c r="KY58" s="236"/>
      <c r="KZ58" s="236"/>
      <c r="LA58" s="236"/>
      <c r="LB58" s="194">
        <f t="shared" si="87"/>
        <v>0</v>
      </c>
      <c r="LC58" s="236"/>
      <c r="LD58" s="236"/>
      <c r="LE58" s="194">
        <f t="shared" si="10"/>
        <v>0</v>
      </c>
      <c r="LF58" s="138"/>
      <c r="LG58" s="138"/>
      <c r="LH58" s="174">
        <f t="shared" si="11"/>
        <v>0</v>
      </c>
      <c r="LI58" s="237"/>
      <c r="LJ58" s="237"/>
      <c r="LK58" s="196">
        <f t="shared" si="88"/>
        <v>0</v>
      </c>
      <c r="LL58" s="138"/>
      <c r="LM58" s="138"/>
      <c r="LN58" s="138"/>
      <c r="LO58" s="174">
        <f t="shared" si="89"/>
        <v>0</v>
      </c>
      <c r="LP58" s="138"/>
      <c r="LQ58" s="138"/>
      <c r="LR58" s="138"/>
      <c r="LS58" s="174">
        <f t="shared" si="90"/>
        <v>0</v>
      </c>
      <c r="LT58" s="238"/>
      <c r="LU58" s="138"/>
      <c r="LV58" s="138"/>
      <c r="LW58" s="174">
        <f t="shared" si="91"/>
        <v>0</v>
      </c>
      <c r="LX58" s="238"/>
      <c r="LY58" s="138"/>
      <c r="LZ58" s="138"/>
      <c r="MA58" s="174">
        <f t="shared" si="92"/>
        <v>0</v>
      </c>
      <c r="MB58" s="238"/>
      <c r="MC58" s="138"/>
      <c r="MD58" s="138"/>
      <c r="ME58" s="174">
        <f t="shared" si="93"/>
        <v>0</v>
      </c>
      <c r="MF58" s="238"/>
      <c r="MG58" s="231"/>
      <c r="MH58" s="231"/>
      <c r="MI58" s="182">
        <f t="shared" si="94"/>
        <v>0</v>
      </c>
      <c r="MJ58" s="239"/>
      <c r="MK58" s="231"/>
      <c r="ML58" s="231"/>
      <c r="MM58" s="182">
        <f t="shared" si="95"/>
        <v>0</v>
      </c>
      <c r="MN58" s="239"/>
      <c r="MO58" s="138"/>
      <c r="MP58" s="138"/>
      <c r="MQ58" s="174">
        <f t="shared" si="96"/>
        <v>0</v>
      </c>
      <c r="MR58" s="238"/>
      <c r="MS58" s="138"/>
      <c r="MT58" s="138"/>
      <c r="MU58" s="174">
        <f t="shared" si="97"/>
        <v>0</v>
      </c>
      <c r="MV58" s="238"/>
      <c r="MW58" s="138"/>
      <c r="MX58" s="138"/>
      <c r="MY58" s="174">
        <f t="shared" si="98"/>
        <v>0</v>
      </c>
      <c r="MZ58" s="238"/>
      <c r="NA58" s="240"/>
      <c r="NB58" s="240"/>
      <c r="NC58" s="201">
        <f t="shared" si="122"/>
        <v>0</v>
      </c>
      <c r="ND58" s="241"/>
      <c r="NE58" s="240"/>
      <c r="NF58" s="240"/>
      <c r="NG58" s="201">
        <f t="shared" si="123"/>
        <v>0</v>
      </c>
      <c r="NH58" s="241"/>
      <c r="NI58" s="240">
        <v>3</v>
      </c>
      <c r="NJ58" s="240"/>
      <c r="NK58" s="201">
        <f t="shared" si="124"/>
        <v>3</v>
      </c>
      <c r="NL58" s="241"/>
      <c r="NM58" s="240"/>
      <c r="NN58" s="240">
        <v>3</v>
      </c>
      <c r="NO58" s="201">
        <f t="shared" si="125"/>
        <v>0</v>
      </c>
      <c r="NP58" s="241"/>
      <c r="NQ58" s="234"/>
      <c r="NR58" s="234"/>
      <c r="NS58" s="189">
        <f t="shared" si="126"/>
        <v>0</v>
      </c>
      <c r="NT58" s="242"/>
      <c r="NU58" s="234"/>
      <c r="NV58" s="234"/>
      <c r="NW58" s="189">
        <f t="shared" si="99"/>
        <v>0</v>
      </c>
      <c r="NX58" s="242"/>
      <c r="NY58" s="234"/>
      <c r="NZ58" s="234"/>
      <c r="OA58" s="189">
        <f t="shared" si="100"/>
        <v>0</v>
      </c>
      <c r="OB58" s="242"/>
      <c r="OC58" s="234"/>
      <c r="OD58" s="234"/>
      <c r="OE58" s="189">
        <f t="shared" si="101"/>
        <v>0</v>
      </c>
      <c r="OF58" s="242"/>
      <c r="OG58" s="234"/>
      <c r="OH58" s="234"/>
      <c r="OI58" s="189">
        <f t="shared" si="102"/>
        <v>0</v>
      </c>
      <c r="OJ58" s="242"/>
      <c r="OK58" s="234"/>
      <c r="OL58" s="234"/>
      <c r="OM58" s="189">
        <f t="shared" si="103"/>
        <v>0</v>
      </c>
      <c r="ON58" s="242"/>
      <c r="OO58" s="234"/>
      <c r="OP58" s="234"/>
      <c r="OQ58" s="189">
        <f t="shared" si="127"/>
        <v>0</v>
      </c>
      <c r="OR58" s="242"/>
      <c r="OS58" s="234"/>
      <c r="OT58" s="234"/>
      <c r="OU58" s="189">
        <f t="shared" si="128"/>
        <v>0</v>
      </c>
      <c r="OV58" s="242"/>
      <c r="OW58" s="234"/>
      <c r="OX58" s="234"/>
      <c r="OY58" s="189">
        <f t="shared" si="129"/>
        <v>0</v>
      </c>
      <c r="OZ58" s="242"/>
      <c r="PA58" s="234"/>
      <c r="PB58" s="234"/>
      <c r="PC58" s="189">
        <f t="shared" si="130"/>
        <v>0</v>
      </c>
      <c r="PD58" s="242"/>
      <c r="PE58" s="234"/>
      <c r="PF58" s="234"/>
      <c r="PG58" s="189">
        <f t="shared" si="131"/>
        <v>0</v>
      </c>
      <c r="PH58" s="242"/>
      <c r="PI58" s="234"/>
      <c r="PJ58" s="234"/>
      <c r="PK58" s="189">
        <f t="shared" si="132"/>
        <v>0</v>
      </c>
      <c r="PL58" s="242"/>
      <c r="PM58" s="234"/>
      <c r="PN58" s="234"/>
      <c r="PO58" s="189">
        <f t="shared" si="133"/>
        <v>0</v>
      </c>
      <c r="PP58" s="242"/>
      <c r="PQ58" s="234"/>
      <c r="PR58" s="234"/>
      <c r="PS58" s="189">
        <f t="shared" si="134"/>
        <v>0</v>
      </c>
      <c r="PT58" s="242"/>
      <c r="PU58" s="234"/>
      <c r="PV58" s="234"/>
      <c r="PW58" s="189">
        <f t="shared" si="135"/>
        <v>0</v>
      </c>
      <c r="PX58" s="242"/>
      <c r="PY58" s="234"/>
      <c r="PZ58" s="234"/>
      <c r="QA58" s="189">
        <f t="shared" si="136"/>
        <v>0</v>
      </c>
      <c r="QB58" s="242"/>
      <c r="QC58" s="234"/>
      <c r="QD58" s="234"/>
      <c r="QE58" s="189">
        <f t="shared" si="137"/>
        <v>0</v>
      </c>
      <c r="QF58" s="242"/>
      <c r="QG58" s="234"/>
      <c r="QH58" s="234"/>
      <c r="QI58" s="189">
        <f t="shared" si="138"/>
        <v>0</v>
      </c>
      <c r="QJ58" s="242"/>
      <c r="QK58" s="234"/>
      <c r="QL58" s="234"/>
      <c r="QM58" s="189">
        <f t="shared" si="139"/>
        <v>0</v>
      </c>
      <c r="QN58" s="242"/>
      <c r="QO58" s="234"/>
      <c r="QP58" s="234"/>
      <c r="QQ58" s="189">
        <f t="shared" si="140"/>
        <v>0</v>
      </c>
      <c r="QR58" s="242"/>
      <c r="QS58" s="203"/>
      <c r="QT58" s="234"/>
      <c r="QU58" s="189">
        <f t="shared" si="141"/>
        <v>0</v>
      </c>
      <c r="QV58" s="242"/>
      <c r="QW58" s="203"/>
      <c r="QX58" s="234"/>
      <c r="QY58" s="189">
        <f t="shared" si="142"/>
        <v>0</v>
      </c>
      <c r="QZ58" s="242"/>
      <c r="RA58" s="203"/>
      <c r="RB58" s="234"/>
      <c r="RC58" s="189">
        <f t="shared" si="143"/>
        <v>0</v>
      </c>
      <c r="RD58" s="242"/>
      <c r="RE58" s="203"/>
      <c r="RF58" s="234"/>
      <c r="RG58" s="189">
        <f t="shared" si="144"/>
        <v>0</v>
      </c>
      <c r="RH58" s="242"/>
      <c r="RI58" s="203"/>
      <c r="RJ58" s="234"/>
      <c r="RK58" s="189">
        <f t="shared" si="145"/>
        <v>0</v>
      </c>
      <c r="RL58" s="242"/>
      <c r="RM58" s="203"/>
      <c r="RN58" s="234"/>
      <c r="RO58" s="189">
        <f t="shared" si="146"/>
        <v>0</v>
      </c>
      <c r="RP58" s="242"/>
      <c r="RQ58" s="203"/>
      <c r="RR58" s="234"/>
      <c r="RS58" s="189">
        <f t="shared" si="147"/>
        <v>0</v>
      </c>
      <c r="RT58" s="242"/>
      <c r="RU58" s="203">
        <v>3</v>
      </c>
      <c r="RV58" s="234"/>
      <c r="RW58" s="189">
        <f t="shared" si="148"/>
        <v>3</v>
      </c>
      <c r="RX58" s="242"/>
      <c r="RY58" s="203"/>
      <c r="RZ58" s="234">
        <v>3</v>
      </c>
      <c r="SA58" s="189">
        <f t="shared" si="104"/>
        <v>0</v>
      </c>
      <c r="SB58" s="242"/>
      <c r="SC58" s="203"/>
      <c r="SD58" s="234"/>
      <c r="SE58" s="189">
        <f t="shared" si="105"/>
        <v>0</v>
      </c>
      <c r="SF58" s="242"/>
      <c r="SG58" s="203"/>
      <c r="SH58" s="234"/>
      <c r="SI58" s="189">
        <f t="shared" si="106"/>
        <v>0</v>
      </c>
      <c r="SJ58" s="242"/>
      <c r="SK58" s="203"/>
      <c r="SL58" s="234"/>
      <c r="SM58" s="189">
        <f t="shared" si="107"/>
        <v>0</v>
      </c>
      <c r="SN58" s="242"/>
      <c r="SO58" s="203"/>
      <c r="SP58" s="234"/>
      <c r="SQ58" s="189">
        <f t="shared" si="108"/>
        <v>0</v>
      </c>
      <c r="SR58" s="242"/>
      <c r="SS58" s="203"/>
      <c r="ST58" s="234"/>
      <c r="SU58" s="189">
        <f t="shared" si="109"/>
        <v>0</v>
      </c>
      <c r="SV58" s="242"/>
      <c r="SW58" s="203"/>
      <c r="SX58" s="234"/>
      <c r="SY58" s="189">
        <f t="shared" si="110"/>
        <v>0</v>
      </c>
      <c r="SZ58" s="242"/>
      <c r="TA58" s="203"/>
      <c r="TB58" s="234"/>
      <c r="TC58" s="189">
        <f t="shared" si="111"/>
        <v>0</v>
      </c>
      <c r="TD58" s="242"/>
      <c r="TE58" s="204">
        <f t="shared" si="112"/>
        <v>3</v>
      </c>
      <c r="TF58" s="205">
        <f t="shared" si="113"/>
        <v>0.11538461538461539</v>
      </c>
      <c r="TG58" s="123"/>
      <c r="TH58" s="204">
        <f t="shared" si="114"/>
        <v>1</v>
      </c>
      <c r="TI58" s="205">
        <f t="shared" si="115"/>
        <v>3.8461538461538464E-2</v>
      </c>
      <c r="TJ58" s="124"/>
      <c r="TK58" s="204">
        <f t="shared" si="116"/>
        <v>3</v>
      </c>
      <c r="TL58" s="205">
        <f t="shared" si="117"/>
        <v>0.1111111111111111</v>
      </c>
      <c r="TM58" s="124"/>
      <c r="TN58" s="204">
        <f t="shared" si="118"/>
        <v>7</v>
      </c>
      <c r="TO58" s="205">
        <f t="shared" si="119"/>
        <v>8.8607594936708861E-2</v>
      </c>
    </row>
    <row r="59" spans="1:535" ht="28.5" hidden="1" x14ac:dyDescent="0.45">
      <c r="A59" s="207">
        <v>55</v>
      </c>
      <c r="B59" s="298" t="s">
        <v>343</v>
      </c>
      <c r="C59" s="222" t="s">
        <v>122</v>
      </c>
      <c r="D59" s="211">
        <v>1</v>
      </c>
      <c r="E59" s="223"/>
      <c r="F59" s="224"/>
      <c r="G59" s="211">
        <f t="shared" si="149"/>
        <v>1</v>
      </c>
      <c r="H59" s="225"/>
      <c r="I59" s="223"/>
      <c r="J59" s="224"/>
      <c r="K59" s="211">
        <v>1</v>
      </c>
      <c r="L59" s="225"/>
      <c r="M59" s="223"/>
      <c r="N59" s="224"/>
      <c r="O59" s="211">
        <v>1</v>
      </c>
      <c r="P59" s="226"/>
      <c r="Q59" s="223"/>
      <c r="R59" s="224"/>
      <c r="S59" s="211">
        <v>1</v>
      </c>
      <c r="T59" s="225"/>
      <c r="U59" s="227"/>
      <c r="V59" s="246"/>
      <c r="W59" s="165">
        <f t="shared" si="150"/>
        <v>1</v>
      </c>
      <c r="X59" s="229"/>
      <c r="Y59" s="229"/>
      <c r="Z59" s="165">
        <f t="shared" si="13"/>
        <v>1</v>
      </c>
      <c r="AA59" s="137"/>
      <c r="AB59" s="138"/>
      <c r="AC59" s="169">
        <f t="shared" si="14"/>
        <v>1</v>
      </c>
      <c r="AD59" s="137"/>
      <c r="AE59" s="138"/>
      <c r="AF59" s="169">
        <f t="shared" si="15"/>
        <v>1</v>
      </c>
      <c r="AG59" s="138"/>
      <c r="AH59" s="138"/>
      <c r="AI59" s="170">
        <f t="shared" si="16"/>
        <v>1</v>
      </c>
      <c r="AJ59" s="137"/>
      <c r="AK59" s="137"/>
      <c r="AL59" s="141"/>
      <c r="AM59" s="172">
        <f t="shared" si="17"/>
        <v>1</v>
      </c>
      <c r="AN59" s="137"/>
      <c r="AO59" s="141"/>
      <c r="AP59" s="141"/>
      <c r="AQ59" s="172">
        <f t="shared" si="18"/>
        <v>1</v>
      </c>
      <c r="AR59" s="141"/>
      <c r="AS59" s="137"/>
      <c r="AT59" s="141"/>
      <c r="AU59" s="172">
        <f t="shared" si="19"/>
        <v>1</v>
      </c>
      <c r="AV59" s="138"/>
      <c r="AW59" s="138"/>
      <c r="AX59" s="138"/>
      <c r="AY59" s="169">
        <f t="shared" si="20"/>
        <v>1</v>
      </c>
      <c r="AZ59" s="138"/>
      <c r="BA59" s="138"/>
      <c r="BB59" s="169">
        <f t="shared" si="21"/>
        <v>1</v>
      </c>
      <c r="BC59" s="138"/>
      <c r="BD59" s="138"/>
      <c r="BE59" s="169">
        <f t="shared" si="22"/>
        <v>1</v>
      </c>
      <c r="BF59" s="138"/>
      <c r="BG59" s="138"/>
      <c r="BH59" s="174">
        <f t="shared" si="1"/>
        <v>1</v>
      </c>
      <c r="BI59" s="138"/>
      <c r="BJ59" s="138"/>
      <c r="BK59" s="174">
        <f t="shared" si="23"/>
        <v>1</v>
      </c>
      <c r="BL59" s="138"/>
      <c r="BM59" s="138"/>
      <c r="BN59" s="174">
        <f t="shared" si="24"/>
        <v>1</v>
      </c>
      <c r="BO59" s="138"/>
      <c r="BP59" s="138"/>
      <c r="BQ59" s="174">
        <f t="shared" si="25"/>
        <v>1</v>
      </c>
      <c r="BR59" s="138"/>
      <c r="BS59" s="138"/>
      <c r="BT59" s="174">
        <f t="shared" si="151"/>
        <v>1</v>
      </c>
      <c r="BU59" s="138"/>
      <c r="BV59" s="138">
        <v>1</v>
      </c>
      <c r="BW59" s="174">
        <f t="shared" si="26"/>
        <v>0</v>
      </c>
      <c r="BX59" s="138"/>
      <c r="BY59" s="138"/>
      <c r="BZ59" s="174">
        <f t="shared" si="27"/>
        <v>0</v>
      </c>
      <c r="CA59" s="138"/>
      <c r="CB59" s="138"/>
      <c r="CC59" s="175">
        <f t="shared" si="28"/>
        <v>0</v>
      </c>
      <c r="CD59" s="141"/>
      <c r="CE59" s="141"/>
      <c r="CF59" s="176">
        <f t="shared" si="29"/>
        <v>0</v>
      </c>
      <c r="CG59" s="141"/>
      <c r="CH59" s="141"/>
      <c r="CI59" s="176">
        <f t="shared" si="30"/>
        <v>0</v>
      </c>
      <c r="CJ59" s="141"/>
      <c r="CK59" s="141"/>
      <c r="CL59" s="177">
        <f t="shared" si="31"/>
        <v>0</v>
      </c>
      <c r="CM59" s="141"/>
      <c r="CN59" s="141"/>
      <c r="CO59" s="141"/>
      <c r="CP59" s="177">
        <f t="shared" si="32"/>
        <v>0</v>
      </c>
      <c r="CQ59" s="141"/>
      <c r="CR59" s="141">
        <v>1</v>
      </c>
      <c r="CS59" s="141"/>
      <c r="CT59" s="176">
        <f t="shared" si="33"/>
        <v>1</v>
      </c>
      <c r="CU59" s="230"/>
      <c r="CV59" s="141"/>
      <c r="CW59" s="141"/>
      <c r="CX59" s="176">
        <f t="shared" si="34"/>
        <v>1</v>
      </c>
      <c r="CY59" s="141"/>
      <c r="CZ59" s="141"/>
      <c r="DA59" s="141"/>
      <c r="DB59" s="176">
        <f t="shared" si="3"/>
        <v>1</v>
      </c>
      <c r="DC59" s="141"/>
      <c r="DD59" s="141"/>
      <c r="DE59" s="175">
        <f t="shared" si="35"/>
        <v>1</v>
      </c>
      <c r="DF59" s="179"/>
      <c r="DG59" s="141"/>
      <c r="DH59" s="141"/>
      <c r="DI59" s="176">
        <f t="shared" si="36"/>
        <v>1</v>
      </c>
      <c r="DJ59" s="180"/>
      <c r="DK59" s="180"/>
      <c r="DL59" s="176">
        <f t="shared" si="37"/>
        <v>1</v>
      </c>
      <c r="DM59" s="141"/>
      <c r="DN59" s="141"/>
      <c r="DO59" s="177">
        <f t="shared" si="38"/>
        <v>1</v>
      </c>
      <c r="DP59" s="137"/>
      <c r="DQ59" s="141"/>
      <c r="DR59" s="141"/>
      <c r="DS59" s="177">
        <f t="shared" si="39"/>
        <v>1</v>
      </c>
      <c r="DT59" s="137"/>
      <c r="DU59" s="141"/>
      <c r="DV59" s="141"/>
      <c r="DW59" s="177">
        <f t="shared" si="40"/>
        <v>1</v>
      </c>
      <c r="DX59" s="141"/>
      <c r="DY59" s="141"/>
      <c r="DZ59" s="177">
        <f t="shared" si="41"/>
        <v>1</v>
      </c>
      <c r="EA59" s="138"/>
      <c r="EB59" s="138"/>
      <c r="EC59" s="175">
        <f t="shared" si="42"/>
        <v>1</v>
      </c>
      <c r="ED59" s="137"/>
      <c r="EE59" s="138"/>
      <c r="EF59" s="138"/>
      <c r="EG59" s="174">
        <f t="shared" si="43"/>
        <v>1</v>
      </c>
      <c r="EH59" s="138"/>
      <c r="EI59" s="138"/>
      <c r="EJ59" s="174">
        <f t="shared" si="44"/>
        <v>1</v>
      </c>
      <c r="EK59" s="231"/>
      <c r="EL59" s="231"/>
      <c r="EM59" s="182">
        <f t="shared" si="45"/>
        <v>1</v>
      </c>
      <c r="EN59" s="137"/>
      <c r="EO59" s="231"/>
      <c r="EP59" s="231"/>
      <c r="EQ59" s="182">
        <f t="shared" si="46"/>
        <v>1</v>
      </c>
      <c r="ER59" s="232"/>
      <c r="ES59" s="232"/>
      <c r="ET59" s="184">
        <f t="shared" si="47"/>
        <v>1</v>
      </c>
      <c r="EU59" s="137"/>
      <c r="EV59" s="232"/>
      <c r="EW59" s="232"/>
      <c r="EX59" s="184">
        <f t="shared" si="48"/>
        <v>1</v>
      </c>
      <c r="EY59" s="233"/>
      <c r="EZ59" s="231"/>
      <c r="FA59" s="231"/>
      <c r="FB59" s="184">
        <f t="shared" si="49"/>
        <v>1</v>
      </c>
      <c r="FC59" s="231"/>
      <c r="FD59" s="231"/>
      <c r="FE59" s="182">
        <f t="shared" si="50"/>
        <v>1</v>
      </c>
      <c r="FF59" s="231"/>
      <c r="FG59" s="231"/>
      <c r="FH59" s="182">
        <f t="shared" si="51"/>
        <v>1</v>
      </c>
      <c r="FI59" s="231"/>
      <c r="FJ59" s="231"/>
      <c r="FK59" s="182">
        <f t="shared" si="52"/>
        <v>1</v>
      </c>
      <c r="FL59" s="231"/>
      <c r="FM59" s="231"/>
      <c r="FN59" s="182">
        <f t="shared" si="53"/>
        <v>1</v>
      </c>
      <c r="FO59" s="137"/>
      <c r="FP59" s="231"/>
      <c r="FQ59" s="231"/>
      <c r="FR59" s="182">
        <f t="shared" si="54"/>
        <v>1</v>
      </c>
      <c r="FS59" s="137"/>
      <c r="FT59" s="231"/>
      <c r="FU59" s="231"/>
      <c r="FV59" s="182">
        <f t="shared" si="55"/>
        <v>1</v>
      </c>
      <c r="FW59" s="137"/>
      <c r="FX59" s="231"/>
      <c r="FY59" s="231"/>
      <c r="FZ59" s="182">
        <f t="shared" si="56"/>
        <v>1</v>
      </c>
      <c r="GA59" s="231"/>
      <c r="GB59" s="231"/>
      <c r="GC59" s="182">
        <f t="shared" si="57"/>
        <v>1</v>
      </c>
      <c r="GD59" s="231"/>
      <c r="GE59" s="231"/>
      <c r="GF59" s="188">
        <f t="shared" si="58"/>
        <v>1</v>
      </c>
      <c r="GG59" s="137"/>
      <c r="GH59" s="231"/>
      <c r="GI59" s="231"/>
      <c r="GJ59" s="188">
        <f t="shared" si="120"/>
        <v>1</v>
      </c>
      <c r="GK59" s="137"/>
      <c r="GL59" s="231"/>
      <c r="GM59" s="231"/>
      <c r="GN59" s="182">
        <f t="shared" si="121"/>
        <v>1</v>
      </c>
      <c r="GO59" s="231"/>
      <c r="GP59" s="231"/>
      <c r="GQ59" s="182">
        <f t="shared" si="59"/>
        <v>1</v>
      </c>
      <c r="GR59" s="231"/>
      <c r="GS59" s="231"/>
      <c r="GT59" s="182">
        <f t="shared" si="60"/>
        <v>1</v>
      </c>
      <c r="GU59" s="231"/>
      <c r="GV59" s="231"/>
      <c r="GW59" s="182">
        <f t="shared" si="61"/>
        <v>1</v>
      </c>
      <c r="GX59" s="231"/>
      <c r="GY59" s="231"/>
      <c r="GZ59" s="182">
        <f t="shared" si="62"/>
        <v>1</v>
      </c>
      <c r="HA59" s="138"/>
      <c r="HB59" s="231"/>
      <c r="HC59" s="182">
        <f t="shared" si="63"/>
        <v>1</v>
      </c>
      <c r="HD59" s="138"/>
      <c r="HE59" s="231"/>
      <c r="HF59" s="182">
        <f t="shared" si="64"/>
        <v>1</v>
      </c>
      <c r="HG59" s="231"/>
      <c r="HH59" s="231"/>
      <c r="HI59" s="182">
        <f t="shared" si="4"/>
        <v>1</v>
      </c>
      <c r="HJ59" s="231"/>
      <c r="HK59" s="231"/>
      <c r="HL59" s="182">
        <f t="shared" si="5"/>
        <v>1</v>
      </c>
      <c r="HM59" s="137"/>
      <c r="HN59" s="231"/>
      <c r="HO59" s="231"/>
      <c r="HP59" s="182">
        <f t="shared" si="65"/>
        <v>1</v>
      </c>
      <c r="HQ59" s="231"/>
      <c r="HR59" s="231"/>
      <c r="HS59" s="231"/>
      <c r="HT59" s="182">
        <f t="shared" si="66"/>
        <v>1</v>
      </c>
      <c r="HU59" s="231"/>
      <c r="HV59" s="231"/>
      <c r="HW59" s="231"/>
      <c r="HX59" s="182">
        <f t="shared" si="67"/>
        <v>1</v>
      </c>
      <c r="HY59" s="231"/>
      <c r="HZ59" s="231"/>
      <c r="IA59" s="182">
        <f t="shared" si="68"/>
        <v>1</v>
      </c>
      <c r="IB59" s="231"/>
      <c r="IC59" s="231"/>
      <c r="ID59" s="182">
        <f t="shared" si="69"/>
        <v>1</v>
      </c>
      <c r="IE59" s="138"/>
      <c r="IF59" s="138"/>
      <c r="IG59" s="175">
        <f t="shared" si="70"/>
        <v>1</v>
      </c>
      <c r="IH59" s="137"/>
      <c r="II59" s="138"/>
      <c r="IJ59" s="138"/>
      <c r="IK59" s="175">
        <f t="shared" si="71"/>
        <v>1</v>
      </c>
      <c r="IL59" s="137"/>
      <c r="IM59" s="231"/>
      <c r="IN59" s="231"/>
      <c r="IO59" s="182">
        <f t="shared" si="72"/>
        <v>1</v>
      </c>
      <c r="IP59" s="231"/>
      <c r="IQ59" s="231"/>
      <c r="IR59" s="182">
        <f t="shared" si="6"/>
        <v>1</v>
      </c>
      <c r="IS59" s="231"/>
      <c r="IT59" s="231"/>
      <c r="IU59" s="182">
        <f t="shared" si="7"/>
        <v>1</v>
      </c>
      <c r="IV59" s="231"/>
      <c r="IW59" s="231"/>
      <c r="IX59" s="182">
        <f t="shared" si="8"/>
        <v>1</v>
      </c>
      <c r="IY59" s="234"/>
      <c r="IZ59" s="234"/>
      <c r="JA59" s="189">
        <f t="shared" si="9"/>
        <v>1</v>
      </c>
      <c r="JB59" s="234"/>
      <c r="JC59" s="234"/>
      <c r="JD59" s="189">
        <f t="shared" si="73"/>
        <v>1</v>
      </c>
      <c r="JE59" s="234"/>
      <c r="JF59" s="234"/>
      <c r="JG59" s="189">
        <f t="shared" si="74"/>
        <v>1</v>
      </c>
      <c r="JH59" s="141"/>
      <c r="JI59" s="141"/>
      <c r="JJ59" s="190">
        <f t="shared" si="75"/>
        <v>1</v>
      </c>
      <c r="JK59" s="137"/>
      <c r="JL59" s="141"/>
      <c r="JM59" s="141"/>
      <c r="JN59" s="190">
        <f t="shared" si="76"/>
        <v>1</v>
      </c>
      <c r="JO59" s="137"/>
      <c r="JP59" s="235"/>
      <c r="JQ59" s="235"/>
      <c r="JR59" s="191">
        <f t="shared" si="77"/>
        <v>1</v>
      </c>
      <c r="JS59" s="155"/>
      <c r="JT59" s="236"/>
      <c r="JU59" s="236"/>
      <c r="JV59" s="194">
        <f t="shared" si="78"/>
        <v>1</v>
      </c>
      <c r="JW59" s="235"/>
      <c r="JX59" s="235"/>
      <c r="JY59" s="194">
        <f t="shared" si="79"/>
        <v>1</v>
      </c>
      <c r="JZ59" s="138"/>
      <c r="KA59" s="138"/>
      <c r="KB59" s="190">
        <f t="shared" si="80"/>
        <v>1</v>
      </c>
      <c r="KC59" s="155"/>
      <c r="KD59" s="138"/>
      <c r="KE59" s="138"/>
      <c r="KF59" s="190">
        <f t="shared" si="81"/>
        <v>1</v>
      </c>
      <c r="KG59" s="234"/>
      <c r="KH59" s="234"/>
      <c r="KI59" s="191">
        <f t="shared" si="82"/>
        <v>1</v>
      </c>
      <c r="KJ59" s="155"/>
      <c r="KK59" s="234"/>
      <c r="KL59" s="234"/>
      <c r="KM59" s="191">
        <f t="shared" si="83"/>
        <v>1</v>
      </c>
      <c r="KN59" s="155"/>
      <c r="KO59" s="234"/>
      <c r="KP59" s="234"/>
      <c r="KQ59" s="191">
        <f t="shared" si="84"/>
        <v>1</v>
      </c>
      <c r="KR59" s="138"/>
      <c r="KS59" s="138"/>
      <c r="KT59" s="174">
        <f t="shared" si="85"/>
        <v>1</v>
      </c>
      <c r="KU59" s="138"/>
      <c r="KV59" s="138"/>
      <c r="KW59" s="138"/>
      <c r="KX59" s="194">
        <f t="shared" si="86"/>
        <v>1</v>
      </c>
      <c r="KY59" s="236"/>
      <c r="KZ59" s="236"/>
      <c r="LA59" s="236"/>
      <c r="LB59" s="194">
        <f t="shared" si="87"/>
        <v>1</v>
      </c>
      <c r="LC59" s="236"/>
      <c r="LD59" s="236"/>
      <c r="LE59" s="194">
        <f t="shared" si="10"/>
        <v>1</v>
      </c>
      <c r="LF59" s="138"/>
      <c r="LG59" s="138"/>
      <c r="LH59" s="174">
        <f t="shared" si="11"/>
        <v>1</v>
      </c>
      <c r="LI59" s="237"/>
      <c r="LJ59" s="237"/>
      <c r="LK59" s="196">
        <f t="shared" si="88"/>
        <v>1</v>
      </c>
      <c r="LL59" s="138"/>
      <c r="LM59" s="138"/>
      <c r="LN59" s="138"/>
      <c r="LO59" s="174">
        <f t="shared" si="89"/>
        <v>1</v>
      </c>
      <c r="LP59" s="138"/>
      <c r="LQ59" s="138"/>
      <c r="LR59" s="138"/>
      <c r="LS59" s="174">
        <f t="shared" si="90"/>
        <v>1</v>
      </c>
      <c r="LT59" s="238"/>
      <c r="LU59" s="138"/>
      <c r="LV59" s="138"/>
      <c r="LW59" s="174">
        <f t="shared" si="91"/>
        <v>1</v>
      </c>
      <c r="LX59" s="238"/>
      <c r="LY59" s="138"/>
      <c r="LZ59" s="138"/>
      <c r="MA59" s="174">
        <f t="shared" si="92"/>
        <v>1</v>
      </c>
      <c r="MB59" s="238"/>
      <c r="MC59" s="138"/>
      <c r="MD59" s="138"/>
      <c r="ME59" s="174">
        <f t="shared" si="93"/>
        <v>1</v>
      </c>
      <c r="MF59" s="238"/>
      <c r="MG59" s="231"/>
      <c r="MH59" s="231"/>
      <c r="MI59" s="182">
        <f t="shared" si="94"/>
        <v>1</v>
      </c>
      <c r="MJ59" s="239"/>
      <c r="MK59" s="231"/>
      <c r="ML59" s="231"/>
      <c r="MM59" s="182">
        <f t="shared" si="95"/>
        <v>1</v>
      </c>
      <c r="MN59" s="239"/>
      <c r="MO59" s="138"/>
      <c r="MP59" s="138"/>
      <c r="MQ59" s="174">
        <f t="shared" si="96"/>
        <v>1</v>
      </c>
      <c r="MR59" s="238"/>
      <c r="MS59" s="138"/>
      <c r="MT59" s="138"/>
      <c r="MU59" s="174">
        <f t="shared" si="97"/>
        <v>1</v>
      </c>
      <c r="MV59" s="238"/>
      <c r="MW59" s="138"/>
      <c r="MX59" s="138"/>
      <c r="MY59" s="174">
        <f t="shared" si="98"/>
        <v>1</v>
      </c>
      <c r="MZ59" s="238"/>
      <c r="NA59" s="240"/>
      <c r="NB59" s="240"/>
      <c r="NC59" s="201">
        <f t="shared" si="122"/>
        <v>1</v>
      </c>
      <c r="ND59" s="241"/>
      <c r="NE59" s="240"/>
      <c r="NF59" s="240"/>
      <c r="NG59" s="201">
        <f t="shared" si="123"/>
        <v>1</v>
      </c>
      <c r="NH59" s="241"/>
      <c r="NI59" s="240"/>
      <c r="NJ59" s="240"/>
      <c r="NK59" s="201">
        <f t="shared" si="124"/>
        <v>1</v>
      </c>
      <c r="NL59" s="241"/>
      <c r="NM59" s="240"/>
      <c r="NN59" s="240"/>
      <c r="NO59" s="201">
        <f t="shared" si="125"/>
        <v>1</v>
      </c>
      <c r="NP59" s="241"/>
      <c r="NQ59" s="234"/>
      <c r="NR59" s="234"/>
      <c r="NS59" s="189">
        <f t="shared" si="126"/>
        <v>1</v>
      </c>
      <c r="NT59" s="242"/>
      <c r="NU59" s="234"/>
      <c r="NV59" s="234"/>
      <c r="NW59" s="189">
        <f t="shared" si="99"/>
        <v>1</v>
      </c>
      <c r="NX59" s="242"/>
      <c r="NY59" s="234"/>
      <c r="NZ59" s="234"/>
      <c r="OA59" s="189">
        <f t="shared" si="100"/>
        <v>1</v>
      </c>
      <c r="OB59" s="242"/>
      <c r="OC59" s="234"/>
      <c r="OD59" s="234"/>
      <c r="OE59" s="189">
        <f t="shared" si="101"/>
        <v>1</v>
      </c>
      <c r="OF59" s="242"/>
      <c r="OG59" s="234"/>
      <c r="OH59" s="234"/>
      <c r="OI59" s="189">
        <f t="shared" si="102"/>
        <v>1</v>
      </c>
      <c r="OJ59" s="242"/>
      <c r="OK59" s="234"/>
      <c r="OL59" s="234"/>
      <c r="OM59" s="189">
        <f t="shared" si="103"/>
        <v>1</v>
      </c>
      <c r="ON59" s="242"/>
      <c r="OO59" s="234"/>
      <c r="OP59" s="234"/>
      <c r="OQ59" s="189">
        <f t="shared" si="127"/>
        <v>1</v>
      </c>
      <c r="OR59" s="242"/>
      <c r="OS59" s="234"/>
      <c r="OT59" s="234"/>
      <c r="OU59" s="189">
        <f t="shared" si="128"/>
        <v>1</v>
      </c>
      <c r="OV59" s="242"/>
      <c r="OW59" s="234"/>
      <c r="OX59" s="234"/>
      <c r="OY59" s="189">
        <f t="shared" si="129"/>
        <v>1</v>
      </c>
      <c r="OZ59" s="242"/>
      <c r="PA59" s="234"/>
      <c r="PB59" s="234"/>
      <c r="PC59" s="189">
        <f t="shared" si="130"/>
        <v>1</v>
      </c>
      <c r="PD59" s="242"/>
      <c r="PE59" s="234"/>
      <c r="PF59" s="234"/>
      <c r="PG59" s="189">
        <f t="shared" si="131"/>
        <v>1</v>
      </c>
      <c r="PH59" s="242"/>
      <c r="PI59" s="234"/>
      <c r="PJ59" s="234"/>
      <c r="PK59" s="189">
        <f t="shared" si="132"/>
        <v>1</v>
      </c>
      <c r="PL59" s="242"/>
      <c r="PM59" s="234"/>
      <c r="PN59" s="234"/>
      <c r="PO59" s="189">
        <f t="shared" si="133"/>
        <v>1</v>
      </c>
      <c r="PP59" s="242"/>
      <c r="PQ59" s="234"/>
      <c r="PR59" s="234"/>
      <c r="PS59" s="189">
        <f t="shared" si="134"/>
        <v>1</v>
      </c>
      <c r="PT59" s="242"/>
      <c r="PU59" s="234"/>
      <c r="PV59" s="234"/>
      <c r="PW59" s="189">
        <f t="shared" si="135"/>
        <v>1</v>
      </c>
      <c r="PX59" s="242"/>
      <c r="PY59" s="234"/>
      <c r="PZ59" s="234"/>
      <c r="QA59" s="189">
        <f t="shared" si="136"/>
        <v>1</v>
      </c>
      <c r="QB59" s="242"/>
      <c r="QC59" s="234"/>
      <c r="QD59" s="234"/>
      <c r="QE59" s="189">
        <f t="shared" si="137"/>
        <v>1</v>
      </c>
      <c r="QF59" s="242"/>
      <c r="QG59" s="234"/>
      <c r="QH59" s="234"/>
      <c r="QI59" s="189">
        <f t="shared" si="138"/>
        <v>1</v>
      </c>
      <c r="QJ59" s="242"/>
      <c r="QK59" s="234"/>
      <c r="QL59" s="234"/>
      <c r="QM59" s="189">
        <f t="shared" si="139"/>
        <v>1</v>
      </c>
      <c r="QN59" s="242"/>
      <c r="QO59" s="234"/>
      <c r="QP59" s="234"/>
      <c r="QQ59" s="189">
        <f t="shared" si="140"/>
        <v>1</v>
      </c>
      <c r="QR59" s="242"/>
      <c r="QS59" s="203"/>
      <c r="QT59" s="234"/>
      <c r="QU59" s="189">
        <f t="shared" si="141"/>
        <v>1</v>
      </c>
      <c r="QV59" s="242"/>
      <c r="QW59" s="203"/>
      <c r="QX59" s="234"/>
      <c r="QY59" s="189">
        <f t="shared" si="142"/>
        <v>1</v>
      </c>
      <c r="QZ59" s="242"/>
      <c r="RA59" s="203"/>
      <c r="RB59" s="234"/>
      <c r="RC59" s="189">
        <f t="shared" si="143"/>
        <v>1</v>
      </c>
      <c r="RD59" s="242"/>
      <c r="RE59" s="203"/>
      <c r="RF59" s="234"/>
      <c r="RG59" s="189">
        <f t="shared" si="144"/>
        <v>1</v>
      </c>
      <c r="RH59" s="242"/>
      <c r="RI59" s="203"/>
      <c r="RJ59" s="234"/>
      <c r="RK59" s="189">
        <f t="shared" si="145"/>
        <v>1</v>
      </c>
      <c r="RL59" s="242"/>
      <c r="RM59" s="203"/>
      <c r="RN59" s="234"/>
      <c r="RO59" s="189">
        <f t="shared" si="146"/>
        <v>1</v>
      </c>
      <c r="RP59" s="242"/>
      <c r="RQ59" s="203"/>
      <c r="RR59" s="234"/>
      <c r="RS59" s="189">
        <f t="shared" si="147"/>
        <v>1</v>
      </c>
      <c r="RT59" s="242"/>
      <c r="RU59" s="203"/>
      <c r="RV59" s="234"/>
      <c r="RW59" s="189">
        <f t="shared" si="148"/>
        <v>1</v>
      </c>
      <c r="RX59" s="242"/>
      <c r="RY59" s="203"/>
      <c r="RZ59" s="234"/>
      <c r="SA59" s="189">
        <f t="shared" si="104"/>
        <v>1</v>
      </c>
      <c r="SB59" s="242"/>
      <c r="SC59" s="203"/>
      <c r="SD59" s="234"/>
      <c r="SE59" s="189">
        <f t="shared" si="105"/>
        <v>1</v>
      </c>
      <c r="SF59" s="242"/>
      <c r="SG59" s="203"/>
      <c r="SH59" s="234"/>
      <c r="SI59" s="189">
        <f t="shared" si="106"/>
        <v>1</v>
      </c>
      <c r="SJ59" s="242"/>
      <c r="SK59" s="203"/>
      <c r="SL59" s="234"/>
      <c r="SM59" s="189">
        <f t="shared" si="107"/>
        <v>1</v>
      </c>
      <c r="SN59" s="242"/>
      <c r="SO59" s="203"/>
      <c r="SP59" s="234"/>
      <c r="SQ59" s="189">
        <f t="shared" si="108"/>
        <v>1</v>
      </c>
      <c r="SR59" s="242"/>
      <c r="SS59" s="203"/>
      <c r="ST59" s="234"/>
      <c r="SU59" s="189">
        <f t="shared" si="109"/>
        <v>1</v>
      </c>
      <c r="SV59" s="242"/>
      <c r="SW59" s="203"/>
      <c r="SX59" s="234"/>
      <c r="SY59" s="189">
        <f t="shared" si="110"/>
        <v>1</v>
      </c>
      <c r="SZ59" s="242"/>
      <c r="TA59" s="203"/>
      <c r="TB59" s="234"/>
      <c r="TC59" s="189">
        <f t="shared" si="111"/>
        <v>1</v>
      </c>
      <c r="TD59" s="242"/>
      <c r="TE59" s="204">
        <f t="shared" si="112"/>
        <v>0</v>
      </c>
      <c r="TF59" s="205">
        <f t="shared" si="113"/>
        <v>0</v>
      </c>
      <c r="TG59" s="123"/>
      <c r="TH59" s="204">
        <f t="shared" si="114"/>
        <v>0</v>
      </c>
      <c r="TI59" s="205">
        <f t="shared" si="115"/>
        <v>0</v>
      </c>
      <c r="TJ59" s="124"/>
      <c r="TK59" s="204">
        <f t="shared" si="116"/>
        <v>0</v>
      </c>
      <c r="TL59" s="205">
        <f t="shared" si="117"/>
        <v>0</v>
      </c>
      <c r="TM59" s="124"/>
      <c r="TN59" s="204">
        <f t="shared" si="118"/>
        <v>0</v>
      </c>
      <c r="TO59" s="205">
        <f t="shared" si="119"/>
        <v>0</v>
      </c>
    </row>
    <row r="60" spans="1:535" ht="28.5" hidden="1" x14ac:dyDescent="0.45">
      <c r="A60" s="207">
        <v>56</v>
      </c>
      <c r="B60" s="298" t="s">
        <v>344</v>
      </c>
      <c r="C60" s="222" t="s">
        <v>122</v>
      </c>
      <c r="D60" s="211">
        <v>1</v>
      </c>
      <c r="E60" s="223">
        <v>2</v>
      </c>
      <c r="F60" s="224"/>
      <c r="G60" s="211">
        <f t="shared" si="149"/>
        <v>3</v>
      </c>
      <c r="H60" s="225"/>
      <c r="I60" s="223"/>
      <c r="J60" s="224"/>
      <c r="K60" s="211">
        <v>3</v>
      </c>
      <c r="L60" s="225"/>
      <c r="M60" s="223"/>
      <c r="N60" s="224"/>
      <c r="O60" s="211">
        <v>3</v>
      </c>
      <c r="P60" s="226"/>
      <c r="Q60" s="223"/>
      <c r="R60" s="224"/>
      <c r="S60" s="211">
        <v>3</v>
      </c>
      <c r="T60" s="225"/>
      <c r="U60" s="227"/>
      <c r="V60" s="246"/>
      <c r="W60" s="165">
        <f t="shared" si="150"/>
        <v>3</v>
      </c>
      <c r="X60" s="229"/>
      <c r="Y60" s="229"/>
      <c r="Z60" s="165">
        <f t="shared" si="13"/>
        <v>3</v>
      </c>
      <c r="AA60" s="137"/>
      <c r="AB60" s="138"/>
      <c r="AC60" s="169">
        <f t="shared" si="14"/>
        <v>3</v>
      </c>
      <c r="AD60" s="137"/>
      <c r="AE60" s="138"/>
      <c r="AF60" s="169">
        <f t="shared" si="15"/>
        <v>3</v>
      </c>
      <c r="AG60" s="138"/>
      <c r="AH60" s="138"/>
      <c r="AI60" s="170">
        <f t="shared" si="16"/>
        <v>3</v>
      </c>
      <c r="AJ60" s="137"/>
      <c r="AK60" s="137"/>
      <c r="AL60" s="141"/>
      <c r="AM60" s="172">
        <f t="shared" si="17"/>
        <v>3</v>
      </c>
      <c r="AN60" s="137"/>
      <c r="AO60" s="141"/>
      <c r="AP60" s="141"/>
      <c r="AQ60" s="172">
        <f t="shared" si="18"/>
        <v>3</v>
      </c>
      <c r="AR60" s="141"/>
      <c r="AS60" s="137"/>
      <c r="AT60" s="141"/>
      <c r="AU60" s="172">
        <f t="shared" si="19"/>
        <v>3</v>
      </c>
      <c r="AV60" s="138"/>
      <c r="AW60" s="138"/>
      <c r="AX60" s="138"/>
      <c r="AY60" s="169">
        <f t="shared" si="20"/>
        <v>3</v>
      </c>
      <c r="AZ60" s="138"/>
      <c r="BA60" s="138"/>
      <c r="BB60" s="169">
        <f t="shared" si="21"/>
        <v>3</v>
      </c>
      <c r="BC60" s="138"/>
      <c r="BD60" s="138"/>
      <c r="BE60" s="169">
        <f t="shared" si="22"/>
        <v>3</v>
      </c>
      <c r="BF60" s="138"/>
      <c r="BG60" s="138"/>
      <c r="BH60" s="174">
        <f t="shared" si="1"/>
        <v>3</v>
      </c>
      <c r="BI60" s="138"/>
      <c r="BJ60" s="138"/>
      <c r="BK60" s="174">
        <f t="shared" si="23"/>
        <v>3</v>
      </c>
      <c r="BL60" s="138"/>
      <c r="BM60" s="138"/>
      <c r="BN60" s="174">
        <f t="shared" si="24"/>
        <v>3</v>
      </c>
      <c r="BO60" s="138"/>
      <c r="BP60" s="138"/>
      <c r="BQ60" s="174">
        <f t="shared" si="25"/>
        <v>3</v>
      </c>
      <c r="BR60" s="138"/>
      <c r="BS60" s="138"/>
      <c r="BT60" s="174">
        <f t="shared" si="151"/>
        <v>3</v>
      </c>
      <c r="BU60" s="138"/>
      <c r="BV60" s="138">
        <v>3</v>
      </c>
      <c r="BW60" s="174">
        <f t="shared" si="26"/>
        <v>0</v>
      </c>
      <c r="BX60" s="138"/>
      <c r="BY60" s="138"/>
      <c r="BZ60" s="174">
        <f t="shared" si="27"/>
        <v>0</v>
      </c>
      <c r="CA60" s="138"/>
      <c r="CB60" s="138"/>
      <c r="CC60" s="175">
        <f t="shared" si="28"/>
        <v>0</v>
      </c>
      <c r="CD60" s="141"/>
      <c r="CE60" s="141"/>
      <c r="CF60" s="176">
        <f t="shared" si="29"/>
        <v>0</v>
      </c>
      <c r="CG60" s="141"/>
      <c r="CH60" s="141"/>
      <c r="CI60" s="176">
        <f t="shared" si="30"/>
        <v>0</v>
      </c>
      <c r="CJ60" s="141"/>
      <c r="CK60" s="141"/>
      <c r="CL60" s="177">
        <f t="shared" si="31"/>
        <v>0</v>
      </c>
      <c r="CM60" s="141"/>
      <c r="CN60" s="141"/>
      <c r="CO60" s="141"/>
      <c r="CP60" s="177">
        <f t="shared" si="32"/>
        <v>0</v>
      </c>
      <c r="CQ60" s="141"/>
      <c r="CR60" s="141">
        <v>3</v>
      </c>
      <c r="CS60" s="141"/>
      <c r="CT60" s="176">
        <f t="shared" si="33"/>
        <v>3</v>
      </c>
      <c r="CU60" s="230"/>
      <c r="CV60" s="141"/>
      <c r="CW60" s="141"/>
      <c r="CX60" s="176">
        <f t="shared" si="34"/>
        <v>3</v>
      </c>
      <c r="CY60" s="141"/>
      <c r="CZ60" s="141"/>
      <c r="DA60" s="141"/>
      <c r="DB60" s="176">
        <f t="shared" si="3"/>
        <v>3</v>
      </c>
      <c r="DC60" s="141"/>
      <c r="DD60" s="141"/>
      <c r="DE60" s="175">
        <f t="shared" si="35"/>
        <v>3</v>
      </c>
      <c r="DF60" s="179"/>
      <c r="DG60" s="141"/>
      <c r="DH60" s="141"/>
      <c r="DI60" s="176">
        <f t="shared" si="36"/>
        <v>3</v>
      </c>
      <c r="DJ60" s="180"/>
      <c r="DK60" s="180"/>
      <c r="DL60" s="176">
        <f t="shared" si="37"/>
        <v>3</v>
      </c>
      <c r="DM60" s="141"/>
      <c r="DN60" s="141"/>
      <c r="DO60" s="177">
        <f t="shared" si="38"/>
        <v>3</v>
      </c>
      <c r="DP60" s="137"/>
      <c r="DQ60" s="141"/>
      <c r="DR60" s="141"/>
      <c r="DS60" s="177">
        <f t="shared" si="39"/>
        <v>3</v>
      </c>
      <c r="DT60" s="137"/>
      <c r="DU60" s="141"/>
      <c r="DV60" s="141"/>
      <c r="DW60" s="177">
        <f t="shared" si="40"/>
        <v>3</v>
      </c>
      <c r="DX60" s="141"/>
      <c r="DY60" s="141"/>
      <c r="DZ60" s="177">
        <f t="shared" si="41"/>
        <v>3</v>
      </c>
      <c r="EA60" s="138"/>
      <c r="EB60" s="138"/>
      <c r="EC60" s="175">
        <f t="shared" si="42"/>
        <v>3</v>
      </c>
      <c r="ED60" s="137"/>
      <c r="EE60" s="138"/>
      <c r="EF60" s="138"/>
      <c r="EG60" s="174">
        <f t="shared" si="43"/>
        <v>3</v>
      </c>
      <c r="EH60" s="138"/>
      <c r="EI60" s="138"/>
      <c r="EJ60" s="174">
        <f t="shared" si="44"/>
        <v>3</v>
      </c>
      <c r="EK60" s="231"/>
      <c r="EL60" s="231">
        <v>1</v>
      </c>
      <c r="EM60" s="182">
        <f t="shared" si="45"/>
        <v>2</v>
      </c>
      <c r="EN60" s="137"/>
      <c r="EO60" s="231"/>
      <c r="EP60" s="231"/>
      <c r="EQ60" s="182">
        <f t="shared" si="46"/>
        <v>2</v>
      </c>
      <c r="ER60" s="232"/>
      <c r="ES60" s="232"/>
      <c r="ET60" s="184">
        <f t="shared" si="47"/>
        <v>2</v>
      </c>
      <c r="EU60" s="137"/>
      <c r="EV60" s="232"/>
      <c r="EW60" s="232"/>
      <c r="EX60" s="184">
        <f t="shared" si="48"/>
        <v>2</v>
      </c>
      <c r="EY60" s="233"/>
      <c r="EZ60" s="231"/>
      <c r="FA60" s="231"/>
      <c r="FB60" s="184">
        <f t="shared" si="49"/>
        <v>2</v>
      </c>
      <c r="FC60" s="231"/>
      <c r="FD60" s="231">
        <v>2</v>
      </c>
      <c r="FE60" s="182">
        <f t="shared" si="50"/>
        <v>0</v>
      </c>
      <c r="FF60" s="231"/>
      <c r="FG60" s="231"/>
      <c r="FH60" s="182">
        <f t="shared" si="51"/>
        <v>0</v>
      </c>
      <c r="FI60" s="231"/>
      <c r="FJ60" s="231"/>
      <c r="FK60" s="182">
        <f t="shared" si="52"/>
        <v>0</v>
      </c>
      <c r="FL60" s="231"/>
      <c r="FM60" s="231"/>
      <c r="FN60" s="182">
        <f t="shared" si="53"/>
        <v>0</v>
      </c>
      <c r="FO60" s="137"/>
      <c r="FP60" s="231"/>
      <c r="FQ60" s="231"/>
      <c r="FR60" s="182">
        <f t="shared" si="54"/>
        <v>0</v>
      </c>
      <c r="FS60" s="137"/>
      <c r="FT60" s="231"/>
      <c r="FU60" s="231"/>
      <c r="FV60" s="182">
        <f t="shared" si="55"/>
        <v>0</v>
      </c>
      <c r="FW60" s="137"/>
      <c r="FX60" s="231"/>
      <c r="FY60" s="231"/>
      <c r="FZ60" s="182">
        <f t="shared" si="56"/>
        <v>0</v>
      </c>
      <c r="GA60" s="231"/>
      <c r="GB60" s="231"/>
      <c r="GC60" s="182">
        <f t="shared" si="57"/>
        <v>0</v>
      </c>
      <c r="GD60" s="231"/>
      <c r="GE60" s="231"/>
      <c r="GF60" s="188">
        <f t="shared" si="58"/>
        <v>0</v>
      </c>
      <c r="GG60" s="137"/>
      <c r="GH60" s="231">
        <v>3</v>
      </c>
      <c r="GI60" s="231"/>
      <c r="GJ60" s="188">
        <f t="shared" si="120"/>
        <v>3</v>
      </c>
      <c r="GK60" s="137"/>
      <c r="GL60" s="231"/>
      <c r="GM60" s="231"/>
      <c r="GN60" s="182">
        <f t="shared" si="121"/>
        <v>3</v>
      </c>
      <c r="GO60" s="231"/>
      <c r="GP60" s="231"/>
      <c r="GQ60" s="182">
        <f t="shared" si="59"/>
        <v>3</v>
      </c>
      <c r="GR60" s="231"/>
      <c r="GS60" s="231"/>
      <c r="GT60" s="182">
        <f t="shared" si="60"/>
        <v>3</v>
      </c>
      <c r="GU60" s="231"/>
      <c r="GV60" s="231"/>
      <c r="GW60" s="182">
        <f t="shared" si="61"/>
        <v>3</v>
      </c>
      <c r="GX60" s="231"/>
      <c r="GY60" s="231"/>
      <c r="GZ60" s="182">
        <f t="shared" si="62"/>
        <v>3</v>
      </c>
      <c r="HA60" s="138"/>
      <c r="HB60" s="231"/>
      <c r="HC60" s="182">
        <f t="shared" si="63"/>
        <v>3</v>
      </c>
      <c r="HD60" s="138"/>
      <c r="HE60" s="231"/>
      <c r="HF60" s="182">
        <f t="shared" si="64"/>
        <v>3</v>
      </c>
      <c r="HG60" s="231"/>
      <c r="HH60" s="231">
        <v>3</v>
      </c>
      <c r="HI60" s="182">
        <f t="shared" si="4"/>
        <v>0</v>
      </c>
      <c r="HJ60" s="231"/>
      <c r="HK60" s="231"/>
      <c r="HL60" s="182">
        <f t="shared" si="5"/>
        <v>0</v>
      </c>
      <c r="HM60" s="137"/>
      <c r="HN60" s="231"/>
      <c r="HO60" s="231"/>
      <c r="HP60" s="182">
        <f t="shared" si="65"/>
        <v>0</v>
      </c>
      <c r="HQ60" s="231"/>
      <c r="HR60" s="231"/>
      <c r="HS60" s="231"/>
      <c r="HT60" s="182">
        <f t="shared" si="66"/>
        <v>0</v>
      </c>
      <c r="HU60" s="231"/>
      <c r="HV60" s="231"/>
      <c r="HW60" s="231"/>
      <c r="HX60" s="182">
        <f t="shared" si="67"/>
        <v>0</v>
      </c>
      <c r="HY60" s="231"/>
      <c r="HZ60" s="231"/>
      <c r="IA60" s="182">
        <f t="shared" si="68"/>
        <v>0</v>
      </c>
      <c r="IB60" s="231"/>
      <c r="IC60" s="231"/>
      <c r="ID60" s="182">
        <f t="shared" si="69"/>
        <v>0</v>
      </c>
      <c r="IE60" s="138"/>
      <c r="IF60" s="138"/>
      <c r="IG60" s="175">
        <f t="shared" si="70"/>
        <v>0</v>
      </c>
      <c r="IH60" s="137"/>
      <c r="II60" s="138"/>
      <c r="IJ60" s="138"/>
      <c r="IK60" s="175">
        <f t="shared" si="71"/>
        <v>0</v>
      </c>
      <c r="IL60" s="137"/>
      <c r="IM60" s="231"/>
      <c r="IN60" s="231"/>
      <c r="IO60" s="182">
        <f t="shared" si="72"/>
        <v>0</v>
      </c>
      <c r="IP60" s="231"/>
      <c r="IQ60" s="231"/>
      <c r="IR60" s="182">
        <f t="shared" si="6"/>
        <v>0</v>
      </c>
      <c r="IS60" s="231"/>
      <c r="IT60" s="231"/>
      <c r="IU60" s="182">
        <f t="shared" si="7"/>
        <v>0</v>
      </c>
      <c r="IV60" s="231"/>
      <c r="IW60" s="231"/>
      <c r="IX60" s="182">
        <f t="shared" si="8"/>
        <v>0</v>
      </c>
      <c r="IY60" s="234"/>
      <c r="IZ60" s="234"/>
      <c r="JA60" s="189">
        <f t="shared" si="9"/>
        <v>0</v>
      </c>
      <c r="JB60" s="234"/>
      <c r="JC60" s="234"/>
      <c r="JD60" s="189">
        <f t="shared" si="73"/>
        <v>0</v>
      </c>
      <c r="JE60" s="234"/>
      <c r="JF60" s="234"/>
      <c r="JG60" s="189">
        <f t="shared" si="74"/>
        <v>0</v>
      </c>
      <c r="JH60" s="141"/>
      <c r="JI60" s="141"/>
      <c r="JJ60" s="190">
        <f t="shared" si="75"/>
        <v>0</v>
      </c>
      <c r="JK60" s="137"/>
      <c r="JL60" s="141"/>
      <c r="JM60" s="141"/>
      <c r="JN60" s="190">
        <f t="shared" si="76"/>
        <v>0</v>
      </c>
      <c r="JO60" s="137"/>
      <c r="JP60" s="235"/>
      <c r="JQ60" s="235"/>
      <c r="JR60" s="191">
        <f t="shared" si="77"/>
        <v>0</v>
      </c>
      <c r="JS60" s="155"/>
      <c r="JT60" s="236"/>
      <c r="JU60" s="236"/>
      <c r="JV60" s="194">
        <f t="shared" si="78"/>
        <v>0</v>
      </c>
      <c r="JW60" s="235"/>
      <c r="JX60" s="235"/>
      <c r="JY60" s="194">
        <f t="shared" si="79"/>
        <v>0</v>
      </c>
      <c r="JZ60" s="138"/>
      <c r="KA60" s="138"/>
      <c r="KB60" s="190">
        <f t="shared" si="80"/>
        <v>0</v>
      </c>
      <c r="KC60" s="155"/>
      <c r="KD60" s="138"/>
      <c r="KE60" s="138"/>
      <c r="KF60" s="190">
        <f t="shared" si="81"/>
        <v>0</v>
      </c>
      <c r="KG60" s="234"/>
      <c r="KH60" s="234"/>
      <c r="KI60" s="191">
        <f t="shared" si="82"/>
        <v>0</v>
      </c>
      <c r="KJ60" s="155"/>
      <c r="KK60" s="234"/>
      <c r="KL60" s="234"/>
      <c r="KM60" s="191">
        <f t="shared" si="83"/>
        <v>0</v>
      </c>
      <c r="KN60" s="155"/>
      <c r="KO60" s="234"/>
      <c r="KP60" s="234"/>
      <c r="KQ60" s="191">
        <f t="shared" si="84"/>
        <v>0</v>
      </c>
      <c r="KR60" s="138"/>
      <c r="KS60" s="138"/>
      <c r="KT60" s="174">
        <f t="shared" si="85"/>
        <v>0</v>
      </c>
      <c r="KU60" s="138"/>
      <c r="KV60" s="138"/>
      <c r="KW60" s="138"/>
      <c r="KX60" s="194">
        <f t="shared" si="86"/>
        <v>0</v>
      </c>
      <c r="KY60" s="236"/>
      <c r="KZ60" s="236"/>
      <c r="LA60" s="236"/>
      <c r="LB60" s="194">
        <f t="shared" si="87"/>
        <v>0</v>
      </c>
      <c r="LC60" s="236"/>
      <c r="LD60" s="236"/>
      <c r="LE60" s="194">
        <f t="shared" si="10"/>
        <v>0</v>
      </c>
      <c r="LF60" s="138"/>
      <c r="LG60" s="138"/>
      <c r="LH60" s="174">
        <f t="shared" si="11"/>
        <v>0</v>
      </c>
      <c r="LI60" s="237"/>
      <c r="LJ60" s="237"/>
      <c r="LK60" s="196">
        <f t="shared" si="88"/>
        <v>0</v>
      </c>
      <c r="LL60" s="138"/>
      <c r="LM60" s="138"/>
      <c r="LN60" s="138"/>
      <c r="LO60" s="174">
        <f t="shared" si="89"/>
        <v>0</v>
      </c>
      <c r="LP60" s="138"/>
      <c r="LQ60" s="138"/>
      <c r="LR60" s="138"/>
      <c r="LS60" s="174">
        <f t="shared" si="90"/>
        <v>0</v>
      </c>
      <c r="LT60" s="238"/>
      <c r="LU60" s="138"/>
      <c r="LV60" s="138"/>
      <c r="LW60" s="174">
        <f t="shared" si="91"/>
        <v>0</v>
      </c>
      <c r="LX60" s="238"/>
      <c r="LY60" s="138"/>
      <c r="LZ60" s="138"/>
      <c r="MA60" s="174">
        <f t="shared" si="92"/>
        <v>0</v>
      </c>
      <c r="MB60" s="238"/>
      <c r="MC60" s="138"/>
      <c r="MD60" s="138"/>
      <c r="ME60" s="174">
        <f t="shared" si="93"/>
        <v>0</v>
      </c>
      <c r="MF60" s="238"/>
      <c r="MG60" s="231"/>
      <c r="MH60" s="231"/>
      <c r="MI60" s="182">
        <f t="shared" si="94"/>
        <v>0</v>
      </c>
      <c r="MJ60" s="239"/>
      <c r="MK60" s="231"/>
      <c r="ML60" s="231"/>
      <c r="MM60" s="182">
        <f t="shared" si="95"/>
        <v>0</v>
      </c>
      <c r="MN60" s="239"/>
      <c r="MO60" s="138"/>
      <c r="MP60" s="138"/>
      <c r="MQ60" s="174">
        <f t="shared" si="96"/>
        <v>0</v>
      </c>
      <c r="MR60" s="238"/>
      <c r="MS60" s="138"/>
      <c r="MT60" s="138"/>
      <c r="MU60" s="174">
        <f t="shared" si="97"/>
        <v>0</v>
      </c>
      <c r="MV60" s="238"/>
      <c r="MW60" s="138"/>
      <c r="MX60" s="138"/>
      <c r="MY60" s="174">
        <f t="shared" si="98"/>
        <v>0</v>
      </c>
      <c r="MZ60" s="238"/>
      <c r="NA60" s="240"/>
      <c r="NB60" s="240"/>
      <c r="NC60" s="201">
        <f t="shared" si="122"/>
        <v>0</v>
      </c>
      <c r="ND60" s="241"/>
      <c r="NE60" s="240"/>
      <c r="NF60" s="240"/>
      <c r="NG60" s="201">
        <f t="shared" si="123"/>
        <v>0</v>
      </c>
      <c r="NH60" s="241"/>
      <c r="NI60" s="240">
        <v>3</v>
      </c>
      <c r="NJ60" s="240"/>
      <c r="NK60" s="201">
        <f t="shared" si="124"/>
        <v>3</v>
      </c>
      <c r="NL60" s="241"/>
      <c r="NM60" s="240"/>
      <c r="NN60" s="240">
        <v>3</v>
      </c>
      <c r="NO60" s="201">
        <f t="shared" si="125"/>
        <v>0</v>
      </c>
      <c r="NP60" s="241"/>
      <c r="NQ60" s="234"/>
      <c r="NR60" s="234"/>
      <c r="NS60" s="189">
        <f t="shared" si="126"/>
        <v>0</v>
      </c>
      <c r="NT60" s="242"/>
      <c r="NU60" s="234"/>
      <c r="NV60" s="234"/>
      <c r="NW60" s="189">
        <f t="shared" si="99"/>
        <v>0</v>
      </c>
      <c r="NX60" s="242"/>
      <c r="NY60" s="234"/>
      <c r="NZ60" s="234"/>
      <c r="OA60" s="189">
        <f t="shared" si="100"/>
        <v>0</v>
      </c>
      <c r="OB60" s="242"/>
      <c r="OC60" s="234"/>
      <c r="OD60" s="234"/>
      <c r="OE60" s="189">
        <f t="shared" si="101"/>
        <v>0</v>
      </c>
      <c r="OF60" s="242"/>
      <c r="OG60" s="234"/>
      <c r="OH60" s="234"/>
      <c r="OI60" s="189">
        <f t="shared" si="102"/>
        <v>0</v>
      </c>
      <c r="OJ60" s="242"/>
      <c r="OK60" s="234"/>
      <c r="OL60" s="234"/>
      <c r="OM60" s="189">
        <f t="shared" si="103"/>
        <v>0</v>
      </c>
      <c r="ON60" s="242"/>
      <c r="OO60" s="234"/>
      <c r="OP60" s="234"/>
      <c r="OQ60" s="189">
        <f t="shared" si="127"/>
        <v>0</v>
      </c>
      <c r="OR60" s="242"/>
      <c r="OS60" s="234"/>
      <c r="OT60" s="234"/>
      <c r="OU60" s="189">
        <f t="shared" si="128"/>
        <v>0</v>
      </c>
      <c r="OV60" s="242"/>
      <c r="OW60" s="234"/>
      <c r="OX60" s="234"/>
      <c r="OY60" s="189">
        <f t="shared" si="129"/>
        <v>0</v>
      </c>
      <c r="OZ60" s="242"/>
      <c r="PA60" s="234"/>
      <c r="PB60" s="234"/>
      <c r="PC60" s="189">
        <f t="shared" si="130"/>
        <v>0</v>
      </c>
      <c r="PD60" s="242"/>
      <c r="PE60" s="234"/>
      <c r="PF60" s="234"/>
      <c r="PG60" s="189">
        <f t="shared" si="131"/>
        <v>0</v>
      </c>
      <c r="PH60" s="242"/>
      <c r="PI60" s="234"/>
      <c r="PJ60" s="234"/>
      <c r="PK60" s="189">
        <f t="shared" si="132"/>
        <v>0</v>
      </c>
      <c r="PL60" s="242"/>
      <c r="PM60" s="234"/>
      <c r="PN60" s="234"/>
      <c r="PO60" s="189">
        <f t="shared" si="133"/>
        <v>0</v>
      </c>
      <c r="PP60" s="242"/>
      <c r="PQ60" s="234"/>
      <c r="PR60" s="234"/>
      <c r="PS60" s="189">
        <f t="shared" si="134"/>
        <v>0</v>
      </c>
      <c r="PT60" s="242"/>
      <c r="PU60" s="234"/>
      <c r="PV60" s="234"/>
      <c r="PW60" s="189">
        <f t="shared" si="135"/>
        <v>0</v>
      </c>
      <c r="PX60" s="242"/>
      <c r="PY60" s="234"/>
      <c r="PZ60" s="234"/>
      <c r="QA60" s="189">
        <f t="shared" si="136"/>
        <v>0</v>
      </c>
      <c r="QB60" s="242"/>
      <c r="QC60" s="234"/>
      <c r="QD60" s="234"/>
      <c r="QE60" s="189">
        <f t="shared" si="137"/>
        <v>0</v>
      </c>
      <c r="QF60" s="242"/>
      <c r="QG60" s="234"/>
      <c r="QH60" s="234"/>
      <c r="QI60" s="189">
        <f t="shared" si="138"/>
        <v>0</v>
      </c>
      <c r="QJ60" s="242"/>
      <c r="QK60" s="234"/>
      <c r="QL60" s="234"/>
      <c r="QM60" s="189">
        <f t="shared" si="139"/>
        <v>0</v>
      </c>
      <c r="QN60" s="242"/>
      <c r="QO60" s="234"/>
      <c r="QP60" s="234"/>
      <c r="QQ60" s="189">
        <f t="shared" si="140"/>
        <v>0</v>
      </c>
      <c r="QR60" s="242"/>
      <c r="QS60" s="203"/>
      <c r="QT60" s="234"/>
      <c r="QU60" s="189">
        <f t="shared" si="141"/>
        <v>0</v>
      </c>
      <c r="QV60" s="242"/>
      <c r="QW60" s="203"/>
      <c r="QX60" s="234"/>
      <c r="QY60" s="189">
        <f t="shared" si="142"/>
        <v>0</v>
      </c>
      <c r="QZ60" s="242"/>
      <c r="RA60" s="203"/>
      <c r="RB60" s="234"/>
      <c r="RC60" s="189">
        <f t="shared" si="143"/>
        <v>0</v>
      </c>
      <c r="RD60" s="242"/>
      <c r="RE60" s="203"/>
      <c r="RF60" s="234"/>
      <c r="RG60" s="189">
        <f t="shared" si="144"/>
        <v>0</v>
      </c>
      <c r="RH60" s="242"/>
      <c r="RI60" s="203"/>
      <c r="RJ60" s="234"/>
      <c r="RK60" s="189">
        <f t="shared" si="145"/>
        <v>0</v>
      </c>
      <c r="RL60" s="242"/>
      <c r="RM60" s="203"/>
      <c r="RN60" s="234"/>
      <c r="RO60" s="189">
        <f t="shared" si="146"/>
        <v>0</v>
      </c>
      <c r="RP60" s="242"/>
      <c r="RQ60" s="203"/>
      <c r="RR60" s="234"/>
      <c r="RS60" s="189">
        <f t="shared" si="147"/>
        <v>0</v>
      </c>
      <c r="RT60" s="242"/>
      <c r="RU60" s="203">
        <v>3</v>
      </c>
      <c r="RV60" s="234"/>
      <c r="RW60" s="189">
        <f t="shared" si="148"/>
        <v>3</v>
      </c>
      <c r="RX60" s="242"/>
      <c r="RY60" s="203"/>
      <c r="RZ60" s="234">
        <v>3</v>
      </c>
      <c r="SA60" s="189">
        <f t="shared" si="104"/>
        <v>0</v>
      </c>
      <c r="SB60" s="242"/>
      <c r="SC60" s="203"/>
      <c r="SD60" s="234"/>
      <c r="SE60" s="189">
        <f t="shared" si="105"/>
        <v>0</v>
      </c>
      <c r="SF60" s="242"/>
      <c r="SG60" s="203"/>
      <c r="SH60" s="234"/>
      <c r="SI60" s="189">
        <f t="shared" si="106"/>
        <v>0</v>
      </c>
      <c r="SJ60" s="242"/>
      <c r="SK60" s="203"/>
      <c r="SL60" s="234"/>
      <c r="SM60" s="189">
        <f t="shared" si="107"/>
        <v>0</v>
      </c>
      <c r="SN60" s="242"/>
      <c r="SO60" s="203"/>
      <c r="SP60" s="234"/>
      <c r="SQ60" s="189">
        <f t="shared" si="108"/>
        <v>0</v>
      </c>
      <c r="SR60" s="242"/>
      <c r="SS60" s="203"/>
      <c r="ST60" s="234"/>
      <c r="SU60" s="189">
        <f t="shared" si="109"/>
        <v>0</v>
      </c>
      <c r="SV60" s="242"/>
      <c r="SW60" s="203"/>
      <c r="SX60" s="234"/>
      <c r="SY60" s="189">
        <f t="shared" si="110"/>
        <v>0</v>
      </c>
      <c r="SZ60" s="242"/>
      <c r="TA60" s="203"/>
      <c r="TB60" s="234"/>
      <c r="TC60" s="189">
        <f t="shared" si="111"/>
        <v>0</v>
      </c>
      <c r="TD60" s="242"/>
      <c r="TE60" s="204">
        <f t="shared" si="112"/>
        <v>3</v>
      </c>
      <c r="TF60" s="205">
        <f t="shared" si="113"/>
        <v>0.11538461538461539</v>
      </c>
      <c r="TG60" s="123"/>
      <c r="TH60" s="204">
        <f t="shared" si="114"/>
        <v>3</v>
      </c>
      <c r="TI60" s="205">
        <f t="shared" si="115"/>
        <v>0.11538461538461539</v>
      </c>
      <c r="TJ60" s="124"/>
      <c r="TK60" s="204">
        <f t="shared" si="116"/>
        <v>3</v>
      </c>
      <c r="TL60" s="205">
        <f t="shared" si="117"/>
        <v>0.1111111111111111</v>
      </c>
      <c r="TM60" s="124"/>
      <c r="TN60" s="204">
        <f t="shared" si="118"/>
        <v>9</v>
      </c>
      <c r="TO60" s="205">
        <f t="shared" si="119"/>
        <v>0.11392405063291139</v>
      </c>
    </row>
    <row r="61" spans="1:535" ht="26.25" hidden="1" customHeight="1" x14ac:dyDescent="0.45">
      <c r="A61" s="207">
        <v>57</v>
      </c>
      <c r="B61" s="298" t="s">
        <v>345</v>
      </c>
      <c r="C61" s="222" t="s">
        <v>122</v>
      </c>
      <c r="D61" s="211">
        <v>1</v>
      </c>
      <c r="E61" s="282"/>
      <c r="F61" s="129"/>
      <c r="G61" s="211">
        <f t="shared" si="149"/>
        <v>1</v>
      </c>
      <c r="H61" s="130"/>
      <c r="I61" s="282"/>
      <c r="J61" s="129"/>
      <c r="K61" s="211">
        <v>1</v>
      </c>
      <c r="L61" s="130"/>
      <c r="M61" s="282"/>
      <c r="N61" s="129"/>
      <c r="O61" s="211">
        <v>1</v>
      </c>
      <c r="P61" s="131"/>
      <c r="Q61" s="282"/>
      <c r="R61" s="129"/>
      <c r="S61" s="211">
        <v>1</v>
      </c>
      <c r="T61" s="130"/>
      <c r="U61" s="133"/>
      <c r="V61" s="246"/>
      <c r="W61" s="165">
        <f t="shared" si="150"/>
        <v>1</v>
      </c>
      <c r="X61" s="136"/>
      <c r="Y61" s="136"/>
      <c r="Z61" s="165">
        <f t="shared" si="13"/>
        <v>1</v>
      </c>
      <c r="AA61" s="137"/>
      <c r="AB61" s="138"/>
      <c r="AC61" s="169">
        <f t="shared" si="14"/>
        <v>1</v>
      </c>
      <c r="AD61" s="137"/>
      <c r="AE61" s="138"/>
      <c r="AF61" s="169">
        <f t="shared" si="15"/>
        <v>1</v>
      </c>
      <c r="AG61" s="138"/>
      <c r="AH61" s="138"/>
      <c r="AI61" s="170">
        <f t="shared" si="16"/>
        <v>1</v>
      </c>
      <c r="AJ61" s="137"/>
      <c r="AK61" s="137"/>
      <c r="AL61" s="141"/>
      <c r="AM61" s="172">
        <f t="shared" si="17"/>
        <v>1</v>
      </c>
      <c r="AN61" s="137"/>
      <c r="AO61" s="141"/>
      <c r="AP61" s="141"/>
      <c r="AQ61" s="172">
        <f t="shared" si="18"/>
        <v>1</v>
      </c>
      <c r="AR61" s="141"/>
      <c r="AS61" s="137"/>
      <c r="AT61" s="141"/>
      <c r="AU61" s="172">
        <f t="shared" si="19"/>
        <v>1</v>
      </c>
      <c r="AV61" s="138"/>
      <c r="AW61" s="138"/>
      <c r="AX61" s="138"/>
      <c r="AY61" s="169">
        <f t="shared" si="20"/>
        <v>1</v>
      </c>
      <c r="AZ61" s="138"/>
      <c r="BA61" s="138"/>
      <c r="BB61" s="169">
        <f t="shared" si="21"/>
        <v>1</v>
      </c>
      <c r="BC61" s="138"/>
      <c r="BD61" s="138"/>
      <c r="BE61" s="169">
        <f t="shared" si="22"/>
        <v>1</v>
      </c>
      <c r="BF61" s="138"/>
      <c r="BG61" s="138"/>
      <c r="BH61" s="174">
        <f t="shared" si="1"/>
        <v>1</v>
      </c>
      <c r="BI61" s="138"/>
      <c r="BJ61" s="138"/>
      <c r="BK61" s="174">
        <f t="shared" si="23"/>
        <v>1</v>
      </c>
      <c r="BL61" s="138"/>
      <c r="BM61" s="138"/>
      <c r="BN61" s="174">
        <f t="shared" si="24"/>
        <v>1</v>
      </c>
      <c r="BO61" s="138"/>
      <c r="BP61" s="138"/>
      <c r="BQ61" s="174">
        <f t="shared" si="25"/>
        <v>1</v>
      </c>
      <c r="BR61" s="138"/>
      <c r="BS61" s="138"/>
      <c r="BT61" s="174">
        <f t="shared" si="151"/>
        <v>1</v>
      </c>
      <c r="BU61" s="138"/>
      <c r="BV61" s="138"/>
      <c r="BW61" s="174">
        <f t="shared" si="26"/>
        <v>1</v>
      </c>
      <c r="BX61" s="138"/>
      <c r="BY61" s="138"/>
      <c r="BZ61" s="174">
        <f t="shared" si="27"/>
        <v>1</v>
      </c>
      <c r="CA61" s="138"/>
      <c r="CB61" s="138"/>
      <c r="CC61" s="175">
        <f t="shared" si="28"/>
        <v>1</v>
      </c>
      <c r="CD61" s="141"/>
      <c r="CE61" s="141"/>
      <c r="CF61" s="176">
        <f t="shared" si="29"/>
        <v>1</v>
      </c>
      <c r="CG61" s="141"/>
      <c r="CH61" s="141"/>
      <c r="CI61" s="176">
        <f t="shared" si="30"/>
        <v>1</v>
      </c>
      <c r="CJ61" s="141"/>
      <c r="CK61" s="141"/>
      <c r="CL61" s="177">
        <f t="shared" si="31"/>
        <v>1</v>
      </c>
      <c r="CM61" s="141"/>
      <c r="CN61" s="141"/>
      <c r="CO61" s="141"/>
      <c r="CP61" s="177">
        <f t="shared" si="32"/>
        <v>1</v>
      </c>
      <c r="CQ61" s="141"/>
      <c r="CR61" s="141"/>
      <c r="CS61" s="141"/>
      <c r="CT61" s="176">
        <f t="shared" si="33"/>
        <v>1</v>
      </c>
      <c r="CU61" s="230"/>
      <c r="CV61" s="141"/>
      <c r="CW61" s="141"/>
      <c r="CX61" s="176">
        <f t="shared" si="34"/>
        <v>1</v>
      </c>
      <c r="CY61" s="141"/>
      <c r="CZ61" s="141"/>
      <c r="DA61" s="141"/>
      <c r="DB61" s="176">
        <f t="shared" si="3"/>
        <v>1</v>
      </c>
      <c r="DC61" s="141"/>
      <c r="DD61" s="141"/>
      <c r="DE61" s="175">
        <f t="shared" si="35"/>
        <v>1</v>
      </c>
      <c r="DF61" s="179"/>
      <c r="DG61" s="141"/>
      <c r="DH61" s="141"/>
      <c r="DI61" s="176">
        <f t="shared" si="36"/>
        <v>1</v>
      </c>
      <c r="DJ61" s="180"/>
      <c r="DK61" s="180"/>
      <c r="DL61" s="176">
        <f t="shared" si="37"/>
        <v>1</v>
      </c>
      <c r="DM61" s="141"/>
      <c r="DN61" s="141"/>
      <c r="DO61" s="177">
        <f t="shared" si="38"/>
        <v>1</v>
      </c>
      <c r="DP61" s="137"/>
      <c r="DQ61" s="141"/>
      <c r="DR61" s="141"/>
      <c r="DS61" s="177">
        <f t="shared" si="39"/>
        <v>1</v>
      </c>
      <c r="DT61" s="137"/>
      <c r="DU61" s="141"/>
      <c r="DV61" s="141"/>
      <c r="DW61" s="177">
        <f t="shared" si="40"/>
        <v>1</v>
      </c>
      <c r="DX61" s="141"/>
      <c r="DY61" s="141"/>
      <c r="DZ61" s="177">
        <f t="shared" si="41"/>
        <v>1</v>
      </c>
      <c r="EA61" s="138"/>
      <c r="EB61" s="138"/>
      <c r="EC61" s="175">
        <f t="shared" si="42"/>
        <v>1</v>
      </c>
      <c r="ED61" s="137"/>
      <c r="EE61" s="138"/>
      <c r="EF61" s="138"/>
      <c r="EG61" s="174">
        <f t="shared" si="43"/>
        <v>1</v>
      </c>
      <c r="EH61" s="138"/>
      <c r="EI61" s="138"/>
      <c r="EJ61" s="174">
        <f t="shared" si="44"/>
        <v>1</v>
      </c>
      <c r="EK61" s="231"/>
      <c r="EL61" s="231"/>
      <c r="EM61" s="182">
        <f t="shared" si="45"/>
        <v>1</v>
      </c>
      <c r="EN61" s="137"/>
      <c r="EO61" s="231"/>
      <c r="EP61" s="231"/>
      <c r="EQ61" s="182">
        <f t="shared" si="46"/>
        <v>1</v>
      </c>
      <c r="ER61" s="232"/>
      <c r="ES61" s="232"/>
      <c r="ET61" s="184">
        <f t="shared" si="47"/>
        <v>1</v>
      </c>
      <c r="EU61" s="137"/>
      <c r="EV61" s="232"/>
      <c r="EW61" s="232"/>
      <c r="EX61" s="184">
        <f t="shared" si="48"/>
        <v>1</v>
      </c>
      <c r="EY61" s="233"/>
      <c r="EZ61" s="231"/>
      <c r="FA61" s="231"/>
      <c r="FB61" s="184">
        <f t="shared" si="49"/>
        <v>1</v>
      </c>
      <c r="FC61" s="231"/>
      <c r="FD61" s="231"/>
      <c r="FE61" s="182">
        <f t="shared" si="50"/>
        <v>1</v>
      </c>
      <c r="FF61" s="231"/>
      <c r="FG61" s="231"/>
      <c r="FH61" s="182">
        <f t="shared" si="51"/>
        <v>1</v>
      </c>
      <c r="FI61" s="231"/>
      <c r="FJ61" s="231"/>
      <c r="FK61" s="182">
        <f t="shared" si="52"/>
        <v>1</v>
      </c>
      <c r="FL61" s="231"/>
      <c r="FM61" s="231"/>
      <c r="FN61" s="182">
        <f t="shared" si="53"/>
        <v>1</v>
      </c>
      <c r="FO61" s="137"/>
      <c r="FP61" s="231"/>
      <c r="FQ61" s="231"/>
      <c r="FR61" s="182">
        <f t="shared" si="54"/>
        <v>1</v>
      </c>
      <c r="FS61" s="137"/>
      <c r="FT61" s="231"/>
      <c r="FU61" s="231"/>
      <c r="FV61" s="182">
        <f t="shared" si="55"/>
        <v>1</v>
      </c>
      <c r="FW61" s="137"/>
      <c r="FX61" s="231"/>
      <c r="FY61" s="231"/>
      <c r="FZ61" s="182">
        <f t="shared" si="56"/>
        <v>1</v>
      </c>
      <c r="GA61" s="231"/>
      <c r="GB61" s="231"/>
      <c r="GC61" s="182">
        <f t="shared" si="57"/>
        <v>1</v>
      </c>
      <c r="GD61" s="231"/>
      <c r="GE61" s="231"/>
      <c r="GF61" s="188">
        <f t="shared" si="58"/>
        <v>1</v>
      </c>
      <c r="GG61" s="137"/>
      <c r="GH61" s="231"/>
      <c r="GI61" s="231"/>
      <c r="GJ61" s="188">
        <f t="shared" si="120"/>
        <v>1</v>
      </c>
      <c r="GK61" s="137"/>
      <c r="GL61" s="231"/>
      <c r="GM61" s="231"/>
      <c r="GN61" s="182">
        <f t="shared" si="121"/>
        <v>1</v>
      </c>
      <c r="GO61" s="231"/>
      <c r="GP61" s="231"/>
      <c r="GQ61" s="182">
        <f t="shared" si="59"/>
        <v>1</v>
      </c>
      <c r="GR61" s="231"/>
      <c r="GS61" s="231"/>
      <c r="GT61" s="182">
        <f t="shared" si="60"/>
        <v>1</v>
      </c>
      <c r="GU61" s="231"/>
      <c r="GV61" s="231"/>
      <c r="GW61" s="182">
        <f t="shared" si="61"/>
        <v>1</v>
      </c>
      <c r="GX61" s="231"/>
      <c r="GY61" s="231"/>
      <c r="GZ61" s="182">
        <f t="shared" si="62"/>
        <v>1</v>
      </c>
      <c r="HA61" s="138"/>
      <c r="HB61" s="231"/>
      <c r="HC61" s="182">
        <f t="shared" si="63"/>
        <v>1</v>
      </c>
      <c r="HD61" s="138"/>
      <c r="HE61" s="231"/>
      <c r="HF61" s="182">
        <f t="shared" si="64"/>
        <v>1</v>
      </c>
      <c r="HG61" s="231"/>
      <c r="HH61" s="231"/>
      <c r="HI61" s="182">
        <f t="shared" si="4"/>
        <v>1</v>
      </c>
      <c r="HJ61" s="231"/>
      <c r="HK61" s="231"/>
      <c r="HL61" s="182">
        <f t="shared" si="5"/>
        <v>1</v>
      </c>
      <c r="HM61" s="137"/>
      <c r="HN61" s="231"/>
      <c r="HO61" s="231"/>
      <c r="HP61" s="182">
        <f t="shared" si="65"/>
        <v>1</v>
      </c>
      <c r="HQ61" s="231"/>
      <c r="HR61" s="231"/>
      <c r="HS61" s="231"/>
      <c r="HT61" s="182">
        <f t="shared" si="66"/>
        <v>1</v>
      </c>
      <c r="HU61" s="231"/>
      <c r="HV61" s="231"/>
      <c r="HW61" s="231"/>
      <c r="HX61" s="182">
        <f t="shared" si="67"/>
        <v>1</v>
      </c>
      <c r="HY61" s="231"/>
      <c r="HZ61" s="231"/>
      <c r="IA61" s="182">
        <f t="shared" si="68"/>
        <v>1</v>
      </c>
      <c r="IB61" s="231"/>
      <c r="IC61" s="231"/>
      <c r="ID61" s="182">
        <f t="shared" si="69"/>
        <v>1</v>
      </c>
      <c r="IE61" s="138"/>
      <c r="IF61" s="138"/>
      <c r="IG61" s="175">
        <f t="shared" si="70"/>
        <v>1</v>
      </c>
      <c r="IH61" s="137"/>
      <c r="II61" s="138"/>
      <c r="IJ61" s="138"/>
      <c r="IK61" s="175">
        <f t="shared" si="71"/>
        <v>1</v>
      </c>
      <c r="IL61" s="137"/>
      <c r="IM61" s="231"/>
      <c r="IN61" s="231"/>
      <c r="IO61" s="182">
        <f t="shared" si="72"/>
        <v>1</v>
      </c>
      <c r="IP61" s="231"/>
      <c r="IQ61" s="231"/>
      <c r="IR61" s="182">
        <f t="shared" si="6"/>
        <v>1</v>
      </c>
      <c r="IS61" s="231"/>
      <c r="IT61" s="231"/>
      <c r="IU61" s="182">
        <f t="shared" si="7"/>
        <v>1</v>
      </c>
      <c r="IV61" s="231"/>
      <c r="IW61" s="231"/>
      <c r="IX61" s="182">
        <f t="shared" si="8"/>
        <v>1</v>
      </c>
      <c r="IY61" s="234"/>
      <c r="IZ61" s="234"/>
      <c r="JA61" s="189">
        <f t="shared" si="9"/>
        <v>1</v>
      </c>
      <c r="JB61" s="234"/>
      <c r="JC61" s="234"/>
      <c r="JD61" s="189">
        <f t="shared" si="73"/>
        <v>1</v>
      </c>
      <c r="JE61" s="234"/>
      <c r="JF61" s="234"/>
      <c r="JG61" s="189">
        <f t="shared" si="74"/>
        <v>1</v>
      </c>
      <c r="JH61" s="141"/>
      <c r="JI61" s="141"/>
      <c r="JJ61" s="190">
        <f t="shared" si="75"/>
        <v>1</v>
      </c>
      <c r="JK61" s="137"/>
      <c r="JL61" s="141"/>
      <c r="JM61" s="141"/>
      <c r="JN61" s="190">
        <f t="shared" si="76"/>
        <v>1</v>
      </c>
      <c r="JO61" s="137"/>
      <c r="JP61" s="235"/>
      <c r="JQ61" s="235"/>
      <c r="JR61" s="191">
        <f>JN61+JP61-JQ61</f>
        <v>1</v>
      </c>
      <c r="JS61" s="155"/>
      <c r="JT61" s="236"/>
      <c r="JU61" s="236"/>
      <c r="JV61" s="194">
        <v>1</v>
      </c>
      <c r="JW61" s="235"/>
      <c r="JX61" s="235"/>
      <c r="JY61" s="194">
        <f t="shared" si="79"/>
        <v>1</v>
      </c>
      <c r="JZ61" s="138"/>
      <c r="KA61" s="138"/>
      <c r="KB61" s="190">
        <f t="shared" si="80"/>
        <v>1</v>
      </c>
      <c r="KC61" s="155"/>
      <c r="KD61" s="138"/>
      <c r="KE61" s="138"/>
      <c r="KF61" s="190">
        <f t="shared" si="81"/>
        <v>1</v>
      </c>
      <c r="KG61" s="234"/>
      <c r="KH61" s="234"/>
      <c r="KI61" s="191">
        <f t="shared" si="82"/>
        <v>1</v>
      </c>
      <c r="KJ61" s="155"/>
      <c r="KK61" s="234"/>
      <c r="KL61" s="234"/>
      <c r="KM61" s="191">
        <f t="shared" si="83"/>
        <v>1</v>
      </c>
      <c r="KN61" s="155"/>
      <c r="KO61" s="234"/>
      <c r="KP61" s="234"/>
      <c r="KQ61" s="191">
        <f t="shared" si="84"/>
        <v>1</v>
      </c>
      <c r="KR61" s="138"/>
      <c r="KS61" s="138"/>
      <c r="KT61" s="174">
        <f t="shared" si="85"/>
        <v>1</v>
      </c>
      <c r="KU61" s="138"/>
      <c r="KV61" s="138"/>
      <c r="KW61" s="138"/>
      <c r="KX61" s="194">
        <f t="shared" si="86"/>
        <v>1</v>
      </c>
      <c r="KY61" s="236"/>
      <c r="KZ61" s="236"/>
      <c r="LA61" s="236"/>
      <c r="LB61" s="194">
        <f t="shared" si="87"/>
        <v>1</v>
      </c>
      <c r="LC61" s="236"/>
      <c r="LD61" s="236"/>
      <c r="LE61" s="194">
        <f t="shared" si="10"/>
        <v>1</v>
      </c>
      <c r="LF61" s="138"/>
      <c r="LG61" s="138"/>
      <c r="LH61" s="174">
        <f t="shared" si="11"/>
        <v>1</v>
      </c>
      <c r="LI61" s="237"/>
      <c r="LJ61" s="237"/>
      <c r="LK61" s="196">
        <f t="shared" si="88"/>
        <v>1</v>
      </c>
      <c r="LL61" s="138"/>
      <c r="LM61" s="138"/>
      <c r="LN61" s="138"/>
      <c r="LO61" s="174">
        <f t="shared" si="89"/>
        <v>1</v>
      </c>
      <c r="LP61" s="138"/>
      <c r="LQ61" s="138"/>
      <c r="LR61" s="138"/>
      <c r="LS61" s="174">
        <f t="shared" si="90"/>
        <v>1</v>
      </c>
      <c r="LT61" s="238"/>
      <c r="LU61" s="138"/>
      <c r="LV61" s="138"/>
      <c r="LW61" s="174">
        <f t="shared" si="91"/>
        <v>1</v>
      </c>
      <c r="LX61" s="238"/>
      <c r="LY61" s="138"/>
      <c r="LZ61" s="138"/>
      <c r="MA61" s="174">
        <f t="shared" si="92"/>
        <v>1</v>
      </c>
      <c r="MB61" s="238"/>
      <c r="MC61" s="138"/>
      <c r="MD61" s="138"/>
      <c r="ME61" s="174">
        <f t="shared" si="93"/>
        <v>1</v>
      </c>
      <c r="MF61" s="238"/>
      <c r="MG61" s="231"/>
      <c r="MH61" s="231"/>
      <c r="MI61" s="182">
        <f t="shared" si="94"/>
        <v>1</v>
      </c>
      <c r="MJ61" s="239"/>
      <c r="MK61" s="231"/>
      <c r="ML61" s="231"/>
      <c r="MM61" s="182">
        <f t="shared" si="95"/>
        <v>1</v>
      </c>
      <c r="MN61" s="239"/>
      <c r="MO61" s="138"/>
      <c r="MP61" s="138"/>
      <c r="MQ61" s="174">
        <f t="shared" si="96"/>
        <v>1</v>
      </c>
      <c r="MR61" s="238"/>
      <c r="MS61" s="138"/>
      <c r="MT61" s="138"/>
      <c r="MU61" s="174">
        <f t="shared" si="97"/>
        <v>1</v>
      </c>
      <c r="MV61" s="238"/>
      <c r="MW61" s="138"/>
      <c r="MX61" s="138"/>
      <c r="MY61" s="174">
        <f t="shared" si="98"/>
        <v>1</v>
      </c>
      <c r="MZ61" s="238"/>
      <c r="NA61" s="240"/>
      <c r="NB61" s="240"/>
      <c r="NC61" s="201">
        <f t="shared" si="122"/>
        <v>1</v>
      </c>
      <c r="ND61" s="241"/>
      <c r="NE61" s="240"/>
      <c r="NF61" s="240"/>
      <c r="NG61" s="201">
        <f t="shared" si="123"/>
        <v>1</v>
      </c>
      <c r="NH61" s="241"/>
      <c r="NI61" s="240"/>
      <c r="NJ61" s="240"/>
      <c r="NK61" s="201">
        <f t="shared" si="124"/>
        <v>1</v>
      </c>
      <c r="NL61" s="241"/>
      <c r="NM61" s="240"/>
      <c r="NN61" s="240"/>
      <c r="NO61" s="201">
        <f t="shared" si="125"/>
        <v>1</v>
      </c>
      <c r="NP61" s="241"/>
      <c r="NQ61" s="234"/>
      <c r="NR61" s="234"/>
      <c r="NS61" s="189">
        <f t="shared" si="126"/>
        <v>1</v>
      </c>
      <c r="NT61" s="242"/>
      <c r="NU61" s="234"/>
      <c r="NV61" s="234"/>
      <c r="NW61" s="189">
        <f t="shared" si="99"/>
        <v>1</v>
      </c>
      <c r="NX61" s="242"/>
      <c r="NY61" s="234"/>
      <c r="NZ61" s="234"/>
      <c r="OA61" s="189">
        <f t="shared" si="100"/>
        <v>1</v>
      </c>
      <c r="OB61" s="242"/>
      <c r="OC61" s="234"/>
      <c r="OD61" s="234"/>
      <c r="OE61" s="189">
        <f t="shared" si="101"/>
        <v>1</v>
      </c>
      <c r="OF61" s="242"/>
      <c r="OG61" s="234"/>
      <c r="OH61" s="234"/>
      <c r="OI61" s="189">
        <f t="shared" si="102"/>
        <v>1</v>
      </c>
      <c r="OJ61" s="242"/>
      <c r="OK61" s="234"/>
      <c r="OL61" s="234"/>
      <c r="OM61" s="189">
        <f t="shared" si="103"/>
        <v>1</v>
      </c>
      <c r="ON61" s="242"/>
      <c r="OO61" s="234"/>
      <c r="OP61" s="234"/>
      <c r="OQ61" s="189">
        <f t="shared" si="127"/>
        <v>1</v>
      </c>
      <c r="OR61" s="242"/>
      <c r="OS61" s="234"/>
      <c r="OT61" s="234"/>
      <c r="OU61" s="189">
        <f t="shared" si="128"/>
        <v>1</v>
      </c>
      <c r="OV61" s="242"/>
      <c r="OW61" s="234"/>
      <c r="OX61" s="234"/>
      <c r="OY61" s="189">
        <f t="shared" si="129"/>
        <v>1</v>
      </c>
      <c r="OZ61" s="242"/>
      <c r="PA61" s="234"/>
      <c r="PB61" s="234"/>
      <c r="PC61" s="189">
        <f t="shared" si="130"/>
        <v>1</v>
      </c>
      <c r="PD61" s="242"/>
      <c r="PE61" s="234"/>
      <c r="PF61" s="234"/>
      <c r="PG61" s="189">
        <f t="shared" si="131"/>
        <v>1</v>
      </c>
      <c r="PH61" s="242"/>
      <c r="PI61" s="234"/>
      <c r="PJ61" s="234"/>
      <c r="PK61" s="189">
        <f t="shared" si="132"/>
        <v>1</v>
      </c>
      <c r="PL61" s="242"/>
      <c r="PM61" s="234"/>
      <c r="PN61" s="234"/>
      <c r="PO61" s="189">
        <f t="shared" si="133"/>
        <v>1</v>
      </c>
      <c r="PP61" s="242"/>
      <c r="PQ61" s="234"/>
      <c r="PR61" s="234"/>
      <c r="PS61" s="189">
        <f t="shared" si="134"/>
        <v>1</v>
      </c>
      <c r="PT61" s="242"/>
      <c r="PU61" s="234"/>
      <c r="PV61" s="234"/>
      <c r="PW61" s="189">
        <f t="shared" si="135"/>
        <v>1</v>
      </c>
      <c r="PX61" s="242"/>
      <c r="PY61" s="234"/>
      <c r="PZ61" s="234"/>
      <c r="QA61" s="189">
        <f t="shared" si="136"/>
        <v>1</v>
      </c>
      <c r="QB61" s="242"/>
      <c r="QC61" s="234"/>
      <c r="QD61" s="234"/>
      <c r="QE61" s="189">
        <f t="shared" si="137"/>
        <v>1</v>
      </c>
      <c r="QF61" s="242"/>
      <c r="QG61" s="234"/>
      <c r="QH61" s="234"/>
      <c r="QI61" s="189">
        <f t="shared" si="138"/>
        <v>1</v>
      </c>
      <c r="QJ61" s="242"/>
      <c r="QK61" s="234"/>
      <c r="QL61" s="234"/>
      <c r="QM61" s="189">
        <f t="shared" si="139"/>
        <v>1</v>
      </c>
      <c r="QN61" s="242"/>
      <c r="QO61" s="234"/>
      <c r="QP61" s="234"/>
      <c r="QQ61" s="189">
        <f t="shared" si="140"/>
        <v>1</v>
      </c>
      <c r="QR61" s="242"/>
      <c r="QS61" s="203"/>
      <c r="QT61" s="234"/>
      <c r="QU61" s="189">
        <f t="shared" si="141"/>
        <v>1</v>
      </c>
      <c r="QV61" s="242"/>
      <c r="QW61" s="203"/>
      <c r="QX61" s="234"/>
      <c r="QY61" s="189">
        <f t="shared" si="142"/>
        <v>1</v>
      </c>
      <c r="QZ61" s="242"/>
      <c r="RA61" s="203"/>
      <c r="RB61" s="234"/>
      <c r="RC61" s="189">
        <f t="shared" si="143"/>
        <v>1</v>
      </c>
      <c r="RD61" s="242"/>
      <c r="RE61" s="203"/>
      <c r="RF61" s="234"/>
      <c r="RG61" s="189">
        <f t="shared" si="144"/>
        <v>1</v>
      </c>
      <c r="RH61" s="242"/>
      <c r="RI61" s="203"/>
      <c r="RJ61" s="234"/>
      <c r="RK61" s="189">
        <f t="shared" si="145"/>
        <v>1</v>
      </c>
      <c r="RL61" s="242"/>
      <c r="RM61" s="203"/>
      <c r="RN61" s="234"/>
      <c r="RO61" s="189">
        <f t="shared" si="146"/>
        <v>1</v>
      </c>
      <c r="RP61" s="242"/>
      <c r="RQ61" s="203"/>
      <c r="RR61" s="234"/>
      <c r="RS61" s="189">
        <f t="shared" si="147"/>
        <v>1</v>
      </c>
      <c r="RT61" s="242"/>
      <c r="RU61" s="203"/>
      <c r="RV61" s="234"/>
      <c r="RW61" s="189">
        <f t="shared" si="148"/>
        <v>1</v>
      </c>
      <c r="RX61" s="242"/>
      <c r="RY61" s="203"/>
      <c r="RZ61" s="234"/>
      <c r="SA61" s="189">
        <f t="shared" si="104"/>
        <v>1</v>
      </c>
      <c r="SB61" s="242"/>
      <c r="SC61" s="203"/>
      <c r="SD61" s="234"/>
      <c r="SE61" s="189">
        <f t="shared" si="105"/>
        <v>1</v>
      </c>
      <c r="SF61" s="242"/>
      <c r="SG61" s="203"/>
      <c r="SH61" s="234"/>
      <c r="SI61" s="189">
        <f t="shared" si="106"/>
        <v>1</v>
      </c>
      <c r="SJ61" s="242"/>
      <c r="SK61" s="203"/>
      <c r="SL61" s="234"/>
      <c r="SM61" s="189">
        <f t="shared" si="107"/>
        <v>1</v>
      </c>
      <c r="SN61" s="242"/>
      <c r="SO61" s="203"/>
      <c r="SP61" s="234"/>
      <c r="SQ61" s="189">
        <f t="shared" si="108"/>
        <v>1</v>
      </c>
      <c r="SR61" s="242"/>
      <c r="SS61" s="203"/>
      <c r="ST61" s="234"/>
      <c r="SU61" s="189">
        <f t="shared" si="109"/>
        <v>1</v>
      </c>
      <c r="SV61" s="242"/>
      <c r="SW61" s="203"/>
      <c r="SX61" s="234"/>
      <c r="SY61" s="189">
        <f t="shared" si="110"/>
        <v>1</v>
      </c>
      <c r="SZ61" s="242"/>
      <c r="TA61" s="203"/>
      <c r="TB61" s="234"/>
      <c r="TC61" s="189">
        <f t="shared" si="111"/>
        <v>1</v>
      </c>
      <c r="TD61" s="242"/>
      <c r="TE61" s="204">
        <f t="shared" si="112"/>
        <v>0</v>
      </c>
      <c r="TF61" s="205">
        <f t="shared" si="113"/>
        <v>0</v>
      </c>
      <c r="TG61" s="123"/>
      <c r="TH61" s="204">
        <f t="shared" si="114"/>
        <v>0</v>
      </c>
      <c r="TI61" s="205">
        <f t="shared" si="115"/>
        <v>0</v>
      </c>
      <c r="TJ61" s="124"/>
      <c r="TK61" s="204">
        <f t="shared" si="116"/>
        <v>0</v>
      </c>
      <c r="TL61" s="205">
        <f t="shared" si="117"/>
        <v>0</v>
      </c>
      <c r="TM61" s="124"/>
      <c r="TN61" s="204">
        <f t="shared" si="118"/>
        <v>0</v>
      </c>
      <c r="TO61" s="205">
        <f t="shared" si="119"/>
        <v>0</v>
      </c>
    </row>
    <row r="62" spans="1:535" ht="28.5" hidden="1" x14ac:dyDescent="0.45">
      <c r="A62" s="207">
        <v>58</v>
      </c>
      <c r="B62" s="298" t="s">
        <v>346</v>
      </c>
      <c r="C62" s="222" t="s">
        <v>122</v>
      </c>
      <c r="D62" s="211">
        <v>2</v>
      </c>
      <c r="E62" s="223">
        <v>1</v>
      </c>
      <c r="F62" s="224"/>
      <c r="G62" s="211">
        <f t="shared" si="149"/>
        <v>3</v>
      </c>
      <c r="H62" s="225"/>
      <c r="I62" s="223"/>
      <c r="J62" s="224"/>
      <c r="K62" s="211">
        <v>3</v>
      </c>
      <c r="L62" s="225"/>
      <c r="M62" s="223"/>
      <c r="N62" s="224"/>
      <c r="O62" s="211">
        <v>3</v>
      </c>
      <c r="P62" s="226"/>
      <c r="Q62" s="223"/>
      <c r="R62" s="224"/>
      <c r="S62" s="211">
        <v>3</v>
      </c>
      <c r="T62" s="225"/>
      <c r="U62" s="227"/>
      <c r="V62" s="246"/>
      <c r="W62" s="165">
        <f t="shared" si="150"/>
        <v>3</v>
      </c>
      <c r="X62" s="229"/>
      <c r="Y62" s="229"/>
      <c r="Z62" s="165">
        <f t="shared" si="13"/>
        <v>3</v>
      </c>
      <c r="AA62" s="137"/>
      <c r="AB62" s="138"/>
      <c r="AC62" s="169">
        <f t="shared" si="14"/>
        <v>3</v>
      </c>
      <c r="AD62" s="137"/>
      <c r="AE62" s="138"/>
      <c r="AF62" s="169">
        <f t="shared" si="15"/>
        <v>3</v>
      </c>
      <c r="AG62" s="138"/>
      <c r="AH62" s="138"/>
      <c r="AI62" s="170">
        <f t="shared" si="16"/>
        <v>3</v>
      </c>
      <c r="AJ62" s="137"/>
      <c r="AK62" s="137"/>
      <c r="AL62" s="141"/>
      <c r="AM62" s="172">
        <f t="shared" si="17"/>
        <v>3</v>
      </c>
      <c r="AN62" s="137"/>
      <c r="AO62" s="141"/>
      <c r="AP62" s="141">
        <v>2</v>
      </c>
      <c r="AQ62" s="172">
        <f t="shared" si="18"/>
        <v>1</v>
      </c>
      <c r="AR62" s="141"/>
      <c r="AS62" s="137"/>
      <c r="AT62" s="141"/>
      <c r="AU62" s="172">
        <f t="shared" si="19"/>
        <v>1</v>
      </c>
      <c r="AV62" s="138"/>
      <c r="AW62" s="138"/>
      <c r="AX62" s="138"/>
      <c r="AY62" s="169">
        <f t="shared" si="20"/>
        <v>1</v>
      </c>
      <c r="AZ62" s="138"/>
      <c r="BA62" s="138"/>
      <c r="BB62" s="169">
        <f t="shared" si="21"/>
        <v>1</v>
      </c>
      <c r="BC62" s="138"/>
      <c r="BD62" s="138"/>
      <c r="BE62" s="169">
        <f t="shared" si="22"/>
        <v>1</v>
      </c>
      <c r="BF62" s="138"/>
      <c r="BG62" s="138"/>
      <c r="BH62" s="174">
        <f t="shared" si="1"/>
        <v>1</v>
      </c>
      <c r="BI62" s="138"/>
      <c r="BJ62" s="138"/>
      <c r="BK62" s="174">
        <f t="shared" si="23"/>
        <v>1</v>
      </c>
      <c r="BL62" s="138"/>
      <c r="BM62" s="138"/>
      <c r="BN62" s="174">
        <f t="shared" si="24"/>
        <v>1</v>
      </c>
      <c r="BO62" s="138"/>
      <c r="BP62" s="138"/>
      <c r="BQ62" s="174">
        <f t="shared" si="25"/>
        <v>1</v>
      </c>
      <c r="BR62" s="138"/>
      <c r="BS62" s="138"/>
      <c r="BT62" s="174">
        <f t="shared" si="151"/>
        <v>1</v>
      </c>
      <c r="BU62" s="138"/>
      <c r="BV62" s="138"/>
      <c r="BW62" s="174">
        <f t="shared" si="26"/>
        <v>1</v>
      </c>
      <c r="BX62" s="138"/>
      <c r="BY62" s="138"/>
      <c r="BZ62" s="174">
        <f t="shared" si="27"/>
        <v>1</v>
      </c>
      <c r="CA62" s="138"/>
      <c r="CB62" s="138"/>
      <c r="CC62" s="175">
        <f t="shared" si="28"/>
        <v>1</v>
      </c>
      <c r="CD62" s="141"/>
      <c r="CE62" s="141"/>
      <c r="CF62" s="176">
        <f t="shared" si="29"/>
        <v>1</v>
      </c>
      <c r="CG62" s="141"/>
      <c r="CH62" s="141"/>
      <c r="CI62" s="176">
        <f t="shared" si="30"/>
        <v>1</v>
      </c>
      <c r="CJ62" s="141"/>
      <c r="CK62" s="141"/>
      <c r="CL62" s="177">
        <f t="shared" si="31"/>
        <v>1</v>
      </c>
      <c r="CM62" s="141"/>
      <c r="CN62" s="141"/>
      <c r="CO62" s="141">
        <v>1</v>
      </c>
      <c r="CP62" s="177">
        <f t="shared" si="32"/>
        <v>0</v>
      </c>
      <c r="CQ62" s="141"/>
      <c r="CR62" s="141">
        <v>2</v>
      </c>
      <c r="CS62" s="141"/>
      <c r="CT62" s="176">
        <f t="shared" si="33"/>
        <v>2</v>
      </c>
      <c r="CU62" s="230"/>
      <c r="CV62" s="141"/>
      <c r="CW62" s="141"/>
      <c r="CX62" s="176">
        <f t="shared" si="34"/>
        <v>2</v>
      </c>
      <c r="CY62" s="141"/>
      <c r="CZ62" s="141"/>
      <c r="DA62" s="141"/>
      <c r="DB62" s="176">
        <f t="shared" si="3"/>
        <v>2</v>
      </c>
      <c r="DC62" s="141"/>
      <c r="DD62" s="141"/>
      <c r="DE62" s="175">
        <f t="shared" si="35"/>
        <v>2</v>
      </c>
      <c r="DF62" s="179"/>
      <c r="DG62" s="141"/>
      <c r="DH62" s="141"/>
      <c r="DI62" s="176">
        <f t="shared" si="36"/>
        <v>2</v>
      </c>
      <c r="DJ62" s="180"/>
      <c r="DK62" s="180"/>
      <c r="DL62" s="176">
        <f t="shared" si="37"/>
        <v>2</v>
      </c>
      <c r="DM62" s="141"/>
      <c r="DN62" s="141"/>
      <c r="DO62" s="177">
        <f t="shared" si="38"/>
        <v>2</v>
      </c>
      <c r="DP62" s="137"/>
      <c r="DQ62" s="141"/>
      <c r="DR62" s="141"/>
      <c r="DS62" s="177">
        <f t="shared" si="39"/>
        <v>2</v>
      </c>
      <c r="DT62" s="137"/>
      <c r="DU62" s="141"/>
      <c r="DV62" s="141"/>
      <c r="DW62" s="177">
        <f t="shared" si="40"/>
        <v>2</v>
      </c>
      <c r="DX62" s="141"/>
      <c r="DY62" s="141"/>
      <c r="DZ62" s="177">
        <f t="shared" si="41"/>
        <v>2</v>
      </c>
      <c r="EA62" s="138"/>
      <c r="EB62" s="138"/>
      <c r="EC62" s="175">
        <f t="shared" si="42"/>
        <v>2</v>
      </c>
      <c r="ED62" s="137"/>
      <c r="EE62" s="138"/>
      <c r="EF62" s="138"/>
      <c r="EG62" s="174">
        <f t="shared" si="43"/>
        <v>2</v>
      </c>
      <c r="EH62" s="138"/>
      <c r="EI62" s="138"/>
      <c r="EJ62" s="174">
        <f t="shared" si="44"/>
        <v>2</v>
      </c>
      <c r="EK62" s="231"/>
      <c r="EL62" s="231"/>
      <c r="EM62" s="182">
        <f t="shared" si="45"/>
        <v>2</v>
      </c>
      <c r="EN62" s="137"/>
      <c r="EO62" s="231"/>
      <c r="EP62" s="231"/>
      <c r="EQ62" s="182">
        <f t="shared" si="46"/>
        <v>2</v>
      </c>
      <c r="ER62" s="232"/>
      <c r="ES62" s="232"/>
      <c r="ET62" s="184">
        <f t="shared" si="47"/>
        <v>2</v>
      </c>
      <c r="EU62" s="137"/>
      <c r="EV62" s="232"/>
      <c r="EW62" s="232"/>
      <c r="EX62" s="184">
        <f t="shared" si="48"/>
        <v>2</v>
      </c>
      <c r="EY62" s="233"/>
      <c r="EZ62" s="231"/>
      <c r="FA62" s="231"/>
      <c r="FB62" s="184">
        <f t="shared" si="49"/>
        <v>2</v>
      </c>
      <c r="FC62" s="231"/>
      <c r="FD62" s="231"/>
      <c r="FE62" s="182">
        <f t="shared" si="50"/>
        <v>2</v>
      </c>
      <c r="FF62" s="231"/>
      <c r="FG62" s="231"/>
      <c r="FH62" s="182">
        <f t="shared" si="51"/>
        <v>2</v>
      </c>
      <c r="FI62" s="231"/>
      <c r="FJ62" s="231"/>
      <c r="FK62" s="182">
        <f t="shared" si="52"/>
        <v>2</v>
      </c>
      <c r="FL62" s="231"/>
      <c r="FM62" s="231"/>
      <c r="FN62" s="182">
        <f t="shared" si="53"/>
        <v>2</v>
      </c>
      <c r="FO62" s="137"/>
      <c r="FP62" s="231"/>
      <c r="FQ62" s="231"/>
      <c r="FR62" s="182">
        <f t="shared" si="54"/>
        <v>2</v>
      </c>
      <c r="FS62" s="137"/>
      <c r="FT62" s="231"/>
      <c r="FU62" s="231"/>
      <c r="FV62" s="182">
        <f t="shared" si="55"/>
        <v>2</v>
      </c>
      <c r="FW62" s="137"/>
      <c r="FX62" s="231"/>
      <c r="FY62" s="231"/>
      <c r="FZ62" s="182">
        <f t="shared" si="56"/>
        <v>2</v>
      </c>
      <c r="GA62" s="231"/>
      <c r="GB62" s="231"/>
      <c r="GC62" s="182">
        <f t="shared" si="57"/>
        <v>2</v>
      </c>
      <c r="GD62" s="231"/>
      <c r="GE62" s="231"/>
      <c r="GF62" s="188">
        <f t="shared" si="58"/>
        <v>2</v>
      </c>
      <c r="GG62" s="137"/>
      <c r="GH62" s="231">
        <v>1</v>
      </c>
      <c r="GI62" s="231"/>
      <c r="GJ62" s="188">
        <f t="shared" si="120"/>
        <v>3</v>
      </c>
      <c r="GK62" s="137"/>
      <c r="GL62" s="231"/>
      <c r="GM62" s="231"/>
      <c r="GN62" s="182">
        <f t="shared" si="121"/>
        <v>3</v>
      </c>
      <c r="GO62" s="231"/>
      <c r="GP62" s="231"/>
      <c r="GQ62" s="182">
        <f t="shared" si="59"/>
        <v>3</v>
      </c>
      <c r="GR62" s="231"/>
      <c r="GS62" s="231"/>
      <c r="GT62" s="182">
        <f t="shared" si="60"/>
        <v>3</v>
      </c>
      <c r="GU62" s="231"/>
      <c r="GV62" s="231"/>
      <c r="GW62" s="182">
        <f t="shared" si="61"/>
        <v>3</v>
      </c>
      <c r="GX62" s="231"/>
      <c r="GY62" s="231"/>
      <c r="GZ62" s="182">
        <f t="shared" si="62"/>
        <v>3</v>
      </c>
      <c r="HA62" s="138"/>
      <c r="HB62" s="231"/>
      <c r="HC62" s="182">
        <f t="shared" si="63"/>
        <v>3</v>
      </c>
      <c r="HD62" s="138"/>
      <c r="HE62" s="231"/>
      <c r="HF62" s="182">
        <f t="shared" si="64"/>
        <v>3</v>
      </c>
      <c r="HG62" s="231"/>
      <c r="HH62" s="231">
        <v>3</v>
      </c>
      <c r="HI62" s="182">
        <f t="shared" si="4"/>
        <v>0</v>
      </c>
      <c r="HJ62" s="231"/>
      <c r="HK62" s="231"/>
      <c r="HL62" s="182">
        <f t="shared" si="5"/>
        <v>0</v>
      </c>
      <c r="HM62" s="137"/>
      <c r="HN62" s="231"/>
      <c r="HO62" s="231"/>
      <c r="HP62" s="182">
        <f t="shared" si="65"/>
        <v>0</v>
      </c>
      <c r="HQ62" s="231"/>
      <c r="HR62" s="231"/>
      <c r="HS62" s="231"/>
      <c r="HT62" s="182">
        <f t="shared" si="66"/>
        <v>0</v>
      </c>
      <c r="HU62" s="231"/>
      <c r="HV62" s="231"/>
      <c r="HW62" s="231"/>
      <c r="HX62" s="182">
        <f t="shared" si="67"/>
        <v>0</v>
      </c>
      <c r="HY62" s="231"/>
      <c r="HZ62" s="231"/>
      <c r="IA62" s="182">
        <f t="shared" si="68"/>
        <v>0</v>
      </c>
      <c r="IB62" s="231"/>
      <c r="IC62" s="231"/>
      <c r="ID62" s="182">
        <f t="shared" si="69"/>
        <v>0</v>
      </c>
      <c r="IE62" s="138"/>
      <c r="IF62" s="138"/>
      <c r="IG62" s="175">
        <f t="shared" si="70"/>
        <v>0</v>
      </c>
      <c r="IH62" s="137"/>
      <c r="II62" s="138"/>
      <c r="IJ62" s="138"/>
      <c r="IK62" s="175">
        <f t="shared" si="71"/>
        <v>0</v>
      </c>
      <c r="IL62" s="137"/>
      <c r="IM62" s="231"/>
      <c r="IN62" s="231"/>
      <c r="IO62" s="182">
        <f t="shared" si="72"/>
        <v>0</v>
      </c>
      <c r="IP62" s="231"/>
      <c r="IQ62" s="231"/>
      <c r="IR62" s="182">
        <f t="shared" si="6"/>
        <v>0</v>
      </c>
      <c r="IS62" s="231"/>
      <c r="IT62" s="231"/>
      <c r="IU62" s="182">
        <f t="shared" si="7"/>
        <v>0</v>
      </c>
      <c r="IV62" s="231"/>
      <c r="IW62" s="231"/>
      <c r="IX62" s="182">
        <f t="shared" si="8"/>
        <v>0</v>
      </c>
      <c r="IY62" s="234"/>
      <c r="IZ62" s="234"/>
      <c r="JA62" s="189">
        <f t="shared" si="9"/>
        <v>0</v>
      </c>
      <c r="JB62" s="234"/>
      <c r="JC62" s="234"/>
      <c r="JD62" s="189">
        <f t="shared" si="73"/>
        <v>0</v>
      </c>
      <c r="JE62" s="234"/>
      <c r="JF62" s="234"/>
      <c r="JG62" s="189">
        <f t="shared" si="74"/>
        <v>0</v>
      </c>
      <c r="JH62" s="141"/>
      <c r="JI62" s="141"/>
      <c r="JJ62" s="190">
        <f t="shared" si="75"/>
        <v>0</v>
      </c>
      <c r="JK62" s="137"/>
      <c r="JL62" s="141"/>
      <c r="JM62" s="141"/>
      <c r="JN62" s="190">
        <f t="shared" si="76"/>
        <v>0</v>
      </c>
      <c r="JO62" s="137"/>
      <c r="JP62" s="235">
        <v>3</v>
      </c>
      <c r="JQ62" s="235"/>
      <c r="JR62" s="191">
        <f t="shared" si="77"/>
        <v>3</v>
      </c>
      <c r="JS62" s="155"/>
      <c r="JT62" s="236"/>
      <c r="JU62" s="236"/>
      <c r="JV62" s="194">
        <f t="shared" si="78"/>
        <v>3</v>
      </c>
      <c r="JW62" s="235"/>
      <c r="JX62" s="235"/>
      <c r="JY62" s="194">
        <f t="shared" si="79"/>
        <v>3</v>
      </c>
      <c r="JZ62" s="138"/>
      <c r="KA62" s="138"/>
      <c r="KB62" s="190">
        <f t="shared" si="80"/>
        <v>3</v>
      </c>
      <c r="KC62" s="155"/>
      <c r="KD62" s="138"/>
      <c r="KE62" s="138"/>
      <c r="KF62" s="190">
        <f t="shared" si="81"/>
        <v>3</v>
      </c>
      <c r="KG62" s="234"/>
      <c r="KH62" s="234"/>
      <c r="KI62" s="191">
        <f t="shared" si="82"/>
        <v>3</v>
      </c>
      <c r="KJ62" s="155"/>
      <c r="KK62" s="234"/>
      <c r="KL62" s="234"/>
      <c r="KM62" s="191">
        <f t="shared" si="83"/>
        <v>3</v>
      </c>
      <c r="KN62" s="155"/>
      <c r="KO62" s="234"/>
      <c r="KP62" s="234"/>
      <c r="KQ62" s="191">
        <f t="shared" si="84"/>
        <v>3</v>
      </c>
      <c r="KR62" s="138"/>
      <c r="KS62" s="138"/>
      <c r="KT62" s="174">
        <f t="shared" si="85"/>
        <v>3</v>
      </c>
      <c r="KU62" s="138"/>
      <c r="KV62" s="138"/>
      <c r="KW62" s="138"/>
      <c r="KX62" s="194">
        <f t="shared" si="86"/>
        <v>3</v>
      </c>
      <c r="KY62" s="236"/>
      <c r="KZ62" s="236"/>
      <c r="LA62" s="236"/>
      <c r="LB62" s="194">
        <f t="shared" si="87"/>
        <v>3</v>
      </c>
      <c r="LC62" s="236"/>
      <c r="LD62" s="236"/>
      <c r="LE62" s="194">
        <f t="shared" si="10"/>
        <v>3</v>
      </c>
      <c r="LF62" s="138"/>
      <c r="LG62" s="138"/>
      <c r="LH62" s="174">
        <f t="shared" si="11"/>
        <v>3</v>
      </c>
      <c r="LI62" s="237"/>
      <c r="LJ62" s="237"/>
      <c r="LK62" s="196">
        <f t="shared" si="88"/>
        <v>3</v>
      </c>
      <c r="LL62" s="138"/>
      <c r="LM62" s="138"/>
      <c r="LN62" s="138"/>
      <c r="LO62" s="174">
        <f t="shared" si="89"/>
        <v>3</v>
      </c>
      <c r="LP62" s="138"/>
      <c r="LQ62" s="138"/>
      <c r="LR62" s="138"/>
      <c r="LS62" s="174">
        <f t="shared" si="90"/>
        <v>3</v>
      </c>
      <c r="LT62" s="238"/>
      <c r="LU62" s="138"/>
      <c r="LV62" s="138"/>
      <c r="LW62" s="174">
        <f t="shared" si="91"/>
        <v>3</v>
      </c>
      <c r="LX62" s="238"/>
      <c r="LY62" s="138"/>
      <c r="LZ62" s="138"/>
      <c r="MA62" s="174">
        <f t="shared" si="92"/>
        <v>3</v>
      </c>
      <c r="MB62" s="238"/>
      <c r="MC62" s="138"/>
      <c r="MD62" s="138"/>
      <c r="ME62" s="174">
        <f t="shared" si="93"/>
        <v>3</v>
      </c>
      <c r="MF62" s="238"/>
      <c r="MG62" s="231"/>
      <c r="MH62" s="231"/>
      <c r="MI62" s="182">
        <f t="shared" si="94"/>
        <v>3</v>
      </c>
      <c r="MJ62" s="239"/>
      <c r="MK62" s="231"/>
      <c r="ML62" s="231"/>
      <c r="MM62" s="182">
        <f t="shared" si="95"/>
        <v>3</v>
      </c>
      <c r="MN62" s="239"/>
      <c r="MO62" s="138"/>
      <c r="MP62" s="138"/>
      <c r="MQ62" s="174">
        <f t="shared" si="96"/>
        <v>3</v>
      </c>
      <c r="MR62" s="238"/>
      <c r="MS62" s="138"/>
      <c r="MT62" s="138"/>
      <c r="MU62" s="174">
        <f t="shared" si="97"/>
        <v>3</v>
      </c>
      <c r="MV62" s="238"/>
      <c r="MW62" s="138"/>
      <c r="MX62" s="138"/>
      <c r="MY62" s="174">
        <f t="shared" si="98"/>
        <v>3</v>
      </c>
      <c r="MZ62" s="238"/>
      <c r="NA62" s="240"/>
      <c r="NB62" s="240"/>
      <c r="NC62" s="201">
        <f t="shared" si="122"/>
        <v>3</v>
      </c>
      <c r="ND62" s="241"/>
      <c r="NE62" s="240"/>
      <c r="NF62" s="240"/>
      <c r="NG62" s="201">
        <f t="shared" si="123"/>
        <v>3</v>
      </c>
      <c r="NH62" s="241"/>
      <c r="NI62" s="240"/>
      <c r="NJ62" s="240"/>
      <c r="NK62" s="201">
        <f t="shared" si="124"/>
        <v>3</v>
      </c>
      <c r="NL62" s="241"/>
      <c r="NM62" s="240"/>
      <c r="NN62" s="240"/>
      <c r="NO62" s="201">
        <f t="shared" si="125"/>
        <v>3</v>
      </c>
      <c r="NP62" s="241"/>
      <c r="NQ62" s="234"/>
      <c r="NR62" s="234"/>
      <c r="NS62" s="189">
        <f t="shared" si="126"/>
        <v>3</v>
      </c>
      <c r="NT62" s="242"/>
      <c r="NU62" s="234"/>
      <c r="NV62" s="234"/>
      <c r="NW62" s="189">
        <f t="shared" si="99"/>
        <v>3</v>
      </c>
      <c r="NX62" s="242"/>
      <c r="NY62" s="234"/>
      <c r="NZ62" s="234"/>
      <c r="OA62" s="189">
        <f t="shared" si="100"/>
        <v>3</v>
      </c>
      <c r="OB62" s="242"/>
      <c r="OC62" s="234"/>
      <c r="OD62" s="234"/>
      <c r="OE62" s="189">
        <f t="shared" si="101"/>
        <v>3</v>
      </c>
      <c r="OF62" s="242"/>
      <c r="OG62" s="234"/>
      <c r="OH62" s="234"/>
      <c r="OI62" s="189">
        <f t="shared" si="102"/>
        <v>3</v>
      </c>
      <c r="OJ62" s="242"/>
      <c r="OK62" s="234"/>
      <c r="OL62" s="234"/>
      <c r="OM62" s="189">
        <f t="shared" si="103"/>
        <v>3</v>
      </c>
      <c r="ON62" s="242"/>
      <c r="OO62" s="234"/>
      <c r="OP62" s="234"/>
      <c r="OQ62" s="189">
        <f t="shared" si="127"/>
        <v>3</v>
      </c>
      <c r="OR62" s="242"/>
      <c r="OS62" s="234"/>
      <c r="OT62" s="234"/>
      <c r="OU62" s="189">
        <f t="shared" si="128"/>
        <v>3</v>
      </c>
      <c r="OV62" s="242"/>
      <c r="OW62" s="234"/>
      <c r="OX62" s="234"/>
      <c r="OY62" s="189">
        <f t="shared" si="129"/>
        <v>3</v>
      </c>
      <c r="OZ62" s="242"/>
      <c r="PA62" s="234"/>
      <c r="PB62" s="234"/>
      <c r="PC62" s="189">
        <f t="shared" si="130"/>
        <v>3</v>
      </c>
      <c r="PD62" s="242"/>
      <c r="PE62" s="234"/>
      <c r="PF62" s="234"/>
      <c r="PG62" s="189">
        <f t="shared" si="131"/>
        <v>3</v>
      </c>
      <c r="PH62" s="242"/>
      <c r="PI62" s="234"/>
      <c r="PJ62" s="234"/>
      <c r="PK62" s="189">
        <f t="shared" si="132"/>
        <v>3</v>
      </c>
      <c r="PL62" s="242"/>
      <c r="PM62" s="234"/>
      <c r="PN62" s="234">
        <v>2</v>
      </c>
      <c r="PO62" s="189">
        <f t="shared" si="133"/>
        <v>1</v>
      </c>
      <c r="PP62" s="242"/>
      <c r="PQ62" s="234"/>
      <c r="PR62" s="234"/>
      <c r="PS62" s="189">
        <f t="shared" si="134"/>
        <v>1</v>
      </c>
      <c r="PT62" s="242"/>
      <c r="PU62" s="234"/>
      <c r="PV62" s="234"/>
      <c r="PW62" s="189">
        <f t="shared" si="135"/>
        <v>1</v>
      </c>
      <c r="PX62" s="242"/>
      <c r="PY62" s="234"/>
      <c r="PZ62" s="234"/>
      <c r="QA62" s="189">
        <f t="shared" si="136"/>
        <v>1</v>
      </c>
      <c r="QB62" s="242"/>
      <c r="QC62" s="234"/>
      <c r="QD62" s="234"/>
      <c r="QE62" s="189">
        <f t="shared" si="137"/>
        <v>1</v>
      </c>
      <c r="QF62" s="242"/>
      <c r="QG62" s="234"/>
      <c r="QH62" s="234"/>
      <c r="QI62" s="189">
        <f t="shared" si="138"/>
        <v>1</v>
      </c>
      <c r="QJ62" s="242"/>
      <c r="QK62" s="234"/>
      <c r="QL62" s="234"/>
      <c r="QM62" s="189">
        <f t="shared" si="139"/>
        <v>1</v>
      </c>
      <c r="QN62" s="242"/>
      <c r="QO62" s="234"/>
      <c r="QP62" s="234"/>
      <c r="QQ62" s="189">
        <f t="shared" si="140"/>
        <v>1</v>
      </c>
      <c r="QR62" s="242"/>
      <c r="QS62" s="203"/>
      <c r="QT62" s="234"/>
      <c r="QU62" s="189">
        <f t="shared" si="141"/>
        <v>1</v>
      </c>
      <c r="QV62" s="242"/>
      <c r="QW62" s="203"/>
      <c r="QX62" s="234"/>
      <c r="QY62" s="189">
        <f t="shared" si="142"/>
        <v>1</v>
      </c>
      <c r="QZ62" s="242"/>
      <c r="RA62" s="203"/>
      <c r="RB62" s="234">
        <v>1</v>
      </c>
      <c r="RC62" s="189">
        <f t="shared" si="143"/>
        <v>0</v>
      </c>
      <c r="RD62" s="242"/>
      <c r="RE62" s="203"/>
      <c r="RF62" s="234"/>
      <c r="RG62" s="189">
        <f t="shared" si="144"/>
        <v>0</v>
      </c>
      <c r="RH62" s="242"/>
      <c r="RI62" s="203"/>
      <c r="RJ62" s="234"/>
      <c r="RK62" s="189">
        <f t="shared" si="145"/>
        <v>0</v>
      </c>
      <c r="RL62" s="242"/>
      <c r="RM62" s="203"/>
      <c r="RN62" s="234"/>
      <c r="RO62" s="189">
        <f t="shared" si="146"/>
        <v>0</v>
      </c>
      <c r="RP62" s="242"/>
      <c r="RQ62" s="203"/>
      <c r="RR62" s="234"/>
      <c r="RS62" s="189">
        <f t="shared" si="147"/>
        <v>0</v>
      </c>
      <c r="RT62" s="242"/>
      <c r="RU62" s="203">
        <v>3</v>
      </c>
      <c r="RV62" s="234"/>
      <c r="RW62" s="189">
        <f t="shared" si="148"/>
        <v>3</v>
      </c>
      <c r="RX62" s="242"/>
      <c r="RY62" s="203"/>
      <c r="RZ62" s="234"/>
      <c r="SA62" s="189">
        <f t="shared" si="104"/>
        <v>3</v>
      </c>
      <c r="SB62" s="242"/>
      <c r="SC62" s="203"/>
      <c r="SD62" s="234"/>
      <c r="SE62" s="189">
        <f t="shared" si="105"/>
        <v>3</v>
      </c>
      <c r="SF62" s="242"/>
      <c r="SG62" s="203"/>
      <c r="SH62" s="234"/>
      <c r="SI62" s="189">
        <f t="shared" si="106"/>
        <v>3</v>
      </c>
      <c r="SJ62" s="242"/>
      <c r="SK62" s="203"/>
      <c r="SL62" s="234"/>
      <c r="SM62" s="189">
        <f t="shared" si="107"/>
        <v>3</v>
      </c>
      <c r="SN62" s="242"/>
      <c r="SO62" s="203"/>
      <c r="SP62" s="234"/>
      <c r="SQ62" s="189">
        <f t="shared" si="108"/>
        <v>3</v>
      </c>
      <c r="SR62" s="242"/>
      <c r="SS62" s="203"/>
      <c r="ST62" s="234"/>
      <c r="SU62" s="189">
        <f t="shared" si="109"/>
        <v>3</v>
      </c>
      <c r="SV62" s="242"/>
      <c r="SW62" s="203"/>
      <c r="SX62" s="234"/>
      <c r="SY62" s="189">
        <f t="shared" si="110"/>
        <v>3</v>
      </c>
      <c r="SZ62" s="242"/>
      <c r="TA62" s="203"/>
      <c r="TB62" s="234"/>
      <c r="TC62" s="189">
        <f t="shared" si="111"/>
        <v>3</v>
      </c>
      <c r="TD62" s="242"/>
      <c r="TE62" s="204">
        <f t="shared" si="112"/>
        <v>0</v>
      </c>
      <c r="TF62" s="205">
        <f t="shared" si="113"/>
        <v>0</v>
      </c>
      <c r="TG62" s="123"/>
      <c r="TH62" s="204">
        <f t="shared" si="114"/>
        <v>3</v>
      </c>
      <c r="TI62" s="205">
        <f t="shared" si="115"/>
        <v>0.11538461538461539</v>
      </c>
      <c r="TJ62" s="124"/>
      <c r="TK62" s="204">
        <f t="shared" si="116"/>
        <v>0</v>
      </c>
      <c r="TL62" s="205">
        <f t="shared" si="117"/>
        <v>0</v>
      </c>
      <c r="TM62" s="124"/>
      <c r="TN62" s="204">
        <f t="shared" si="118"/>
        <v>3</v>
      </c>
      <c r="TO62" s="205">
        <f t="shared" si="119"/>
        <v>3.7974683544303799E-2</v>
      </c>
    </row>
    <row r="63" spans="1:535" ht="28.5" hidden="1" x14ac:dyDescent="0.45">
      <c r="A63" s="207">
        <v>59</v>
      </c>
      <c r="B63" s="298" t="s">
        <v>347</v>
      </c>
      <c r="C63" s="222" t="s">
        <v>122</v>
      </c>
      <c r="D63" s="211">
        <v>3</v>
      </c>
      <c r="E63" s="223"/>
      <c r="F63" s="224"/>
      <c r="G63" s="211">
        <f t="shared" si="149"/>
        <v>3</v>
      </c>
      <c r="H63" s="225"/>
      <c r="I63" s="223"/>
      <c r="J63" s="224"/>
      <c r="K63" s="211">
        <v>3</v>
      </c>
      <c r="L63" s="225"/>
      <c r="M63" s="223"/>
      <c r="N63" s="224"/>
      <c r="O63" s="211">
        <v>3</v>
      </c>
      <c r="P63" s="226"/>
      <c r="Q63" s="223"/>
      <c r="R63" s="224"/>
      <c r="S63" s="211">
        <v>3</v>
      </c>
      <c r="T63" s="225"/>
      <c r="U63" s="227"/>
      <c r="V63" s="246"/>
      <c r="W63" s="165">
        <f t="shared" si="150"/>
        <v>3</v>
      </c>
      <c r="X63" s="229"/>
      <c r="Y63" s="229"/>
      <c r="Z63" s="165">
        <f t="shared" si="13"/>
        <v>3</v>
      </c>
      <c r="AA63" s="137"/>
      <c r="AB63" s="138"/>
      <c r="AC63" s="169">
        <f t="shared" si="14"/>
        <v>3</v>
      </c>
      <c r="AD63" s="137"/>
      <c r="AE63" s="138"/>
      <c r="AF63" s="169">
        <f t="shared" si="15"/>
        <v>3</v>
      </c>
      <c r="AG63" s="138"/>
      <c r="AH63" s="138"/>
      <c r="AI63" s="170">
        <f t="shared" si="16"/>
        <v>3</v>
      </c>
      <c r="AJ63" s="137"/>
      <c r="AK63" s="137"/>
      <c r="AL63" s="141"/>
      <c r="AM63" s="172">
        <f t="shared" si="17"/>
        <v>3</v>
      </c>
      <c r="AN63" s="137"/>
      <c r="AO63" s="141"/>
      <c r="AP63" s="141"/>
      <c r="AQ63" s="172">
        <f t="shared" si="18"/>
        <v>3</v>
      </c>
      <c r="AR63" s="141"/>
      <c r="AS63" s="137"/>
      <c r="AT63" s="141"/>
      <c r="AU63" s="172">
        <f t="shared" si="19"/>
        <v>3</v>
      </c>
      <c r="AV63" s="138"/>
      <c r="AW63" s="138"/>
      <c r="AX63" s="138"/>
      <c r="AY63" s="169">
        <f t="shared" si="20"/>
        <v>3</v>
      </c>
      <c r="AZ63" s="138"/>
      <c r="BA63" s="138"/>
      <c r="BB63" s="169">
        <f t="shared" si="21"/>
        <v>3</v>
      </c>
      <c r="BC63" s="138"/>
      <c r="BD63" s="138"/>
      <c r="BE63" s="169">
        <f t="shared" si="22"/>
        <v>3</v>
      </c>
      <c r="BF63" s="138"/>
      <c r="BG63" s="138"/>
      <c r="BH63" s="174">
        <f t="shared" si="1"/>
        <v>3</v>
      </c>
      <c r="BI63" s="138"/>
      <c r="BJ63" s="138"/>
      <c r="BK63" s="174">
        <f t="shared" si="23"/>
        <v>3</v>
      </c>
      <c r="BL63" s="138"/>
      <c r="BM63" s="138"/>
      <c r="BN63" s="174">
        <f t="shared" si="24"/>
        <v>3</v>
      </c>
      <c r="BO63" s="138"/>
      <c r="BP63" s="138"/>
      <c r="BQ63" s="174">
        <f t="shared" si="25"/>
        <v>3</v>
      </c>
      <c r="BR63" s="138"/>
      <c r="BS63" s="138"/>
      <c r="BT63" s="174">
        <f t="shared" si="151"/>
        <v>3</v>
      </c>
      <c r="BU63" s="138"/>
      <c r="BV63" s="138"/>
      <c r="BW63" s="174">
        <f t="shared" si="26"/>
        <v>3</v>
      </c>
      <c r="BX63" s="138"/>
      <c r="BY63" s="138"/>
      <c r="BZ63" s="174">
        <f t="shared" si="27"/>
        <v>3</v>
      </c>
      <c r="CA63" s="138"/>
      <c r="CB63" s="138"/>
      <c r="CC63" s="175">
        <f t="shared" si="28"/>
        <v>3</v>
      </c>
      <c r="CD63" s="141"/>
      <c r="CE63" s="141"/>
      <c r="CF63" s="176">
        <f t="shared" si="29"/>
        <v>3</v>
      </c>
      <c r="CG63" s="141"/>
      <c r="CH63" s="141"/>
      <c r="CI63" s="176">
        <f t="shared" si="30"/>
        <v>3</v>
      </c>
      <c r="CJ63" s="141"/>
      <c r="CK63" s="141"/>
      <c r="CL63" s="177">
        <f t="shared" si="31"/>
        <v>3</v>
      </c>
      <c r="CM63" s="141"/>
      <c r="CN63" s="141"/>
      <c r="CO63" s="141">
        <v>2</v>
      </c>
      <c r="CP63" s="177">
        <f t="shared" si="32"/>
        <v>1</v>
      </c>
      <c r="CQ63" s="141"/>
      <c r="CR63" s="141">
        <v>2</v>
      </c>
      <c r="CS63" s="141"/>
      <c r="CT63" s="176">
        <f t="shared" si="33"/>
        <v>3</v>
      </c>
      <c r="CU63" s="230"/>
      <c r="CV63" s="141"/>
      <c r="CW63" s="141"/>
      <c r="CX63" s="176">
        <f t="shared" si="34"/>
        <v>3</v>
      </c>
      <c r="CY63" s="141"/>
      <c r="CZ63" s="141"/>
      <c r="DA63" s="141"/>
      <c r="DB63" s="176">
        <f t="shared" si="3"/>
        <v>3</v>
      </c>
      <c r="DC63" s="141"/>
      <c r="DD63" s="141"/>
      <c r="DE63" s="175">
        <f t="shared" si="35"/>
        <v>3</v>
      </c>
      <c r="DF63" s="179"/>
      <c r="DG63" s="141"/>
      <c r="DH63" s="141"/>
      <c r="DI63" s="176">
        <f t="shared" si="36"/>
        <v>3</v>
      </c>
      <c r="DJ63" s="180"/>
      <c r="DK63" s="180"/>
      <c r="DL63" s="176">
        <f t="shared" si="37"/>
        <v>3</v>
      </c>
      <c r="DM63" s="141"/>
      <c r="DN63" s="141"/>
      <c r="DO63" s="177">
        <f t="shared" si="38"/>
        <v>3</v>
      </c>
      <c r="DP63" s="137"/>
      <c r="DQ63" s="141"/>
      <c r="DR63" s="141"/>
      <c r="DS63" s="177">
        <f t="shared" si="39"/>
        <v>3</v>
      </c>
      <c r="DT63" s="137"/>
      <c r="DU63" s="141"/>
      <c r="DV63" s="141"/>
      <c r="DW63" s="177">
        <f t="shared" si="40"/>
        <v>3</v>
      </c>
      <c r="DX63" s="141"/>
      <c r="DY63" s="141"/>
      <c r="DZ63" s="177">
        <f t="shared" si="41"/>
        <v>3</v>
      </c>
      <c r="EA63" s="138"/>
      <c r="EB63" s="138"/>
      <c r="EC63" s="175">
        <f t="shared" si="42"/>
        <v>3</v>
      </c>
      <c r="ED63" s="137"/>
      <c r="EE63" s="138"/>
      <c r="EF63" s="138"/>
      <c r="EG63" s="174">
        <f t="shared" si="43"/>
        <v>3</v>
      </c>
      <c r="EH63" s="138"/>
      <c r="EI63" s="138"/>
      <c r="EJ63" s="174">
        <f t="shared" si="44"/>
        <v>3</v>
      </c>
      <c r="EK63" s="231"/>
      <c r="EL63" s="231"/>
      <c r="EM63" s="182">
        <f t="shared" si="45"/>
        <v>3</v>
      </c>
      <c r="EN63" s="137"/>
      <c r="EO63" s="231"/>
      <c r="EP63" s="231"/>
      <c r="EQ63" s="182">
        <f t="shared" si="46"/>
        <v>3</v>
      </c>
      <c r="ER63" s="232"/>
      <c r="ES63" s="232"/>
      <c r="ET63" s="184">
        <f t="shared" si="47"/>
        <v>3</v>
      </c>
      <c r="EU63" s="137"/>
      <c r="EV63" s="232"/>
      <c r="EW63" s="232"/>
      <c r="EX63" s="184">
        <f t="shared" si="48"/>
        <v>3</v>
      </c>
      <c r="EY63" s="233"/>
      <c r="EZ63" s="231"/>
      <c r="FA63" s="231"/>
      <c r="FB63" s="184">
        <f t="shared" si="49"/>
        <v>3</v>
      </c>
      <c r="FC63" s="231"/>
      <c r="FD63" s="231"/>
      <c r="FE63" s="182">
        <f t="shared" si="50"/>
        <v>3</v>
      </c>
      <c r="FF63" s="231"/>
      <c r="FG63" s="231"/>
      <c r="FH63" s="182">
        <f t="shared" si="51"/>
        <v>3</v>
      </c>
      <c r="FI63" s="231"/>
      <c r="FJ63" s="231"/>
      <c r="FK63" s="182">
        <f t="shared" si="52"/>
        <v>3</v>
      </c>
      <c r="FL63" s="231"/>
      <c r="FM63" s="231"/>
      <c r="FN63" s="182">
        <f t="shared" si="53"/>
        <v>3</v>
      </c>
      <c r="FO63" s="137"/>
      <c r="FP63" s="231"/>
      <c r="FQ63" s="231"/>
      <c r="FR63" s="182">
        <f t="shared" si="54"/>
        <v>3</v>
      </c>
      <c r="FS63" s="137"/>
      <c r="FT63" s="231"/>
      <c r="FU63" s="231"/>
      <c r="FV63" s="182">
        <f t="shared" si="55"/>
        <v>3</v>
      </c>
      <c r="FW63" s="137"/>
      <c r="FX63" s="231"/>
      <c r="FY63" s="231"/>
      <c r="FZ63" s="182">
        <f t="shared" si="56"/>
        <v>3</v>
      </c>
      <c r="GA63" s="231"/>
      <c r="GB63" s="231"/>
      <c r="GC63" s="182">
        <f t="shared" si="57"/>
        <v>3</v>
      </c>
      <c r="GD63" s="231"/>
      <c r="GE63" s="231"/>
      <c r="GF63" s="188">
        <f t="shared" si="58"/>
        <v>3</v>
      </c>
      <c r="GG63" s="137"/>
      <c r="GH63" s="231"/>
      <c r="GI63" s="231"/>
      <c r="GJ63" s="188">
        <f t="shared" si="120"/>
        <v>3</v>
      </c>
      <c r="GK63" s="137"/>
      <c r="GL63" s="231"/>
      <c r="GM63" s="231"/>
      <c r="GN63" s="182">
        <f t="shared" si="121"/>
        <v>3</v>
      </c>
      <c r="GO63" s="231"/>
      <c r="GP63" s="231"/>
      <c r="GQ63" s="182">
        <f t="shared" si="59"/>
        <v>3</v>
      </c>
      <c r="GR63" s="231"/>
      <c r="GS63" s="231"/>
      <c r="GT63" s="182">
        <f t="shared" si="60"/>
        <v>3</v>
      </c>
      <c r="GU63" s="231"/>
      <c r="GV63" s="231"/>
      <c r="GW63" s="182">
        <f t="shared" si="61"/>
        <v>3</v>
      </c>
      <c r="GX63" s="231"/>
      <c r="GY63" s="231"/>
      <c r="GZ63" s="182">
        <f t="shared" si="62"/>
        <v>3</v>
      </c>
      <c r="HA63" s="138"/>
      <c r="HB63" s="231"/>
      <c r="HC63" s="182">
        <f t="shared" si="63"/>
        <v>3</v>
      </c>
      <c r="HD63" s="138"/>
      <c r="HE63" s="231"/>
      <c r="HF63" s="182">
        <f t="shared" si="64"/>
        <v>3</v>
      </c>
      <c r="HG63" s="231"/>
      <c r="HH63" s="231">
        <v>2</v>
      </c>
      <c r="HI63" s="182">
        <f t="shared" si="4"/>
        <v>1</v>
      </c>
      <c r="HJ63" s="231"/>
      <c r="HK63" s="231"/>
      <c r="HL63" s="182">
        <f t="shared" si="5"/>
        <v>1</v>
      </c>
      <c r="HM63" s="137"/>
      <c r="HN63" s="231"/>
      <c r="HO63" s="231"/>
      <c r="HP63" s="182">
        <f t="shared" si="65"/>
        <v>1</v>
      </c>
      <c r="HQ63" s="231"/>
      <c r="HR63" s="231"/>
      <c r="HS63" s="231"/>
      <c r="HT63" s="182">
        <f t="shared" si="66"/>
        <v>1</v>
      </c>
      <c r="HU63" s="231"/>
      <c r="HV63" s="231"/>
      <c r="HW63" s="231"/>
      <c r="HX63" s="182">
        <f t="shared" si="67"/>
        <v>1</v>
      </c>
      <c r="HY63" s="231"/>
      <c r="HZ63" s="231"/>
      <c r="IA63" s="182">
        <f t="shared" si="68"/>
        <v>1</v>
      </c>
      <c r="IB63" s="231"/>
      <c r="IC63" s="231"/>
      <c r="ID63" s="182">
        <f t="shared" si="69"/>
        <v>1</v>
      </c>
      <c r="IE63" s="138"/>
      <c r="IF63" s="138"/>
      <c r="IG63" s="175">
        <f t="shared" si="70"/>
        <v>1</v>
      </c>
      <c r="IH63" s="137"/>
      <c r="II63" s="138"/>
      <c r="IJ63" s="138"/>
      <c r="IK63" s="175">
        <f t="shared" si="71"/>
        <v>1</v>
      </c>
      <c r="IL63" s="137"/>
      <c r="IM63" s="231"/>
      <c r="IN63" s="231"/>
      <c r="IO63" s="182">
        <f t="shared" si="72"/>
        <v>1</v>
      </c>
      <c r="IP63" s="231"/>
      <c r="IQ63" s="231"/>
      <c r="IR63" s="182">
        <f t="shared" si="6"/>
        <v>1</v>
      </c>
      <c r="IS63" s="231"/>
      <c r="IT63" s="231"/>
      <c r="IU63" s="182">
        <f t="shared" si="7"/>
        <v>1</v>
      </c>
      <c r="IV63" s="231"/>
      <c r="IW63" s="231"/>
      <c r="IX63" s="182">
        <f t="shared" si="8"/>
        <v>1</v>
      </c>
      <c r="IY63" s="234"/>
      <c r="IZ63" s="234"/>
      <c r="JA63" s="189">
        <f t="shared" si="9"/>
        <v>1</v>
      </c>
      <c r="JB63" s="234"/>
      <c r="JC63" s="234"/>
      <c r="JD63" s="189">
        <f t="shared" si="73"/>
        <v>1</v>
      </c>
      <c r="JE63" s="234"/>
      <c r="JF63" s="234"/>
      <c r="JG63" s="189">
        <f t="shared" si="74"/>
        <v>1</v>
      </c>
      <c r="JH63" s="141"/>
      <c r="JI63" s="141"/>
      <c r="JJ63" s="190">
        <f t="shared" si="75"/>
        <v>1</v>
      </c>
      <c r="JK63" s="137"/>
      <c r="JL63" s="141"/>
      <c r="JM63" s="141"/>
      <c r="JN63" s="190">
        <f t="shared" si="76"/>
        <v>1</v>
      </c>
      <c r="JO63" s="137"/>
      <c r="JP63" s="235">
        <v>2</v>
      </c>
      <c r="JQ63" s="235"/>
      <c r="JR63" s="191">
        <f t="shared" si="77"/>
        <v>3</v>
      </c>
      <c r="JS63" s="155"/>
      <c r="JT63" s="236"/>
      <c r="JU63" s="236"/>
      <c r="JV63" s="194">
        <f t="shared" si="78"/>
        <v>3</v>
      </c>
      <c r="JW63" s="235"/>
      <c r="JX63" s="235"/>
      <c r="JY63" s="194">
        <f t="shared" si="79"/>
        <v>3</v>
      </c>
      <c r="JZ63" s="138"/>
      <c r="KA63" s="138"/>
      <c r="KB63" s="190">
        <f t="shared" si="80"/>
        <v>3</v>
      </c>
      <c r="KC63" s="155"/>
      <c r="KD63" s="138"/>
      <c r="KE63" s="138"/>
      <c r="KF63" s="190">
        <f t="shared" si="81"/>
        <v>3</v>
      </c>
      <c r="KG63" s="234"/>
      <c r="KH63" s="234"/>
      <c r="KI63" s="191">
        <f t="shared" si="82"/>
        <v>3</v>
      </c>
      <c r="KJ63" s="155"/>
      <c r="KK63" s="234"/>
      <c r="KL63" s="234"/>
      <c r="KM63" s="191">
        <f t="shared" si="83"/>
        <v>3</v>
      </c>
      <c r="KN63" s="155"/>
      <c r="KO63" s="234"/>
      <c r="KP63" s="234"/>
      <c r="KQ63" s="191">
        <f t="shared" si="84"/>
        <v>3</v>
      </c>
      <c r="KR63" s="138"/>
      <c r="KS63" s="138"/>
      <c r="KT63" s="174">
        <f t="shared" si="85"/>
        <v>3</v>
      </c>
      <c r="KU63" s="138"/>
      <c r="KV63" s="138"/>
      <c r="KW63" s="138"/>
      <c r="KX63" s="194">
        <f t="shared" si="86"/>
        <v>3</v>
      </c>
      <c r="KY63" s="236"/>
      <c r="KZ63" s="236"/>
      <c r="LA63" s="236"/>
      <c r="LB63" s="194">
        <f t="shared" si="87"/>
        <v>3</v>
      </c>
      <c r="LC63" s="236"/>
      <c r="LD63" s="236"/>
      <c r="LE63" s="194">
        <f t="shared" si="10"/>
        <v>3</v>
      </c>
      <c r="LF63" s="138"/>
      <c r="LG63" s="138"/>
      <c r="LH63" s="174">
        <f t="shared" si="11"/>
        <v>3</v>
      </c>
      <c r="LI63" s="237"/>
      <c r="LJ63" s="237"/>
      <c r="LK63" s="196">
        <f t="shared" si="88"/>
        <v>3</v>
      </c>
      <c r="LL63" s="138"/>
      <c r="LM63" s="138"/>
      <c r="LN63" s="138"/>
      <c r="LO63" s="174">
        <f t="shared" si="89"/>
        <v>3</v>
      </c>
      <c r="LP63" s="138"/>
      <c r="LQ63" s="138"/>
      <c r="LR63" s="138"/>
      <c r="LS63" s="174">
        <f t="shared" si="90"/>
        <v>3</v>
      </c>
      <c r="LT63" s="238"/>
      <c r="LU63" s="138"/>
      <c r="LV63" s="138"/>
      <c r="LW63" s="174">
        <f t="shared" si="91"/>
        <v>3</v>
      </c>
      <c r="LX63" s="238"/>
      <c r="LY63" s="138"/>
      <c r="LZ63" s="138"/>
      <c r="MA63" s="174">
        <f t="shared" si="92"/>
        <v>3</v>
      </c>
      <c r="MB63" s="238"/>
      <c r="MC63" s="138"/>
      <c r="MD63" s="138"/>
      <c r="ME63" s="174">
        <f t="shared" si="93"/>
        <v>3</v>
      </c>
      <c r="MF63" s="238"/>
      <c r="MG63" s="231"/>
      <c r="MH63" s="231"/>
      <c r="MI63" s="182">
        <f t="shared" si="94"/>
        <v>3</v>
      </c>
      <c r="MJ63" s="239"/>
      <c r="MK63" s="231"/>
      <c r="ML63" s="231"/>
      <c r="MM63" s="182">
        <f t="shared" si="95"/>
        <v>3</v>
      </c>
      <c r="MN63" s="239"/>
      <c r="MO63" s="138"/>
      <c r="MP63" s="138"/>
      <c r="MQ63" s="174">
        <f t="shared" si="96"/>
        <v>3</v>
      </c>
      <c r="MR63" s="238"/>
      <c r="MS63" s="138"/>
      <c r="MT63" s="138"/>
      <c r="MU63" s="174">
        <f t="shared" si="97"/>
        <v>3</v>
      </c>
      <c r="MV63" s="238"/>
      <c r="MW63" s="138"/>
      <c r="MX63" s="138"/>
      <c r="MY63" s="174">
        <f t="shared" si="98"/>
        <v>3</v>
      </c>
      <c r="MZ63" s="238"/>
      <c r="NA63" s="240"/>
      <c r="NB63" s="240"/>
      <c r="NC63" s="201">
        <f t="shared" si="122"/>
        <v>3</v>
      </c>
      <c r="ND63" s="241"/>
      <c r="NE63" s="240"/>
      <c r="NF63" s="240"/>
      <c r="NG63" s="201">
        <f t="shared" si="123"/>
        <v>3</v>
      </c>
      <c r="NH63" s="241"/>
      <c r="NI63" s="240"/>
      <c r="NJ63" s="240"/>
      <c r="NK63" s="201">
        <f t="shared" si="124"/>
        <v>3</v>
      </c>
      <c r="NL63" s="241"/>
      <c r="NM63" s="240"/>
      <c r="NN63" s="240"/>
      <c r="NO63" s="201">
        <f t="shared" si="125"/>
        <v>3</v>
      </c>
      <c r="NP63" s="241"/>
      <c r="NQ63" s="234"/>
      <c r="NR63" s="234"/>
      <c r="NS63" s="189">
        <f t="shared" si="126"/>
        <v>3</v>
      </c>
      <c r="NT63" s="242"/>
      <c r="NU63" s="234"/>
      <c r="NV63" s="234"/>
      <c r="NW63" s="189">
        <f t="shared" si="99"/>
        <v>3</v>
      </c>
      <c r="NX63" s="242"/>
      <c r="NY63" s="234"/>
      <c r="NZ63" s="234"/>
      <c r="OA63" s="189">
        <f t="shared" si="100"/>
        <v>3</v>
      </c>
      <c r="OB63" s="242"/>
      <c r="OC63" s="234"/>
      <c r="OD63" s="234"/>
      <c r="OE63" s="189">
        <f t="shared" si="101"/>
        <v>3</v>
      </c>
      <c r="OF63" s="242"/>
      <c r="OG63" s="234"/>
      <c r="OH63" s="234"/>
      <c r="OI63" s="189">
        <f t="shared" si="102"/>
        <v>3</v>
      </c>
      <c r="OJ63" s="242"/>
      <c r="OK63" s="234"/>
      <c r="OL63" s="234"/>
      <c r="OM63" s="189">
        <f t="shared" si="103"/>
        <v>3</v>
      </c>
      <c r="ON63" s="242"/>
      <c r="OO63" s="234"/>
      <c r="OP63" s="234"/>
      <c r="OQ63" s="189">
        <f t="shared" si="127"/>
        <v>3</v>
      </c>
      <c r="OR63" s="242"/>
      <c r="OS63" s="234"/>
      <c r="OT63" s="234"/>
      <c r="OU63" s="189">
        <f t="shared" si="128"/>
        <v>3</v>
      </c>
      <c r="OV63" s="242"/>
      <c r="OW63" s="234"/>
      <c r="OX63" s="234"/>
      <c r="OY63" s="189">
        <f t="shared" si="129"/>
        <v>3</v>
      </c>
      <c r="OZ63" s="242"/>
      <c r="PA63" s="234"/>
      <c r="PB63" s="234"/>
      <c r="PC63" s="189">
        <f t="shared" si="130"/>
        <v>3</v>
      </c>
      <c r="PD63" s="242"/>
      <c r="PE63" s="234"/>
      <c r="PF63" s="234"/>
      <c r="PG63" s="189">
        <f t="shared" si="131"/>
        <v>3</v>
      </c>
      <c r="PH63" s="242"/>
      <c r="PI63" s="234"/>
      <c r="PJ63" s="234"/>
      <c r="PK63" s="189">
        <f t="shared" si="132"/>
        <v>3</v>
      </c>
      <c r="PL63" s="242"/>
      <c r="PM63" s="234"/>
      <c r="PN63" s="234">
        <v>1</v>
      </c>
      <c r="PO63" s="189">
        <f t="shared" si="133"/>
        <v>2</v>
      </c>
      <c r="PP63" s="242"/>
      <c r="PQ63" s="234"/>
      <c r="PR63" s="234"/>
      <c r="PS63" s="189">
        <f t="shared" si="134"/>
        <v>2</v>
      </c>
      <c r="PT63" s="242"/>
      <c r="PU63" s="234"/>
      <c r="PV63" s="234"/>
      <c r="PW63" s="189">
        <f t="shared" si="135"/>
        <v>2</v>
      </c>
      <c r="PX63" s="242"/>
      <c r="PY63" s="234"/>
      <c r="PZ63" s="234"/>
      <c r="QA63" s="189">
        <f t="shared" si="136"/>
        <v>2</v>
      </c>
      <c r="QB63" s="242"/>
      <c r="QC63" s="234"/>
      <c r="QD63" s="234"/>
      <c r="QE63" s="189">
        <f t="shared" si="137"/>
        <v>2</v>
      </c>
      <c r="QF63" s="242"/>
      <c r="QG63" s="234"/>
      <c r="QH63" s="234"/>
      <c r="QI63" s="189">
        <f t="shared" si="138"/>
        <v>2</v>
      </c>
      <c r="QJ63" s="242"/>
      <c r="QK63" s="234"/>
      <c r="QL63" s="234"/>
      <c r="QM63" s="189">
        <f t="shared" si="139"/>
        <v>2</v>
      </c>
      <c r="QN63" s="242"/>
      <c r="QO63" s="234"/>
      <c r="QP63" s="234"/>
      <c r="QQ63" s="189">
        <f t="shared" si="140"/>
        <v>2</v>
      </c>
      <c r="QR63" s="242"/>
      <c r="QS63" s="203"/>
      <c r="QT63" s="234"/>
      <c r="QU63" s="189">
        <f t="shared" si="141"/>
        <v>2</v>
      </c>
      <c r="QV63" s="242"/>
      <c r="QW63" s="203"/>
      <c r="QX63" s="234"/>
      <c r="QY63" s="189">
        <f t="shared" si="142"/>
        <v>2</v>
      </c>
      <c r="QZ63" s="242"/>
      <c r="RA63" s="203"/>
      <c r="RB63" s="234"/>
      <c r="RC63" s="189">
        <f t="shared" si="143"/>
        <v>2</v>
      </c>
      <c r="RD63" s="242"/>
      <c r="RE63" s="203"/>
      <c r="RF63" s="234"/>
      <c r="RG63" s="189">
        <f t="shared" si="144"/>
        <v>2</v>
      </c>
      <c r="RH63" s="242"/>
      <c r="RI63" s="203"/>
      <c r="RJ63" s="234"/>
      <c r="RK63" s="189">
        <f t="shared" si="145"/>
        <v>2</v>
      </c>
      <c r="RL63" s="242"/>
      <c r="RM63" s="203"/>
      <c r="RN63" s="234"/>
      <c r="RO63" s="189">
        <f t="shared" si="146"/>
        <v>2</v>
      </c>
      <c r="RP63" s="242"/>
      <c r="RQ63" s="203"/>
      <c r="RR63" s="234"/>
      <c r="RS63" s="189">
        <f t="shared" si="147"/>
        <v>2</v>
      </c>
      <c r="RT63" s="242"/>
      <c r="RU63" s="203">
        <v>1</v>
      </c>
      <c r="RV63" s="234"/>
      <c r="RW63" s="189">
        <f t="shared" si="148"/>
        <v>3</v>
      </c>
      <c r="RX63" s="242"/>
      <c r="RY63" s="203"/>
      <c r="RZ63" s="234">
        <v>1</v>
      </c>
      <c r="SA63" s="189">
        <f t="shared" si="104"/>
        <v>2</v>
      </c>
      <c r="SB63" s="242"/>
      <c r="SC63" s="203"/>
      <c r="SD63" s="234"/>
      <c r="SE63" s="189">
        <f t="shared" si="105"/>
        <v>2</v>
      </c>
      <c r="SF63" s="242"/>
      <c r="SG63" s="203"/>
      <c r="SH63" s="234"/>
      <c r="SI63" s="189">
        <f t="shared" si="106"/>
        <v>2</v>
      </c>
      <c r="SJ63" s="242"/>
      <c r="SK63" s="203"/>
      <c r="SL63" s="234"/>
      <c r="SM63" s="189">
        <f t="shared" si="107"/>
        <v>2</v>
      </c>
      <c r="SN63" s="242"/>
      <c r="SO63" s="203"/>
      <c r="SP63" s="234"/>
      <c r="SQ63" s="189">
        <f t="shared" si="108"/>
        <v>2</v>
      </c>
      <c r="SR63" s="242"/>
      <c r="SS63" s="203"/>
      <c r="ST63" s="234"/>
      <c r="SU63" s="189">
        <f t="shared" si="109"/>
        <v>2</v>
      </c>
      <c r="SV63" s="242"/>
      <c r="SW63" s="203"/>
      <c r="SX63" s="234"/>
      <c r="SY63" s="189">
        <f t="shared" si="110"/>
        <v>2</v>
      </c>
      <c r="SZ63" s="242"/>
      <c r="TA63" s="203"/>
      <c r="TB63" s="234"/>
      <c r="TC63" s="189">
        <f t="shared" si="111"/>
        <v>2</v>
      </c>
      <c r="TD63" s="242"/>
      <c r="TE63" s="204">
        <f t="shared" si="112"/>
        <v>0</v>
      </c>
      <c r="TF63" s="205">
        <f t="shared" si="113"/>
        <v>0</v>
      </c>
      <c r="TG63" s="123"/>
      <c r="TH63" s="204">
        <f t="shared" si="114"/>
        <v>2</v>
      </c>
      <c r="TI63" s="205">
        <f t="shared" si="115"/>
        <v>7.6923076923076927E-2</v>
      </c>
      <c r="TJ63" s="124"/>
      <c r="TK63" s="204">
        <f t="shared" si="116"/>
        <v>0</v>
      </c>
      <c r="TL63" s="205">
        <f t="shared" si="117"/>
        <v>0</v>
      </c>
      <c r="TM63" s="124"/>
      <c r="TN63" s="204">
        <f t="shared" si="118"/>
        <v>2</v>
      </c>
      <c r="TO63" s="205">
        <f t="shared" si="119"/>
        <v>2.5316455696202531E-2</v>
      </c>
    </row>
    <row r="64" spans="1:535" ht="28.5" hidden="1" x14ac:dyDescent="0.45">
      <c r="A64" s="207">
        <v>60</v>
      </c>
      <c r="B64" s="298" t="s">
        <v>348</v>
      </c>
      <c r="C64" s="222" t="s">
        <v>122</v>
      </c>
      <c r="D64" s="211">
        <v>1</v>
      </c>
      <c r="E64" s="223"/>
      <c r="F64" s="224"/>
      <c r="G64" s="211">
        <f t="shared" si="149"/>
        <v>1</v>
      </c>
      <c r="H64" s="225"/>
      <c r="I64" s="223"/>
      <c r="J64" s="224"/>
      <c r="K64" s="211">
        <v>1</v>
      </c>
      <c r="L64" s="225"/>
      <c r="M64" s="223"/>
      <c r="N64" s="224"/>
      <c r="O64" s="211">
        <v>1</v>
      </c>
      <c r="P64" s="226"/>
      <c r="Q64" s="223"/>
      <c r="R64" s="224"/>
      <c r="S64" s="211">
        <v>1</v>
      </c>
      <c r="T64" s="225"/>
      <c r="U64" s="227"/>
      <c r="V64" s="246"/>
      <c r="W64" s="165">
        <f t="shared" si="150"/>
        <v>1</v>
      </c>
      <c r="X64" s="229"/>
      <c r="Y64" s="229"/>
      <c r="Z64" s="165">
        <f t="shared" si="13"/>
        <v>1</v>
      </c>
      <c r="AA64" s="137"/>
      <c r="AB64" s="138"/>
      <c r="AC64" s="169">
        <f t="shared" si="14"/>
        <v>1</v>
      </c>
      <c r="AD64" s="137"/>
      <c r="AE64" s="138"/>
      <c r="AF64" s="169">
        <f t="shared" si="15"/>
        <v>1</v>
      </c>
      <c r="AG64" s="138"/>
      <c r="AH64" s="138"/>
      <c r="AI64" s="170">
        <f t="shared" si="16"/>
        <v>1</v>
      </c>
      <c r="AJ64" s="137"/>
      <c r="AK64" s="137"/>
      <c r="AL64" s="141"/>
      <c r="AM64" s="172">
        <f t="shared" si="17"/>
        <v>1</v>
      </c>
      <c r="AN64" s="137"/>
      <c r="AO64" s="141"/>
      <c r="AP64" s="141"/>
      <c r="AQ64" s="172">
        <f t="shared" si="18"/>
        <v>1</v>
      </c>
      <c r="AR64" s="141"/>
      <c r="AS64" s="137"/>
      <c r="AT64" s="141"/>
      <c r="AU64" s="172">
        <f t="shared" si="19"/>
        <v>1</v>
      </c>
      <c r="AV64" s="138"/>
      <c r="AW64" s="138"/>
      <c r="AX64" s="138"/>
      <c r="AY64" s="169">
        <f t="shared" si="20"/>
        <v>1</v>
      </c>
      <c r="AZ64" s="138"/>
      <c r="BA64" s="138"/>
      <c r="BB64" s="169">
        <f t="shared" si="21"/>
        <v>1</v>
      </c>
      <c r="BC64" s="138"/>
      <c r="BD64" s="138"/>
      <c r="BE64" s="169">
        <f t="shared" si="22"/>
        <v>1</v>
      </c>
      <c r="BF64" s="138"/>
      <c r="BG64" s="138"/>
      <c r="BH64" s="174">
        <f t="shared" si="1"/>
        <v>1</v>
      </c>
      <c r="BI64" s="138"/>
      <c r="BJ64" s="138"/>
      <c r="BK64" s="174">
        <f t="shared" si="23"/>
        <v>1</v>
      </c>
      <c r="BL64" s="138"/>
      <c r="BM64" s="138"/>
      <c r="BN64" s="174">
        <f t="shared" si="24"/>
        <v>1</v>
      </c>
      <c r="BO64" s="138"/>
      <c r="BP64" s="138"/>
      <c r="BQ64" s="174">
        <f t="shared" si="25"/>
        <v>1</v>
      </c>
      <c r="BR64" s="138"/>
      <c r="BS64" s="138"/>
      <c r="BT64" s="174">
        <f t="shared" si="151"/>
        <v>1</v>
      </c>
      <c r="BU64" s="138"/>
      <c r="BV64" s="138"/>
      <c r="BW64" s="174">
        <f t="shared" si="26"/>
        <v>1</v>
      </c>
      <c r="BX64" s="138"/>
      <c r="BY64" s="138"/>
      <c r="BZ64" s="174">
        <f t="shared" si="27"/>
        <v>1</v>
      </c>
      <c r="CA64" s="138"/>
      <c r="CB64" s="138"/>
      <c r="CC64" s="175">
        <f t="shared" si="28"/>
        <v>1</v>
      </c>
      <c r="CD64" s="141"/>
      <c r="CE64" s="141"/>
      <c r="CF64" s="176">
        <f t="shared" si="29"/>
        <v>1</v>
      </c>
      <c r="CG64" s="141"/>
      <c r="CH64" s="141"/>
      <c r="CI64" s="176">
        <f t="shared" si="30"/>
        <v>1</v>
      </c>
      <c r="CJ64" s="141"/>
      <c r="CK64" s="141"/>
      <c r="CL64" s="177">
        <f t="shared" si="31"/>
        <v>1</v>
      </c>
      <c r="CM64" s="141"/>
      <c r="CN64" s="141"/>
      <c r="CO64" s="141"/>
      <c r="CP64" s="177">
        <f t="shared" si="32"/>
        <v>1</v>
      </c>
      <c r="CQ64" s="141"/>
      <c r="CR64" s="141"/>
      <c r="CS64" s="141"/>
      <c r="CT64" s="176">
        <f t="shared" si="33"/>
        <v>1</v>
      </c>
      <c r="CU64" s="230"/>
      <c r="CV64" s="141"/>
      <c r="CW64" s="141"/>
      <c r="CX64" s="176">
        <f t="shared" si="34"/>
        <v>1</v>
      </c>
      <c r="CY64" s="141"/>
      <c r="CZ64" s="141"/>
      <c r="DA64" s="141"/>
      <c r="DB64" s="176">
        <f t="shared" si="3"/>
        <v>1</v>
      </c>
      <c r="DC64" s="141"/>
      <c r="DD64" s="141"/>
      <c r="DE64" s="175">
        <f t="shared" si="35"/>
        <v>1</v>
      </c>
      <c r="DF64" s="179"/>
      <c r="DG64" s="141"/>
      <c r="DH64" s="141"/>
      <c r="DI64" s="176">
        <f t="shared" si="36"/>
        <v>1</v>
      </c>
      <c r="DJ64" s="180"/>
      <c r="DK64" s="180"/>
      <c r="DL64" s="176">
        <f t="shared" si="37"/>
        <v>1</v>
      </c>
      <c r="DM64" s="141"/>
      <c r="DN64" s="141"/>
      <c r="DO64" s="177">
        <f t="shared" si="38"/>
        <v>1</v>
      </c>
      <c r="DP64" s="137"/>
      <c r="DQ64" s="141"/>
      <c r="DR64" s="141"/>
      <c r="DS64" s="177">
        <f t="shared" si="39"/>
        <v>1</v>
      </c>
      <c r="DT64" s="137"/>
      <c r="DU64" s="141"/>
      <c r="DV64" s="141"/>
      <c r="DW64" s="177">
        <f t="shared" si="40"/>
        <v>1</v>
      </c>
      <c r="DX64" s="141"/>
      <c r="DY64" s="141"/>
      <c r="DZ64" s="177">
        <f t="shared" si="41"/>
        <v>1</v>
      </c>
      <c r="EA64" s="138"/>
      <c r="EB64" s="138"/>
      <c r="EC64" s="175">
        <f t="shared" si="42"/>
        <v>1</v>
      </c>
      <c r="ED64" s="137"/>
      <c r="EE64" s="138"/>
      <c r="EF64" s="138"/>
      <c r="EG64" s="174">
        <f t="shared" si="43"/>
        <v>1</v>
      </c>
      <c r="EH64" s="138"/>
      <c r="EI64" s="138"/>
      <c r="EJ64" s="174">
        <f t="shared" si="44"/>
        <v>1</v>
      </c>
      <c r="EK64" s="231"/>
      <c r="EL64" s="231"/>
      <c r="EM64" s="182">
        <f t="shared" si="45"/>
        <v>1</v>
      </c>
      <c r="EN64" s="137"/>
      <c r="EO64" s="231"/>
      <c r="EP64" s="231"/>
      <c r="EQ64" s="182">
        <f t="shared" si="46"/>
        <v>1</v>
      </c>
      <c r="ER64" s="232"/>
      <c r="ES64" s="232"/>
      <c r="ET64" s="184">
        <f t="shared" si="47"/>
        <v>1</v>
      </c>
      <c r="EU64" s="137"/>
      <c r="EV64" s="232"/>
      <c r="EW64" s="232"/>
      <c r="EX64" s="184">
        <f t="shared" si="48"/>
        <v>1</v>
      </c>
      <c r="EY64" s="233"/>
      <c r="EZ64" s="231"/>
      <c r="FA64" s="231"/>
      <c r="FB64" s="184">
        <f t="shared" si="49"/>
        <v>1</v>
      </c>
      <c r="FC64" s="231"/>
      <c r="FD64" s="231"/>
      <c r="FE64" s="182">
        <f t="shared" si="50"/>
        <v>1</v>
      </c>
      <c r="FF64" s="231"/>
      <c r="FG64" s="231"/>
      <c r="FH64" s="182">
        <f t="shared" si="51"/>
        <v>1</v>
      </c>
      <c r="FI64" s="231"/>
      <c r="FJ64" s="231"/>
      <c r="FK64" s="182">
        <f t="shared" si="52"/>
        <v>1</v>
      </c>
      <c r="FL64" s="231"/>
      <c r="FM64" s="231"/>
      <c r="FN64" s="182">
        <f t="shared" si="53"/>
        <v>1</v>
      </c>
      <c r="FO64" s="137"/>
      <c r="FP64" s="231"/>
      <c r="FQ64" s="231"/>
      <c r="FR64" s="182">
        <f t="shared" si="54"/>
        <v>1</v>
      </c>
      <c r="FS64" s="137"/>
      <c r="FT64" s="231"/>
      <c r="FU64" s="231"/>
      <c r="FV64" s="182">
        <f t="shared" si="55"/>
        <v>1</v>
      </c>
      <c r="FW64" s="137"/>
      <c r="FX64" s="231"/>
      <c r="FY64" s="231"/>
      <c r="FZ64" s="182">
        <f t="shared" si="56"/>
        <v>1</v>
      </c>
      <c r="GA64" s="231"/>
      <c r="GB64" s="231"/>
      <c r="GC64" s="182">
        <f t="shared" si="57"/>
        <v>1</v>
      </c>
      <c r="GD64" s="231"/>
      <c r="GE64" s="231"/>
      <c r="GF64" s="188">
        <f t="shared" si="58"/>
        <v>1</v>
      </c>
      <c r="GG64" s="137"/>
      <c r="GH64" s="231"/>
      <c r="GI64" s="231"/>
      <c r="GJ64" s="188">
        <f t="shared" si="120"/>
        <v>1</v>
      </c>
      <c r="GK64" s="137"/>
      <c r="GL64" s="231"/>
      <c r="GM64" s="231"/>
      <c r="GN64" s="182">
        <f t="shared" si="121"/>
        <v>1</v>
      </c>
      <c r="GO64" s="231"/>
      <c r="GP64" s="231"/>
      <c r="GQ64" s="182">
        <f t="shared" si="59"/>
        <v>1</v>
      </c>
      <c r="GR64" s="231"/>
      <c r="GS64" s="231"/>
      <c r="GT64" s="182">
        <f t="shared" si="60"/>
        <v>1</v>
      </c>
      <c r="GU64" s="231"/>
      <c r="GV64" s="231"/>
      <c r="GW64" s="182">
        <f t="shared" si="61"/>
        <v>1</v>
      </c>
      <c r="GX64" s="231"/>
      <c r="GY64" s="231"/>
      <c r="GZ64" s="182">
        <f t="shared" si="62"/>
        <v>1</v>
      </c>
      <c r="HA64" s="138"/>
      <c r="HB64" s="231"/>
      <c r="HC64" s="182">
        <f t="shared" si="63"/>
        <v>1</v>
      </c>
      <c r="HD64" s="138"/>
      <c r="HE64" s="231"/>
      <c r="HF64" s="182">
        <f t="shared" si="64"/>
        <v>1</v>
      </c>
      <c r="HG64" s="231"/>
      <c r="HH64" s="231"/>
      <c r="HI64" s="182">
        <f t="shared" si="4"/>
        <v>1</v>
      </c>
      <c r="HJ64" s="231"/>
      <c r="HK64" s="231"/>
      <c r="HL64" s="182">
        <f t="shared" si="5"/>
        <v>1</v>
      </c>
      <c r="HM64" s="137"/>
      <c r="HN64" s="231"/>
      <c r="HO64" s="231"/>
      <c r="HP64" s="182">
        <f t="shared" si="65"/>
        <v>1</v>
      </c>
      <c r="HQ64" s="231"/>
      <c r="HR64" s="231"/>
      <c r="HS64" s="231"/>
      <c r="HT64" s="182">
        <f t="shared" si="66"/>
        <v>1</v>
      </c>
      <c r="HU64" s="231"/>
      <c r="HV64" s="231"/>
      <c r="HW64" s="231"/>
      <c r="HX64" s="182">
        <f t="shared" si="67"/>
        <v>1</v>
      </c>
      <c r="HY64" s="231"/>
      <c r="HZ64" s="231"/>
      <c r="IA64" s="182">
        <f t="shared" si="68"/>
        <v>1</v>
      </c>
      <c r="IB64" s="231"/>
      <c r="IC64" s="231"/>
      <c r="ID64" s="182">
        <f t="shared" si="69"/>
        <v>1</v>
      </c>
      <c r="IE64" s="138"/>
      <c r="IF64" s="138"/>
      <c r="IG64" s="175">
        <f t="shared" si="70"/>
        <v>1</v>
      </c>
      <c r="IH64" s="137"/>
      <c r="II64" s="138"/>
      <c r="IJ64" s="138"/>
      <c r="IK64" s="175">
        <f t="shared" si="71"/>
        <v>1</v>
      </c>
      <c r="IL64" s="137"/>
      <c r="IM64" s="231"/>
      <c r="IN64" s="231"/>
      <c r="IO64" s="182">
        <f t="shared" si="72"/>
        <v>1</v>
      </c>
      <c r="IP64" s="231"/>
      <c r="IQ64" s="231"/>
      <c r="IR64" s="182">
        <f t="shared" si="6"/>
        <v>1</v>
      </c>
      <c r="IS64" s="231"/>
      <c r="IT64" s="231"/>
      <c r="IU64" s="182">
        <f t="shared" si="7"/>
        <v>1</v>
      </c>
      <c r="IV64" s="231"/>
      <c r="IW64" s="231"/>
      <c r="IX64" s="182">
        <f t="shared" si="8"/>
        <v>1</v>
      </c>
      <c r="IY64" s="234"/>
      <c r="IZ64" s="234"/>
      <c r="JA64" s="189">
        <f t="shared" si="9"/>
        <v>1</v>
      </c>
      <c r="JB64" s="234"/>
      <c r="JC64" s="234"/>
      <c r="JD64" s="189">
        <f t="shared" si="73"/>
        <v>1</v>
      </c>
      <c r="JE64" s="234"/>
      <c r="JF64" s="234"/>
      <c r="JG64" s="189">
        <f t="shared" si="74"/>
        <v>1</v>
      </c>
      <c r="JH64" s="141"/>
      <c r="JI64" s="141"/>
      <c r="JJ64" s="190">
        <f t="shared" si="75"/>
        <v>1</v>
      </c>
      <c r="JK64" s="137"/>
      <c r="JL64" s="141"/>
      <c r="JM64" s="141"/>
      <c r="JN64" s="190">
        <f t="shared" si="76"/>
        <v>1</v>
      </c>
      <c r="JO64" s="137"/>
      <c r="JP64" s="235"/>
      <c r="JQ64" s="235"/>
      <c r="JR64" s="191">
        <f t="shared" si="77"/>
        <v>1</v>
      </c>
      <c r="JS64" s="155"/>
      <c r="JT64" s="236"/>
      <c r="JU64" s="236"/>
      <c r="JV64" s="194">
        <f t="shared" si="78"/>
        <v>1</v>
      </c>
      <c r="JW64" s="235"/>
      <c r="JX64" s="235"/>
      <c r="JY64" s="194">
        <f t="shared" si="79"/>
        <v>1</v>
      </c>
      <c r="JZ64" s="138"/>
      <c r="KA64" s="138"/>
      <c r="KB64" s="190">
        <f t="shared" si="80"/>
        <v>1</v>
      </c>
      <c r="KC64" s="155"/>
      <c r="KD64" s="138"/>
      <c r="KE64" s="138"/>
      <c r="KF64" s="190">
        <f t="shared" si="81"/>
        <v>1</v>
      </c>
      <c r="KG64" s="234"/>
      <c r="KH64" s="234"/>
      <c r="KI64" s="191">
        <f t="shared" si="82"/>
        <v>1</v>
      </c>
      <c r="KJ64" s="155"/>
      <c r="KK64" s="234"/>
      <c r="KL64" s="234"/>
      <c r="KM64" s="191">
        <f t="shared" si="83"/>
        <v>1</v>
      </c>
      <c r="KN64" s="155"/>
      <c r="KO64" s="234"/>
      <c r="KP64" s="234"/>
      <c r="KQ64" s="191">
        <f t="shared" si="84"/>
        <v>1</v>
      </c>
      <c r="KR64" s="138"/>
      <c r="KS64" s="138"/>
      <c r="KT64" s="174">
        <f t="shared" si="85"/>
        <v>1</v>
      </c>
      <c r="KU64" s="138"/>
      <c r="KV64" s="138"/>
      <c r="KW64" s="138"/>
      <c r="KX64" s="194">
        <f t="shared" si="86"/>
        <v>1</v>
      </c>
      <c r="KY64" s="236"/>
      <c r="KZ64" s="236"/>
      <c r="LA64" s="236"/>
      <c r="LB64" s="194">
        <f t="shared" si="87"/>
        <v>1</v>
      </c>
      <c r="LC64" s="236"/>
      <c r="LD64" s="236"/>
      <c r="LE64" s="194">
        <f t="shared" si="10"/>
        <v>1</v>
      </c>
      <c r="LF64" s="138"/>
      <c r="LG64" s="138"/>
      <c r="LH64" s="174">
        <f t="shared" si="11"/>
        <v>1</v>
      </c>
      <c r="LI64" s="237"/>
      <c r="LJ64" s="237"/>
      <c r="LK64" s="196">
        <f t="shared" si="88"/>
        <v>1</v>
      </c>
      <c r="LL64" s="138"/>
      <c r="LM64" s="138"/>
      <c r="LN64" s="138"/>
      <c r="LO64" s="174">
        <f t="shared" si="89"/>
        <v>1</v>
      </c>
      <c r="LP64" s="138"/>
      <c r="LQ64" s="138"/>
      <c r="LR64" s="138"/>
      <c r="LS64" s="174">
        <f t="shared" si="90"/>
        <v>1</v>
      </c>
      <c r="LT64" s="238"/>
      <c r="LU64" s="138"/>
      <c r="LV64" s="138"/>
      <c r="LW64" s="174">
        <f t="shared" si="91"/>
        <v>1</v>
      </c>
      <c r="LX64" s="238"/>
      <c r="LY64" s="138"/>
      <c r="LZ64" s="138"/>
      <c r="MA64" s="174">
        <f t="shared" si="92"/>
        <v>1</v>
      </c>
      <c r="MB64" s="238"/>
      <c r="MC64" s="138"/>
      <c r="MD64" s="138"/>
      <c r="ME64" s="174">
        <f t="shared" si="93"/>
        <v>1</v>
      </c>
      <c r="MF64" s="238"/>
      <c r="MG64" s="231"/>
      <c r="MH64" s="231"/>
      <c r="MI64" s="182">
        <f t="shared" si="94"/>
        <v>1</v>
      </c>
      <c r="MJ64" s="239"/>
      <c r="MK64" s="231"/>
      <c r="ML64" s="231"/>
      <c r="MM64" s="182">
        <f t="shared" si="95"/>
        <v>1</v>
      </c>
      <c r="MN64" s="239"/>
      <c r="MO64" s="138"/>
      <c r="MP64" s="138"/>
      <c r="MQ64" s="174">
        <f t="shared" si="96"/>
        <v>1</v>
      </c>
      <c r="MR64" s="238"/>
      <c r="MS64" s="138"/>
      <c r="MT64" s="138"/>
      <c r="MU64" s="174">
        <f t="shared" si="97"/>
        <v>1</v>
      </c>
      <c r="MV64" s="238"/>
      <c r="MW64" s="138"/>
      <c r="MX64" s="138"/>
      <c r="MY64" s="174">
        <f t="shared" si="98"/>
        <v>1</v>
      </c>
      <c r="MZ64" s="238"/>
      <c r="NA64" s="240"/>
      <c r="NB64" s="240"/>
      <c r="NC64" s="201">
        <f t="shared" si="122"/>
        <v>1</v>
      </c>
      <c r="ND64" s="241"/>
      <c r="NE64" s="240"/>
      <c r="NF64" s="240"/>
      <c r="NG64" s="201">
        <f t="shared" si="123"/>
        <v>1</v>
      </c>
      <c r="NH64" s="241"/>
      <c r="NI64" s="240"/>
      <c r="NJ64" s="240"/>
      <c r="NK64" s="201">
        <f t="shared" si="124"/>
        <v>1</v>
      </c>
      <c r="NL64" s="241"/>
      <c r="NM64" s="240"/>
      <c r="NN64" s="240"/>
      <c r="NO64" s="201">
        <f t="shared" si="125"/>
        <v>1</v>
      </c>
      <c r="NP64" s="241"/>
      <c r="NQ64" s="234"/>
      <c r="NR64" s="234"/>
      <c r="NS64" s="189">
        <f t="shared" si="126"/>
        <v>1</v>
      </c>
      <c r="NT64" s="242"/>
      <c r="NU64" s="234"/>
      <c r="NV64" s="234"/>
      <c r="NW64" s="189">
        <f t="shared" si="99"/>
        <v>1</v>
      </c>
      <c r="NX64" s="242"/>
      <c r="NY64" s="234"/>
      <c r="NZ64" s="234"/>
      <c r="OA64" s="189">
        <f t="shared" si="100"/>
        <v>1</v>
      </c>
      <c r="OB64" s="242"/>
      <c r="OC64" s="234"/>
      <c r="OD64" s="234"/>
      <c r="OE64" s="189">
        <f t="shared" si="101"/>
        <v>1</v>
      </c>
      <c r="OF64" s="242"/>
      <c r="OG64" s="234"/>
      <c r="OH64" s="234"/>
      <c r="OI64" s="189">
        <f t="shared" si="102"/>
        <v>1</v>
      </c>
      <c r="OJ64" s="242"/>
      <c r="OK64" s="234"/>
      <c r="OL64" s="234"/>
      <c r="OM64" s="189">
        <f t="shared" si="103"/>
        <v>1</v>
      </c>
      <c r="ON64" s="242"/>
      <c r="OO64" s="234"/>
      <c r="OP64" s="234"/>
      <c r="OQ64" s="189">
        <f t="shared" si="127"/>
        <v>1</v>
      </c>
      <c r="OR64" s="242"/>
      <c r="OS64" s="234"/>
      <c r="OT64" s="234"/>
      <c r="OU64" s="189">
        <f t="shared" si="128"/>
        <v>1</v>
      </c>
      <c r="OV64" s="242"/>
      <c r="OW64" s="234"/>
      <c r="OX64" s="234"/>
      <c r="OY64" s="189">
        <f t="shared" si="129"/>
        <v>1</v>
      </c>
      <c r="OZ64" s="242"/>
      <c r="PA64" s="234"/>
      <c r="PB64" s="234"/>
      <c r="PC64" s="189">
        <f t="shared" si="130"/>
        <v>1</v>
      </c>
      <c r="PD64" s="242"/>
      <c r="PE64" s="234"/>
      <c r="PF64" s="234"/>
      <c r="PG64" s="189">
        <f t="shared" si="131"/>
        <v>1</v>
      </c>
      <c r="PH64" s="242"/>
      <c r="PI64" s="234"/>
      <c r="PJ64" s="234"/>
      <c r="PK64" s="189">
        <f t="shared" si="132"/>
        <v>1</v>
      </c>
      <c r="PL64" s="242"/>
      <c r="PM64" s="234"/>
      <c r="PN64" s="234"/>
      <c r="PO64" s="189">
        <f t="shared" si="133"/>
        <v>1</v>
      </c>
      <c r="PP64" s="242"/>
      <c r="PQ64" s="234"/>
      <c r="PR64" s="234"/>
      <c r="PS64" s="189">
        <f t="shared" si="134"/>
        <v>1</v>
      </c>
      <c r="PT64" s="242"/>
      <c r="PU64" s="234"/>
      <c r="PV64" s="234">
        <v>1</v>
      </c>
      <c r="PW64" s="189">
        <f t="shared" si="135"/>
        <v>0</v>
      </c>
      <c r="PX64" s="242"/>
      <c r="PY64" s="234"/>
      <c r="PZ64" s="234"/>
      <c r="QA64" s="189">
        <f t="shared" si="136"/>
        <v>0</v>
      </c>
      <c r="QB64" s="242"/>
      <c r="QC64" s="234"/>
      <c r="QD64" s="234"/>
      <c r="QE64" s="189">
        <f t="shared" si="137"/>
        <v>0</v>
      </c>
      <c r="QF64" s="242"/>
      <c r="QG64" s="234"/>
      <c r="QH64" s="234"/>
      <c r="QI64" s="189">
        <f t="shared" si="138"/>
        <v>0</v>
      </c>
      <c r="QJ64" s="242"/>
      <c r="QK64" s="234"/>
      <c r="QL64" s="234"/>
      <c r="QM64" s="189">
        <f t="shared" si="139"/>
        <v>0</v>
      </c>
      <c r="QN64" s="242"/>
      <c r="QO64" s="234"/>
      <c r="QP64" s="234"/>
      <c r="QQ64" s="189">
        <f t="shared" si="140"/>
        <v>0</v>
      </c>
      <c r="QR64" s="242"/>
      <c r="QS64" s="203"/>
      <c r="QT64" s="234"/>
      <c r="QU64" s="189">
        <f t="shared" si="141"/>
        <v>0</v>
      </c>
      <c r="QV64" s="242"/>
      <c r="QW64" s="203"/>
      <c r="QX64" s="234"/>
      <c r="QY64" s="189">
        <f t="shared" si="142"/>
        <v>0</v>
      </c>
      <c r="QZ64" s="242"/>
      <c r="RA64" s="203"/>
      <c r="RB64" s="234"/>
      <c r="RC64" s="189">
        <f t="shared" si="143"/>
        <v>0</v>
      </c>
      <c r="RD64" s="242"/>
      <c r="RE64" s="203"/>
      <c r="RF64" s="234"/>
      <c r="RG64" s="189">
        <f t="shared" si="144"/>
        <v>0</v>
      </c>
      <c r="RH64" s="242"/>
      <c r="RI64" s="203"/>
      <c r="RJ64" s="234"/>
      <c r="RK64" s="189">
        <f t="shared" si="145"/>
        <v>0</v>
      </c>
      <c r="RL64" s="242"/>
      <c r="RM64" s="203"/>
      <c r="RN64" s="234"/>
      <c r="RO64" s="189">
        <f t="shared" si="146"/>
        <v>0</v>
      </c>
      <c r="RP64" s="242"/>
      <c r="RQ64" s="203"/>
      <c r="RR64" s="234"/>
      <c r="RS64" s="189">
        <f t="shared" si="147"/>
        <v>0</v>
      </c>
      <c r="RT64" s="242"/>
      <c r="RU64" s="203"/>
      <c r="RV64" s="234"/>
      <c r="RW64" s="189">
        <f t="shared" si="148"/>
        <v>0</v>
      </c>
      <c r="RX64" s="242"/>
      <c r="RY64" s="203"/>
      <c r="RZ64" s="234"/>
      <c r="SA64" s="189">
        <f t="shared" si="104"/>
        <v>0</v>
      </c>
      <c r="SB64" s="242"/>
      <c r="SC64" s="203"/>
      <c r="SD64" s="234"/>
      <c r="SE64" s="189">
        <f t="shared" si="105"/>
        <v>0</v>
      </c>
      <c r="SF64" s="242"/>
      <c r="SG64" s="203"/>
      <c r="SH64" s="234"/>
      <c r="SI64" s="189">
        <f t="shared" si="106"/>
        <v>0</v>
      </c>
      <c r="SJ64" s="242"/>
      <c r="SK64" s="203"/>
      <c r="SL64" s="234"/>
      <c r="SM64" s="189">
        <f t="shared" si="107"/>
        <v>0</v>
      </c>
      <c r="SN64" s="242"/>
      <c r="SO64" s="203"/>
      <c r="SP64" s="234"/>
      <c r="SQ64" s="189">
        <f t="shared" si="108"/>
        <v>0</v>
      </c>
      <c r="SR64" s="242"/>
      <c r="SS64" s="203"/>
      <c r="ST64" s="234"/>
      <c r="SU64" s="189">
        <f t="shared" si="109"/>
        <v>0</v>
      </c>
      <c r="SV64" s="242"/>
      <c r="SW64" s="203"/>
      <c r="SX64" s="234"/>
      <c r="SY64" s="189">
        <f t="shared" si="110"/>
        <v>0</v>
      </c>
      <c r="SZ64" s="242"/>
      <c r="TA64" s="203"/>
      <c r="TB64" s="234"/>
      <c r="TC64" s="189">
        <f t="shared" si="111"/>
        <v>0</v>
      </c>
      <c r="TD64" s="242"/>
      <c r="TE64" s="204">
        <f t="shared" si="112"/>
        <v>0</v>
      </c>
      <c r="TF64" s="205">
        <f t="shared" si="113"/>
        <v>0</v>
      </c>
      <c r="TG64" s="123"/>
      <c r="TH64" s="204">
        <f t="shared" si="114"/>
        <v>0</v>
      </c>
      <c r="TI64" s="205">
        <f t="shared" si="115"/>
        <v>0</v>
      </c>
      <c r="TJ64" s="124"/>
      <c r="TK64" s="204">
        <f t="shared" si="116"/>
        <v>0</v>
      </c>
      <c r="TL64" s="205">
        <f t="shared" si="117"/>
        <v>0</v>
      </c>
      <c r="TM64" s="124"/>
      <c r="TN64" s="204">
        <f t="shared" si="118"/>
        <v>0</v>
      </c>
      <c r="TO64" s="205">
        <f t="shared" si="119"/>
        <v>0</v>
      </c>
    </row>
    <row r="65" spans="1:535" ht="28.5" hidden="1" x14ac:dyDescent="0.45">
      <c r="A65" s="207">
        <v>61</v>
      </c>
      <c r="B65" s="298" t="s">
        <v>349</v>
      </c>
      <c r="C65" s="222" t="s">
        <v>122</v>
      </c>
      <c r="D65" s="211">
        <v>1</v>
      </c>
      <c r="E65" s="223"/>
      <c r="F65" s="224"/>
      <c r="G65" s="211">
        <f t="shared" si="149"/>
        <v>1</v>
      </c>
      <c r="H65" s="225"/>
      <c r="I65" s="223"/>
      <c r="J65" s="224"/>
      <c r="K65" s="211">
        <v>1</v>
      </c>
      <c r="L65" s="225"/>
      <c r="M65" s="223"/>
      <c r="N65" s="224"/>
      <c r="O65" s="211">
        <v>1</v>
      </c>
      <c r="P65" s="226"/>
      <c r="Q65" s="223"/>
      <c r="R65" s="224"/>
      <c r="S65" s="211">
        <v>1</v>
      </c>
      <c r="T65" s="225"/>
      <c r="U65" s="227"/>
      <c r="V65" s="246"/>
      <c r="W65" s="165">
        <f t="shared" si="150"/>
        <v>1</v>
      </c>
      <c r="X65" s="229"/>
      <c r="Y65" s="229"/>
      <c r="Z65" s="165">
        <f t="shared" si="13"/>
        <v>1</v>
      </c>
      <c r="AA65" s="137"/>
      <c r="AB65" s="138"/>
      <c r="AC65" s="169">
        <f t="shared" si="14"/>
        <v>1</v>
      </c>
      <c r="AD65" s="137"/>
      <c r="AE65" s="138"/>
      <c r="AF65" s="169">
        <f t="shared" si="15"/>
        <v>1</v>
      </c>
      <c r="AG65" s="138"/>
      <c r="AH65" s="138"/>
      <c r="AI65" s="170">
        <f t="shared" si="16"/>
        <v>1</v>
      </c>
      <c r="AJ65" s="137"/>
      <c r="AK65" s="137"/>
      <c r="AL65" s="141"/>
      <c r="AM65" s="172">
        <f t="shared" si="17"/>
        <v>1</v>
      </c>
      <c r="AN65" s="137"/>
      <c r="AO65" s="141"/>
      <c r="AP65" s="141"/>
      <c r="AQ65" s="172">
        <f t="shared" si="18"/>
        <v>1</v>
      </c>
      <c r="AR65" s="141"/>
      <c r="AS65" s="137"/>
      <c r="AT65" s="141"/>
      <c r="AU65" s="172">
        <f t="shared" si="19"/>
        <v>1</v>
      </c>
      <c r="AV65" s="138"/>
      <c r="AW65" s="138"/>
      <c r="AX65" s="138"/>
      <c r="AY65" s="169">
        <f t="shared" si="20"/>
        <v>1</v>
      </c>
      <c r="AZ65" s="138"/>
      <c r="BA65" s="138"/>
      <c r="BB65" s="169">
        <f t="shared" si="21"/>
        <v>1</v>
      </c>
      <c r="BC65" s="138"/>
      <c r="BD65" s="138"/>
      <c r="BE65" s="169">
        <f t="shared" si="22"/>
        <v>1</v>
      </c>
      <c r="BF65" s="138"/>
      <c r="BG65" s="138"/>
      <c r="BH65" s="174">
        <f t="shared" si="1"/>
        <v>1</v>
      </c>
      <c r="BI65" s="138"/>
      <c r="BJ65" s="138"/>
      <c r="BK65" s="174">
        <f t="shared" si="23"/>
        <v>1</v>
      </c>
      <c r="BL65" s="138"/>
      <c r="BM65" s="138"/>
      <c r="BN65" s="174">
        <f t="shared" si="24"/>
        <v>1</v>
      </c>
      <c r="BO65" s="138"/>
      <c r="BP65" s="138"/>
      <c r="BQ65" s="174">
        <f t="shared" si="25"/>
        <v>1</v>
      </c>
      <c r="BR65" s="138"/>
      <c r="BS65" s="138"/>
      <c r="BT65" s="174">
        <f t="shared" si="151"/>
        <v>1</v>
      </c>
      <c r="BU65" s="138"/>
      <c r="BV65" s="138"/>
      <c r="BW65" s="174">
        <f t="shared" si="26"/>
        <v>1</v>
      </c>
      <c r="BX65" s="138"/>
      <c r="BY65" s="138"/>
      <c r="BZ65" s="174">
        <f t="shared" si="27"/>
        <v>1</v>
      </c>
      <c r="CA65" s="138"/>
      <c r="CB65" s="138"/>
      <c r="CC65" s="175">
        <f t="shared" si="28"/>
        <v>1</v>
      </c>
      <c r="CD65" s="141"/>
      <c r="CE65" s="141"/>
      <c r="CF65" s="176">
        <f t="shared" si="29"/>
        <v>1</v>
      </c>
      <c r="CG65" s="141"/>
      <c r="CH65" s="141"/>
      <c r="CI65" s="176">
        <f t="shared" si="30"/>
        <v>1</v>
      </c>
      <c r="CJ65" s="141"/>
      <c r="CK65" s="141"/>
      <c r="CL65" s="177">
        <f t="shared" si="31"/>
        <v>1</v>
      </c>
      <c r="CM65" s="141"/>
      <c r="CN65" s="141"/>
      <c r="CO65" s="141"/>
      <c r="CP65" s="177">
        <f t="shared" si="32"/>
        <v>1</v>
      </c>
      <c r="CQ65" s="141"/>
      <c r="CR65" s="141"/>
      <c r="CS65" s="141"/>
      <c r="CT65" s="176">
        <f t="shared" si="33"/>
        <v>1</v>
      </c>
      <c r="CU65" s="230"/>
      <c r="CV65" s="141"/>
      <c r="CW65" s="141"/>
      <c r="CX65" s="176">
        <f t="shared" si="34"/>
        <v>1</v>
      </c>
      <c r="CY65" s="141"/>
      <c r="CZ65" s="141"/>
      <c r="DA65" s="141"/>
      <c r="DB65" s="176">
        <f t="shared" si="3"/>
        <v>1</v>
      </c>
      <c r="DC65" s="141"/>
      <c r="DD65" s="141"/>
      <c r="DE65" s="175">
        <f t="shared" si="35"/>
        <v>1</v>
      </c>
      <c r="DF65" s="179"/>
      <c r="DG65" s="141"/>
      <c r="DH65" s="141"/>
      <c r="DI65" s="176">
        <f t="shared" si="36"/>
        <v>1</v>
      </c>
      <c r="DJ65" s="180"/>
      <c r="DK65" s="180"/>
      <c r="DL65" s="176">
        <f t="shared" si="37"/>
        <v>1</v>
      </c>
      <c r="DM65" s="141"/>
      <c r="DN65" s="141"/>
      <c r="DO65" s="177">
        <f t="shared" si="38"/>
        <v>1</v>
      </c>
      <c r="DP65" s="137"/>
      <c r="DQ65" s="141"/>
      <c r="DR65" s="141"/>
      <c r="DS65" s="177">
        <f t="shared" si="39"/>
        <v>1</v>
      </c>
      <c r="DT65" s="137"/>
      <c r="DU65" s="141"/>
      <c r="DV65" s="141"/>
      <c r="DW65" s="177">
        <f t="shared" si="40"/>
        <v>1</v>
      </c>
      <c r="DX65" s="141"/>
      <c r="DY65" s="141"/>
      <c r="DZ65" s="177">
        <f t="shared" si="41"/>
        <v>1</v>
      </c>
      <c r="EA65" s="138"/>
      <c r="EB65" s="138"/>
      <c r="EC65" s="175">
        <f t="shared" si="42"/>
        <v>1</v>
      </c>
      <c r="ED65" s="137"/>
      <c r="EE65" s="138"/>
      <c r="EF65" s="138"/>
      <c r="EG65" s="174">
        <f t="shared" si="43"/>
        <v>1</v>
      </c>
      <c r="EH65" s="138"/>
      <c r="EI65" s="138"/>
      <c r="EJ65" s="174">
        <f t="shared" si="44"/>
        <v>1</v>
      </c>
      <c r="EK65" s="231"/>
      <c r="EL65" s="231"/>
      <c r="EM65" s="182">
        <f t="shared" si="45"/>
        <v>1</v>
      </c>
      <c r="EN65" s="137"/>
      <c r="EO65" s="231"/>
      <c r="EP65" s="231"/>
      <c r="EQ65" s="182">
        <f t="shared" si="46"/>
        <v>1</v>
      </c>
      <c r="ER65" s="232"/>
      <c r="ES65" s="232"/>
      <c r="ET65" s="184">
        <f t="shared" si="47"/>
        <v>1</v>
      </c>
      <c r="EU65" s="137"/>
      <c r="EV65" s="232"/>
      <c r="EW65" s="232"/>
      <c r="EX65" s="184">
        <f t="shared" si="48"/>
        <v>1</v>
      </c>
      <c r="EY65" s="233"/>
      <c r="EZ65" s="231"/>
      <c r="FA65" s="231"/>
      <c r="FB65" s="184">
        <f t="shared" si="49"/>
        <v>1</v>
      </c>
      <c r="FC65" s="231"/>
      <c r="FD65" s="231"/>
      <c r="FE65" s="182">
        <f t="shared" si="50"/>
        <v>1</v>
      </c>
      <c r="FF65" s="231"/>
      <c r="FG65" s="231"/>
      <c r="FH65" s="182">
        <f t="shared" si="51"/>
        <v>1</v>
      </c>
      <c r="FI65" s="231"/>
      <c r="FJ65" s="231"/>
      <c r="FK65" s="182">
        <f t="shared" si="52"/>
        <v>1</v>
      </c>
      <c r="FL65" s="231"/>
      <c r="FM65" s="231"/>
      <c r="FN65" s="182">
        <f t="shared" si="53"/>
        <v>1</v>
      </c>
      <c r="FO65" s="137"/>
      <c r="FP65" s="231"/>
      <c r="FQ65" s="231"/>
      <c r="FR65" s="182">
        <f t="shared" si="54"/>
        <v>1</v>
      </c>
      <c r="FS65" s="137"/>
      <c r="FT65" s="231"/>
      <c r="FU65" s="231"/>
      <c r="FV65" s="182">
        <f t="shared" si="55"/>
        <v>1</v>
      </c>
      <c r="FW65" s="137"/>
      <c r="FX65" s="231"/>
      <c r="FY65" s="231"/>
      <c r="FZ65" s="182">
        <f t="shared" si="56"/>
        <v>1</v>
      </c>
      <c r="GA65" s="231"/>
      <c r="GB65" s="231"/>
      <c r="GC65" s="182">
        <f t="shared" si="57"/>
        <v>1</v>
      </c>
      <c r="GD65" s="231"/>
      <c r="GE65" s="231"/>
      <c r="GF65" s="188">
        <f t="shared" si="58"/>
        <v>1</v>
      </c>
      <c r="GG65" s="137"/>
      <c r="GH65" s="231"/>
      <c r="GI65" s="231"/>
      <c r="GJ65" s="188">
        <f t="shared" si="120"/>
        <v>1</v>
      </c>
      <c r="GK65" s="137"/>
      <c r="GL65" s="231"/>
      <c r="GM65" s="231"/>
      <c r="GN65" s="182">
        <f t="shared" si="121"/>
        <v>1</v>
      </c>
      <c r="GO65" s="231"/>
      <c r="GP65" s="231"/>
      <c r="GQ65" s="182">
        <f t="shared" si="59"/>
        <v>1</v>
      </c>
      <c r="GR65" s="231"/>
      <c r="GS65" s="231"/>
      <c r="GT65" s="182">
        <f t="shared" si="60"/>
        <v>1</v>
      </c>
      <c r="GU65" s="231"/>
      <c r="GV65" s="231"/>
      <c r="GW65" s="182">
        <f t="shared" si="61"/>
        <v>1</v>
      </c>
      <c r="GX65" s="231"/>
      <c r="GY65" s="231"/>
      <c r="GZ65" s="182">
        <f t="shared" si="62"/>
        <v>1</v>
      </c>
      <c r="HA65" s="138"/>
      <c r="HB65" s="231"/>
      <c r="HC65" s="182">
        <f t="shared" si="63"/>
        <v>1</v>
      </c>
      <c r="HD65" s="138"/>
      <c r="HE65" s="231"/>
      <c r="HF65" s="182">
        <f t="shared" si="64"/>
        <v>1</v>
      </c>
      <c r="HG65" s="231"/>
      <c r="HH65" s="231"/>
      <c r="HI65" s="182">
        <f t="shared" si="4"/>
        <v>1</v>
      </c>
      <c r="HJ65" s="231"/>
      <c r="HK65" s="231"/>
      <c r="HL65" s="182">
        <f t="shared" si="5"/>
        <v>1</v>
      </c>
      <c r="HM65" s="137"/>
      <c r="HN65" s="231"/>
      <c r="HO65" s="231"/>
      <c r="HP65" s="182">
        <f t="shared" si="65"/>
        <v>1</v>
      </c>
      <c r="HQ65" s="231"/>
      <c r="HR65" s="231"/>
      <c r="HS65" s="231"/>
      <c r="HT65" s="182">
        <f t="shared" si="66"/>
        <v>1</v>
      </c>
      <c r="HU65" s="231"/>
      <c r="HV65" s="231"/>
      <c r="HW65" s="231"/>
      <c r="HX65" s="182">
        <f t="shared" si="67"/>
        <v>1</v>
      </c>
      <c r="HY65" s="231"/>
      <c r="HZ65" s="231"/>
      <c r="IA65" s="182">
        <f t="shared" si="68"/>
        <v>1</v>
      </c>
      <c r="IB65" s="231"/>
      <c r="IC65" s="231"/>
      <c r="ID65" s="182">
        <f t="shared" si="69"/>
        <v>1</v>
      </c>
      <c r="IE65" s="138"/>
      <c r="IF65" s="138"/>
      <c r="IG65" s="175">
        <f t="shared" si="70"/>
        <v>1</v>
      </c>
      <c r="IH65" s="137"/>
      <c r="II65" s="138"/>
      <c r="IJ65" s="138"/>
      <c r="IK65" s="175">
        <f t="shared" si="71"/>
        <v>1</v>
      </c>
      <c r="IL65" s="137"/>
      <c r="IM65" s="231"/>
      <c r="IN65" s="231"/>
      <c r="IO65" s="182">
        <f t="shared" si="72"/>
        <v>1</v>
      </c>
      <c r="IP65" s="231"/>
      <c r="IQ65" s="231"/>
      <c r="IR65" s="182">
        <f t="shared" si="6"/>
        <v>1</v>
      </c>
      <c r="IS65" s="231"/>
      <c r="IT65" s="231"/>
      <c r="IU65" s="182">
        <f t="shared" si="7"/>
        <v>1</v>
      </c>
      <c r="IV65" s="231"/>
      <c r="IW65" s="231"/>
      <c r="IX65" s="182">
        <f t="shared" si="8"/>
        <v>1</v>
      </c>
      <c r="IY65" s="234"/>
      <c r="IZ65" s="234"/>
      <c r="JA65" s="189">
        <f t="shared" si="9"/>
        <v>1</v>
      </c>
      <c r="JB65" s="234"/>
      <c r="JC65" s="234"/>
      <c r="JD65" s="189">
        <f t="shared" si="73"/>
        <v>1</v>
      </c>
      <c r="JE65" s="234"/>
      <c r="JF65" s="234"/>
      <c r="JG65" s="189">
        <f t="shared" si="74"/>
        <v>1</v>
      </c>
      <c r="JH65" s="141"/>
      <c r="JI65" s="141"/>
      <c r="JJ65" s="190">
        <f t="shared" si="75"/>
        <v>1</v>
      </c>
      <c r="JK65" s="137"/>
      <c r="JL65" s="141"/>
      <c r="JM65" s="141"/>
      <c r="JN65" s="190">
        <f t="shared" si="76"/>
        <v>1</v>
      </c>
      <c r="JO65" s="137"/>
      <c r="JP65" s="235"/>
      <c r="JQ65" s="235"/>
      <c r="JR65" s="191">
        <f t="shared" si="77"/>
        <v>1</v>
      </c>
      <c r="JS65" s="155"/>
      <c r="JT65" s="236"/>
      <c r="JU65" s="236"/>
      <c r="JV65" s="194">
        <f t="shared" si="78"/>
        <v>1</v>
      </c>
      <c r="JW65" s="235"/>
      <c r="JX65" s="235"/>
      <c r="JY65" s="194">
        <f t="shared" si="79"/>
        <v>1</v>
      </c>
      <c r="JZ65" s="138"/>
      <c r="KA65" s="138"/>
      <c r="KB65" s="190">
        <f t="shared" si="80"/>
        <v>1</v>
      </c>
      <c r="KC65" s="155"/>
      <c r="KD65" s="138"/>
      <c r="KE65" s="138"/>
      <c r="KF65" s="190">
        <f t="shared" si="81"/>
        <v>1</v>
      </c>
      <c r="KG65" s="234"/>
      <c r="KH65" s="234"/>
      <c r="KI65" s="191">
        <f t="shared" si="82"/>
        <v>1</v>
      </c>
      <c r="KJ65" s="155"/>
      <c r="KK65" s="234"/>
      <c r="KL65" s="234"/>
      <c r="KM65" s="191">
        <f t="shared" si="83"/>
        <v>1</v>
      </c>
      <c r="KN65" s="155"/>
      <c r="KO65" s="234"/>
      <c r="KP65" s="234"/>
      <c r="KQ65" s="191">
        <f t="shared" si="84"/>
        <v>1</v>
      </c>
      <c r="KR65" s="138"/>
      <c r="KS65" s="138"/>
      <c r="KT65" s="174">
        <f t="shared" si="85"/>
        <v>1</v>
      </c>
      <c r="KU65" s="138"/>
      <c r="KV65" s="138"/>
      <c r="KW65" s="138"/>
      <c r="KX65" s="194">
        <f t="shared" si="86"/>
        <v>1</v>
      </c>
      <c r="KY65" s="236"/>
      <c r="KZ65" s="236"/>
      <c r="LA65" s="236"/>
      <c r="LB65" s="194">
        <f t="shared" si="87"/>
        <v>1</v>
      </c>
      <c r="LC65" s="236"/>
      <c r="LD65" s="236"/>
      <c r="LE65" s="194">
        <f t="shared" si="10"/>
        <v>1</v>
      </c>
      <c r="LF65" s="138"/>
      <c r="LG65" s="138"/>
      <c r="LH65" s="174">
        <f t="shared" si="11"/>
        <v>1</v>
      </c>
      <c r="LI65" s="237"/>
      <c r="LJ65" s="237"/>
      <c r="LK65" s="196">
        <f t="shared" si="88"/>
        <v>1</v>
      </c>
      <c r="LL65" s="138"/>
      <c r="LM65" s="138"/>
      <c r="LN65" s="138"/>
      <c r="LO65" s="174">
        <f t="shared" si="89"/>
        <v>1</v>
      </c>
      <c r="LP65" s="138"/>
      <c r="LQ65" s="138"/>
      <c r="LR65" s="138"/>
      <c r="LS65" s="174">
        <f t="shared" si="90"/>
        <v>1</v>
      </c>
      <c r="LT65" s="238"/>
      <c r="LU65" s="138"/>
      <c r="LV65" s="138"/>
      <c r="LW65" s="174">
        <f t="shared" si="91"/>
        <v>1</v>
      </c>
      <c r="LX65" s="238"/>
      <c r="LY65" s="138"/>
      <c r="LZ65" s="138"/>
      <c r="MA65" s="174">
        <f t="shared" si="92"/>
        <v>1</v>
      </c>
      <c r="MB65" s="238"/>
      <c r="MC65" s="138"/>
      <c r="MD65" s="138"/>
      <c r="ME65" s="174">
        <f t="shared" si="93"/>
        <v>1</v>
      </c>
      <c r="MF65" s="238"/>
      <c r="MG65" s="231"/>
      <c r="MH65" s="231"/>
      <c r="MI65" s="182">
        <f t="shared" si="94"/>
        <v>1</v>
      </c>
      <c r="MJ65" s="239"/>
      <c r="MK65" s="231"/>
      <c r="ML65" s="231"/>
      <c r="MM65" s="182">
        <f t="shared" si="95"/>
        <v>1</v>
      </c>
      <c r="MN65" s="239"/>
      <c r="MO65" s="138"/>
      <c r="MP65" s="138"/>
      <c r="MQ65" s="174">
        <f t="shared" si="96"/>
        <v>1</v>
      </c>
      <c r="MR65" s="238"/>
      <c r="MS65" s="138"/>
      <c r="MT65" s="138"/>
      <c r="MU65" s="174">
        <f t="shared" si="97"/>
        <v>1</v>
      </c>
      <c r="MV65" s="238"/>
      <c r="MW65" s="138"/>
      <c r="MX65" s="138"/>
      <c r="MY65" s="174">
        <f t="shared" si="98"/>
        <v>1</v>
      </c>
      <c r="MZ65" s="238"/>
      <c r="NA65" s="240"/>
      <c r="NB65" s="240"/>
      <c r="NC65" s="201">
        <f t="shared" si="122"/>
        <v>1</v>
      </c>
      <c r="ND65" s="241"/>
      <c r="NE65" s="240"/>
      <c r="NF65" s="240"/>
      <c r="NG65" s="201">
        <f t="shared" si="123"/>
        <v>1</v>
      </c>
      <c r="NH65" s="241"/>
      <c r="NI65" s="240"/>
      <c r="NJ65" s="240"/>
      <c r="NK65" s="201">
        <f t="shared" si="124"/>
        <v>1</v>
      </c>
      <c r="NL65" s="241"/>
      <c r="NM65" s="240"/>
      <c r="NN65" s="240"/>
      <c r="NO65" s="201">
        <f t="shared" si="125"/>
        <v>1</v>
      </c>
      <c r="NP65" s="241"/>
      <c r="NQ65" s="234"/>
      <c r="NR65" s="234"/>
      <c r="NS65" s="189">
        <f t="shared" si="126"/>
        <v>1</v>
      </c>
      <c r="NT65" s="242"/>
      <c r="NU65" s="234"/>
      <c r="NV65" s="234"/>
      <c r="NW65" s="189">
        <f t="shared" si="99"/>
        <v>1</v>
      </c>
      <c r="NX65" s="242"/>
      <c r="NY65" s="234"/>
      <c r="NZ65" s="234"/>
      <c r="OA65" s="189">
        <f t="shared" si="100"/>
        <v>1</v>
      </c>
      <c r="OB65" s="242"/>
      <c r="OC65" s="234"/>
      <c r="OD65" s="234"/>
      <c r="OE65" s="189">
        <f t="shared" si="101"/>
        <v>1</v>
      </c>
      <c r="OF65" s="242"/>
      <c r="OG65" s="234"/>
      <c r="OH65" s="234"/>
      <c r="OI65" s="189">
        <f t="shared" si="102"/>
        <v>1</v>
      </c>
      <c r="OJ65" s="242"/>
      <c r="OK65" s="234"/>
      <c r="OL65" s="234"/>
      <c r="OM65" s="189">
        <f t="shared" si="103"/>
        <v>1</v>
      </c>
      <c r="ON65" s="242"/>
      <c r="OO65" s="234"/>
      <c r="OP65" s="234"/>
      <c r="OQ65" s="189">
        <f t="shared" si="127"/>
        <v>1</v>
      </c>
      <c r="OR65" s="242"/>
      <c r="OS65" s="234"/>
      <c r="OT65" s="234"/>
      <c r="OU65" s="189">
        <f t="shared" si="128"/>
        <v>1</v>
      </c>
      <c r="OV65" s="242"/>
      <c r="OW65" s="234"/>
      <c r="OX65" s="234"/>
      <c r="OY65" s="189">
        <f t="shared" si="129"/>
        <v>1</v>
      </c>
      <c r="OZ65" s="242"/>
      <c r="PA65" s="234"/>
      <c r="PB65" s="234"/>
      <c r="PC65" s="189">
        <f t="shared" si="130"/>
        <v>1</v>
      </c>
      <c r="PD65" s="242"/>
      <c r="PE65" s="234"/>
      <c r="PF65" s="234"/>
      <c r="PG65" s="189">
        <f t="shared" si="131"/>
        <v>1</v>
      </c>
      <c r="PH65" s="242"/>
      <c r="PI65" s="234"/>
      <c r="PJ65" s="234"/>
      <c r="PK65" s="189">
        <f t="shared" si="132"/>
        <v>1</v>
      </c>
      <c r="PL65" s="242"/>
      <c r="PM65" s="234"/>
      <c r="PN65" s="234"/>
      <c r="PO65" s="189">
        <f t="shared" si="133"/>
        <v>1</v>
      </c>
      <c r="PP65" s="242"/>
      <c r="PQ65" s="234"/>
      <c r="PR65" s="234"/>
      <c r="PS65" s="189">
        <f t="shared" si="134"/>
        <v>1</v>
      </c>
      <c r="PT65" s="242"/>
      <c r="PU65" s="234"/>
      <c r="PV65" s="234">
        <v>1</v>
      </c>
      <c r="PW65" s="189">
        <f t="shared" si="135"/>
        <v>0</v>
      </c>
      <c r="PX65" s="242"/>
      <c r="PY65" s="234"/>
      <c r="PZ65" s="234"/>
      <c r="QA65" s="189">
        <f t="shared" si="136"/>
        <v>0</v>
      </c>
      <c r="QB65" s="242"/>
      <c r="QC65" s="234"/>
      <c r="QD65" s="234"/>
      <c r="QE65" s="189">
        <f t="shared" si="137"/>
        <v>0</v>
      </c>
      <c r="QF65" s="242"/>
      <c r="QG65" s="234"/>
      <c r="QH65" s="234"/>
      <c r="QI65" s="189">
        <f t="shared" si="138"/>
        <v>0</v>
      </c>
      <c r="QJ65" s="242"/>
      <c r="QK65" s="234"/>
      <c r="QL65" s="234"/>
      <c r="QM65" s="189">
        <f t="shared" si="139"/>
        <v>0</v>
      </c>
      <c r="QN65" s="242"/>
      <c r="QO65" s="234"/>
      <c r="QP65" s="234"/>
      <c r="QQ65" s="189">
        <f t="shared" si="140"/>
        <v>0</v>
      </c>
      <c r="QR65" s="242"/>
      <c r="QS65" s="203"/>
      <c r="QT65" s="234"/>
      <c r="QU65" s="189">
        <f t="shared" si="141"/>
        <v>0</v>
      </c>
      <c r="QV65" s="242"/>
      <c r="QW65" s="203"/>
      <c r="QX65" s="234"/>
      <c r="QY65" s="189">
        <f t="shared" si="142"/>
        <v>0</v>
      </c>
      <c r="QZ65" s="242"/>
      <c r="RA65" s="203"/>
      <c r="RB65" s="234"/>
      <c r="RC65" s="189">
        <f t="shared" si="143"/>
        <v>0</v>
      </c>
      <c r="RD65" s="242"/>
      <c r="RE65" s="203"/>
      <c r="RF65" s="234"/>
      <c r="RG65" s="189">
        <f t="shared" si="144"/>
        <v>0</v>
      </c>
      <c r="RH65" s="242"/>
      <c r="RI65" s="203"/>
      <c r="RJ65" s="234"/>
      <c r="RK65" s="189">
        <f t="shared" si="145"/>
        <v>0</v>
      </c>
      <c r="RL65" s="242"/>
      <c r="RM65" s="203"/>
      <c r="RN65" s="234"/>
      <c r="RO65" s="189">
        <f t="shared" si="146"/>
        <v>0</v>
      </c>
      <c r="RP65" s="242"/>
      <c r="RQ65" s="203"/>
      <c r="RR65" s="234"/>
      <c r="RS65" s="189">
        <f t="shared" si="147"/>
        <v>0</v>
      </c>
      <c r="RT65" s="242"/>
      <c r="RU65" s="203"/>
      <c r="RV65" s="234"/>
      <c r="RW65" s="189">
        <f t="shared" si="148"/>
        <v>0</v>
      </c>
      <c r="RX65" s="242"/>
      <c r="RY65" s="203"/>
      <c r="RZ65" s="234"/>
      <c r="SA65" s="189">
        <f t="shared" si="104"/>
        <v>0</v>
      </c>
      <c r="SB65" s="242"/>
      <c r="SC65" s="203"/>
      <c r="SD65" s="234"/>
      <c r="SE65" s="189">
        <f t="shared" si="105"/>
        <v>0</v>
      </c>
      <c r="SF65" s="242"/>
      <c r="SG65" s="203"/>
      <c r="SH65" s="234"/>
      <c r="SI65" s="189">
        <f t="shared" si="106"/>
        <v>0</v>
      </c>
      <c r="SJ65" s="242"/>
      <c r="SK65" s="203"/>
      <c r="SL65" s="234"/>
      <c r="SM65" s="189">
        <f t="shared" si="107"/>
        <v>0</v>
      </c>
      <c r="SN65" s="242"/>
      <c r="SO65" s="203"/>
      <c r="SP65" s="234"/>
      <c r="SQ65" s="189">
        <f t="shared" si="108"/>
        <v>0</v>
      </c>
      <c r="SR65" s="242"/>
      <c r="SS65" s="203"/>
      <c r="ST65" s="234"/>
      <c r="SU65" s="189">
        <f t="shared" si="109"/>
        <v>0</v>
      </c>
      <c r="SV65" s="242"/>
      <c r="SW65" s="203"/>
      <c r="SX65" s="234"/>
      <c r="SY65" s="189">
        <f t="shared" si="110"/>
        <v>0</v>
      </c>
      <c r="SZ65" s="242"/>
      <c r="TA65" s="203"/>
      <c r="TB65" s="234"/>
      <c r="TC65" s="189">
        <f t="shared" si="111"/>
        <v>0</v>
      </c>
      <c r="TD65" s="242"/>
      <c r="TE65" s="204">
        <f t="shared" si="112"/>
        <v>0</v>
      </c>
      <c r="TF65" s="205">
        <f t="shared" si="113"/>
        <v>0</v>
      </c>
      <c r="TG65" s="123"/>
      <c r="TH65" s="204">
        <f t="shared" si="114"/>
        <v>0</v>
      </c>
      <c r="TI65" s="205">
        <f t="shared" si="115"/>
        <v>0</v>
      </c>
      <c r="TJ65" s="124"/>
      <c r="TK65" s="204">
        <f t="shared" si="116"/>
        <v>0</v>
      </c>
      <c r="TL65" s="205">
        <f t="shared" si="117"/>
        <v>0</v>
      </c>
      <c r="TM65" s="124"/>
      <c r="TN65" s="204">
        <f t="shared" si="118"/>
        <v>0</v>
      </c>
      <c r="TO65" s="205">
        <f t="shared" si="119"/>
        <v>0</v>
      </c>
    </row>
    <row r="66" spans="1:535" ht="28.5" hidden="1" x14ac:dyDescent="0.45">
      <c r="A66" s="207">
        <v>62</v>
      </c>
      <c r="B66" s="298" t="s">
        <v>350</v>
      </c>
      <c r="C66" s="222" t="s">
        <v>122</v>
      </c>
      <c r="D66" s="211">
        <v>1</v>
      </c>
      <c r="E66" s="223"/>
      <c r="F66" s="224"/>
      <c r="G66" s="211">
        <f t="shared" si="149"/>
        <v>1</v>
      </c>
      <c r="H66" s="225"/>
      <c r="I66" s="223"/>
      <c r="J66" s="224"/>
      <c r="K66" s="211">
        <v>1</v>
      </c>
      <c r="L66" s="225"/>
      <c r="M66" s="223"/>
      <c r="N66" s="224"/>
      <c r="O66" s="211">
        <v>1</v>
      </c>
      <c r="P66" s="226"/>
      <c r="Q66" s="223"/>
      <c r="R66" s="224"/>
      <c r="S66" s="211">
        <v>1</v>
      </c>
      <c r="T66" s="225"/>
      <c r="U66" s="227"/>
      <c r="V66" s="246"/>
      <c r="W66" s="165">
        <f t="shared" si="150"/>
        <v>1</v>
      </c>
      <c r="X66" s="229"/>
      <c r="Y66" s="229"/>
      <c r="Z66" s="165">
        <f t="shared" si="13"/>
        <v>1</v>
      </c>
      <c r="AA66" s="137"/>
      <c r="AB66" s="138"/>
      <c r="AC66" s="169">
        <f t="shared" si="14"/>
        <v>1</v>
      </c>
      <c r="AD66" s="137"/>
      <c r="AE66" s="138"/>
      <c r="AF66" s="169">
        <f t="shared" si="15"/>
        <v>1</v>
      </c>
      <c r="AG66" s="138"/>
      <c r="AH66" s="138"/>
      <c r="AI66" s="170">
        <f t="shared" si="16"/>
        <v>1</v>
      </c>
      <c r="AJ66" s="137"/>
      <c r="AK66" s="137"/>
      <c r="AL66" s="141"/>
      <c r="AM66" s="172">
        <f t="shared" si="17"/>
        <v>1</v>
      </c>
      <c r="AN66" s="137"/>
      <c r="AO66" s="141"/>
      <c r="AP66" s="141"/>
      <c r="AQ66" s="172">
        <f t="shared" si="18"/>
        <v>1</v>
      </c>
      <c r="AR66" s="141"/>
      <c r="AS66" s="137"/>
      <c r="AT66" s="141"/>
      <c r="AU66" s="172">
        <f t="shared" si="19"/>
        <v>1</v>
      </c>
      <c r="AV66" s="138"/>
      <c r="AW66" s="138"/>
      <c r="AX66" s="138"/>
      <c r="AY66" s="169">
        <f t="shared" si="20"/>
        <v>1</v>
      </c>
      <c r="AZ66" s="138"/>
      <c r="BA66" s="138"/>
      <c r="BB66" s="169">
        <f t="shared" si="21"/>
        <v>1</v>
      </c>
      <c r="BC66" s="138"/>
      <c r="BD66" s="138"/>
      <c r="BE66" s="169">
        <f t="shared" si="22"/>
        <v>1</v>
      </c>
      <c r="BF66" s="138"/>
      <c r="BG66" s="138"/>
      <c r="BH66" s="174">
        <f t="shared" si="1"/>
        <v>1</v>
      </c>
      <c r="BI66" s="138"/>
      <c r="BJ66" s="138"/>
      <c r="BK66" s="174">
        <f t="shared" si="23"/>
        <v>1</v>
      </c>
      <c r="BL66" s="138"/>
      <c r="BM66" s="138"/>
      <c r="BN66" s="174">
        <f t="shared" si="24"/>
        <v>1</v>
      </c>
      <c r="BO66" s="138"/>
      <c r="BP66" s="138"/>
      <c r="BQ66" s="174">
        <f t="shared" si="25"/>
        <v>1</v>
      </c>
      <c r="BR66" s="138"/>
      <c r="BS66" s="138"/>
      <c r="BT66" s="174">
        <f t="shared" si="151"/>
        <v>1</v>
      </c>
      <c r="BU66" s="138"/>
      <c r="BV66" s="138"/>
      <c r="BW66" s="174">
        <f t="shared" si="26"/>
        <v>1</v>
      </c>
      <c r="BX66" s="138"/>
      <c r="BY66" s="138"/>
      <c r="BZ66" s="174">
        <f t="shared" si="27"/>
        <v>1</v>
      </c>
      <c r="CA66" s="138"/>
      <c r="CB66" s="138"/>
      <c r="CC66" s="175">
        <f t="shared" si="28"/>
        <v>1</v>
      </c>
      <c r="CD66" s="141"/>
      <c r="CE66" s="141"/>
      <c r="CF66" s="176">
        <f t="shared" si="29"/>
        <v>1</v>
      </c>
      <c r="CG66" s="141"/>
      <c r="CH66" s="141"/>
      <c r="CI66" s="176">
        <f t="shared" si="30"/>
        <v>1</v>
      </c>
      <c r="CJ66" s="141"/>
      <c r="CK66" s="141"/>
      <c r="CL66" s="177">
        <f t="shared" si="31"/>
        <v>1</v>
      </c>
      <c r="CM66" s="141"/>
      <c r="CN66" s="141"/>
      <c r="CO66" s="141"/>
      <c r="CP66" s="177">
        <f t="shared" si="32"/>
        <v>1</v>
      </c>
      <c r="CQ66" s="141"/>
      <c r="CR66" s="141"/>
      <c r="CS66" s="141"/>
      <c r="CT66" s="176">
        <f t="shared" si="33"/>
        <v>1</v>
      </c>
      <c r="CU66" s="230"/>
      <c r="CV66" s="141"/>
      <c r="CW66" s="141"/>
      <c r="CX66" s="176">
        <f t="shared" si="34"/>
        <v>1</v>
      </c>
      <c r="CY66" s="141"/>
      <c r="CZ66" s="141"/>
      <c r="DA66" s="141"/>
      <c r="DB66" s="176">
        <f t="shared" si="3"/>
        <v>1</v>
      </c>
      <c r="DC66" s="141"/>
      <c r="DD66" s="141"/>
      <c r="DE66" s="175">
        <f t="shared" si="35"/>
        <v>1</v>
      </c>
      <c r="DF66" s="179"/>
      <c r="DG66" s="141"/>
      <c r="DH66" s="141"/>
      <c r="DI66" s="176">
        <f t="shared" si="36"/>
        <v>1</v>
      </c>
      <c r="DJ66" s="180"/>
      <c r="DK66" s="180"/>
      <c r="DL66" s="176">
        <f t="shared" si="37"/>
        <v>1</v>
      </c>
      <c r="DM66" s="141"/>
      <c r="DN66" s="141"/>
      <c r="DO66" s="177">
        <f t="shared" si="38"/>
        <v>1</v>
      </c>
      <c r="DP66" s="137"/>
      <c r="DQ66" s="141"/>
      <c r="DR66" s="141"/>
      <c r="DS66" s="177">
        <f t="shared" si="39"/>
        <v>1</v>
      </c>
      <c r="DT66" s="137"/>
      <c r="DU66" s="141"/>
      <c r="DV66" s="141"/>
      <c r="DW66" s="177">
        <f t="shared" si="40"/>
        <v>1</v>
      </c>
      <c r="DX66" s="141"/>
      <c r="DY66" s="141"/>
      <c r="DZ66" s="177">
        <f t="shared" si="41"/>
        <v>1</v>
      </c>
      <c r="EA66" s="138"/>
      <c r="EB66" s="138"/>
      <c r="EC66" s="175">
        <f t="shared" si="42"/>
        <v>1</v>
      </c>
      <c r="ED66" s="137"/>
      <c r="EE66" s="138"/>
      <c r="EF66" s="138"/>
      <c r="EG66" s="174">
        <f t="shared" si="43"/>
        <v>1</v>
      </c>
      <c r="EH66" s="138"/>
      <c r="EI66" s="138"/>
      <c r="EJ66" s="174">
        <f t="shared" si="44"/>
        <v>1</v>
      </c>
      <c r="EK66" s="231"/>
      <c r="EL66" s="231"/>
      <c r="EM66" s="182">
        <f t="shared" si="45"/>
        <v>1</v>
      </c>
      <c r="EN66" s="137"/>
      <c r="EO66" s="231"/>
      <c r="EP66" s="231"/>
      <c r="EQ66" s="182">
        <f t="shared" si="46"/>
        <v>1</v>
      </c>
      <c r="ER66" s="232"/>
      <c r="ES66" s="232"/>
      <c r="ET66" s="184">
        <f t="shared" si="47"/>
        <v>1</v>
      </c>
      <c r="EU66" s="137"/>
      <c r="EV66" s="232"/>
      <c r="EW66" s="232"/>
      <c r="EX66" s="184">
        <f t="shared" si="48"/>
        <v>1</v>
      </c>
      <c r="EY66" s="233"/>
      <c r="EZ66" s="231"/>
      <c r="FA66" s="231"/>
      <c r="FB66" s="184">
        <f t="shared" si="49"/>
        <v>1</v>
      </c>
      <c r="FC66" s="231"/>
      <c r="FD66" s="231"/>
      <c r="FE66" s="182">
        <f t="shared" si="50"/>
        <v>1</v>
      </c>
      <c r="FF66" s="231"/>
      <c r="FG66" s="231"/>
      <c r="FH66" s="182">
        <f t="shared" si="51"/>
        <v>1</v>
      </c>
      <c r="FI66" s="231"/>
      <c r="FJ66" s="231"/>
      <c r="FK66" s="182">
        <f t="shared" si="52"/>
        <v>1</v>
      </c>
      <c r="FL66" s="231"/>
      <c r="FM66" s="231"/>
      <c r="FN66" s="182">
        <f t="shared" si="53"/>
        <v>1</v>
      </c>
      <c r="FO66" s="137"/>
      <c r="FP66" s="231"/>
      <c r="FQ66" s="231"/>
      <c r="FR66" s="182">
        <f t="shared" si="54"/>
        <v>1</v>
      </c>
      <c r="FS66" s="137"/>
      <c r="FT66" s="231"/>
      <c r="FU66" s="231"/>
      <c r="FV66" s="182">
        <f t="shared" si="55"/>
        <v>1</v>
      </c>
      <c r="FW66" s="137"/>
      <c r="FX66" s="231"/>
      <c r="FY66" s="231"/>
      <c r="FZ66" s="182">
        <f t="shared" si="56"/>
        <v>1</v>
      </c>
      <c r="GA66" s="231"/>
      <c r="GB66" s="231"/>
      <c r="GC66" s="182">
        <f t="shared" si="57"/>
        <v>1</v>
      </c>
      <c r="GD66" s="231"/>
      <c r="GE66" s="231"/>
      <c r="GF66" s="188">
        <f t="shared" si="58"/>
        <v>1</v>
      </c>
      <c r="GG66" s="137"/>
      <c r="GH66" s="231"/>
      <c r="GI66" s="231"/>
      <c r="GJ66" s="188">
        <f t="shared" si="120"/>
        <v>1</v>
      </c>
      <c r="GK66" s="137"/>
      <c r="GL66" s="231"/>
      <c r="GM66" s="231"/>
      <c r="GN66" s="182">
        <f t="shared" si="121"/>
        <v>1</v>
      </c>
      <c r="GO66" s="231"/>
      <c r="GP66" s="231"/>
      <c r="GQ66" s="182">
        <f t="shared" si="59"/>
        <v>1</v>
      </c>
      <c r="GR66" s="231"/>
      <c r="GS66" s="231"/>
      <c r="GT66" s="182">
        <f t="shared" si="60"/>
        <v>1</v>
      </c>
      <c r="GU66" s="231"/>
      <c r="GV66" s="231"/>
      <c r="GW66" s="182">
        <f t="shared" si="61"/>
        <v>1</v>
      </c>
      <c r="GX66" s="231"/>
      <c r="GY66" s="231"/>
      <c r="GZ66" s="182">
        <f t="shared" si="62"/>
        <v>1</v>
      </c>
      <c r="HA66" s="138"/>
      <c r="HB66" s="231"/>
      <c r="HC66" s="182">
        <f t="shared" si="63"/>
        <v>1</v>
      </c>
      <c r="HD66" s="138"/>
      <c r="HE66" s="231"/>
      <c r="HF66" s="182">
        <f t="shared" si="64"/>
        <v>1</v>
      </c>
      <c r="HG66" s="231"/>
      <c r="HH66" s="231"/>
      <c r="HI66" s="182">
        <f t="shared" si="4"/>
        <v>1</v>
      </c>
      <c r="HJ66" s="231"/>
      <c r="HK66" s="231"/>
      <c r="HL66" s="182">
        <f t="shared" si="5"/>
        <v>1</v>
      </c>
      <c r="HM66" s="137"/>
      <c r="HN66" s="231"/>
      <c r="HO66" s="231"/>
      <c r="HP66" s="182">
        <f t="shared" si="65"/>
        <v>1</v>
      </c>
      <c r="HQ66" s="231"/>
      <c r="HR66" s="231"/>
      <c r="HS66" s="231"/>
      <c r="HT66" s="182">
        <f t="shared" si="66"/>
        <v>1</v>
      </c>
      <c r="HU66" s="231"/>
      <c r="HV66" s="231"/>
      <c r="HW66" s="231"/>
      <c r="HX66" s="182">
        <f t="shared" si="67"/>
        <v>1</v>
      </c>
      <c r="HY66" s="231"/>
      <c r="HZ66" s="231"/>
      <c r="IA66" s="182">
        <f t="shared" si="68"/>
        <v>1</v>
      </c>
      <c r="IB66" s="231"/>
      <c r="IC66" s="231"/>
      <c r="ID66" s="182">
        <f t="shared" si="69"/>
        <v>1</v>
      </c>
      <c r="IE66" s="138"/>
      <c r="IF66" s="138"/>
      <c r="IG66" s="175">
        <f t="shared" si="70"/>
        <v>1</v>
      </c>
      <c r="IH66" s="137"/>
      <c r="II66" s="138"/>
      <c r="IJ66" s="138"/>
      <c r="IK66" s="175">
        <f t="shared" si="71"/>
        <v>1</v>
      </c>
      <c r="IL66" s="137"/>
      <c r="IM66" s="231"/>
      <c r="IN66" s="231"/>
      <c r="IO66" s="182">
        <f t="shared" si="72"/>
        <v>1</v>
      </c>
      <c r="IP66" s="231"/>
      <c r="IQ66" s="231"/>
      <c r="IR66" s="182">
        <f t="shared" si="6"/>
        <v>1</v>
      </c>
      <c r="IS66" s="231"/>
      <c r="IT66" s="231"/>
      <c r="IU66" s="182">
        <f t="shared" si="7"/>
        <v>1</v>
      </c>
      <c r="IV66" s="231"/>
      <c r="IW66" s="231"/>
      <c r="IX66" s="182">
        <f t="shared" si="8"/>
        <v>1</v>
      </c>
      <c r="IY66" s="234"/>
      <c r="IZ66" s="234"/>
      <c r="JA66" s="189">
        <f t="shared" si="9"/>
        <v>1</v>
      </c>
      <c r="JB66" s="234"/>
      <c r="JC66" s="234"/>
      <c r="JD66" s="189">
        <f t="shared" si="73"/>
        <v>1</v>
      </c>
      <c r="JE66" s="234"/>
      <c r="JF66" s="234"/>
      <c r="JG66" s="189">
        <f t="shared" si="74"/>
        <v>1</v>
      </c>
      <c r="JH66" s="141"/>
      <c r="JI66" s="141"/>
      <c r="JJ66" s="190">
        <f t="shared" si="75"/>
        <v>1</v>
      </c>
      <c r="JK66" s="137"/>
      <c r="JL66" s="141"/>
      <c r="JM66" s="141"/>
      <c r="JN66" s="190">
        <f t="shared" si="76"/>
        <v>1</v>
      </c>
      <c r="JO66" s="137"/>
      <c r="JP66" s="235"/>
      <c r="JQ66" s="235"/>
      <c r="JR66" s="191">
        <f t="shared" si="77"/>
        <v>1</v>
      </c>
      <c r="JS66" s="155"/>
      <c r="JT66" s="236"/>
      <c r="JU66" s="236"/>
      <c r="JV66" s="194">
        <f t="shared" si="78"/>
        <v>1</v>
      </c>
      <c r="JW66" s="235"/>
      <c r="JX66" s="235"/>
      <c r="JY66" s="194">
        <f t="shared" si="79"/>
        <v>1</v>
      </c>
      <c r="JZ66" s="138"/>
      <c r="KA66" s="138"/>
      <c r="KB66" s="190">
        <f t="shared" si="80"/>
        <v>1</v>
      </c>
      <c r="KC66" s="155"/>
      <c r="KD66" s="138"/>
      <c r="KE66" s="138"/>
      <c r="KF66" s="190">
        <f t="shared" si="81"/>
        <v>1</v>
      </c>
      <c r="KG66" s="234"/>
      <c r="KH66" s="234"/>
      <c r="KI66" s="191">
        <f t="shared" si="82"/>
        <v>1</v>
      </c>
      <c r="KJ66" s="155"/>
      <c r="KK66" s="234"/>
      <c r="KL66" s="234"/>
      <c r="KM66" s="191">
        <f t="shared" si="83"/>
        <v>1</v>
      </c>
      <c r="KN66" s="155"/>
      <c r="KO66" s="234"/>
      <c r="KP66" s="234"/>
      <c r="KQ66" s="191">
        <f t="shared" si="84"/>
        <v>1</v>
      </c>
      <c r="KR66" s="138"/>
      <c r="KS66" s="138"/>
      <c r="KT66" s="174">
        <f t="shared" si="85"/>
        <v>1</v>
      </c>
      <c r="KU66" s="138"/>
      <c r="KV66" s="138"/>
      <c r="KW66" s="138"/>
      <c r="KX66" s="194">
        <f t="shared" si="86"/>
        <v>1</v>
      </c>
      <c r="KY66" s="236"/>
      <c r="KZ66" s="236"/>
      <c r="LA66" s="236"/>
      <c r="LB66" s="194">
        <f t="shared" si="87"/>
        <v>1</v>
      </c>
      <c r="LC66" s="236"/>
      <c r="LD66" s="236"/>
      <c r="LE66" s="194">
        <f t="shared" si="10"/>
        <v>1</v>
      </c>
      <c r="LF66" s="138"/>
      <c r="LG66" s="138"/>
      <c r="LH66" s="174">
        <f t="shared" si="11"/>
        <v>1</v>
      </c>
      <c r="LI66" s="237"/>
      <c r="LJ66" s="237">
        <v>1</v>
      </c>
      <c r="LK66" s="196">
        <f t="shared" si="88"/>
        <v>0</v>
      </c>
      <c r="LL66" s="138"/>
      <c r="LM66" s="138"/>
      <c r="LN66" s="138"/>
      <c r="LO66" s="174">
        <f t="shared" si="89"/>
        <v>0</v>
      </c>
      <c r="LP66" s="138"/>
      <c r="LQ66" s="138"/>
      <c r="LR66" s="138"/>
      <c r="LS66" s="174">
        <f t="shared" si="90"/>
        <v>0</v>
      </c>
      <c r="LT66" s="238"/>
      <c r="LU66" s="138"/>
      <c r="LV66" s="138"/>
      <c r="LW66" s="174">
        <f t="shared" si="91"/>
        <v>0</v>
      </c>
      <c r="LX66" s="238"/>
      <c r="LY66" s="138"/>
      <c r="LZ66" s="138"/>
      <c r="MA66" s="174">
        <f t="shared" si="92"/>
        <v>0</v>
      </c>
      <c r="MB66" s="238"/>
      <c r="MC66" s="138"/>
      <c r="MD66" s="138"/>
      <c r="ME66" s="174">
        <f t="shared" si="93"/>
        <v>0</v>
      </c>
      <c r="MF66" s="238"/>
      <c r="MG66" s="231"/>
      <c r="MH66" s="231"/>
      <c r="MI66" s="182">
        <f t="shared" si="94"/>
        <v>0</v>
      </c>
      <c r="MJ66" s="239"/>
      <c r="MK66" s="231"/>
      <c r="ML66" s="231"/>
      <c r="MM66" s="182">
        <f t="shared" si="95"/>
        <v>0</v>
      </c>
      <c r="MN66" s="239"/>
      <c r="MO66" s="138"/>
      <c r="MP66" s="138"/>
      <c r="MQ66" s="174">
        <f t="shared" si="96"/>
        <v>0</v>
      </c>
      <c r="MR66" s="238"/>
      <c r="MS66" s="138"/>
      <c r="MT66" s="138"/>
      <c r="MU66" s="174">
        <f t="shared" si="97"/>
        <v>0</v>
      </c>
      <c r="MV66" s="238"/>
      <c r="MW66" s="138"/>
      <c r="MX66" s="138"/>
      <c r="MY66" s="174">
        <f t="shared" si="98"/>
        <v>0</v>
      </c>
      <c r="MZ66" s="238"/>
      <c r="NA66" s="240"/>
      <c r="NB66" s="240"/>
      <c r="NC66" s="201">
        <f t="shared" si="122"/>
        <v>0</v>
      </c>
      <c r="ND66" s="241"/>
      <c r="NE66" s="240"/>
      <c r="NF66" s="240"/>
      <c r="NG66" s="201">
        <f t="shared" si="123"/>
        <v>0</v>
      </c>
      <c r="NH66" s="241"/>
      <c r="NI66" s="240">
        <v>1</v>
      </c>
      <c r="NJ66" s="240"/>
      <c r="NK66" s="201">
        <f t="shared" si="124"/>
        <v>1</v>
      </c>
      <c r="NL66" s="241"/>
      <c r="NM66" s="240"/>
      <c r="NN66" s="240">
        <v>1</v>
      </c>
      <c r="NO66" s="201">
        <f t="shared" si="125"/>
        <v>0</v>
      </c>
      <c r="NP66" s="241"/>
      <c r="NQ66" s="234"/>
      <c r="NR66" s="234"/>
      <c r="NS66" s="189">
        <f t="shared" si="126"/>
        <v>0</v>
      </c>
      <c r="NT66" s="242"/>
      <c r="NU66" s="234"/>
      <c r="NV66" s="234"/>
      <c r="NW66" s="189">
        <f t="shared" si="99"/>
        <v>0</v>
      </c>
      <c r="NX66" s="242"/>
      <c r="NY66" s="234"/>
      <c r="NZ66" s="234"/>
      <c r="OA66" s="189">
        <f t="shared" si="100"/>
        <v>0</v>
      </c>
      <c r="OB66" s="242"/>
      <c r="OC66" s="234"/>
      <c r="OD66" s="234"/>
      <c r="OE66" s="189">
        <f t="shared" si="101"/>
        <v>0</v>
      </c>
      <c r="OF66" s="242"/>
      <c r="OG66" s="234"/>
      <c r="OH66" s="234"/>
      <c r="OI66" s="189">
        <f t="shared" si="102"/>
        <v>0</v>
      </c>
      <c r="OJ66" s="242"/>
      <c r="OK66" s="234"/>
      <c r="OL66" s="234"/>
      <c r="OM66" s="189">
        <f t="shared" si="103"/>
        <v>0</v>
      </c>
      <c r="ON66" s="242"/>
      <c r="OO66" s="234"/>
      <c r="OP66" s="234"/>
      <c r="OQ66" s="189">
        <f t="shared" si="127"/>
        <v>0</v>
      </c>
      <c r="OR66" s="242"/>
      <c r="OS66" s="234"/>
      <c r="OT66" s="234"/>
      <c r="OU66" s="189">
        <f t="shared" si="128"/>
        <v>0</v>
      </c>
      <c r="OV66" s="242"/>
      <c r="OW66" s="234"/>
      <c r="OX66" s="234"/>
      <c r="OY66" s="189">
        <f t="shared" si="129"/>
        <v>0</v>
      </c>
      <c r="OZ66" s="242"/>
      <c r="PA66" s="234"/>
      <c r="PB66" s="234"/>
      <c r="PC66" s="189">
        <f t="shared" si="130"/>
        <v>0</v>
      </c>
      <c r="PD66" s="242"/>
      <c r="PE66" s="234"/>
      <c r="PF66" s="234"/>
      <c r="PG66" s="189">
        <f t="shared" si="131"/>
        <v>0</v>
      </c>
      <c r="PH66" s="242"/>
      <c r="PI66" s="234"/>
      <c r="PJ66" s="234"/>
      <c r="PK66" s="189">
        <f t="shared" si="132"/>
        <v>0</v>
      </c>
      <c r="PL66" s="242"/>
      <c r="PM66" s="234"/>
      <c r="PN66" s="234"/>
      <c r="PO66" s="189">
        <f t="shared" si="133"/>
        <v>0</v>
      </c>
      <c r="PP66" s="242"/>
      <c r="PQ66" s="234"/>
      <c r="PR66" s="234"/>
      <c r="PS66" s="189">
        <f t="shared" si="134"/>
        <v>0</v>
      </c>
      <c r="PT66" s="242"/>
      <c r="PU66" s="234"/>
      <c r="PV66" s="234"/>
      <c r="PW66" s="189">
        <f t="shared" si="135"/>
        <v>0</v>
      </c>
      <c r="PX66" s="242"/>
      <c r="PY66" s="234"/>
      <c r="PZ66" s="234"/>
      <c r="QA66" s="189">
        <f t="shared" si="136"/>
        <v>0</v>
      </c>
      <c r="QB66" s="242"/>
      <c r="QC66" s="234"/>
      <c r="QD66" s="234"/>
      <c r="QE66" s="189">
        <f t="shared" si="137"/>
        <v>0</v>
      </c>
      <c r="QF66" s="242"/>
      <c r="QG66" s="234"/>
      <c r="QH66" s="234"/>
      <c r="QI66" s="189">
        <f t="shared" si="138"/>
        <v>0</v>
      </c>
      <c r="QJ66" s="242"/>
      <c r="QK66" s="234"/>
      <c r="QL66" s="234"/>
      <c r="QM66" s="189">
        <f t="shared" si="139"/>
        <v>0</v>
      </c>
      <c r="QN66" s="242"/>
      <c r="QO66" s="234"/>
      <c r="QP66" s="234"/>
      <c r="QQ66" s="189">
        <f t="shared" si="140"/>
        <v>0</v>
      </c>
      <c r="QR66" s="242"/>
      <c r="QS66" s="203"/>
      <c r="QT66" s="234"/>
      <c r="QU66" s="189">
        <f t="shared" si="141"/>
        <v>0</v>
      </c>
      <c r="QV66" s="242"/>
      <c r="QW66" s="203"/>
      <c r="QX66" s="234"/>
      <c r="QY66" s="189">
        <f t="shared" si="142"/>
        <v>0</v>
      </c>
      <c r="QZ66" s="242"/>
      <c r="RA66" s="203"/>
      <c r="RB66" s="234"/>
      <c r="RC66" s="189">
        <f t="shared" si="143"/>
        <v>0</v>
      </c>
      <c r="RD66" s="242"/>
      <c r="RE66" s="203"/>
      <c r="RF66" s="234"/>
      <c r="RG66" s="189">
        <f t="shared" si="144"/>
        <v>0</v>
      </c>
      <c r="RH66" s="242"/>
      <c r="RI66" s="203"/>
      <c r="RJ66" s="234"/>
      <c r="RK66" s="189">
        <f t="shared" si="145"/>
        <v>0</v>
      </c>
      <c r="RL66" s="242"/>
      <c r="RM66" s="203"/>
      <c r="RN66" s="234"/>
      <c r="RO66" s="189">
        <f t="shared" si="146"/>
        <v>0</v>
      </c>
      <c r="RP66" s="242"/>
      <c r="RQ66" s="203"/>
      <c r="RR66" s="234"/>
      <c r="RS66" s="189">
        <f t="shared" si="147"/>
        <v>0</v>
      </c>
      <c r="RT66" s="242"/>
      <c r="RU66" s="203">
        <v>1</v>
      </c>
      <c r="RV66" s="234"/>
      <c r="RW66" s="189">
        <f t="shared" si="148"/>
        <v>1</v>
      </c>
      <c r="RX66" s="242"/>
      <c r="RY66" s="203"/>
      <c r="RZ66" s="234"/>
      <c r="SA66" s="189">
        <f t="shared" si="104"/>
        <v>1</v>
      </c>
      <c r="SB66" s="242"/>
      <c r="SC66" s="203"/>
      <c r="SD66" s="234"/>
      <c r="SE66" s="189">
        <f t="shared" si="105"/>
        <v>1</v>
      </c>
      <c r="SF66" s="242"/>
      <c r="SG66" s="203"/>
      <c r="SH66" s="234"/>
      <c r="SI66" s="189">
        <f t="shared" si="106"/>
        <v>1</v>
      </c>
      <c r="SJ66" s="242"/>
      <c r="SK66" s="203"/>
      <c r="SL66" s="234"/>
      <c r="SM66" s="189">
        <f t="shared" si="107"/>
        <v>1</v>
      </c>
      <c r="SN66" s="242"/>
      <c r="SO66" s="203"/>
      <c r="SP66" s="234"/>
      <c r="SQ66" s="189">
        <f t="shared" si="108"/>
        <v>1</v>
      </c>
      <c r="SR66" s="242"/>
      <c r="SS66" s="203"/>
      <c r="ST66" s="234"/>
      <c r="SU66" s="189">
        <f t="shared" si="109"/>
        <v>1</v>
      </c>
      <c r="SV66" s="242"/>
      <c r="SW66" s="203"/>
      <c r="SX66" s="234"/>
      <c r="SY66" s="189">
        <f t="shared" si="110"/>
        <v>1</v>
      </c>
      <c r="SZ66" s="242"/>
      <c r="TA66" s="203"/>
      <c r="TB66" s="234"/>
      <c r="TC66" s="189">
        <f t="shared" si="111"/>
        <v>1</v>
      </c>
      <c r="TD66" s="242"/>
      <c r="TE66" s="204">
        <f t="shared" si="112"/>
        <v>0</v>
      </c>
      <c r="TF66" s="205">
        <f t="shared" si="113"/>
        <v>0</v>
      </c>
      <c r="TG66" s="123"/>
      <c r="TH66" s="204">
        <f t="shared" si="114"/>
        <v>0</v>
      </c>
      <c r="TI66" s="205">
        <f t="shared" si="115"/>
        <v>0</v>
      </c>
      <c r="TJ66" s="124"/>
      <c r="TK66" s="204">
        <f t="shared" si="116"/>
        <v>2</v>
      </c>
      <c r="TL66" s="205">
        <f t="shared" si="117"/>
        <v>7.407407407407407E-2</v>
      </c>
      <c r="TM66" s="124"/>
      <c r="TN66" s="204">
        <f t="shared" si="118"/>
        <v>2</v>
      </c>
      <c r="TO66" s="205">
        <f t="shared" si="119"/>
        <v>2.5316455696202531E-2</v>
      </c>
    </row>
    <row r="67" spans="1:535" ht="28.5" hidden="1" x14ac:dyDescent="0.45">
      <c r="A67" s="207">
        <v>63</v>
      </c>
      <c r="B67" s="298" t="s">
        <v>351</v>
      </c>
      <c r="C67" s="222" t="s">
        <v>122</v>
      </c>
      <c r="D67" s="211">
        <v>2</v>
      </c>
      <c r="E67" s="223"/>
      <c r="F67" s="224"/>
      <c r="G67" s="211">
        <f t="shared" si="149"/>
        <v>2</v>
      </c>
      <c r="H67" s="225"/>
      <c r="I67" s="223"/>
      <c r="J67" s="224"/>
      <c r="K67" s="211">
        <v>2</v>
      </c>
      <c r="L67" s="225"/>
      <c r="M67" s="223"/>
      <c r="N67" s="224"/>
      <c r="O67" s="211">
        <v>2</v>
      </c>
      <c r="P67" s="226"/>
      <c r="Q67" s="223"/>
      <c r="R67" s="224"/>
      <c r="S67" s="211">
        <v>2</v>
      </c>
      <c r="T67" s="225"/>
      <c r="U67" s="227"/>
      <c r="V67" s="246"/>
      <c r="W67" s="165">
        <f t="shared" si="150"/>
        <v>2</v>
      </c>
      <c r="X67" s="229"/>
      <c r="Y67" s="229"/>
      <c r="Z67" s="165">
        <f t="shared" si="13"/>
        <v>2</v>
      </c>
      <c r="AA67" s="137"/>
      <c r="AB67" s="138"/>
      <c r="AC67" s="169">
        <f t="shared" si="14"/>
        <v>2</v>
      </c>
      <c r="AD67" s="137"/>
      <c r="AE67" s="138"/>
      <c r="AF67" s="169">
        <f t="shared" si="15"/>
        <v>2</v>
      </c>
      <c r="AG67" s="138"/>
      <c r="AH67" s="138"/>
      <c r="AI67" s="170">
        <f t="shared" si="16"/>
        <v>2</v>
      </c>
      <c r="AJ67" s="137"/>
      <c r="AK67" s="137"/>
      <c r="AL67" s="141"/>
      <c r="AM67" s="172">
        <f t="shared" si="17"/>
        <v>2</v>
      </c>
      <c r="AN67" s="137"/>
      <c r="AO67" s="141"/>
      <c r="AP67" s="141"/>
      <c r="AQ67" s="172">
        <f t="shared" si="18"/>
        <v>2</v>
      </c>
      <c r="AR67" s="141"/>
      <c r="AS67" s="137"/>
      <c r="AT67" s="141"/>
      <c r="AU67" s="172">
        <f t="shared" si="19"/>
        <v>2</v>
      </c>
      <c r="AV67" s="138"/>
      <c r="AW67" s="138"/>
      <c r="AX67" s="138"/>
      <c r="AY67" s="169">
        <f t="shared" si="20"/>
        <v>2</v>
      </c>
      <c r="AZ67" s="138"/>
      <c r="BA67" s="138"/>
      <c r="BB67" s="169">
        <f t="shared" si="21"/>
        <v>2</v>
      </c>
      <c r="BC67" s="138"/>
      <c r="BD67" s="138"/>
      <c r="BE67" s="169">
        <f t="shared" si="22"/>
        <v>2</v>
      </c>
      <c r="BF67" s="138"/>
      <c r="BG67" s="138"/>
      <c r="BH67" s="174">
        <f t="shared" si="1"/>
        <v>2</v>
      </c>
      <c r="BI67" s="138"/>
      <c r="BJ67" s="138"/>
      <c r="BK67" s="174">
        <f t="shared" si="23"/>
        <v>2</v>
      </c>
      <c r="BL67" s="138"/>
      <c r="BM67" s="138"/>
      <c r="BN67" s="174">
        <f t="shared" si="24"/>
        <v>2</v>
      </c>
      <c r="BO67" s="138"/>
      <c r="BP67" s="138"/>
      <c r="BQ67" s="174">
        <f t="shared" si="25"/>
        <v>2</v>
      </c>
      <c r="BR67" s="138"/>
      <c r="BS67" s="138"/>
      <c r="BT67" s="174">
        <f t="shared" si="151"/>
        <v>2</v>
      </c>
      <c r="BU67" s="138"/>
      <c r="BV67" s="138"/>
      <c r="BW67" s="174">
        <f t="shared" si="26"/>
        <v>2</v>
      </c>
      <c r="BX67" s="138"/>
      <c r="BY67" s="138"/>
      <c r="BZ67" s="174">
        <f t="shared" si="27"/>
        <v>2</v>
      </c>
      <c r="CA67" s="138"/>
      <c r="CB67" s="138"/>
      <c r="CC67" s="175">
        <f t="shared" si="28"/>
        <v>2</v>
      </c>
      <c r="CD67" s="141"/>
      <c r="CE67" s="141"/>
      <c r="CF67" s="176">
        <f t="shared" si="29"/>
        <v>2</v>
      </c>
      <c r="CG67" s="141"/>
      <c r="CH67" s="141"/>
      <c r="CI67" s="176">
        <f t="shared" si="30"/>
        <v>2</v>
      </c>
      <c r="CJ67" s="141"/>
      <c r="CK67" s="141"/>
      <c r="CL67" s="177">
        <f t="shared" si="31"/>
        <v>2</v>
      </c>
      <c r="CM67" s="141"/>
      <c r="CN67" s="141"/>
      <c r="CO67" s="141">
        <v>2</v>
      </c>
      <c r="CP67" s="177">
        <f t="shared" si="32"/>
        <v>0</v>
      </c>
      <c r="CQ67" s="141"/>
      <c r="CR67" s="141"/>
      <c r="CS67" s="141"/>
      <c r="CT67" s="176">
        <f t="shared" si="33"/>
        <v>0</v>
      </c>
      <c r="CU67" s="230"/>
      <c r="CV67" s="141"/>
      <c r="CW67" s="141"/>
      <c r="CX67" s="176">
        <f t="shared" si="34"/>
        <v>0</v>
      </c>
      <c r="CY67" s="141"/>
      <c r="CZ67" s="141"/>
      <c r="DA67" s="141"/>
      <c r="DB67" s="176">
        <f t="shared" si="3"/>
        <v>0</v>
      </c>
      <c r="DC67" s="141"/>
      <c r="DD67" s="141"/>
      <c r="DE67" s="175">
        <f t="shared" si="35"/>
        <v>0</v>
      </c>
      <c r="DF67" s="179"/>
      <c r="DG67" s="141"/>
      <c r="DH67" s="141"/>
      <c r="DI67" s="176">
        <f t="shared" si="36"/>
        <v>0</v>
      </c>
      <c r="DJ67" s="180"/>
      <c r="DK67" s="180"/>
      <c r="DL67" s="176">
        <f t="shared" si="37"/>
        <v>0</v>
      </c>
      <c r="DM67" s="141"/>
      <c r="DN67" s="141"/>
      <c r="DO67" s="177">
        <f t="shared" si="38"/>
        <v>0</v>
      </c>
      <c r="DP67" s="137"/>
      <c r="DQ67" s="141"/>
      <c r="DR67" s="141"/>
      <c r="DS67" s="177">
        <f t="shared" si="39"/>
        <v>0</v>
      </c>
      <c r="DT67" s="137"/>
      <c r="DU67" s="141"/>
      <c r="DV67" s="141"/>
      <c r="DW67" s="177">
        <f t="shared" si="40"/>
        <v>0</v>
      </c>
      <c r="DX67" s="141"/>
      <c r="DY67" s="141"/>
      <c r="DZ67" s="177">
        <f t="shared" si="41"/>
        <v>0</v>
      </c>
      <c r="EA67" s="138"/>
      <c r="EB67" s="138"/>
      <c r="EC67" s="175">
        <f t="shared" si="42"/>
        <v>0</v>
      </c>
      <c r="ED67" s="137"/>
      <c r="EE67" s="138"/>
      <c r="EF67" s="138"/>
      <c r="EG67" s="174">
        <f t="shared" si="43"/>
        <v>0</v>
      </c>
      <c r="EH67" s="138"/>
      <c r="EI67" s="138"/>
      <c r="EJ67" s="174">
        <f t="shared" si="44"/>
        <v>0</v>
      </c>
      <c r="EK67" s="231"/>
      <c r="EL67" s="231"/>
      <c r="EM67" s="182">
        <f t="shared" si="45"/>
        <v>0</v>
      </c>
      <c r="EN67" s="137"/>
      <c r="EO67" s="231"/>
      <c r="EP67" s="231"/>
      <c r="EQ67" s="182">
        <f t="shared" si="46"/>
        <v>0</v>
      </c>
      <c r="ER67" s="232"/>
      <c r="ES67" s="232"/>
      <c r="ET67" s="184">
        <f t="shared" si="47"/>
        <v>0</v>
      </c>
      <c r="EU67" s="137"/>
      <c r="EV67" s="232"/>
      <c r="EW67" s="232"/>
      <c r="EX67" s="184">
        <f t="shared" si="48"/>
        <v>0</v>
      </c>
      <c r="EY67" s="233"/>
      <c r="EZ67" s="231"/>
      <c r="FA67" s="231"/>
      <c r="FB67" s="184">
        <f t="shared" si="49"/>
        <v>0</v>
      </c>
      <c r="FC67" s="231"/>
      <c r="FD67" s="231"/>
      <c r="FE67" s="182">
        <f t="shared" si="50"/>
        <v>0</v>
      </c>
      <c r="FF67" s="231"/>
      <c r="FG67" s="231"/>
      <c r="FH67" s="182">
        <f t="shared" si="51"/>
        <v>0</v>
      </c>
      <c r="FI67" s="231"/>
      <c r="FJ67" s="231"/>
      <c r="FK67" s="182">
        <f t="shared" si="52"/>
        <v>0</v>
      </c>
      <c r="FL67" s="231"/>
      <c r="FM67" s="231"/>
      <c r="FN67" s="182">
        <f t="shared" si="53"/>
        <v>0</v>
      </c>
      <c r="FO67" s="137"/>
      <c r="FP67" s="231"/>
      <c r="FQ67" s="231"/>
      <c r="FR67" s="182">
        <f t="shared" si="54"/>
        <v>0</v>
      </c>
      <c r="FS67" s="137"/>
      <c r="FT67" s="231"/>
      <c r="FU67" s="231"/>
      <c r="FV67" s="182">
        <f t="shared" si="55"/>
        <v>0</v>
      </c>
      <c r="FW67" s="137"/>
      <c r="FX67" s="231"/>
      <c r="FY67" s="231"/>
      <c r="FZ67" s="182">
        <f t="shared" si="56"/>
        <v>0</v>
      </c>
      <c r="GA67" s="231"/>
      <c r="GB67" s="231"/>
      <c r="GC67" s="182">
        <f t="shared" si="57"/>
        <v>0</v>
      </c>
      <c r="GD67" s="231"/>
      <c r="GE67" s="231"/>
      <c r="GF67" s="188">
        <f t="shared" si="58"/>
        <v>0</v>
      </c>
      <c r="GG67" s="137"/>
      <c r="GH67" s="231">
        <v>2</v>
      </c>
      <c r="GI67" s="231"/>
      <c r="GJ67" s="188">
        <f t="shared" si="120"/>
        <v>2</v>
      </c>
      <c r="GK67" s="137"/>
      <c r="GL67" s="231"/>
      <c r="GM67" s="231"/>
      <c r="GN67" s="182">
        <f t="shared" si="121"/>
        <v>2</v>
      </c>
      <c r="GO67" s="231"/>
      <c r="GP67" s="231"/>
      <c r="GQ67" s="182">
        <f t="shared" si="59"/>
        <v>2</v>
      </c>
      <c r="GR67" s="231"/>
      <c r="GS67" s="231"/>
      <c r="GT67" s="182">
        <f t="shared" si="60"/>
        <v>2</v>
      </c>
      <c r="GU67" s="231"/>
      <c r="GV67" s="231"/>
      <c r="GW67" s="182">
        <f t="shared" si="61"/>
        <v>2</v>
      </c>
      <c r="GX67" s="231"/>
      <c r="GY67" s="231"/>
      <c r="GZ67" s="182">
        <f t="shared" si="62"/>
        <v>2</v>
      </c>
      <c r="HA67" s="138"/>
      <c r="HB67" s="231"/>
      <c r="HC67" s="182">
        <f t="shared" si="63"/>
        <v>2</v>
      </c>
      <c r="HD67" s="138"/>
      <c r="HE67" s="231"/>
      <c r="HF67" s="182">
        <f t="shared" si="64"/>
        <v>2</v>
      </c>
      <c r="HG67" s="231"/>
      <c r="HH67" s="231"/>
      <c r="HI67" s="182">
        <f t="shared" si="4"/>
        <v>2</v>
      </c>
      <c r="HJ67" s="231"/>
      <c r="HK67" s="231"/>
      <c r="HL67" s="182">
        <f t="shared" si="5"/>
        <v>2</v>
      </c>
      <c r="HM67" s="137"/>
      <c r="HN67" s="231"/>
      <c r="HO67" s="231"/>
      <c r="HP67" s="182">
        <f t="shared" si="65"/>
        <v>2</v>
      </c>
      <c r="HQ67" s="231"/>
      <c r="HR67" s="231"/>
      <c r="HS67" s="231"/>
      <c r="HT67" s="182">
        <f t="shared" si="66"/>
        <v>2</v>
      </c>
      <c r="HU67" s="231"/>
      <c r="HV67" s="231"/>
      <c r="HW67" s="231"/>
      <c r="HX67" s="182">
        <f t="shared" si="67"/>
        <v>2</v>
      </c>
      <c r="HY67" s="231"/>
      <c r="HZ67" s="231"/>
      <c r="IA67" s="182">
        <f t="shared" si="68"/>
        <v>2</v>
      </c>
      <c r="IB67" s="231"/>
      <c r="IC67" s="231"/>
      <c r="ID67" s="182">
        <f t="shared" si="69"/>
        <v>2</v>
      </c>
      <c r="IE67" s="138"/>
      <c r="IF67" s="138"/>
      <c r="IG67" s="175">
        <f t="shared" si="70"/>
        <v>2</v>
      </c>
      <c r="IH67" s="137"/>
      <c r="II67" s="138"/>
      <c r="IJ67" s="138"/>
      <c r="IK67" s="175">
        <f t="shared" si="71"/>
        <v>2</v>
      </c>
      <c r="IL67" s="137"/>
      <c r="IM67" s="231"/>
      <c r="IN67" s="231"/>
      <c r="IO67" s="182">
        <f t="shared" si="72"/>
        <v>2</v>
      </c>
      <c r="IP67" s="231"/>
      <c r="IQ67" s="231"/>
      <c r="IR67" s="182">
        <f t="shared" si="6"/>
        <v>2</v>
      </c>
      <c r="IS67" s="231"/>
      <c r="IT67" s="231"/>
      <c r="IU67" s="182">
        <f t="shared" si="7"/>
        <v>2</v>
      </c>
      <c r="IV67" s="231"/>
      <c r="IW67" s="231"/>
      <c r="IX67" s="182">
        <f t="shared" si="8"/>
        <v>2</v>
      </c>
      <c r="IY67" s="234"/>
      <c r="IZ67" s="234"/>
      <c r="JA67" s="189">
        <f t="shared" si="9"/>
        <v>2</v>
      </c>
      <c r="JB67" s="234"/>
      <c r="JC67" s="234"/>
      <c r="JD67" s="189">
        <f t="shared" si="73"/>
        <v>2</v>
      </c>
      <c r="JE67" s="234"/>
      <c r="JF67" s="234"/>
      <c r="JG67" s="189">
        <f t="shared" si="74"/>
        <v>2</v>
      </c>
      <c r="JH67" s="141"/>
      <c r="JI67" s="141"/>
      <c r="JJ67" s="190">
        <f t="shared" si="75"/>
        <v>2</v>
      </c>
      <c r="JK67" s="137"/>
      <c r="JL67" s="141"/>
      <c r="JM67" s="141"/>
      <c r="JN67" s="190">
        <f t="shared" si="76"/>
        <v>2</v>
      </c>
      <c r="JO67" s="137"/>
      <c r="JP67" s="235"/>
      <c r="JQ67" s="235"/>
      <c r="JR67" s="191">
        <f t="shared" si="77"/>
        <v>2</v>
      </c>
      <c r="JS67" s="155"/>
      <c r="JT67" s="236"/>
      <c r="JU67" s="236"/>
      <c r="JV67" s="194">
        <f t="shared" si="78"/>
        <v>2</v>
      </c>
      <c r="JW67" s="235"/>
      <c r="JX67" s="235"/>
      <c r="JY67" s="194">
        <f t="shared" si="79"/>
        <v>2</v>
      </c>
      <c r="JZ67" s="138"/>
      <c r="KA67" s="138"/>
      <c r="KB67" s="190">
        <f t="shared" si="80"/>
        <v>2</v>
      </c>
      <c r="KC67" s="155"/>
      <c r="KD67" s="138"/>
      <c r="KE67" s="138"/>
      <c r="KF67" s="190">
        <f t="shared" si="81"/>
        <v>2</v>
      </c>
      <c r="KG67" s="234"/>
      <c r="KH67" s="234"/>
      <c r="KI67" s="191">
        <f t="shared" si="82"/>
        <v>2</v>
      </c>
      <c r="KJ67" s="155"/>
      <c r="KK67" s="234"/>
      <c r="KL67" s="234"/>
      <c r="KM67" s="191">
        <f t="shared" si="83"/>
        <v>2</v>
      </c>
      <c r="KN67" s="155"/>
      <c r="KO67" s="234"/>
      <c r="KP67" s="234"/>
      <c r="KQ67" s="191">
        <f t="shared" si="84"/>
        <v>2</v>
      </c>
      <c r="KR67" s="138"/>
      <c r="KS67" s="138"/>
      <c r="KT67" s="174">
        <f t="shared" si="85"/>
        <v>2</v>
      </c>
      <c r="KU67" s="138"/>
      <c r="KV67" s="138"/>
      <c r="KW67" s="138"/>
      <c r="KX67" s="194">
        <f t="shared" si="86"/>
        <v>2</v>
      </c>
      <c r="KY67" s="236"/>
      <c r="KZ67" s="236"/>
      <c r="LA67" s="236"/>
      <c r="LB67" s="194">
        <f t="shared" si="87"/>
        <v>2</v>
      </c>
      <c r="LC67" s="236"/>
      <c r="LD67" s="236"/>
      <c r="LE67" s="194">
        <f t="shared" si="10"/>
        <v>2</v>
      </c>
      <c r="LF67" s="138"/>
      <c r="LG67" s="138"/>
      <c r="LH67" s="174">
        <f t="shared" si="11"/>
        <v>2</v>
      </c>
      <c r="LI67" s="237"/>
      <c r="LJ67" s="237">
        <v>1</v>
      </c>
      <c r="LK67" s="196">
        <f t="shared" si="88"/>
        <v>1</v>
      </c>
      <c r="LL67" s="138"/>
      <c r="LM67" s="138"/>
      <c r="LN67" s="138"/>
      <c r="LO67" s="174">
        <f t="shared" si="89"/>
        <v>1</v>
      </c>
      <c r="LP67" s="138"/>
      <c r="LQ67" s="138"/>
      <c r="LR67" s="138"/>
      <c r="LS67" s="174">
        <f t="shared" si="90"/>
        <v>1</v>
      </c>
      <c r="LT67" s="238"/>
      <c r="LU67" s="138"/>
      <c r="LV67" s="138"/>
      <c r="LW67" s="174">
        <f t="shared" si="91"/>
        <v>1</v>
      </c>
      <c r="LX67" s="238"/>
      <c r="LY67" s="138"/>
      <c r="LZ67" s="138"/>
      <c r="MA67" s="174">
        <f t="shared" si="92"/>
        <v>1</v>
      </c>
      <c r="MB67" s="238"/>
      <c r="MC67" s="138"/>
      <c r="MD67" s="138"/>
      <c r="ME67" s="174">
        <f t="shared" si="93"/>
        <v>1</v>
      </c>
      <c r="MF67" s="238"/>
      <c r="MG67" s="231"/>
      <c r="MH67" s="231"/>
      <c r="MI67" s="182">
        <f t="shared" si="94"/>
        <v>1</v>
      </c>
      <c r="MJ67" s="239"/>
      <c r="MK67" s="231"/>
      <c r="ML67" s="231"/>
      <c r="MM67" s="182">
        <f t="shared" si="95"/>
        <v>1</v>
      </c>
      <c r="MN67" s="239"/>
      <c r="MO67" s="138"/>
      <c r="MP67" s="138"/>
      <c r="MQ67" s="174">
        <f t="shared" si="96"/>
        <v>1</v>
      </c>
      <c r="MR67" s="238"/>
      <c r="MS67" s="138"/>
      <c r="MT67" s="138"/>
      <c r="MU67" s="174">
        <f t="shared" si="97"/>
        <v>1</v>
      </c>
      <c r="MV67" s="238"/>
      <c r="MW67" s="138"/>
      <c r="MX67" s="138"/>
      <c r="MY67" s="174">
        <f t="shared" si="98"/>
        <v>1</v>
      </c>
      <c r="MZ67" s="238"/>
      <c r="NA67" s="240"/>
      <c r="NB67" s="240"/>
      <c r="NC67" s="201">
        <f t="shared" si="122"/>
        <v>1</v>
      </c>
      <c r="ND67" s="241"/>
      <c r="NE67" s="240"/>
      <c r="NF67" s="240"/>
      <c r="NG67" s="201">
        <f t="shared" si="123"/>
        <v>1</v>
      </c>
      <c r="NH67" s="241"/>
      <c r="NI67" s="240">
        <v>1</v>
      </c>
      <c r="NJ67" s="240"/>
      <c r="NK67" s="201">
        <f t="shared" si="124"/>
        <v>2</v>
      </c>
      <c r="NL67" s="241"/>
      <c r="NM67" s="240"/>
      <c r="NN67" s="240">
        <v>1</v>
      </c>
      <c r="NO67" s="201">
        <f t="shared" si="125"/>
        <v>1</v>
      </c>
      <c r="NP67" s="241"/>
      <c r="NQ67" s="234"/>
      <c r="NR67" s="234"/>
      <c r="NS67" s="189">
        <f t="shared" si="126"/>
        <v>1</v>
      </c>
      <c r="NT67" s="242"/>
      <c r="NU67" s="234"/>
      <c r="NV67" s="234"/>
      <c r="NW67" s="189">
        <f t="shared" si="99"/>
        <v>1</v>
      </c>
      <c r="NX67" s="242"/>
      <c r="NY67" s="234"/>
      <c r="NZ67" s="234"/>
      <c r="OA67" s="189">
        <f t="shared" si="100"/>
        <v>1</v>
      </c>
      <c r="OB67" s="242"/>
      <c r="OC67" s="234"/>
      <c r="OD67" s="234"/>
      <c r="OE67" s="189">
        <f t="shared" si="101"/>
        <v>1</v>
      </c>
      <c r="OF67" s="242"/>
      <c r="OG67" s="234"/>
      <c r="OH67" s="234"/>
      <c r="OI67" s="189">
        <f t="shared" si="102"/>
        <v>1</v>
      </c>
      <c r="OJ67" s="242"/>
      <c r="OK67" s="234"/>
      <c r="OL67" s="234"/>
      <c r="OM67" s="189">
        <f t="shared" si="103"/>
        <v>1</v>
      </c>
      <c r="ON67" s="242"/>
      <c r="OO67" s="234"/>
      <c r="OP67" s="234"/>
      <c r="OQ67" s="189">
        <f t="shared" si="127"/>
        <v>1</v>
      </c>
      <c r="OR67" s="242"/>
      <c r="OS67" s="234"/>
      <c r="OT67" s="234"/>
      <c r="OU67" s="189">
        <f t="shared" si="128"/>
        <v>1</v>
      </c>
      <c r="OV67" s="242"/>
      <c r="OW67" s="234"/>
      <c r="OX67" s="234"/>
      <c r="OY67" s="189">
        <f t="shared" si="129"/>
        <v>1</v>
      </c>
      <c r="OZ67" s="242"/>
      <c r="PA67" s="234"/>
      <c r="PB67" s="234"/>
      <c r="PC67" s="189">
        <f t="shared" si="130"/>
        <v>1</v>
      </c>
      <c r="PD67" s="242"/>
      <c r="PE67" s="234"/>
      <c r="PF67" s="234"/>
      <c r="PG67" s="189">
        <f t="shared" si="131"/>
        <v>1</v>
      </c>
      <c r="PH67" s="242"/>
      <c r="PI67" s="234"/>
      <c r="PJ67" s="234"/>
      <c r="PK67" s="189">
        <f t="shared" si="132"/>
        <v>1</v>
      </c>
      <c r="PL67" s="242"/>
      <c r="PM67" s="234"/>
      <c r="PN67" s="234"/>
      <c r="PO67" s="189">
        <f t="shared" si="133"/>
        <v>1</v>
      </c>
      <c r="PP67" s="242"/>
      <c r="PQ67" s="234"/>
      <c r="PR67" s="234"/>
      <c r="PS67" s="189">
        <f t="shared" si="134"/>
        <v>1</v>
      </c>
      <c r="PT67" s="242"/>
      <c r="PU67" s="234"/>
      <c r="PV67" s="234"/>
      <c r="PW67" s="189">
        <f t="shared" si="135"/>
        <v>1</v>
      </c>
      <c r="PX67" s="242"/>
      <c r="PY67" s="234"/>
      <c r="PZ67" s="234"/>
      <c r="QA67" s="189">
        <f t="shared" si="136"/>
        <v>1</v>
      </c>
      <c r="QB67" s="242"/>
      <c r="QC67" s="234"/>
      <c r="QD67" s="234"/>
      <c r="QE67" s="189">
        <f t="shared" si="137"/>
        <v>1</v>
      </c>
      <c r="QF67" s="242"/>
      <c r="QG67" s="234"/>
      <c r="QH67" s="234"/>
      <c r="QI67" s="189">
        <f t="shared" si="138"/>
        <v>1</v>
      </c>
      <c r="QJ67" s="242"/>
      <c r="QK67" s="234"/>
      <c r="QL67" s="234"/>
      <c r="QM67" s="189">
        <f t="shared" si="139"/>
        <v>1</v>
      </c>
      <c r="QN67" s="242"/>
      <c r="QO67" s="234"/>
      <c r="QP67" s="234"/>
      <c r="QQ67" s="189">
        <f t="shared" si="140"/>
        <v>1</v>
      </c>
      <c r="QR67" s="242"/>
      <c r="QS67" s="203"/>
      <c r="QT67" s="234"/>
      <c r="QU67" s="189">
        <f t="shared" si="141"/>
        <v>1</v>
      </c>
      <c r="QV67" s="242"/>
      <c r="QW67" s="203"/>
      <c r="QX67" s="234"/>
      <c r="QY67" s="189">
        <f t="shared" si="142"/>
        <v>1</v>
      </c>
      <c r="QZ67" s="242"/>
      <c r="RA67" s="203"/>
      <c r="RB67" s="234"/>
      <c r="RC67" s="189">
        <f t="shared" si="143"/>
        <v>1</v>
      </c>
      <c r="RD67" s="242"/>
      <c r="RE67" s="203"/>
      <c r="RF67" s="234"/>
      <c r="RG67" s="189">
        <f t="shared" si="144"/>
        <v>1</v>
      </c>
      <c r="RH67" s="242"/>
      <c r="RI67" s="203"/>
      <c r="RJ67" s="234"/>
      <c r="RK67" s="189">
        <f t="shared" si="145"/>
        <v>1</v>
      </c>
      <c r="RL67" s="242"/>
      <c r="RM67" s="203"/>
      <c r="RN67" s="234"/>
      <c r="RO67" s="189">
        <f t="shared" si="146"/>
        <v>1</v>
      </c>
      <c r="RP67" s="242"/>
      <c r="RQ67" s="203"/>
      <c r="RR67" s="234"/>
      <c r="RS67" s="189">
        <f t="shared" si="147"/>
        <v>1</v>
      </c>
      <c r="RT67" s="242"/>
      <c r="RU67" s="203">
        <v>1</v>
      </c>
      <c r="RV67" s="234"/>
      <c r="RW67" s="189">
        <f t="shared" si="148"/>
        <v>2</v>
      </c>
      <c r="RX67" s="242"/>
      <c r="RY67" s="203"/>
      <c r="RZ67" s="234"/>
      <c r="SA67" s="189">
        <f t="shared" si="104"/>
        <v>2</v>
      </c>
      <c r="SB67" s="242"/>
      <c r="SC67" s="203"/>
      <c r="SD67" s="234"/>
      <c r="SE67" s="189">
        <f t="shared" si="105"/>
        <v>2</v>
      </c>
      <c r="SF67" s="242"/>
      <c r="SG67" s="203"/>
      <c r="SH67" s="234"/>
      <c r="SI67" s="189">
        <f t="shared" si="106"/>
        <v>2</v>
      </c>
      <c r="SJ67" s="242"/>
      <c r="SK67" s="203"/>
      <c r="SL67" s="234"/>
      <c r="SM67" s="189">
        <f t="shared" si="107"/>
        <v>2</v>
      </c>
      <c r="SN67" s="242"/>
      <c r="SO67" s="203"/>
      <c r="SP67" s="234"/>
      <c r="SQ67" s="189">
        <f t="shared" si="108"/>
        <v>2</v>
      </c>
      <c r="SR67" s="242"/>
      <c r="SS67" s="203"/>
      <c r="ST67" s="234"/>
      <c r="SU67" s="189">
        <f t="shared" si="109"/>
        <v>2</v>
      </c>
      <c r="SV67" s="242"/>
      <c r="SW67" s="203"/>
      <c r="SX67" s="234"/>
      <c r="SY67" s="189">
        <f t="shared" si="110"/>
        <v>2</v>
      </c>
      <c r="SZ67" s="242"/>
      <c r="TA67" s="203"/>
      <c r="TB67" s="234"/>
      <c r="TC67" s="189">
        <f t="shared" si="111"/>
        <v>2</v>
      </c>
      <c r="TD67" s="242"/>
      <c r="TE67" s="204">
        <f t="shared" si="112"/>
        <v>0</v>
      </c>
      <c r="TF67" s="205">
        <f t="shared" si="113"/>
        <v>0</v>
      </c>
      <c r="TG67" s="123"/>
      <c r="TH67" s="204">
        <f t="shared" si="114"/>
        <v>0</v>
      </c>
      <c r="TI67" s="205">
        <f t="shared" si="115"/>
        <v>0</v>
      </c>
      <c r="TJ67" s="124"/>
      <c r="TK67" s="204">
        <f t="shared" si="116"/>
        <v>2</v>
      </c>
      <c r="TL67" s="205">
        <f t="shared" si="117"/>
        <v>7.407407407407407E-2</v>
      </c>
      <c r="TM67" s="124"/>
      <c r="TN67" s="204">
        <f t="shared" si="118"/>
        <v>2</v>
      </c>
      <c r="TO67" s="205">
        <f t="shared" si="119"/>
        <v>2.5316455696202531E-2</v>
      </c>
    </row>
    <row r="68" spans="1:535" ht="28.5" hidden="1" x14ac:dyDescent="0.45">
      <c r="A68" s="207">
        <v>64</v>
      </c>
      <c r="B68" s="298" t="s">
        <v>352</v>
      </c>
      <c r="C68" s="222" t="s">
        <v>122</v>
      </c>
      <c r="D68" s="211">
        <v>4</v>
      </c>
      <c r="E68" s="223"/>
      <c r="F68" s="224"/>
      <c r="G68" s="211">
        <f t="shared" si="149"/>
        <v>4</v>
      </c>
      <c r="H68" s="225"/>
      <c r="I68" s="223"/>
      <c r="J68" s="224"/>
      <c r="K68" s="211">
        <v>4</v>
      </c>
      <c r="L68" s="225"/>
      <c r="M68" s="223"/>
      <c r="N68" s="224"/>
      <c r="O68" s="211">
        <v>4</v>
      </c>
      <c r="P68" s="226"/>
      <c r="Q68" s="223"/>
      <c r="R68" s="224"/>
      <c r="S68" s="211">
        <v>4</v>
      </c>
      <c r="T68" s="225"/>
      <c r="U68" s="227"/>
      <c r="V68" s="246"/>
      <c r="W68" s="165">
        <f t="shared" si="150"/>
        <v>4</v>
      </c>
      <c r="X68" s="229"/>
      <c r="Y68" s="229"/>
      <c r="Z68" s="165">
        <f t="shared" si="13"/>
        <v>4</v>
      </c>
      <c r="AA68" s="137"/>
      <c r="AB68" s="138"/>
      <c r="AC68" s="169">
        <f t="shared" si="14"/>
        <v>4</v>
      </c>
      <c r="AD68" s="137"/>
      <c r="AE68" s="138"/>
      <c r="AF68" s="169">
        <f t="shared" si="15"/>
        <v>4</v>
      </c>
      <c r="AG68" s="138"/>
      <c r="AH68" s="138"/>
      <c r="AI68" s="170">
        <f t="shared" si="16"/>
        <v>4</v>
      </c>
      <c r="AJ68" s="137"/>
      <c r="AK68" s="137"/>
      <c r="AL68" s="141"/>
      <c r="AM68" s="172">
        <f t="shared" si="17"/>
        <v>4</v>
      </c>
      <c r="AN68" s="137"/>
      <c r="AO68" s="141"/>
      <c r="AP68" s="141"/>
      <c r="AQ68" s="172">
        <f t="shared" si="18"/>
        <v>4</v>
      </c>
      <c r="AR68" s="141"/>
      <c r="AS68" s="137"/>
      <c r="AT68" s="141"/>
      <c r="AU68" s="172">
        <f t="shared" si="19"/>
        <v>4</v>
      </c>
      <c r="AV68" s="138"/>
      <c r="AW68" s="138"/>
      <c r="AX68" s="138"/>
      <c r="AY68" s="169">
        <f t="shared" si="20"/>
        <v>4</v>
      </c>
      <c r="AZ68" s="138"/>
      <c r="BA68" s="138"/>
      <c r="BB68" s="169">
        <f t="shared" si="21"/>
        <v>4</v>
      </c>
      <c r="BC68" s="138"/>
      <c r="BD68" s="138"/>
      <c r="BE68" s="169">
        <f t="shared" si="22"/>
        <v>4</v>
      </c>
      <c r="BF68" s="138"/>
      <c r="BG68" s="138"/>
      <c r="BH68" s="174">
        <f t="shared" si="1"/>
        <v>4</v>
      </c>
      <c r="BI68" s="138"/>
      <c r="BJ68" s="138"/>
      <c r="BK68" s="174">
        <f t="shared" si="23"/>
        <v>4</v>
      </c>
      <c r="BL68" s="138"/>
      <c r="BM68" s="138"/>
      <c r="BN68" s="174">
        <f t="shared" si="24"/>
        <v>4</v>
      </c>
      <c r="BO68" s="138"/>
      <c r="BP68" s="138"/>
      <c r="BQ68" s="174">
        <f t="shared" si="25"/>
        <v>4</v>
      </c>
      <c r="BR68" s="138"/>
      <c r="BS68" s="138"/>
      <c r="BT68" s="174">
        <f t="shared" si="151"/>
        <v>4</v>
      </c>
      <c r="BU68" s="138"/>
      <c r="BV68" s="138">
        <v>3</v>
      </c>
      <c r="BW68" s="174">
        <f t="shared" si="26"/>
        <v>1</v>
      </c>
      <c r="BX68" s="138"/>
      <c r="BY68" s="138"/>
      <c r="BZ68" s="174">
        <f t="shared" si="27"/>
        <v>1</v>
      </c>
      <c r="CA68" s="138"/>
      <c r="CB68" s="138"/>
      <c r="CC68" s="175">
        <f t="shared" si="28"/>
        <v>1</v>
      </c>
      <c r="CD68" s="141"/>
      <c r="CE68" s="141"/>
      <c r="CF68" s="176">
        <f t="shared" si="29"/>
        <v>1</v>
      </c>
      <c r="CG68" s="141"/>
      <c r="CH68" s="141"/>
      <c r="CI68" s="176">
        <f t="shared" si="30"/>
        <v>1</v>
      </c>
      <c r="CJ68" s="141"/>
      <c r="CK68" s="141"/>
      <c r="CL68" s="177">
        <f t="shared" si="31"/>
        <v>1</v>
      </c>
      <c r="CM68" s="141"/>
      <c r="CN68" s="141"/>
      <c r="CO68" s="141">
        <v>1</v>
      </c>
      <c r="CP68" s="177">
        <f t="shared" si="32"/>
        <v>0</v>
      </c>
      <c r="CQ68" s="141"/>
      <c r="CR68" s="141">
        <v>3</v>
      </c>
      <c r="CS68" s="141"/>
      <c r="CT68" s="176">
        <f t="shared" si="33"/>
        <v>3</v>
      </c>
      <c r="CU68" s="230"/>
      <c r="CV68" s="141"/>
      <c r="CW68" s="141"/>
      <c r="CX68" s="176">
        <f t="shared" si="34"/>
        <v>3</v>
      </c>
      <c r="CY68" s="141"/>
      <c r="CZ68" s="141"/>
      <c r="DA68" s="141"/>
      <c r="DB68" s="176">
        <f t="shared" si="3"/>
        <v>3</v>
      </c>
      <c r="DC68" s="141"/>
      <c r="DD68" s="141"/>
      <c r="DE68" s="175">
        <f t="shared" si="35"/>
        <v>3</v>
      </c>
      <c r="DF68" s="179"/>
      <c r="DG68" s="141"/>
      <c r="DH68" s="141"/>
      <c r="DI68" s="176">
        <f t="shared" si="36"/>
        <v>3</v>
      </c>
      <c r="DJ68" s="180"/>
      <c r="DK68" s="180"/>
      <c r="DL68" s="176">
        <f t="shared" si="37"/>
        <v>3</v>
      </c>
      <c r="DM68" s="141"/>
      <c r="DN68" s="141"/>
      <c r="DO68" s="177">
        <f t="shared" si="38"/>
        <v>3</v>
      </c>
      <c r="DP68" s="137"/>
      <c r="DQ68" s="141"/>
      <c r="DR68" s="141"/>
      <c r="DS68" s="177">
        <f t="shared" si="39"/>
        <v>3</v>
      </c>
      <c r="DT68" s="137"/>
      <c r="DU68" s="141"/>
      <c r="DV68" s="141"/>
      <c r="DW68" s="177">
        <f t="shared" si="40"/>
        <v>3</v>
      </c>
      <c r="DX68" s="141"/>
      <c r="DY68" s="141"/>
      <c r="DZ68" s="177">
        <f t="shared" si="41"/>
        <v>3</v>
      </c>
      <c r="EA68" s="138"/>
      <c r="EB68" s="138"/>
      <c r="EC68" s="175">
        <f t="shared" si="42"/>
        <v>3</v>
      </c>
      <c r="ED68" s="137"/>
      <c r="EE68" s="138"/>
      <c r="EF68" s="138"/>
      <c r="EG68" s="174">
        <f t="shared" si="43"/>
        <v>3</v>
      </c>
      <c r="EH68" s="138"/>
      <c r="EI68" s="138"/>
      <c r="EJ68" s="174">
        <f t="shared" si="44"/>
        <v>3</v>
      </c>
      <c r="EK68" s="231"/>
      <c r="EL68" s="231"/>
      <c r="EM68" s="182">
        <f t="shared" si="45"/>
        <v>3</v>
      </c>
      <c r="EN68" s="137"/>
      <c r="EO68" s="231"/>
      <c r="EP68" s="231"/>
      <c r="EQ68" s="182">
        <f t="shared" si="46"/>
        <v>3</v>
      </c>
      <c r="ER68" s="232"/>
      <c r="ES68" s="232"/>
      <c r="ET68" s="184">
        <f t="shared" si="47"/>
        <v>3</v>
      </c>
      <c r="EU68" s="137"/>
      <c r="EV68" s="232"/>
      <c r="EW68" s="232"/>
      <c r="EX68" s="184">
        <f t="shared" si="48"/>
        <v>3</v>
      </c>
      <c r="EY68" s="233"/>
      <c r="EZ68" s="231"/>
      <c r="FA68" s="231"/>
      <c r="FB68" s="184">
        <f t="shared" si="49"/>
        <v>3</v>
      </c>
      <c r="FC68" s="231"/>
      <c r="FD68" s="231">
        <v>2</v>
      </c>
      <c r="FE68" s="182">
        <f t="shared" si="50"/>
        <v>1</v>
      </c>
      <c r="FF68" s="231"/>
      <c r="FG68" s="231"/>
      <c r="FH68" s="182">
        <f t="shared" si="51"/>
        <v>1</v>
      </c>
      <c r="FI68" s="231"/>
      <c r="FJ68" s="231"/>
      <c r="FK68" s="182">
        <f t="shared" si="52"/>
        <v>1</v>
      </c>
      <c r="FL68" s="231"/>
      <c r="FM68" s="231"/>
      <c r="FN68" s="182">
        <f t="shared" si="53"/>
        <v>1</v>
      </c>
      <c r="FO68" s="137"/>
      <c r="FP68" s="231"/>
      <c r="FQ68" s="231"/>
      <c r="FR68" s="182">
        <f t="shared" si="54"/>
        <v>1</v>
      </c>
      <c r="FS68" s="137"/>
      <c r="FT68" s="231"/>
      <c r="FU68" s="231"/>
      <c r="FV68" s="182">
        <f t="shared" si="55"/>
        <v>1</v>
      </c>
      <c r="FW68" s="137"/>
      <c r="FX68" s="231"/>
      <c r="FY68" s="231"/>
      <c r="FZ68" s="182">
        <f t="shared" si="56"/>
        <v>1</v>
      </c>
      <c r="GA68" s="231"/>
      <c r="GB68" s="231"/>
      <c r="GC68" s="182">
        <f t="shared" si="57"/>
        <v>1</v>
      </c>
      <c r="GD68" s="231"/>
      <c r="GE68" s="231"/>
      <c r="GF68" s="188">
        <f t="shared" si="58"/>
        <v>1</v>
      </c>
      <c r="GG68" s="137"/>
      <c r="GH68" s="231">
        <v>3</v>
      </c>
      <c r="GI68" s="231"/>
      <c r="GJ68" s="188">
        <f t="shared" si="120"/>
        <v>4</v>
      </c>
      <c r="GK68" s="137"/>
      <c r="GL68" s="231"/>
      <c r="GM68" s="231"/>
      <c r="GN68" s="182">
        <f t="shared" si="121"/>
        <v>4</v>
      </c>
      <c r="GO68" s="231"/>
      <c r="GP68" s="231"/>
      <c r="GQ68" s="182">
        <f t="shared" si="59"/>
        <v>4</v>
      </c>
      <c r="GR68" s="231"/>
      <c r="GS68" s="231"/>
      <c r="GT68" s="182">
        <f t="shared" si="60"/>
        <v>4</v>
      </c>
      <c r="GU68" s="231"/>
      <c r="GV68" s="231"/>
      <c r="GW68" s="182">
        <f t="shared" si="61"/>
        <v>4</v>
      </c>
      <c r="GX68" s="231"/>
      <c r="GY68" s="231"/>
      <c r="GZ68" s="182">
        <f t="shared" si="62"/>
        <v>4</v>
      </c>
      <c r="HA68" s="138"/>
      <c r="HB68" s="231"/>
      <c r="HC68" s="182">
        <f t="shared" si="63"/>
        <v>4</v>
      </c>
      <c r="HD68" s="138"/>
      <c r="HE68" s="231"/>
      <c r="HF68" s="182">
        <f t="shared" si="64"/>
        <v>4</v>
      </c>
      <c r="HG68" s="231"/>
      <c r="HH68" s="231">
        <v>4</v>
      </c>
      <c r="HI68" s="182">
        <f t="shared" si="4"/>
        <v>0</v>
      </c>
      <c r="HJ68" s="231"/>
      <c r="HK68" s="231"/>
      <c r="HL68" s="182">
        <f t="shared" si="5"/>
        <v>0</v>
      </c>
      <c r="HM68" s="137"/>
      <c r="HN68" s="231"/>
      <c r="HO68" s="231"/>
      <c r="HP68" s="182">
        <f t="shared" si="65"/>
        <v>0</v>
      </c>
      <c r="HQ68" s="231"/>
      <c r="HR68" s="231"/>
      <c r="HS68" s="231"/>
      <c r="HT68" s="182">
        <f t="shared" si="66"/>
        <v>0</v>
      </c>
      <c r="HU68" s="231"/>
      <c r="HV68" s="231"/>
      <c r="HW68" s="231"/>
      <c r="HX68" s="182">
        <f t="shared" si="67"/>
        <v>0</v>
      </c>
      <c r="HY68" s="231"/>
      <c r="HZ68" s="231"/>
      <c r="IA68" s="182">
        <f t="shared" si="68"/>
        <v>0</v>
      </c>
      <c r="IB68" s="231"/>
      <c r="IC68" s="231"/>
      <c r="ID68" s="182">
        <f t="shared" si="69"/>
        <v>0</v>
      </c>
      <c r="IE68" s="138"/>
      <c r="IF68" s="138"/>
      <c r="IG68" s="175">
        <f t="shared" si="70"/>
        <v>0</v>
      </c>
      <c r="IH68" s="137"/>
      <c r="II68" s="138"/>
      <c r="IJ68" s="138"/>
      <c r="IK68" s="175">
        <f t="shared" si="71"/>
        <v>0</v>
      </c>
      <c r="IL68" s="137"/>
      <c r="IM68" s="231"/>
      <c r="IN68" s="231"/>
      <c r="IO68" s="182">
        <f t="shared" si="72"/>
        <v>0</v>
      </c>
      <c r="IP68" s="231"/>
      <c r="IQ68" s="231"/>
      <c r="IR68" s="182">
        <f t="shared" si="6"/>
        <v>0</v>
      </c>
      <c r="IS68" s="231"/>
      <c r="IT68" s="231"/>
      <c r="IU68" s="182">
        <f t="shared" si="7"/>
        <v>0</v>
      </c>
      <c r="IV68" s="231"/>
      <c r="IW68" s="231"/>
      <c r="IX68" s="182">
        <f t="shared" si="8"/>
        <v>0</v>
      </c>
      <c r="IY68" s="234"/>
      <c r="IZ68" s="234"/>
      <c r="JA68" s="189">
        <f t="shared" si="9"/>
        <v>0</v>
      </c>
      <c r="JB68" s="234"/>
      <c r="JC68" s="234"/>
      <c r="JD68" s="189">
        <f t="shared" si="73"/>
        <v>0</v>
      </c>
      <c r="JE68" s="234"/>
      <c r="JF68" s="234"/>
      <c r="JG68" s="189">
        <f t="shared" si="74"/>
        <v>0</v>
      </c>
      <c r="JH68" s="141"/>
      <c r="JI68" s="141"/>
      <c r="JJ68" s="190">
        <f t="shared" si="75"/>
        <v>0</v>
      </c>
      <c r="JK68" s="137"/>
      <c r="JL68" s="141"/>
      <c r="JM68" s="141"/>
      <c r="JN68" s="190">
        <f t="shared" si="76"/>
        <v>0</v>
      </c>
      <c r="JO68" s="137"/>
      <c r="JP68" s="235">
        <v>4</v>
      </c>
      <c r="JQ68" s="235"/>
      <c r="JR68" s="191">
        <f t="shared" si="77"/>
        <v>4</v>
      </c>
      <c r="JS68" s="155"/>
      <c r="JT68" s="236"/>
      <c r="JU68" s="236"/>
      <c r="JV68" s="194">
        <f t="shared" si="78"/>
        <v>4</v>
      </c>
      <c r="JW68" s="235"/>
      <c r="JX68" s="235"/>
      <c r="JY68" s="194">
        <f t="shared" si="79"/>
        <v>4</v>
      </c>
      <c r="JZ68" s="138"/>
      <c r="KA68" s="138"/>
      <c r="KB68" s="190">
        <f t="shared" si="80"/>
        <v>4</v>
      </c>
      <c r="KC68" s="155"/>
      <c r="KD68" s="138"/>
      <c r="KE68" s="138"/>
      <c r="KF68" s="190">
        <f t="shared" si="81"/>
        <v>4</v>
      </c>
      <c r="KG68" s="234"/>
      <c r="KH68" s="234"/>
      <c r="KI68" s="191">
        <f t="shared" si="82"/>
        <v>4</v>
      </c>
      <c r="KJ68" s="155"/>
      <c r="KK68" s="234"/>
      <c r="KL68" s="234"/>
      <c r="KM68" s="191">
        <f t="shared" si="83"/>
        <v>4</v>
      </c>
      <c r="KN68" s="155"/>
      <c r="KO68" s="234"/>
      <c r="KP68" s="234"/>
      <c r="KQ68" s="191">
        <f t="shared" si="84"/>
        <v>4</v>
      </c>
      <c r="KR68" s="138"/>
      <c r="KS68" s="138"/>
      <c r="KT68" s="174">
        <f t="shared" si="85"/>
        <v>4</v>
      </c>
      <c r="KU68" s="138"/>
      <c r="KV68" s="138"/>
      <c r="KW68" s="138"/>
      <c r="KX68" s="194">
        <f t="shared" si="86"/>
        <v>4</v>
      </c>
      <c r="KY68" s="236"/>
      <c r="KZ68" s="236"/>
      <c r="LA68" s="236"/>
      <c r="LB68" s="194">
        <f t="shared" si="87"/>
        <v>4</v>
      </c>
      <c r="LC68" s="236"/>
      <c r="LD68" s="236"/>
      <c r="LE68" s="194">
        <f t="shared" si="10"/>
        <v>4</v>
      </c>
      <c r="LF68" s="138"/>
      <c r="LG68" s="138"/>
      <c r="LH68" s="174">
        <f t="shared" si="11"/>
        <v>4</v>
      </c>
      <c r="LI68" s="237"/>
      <c r="LJ68" s="237"/>
      <c r="LK68" s="196">
        <f t="shared" si="88"/>
        <v>4</v>
      </c>
      <c r="LL68" s="138"/>
      <c r="LM68" s="138"/>
      <c r="LN68" s="138"/>
      <c r="LO68" s="174">
        <f t="shared" si="89"/>
        <v>4</v>
      </c>
      <c r="LP68" s="138"/>
      <c r="LQ68" s="138"/>
      <c r="LR68" s="138"/>
      <c r="LS68" s="174">
        <f t="shared" si="90"/>
        <v>4</v>
      </c>
      <c r="LT68" s="238"/>
      <c r="LU68" s="138"/>
      <c r="LV68" s="138"/>
      <c r="LW68" s="174">
        <f t="shared" si="91"/>
        <v>4</v>
      </c>
      <c r="LX68" s="238"/>
      <c r="LY68" s="138"/>
      <c r="LZ68" s="138"/>
      <c r="MA68" s="174">
        <f t="shared" si="92"/>
        <v>4</v>
      </c>
      <c r="MB68" s="238"/>
      <c r="MC68" s="138"/>
      <c r="MD68" s="138"/>
      <c r="ME68" s="174">
        <f t="shared" si="93"/>
        <v>4</v>
      </c>
      <c r="MF68" s="238"/>
      <c r="MG68" s="231"/>
      <c r="MH68" s="231"/>
      <c r="MI68" s="182">
        <f t="shared" si="94"/>
        <v>4</v>
      </c>
      <c r="MJ68" s="239"/>
      <c r="MK68" s="231"/>
      <c r="ML68" s="231"/>
      <c r="MM68" s="182">
        <f t="shared" si="95"/>
        <v>4</v>
      </c>
      <c r="MN68" s="239"/>
      <c r="MO68" s="138"/>
      <c r="MP68" s="138"/>
      <c r="MQ68" s="174">
        <f t="shared" si="96"/>
        <v>4</v>
      </c>
      <c r="MR68" s="238"/>
      <c r="MS68" s="138"/>
      <c r="MT68" s="138"/>
      <c r="MU68" s="174">
        <f t="shared" si="97"/>
        <v>4</v>
      </c>
      <c r="MV68" s="238"/>
      <c r="MW68" s="138"/>
      <c r="MX68" s="138"/>
      <c r="MY68" s="174">
        <f t="shared" si="98"/>
        <v>4</v>
      </c>
      <c r="MZ68" s="238"/>
      <c r="NA68" s="240"/>
      <c r="NB68" s="240"/>
      <c r="NC68" s="201">
        <f t="shared" si="122"/>
        <v>4</v>
      </c>
      <c r="ND68" s="241"/>
      <c r="NE68" s="240"/>
      <c r="NF68" s="240"/>
      <c r="NG68" s="201">
        <f t="shared" si="123"/>
        <v>4</v>
      </c>
      <c r="NH68" s="241"/>
      <c r="NI68" s="240"/>
      <c r="NJ68" s="240"/>
      <c r="NK68" s="201">
        <f t="shared" si="124"/>
        <v>4</v>
      </c>
      <c r="NL68" s="241"/>
      <c r="NM68" s="240"/>
      <c r="NN68" s="240">
        <v>3</v>
      </c>
      <c r="NO68" s="201">
        <f t="shared" si="125"/>
        <v>1</v>
      </c>
      <c r="NP68" s="241"/>
      <c r="NQ68" s="234"/>
      <c r="NR68" s="234"/>
      <c r="NS68" s="189">
        <f t="shared" si="126"/>
        <v>1</v>
      </c>
      <c r="NT68" s="242"/>
      <c r="NU68" s="234"/>
      <c r="NV68" s="234"/>
      <c r="NW68" s="189">
        <f t="shared" si="99"/>
        <v>1</v>
      </c>
      <c r="NX68" s="242"/>
      <c r="NY68" s="234"/>
      <c r="NZ68" s="234"/>
      <c r="OA68" s="189">
        <f t="shared" si="100"/>
        <v>1</v>
      </c>
      <c r="OB68" s="242"/>
      <c r="OC68" s="234"/>
      <c r="OD68" s="234"/>
      <c r="OE68" s="189">
        <f t="shared" si="101"/>
        <v>1</v>
      </c>
      <c r="OF68" s="242"/>
      <c r="OG68" s="234"/>
      <c r="OH68" s="234"/>
      <c r="OI68" s="189">
        <f t="shared" si="102"/>
        <v>1</v>
      </c>
      <c r="OJ68" s="242"/>
      <c r="OK68" s="234"/>
      <c r="OL68" s="234"/>
      <c r="OM68" s="189">
        <f t="shared" si="103"/>
        <v>1</v>
      </c>
      <c r="ON68" s="242"/>
      <c r="OO68" s="234"/>
      <c r="OP68" s="234"/>
      <c r="OQ68" s="189">
        <f t="shared" si="127"/>
        <v>1</v>
      </c>
      <c r="OR68" s="242"/>
      <c r="OS68" s="234"/>
      <c r="OT68" s="234"/>
      <c r="OU68" s="189">
        <f t="shared" si="128"/>
        <v>1</v>
      </c>
      <c r="OV68" s="242"/>
      <c r="OW68" s="234"/>
      <c r="OX68" s="234"/>
      <c r="OY68" s="189">
        <f t="shared" si="129"/>
        <v>1</v>
      </c>
      <c r="OZ68" s="242"/>
      <c r="PA68" s="234"/>
      <c r="PB68" s="234"/>
      <c r="PC68" s="189">
        <f t="shared" si="130"/>
        <v>1</v>
      </c>
      <c r="PD68" s="242"/>
      <c r="PE68" s="234"/>
      <c r="PF68" s="234"/>
      <c r="PG68" s="189">
        <f t="shared" si="131"/>
        <v>1</v>
      </c>
      <c r="PH68" s="242"/>
      <c r="PI68" s="234"/>
      <c r="PJ68" s="234"/>
      <c r="PK68" s="189">
        <f t="shared" si="132"/>
        <v>1</v>
      </c>
      <c r="PL68" s="242"/>
      <c r="PM68" s="234"/>
      <c r="PN68" s="234"/>
      <c r="PO68" s="189">
        <f t="shared" si="133"/>
        <v>1</v>
      </c>
      <c r="PP68" s="242"/>
      <c r="PQ68" s="234"/>
      <c r="PR68" s="234"/>
      <c r="PS68" s="189">
        <f t="shared" si="134"/>
        <v>1</v>
      </c>
      <c r="PT68" s="242"/>
      <c r="PU68" s="234"/>
      <c r="PV68" s="234"/>
      <c r="PW68" s="189">
        <f t="shared" si="135"/>
        <v>1</v>
      </c>
      <c r="PX68" s="242"/>
      <c r="PY68" s="234"/>
      <c r="PZ68" s="234"/>
      <c r="QA68" s="189">
        <f t="shared" si="136"/>
        <v>1</v>
      </c>
      <c r="QB68" s="242"/>
      <c r="QC68" s="234"/>
      <c r="QD68" s="234"/>
      <c r="QE68" s="189">
        <f t="shared" si="137"/>
        <v>1</v>
      </c>
      <c r="QF68" s="242"/>
      <c r="QG68" s="234"/>
      <c r="QH68" s="234"/>
      <c r="QI68" s="189">
        <f t="shared" si="138"/>
        <v>1</v>
      </c>
      <c r="QJ68" s="242"/>
      <c r="QK68" s="234"/>
      <c r="QL68" s="234"/>
      <c r="QM68" s="189">
        <f t="shared" si="139"/>
        <v>1</v>
      </c>
      <c r="QN68" s="242"/>
      <c r="QO68" s="234"/>
      <c r="QP68" s="234"/>
      <c r="QQ68" s="189">
        <f t="shared" si="140"/>
        <v>1</v>
      </c>
      <c r="QR68" s="242"/>
      <c r="QS68" s="203"/>
      <c r="QT68" s="234"/>
      <c r="QU68" s="189">
        <f t="shared" si="141"/>
        <v>1</v>
      </c>
      <c r="QV68" s="242"/>
      <c r="QW68" s="203"/>
      <c r="QX68" s="234"/>
      <c r="QY68" s="189">
        <f t="shared" si="142"/>
        <v>1</v>
      </c>
      <c r="QZ68" s="242"/>
      <c r="RA68" s="203"/>
      <c r="RB68" s="234"/>
      <c r="RC68" s="189">
        <f t="shared" si="143"/>
        <v>1</v>
      </c>
      <c r="RD68" s="242"/>
      <c r="RE68" s="203"/>
      <c r="RF68" s="234"/>
      <c r="RG68" s="189">
        <f t="shared" si="144"/>
        <v>1</v>
      </c>
      <c r="RH68" s="242"/>
      <c r="RI68" s="203"/>
      <c r="RJ68" s="234"/>
      <c r="RK68" s="189">
        <f t="shared" si="145"/>
        <v>1</v>
      </c>
      <c r="RL68" s="242"/>
      <c r="RM68" s="203"/>
      <c r="RN68" s="234"/>
      <c r="RO68" s="189">
        <f t="shared" si="146"/>
        <v>1</v>
      </c>
      <c r="RP68" s="242"/>
      <c r="RQ68" s="203"/>
      <c r="RR68" s="234"/>
      <c r="RS68" s="189">
        <f t="shared" si="147"/>
        <v>1</v>
      </c>
      <c r="RT68" s="242"/>
      <c r="RU68" s="203">
        <v>3</v>
      </c>
      <c r="RV68" s="234"/>
      <c r="RW68" s="189">
        <f t="shared" si="148"/>
        <v>4</v>
      </c>
      <c r="RX68" s="242"/>
      <c r="RY68" s="203"/>
      <c r="RZ68" s="234">
        <v>3</v>
      </c>
      <c r="SA68" s="189">
        <f t="shared" si="104"/>
        <v>1</v>
      </c>
      <c r="SB68" s="242"/>
      <c r="SC68" s="203"/>
      <c r="SD68" s="234"/>
      <c r="SE68" s="189">
        <f t="shared" si="105"/>
        <v>1</v>
      </c>
      <c r="SF68" s="242"/>
      <c r="SG68" s="203"/>
      <c r="SH68" s="234"/>
      <c r="SI68" s="189">
        <f t="shared" si="106"/>
        <v>1</v>
      </c>
      <c r="SJ68" s="242"/>
      <c r="SK68" s="203"/>
      <c r="SL68" s="234"/>
      <c r="SM68" s="189">
        <f t="shared" si="107"/>
        <v>1</v>
      </c>
      <c r="SN68" s="242"/>
      <c r="SO68" s="203"/>
      <c r="SP68" s="234"/>
      <c r="SQ68" s="189">
        <f t="shared" si="108"/>
        <v>1</v>
      </c>
      <c r="SR68" s="242"/>
      <c r="SS68" s="203"/>
      <c r="ST68" s="234"/>
      <c r="SU68" s="189">
        <f t="shared" si="109"/>
        <v>1</v>
      </c>
      <c r="SV68" s="242"/>
      <c r="SW68" s="203"/>
      <c r="SX68" s="234"/>
      <c r="SY68" s="189">
        <f t="shared" si="110"/>
        <v>1</v>
      </c>
      <c r="SZ68" s="242"/>
      <c r="TA68" s="203"/>
      <c r="TB68" s="234"/>
      <c r="TC68" s="189">
        <f t="shared" si="111"/>
        <v>1</v>
      </c>
      <c r="TD68" s="242"/>
      <c r="TE68" s="204">
        <f t="shared" si="112"/>
        <v>2</v>
      </c>
      <c r="TF68" s="205">
        <f t="shared" si="113"/>
        <v>7.6923076923076927E-2</v>
      </c>
      <c r="TG68" s="123"/>
      <c r="TH68" s="204">
        <f t="shared" si="114"/>
        <v>4</v>
      </c>
      <c r="TI68" s="205">
        <f t="shared" si="115"/>
        <v>0.15384615384615385</v>
      </c>
      <c r="TJ68" s="124"/>
      <c r="TK68" s="204">
        <f t="shared" si="116"/>
        <v>3</v>
      </c>
      <c r="TL68" s="205">
        <f t="shared" si="117"/>
        <v>0.1111111111111111</v>
      </c>
      <c r="TM68" s="124"/>
      <c r="TN68" s="204">
        <f t="shared" si="118"/>
        <v>9</v>
      </c>
      <c r="TO68" s="205">
        <f t="shared" si="119"/>
        <v>0.11392405063291139</v>
      </c>
    </row>
    <row r="69" spans="1:535" ht="28.5" hidden="1" x14ac:dyDescent="0.45">
      <c r="A69" s="207">
        <v>65</v>
      </c>
      <c r="B69" s="298" t="s">
        <v>353</v>
      </c>
      <c r="C69" s="222" t="s">
        <v>122</v>
      </c>
      <c r="D69" s="211">
        <v>6</v>
      </c>
      <c r="E69" s="223"/>
      <c r="F69" s="224">
        <v>2</v>
      </c>
      <c r="G69" s="211">
        <f t="shared" si="149"/>
        <v>4</v>
      </c>
      <c r="H69" s="225"/>
      <c r="I69" s="223"/>
      <c r="J69" s="224"/>
      <c r="K69" s="211">
        <v>4</v>
      </c>
      <c r="L69" s="225"/>
      <c r="M69" s="223"/>
      <c r="N69" s="224"/>
      <c r="O69" s="211">
        <v>4</v>
      </c>
      <c r="P69" s="226"/>
      <c r="Q69" s="223"/>
      <c r="R69" s="224"/>
      <c r="S69" s="211">
        <v>4</v>
      </c>
      <c r="T69" s="225"/>
      <c r="U69" s="227"/>
      <c r="V69" s="246"/>
      <c r="W69" s="165">
        <f t="shared" si="150"/>
        <v>4</v>
      </c>
      <c r="X69" s="229"/>
      <c r="Y69" s="229"/>
      <c r="Z69" s="165">
        <f t="shared" si="13"/>
        <v>4</v>
      </c>
      <c r="AA69" s="137"/>
      <c r="AB69" s="138"/>
      <c r="AC69" s="169">
        <f t="shared" si="14"/>
        <v>4</v>
      </c>
      <c r="AD69" s="137"/>
      <c r="AE69" s="138"/>
      <c r="AF69" s="169">
        <f t="shared" si="15"/>
        <v>4</v>
      </c>
      <c r="AG69" s="138"/>
      <c r="AH69" s="138"/>
      <c r="AI69" s="170">
        <f t="shared" si="16"/>
        <v>4</v>
      </c>
      <c r="AJ69" s="137"/>
      <c r="AK69" s="137"/>
      <c r="AL69" s="141"/>
      <c r="AM69" s="172">
        <f t="shared" si="17"/>
        <v>4</v>
      </c>
      <c r="AN69" s="137"/>
      <c r="AO69" s="141"/>
      <c r="AP69" s="141">
        <v>3</v>
      </c>
      <c r="AQ69" s="172">
        <f t="shared" si="18"/>
        <v>1</v>
      </c>
      <c r="AR69" s="141"/>
      <c r="AS69" s="137"/>
      <c r="AT69" s="141"/>
      <c r="AU69" s="172">
        <f t="shared" si="19"/>
        <v>1</v>
      </c>
      <c r="AV69" s="138"/>
      <c r="AW69" s="138"/>
      <c r="AX69" s="138"/>
      <c r="AY69" s="169">
        <f t="shared" si="20"/>
        <v>1</v>
      </c>
      <c r="AZ69" s="138"/>
      <c r="BA69" s="138"/>
      <c r="BB69" s="169">
        <f t="shared" si="21"/>
        <v>1</v>
      </c>
      <c r="BC69" s="138"/>
      <c r="BD69" s="138"/>
      <c r="BE69" s="169">
        <f t="shared" si="22"/>
        <v>1</v>
      </c>
      <c r="BF69" s="138"/>
      <c r="BG69" s="138"/>
      <c r="BH69" s="174">
        <f t="shared" ref="BH69:BH123" si="152">BE69+BF69-BG69</f>
        <v>1</v>
      </c>
      <c r="BI69" s="138"/>
      <c r="BJ69" s="138"/>
      <c r="BK69" s="174">
        <f t="shared" si="23"/>
        <v>1</v>
      </c>
      <c r="BL69" s="138"/>
      <c r="BM69" s="138"/>
      <c r="BN69" s="174">
        <f t="shared" si="24"/>
        <v>1</v>
      </c>
      <c r="BO69" s="138"/>
      <c r="BP69" s="138"/>
      <c r="BQ69" s="174">
        <f t="shared" si="25"/>
        <v>1</v>
      </c>
      <c r="BR69" s="138"/>
      <c r="BS69" s="138"/>
      <c r="BT69" s="174">
        <f t="shared" si="151"/>
        <v>1</v>
      </c>
      <c r="BU69" s="138"/>
      <c r="BV69" s="138"/>
      <c r="BW69" s="174">
        <f t="shared" si="26"/>
        <v>1</v>
      </c>
      <c r="BX69" s="138"/>
      <c r="BY69" s="138"/>
      <c r="BZ69" s="174">
        <f t="shared" si="27"/>
        <v>1</v>
      </c>
      <c r="CA69" s="138"/>
      <c r="CB69" s="138"/>
      <c r="CC69" s="175">
        <f t="shared" si="28"/>
        <v>1</v>
      </c>
      <c r="CD69" s="141"/>
      <c r="CE69" s="141"/>
      <c r="CF69" s="176">
        <f t="shared" si="29"/>
        <v>1</v>
      </c>
      <c r="CG69" s="141"/>
      <c r="CH69" s="141"/>
      <c r="CI69" s="176">
        <f t="shared" si="30"/>
        <v>1</v>
      </c>
      <c r="CJ69" s="141"/>
      <c r="CK69" s="141"/>
      <c r="CL69" s="177">
        <f t="shared" si="31"/>
        <v>1</v>
      </c>
      <c r="CM69" s="141"/>
      <c r="CN69" s="141"/>
      <c r="CO69" s="141">
        <v>1</v>
      </c>
      <c r="CP69" s="177">
        <f t="shared" si="32"/>
        <v>0</v>
      </c>
      <c r="CQ69" s="141"/>
      <c r="CR69" s="141">
        <v>3</v>
      </c>
      <c r="CS69" s="141"/>
      <c r="CT69" s="176">
        <f t="shared" si="33"/>
        <v>3</v>
      </c>
      <c r="CU69" s="230"/>
      <c r="CV69" s="141"/>
      <c r="CW69" s="141"/>
      <c r="CX69" s="176">
        <f t="shared" si="34"/>
        <v>3</v>
      </c>
      <c r="CY69" s="141"/>
      <c r="CZ69" s="141"/>
      <c r="DA69" s="141"/>
      <c r="DB69" s="176">
        <f t="shared" ref="DB69:DB123" si="153">CX69+CZ69-DA69</f>
        <v>3</v>
      </c>
      <c r="DC69" s="141"/>
      <c r="DD69" s="141"/>
      <c r="DE69" s="175">
        <f t="shared" si="35"/>
        <v>3</v>
      </c>
      <c r="DF69" s="179"/>
      <c r="DG69" s="141"/>
      <c r="DH69" s="141"/>
      <c r="DI69" s="176">
        <f t="shared" si="36"/>
        <v>3</v>
      </c>
      <c r="DJ69" s="180"/>
      <c r="DK69" s="180"/>
      <c r="DL69" s="176">
        <f t="shared" si="37"/>
        <v>3</v>
      </c>
      <c r="DM69" s="141"/>
      <c r="DN69" s="141"/>
      <c r="DO69" s="177">
        <f t="shared" si="38"/>
        <v>3</v>
      </c>
      <c r="DP69" s="137"/>
      <c r="DQ69" s="141"/>
      <c r="DR69" s="141"/>
      <c r="DS69" s="177">
        <f t="shared" si="39"/>
        <v>3</v>
      </c>
      <c r="DT69" s="137"/>
      <c r="DU69" s="141"/>
      <c r="DV69" s="141"/>
      <c r="DW69" s="177">
        <f t="shared" si="40"/>
        <v>3</v>
      </c>
      <c r="DX69" s="141"/>
      <c r="DY69" s="141"/>
      <c r="DZ69" s="177">
        <f t="shared" si="41"/>
        <v>3</v>
      </c>
      <c r="EA69" s="138"/>
      <c r="EB69" s="138"/>
      <c r="EC69" s="175">
        <f t="shared" si="42"/>
        <v>3</v>
      </c>
      <c r="ED69" s="137"/>
      <c r="EE69" s="138"/>
      <c r="EF69" s="138"/>
      <c r="EG69" s="174">
        <f t="shared" si="43"/>
        <v>3</v>
      </c>
      <c r="EH69" s="138"/>
      <c r="EI69" s="138"/>
      <c r="EJ69" s="174">
        <f t="shared" si="44"/>
        <v>3</v>
      </c>
      <c r="EK69" s="231"/>
      <c r="EL69" s="231">
        <v>2</v>
      </c>
      <c r="EM69" s="182">
        <f t="shared" si="45"/>
        <v>1</v>
      </c>
      <c r="EN69" s="137"/>
      <c r="EO69" s="231"/>
      <c r="EP69" s="231"/>
      <c r="EQ69" s="182">
        <f t="shared" si="46"/>
        <v>1</v>
      </c>
      <c r="ER69" s="232"/>
      <c r="ES69" s="232"/>
      <c r="ET69" s="184">
        <f t="shared" si="47"/>
        <v>1</v>
      </c>
      <c r="EU69" s="137"/>
      <c r="EV69" s="232"/>
      <c r="EW69" s="232"/>
      <c r="EX69" s="184">
        <f t="shared" si="48"/>
        <v>1</v>
      </c>
      <c r="EY69" s="233"/>
      <c r="EZ69" s="231"/>
      <c r="FA69" s="231"/>
      <c r="FB69" s="184">
        <f t="shared" si="49"/>
        <v>1</v>
      </c>
      <c r="FC69" s="231"/>
      <c r="FD69" s="231"/>
      <c r="FE69" s="182">
        <f t="shared" si="50"/>
        <v>1</v>
      </c>
      <c r="FF69" s="231"/>
      <c r="FG69" s="231"/>
      <c r="FH69" s="182">
        <f t="shared" si="51"/>
        <v>1</v>
      </c>
      <c r="FI69" s="231"/>
      <c r="FJ69" s="231"/>
      <c r="FK69" s="182">
        <f t="shared" si="52"/>
        <v>1</v>
      </c>
      <c r="FL69" s="231"/>
      <c r="FM69" s="231"/>
      <c r="FN69" s="182">
        <f t="shared" si="53"/>
        <v>1</v>
      </c>
      <c r="FO69" s="137"/>
      <c r="FP69" s="231"/>
      <c r="FQ69" s="231"/>
      <c r="FR69" s="182">
        <f t="shared" si="54"/>
        <v>1</v>
      </c>
      <c r="FS69" s="137"/>
      <c r="FT69" s="231"/>
      <c r="FU69" s="231"/>
      <c r="FV69" s="182">
        <f t="shared" si="55"/>
        <v>1</v>
      </c>
      <c r="FW69" s="137"/>
      <c r="FX69" s="231"/>
      <c r="FY69" s="231"/>
      <c r="FZ69" s="182">
        <f t="shared" si="56"/>
        <v>1</v>
      </c>
      <c r="GA69" s="231"/>
      <c r="GB69" s="231"/>
      <c r="GC69" s="182">
        <f t="shared" si="57"/>
        <v>1</v>
      </c>
      <c r="GD69" s="231"/>
      <c r="GE69" s="231"/>
      <c r="GF69" s="188">
        <f t="shared" si="58"/>
        <v>1</v>
      </c>
      <c r="GG69" s="137"/>
      <c r="GH69" s="231">
        <v>3</v>
      </c>
      <c r="GI69" s="231"/>
      <c r="GJ69" s="188">
        <f t="shared" si="120"/>
        <v>4</v>
      </c>
      <c r="GK69" s="137"/>
      <c r="GL69" s="231"/>
      <c r="GM69" s="231"/>
      <c r="GN69" s="182">
        <f t="shared" si="121"/>
        <v>4</v>
      </c>
      <c r="GO69" s="231"/>
      <c r="GP69" s="231"/>
      <c r="GQ69" s="182">
        <f t="shared" si="59"/>
        <v>4</v>
      </c>
      <c r="GR69" s="231"/>
      <c r="GS69" s="231"/>
      <c r="GT69" s="182">
        <f t="shared" si="60"/>
        <v>4</v>
      </c>
      <c r="GU69" s="231"/>
      <c r="GV69" s="231"/>
      <c r="GW69" s="182">
        <f t="shared" si="61"/>
        <v>4</v>
      </c>
      <c r="GX69" s="231"/>
      <c r="GY69" s="231"/>
      <c r="GZ69" s="182">
        <f t="shared" si="62"/>
        <v>4</v>
      </c>
      <c r="HA69" s="138"/>
      <c r="HB69" s="231"/>
      <c r="HC69" s="182">
        <f t="shared" si="63"/>
        <v>4</v>
      </c>
      <c r="HD69" s="138"/>
      <c r="HE69" s="231"/>
      <c r="HF69" s="182">
        <f t="shared" si="64"/>
        <v>4</v>
      </c>
      <c r="HG69" s="231"/>
      <c r="HH69" s="231">
        <v>4</v>
      </c>
      <c r="HI69" s="182">
        <f t="shared" ref="HI69:HI132" si="154">HF69+HG69-HH69</f>
        <v>0</v>
      </c>
      <c r="HJ69" s="231"/>
      <c r="HK69" s="231"/>
      <c r="HL69" s="182">
        <f t="shared" ref="HL69:HL132" si="155">HI69+HJ69-HK69</f>
        <v>0</v>
      </c>
      <c r="HM69" s="137"/>
      <c r="HN69" s="231"/>
      <c r="HO69" s="231"/>
      <c r="HP69" s="182">
        <f t="shared" si="65"/>
        <v>0</v>
      </c>
      <c r="HQ69" s="231"/>
      <c r="HR69" s="231"/>
      <c r="HS69" s="231"/>
      <c r="HT69" s="182">
        <f t="shared" si="66"/>
        <v>0</v>
      </c>
      <c r="HU69" s="231"/>
      <c r="HV69" s="231"/>
      <c r="HW69" s="231"/>
      <c r="HX69" s="182">
        <f t="shared" si="67"/>
        <v>0</v>
      </c>
      <c r="HY69" s="231"/>
      <c r="HZ69" s="231"/>
      <c r="IA69" s="182">
        <f t="shared" si="68"/>
        <v>0</v>
      </c>
      <c r="IB69" s="231"/>
      <c r="IC69" s="231"/>
      <c r="ID69" s="182">
        <f t="shared" si="69"/>
        <v>0</v>
      </c>
      <c r="IE69" s="138"/>
      <c r="IF69" s="138"/>
      <c r="IG69" s="175">
        <f t="shared" si="70"/>
        <v>0</v>
      </c>
      <c r="IH69" s="137"/>
      <c r="II69" s="138"/>
      <c r="IJ69" s="138"/>
      <c r="IK69" s="175">
        <f t="shared" si="71"/>
        <v>0</v>
      </c>
      <c r="IL69" s="137"/>
      <c r="IM69" s="231"/>
      <c r="IN69" s="231"/>
      <c r="IO69" s="182">
        <f t="shared" si="72"/>
        <v>0</v>
      </c>
      <c r="IP69" s="231"/>
      <c r="IQ69" s="231"/>
      <c r="IR69" s="182">
        <f t="shared" ref="IR69:IR132" si="156">IO69+IP69-IQ69</f>
        <v>0</v>
      </c>
      <c r="IS69" s="231"/>
      <c r="IT69" s="231"/>
      <c r="IU69" s="182">
        <f t="shared" ref="IU69:IU132" si="157">IR69+IS69-IT69</f>
        <v>0</v>
      </c>
      <c r="IV69" s="231"/>
      <c r="IW69" s="231"/>
      <c r="IX69" s="182">
        <f t="shared" ref="IX69:IX132" si="158">IU69+IV69-IW69</f>
        <v>0</v>
      </c>
      <c r="IY69" s="234"/>
      <c r="IZ69" s="234"/>
      <c r="JA69" s="189">
        <f t="shared" ref="JA69:JA132" si="159">IX69+IY69-IZ69</f>
        <v>0</v>
      </c>
      <c r="JB69" s="234"/>
      <c r="JC69" s="234"/>
      <c r="JD69" s="189">
        <f t="shared" si="73"/>
        <v>0</v>
      </c>
      <c r="JE69" s="234"/>
      <c r="JF69" s="234"/>
      <c r="JG69" s="189">
        <f t="shared" si="74"/>
        <v>0</v>
      </c>
      <c r="JH69" s="141"/>
      <c r="JI69" s="141"/>
      <c r="JJ69" s="190">
        <f t="shared" si="75"/>
        <v>0</v>
      </c>
      <c r="JK69" s="137"/>
      <c r="JL69" s="141"/>
      <c r="JM69" s="141"/>
      <c r="JN69" s="190">
        <f t="shared" si="76"/>
        <v>0</v>
      </c>
      <c r="JO69" s="137"/>
      <c r="JP69" s="235">
        <v>4</v>
      </c>
      <c r="JQ69" s="235"/>
      <c r="JR69" s="191">
        <f t="shared" si="77"/>
        <v>4</v>
      </c>
      <c r="JS69" s="155"/>
      <c r="JT69" s="236"/>
      <c r="JU69" s="236"/>
      <c r="JV69" s="194">
        <f t="shared" si="78"/>
        <v>4</v>
      </c>
      <c r="JW69" s="235"/>
      <c r="JX69" s="235"/>
      <c r="JY69" s="194">
        <f t="shared" si="79"/>
        <v>4</v>
      </c>
      <c r="JZ69" s="138"/>
      <c r="KA69" s="138"/>
      <c r="KB69" s="190">
        <f t="shared" si="80"/>
        <v>4</v>
      </c>
      <c r="KC69" s="155"/>
      <c r="KD69" s="138"/>
      <c r="KE69" s="138"/>
      <c r="KF69" s="190">
        <f t="shared" si="81"/>
        <v>4</v>
      </c>
      <c r="KG69" s="234"/>
      <c r="KH69" s="234"/>
      <c r="KI69" s="191">
        <f t="shared" si="82"/>
        <v>4</v>
      </c>
      <c r="KJ69" s="155"/>
      <c r="KK69" s="234"/>
      <c r="KL69" s="234"/>
      <c r="KM69" s="191">
        <f t="shared" si="83"/>
        <v>4</v>
      </c>
      <c r="KN69" s="155"/>
      <c r="KO69" s="234"/>
      <c r="KP69" s="234"/>
      <c r="KQ69" s="191">
        <f t="shared" si="84"/>
        <v>4</v>
      </c>
      <c r="KR69" s="138"/>
      <c r="KS69" s="138"/>
      <c r="KT69" s="174">
        <f t="shared" si="85"/>
        <v>4</v>
      </c>
      <c r="KU69" s="138"/>
      <c r="KV69" s="138"/>
      <c r="KW69" s="138">
        <v>2</v>
      </c>
      <c r="KX69" s="194">
        <f t="shared" si="86"/>
        <v>2</v>
      </c>
      <c r="KY69" s="236"/>
      <c r="KZ69" s="236"/>
      <c r="LA69" s="236"/>
      <c r="LB69" s="194">
        <f t="shared" si="87"/>
        <v>2</v>
      </c>
      <c r="LC69" s="236"/>
      <c r="LD69" s="236"/>
      <c r="LE69" s="194">
        <f t="shared" ref="LE69:LE132" si="160">LB69+LC69-LD69</f>
        <v>2</v>
      </c>
      <c r="LF69" s="138"/>
      <c r="LG69" s="138"/>
      <c r="LH69" s="174">
        <f t="shared" ref="LH69:LH132" si="161">LE69+LF69-LG69</f>
        <v>2</v>
      </c>
      <c r="LI69" s="237"/>
      <c r="LJ69" s="237"/>
      <c r="LK69" s="196">
        <f t="shared" si="88"/>
        <v>2</v>
      </c>
      <c r="LL69" s="138"/>
      <c r="LM69" s="138"/>
      <c r="LN69" s="138"/>
      <c r="LO69" s="174">
        <f t="shared" si="89"/>
        <v>2</v>
      </c>
      <c r="LP69" s="138"/>
      <c r="LQ69" s="138"/>
      <c r="LR69" s="138"/>
      <c r="LS69" s="174">
        <f t="shared" si="90"/>
        <v>2</v>
      </c>
      <c r="LT69" s="238"/>
      <c r="LU69" s="138"/>
      <c r="LV69" s="138"/>
      <c r="LW69" s="174">
        <f t="shared" si="91"/>
        <v>2</v>
      </c>
      <c r="LX69" s="238"/>
      <c r="LY69" s="138"/>
      <c r="LZ69" s="138"/>
      <c r="MA69" s="174">
        <f t="shared" si="92"/>
        <v>2</v>
      </c>
      <c r="MB69" s="238"/>
      <c r="MC69" s="138"/>
      <c r="MD69" s="138"/>
      <c r="ME69" s="174">
        <f t="shared" si="93"/>
        <v>2</v>
      </c>
      <c r="MF69" s="238"/>
      <c r="MG69" s="231"/>
      <c r="MH69" s="231"/>
      <c r="MI69" s="182">
        <f t="shared" si="94"/>
        <v>2</v>
      </c>
      <c r="MJ69" s="239"/>
      <c r="MK69" s="231"/>
      <c r="ML69" s="231"/>
      <c r="MM69" s="182">
        <f t="shared" si="95"/>
        <v>2</v>
      </c>
      <c r="MN69" s="239"/>
      <c r="MO69" s="138"/>
      <c r="MP69" s="138"/>
      <c r="MQ69" s="174">
        <f t="shared" si="96"/>
        <v>2</v>
      </c>
      <c r="MR69" s="238"/>
      <c r="MS69" s="138"/>
      <c r="MT69" s="138"/>
      <c r="MU69" s="174">
        <f t="shared" si="97"/>
        <v>2</v>
      </c>
      <c r="MV69" s="238"/>
      <c r="MW69" s="138"/>
      <c r="MX69" s="138"/>
      <c r="MY69" s="174">
        <f t="shared" si="98"/>
        <v>2</v>
      </c>
      <c r="MZ69" s="238"/>
      <c r="NA69" s="240"/>
      <c r="NB69" s="240"/>
      <c r="NC69" s="201">
        <f t="shared" si="122"/>
        <v>2</v>
      </c>
      <c r="ND69" s="241"/>
      <c r="NE69" s="240"/>
      <c r="NF69" s="240"/>
      <c r="NG69" s="201">
        <f t="shared" si="123"/>
        <v>2</v>
      </c>
      <c r="NH69" s="241"/>
      <c r="NI69" s="240">
        <v>2</v>
      </c>
      <c r="NJ69" s="240"/>
      <c r="NK69" s="201">
        <f t="shared" si="124"/>
        <v>4</v>
      </c>
      <c r="NL69" s="241"/>
      <c r="NM69" s="240"/>
      <c r="NN69" s="240">
        <v>3</v>
      </c>
      <c r="NO69" s="201">
        <f t="shared" si="125"/>
        <v>1</v>
      </c>
      <c r="NP69" s="241"/>
      <c r="NQ69" s="234"/>
      <c r="NR69" s="234"/>
      <c r="NS69" s="189">
        <f t="shared" si="126"/>
        <v>1</v>
      </c>
      <c r="NT69" s="242"/>
      <c r="NU69" s="234"/>
      <c r="NV69" s="234"/>
      <c r="NW69" s="189">
        <f t="shared" si="99"/>
        <v>1</v>
      </c>
      <c r="NX69" s="242"/>
      <c r="NY69" s="234"/>
      <c r="NZ69" s="234"/>
      <c r="OA69" s="189">
        <f t="shared" si="100"/>
        <v>1</v>
      </c>
      <c r="OB69" s="242"/>
      <c r="OC69" s="234"/>
      <c r="OD69" s="234"/>
      <c r="OE69" s="189">
        <f t="shared" si="101"/>
        <v>1</v>
      </c>
      <c r="OF69" s="242"/>
      <c r="OG69" s="234"/>
      <c r="OH69" s="234"/>
      <c r="OI69" s="189">
        <f t="shared" si="102"/>
        <v>1</v>
      </c>
      <c r="OJ69" s="242"/>
      <c r="OK69" s="234"/>
      <c r="OL69" s="234"/>
      <c r="OM69" s="189">
        <f t="shared" si="103"/>
        <v>1</v>
      </c>
      <c r="ON69" s="242"/>
      <c r="OO69" s="234"/>
      <c r="OP69" s="234"/>
      <c r="OQ69" s="189">
        <f t="shared" si="127"/>
        <v>1</v>
      </c>
      <c r="OR69" s="242"/>
      <c r="OS69" s="234"/>
      <c r="OT69" s="234"/>
      <c r="OU69" s="189">
        <f t="shared" si="128"/>
        <v>1</v>
      </c>
      <c r="OV69" s="242"/>
      <c r="OW69" s="234"/>
      <c r="OX69" s="234"/>
      <c r="OY69" s="189">
        <f t="shared" si="129"/>
        <v>1</v>
      </c>
      <c r="OZ69" s="242"/>
      <c r="PA69" s="234"/>
      <c r="PB69" s="234"/>
      <c r="PC69" s="189">
        <f t="shared" si="130"/>
        <v>1</v>
      </c>
      <c r="PD69" s="242"/>
      <c r="PE69" s="234"/>
      <c r="PF69" s="234"/>
      <c r="PG69" s="189">
        <f t="shared" si="131"/>
        <v>1</v>
      </c>
      <c r="PH69" s="242"/>
      <c r="PI69" s="234"/>
      <c r="PJ69" s="234"/>
      <c r="PK69" s="189">
        <f t="shared" si="132"/>
        <v>1</v>
      </c>
      <c r="PL69" s="242"/>
      <c r="PM69" s="234"/>
      <c r="PN69" s="234"/>
      <c r="PO69" s="189">
        <f t="shared" si="133"/>
        <v>1</v>
      </c>
      <c r="PP69" s="242"/>
      <c r="PQ69" s="234"/>
      <c r="PR69" s="234"/>
      <c r="PS69" s="189">
        <f t="shared" si="134"/>
        <v>1</v>
      </c>
      <c r="PT69" s="242"/>
      <c r="PU69" s="234"/>
      <c r="PV69" s="234"/>
      <c r="PW69" s="189">
        <f t="shared" si="135"/>
        <v>1</v>
      </c>
      <c r="PX69" s="242"/>
      <c r="PY69" s="234"/>
      <c r="PZ69" s="234"/>
      <c r="QA69" s="189">
        <f t="shared" si="136"/>
        <v>1</v>
      </c>
      <c r="QB69" s="242"/>
      <c r="QC69" s="234"/>
      <c r="QD69" s="234"/>
      <c r="QE69" s="189">
        <f t="shared" si="137"/>
        <v>1</v>
      </c>
      <c r="QF69" s="242"/>
      <c r="QG69" s="234"/>
      <c r="QH69" s="234"/>
      <c r="QI69" s="189">
        <f t="shared" si="138"/>
        <v>1</v>
      </c>
      <c r="QJ69" s="242"/>
      <c r="QK69" s="234"/>
      <c r="QL69" s="234"/>
      <c r="QM69" s="189">
        <f t="shared" si="139"/>
        <v>1</v>
      </c>
      <c r="QN69" s="242"/>
      <c r="QO69" s="234"/>
      <c r="QP69" s="234"/>
      <c r="QQ69" s="189">
        <f t="shared" si="140"/>
        <v>1</v>
      </c>
      <c r="QR69" s="242"/>
      <c r="QS69" s="203"/>
      <c r="QT69" s="234"/>
      <c r="QU69" s="189">
        <f t="shared" si="141"/>
        <v>1</v>
      </c>
      <c r="QV69" s="242"/>
      <c r="QW69" s="203"/>
      <c r="QX69" s="234"/>
      <c r="QY69" s="189">
        <f t="shared" si="142"/>
        <v>1</v>
      </c>
      <c r="QZ69" s="242"/>
      <c r="RA69" s="203"/>
      <c r="RB69" s="234"/>
      <c r="RC69" s="189">
        <f t="shared" si="143"/>
        <v>1</v>
      </c>
      <c r="RD69" s="242"/>
      <c r="RE69" s="203"/>
      <c r="RF69" s="234"/>
      <c r="RG69" s="189">
        <f t="shared" si="144"/>
        <v>1</v>
      </c>
      <c r="RH69" s="242"/>
      <c r="RI69" s="203"/>
      <c r="RJ69" s="234"/>
      <c r="RK69" s="189">
        <f t="shared" si="145"/>
        <v>1</v>
      </c>
      <c r="RL69" s="242"/>
      <c r="RM69" s="203"/>
      <c r="RN69" s="234"/>
      <c r="RO69" s="189">
        <f t="shared" si="146"/>
        <v>1</v>
      </c>
      <c r="RP69" s="242"/>
      <c r="RQ69" s="203"/>
      <c r="RR69" s="234"/>
      <c r="RS69" s="189">
        <f t="shared" si="147"/>
        <v>1</v>
      </c>
      <c r="RT69" s="242"/>
      <c r="RU69" s="203">
        <v>3</v>
      </c>
      <c r="RV69" s="234"/>
      <c r="RW69" s="189">
        <f t="shared" si="148"/>
        <v>4</v>
      </c>
      <c r="RX69" s="242"/>
      <c r="RY69" s="203"/>
      <c r="RZ69" s="234">
        <v>3</v>
      </c>
      <c r="SA69" s="189">
        <f t="shared" si="104"/>
        <v>1</v>
      </c>
      <c r="SB69" s="242"/>
      <c r="SC69" s="203"/>
      <c r="SD69" s="234"/>
      <c r="SE69" s="189">
        <f t="shared" si="105"/>
        <v>1</v>
      </c>
      <c r="SF69" s="242"/>
      <c r="SG69" s="203"/>
      <c r="SH69" s="234"/>
      <c r="SI69" s="189">
        <f t="shared" si="106"/>
        <v>1</v>
      </c>
      <c r="SJ69" s="242"/>
      <c r="SK69" s="203"/>
      <c r="SL69" s="234"/>
      <c r="SM69" s="189">
        <f t="shared" si="107"/>
        <v>1</v>
      </c>
      <c r="SN69" s="242"/>
      <c r="SO69" s="203"/>
      <c r="SP69" s="234"/>
      <c r="SQ69" s="189">
        <f t="shared" si="108"/>
        <v>1</v>
      </c>
      <c r="SR69" s="242"/>
      <c r="SS69" s="203"/>
      <c r="ST69" s="234"/>
      <c r="SU69" s="189">
        <f t="shared" si="109"/>
        <v>1</v>
      </c>
      <c r="SV69" s="242"/>
      <c r="SW69" s="203"/>
      <c r="SX69" s="234"/>
      <c r="SY69" s="189">
        <f t="shared" si="110"/>
        <v>1</v>
      </c>
      <c r="SZ69" s="242"/>
      <c r="TA69" s="203"/>
      <c r="TB69" s="234"/>
      <c r="TC69" s="189">
        <f t="shared" si="111"/>
        <v>1</v>
      </c>
      <c r="TD69" s="242"/>
      <c r="TE69" s="204">
        <f t="shared" si="112"/>
        <v>2</v>
      </c>
      <c r="TF69" s="205">
        <f t="shared" si="113"/>
        <v>7.6923076923076927E-2</v>
      </c>
      <c r="TG69" s="123"/>
      <c r="TH69" s="204">
        <f t="shared" si="114"/>
        <v>4</v>
      </c>
      <c r="TI69" s="205">
        <f t="shared" si="115"/>
        <v>0.15384615384615385</v>
      </c>
      <c r="TJ69" s="124"/>
      <c r="TK69" s="204">
        <f t="shared" si="116"/>
        <v>5</v>
      </c>
      <c r="TL69" s="205">
        <f t="shared" si="117"/>
        <v>0.18518518518518517</v>
      </c>
      <c r="TM69" s="124"/>
      <c r="TN69" s="204">
        <f t="shared" si="118"/>
        <v>11</v>
      </c>
      <c r="TO69" s="205">
        <f t="shared" si="119"/>
        <v>0.13924050632911392</v>
      </c>
    </row>
    <row r="70" spans="1:535" ht="28.5" hidden="1" x14ac:dyDescent="0.45">
      <c r="A70" s="207">
        <v>66</v>
      </c>
      <c r="B70" s="298" t="s">
        <v>354</v>
      </c>
      <c r="C70" s="222" t="s">
        <v>122</v>
      </c>
      <c r="D70" s="211">
        <v>3</v>
      </c>
      <c r="E70" s="223">
        <v>1</v>
      </c>
      <c r="F70" s="224"/>
      <c r="G70" s="211">
        <f t="shared" si="149"/>
        <v>4</v>
      </c>
      <c r="H70" s="225"/>
      <c r="I70" s="223"/>
      <c r="J70" s="224"/>
      <c r="K70" s="211">
        <v>4</v>
      </c>
      <c r="L70" s="225"/>
      <c r="M70" s="223"/>
      <c r="N70" s="224"/>
      <c r="O70" s="211">
        <v>4</v>
      </c>
      <c r="P70" s="226"/>
      <c r="Q70" s="223"/>
      <c r="R70" s="224"/>
      <c r="S70" s="211">
        <v>4</v>
      </c>
      <c r="T70" s="225"/>
      <c r="U70" s="227"/>
      <c r="V70" s="246"/>
      <c r="W70" s="165">
        <f t="shared" si="150"/>
        <v>4</v>
      </c>
      <c r="X70" s="229"/>
      <c r="Y70" s="229"/>
      <c r="Z70" s="165">
        <f t="shared" ref="Z70:Z133" si="162">W70+X70-Y70</f>
        <v>4</v>
      </c>
      <c r="AA70" s="137"/>
      <c r="AB70" s="138"/>
      <c r="AC70" s="169">
        <f t="shared" ref="AC70:AC133" si="163">Z70+AA70-AB70</f>
        <v>4</v>
      </c>
      <c r="AD70" s="137"/>
      <c r="AE70" s="138"/>
      <c r="AF70" s="169">
        <f t="shared" ref="AF70:AF133" si="164">AC70+AD70-AE70</f>
        <v>4</v>
      </c>
      <c r="AG70" s="138"/>
      <c r="AH70" s="138"/>
      <c r="AI70" s="170">
        <f t="shared" ref="AI70:AI133" si="165">AF70+AG70-AH70</f>
        <v>4</v>
      </c>
      <c r="AJ70" s="137"/>
      <c r="AK70" s="137"/>
      <c r="AL70" s="141"/>
      <c r="AM70" s="172">
        <f t="shared" ref="AM70:AM130" si="166">AI70+AK70-AL70</f>
        <v>4</v>
      </c>
      <c r="AN70" s="137"/>
      <c r="AO70" s="141"/>
      <c r="AP70" s="141"/>
      <c r="AQ70" s="172">
        <f t="shared" ref="AQ70:AQ130" si="167">AM70+AO70-AP70</f>
        <v>4</v>
      </c>
      <c r="AR70" s="141"/>
      <c r="AS70" s="137"/>
      <c r="AT70" s="141"/>
      <c r="AU70" s="172">
        <f t="shared" ref="AU70:AU123" si="168">AQ70+AS70-AT70</f>
        <v>4</v>
      </c>
      <c r="AV70" s="138"/>
      <c r="AW70" s="138"/>
      <c r="AX70" s="138"/>
      <c r="AY70" s="169">
        <f t="shared" ref="AY70:AY123" si="169">AU70+AV70-AW70</f>
        <v>4</v>
      </c>
      <c r="AZ70" s="138"/>
      <c r="BA70" s="138"/>
      <c r="BB70" s="169">
        <f t="shared" ref="BB70:BB123" si="170">AY70+AZ70-BA70</f>
        <v>4</v>
      </c>
      <c r="BC70" s="138"/>
      <c r="BD70" s="138"/>
      <c r="BE70" s="169">
        <f t="shared" ref="BE70:BE123" si="171">BB70+BC70-BD70</f>
        <v>4</v>
      </c>
      <c r="BF70" s="138"/>
      <c r="BG70" s="138"/>
      <c r="BH70" s="174">
        <f t="shared" si="152"/>
        <v>4</v>
      </c>
      <c r="BI70" s="138"/>
      <c r="BJ70" s="138"/>
      <c r="BK70" s="174">
        <f t="shared" ref="BK70:BK123" si="172">BH70+BI70-BJ70</f>
        <v>4</v>
      </c>
      <c r="BL70" s="138"/>
      <c r="BM70" s="138"/>
      <c r="BN70" s="174">
        <f t="shared" ref="BN70:BN123" si="173">BK70+BL70-BM70</f>
        <v>4</v>
      </c>
      <c r="BO70" s="138"/>
      <c r="BP70" s="138"/>
      <c r="BQ70" s="174">
        <f t="shared" ref="BQ70:BQ123" si="174">BN70+BO70-BP70</f>
        <v>4</v>
      </c>
      <c r="BR70" s="138"/>
      <c r="BS70" s="138"/>
      <c r="BT70" s="174">
        <f t="shared" si="151"/>
        <v>4</v>
      </c>
      <c r="BU70" s="138"/>
      <c r="BV70" s="138">
        <v>3</v>
      </c>
      <c r="BW70" s="174">
        <f t="shared" ref="BW70:BW130" si="175">BT70+BU70-BV70</f>
        <v>1</v>
      </c>
      <c r="BX70" s="138"/>
      <c r="BY70" s="138"/>
      <c r="BZ70" s="174">
        <f t="shared" ref="BZ70:BZ123" si="176">BW70+BX70-BY70</f>
        <v>1</v>
      </c>
      <c r="CA70" s="138"/>
      <c r="CB70" s="138"/>
      <c r="CC70" s="175">
        <f t="shared" ref="CC70:CC123" si="177">BZ70+CA70-CB70</f>
        <v>1</v>
      </c>
      <c r="CD70" s="141"/>
      <c r="CE70" s="141"/>
      <c r="CF70" s="176">
        <f t="shared" ref="CF70:CF123" si="178">+CC70+CD70-CE70</f>
        <v>1</v>
      </c>
      <c r="CG70" s="141"/>
      <c r="CH70" s="141"/>
      <c r="CI70" s="176">
        <f t="shared" ref="CI70:CI130" si="179">+CF70+CG70-CH70</f>
        <v>1</v>
      </c>
      <c r="CJ70" s="141"/>
      <c r="CK70" s="141"/>
      <c r="CL70" s="177">
        <f t="shared" ref="CL70:CL130" si="180">CI70+CJ70-CK70</f>
        <v>1</v>
      </c>
      <c r="CM70" s="141"/>
      <c r="CN70" s="141"/>
      <c r="CO70" s="141">
        <v>1</v>
      </c>
      <c r="CP70" s="177">
        <f t="shared" ref="CP70:CP123" si="181">CL70+CN70-CO70</f>
        <v>0</v>
      </c>
      <c r="CQ70" s="141"/>
      <c r="CR70" s="141">
        <v>3</v>
      </c>
      <c r="CS70" s="141"/>
      <c r="CT70" s="176">
        <f t="shared" ref="CT70:CT123" si="182">CP70+CR70-CS70</f>
        <v>3</v>
      </c>
      <c r="CU70" s="230"/>
      <c r="CV70" s="141"/>
      <c r="CW70" s="141"/>
      <c r="CX70" s="176">
        <f t="shared" ref="CX70:CX130" si="183">CT70+CV70-CW70</f>
        <v>3</v>
      </c>
      <c r="CY70" s="141"/>
      <c r="CZ70" s="141"/>
      <c r="DA70" s="141"/>
      <c r="DB70" s="176">
        <f t="shared" si="153"/>
        <v>3</v>
      </c>
      <c r="DC70" s="141"/>
      <c r="DD70" s="141"/>
      <c r="DE70" s="175">
        <f t="shared" ref="DE70:DE130" si="184">DB70+DC70-DD70</f>
        <v>3</v>
      </c>
      <c r="DF70" s="179"/>
      <c r="DG70" s="141"/>
      <c r="DH70" s="141"/>
      <c r="DI70" s="176">
        <f t="shared" ref="DI70:DI123" si="185">DE70+DG70-DH70</f>
        <v>3</v>
      </c>
      <c r="DJ70" s="180"/>
      <c r="DK70" s="180"/>
      <c r="DL70" s="176">
        <f t="shared" ref="DL70:DL130" si="186">DI70+DJ70-DK70</f>
        <v>3</v>
      </c>
      <c r="DM70" s="141"/>
      <c r="DN70" s="141"/>
      <c r="DO70" s="177">
        <f t="shared" ref="DO70:DO123" si="187">DL70+DM70-DN70</f>
        <v>3</v>
      </c>
      <c r="DP70" s="137"/>
      <c r="DQ70" s="141"/>
      <c r="DR70" s="141"/>
      <c r="DS70" s="177">
        <f t="shared" ref="DS70:DS122" si="188">+DO70+DQ70-DR70</f>
        <v>3</v>
      </c>
      <c r="DT70" s="137"/>
      <c r="DU70" s="141"/>
      <c r="DV70" s="141"/>
      <c r="DW70" s="177">
        <f t="shared" ref="DW70:DW122" si="189">+DS70+DU70-DV70</f>
        <v>3</v>
      </c>
      <c r="DX70" s="141"/>
      <c r="DY70" s="141"/>
      <c r="DZ70" s="177">
        <f t="shared" ref="DZ70:DZ133" si="190">DW70+DX70-DY70</f>
        <v>3</v>
      </c>
      <c r="EA70" s="138"/>
      <c r="EB70" s="138"/>
      <c r="EC70" s="175">
        <f t="shared" ref="EC70:EC89" si="191">DZ70+EA70-EB70</f>
        <v>3</v>
      </c>
      <c r="ED70" s="137"/>
      <c r="EE70" s="138"/>
      <c r="EF70" s="138"/>
      <c r="EG70" s="174">
        <f t="shared" ref="EG70:EG123" si="192">EC70+EE70-EF70</f>
        <v>3</v>
      </c>
      <c r="EH70" s="138"/>
      <c r="EI70" s="138"/>
      <c r="EJ70" s="174">
        <f t="shared" ref="EJ70:EJ133" si="193">EG70+EH70-EI70</f>
        <v>3</v>
      </c>
      <c r="EK70" s="231"/>
      <c r="EL70" s="231"/>
      <c r="EM70" s="182">
        <f t="shared" ref="EM70:EM133" si="194">EJ70+EK70-EL70</f>
        <v>3</v>
      </c>
      <c r="EN70" s="137"/>
      <c r="EO70" s="231"/>
      <c r="EP70" s="231"/>
      <c r="EQ70" s="182">
        <f t="shared" ref="EQ70:EQ133" si="195">EM70+EO70-EP70</f>
        <v>3</v>
      </c>
      <c r="ER70" s="232"/>
      <c r="ES70" s="232"/>
      <c r="ET70" s="184">
        <f t="shared" ref="ET70:ET133" si="196">EQ70+ER70-ES70</f>
        <v>3</v>
      </c>
      <c r="EU70" s="137"/>
      <c r="EV70" s="232"/>
      <c r="EW70" s="232"/>
      <c r="EX70" s="184">
        <f t="shared" ref="EX70:EX133" si="197">ET70+EV70-EW70</f>
        <v>3</v>
      </c>
      <c r="EY70" s="233"/>
      <c r="EZ70" s="231"/>
      <c r="FA70" s="231"/>
      <c r="FB70" s="184">
        <f t="shared" ref="FB70:FB133" si="198">EX70+EZ70-FA70</f>
        <v>3</v>
      </c>
      <c r="FC70" s="231"/>
      <c r="FD70" s="231">
        <v>2</v>
      </c>
      <c r="FE70" s="182">
        <f t="shared" ref="FE70:FE133" si="199">FB70+FC70-FD70</f>
        <v>1</v>
      </c>
      <c r="FF70" s="231"/>
      <c r="FG70" s="231"/>
      <c r="FH70" s="182">
        <f t="shared" ref="FH70:FH133" si="200">FE70+FF70-FG70</f>
        <v>1</v>
      </c>
      <c r="FI70" s="231"/>
      <c r="FJ70" s="231"/>
      <c r="FK70" s="182">
        <f t="shared" ref="FK70:FK133" si="201">FH70+FI70-FJ70</f>
        <v>1</v>
      </c>
      <c r="FL70" s="231"/>
      <c r="FM70" s="231"/>
      <c r="FN70" s="182">
        <f t="shared" ref="FN70:FN122" si="202">FK70+FL70-FM70</f>
        <v>1</v>
      </c>
      <c r="FO70" s="137"/>
      <c r="FP70" s="231"/>
      <c r="FQ70" s="231"/>
      <c r="FR70" s="182">
        <f t="shared" ref="FR70:FR133" si="203">FN70+FP70-FQ70</f>
        <v>1</v>
      </c>
      <c r="FS70" s="137"/>
      <c r="FT70" s="231"/>
      <c r="FU70" s="231"/>
      <c r="FV70" s="182">
        <f t="shared" ref="FV70:FV129" si="204">FR70+FT70-FU70</f>
        <v>1</v>
      </c>
      <c r="FW70" s="137"/>
      <c r="FX70" s="231"/>
      <c r="FY70" s="231"/>
      <c r="FZ70" s="182">
        <f t="shared" ref="FZ70:FZ133" si="205">FV70+FX70-FY70</f>
        <v>1</v>
      </c>
      <c r="GA70" s="231"/>
      <c r="GB70" s="231"/>
      <c r="GC70" s="182">
        <f t="shared" ref="GC70:GC123" si="206">FZ70+GA70-GB70</f>
        <v>1</v>
      </c>
      <c r="GD70" s="231"/>
      <c r="GE70" s="231"/>
      <c r="GF70" s="188">
        <f t="shared" ref="GF70:GF90" si="207">GC70+GD70-GE70</f>
        <v>1</v>
      </c>
      <c r="GG70" s="137"/>
      <c r="GH70" s="231">
        <v>3</v>
      </c>
      <c r="GI70" s="231"/>
      <c r="GJ70" s="188">
        <f t="shared" si="120"/>
        <v>4</v>
      </c>
      <c r="GK70" s="137"/>
      <c r="GL70" s="231"/>
      <c r="GM70" s="231"/>
      <c r="GN70" s="182">
        <f t="shared" si="121"/>
        <v>4</v>
      </c>
      <c r="GO70" s="231"/>
      <c r="GP70" s="231"/>
      <c r="GQ70" s="182">
        <f t="shared" ref="GQ70:GQ133" si="208">GN70+GO70-GP70</f>
        <v>4</v>
      </c>
      <c r="GR70" s="231"/>
      <c r="GS70" s="231"/>
      <c r="GT70" s="182">
        <f t="shared" ref="GT70:GT133" si="209">GQ70+GR70-GS70</f>
        <v>4</v>
      </c>
      <c r="GU70" s="231"/>
      <c r="GV70" s="231"/>
      <c r="GW70" s="182">
        <f t="shared" ref="GW70:GW133" si="210">GT70+GU70-GV70</f>
        <v>4</v>
      </c>
      <c r="GX70" s="231"/>
      <c r="GY70" s="231"/>
      <c r="GZ70" s="182">
        <f t="shared" ref="GZ70:GZ133" si="211">GW70+GX70-GY70</f>
        <v>4</v>
      </c>
      <c r="HA70" s="138"/>
      <c r="HB70" s="231"/>
      <c r="HC70" s="182">
        <f t="shared" ref="HC70:HC133" si="212">GZ70+HA70-HB70</f>
        <v>4</v>
      </c>
      <c r="HD70" s="138"/>
      <c r="HE70" s="231"/>
      <c r="HF70" s="182">
        <f t="shared" ref="HF70:HF133" si="213">HC70+HD70-HE70</f>
        <v>4</v>
      </c>
      <c r="HG70" s="231"/>
      <c r="HH70" s="231">
        <v>4</v>
      </c>
      <c r="HI70" s="182">
        <f t="shared" si="154"/>
        <v>0</v>
      </c>
      <c r="HJ70" s="231"/>
      <c r="HK70" s="231"/>
      <c r="HL70" s="182">
        <f t="shared" si="155"/>
        <v>0</v>
      </c>
      <c r="HM70" s="137"/>
      <c r="HN70" s="231"/>
      <c r="HO70" s="231"/>
      <c r="HP70" s="182">
        <f t="shared" ref="HP70:HP133" si="214">HL70+HN70-HO70</f>
        <v>0</v>
      </c>
      <c r="HQ70" s="231"/>
      <c r="HR70" s="231"/>
      <c r="HS70" s="231"/>
      <c r="HT70" s="182">
        <f t="shared" ref="HT70:HT133" si="215">HP70+HR70-HS70</f>
        <v>0</v>
      </c>
      <c r="HU70" s="231"/>
      <c r="HV70" s="231"/>
      <c r="HW70" s="231"/>
      <c r="HX70" s="182">
        <f t="shared" ref="HX70:HX133" si="216">HT70+HV70-HW70</f>
        <v>0</v>
      </c>
      <c r="HY70" s="231"/>
      <c r="HZ70" s="231"/>
      <c r="IA70" s="182">
        <f t="shared" ref="IA70:IA133" si="217">HX70+HY70-HZ70</f>
        <v>0</v>
      </c>
      <c r="IB70" s="231"/>
      <c r="IC70" s="231"/>
      <c r="ID70" s="182">
        <f t="shared" ref="ID70:ID133" si="218">IA70+IB70-IC70</f>
        <v>0</v>
      </c>
      <c r="IE70" s="138"/>
      <c r="IF70" s="138"/>
      <c r="IG70" s="175">
        <f t="shared" ref="IG70:IG133" si="219">ID70+IE70-IF70</f>
        <v>0</v>
      </c>
      <c r="IH70" s="137"/>
      <c r="II70" s="138"/>
      <c r="IJ70" s="138"/>
      <c r="IK70" s="175">
        <f t="shared" ref="IK70:IK133" si="220">IG70+II70-IJ70</f>
        <v>0</v>
      </c>
      <c r="IL70" s="137"/>
      <c r="IM70" s="231"/>
      <c r="IN70" s="231"/>
      <c r="IO70" s="182">
        <f t="shared" ref="IO70:IO133" si="221">IK70+IM70-IN70</f>
        <v>0</v>
      </c>
      <c r="IP70" s="231"/>
      <c r="IQ70" s="231"/>
      <c r="IR70" s="182">
        <f t="shared" si="156"/>
        <v>0</v>
      </c>
      <c r="IS70" s="231"/>
      <c r="IT70" s="231"/>
      <c r="IU70" s="182">
        <f t="shared" si="157"/>
        <v>0</v>
      </c>
      <c r="IV70" s="231"/>
      <c r="IW70" s="231"/>
      <c r="IX70" s="182">
        <f t="shared" si="158"/>
        <v>0</v>
      </c>
      <c r="IY70" s="234"/>
      <c r="IZ70" s="234"/>
      <c r="JA70" s="189">
        <f t="shared" si="159"/>
        <v>0</v>
      </c>
      <c r="JB70" s="234"/>
      <c r="JC70" s="234"/>
      <c r="JD70" s="189">
        <f t="shared" ref="JD70:JD133" si="222">JA70+JB70-JC70</f>
        <v>0</v>
      </c>
      <c r="JE70" s="234"/>
      <c r="JF70" s="234"/>
      <c r="JG70" s="189">
        <f t="shared" ref="JG70:JG133" si="223">JD70+JE70-JF70</f>
        <v>0</v>
      </c>
      <c r="JH70" s="141"/>
      <c r="JI70" s="141"/>
      <c r="JJ70" s="190">
        <f t="shared" ref="JJ70:JJ133" si="224">JG70+JH70-JI70</f>
        <v>0</v>
      </c>
      <c r="JK70" s="137"/>
      <c r="JL70" s="141"/>
      <c r="JM70" s="141"/>
      <c r="JN70" s="190">
        <f t="shared" ref="JN70:JN133" si="225">JJ70+JL70-JM70</f>
        <v>0</v>
      </c>
      <c r="JO70" s="137"/>
      <c r="JP70" s="235">
        <v>4</v>
      </c>
      <c r="JQ70" s="235"/>
      <c r="JR70" s="191">
        <f t="shared" ref="JR70:JR133" si="226">JN70+JP70-JQ70</f>
        <v>4</v>
      </c>
      <c r="JS70" s="155"/>
      <c r="JT70" s="236"/>
      <c r="JU70" s="236"/>
      <c r="JV70" s="194">
        <f t="shared" ref="JV70:JV133" si="227">JR70+JT70-JU70</f>
        <v>4</v>
      </c>
      <c r="JW70" s="235"/>
      <c r="JX70" s="235"/>
      <c r="JY70" s="194">
        <f t="shared" ref="JY70:JY133" si="228">JV70+JW70-JX70</f>
        <v>4</v>
      </c>
      <c r="JZ70" s="138"/>
      <c r="KA70" s="138"/>
      <c r="KB70" s="190">
        <f t="shared" ref="KB70:KB133" si="229">JY70+JZ70-KA70</f>
        <v>4</v>
      </c>
      <c r="KC70" s="155"/>
      <c r="KD70" s="138"/>
      <c r="KE70" s="138"/>
      <c r="KF70" s="190">
        <f t="shared" ref="KF70:KF133" si="230">KB70+KD70-KE70</f>
        <v>4</v>
      </c>
      <c r="KG70" s="234"/>
      <c r="KH70" s="234"/>
      <c r="KI70" s="191">
        <f t="shared" ref="KI70:KI133" si="231">KF70+KG70-KH70</f>
        <v>4</v>
      </c>
      <c r="KJ70" s="155"/>
      <c r="KK70" s="234"/>
      <c r="KL70" s="234"/>
      <c r="KM70" s="191">
        <f t="shared" ref="KM70:KM133" si="232">KI70+KK70-KL70</f>
        <v>4</v>
      </c>
      <c r="KN70" s="155"/>
      <c r="KO70" s="234"/>
      <c r="KP70" s="234"/>
      <c r="KQ70" s="191">
        <f t="shared" ref="KQ70:KQ133" si="233">KM70+KO70-KP70</f>
        <v>4</v>
      </c>
      <c r="KR70" s="138"/>
      <c r="KS70" s="138"/>
      <c r="KT70" s="174">
        <f t="shared" ref="KT70:KT133" si="234">KQ70+KR70-KS70</f>
        <v>4</v>
      </c>
      <c r="KU70" s="138"/>
      <c r="KV70" s="138"/>
      <c r="KW70" s="138"/>
      <c r="KX70" s="194">
        <f t="shared" ref="KX70:KX133" si="235">KT70+KV70-KW70</f>
        <v>4</v>
      </c>
      <c r="KY70" s="236"/>
      <c r="KZ70" s="236"/>
      <c r="LA70" s="236"/>
      <c r="LB70" s="194">
        <f t="shared" ref="LB70:LB133" si="236">KX70+KZ70-LA70</f>
        <v>4</v>
      </c>
      <c r="LC70" s="236"/>
      <c r="LD70" s="236"/>
      <c r="LE70" s="194">
        <f t="shared" si="160"/>
        <v>4</v>
      </c>
      <c r="LF70" s="138"/>
      <c r="LG70" s="138"/>
      <c r="LH70" s="174">
        <f t="shared" si="161"/>
        <v>4</v>
      </c>
      <c r="LI70" s="237"/>
      <c r="LJ70" s="237"/>
      <c r="LK70" s="196">
        <f t="shared" ref="LK70:LK133" si="237">LH70+LI70-LJ70</f>
        <v>4</v>
      </c>
      <c r="LL70" s="138"/>
      <c r="LM70" s="138"/>
      <c r="LN70" s="138"/>
      <c r="LO70" s="174">
        <f t="shared" ref="LO70:LO133" si="238">LK70+LM70-LN70</f>
        <v>4</v>
      </c>
      <c r="LP70" s="138"/>
      <c r="LQ70" s="138"/>
      <c r="LR70" s="138"/>
      <c r="LS70" s="174">
        <f t="shared" ref="LS70:LS133" si="239">LO70+LQ70-LR70</f>
        <v>4</v>
      </c>
      <c r="LT70" s="238"/>
      <c r="LU70" s="138"/>
      <c r="LV70" s="138"/>
      <c r="LW70" s="174">
        <f t="shared" ref="LW70:LW133" si="240">LS70+LU70-LV70</f>
        <v>4</v>
      </c>
      <c r="LX70" s="238"/>
      <c r="LY70" s="138"/>
      <c r="LZ70" s="138"/>
      <c r="MA70" s="174">
        <f t="shared" ref="MA70:MA133" si="241">LW70+LY70-LZ70</f>
        <v>4</v>
      </c>
      <c r="MB70" s="238"/>
      <c r="MC70" s="138"/>
      <c r="MD70" s="138"/>
      <c r="ME70" s="174">
        <f t="shared" ref="ME70:ME133" si="242">MA70+MC70-MD70</f>
        <v>4</v>
      </c>
      <c r="MF70" s="238"/>
      <c r="MG70" s="231"/>
      <c r="MH70" s="231"/>
      <c r="MI70" s="182">
        <f t="shared" ref="MI70:MI133" si="243">ME70+MG70-MH70</f>
        <v>4</v>
      </c>
      <c r="MJ70" s="239"/>
      <c r="MK70" s="231"/>
      <c r="ML70" s="231"/>
      <c r="MM70" s="182">
        <f t="shared" ref="MM70:MM133" si="244">MI70+MK70-ML70</f>
        <v>4</v>
      </c>
      <c r="MN70" s="239"/>
      <c r="MO70" s="138"/>
      <c r="MP70" s="138"/>
      <c r="MQ70" s="174">
        <f t="shared" ref="MQ70:MQ133" si="245">MM70+MO70-MP70</f>
        <v>4</v>
      </c>
      <c r="MR70" s="238"/>
      <c r="MS70" s="138"/>
      <c r="MT70" s="138"/>
      <c r="MU70" s="174">
        <f t="shared" ref="MU70:MU133" si="246">MQ70+MS70-MT70</f>
        <v>4</v>
      </c>
      <c r="MV70" s="238"/>
      <c r="MW70" s="138"/>
      <c r="MX70" s="138"/>
      <c r="MY70" s="174">
        <f t="shared" ref="MY70:MY133" si="247">MU70+MW70-MX70</f>
        <v>4</v>
      </c>
      <c r="MZ70" s="238"/>
      <c r="NA70" s="240"/>
      <c r="NB70" s="240"/>
      <c r="NC70" s="201">
        <f t="shared" si="122"/>
        <v>4</v>
      </c>
      <c r="ND70" s="241"/>
      <c r="NE70" s="240"/>
      <c r="NF70" s="240"/>
      <c r="NG70" s="201">
        <f t="shared" si="123"/>
        <v>4</v>
      </c>
      <c r="NH70" s="241"/>
      <c r="NI70" s="240"/>
      <c r="NJ70" s="240"/>
      <c r="NK70" s="201">
        <f t="shared" si="124"/>
        <v>4</v>
      </c>
      <c r="NL70" s="241"/>
      <c r="NM70" s="240"/>
      <c r="NN70" s="240">
        <v>3</v>
      </c>
      <c r="NO70" s="201">
        <f t="shared" si="125"/>
        <v>1</v>
      </c>
      <c r="NP70" s="241"/>
      <c r="NQ70" s="234"/>
      <c r="NR70" s="234"/>
      <c r="NS70" s="189">
        <f t="shared" si="126"/>
        <v>1</v>
      </c>
      <c r="NT70" s="242"/>
      <c r="NU70" s="234"/>
      <c r="NV70" s="234"/>
      <c r="NW70" s="189">
        <f t="shared" ref="NW70:NW133" si="248">NS70+NU70-NV70</f>
        <v>1</v>
      </c>
      <c r="NX70" s="242"/>
      <c r="NY70" s="234"/>
      <c r="NZ70" s="234"/>
      <c r="OA70" s="189">
        <f t="shared" ref="OA70:OA133" si="249">NW70+NY70-NZ70</f>
        <v>1</v>
      </c>
      <c r="OB70" s="242"/>
      <c r="OC70" s="234"/>
      <c r="OD70" s="234"/>
      <c r="OE70" s="189">
        <f t="shared" ref="OE70:OE133" si="250">OA70+OC70-OD70</f>
        <v>1</v>
      </c>
      <c r="OF70" s="242"/>
      <c r="OG70" s="234"/>
      <c r="OH70" s="234"/>
      <c r="OI70" s="189">
        <f t="shared" ref="OI70:OI133" si="251">OE70+OG70-OH70</f>
        <v>1</v>
      </c>
      <c r="OJ70" s="242"/>
      <c r="OK70" s="234"/>
      <c r="OL70" s="234"/>
      <c r="OM70" s="189">
        <f t="shared" ref="OM70:OM133" si="252">OI70+OK70-OL70</f>
        <v>1</v>
      </c>
      <c r="ON70" s="242"/>
      <c r="OO70" s="234"/>
      <c r="OP70" s="234"/>
      <c r="OQ70" s="189">
        <f t="shared" si="127"/>
        <v>1</v>
      </c>
      <c r="OR70" s="242"/>
      <c r="OS70" s="234"/>
      <c r="OT70" s="234"/>
      <c r="OU70" s="189">
        <f t="shared" si="128"/>
        <v>1</v>
      </c>
      <c r="OV70" s="242"/>
      <c r="OW70" s="234"/>
      <c r="OX70" s="234"/>
      <c r="OY70" s="189">
        <f t="shared" si="129"/>
        <v>1</v>
      </c>
      <c r="OZ70" s="242"/>
      <c r="PA70" s="234"/>
      <c r="PB70" s="234"/>
      <c r="PC70" s="189">
        <f t="shared" si="130"/>
        <v>1</v>
      </c>
      <c r="PD70" s="242"/>
      <c r="PE70" s="234"/>
      <c r="PF70" s="234"/>
      <c r="PG70" s="189">
        <f t="shared" si="131"/>
        <v>1</v>
      </c>
      <c r="PH70" s="242"/>
      <c r="PI70" s="234"/>
      <c r="PJ70" s="234"/>
      <c r="PK70" s="189">
        <f t="shared" si="132"/>
        <v>1</v>
      </c>
      <c r="PL70" s="242"/>
      <c r="PM70" s="234"/>
      <c r="PN70" s="234"/>
      <c r="PO70" s="189">
        <f t="shared" si="133"/>
        <v>1</v>
      </c>
      <c r="PP70" s="242"/>
      <c r="PQ70" s="234"/>
      <c r="PR70" s="234"/>
      <c r="PS70" s="189">
        <f t="shared" si="134"/>
        <v>1</v>
      </c>
      <c r="PT70" s="242"/>
      <c r="PU70" s="234"/>
      <c r="PV70" s="234"/>
      <c r="PW70" s="189">
        <f t="shared" si="135"/>
        <v>1</v>
      </c>
      <c r="PX70" s="242"/>
      <c r="PY70" s="234"/>
      <c r="PZ70" s="234"/>
      <c r="QA70" s="189">
        <f t="shared" si="136"/>
        <v>1</v>
      </c>
      <c r="QB70" s="242"/>
      <c r="QC70" s="234"/>
      <c r="QD70" s="234"/>
      <c r="QE70" s="189">
        <f t="shared" si="137"/>
        <v>1</v>
      </c>
      <c r="QF70" s="242"/>
      <c r="QG70" s="234"/>
      <c r="QH70" s="234"/>
      <c r="QI70" s="189">
        <f t="shared" si="138"/>
        <v>1</v>
      </c>
      <c r="QJ70" s="242"/>
      <c r="QK70" s="234"/>
      <c r="QL70" s="234"/>
      <c r="QM70" s="189">
        <f t="shared" si="139"/>
        <v>1</v>
      </c>
      <c r="QN70" s="242"/>
      <c r="QO70" s="234"/>
      <c r="QP70" s="234"/>
      <c r="QQ70" s="189">
        <f t="shared" si="140"/>
        <v>1</v>
      </c>
      <c r="QR70" s="242"/>
      <c r="QS70" s="203"/>
      <c r="QT70" s="234"/>
      <c r="QU70" s="189">
        <f t="shared" si="141"/>
        <v>1</v>
      </c>
      <c r="QV70" s="242"/>
      <c r="QW70" s="203"/>
      <c r="QX70" s="234"/>
      <c r="QY70" s="189">
        <f t="shared" si="142"/>
        <v>1</v>
      </c>
      <c r="QZ70" s="242"/>
      <c r="RA70" s="203"/>
      <c r="RB70" s="234"/>
      <c r="RC70" s="189">
        <f t="shared" si="143"/>
        <v>1</v>
      </c>
      <c r="RD70" s="242"/>
      <c r="RE70" s="203"/>
      <c r="RF70" s="234"/>
      <c r="RG70" s="189">
        <f t="shared" si="144"/>
        <v>1</v>
      </c>
      <c r="RH70" s="242"/>
      <c r="RI70" s="203"/>
      <c r="RJ70" s="234"/>
      <c r="RK70" s="189">
        <f t="shared" si="145"/>
        <v>1</v>
      </c>
      <c r="RL70" s="242"/>
      <c r="RM70" s="203"/>
      <c r="RN70" s="234"/>
      <c r="RO70" s="189">
        <f t="shared" si="146"/>
        <v>1</v>
      </c>
      <c r="RP70" s="242"/>
      <c r="RQ70" s="203"/>
      <c r="RR70" s="234"/>
      <c r="RS70" s="189">
        <f t="shared" si="147"/>
        <v>1</v>
      </c>
      <c r="RT70" s="242"/>
      <c r="RU70" s="203">
        <v>3</v>
      </c>
      <c r="RV70" s="234"/>
      <c r="RW70" s="189">
        <f t="shared" si="148"/>
        <v>4</v>
      </c>
      <c r="RX70" s="242"/>
      <c r="RY70" s="203"/>
      <c r="RZ70" s="234">
        <v>3</v>
      </c>
      <c r="SA70" s="189">
        <f t="shared" ref="SA70:SA133" si="253">RW70+RY70-RZ70</f>
        <v>1</v>
      </c>
      <c r="SB70" s="242"/>
      <c r="SC70" s="203"/>
      <c r="SD70" s="234"/>
      <c r="SE70" s="189">
        <f t="shared" ref="SE70:SE114" si="254">SA70+SC70-SD70</f>
        <v>1</v>
      </c>
      <c r="SF70" s="242"/>
      <c r="SG70" s="203"/>
      <c r="SH70" s="234"/>
      <c r="SI70" s="189">
        <f t="shared" ref="SI70:SI114" si="255">SE70+SG70-SH70</f>
        <v>1</v>
      </c>
      <c r="SJ70" s="242"/>
      <c r="SK70" s="203"/>
      <c r="SL70" s="234"/>
      <c r="SM70" s="189">
        <f t="shared" ref="SM70:SM114" si="256">SI70+SK70-SL70</f>
        <v>1</v>
      </c>
      <c r="SN70" s="242"/>
      <c r="SO70" s="203"/>
      <c r="SP70" s="234"/>
      <c r="SQ70" s="189">
        <f t="shared" ref="SQ70:SQ114" si="257">SM70+SO70-SP70</f>
        <v>1</v>
      </c>
      <c r="SR70" s="242"/>
      <c r="SS70" s="203"/>
      <c r="ST70" s="234"/>
      <c r="SU70" s="189">
        <f t="shared" ref="SU70:SU114" si="258">SQ70+SS70-ST70</f>
        <v>1</v>
      </c>
      <c r="SV70" s="242"/>
      <c r="SW70" s="203"/>
      <c r="SX70" s="234"/>
      <c r="SY70" s="189">
        <f t="shared" ref="SY70:SY114" si="259">SU70+SW70-SX70</f>
        <v>1</v>
      </c>
      <c r="SZ70" s="242"/>
      <c r="TA70" s="203"/>
      <c r="TB70" s="234"/>
      <c r="TC70" s="189">
        <f t="shared" ref="TC70:TC114" si="260">SY70+TA70-TB70</f>
        <v>1</v>
      </c>
      <c r="TD70" s="242"/>
      <c r="TE70" s="204">
        <f t="shared" ref="TE70:TE133" si="261">+DR70+DV70+DY70+EB70+EF70+EI70+EL70+EP70+ES70+EW70+FA70+FD70+FG70+FJ70+FM70+FQ70+FU70+FY70+GB70+GE70+GI70+GM70+GP70+GS70+GV70+GY70</f>
        <v>2</v>
      </c>
      <c r="TF70" s="205">
        <f t="shared" ref="TF70:TF133" si="262">+TE70/26</f>
        <v>7.6923076923076927E-2</v>
      </c>
      <c r="TG70" s="123"/>
      <c r="TH70" s="204">
        <f t="shared" ref="TH70:TH133" si="263">+HB70+HE70+HH70+HK70+HO70+HS70+HW70+HZ70+IC70+IF70+IJ70+IN70+IQ70+IT70+IW70+IZ70+JC70+JF70+JI70+JM70+JQ70+JU70+JX70+KA70+KE70+KH70</f>
        <v>4</v>
      </c>
      <c r="TI70" s="205">
        <f t="shared" ref="TI70:TI133" si="264">+TH70/26</f>
        <v>0.15384615384615385</v>
      </c>
      <c r="TJ70" s="124"/>
      <c r="TK70" s="204">
        <f t="shared" ref="TK70:TK133" si="265">+KL70+KP70+KS70+KW70+LA70+LD70+LG70+LJ70+LN70+LR70+LV70+LZ70+MD70+MH70+ML70+MP70+MT70+MX70+NB70+NF70+NJ70+NN70+NR70+NV70+NZ70+OD70+OH70</f>
        <v>3</v>
      </c>
      <c r="TL70" s="205">
        <f t="shared" ref="TL70:TL133" si="266">+TK70/27</f>
        <v>0.1111111111111111</v>
      </c>
      <c r="TM70" s="124"/>
      <c r="TN70" s="204">
        <f t="shared" ref="TN70:TN133" si="267">+TE70+TH70+TK70</f>
        <v>9</v>
      </c>
      <c r="TO70" s="205">
        <f t="shared" ref="TO70:TO133" si="268">+TN70/79</f>
        <v>0.11392405063291139</v>
      </c>
    </row>
    <row r="71" spans="1:535" ht="28.5" hidden="1" x14ac:dyDescent="0.45">
      <c r="A71" s="207">
        <v>67</v>
      </c>
      <c r="B71" s="298" t="s">
        <v>355</v>
      </c>
      <c r="C71" s="222" t="s">
        <v>122</v>
      </c>
      <c r="D71" s="211">
        <v>3</v>
      </c>
      <c r="E71" s="223"/>
      <c r="F71" s="224">
        <v>1</v>
      </c>
      <c r="G71" s="211">
        <f t="shared" si="149"/>
        <v>2</v>
      </c>
      <c r="H71" s="225"/>
      <c r="I71" s="223"/>
      <c r="J71" s="224"/>
      <c r="K71" s="211">
        <v>2</v>
      </c>
      <c r="L71" s="225"/>
      <c r="M71" s="223"/>
      <c r="N71" s="224"/>
      <c r="O71" s="211">
        <v>2</v>
      </c>
      <c r="P71" s="226"/>
      <c r="Q71" s="223"/>
      <c r="R71" s="224"/>
      <c r="S71" s="211">
        <v>2</v>
      </c>
      <c r="T71" s="225"/>
      <c r="U71" s="227"/>
      <c r="V71" s="246"/>
      <c r="W71" s="165">
        <f t="shared" si="150"/>
        <v>2</v>
      </c>
      <c r="X71" s="229"/>
      <c r="Y71" s="229"/>
      <c r="Z71" s="165">
        <f t="shared" si="162"/>
        <v>2</v>
      </c>
      <c r="AA71" s="137"/>
      <c r="AB71" s="138"/>
      <c r="AC71" s="169">
        <f t="shared" si="163"/>
        <v>2</v>
      </c>
      <c r="AD71" s="137"/>
      <c r="AE71" s="138"/>
      <c r="AF71" s="169">
        <f t="shared" si="164"/>
        <v>2</v>
      </c>
      <c r="AG71" s="138"/>
      <c r="AH71" s="138"/>
      <c r="AI71" s="170">
        <f t="shared" si="165"/>
        <v>2</v>
      </c>
      <c r="AJ71" s="137"/>
      <c r="AK71" s="137"/>
      <c r="AL71" s="141"/>
      <c r="AM71" s="172">
        <f t="shared" si="166"/>
        <v>2</v>
      </c>
      <c r="AN71" s="137"/>
      <c r="AO71" s="141"/>
      <c r="AP71" s="141">
        <v>2</v>
      </c>
      <c r="AQ71" s="172">
        <f t="shared" si="167"/>
        <v>0</v>
      </c>
      <c r="AR71" s="141"/>
      <c r="AS71" s="137"/>
      <c r="AT71" s="141"/>
      <c r="AU71" s="172">
        <f t="shared" si="168"/>
        <v>0</v>
      </c>
      <c r="AV71" s="138"/>
      <c r="AW71" s="138"/>
      <c r="AX71" s="138"/>
      <c r="AY71" s="169">
        <f t="shared" si="169"/>
        <v>0</v>
      </c>
      <c r="AZ71" s="138"/>
      <c r="BA71" s="138"/>
      <c r="BB71" s="169">
        <f t="shared" si="170"/>
        <v>0</v>
      </c>
      <c r="BC71" s="138"/>
      <c r="BD71" s="138"/>
      <c r="BE71" s="169">
        <f t="shared" si="171"/>
        <v>0</v>
      </c>
      <c r="BF71" s="138"/>
      <c r="BG71" s="138"/>
      <c r="BH71" s="174">
        <f t="shared" si="152"/>
        <v>0</v>
      </c>
      <c r="BI71" s="138"/>
      <c r="BJ71" s="138"/>
      <c r="BK71" s="174">
        <f t="shared" si="172"/>
        <v>0</v>
      </c>
      <c r="BL71" s="138"/>
      <c r="BM71" s="138"/>
      <c r="BN71" s="174">
        <f t="shared" si="173"/>
        <v>0</v>
      </c>
      <c r="BO71" s="138"/>
      <c r="BP71" s="138"/>
      <c r="BQ71" s="174">
        <f t="shared" si="174"/>
        <v>0</v>
      </c>
      <c r="BR71" s="138"/>
      <c r="BS71" s="138"/>
      <c r="BT71" s="174">
        <f t="shared" si="151"/>
        <v>0</v>
      </c>
      <c r="BU71" s="138"/>
      <c r="BV71" s="138"/>
      <c r="BW71" s="174">
        <f t="shared" si="175"/>
        <v>0</v>
      </c>
      <c r="BX71" s="138"/>
      <c r="BY71" s="138"/>
      <c r="BZ71" s="174">
        <f t="shared" si="176"/>
        <v>0</v>
      </c>
      <c r="CA71" s="138"/>
      <c r="CB71" s="138"/>
      <c r="CC71" s="175">
        <f t="shared" si="177"/>
        <v>0</v>
      </c>
      <c r="CD71" s="141"/>
      <c r="CE71" s="141"/>
      <c r="CF71" s="176">
        <f t="shared" si="178"/>
        <v>0</v>
      </c>
      <c r="CG71" s="141"/>
      <c r="CH71" s="141"/>
      <c r="CI71" s="176">
        <f t="shared" si="179"/>
        <v>0</v>
      </c>
      <c r="CJ71" s="141"/>
      <c r="CK71" s="141"/>
      <c r="CL71" s="177">
        <f t="shared" si="180"/>
        <v>0</v>
      </c>
      <c r="CM71" s="141"/>
      <c r="CN71" s="141"/>
      <c r="CO71" s="141"/>
      <c r="CP71" s="177">
        <f t="shared" si="181"/>
        <v>0</v>
      </c>
      <c r="CQ71" s="141"/>
      <c r="CR71" s="141">
        <v>2</v>
      </c>
      <c r="CS71" s="141"/>
      <c r="CT71" s="176">
        <f t="shared" si="182"/>
        <v>2</v>
      </c>
      <c r="CU71" s="230"/>
      <c r="CV71" s="141"/>
      <c r="CW71" s="141"/>
      <c r="CX71" s="176">
        <f t="shared" si="183"/>
        <v>2</v>
      </c>
      <c r="CY71" s="141"/>
      <c r="CZ71" s="141"/>
      <c r="DA71" s="141">
        <v>1</v>
      </c>
      <c r="DB71" s="176">
        <f t="shared" si="153"/>
        <v>1</v>
      </c>
      <c r="DC71" s="141"/>
      <c r="DD71" s="141"/>
      <c r="DE71" s="175">
        <f t="shared" si="184"/>
        <v>1</v>
      </c>
      <c r="DF71" s="179"/>
      <c r="DG71" s="141"/>
      <c r="DH71" s="141"/>
      <c r="DI71" s="176">
        <f t="shared" si="185"/>
        <v>1</v>
      </c>
      <c r="DJ71" s="180"/>
      <c r="DK71" s="180"/>
      <c r="DL71" s="176">
        <f t="shared" si="186"/>
        <v>1</v>
      </c>
      <c r="DM71" s="141"/>
      <c r="DN71" s="141"/>
      <c r="DO71" s="177">
        <f t="shared" si="187"/>
        <v>1</v>
      </c>
      <c r="DP71" s="137"/>
      <c r="DQ71" s="141"/>
      <c r="DR71" s="141"/>
      <c r="DS71" s="177">
        <f t="shared" si="188"/>
        <v>1</v>
      </c>
      <c r="DT71" s="137"/>
      <c r="DU71" s="141"/>
      <c r="DV71" s="141"/>
      <c r="DW71" s="177">
        <f t="shared" si="189"/>
        <v>1</v>
      </c>
      <c r="DX71" s="141"/>
      <c r="DY71" s="141"/>
      <c r="DZ71" s="177">
        <f t="shared" si="190"/>
        <v>1</v>
      </c>
      <c r="EA71" s="138"/>
      <c r="EB71" s="138"/>
      <c r="EC71" s="175">
        <f t="shared" si="191"/>
        <v>1</v>
      </c>
      <c r="ED71" s="137"/>
      <c r="EE71" s="138"/>
      <c r="EF71" s="138"/>
      <c r="EG71" s="174">
        <f t="shared" si="192"/>
        <v>1</v>
      </c>
      <c r="EH71" s="138"/>
      <c r="EI71" s="138"/>
      <c r="EJ71" s="174">
        <f t="shared" si="193"/>
        <v>1</v>
      </c>
      <c r="EK71" s="231"/>
      <c r="EL71" s="231"/>
      <c r="EM71" s="182">
        <f t="shared" si="194"/>
        <v>1</v>
      </c>
      <c r="EN71" s="137"/>
      <c r="EO71" s="231"/>
      <c r="EP71" s="231"/>
      <c r="EQ71" s="182">
        <f t="shared" si="195"/>
        <v>1</v>
      </c>
      <c r="ER71" s="232"/>
      <c r="ES71" s="232"/>
      <c r="ET71" s="184">
        <f t="shared" si="196"/>
        <v>1</v>
      </c>
      <c r="EU71" s="137"/>
      <c r="EV71" s="232"/>
      <c r="EW71" s="232"/>
      <c r="EX71" s="184">
        <f t="shared" si="197"/>
        <v>1</v>
      </c>
      <c r="EY71" s="233"/>
      <c r="EZ71" s="231"/>
      <c r="FA71" s="231"/>
      <c r="FB71" s="184">
        <f t="shared" si="198"/>
        <v>1</v>
      </c>
      <c r="FC71" s="231"/>
      <c r="FD71" s="231"/>
      <c r="FE71" s="182">
        <f t="shared" si="199"/>
        <v>1</v>
      </c>
      <c r="FF71" s="231"/>
      <c r="FG71" s="231"/>
      <c r="FH71" s="182">
        <f t="shared" si="200"/>
        <v>1</v>
      </c>
      <c r="FI71" s="231"/>
      <c r="FJ71" s="231"/>
      <c r="FK71" s="182">
        <f t="shared" si="201"/>
        <v>1</v>
      </c>
      <c r="FL71" s="231"/>
      <c r="FM71" s="231"/>
      <c r="FN71" s="182">
        <f t="shared" si="202"/>
        <v>1</v>
      </c>
      <c r="FO71" s="137"/>
      <c r="FP71" s="231"/>
      <c r="FQ71" s="231"/>
      <c r="FR71" s="182">
        <f t="shared" si="203"/>
        <v>1</v>
      </c>
      <c r="FS71" s="137"/>
      <c r="FT71" s="231"/>
      <c r="FU71" s="231"/>
      <c r="FV71" s="182">
        <f t="shared" si="204"/>
        <v>1</v>
      </c>
      <c r="FW71" s="137"/>
      <c r="FX71" s="231"/>
      <c r="FY71" s="231"/>
      <c r="FZ71" s="182">
        <f t="shared" si="205"/>
        <v>1</v>
      </c>
      <c r="GA71" s="231"/>
      <c r="GB71" s="231"/>
      <c r="GC71" s="182">
        <f t="shared" si="206"/>
        <v>1</v>
      </c>
      <c r="GD71" s="231"/>
      <c r="GE71" s="231"/>
      <c r="GF71" s="188">
        <f t="shared" si="207"/>
        <v>1</v>
      </c>
      <c r="GG71" s="137"/>
      <c r="GH71" s="231">
        <v>1</v>
      </c>
      <c r="GI71" s="231"/>
      <c r="GJ71" s="188">
        <f t="shared" ref="GJ71:GJ134" si="269">GF71+GH71-GI71</f>
        <v>2</v>
      </c>
      <c r="GK71" s="137"/>
      <c r="GL71" s="231"/>
      <c r="GM71" s="231"/>
      <c r="GN71" s="182">
        <f t="shared" ref="GN71:GN134" si="270">GJ71+GL71-GM71</f>
        <v>2</v>
      </c>
      <c r="GO71" s="231"/>
      <c r="GP71" s="231"/>
      <c r="GQ71" s="182">
        <f t="shared" si="208"/>
        <v>2</v>
      </c>
      <c r="GR71" s="231"/>
      <c r="GS71" s="231"/>
      <c r="GT71" s="182">
        <f t="shared" si="209"/>
        <v>2</v>
      </c>
      <c r="GU71" s="231"/>
      <c r="GV71" s="231"/>
      <c r="GW71" s="182">
        <f t="shared" si="210"/>
        <v>2</v>
      </c>
      <c r="GX71" s="231"/>
      <c r="GY71" s="231"/>
      <c r="GZ71" s="182">
        <f t="shared" si="211"/>
        <v>2</v>
      </c>
      <c r="HA71" s="138"/>
      <c r="HB71" s="231"/>
      <c r="HC71" s="182">
        <f t="shared" si="212"/>
        <v>2</v>
      </c>
      <c r="HD71" s="138"/>
      <c r="HE71" s="231"/>
      <c r="HF71" s="182">
        <f t="shared" si="213"/>
        <v>2</v>
      </c>
      <c r="HG71" s="231"/>
      <c r="HH71" s="231">
        <v>2</v>
      </c>
      <c r="HI71" s="182">
        <f t="shared" si="154"/>
        <v>0</v>
      </c>
      <c r="HJ71" s="231"/>
      <c r="HK71" s="231"/>
      <c r="HL71" s="182">
        <f t="shared" si="155"/>
        <v>0</v>
      </c>
      <c r="HM71" s="137"/>
      <c r="HN71" s="231"/>
      <c r="HO71" s="231"/>
      <c r="HP71" s="182">
        <f t="shared" si="214"/>
        <v>0</v>
      </c>
      <c r="HQ71" s="231"/>
      <c r="HR71" s="231"/>
      <c r="HS71" s="231"/>
      <c r="HT71" s="182">
        <f t="shared" si="215"/>
        <v>0</v>
      </c>
      <c r="HU71" s="231"/>
      <c r="HV71" s="231"/>
      <c r="HW71" s="231"/>
      <c r="HX71" s="182">
        <f t="shared" si="216"/>
        <v>0</v>
      </c>
      <c r="HY71" s="231"/>
      <c r="HZ71" s="231"/>
      <c r="IA71" s="182">
        <f t="shared" si="217"/>
        <v>0</v>
      </c>
      <c r="IB71" s="231"/>
      <c r="IC71" s="231"/>
      <c r="ID71" s="182">
        <f t="shared" si="218"/>
        <v>0</v>
      </c>
      <c r="IE71" s="138"/>
      <c r="IF71" s="138"/>
      <c r="IG71" s="175">
        <f t="shared" si="219"/>
        <v>0</v>
      </c>
      <c r="IH71" s="137"/>
      <c r="II71" s="138"/>
      <c r="IJ71" s="138"/>
      <c r="IK71" s="175">
        <f t="shared" si="220"/>
        <v>0</v>
      </c>
      <c r="IL71" s="137"/>
      <c r="IM71" s="231"/>
      <c r="IN71" s="231"/>
      <c r="IO71" s="182">
        <f t="shared" si="221"/>
        <v>0</v>
      </c>
      <c r="IP71" s="231"/>
      <c r="IQ71" s="231"/>
      <c r="IR71" s="182">
        <f t="shared" si="156"/>
        <v>0</v>
      </c>
      <c r="IS71" s="231"/>
      <c r="IT71" s="231"/>
      <c r="IU71" s="182">
        <f t="shared" si="157"/>
        <v>0</v>
      </c>
      <c r="IV71" s="231"/>
      <c r="IW71" s="231"/>
      <c r="IX71" s="182">
        <f t="shared" si="158"/>
        <v>0</v>
      </c>
      <c r="IY71" s="234"/>
      <c r="IZ71" s="234"/>
      <c r="JA71" s="189">
        <f t="shared" si="159"/>
        <v>0</v>
      </c>
      <c r="JB71" s="234"/>
      <c r="JC71" s="234"/>
      <c r="JD71" s="189">
        <f t="shared" si="222"/>
        <v>0</v>
      </c>
      <c r="JE71" s="234"/>
      <c r="JF71" s="234"/>
      <c r="JG71" s="189">
        <f t="shared" si="223"/>
        <v>0</v>
      </c>
      <c r="JH71" s="141"/>
      <c r="JI71" s="141"/>
      <c r="JJ71" s="190">
        <f t="shared" si="224"/>
        <v>0</v>
      </c>
      <c r="JK71" s="137"/>
      <c r="JL71" s="141"/>
      <c r="JM71" s="141"/>
      <c r="JN71" s="190">
        <f t="shared" si="225"/>
        <v>0</v>
      </c>
      <c r="JO71" s="137"/>
      <c r="JP71" s="235">
        <v>2</v>
      </c>
      <c r="JQ71" s="235"/>
      <c r="JR71" s="191">
        <f t="shared" si="226"/>
        <v>2</v>
      </c>
      <c r="JS71" s="155"/>
      <c r="JT71" s="236"/>
      <c r="JU71" s="236"/>
      <c r="JV71" s="194">
        <f t="shared" si="227"/>
        <v>2</v>
      </c>
      <c r="JW71" s="235"/>
      <c r="JX71" s="235"/>
      <c r="JY71" s="194">
        <f t="shared" si="228"/>
        <v>2</v>
      </c>
      <c r="JZ71" s="138"/>
      <c r="KA71" s="138"/>
      <c r="KB71" s="190">
        <f t="shared" si="229"/>
        <v>2</v>
      </c>
      <c r="KC71" s="155"/>
      <c r="KD71" s="138"/>
      <c r="KE71" s="138"/>
      <c r="KF71" s="190">
        <f t="shared" si="230"/>
        <v>2</v>
      </c>
      <c r="KG71" s="234"/>
      <c r="KH71" s="234"/>
      <c r="KI71" s="191">
        <f t="shared" si="231"/>
        <v>2</v>
      </c>
      <c r="KJ71" s="155"/>
      <c r="KK71" s="234"/>
      <c r="KL71" s="234"/>
      <c r="KM71" s="191">
        <f t="shared" si="232"/>
        <v>2</v>
      </c>
      <c r="KN71" s="155"/>
      <c r="KO71" s="234"/>
      <c r="KP71" s="234"/>
      <c r="KQ71" s="191">
        <f t="shared" si="233"/>
        <v>2</v>
      </c>
      <c r="KR71" s="138"/>
      <c r="KS71" s="138"/>
      <c r="KT71" s="174">
        <f t="shared" si="234"/>
        <v>2</v>
      </c>
      <c r="KU71" s="138"/>
      <c r="KV71" s="138"/>
      <c r="KW71" s="138"/>
      <c r="KX71" s="194">
        <f t="shared" si="235"/>
        <v>2</v>
      </c>
      <c r="KY71" s="236"/>
      <c r="KZ71" s="236"/>
      <c r="LA71" s="236"/>
      <c r="LB71" s="194">
        <f t="shared" si="236"/>
        <v>2</v>
      </c>
      <c r="LC71" s="236"/>
      <c r="LD71" s="236"/>
      <c r="LE71" s="194">
        <f t="shared" si="160"/>
        <v>2</v>
      </c>
      <c r="LF71" s="138"/>
      <c r="LG71" s="138"/>
      <c r="LH71" s="174">
        <f t="shared" si="161"/>
        <v>2</v>
      </c>
      <c r="LI71" s="237"/>
      <c r="LJ71" s="237"/>
      <c r="LK71" s="196">
        <f t="shared" si="237"/>
        <v>2</v>
      </c>
      <c r="LL71" s="138"/>
      <c r="LM71" s="138"/>
      <c r="LN71" s="138"/>
      <c r="LO71" s="174">
        <f t="shared" si="238"/>
        <v>2</v>
      </c>
      <c r="LP71" s="138"/>
      <c r="LQ71" s="138"/>
      <c r="LR71" s="138"/>
      <c r="LS71" s="174">
        <f t="shared" si="239"/>
        <v>2</v>
      </c>
      <c r="LT71" s="238"/>
      <c r="LU71" s="138"/>
      <c r="LV71" s="138"/>
      <c r="LW71" s="174">
        <f t="shared" si="240"/>
        <v>2</v>
      </c>
      <c r="LX71" s="238"/>
      <c r="LY71" s="138"/>
      <c r="LZ71" s="138"/>
      <c r="MA71" s="174">
        <f t="shared" si="241"/>
        <v>2</v>
      </c>
      <c r="MB71" s="238"/>
      <c r="MC71" s="138"/>
      <c r="MD71" s="138"/>
      <c r="ME71" s="174">
        <f t="shared" si="242"/>
        <v>2</v>
      </c>
      <c r="MF71" s="238"/>
      <c r="MG71" s="231"/>
      <c r="MH71" s="231"/>
      <c r="MI71" s="182">
        <f t="shared" si="243"/>
        <v>2</v>
      </c>
      <c r="MJ71" s="239"/>
      <c r="MK71" s="231"/>
      <c r="ML71" s="231"/>
      <c r="MM71" s="182">
        <f t="shared" si="244"/>
        <v>2</v>
      </c>
      <c r="MN71" s="239"/>
      <c r="MO71" s="138"/>
      <c r="MP71" s="138"/>
      <c r="MQ71" s="174">
        <f t="shared" si="245"/>
        <v>2</v>
      </c>
      <c r="MR71" s="238"/>
      <c r="MS71" s="138"/>
      <c r="MT71" s="138"/>
      <c r="MU71" s="174">
        <f t="shared" si="246"/>
        <v>2</v>
      </c>
      <c r="MV71" s="238"/>
      <c r="MW71" s="138"/>
      <c r="MX71" s="138"/>
      <c r="MY71" s="174">
        <f t="shared" si="247"/>
        <v>2</v>
      </c>
      <c r="MZ71" s="238"/>
      <c r="NA71" s="240"/>
      <c r="NB71" s="240"/>
      <c r="NC71" s="201">
        <f t="shared" ref="NC71:NC134" si="271">MY71+NA71-NB71</f>
        <v>2</v>
      </c>
      <c r="ND71" s="241"/>
      <c r="NE71" s="240"/>
      <c r="NF71" s="240"/>
      <c r="NG71" s="201">
        <f t="shared" ref="NG71:NG110" si="272">NC71+NE71-NF71</f>
        <v>2</v>
      </c>
      <c r="NH71" s="241"/>
      <c r="NI71" s="240"/>
      <c r="NJ71" s="240"/>
      <c r="NK71" s="201">
        <f t="shared" ref="NK71:NK110" si="273">NG71+NI71-NJ71</f>
        <v>2</v>
      </c>
      <c r="NL71" s="241"/>
      <c r="NM71" s="240"/>
      <c r="NN71" s="240"/>
      <c r="NO71" s="201">
        <f t="shared" ref="NO71:NO110" si="274">NK71+NM71-NN71</f>
        <v>2</v>
      </c>
      <c r="NP71" s="241"/>
      <c r="NQ71" s="234"/>
      <c r="NR71" s="234"/>
      <c r="NS71" s="189">
        <f t="shared" ref="NS71:NS110" si="275">NO71+NQ71-NR71</f>
        <v>2</v>
      </c>
      <c r="NT71" s="242"/>
      <c r="NU71" s="234"/>
      <c r="NV71" s="234"/>
      <c r="NW71" s="189">
        <f t="shared" si="248"/>
        <v>2</v>
      </c>
      <c r="NX71" s="242"/>
      <c r="NY71" s="234"/>
      <c r="NZ71" s="234"/>
      <c r="OA71" s="189">
        <f t="shared" si="249"/>
        <v>2</v>
      </c>
      <c r="OB71" s="242"/>
      <c r="OC71" s="234"/>
      <c r="OD71" s="234"/>
      <c r="OE71" s="189">
        <f t="shared" si="250"/>
        <v>2</v>
      </c>
      <c r="OF71" s="242"/>
      <c r="OG71" s="234"/>
      <c r="OH71" s="234"/>
      <c r="OI71" s="189">
        <f t="shared" si="251"/>
        <v>2</v>
      </c>
      <c r="OJ71" s="242"/>
      <c r="OK71" s="234"/>
      <c r="OL71" s="234"/>
      <c r="OM71" s="189">
        <f t="shared" si="252"/>
        <v>2</v>
      </c>
      <c r="ON71" s="242"/>
      <c r="OO71" s="234"/>
      <c r="OP71" s="234"/>
      <c r="OQ71" s="189">
        <f t="shared" ref="OQ71:OQ134" si="276">OM71+OO71-OP71</f>
        <v>2</v>
      </c>
      <c r="OR71" s="242"/>
      <c r="OS71" s="234"/>
      <c r="OT71" s="234"/>
      <c r="OU71" s="189">
        <f t="shared" ref="OU71:OU89" si="277">OQ71+OS71-OT71</f>
        <v>2</v>
      </c>
      <c r="OV71" s="242"/>
      <c r="OW71" s="234"/>
      <c r="OX71" s="234"/>
      <c r="OY71" s="189">
        <f t="shared" ref="OY71:OY89" si="278">OU71+OW71-OX71</f>
        <v>2</v>
      </c>
      <c r="OZ71" s="242"/>
      <c r="PA71" s="234"/>
      <c r="PB71" s="234"/>
      <c r="PC71" s="189">
        <f t="shared" ref="PC71:PC89" si="279">OY71+PA71-PB71</f>
        <v>2</v>
      </c>
      <c r="PD71" s="242"/>
      <c r="PE71" s="234"/>
      <c r="PF71" s="234"/>
      <c r="PG71" s="189">
        <f t="shared" ref="PG71:PG89" si="280">PC71+PE71-PF71</f>
        <v>2</v>
      </c>
      <c r="PH71" s="242"/>
      <c r="PI71" s="234"/>
      <c r="PJ71" s="234"/>
      <c r="PK71" s="189">
        <f t="shared" ref="PK71:PK89" si="281">PG71+PI71-PJ71</f>
        <v>2</v>
      </c>
      <c r="PL71" s="242"/>
      <c r="PM71" s="234"/>
      <c r="PN71" s="234">
        <v>1</v>
      </c>
      <c r="PO71" s="189">
        <f t="shared" ref="PO71:PO89" si="282">PK71+PM71-PN71</f>
        <v>1</v>
      </c>
      <c r="PP71" s="242"/>
      <c r="PQ71" s="234"/>
      <c r="PR71" s="234"/>
      <c r="PS71" s="189">
        <f t="shared" ref="PS71:PS89" si="283">PO71+PQ71-PR71</f>
        <v>1</v>
      </c>
      <c r="PT71" s="242"/>
      <c r="PU71" s="234"/>
      <c r="PV71" s="234"/>
      <c r="PW71" s="189">
        <f t="shared" ref="PW71:PW89" si="284">PS71+PU71-PV71</f>
        <v>1</v>
      </c>
      <c r="PX71" s="242"/>
      <c r="PY71" s="234"/>
      <c r="PZ71" s="234"/>
      <c r="QA71" s="189">
        <f t="shared" ref="QA71:QA89" si="285">PW71+PY71-PZ71</f>
        <v>1</v>
      </c>
      <c r="QB71" s="242"/>
      <c r="QC71" s="234"/>
      <c r="QD71" s="234"/>
      <c r="QE71" s="189">
        <f t="shared" ref="QE71:QE89" si="286">QA71+QC71-QD71</f>
        <v>1</v>
      </c>
      <c r="QF71" s="242"/>
      <c r="QG71" s="234"/>
      <c r="QH71" s="234"/>
      <c r="QI71" s="189">
        <f t="shared" ref="QI71:QI89" si="287">QE71+QG71-QH71</f>
        <v>1</v>
      </c>
      <c r="QJ71" s="242"/>
      <c r="QK71" s="234"/>
      <c r="QL71" s="234"/>
      <c r="QM71" s="189">
        <f t="shared" ref="QM71:QM89" si="288">QI71+QK71-QL71</f>
        <v>1</v>
      </c>
      <c r="QN71" s="242"/>
      <c r="QO71" s="234"/>
      <c r="QP71" s="234"/>
      <c r="QQ71" s="189">
        <f t="shared" ref="QQ71:QQ89" si="289">QM71+QO71-QP71</f>
        <v>1</v>
      </c>
      <c r="QR71" s="242"/>
      <c r="QS71" s="203"/>
      <c r="QT71" s="234"/>
      <c r="QU71" s="189">
        <f t="shared" ref="QU71:QU89" si="290">QQ71+QS71-QT71</f>
        <v>1</v>
      </c>
      <c r="QV71" s="242"/>
      <c r="QW71" s="203"/>
      <c r="QX71" s="234"/>
      <c r="QY71" s="189">
        <f t="shared" ref="QY71:QY89" si="291">QU71+QW71-QX71</f>
        <v>1</v>
      </c>
      <c r="QZ71" s="242"/>
      <c r="RA71" s="203"/>
      <c r="RB71" s="234"/>
      <c r="RC71" s="189">
        <f t="shared" ref="RC71:RC89" si="292">QY71+RA71-RB71</f>
        <v>1</v>
      </c>
      <c r="RD71" s="242"/>
      <c r="RE71" s="203"/>
      <c r="RF71" s="234"/>
      <c r="RG71" s="189">
        <f t="shared" ref="RG71:RG89" si="293">RC71+RE71-RF71</f>
        <v>1</v>
      </c>
      <c r="RH71" s="242"/>
      <c r="RI71" s="203"/>
      <c r="RJ71" s="234"/>
      <c r="RK71" s="189">
        <f t="shared" ref="RK71:RK89" si="294">RG71+RI71-RJ71</f>
        <v>1</v>
      </c>
      <c r="RL71" s="242"/>
      <c r="RM71" s="203"/>
      <c r="RN71" s="234"/>
      <c r="RO71" s="189">
        <f t="shared" ref="RO71:RO89" si="295">RK71+RM71-RN71</f>
        <v>1</v>
      </c>
      <c r="RP71" s="242"/>
      <c r="RQ71" s="203"/>
      <c r="RR71" s="234"/>
      <c r="RS71" s="189">
        <f t="shared" ref="RS71:RS89" si="296">RO71+RQ71-RR71</f>
        <v>1</v>
      </c>
      <c r="RT71" s="242"/>
      <c r="RU71" s="203">
        <v>1</v>
      </c>
      <c r="RV71" s="234"/>
      <c r="RW71" s="189">
        <f t="shared" ref="RW71:RW89" si="297">RS71+RU71-RV71</f>
        <v>2</v>
      </c>
      <c r="RX71" s="242"/>
      <c r="RY71" s="203"/>
      <c r="RZ71" s="234">
        <v>1</v>
      </c>
      <c r="SA71" s="189">
        <f t="shared" si="253"/>
        <v>1</v>
      </c>
      <c r="SB71" s="242"/>
      <c r="SC71" s="203"/>
      <c r="SD71" s="234"/>
      <c r="SE71" s="189">
        <f t="shared" si="254"/>
        <v>1</v>
      </c>
      <c r="SF71" s="242"/>
      <c r="SG71" s="203"/>
      <c r="SH71" s="234"/>
      <c r="SI71" s="189">
        <f t="shared" si="255"/>
        <v>1</v>
      </c>
      <c r="SJ71" s="242"/>
      <c r="SK71" s="203"/>
      <c r="SL71" s="234"/>
      <c r="SM71" s="189">
        <f t="shared" si="256"/>
        <v>1</v>
      </c>
      <c r="SN71" s="242"/>
      <c r="SO71" s="203"/>
      <c r="SP71" s="234"/>
      <c r="SQ71" s="189">
        <f t="shared" si="257"/>
        <v>1</v>
      </c>
      <c r="SR71" s="242"/>
      <c r="SS71" s="203"/>
      <c r="ST71" s="234"/>
      <c r="SU71" s="189">
        <f t="shared" si="258"/>
        <v>1</v>
      </c>
      <c r="SV71" s="242"/>
      <c r="SW71" s="203"/>
      <c r="SX71" s="234"/>
      <c r="SY71" s="189">
        <f t="shared" si="259"/>
        <v>1</v>
      </c>
      <c r="SZ71" s="242"/>
      <c r="TA71" s="203"/>
      <c r="TB71" s="234"/>
      <c r="TC71" s="189">
        <f t="shared" si="260"/>
        <v>1</v>
      </c>
      <c r="TD71" s="242"/>
      <c r="TE71" s="204">
        <f t="shared" si="261"/>
        <v>0</v>
      </c>
      <c r="TF71" s="205">
        <f t="shared" si="262"/>
        <v>0</v>
      </c>
      <c r="TG71" s="123"/>
      <c r="TH71" s="204">
        <f t="shared" si="263"/>
        <v>2</v>
      </c>
      <c r="TI71" s="205">
        <f t="shared" si="264"/>
        <v>7.6923076923076927E-2</v>
      </c>
      <c r="TJ71" s="124"/>
      <c r="TK71" s="204">
        <f t="shared" si="265"/>
        <v>0</v>
      </c>
      <c r="TL71" s="205">
        <f t="shared" si="266"/>
        <v>0</v>
      </c>
      <c r="TM71" s="124"/>
      <c r="TN71" s="204">
        <f t="shared" si="267"/>
        <v>2</v>
      </c>
      <c r="TO71" s="205">
        <f t="shared" si="268"/>
        <v>2.5316455696202531E-2</v>
      </c>
    </row>
    <row r="72" spans="1:535" ht="28.5" hidden="1" x14ac:dyDescent="0.45">
      <c r="A72" s="207">
        <v>68</v>
      </c>
      <c r="B72" s="298" t="s">
        <v>356</v>
      </c>
      <c r="C72" s="222" t="s">
        <v>122</v>
      </c>
      <c r="D72" s="211">
        <v>1</v>
      </c>
      <c r="E72" s="223"/>
      <c r="F72" s="224"/>
      <c r="G72" s="211">
        <f t="shared" si="149"/>
        <v>1</v>
      </c>
      <c r="H72" s="225"/>
      <c r="I72" s="223"/>
      <c r="J72" s="224"/>
      <c r="K72" s="211">
        <v>1</v>
      </c>
      <c r="L72" s="225"/>
      <c r="M72" s="223"/>
      <c r="N72" s="224"/>
      <c r="O72" s="211">
        <v>1</v>
      </c>
      <c r="P72" s="226"/>
      <c r="Q72" s="223"/>
      <c r="R72" s="224"/>
      <c r="S72" s="211">
        <v>1</v>
      </c>
      <c r="T72" s="225"/>
      <c r="U72" s="227"/>
      <c r="V72" s="246"/>
      <c r="W72" s="165">
        <f t="shared" si="150"/>
        <v>1</v>
      </c>
      <c r="X72" s="229"/>
      <c r="Y72" s="229"/>
      <c r="Z72" s="165">
        <f t="shared" si="162"/>
        <v>1</v>
      </c>
      <c r="AA72" s="137"/>
      <c r="AB72" s="138"/>
      <c r="AC72" s="169">
        <f t="shared" si="163"/>
        <v>1</v>
      </c>
      <c r="AD72" s="137"/>
      <c r="AE72" s="138"/>
      <c r="AF72" s="169">
        <f t="shared" si="164"/>
        <v>1</v>
      </c>
      <c r="AG72" s="138"/>
      <c r="AH72" s="138"/>
      <c r="AI72" s="170">
        <f t="shared" si="165"/>
        <v>1</v>
      </c>
      <c r="AJ72" s="137"/>
      <c r="AK72" s="137"/>
      <c r="AL72" s="141"/>
      <c r="AM72" s="172">
        <f t="shared" si="166"/>
        <v>1</v>
      </c>
      <c r="AN72" s="137"/>
      <c r="AO72" s="141"/>
      <c r="AP72" s="141"/>
      <c r="AQ72" s="172">
        <f t="shared" si="167"/>
        <v>1</v>
      </c>
      <c r="AR72" s="141"/>
      <c r="AS72" s="137"/>
      <c r="AT72" s="141"/>
      <c r="AU72" s="172">
        <f t="shared" si="168"/>
        <v>1</v>
      </c>
      <c r="AV72" s="138"/>
      <c r="AW72" s="138"/>
      <c r="AX72" s="138"/>
      <c r="AY72" s="169">
        <f t="shared" si="169"/>
        <v>1</v>
      </c>
      <c r="AZ72" s="138"/>
      <c r="BA72" s="138"/>
      <c r="BB72" s="169">
        <f t="shared" si="170"/>
        <v>1</v>
      </c>
      <c r="BC72" s="138"/>
      <c r="BD72" s="138"/>
      <c r="BE72" s="169">
        <f t="shared" si="171"/>
        <v>1</v>
      </c>
      <c r="BF72" s="138"/>
      <c r="BG72" s="138"/>
      <c r="BH72" s="174">
        <f t="shared" si="152"/>
        <v>1</v>
      </c>
      <c r="BI72" s="138"/>
      <c r="BJ72" s="138"/>
      <c r="BK72" s="174">
        <f t="shared" si="172"/>
        <v>1</v>
      </c>
      <c r="BL72" s="138"/>
      <c r="BM72" s="138"/>
      <c r="BN72" s="174">
        <f t="shared" si="173"/>
        <v>1</v>
      </c>
      <c r="BO72" s="138"/>
      <c r="BP72" s="138"/>
      <c r="BQ72" s="174">
        <f t="shared" si="174"/>
        <v>1</v>
      </c>
      <c r="BR72" s="138"/>
      <c r="BS72" s="138"/>
      <c r="BT72" s="174">
        <f t="shared" si="151"/>
        <v>1</v>
      </c>
      <c r="BU72" s="138"/>
      <c r="BV72" s="138"/>
      <c r="BW72" s="174">
        <f t="shared" si="175"/>
        <v>1</v>
      </c>
      <c r="BX72" s="138"/>
      <c r="BY72" s="138"/>
      <c r="BZ72" s="174">
        <f t="shared" si="176"/>
        <v>1</v>
      </c>
      <c r="CA72" s="138"/>
      <c r="CB72" s="138"/>
      <c r="CC72" s="175">
        <f t="shared" si="177"/>
        <v>1</v>
      </c>
      <c r="CD72" s="141"/>
      <c r="CE72" s="141"/>
      <c r="CF72" s="176">
        <f t="shared" si="178"/>
        <v>1</v>
      </c>
      <c r="CG72" s="141"/>
      <c r="CH72" s="141"/>
      <c r="CI72" s="176">
        <f t="shared" si="179"/>
        <v>1</v>
      </c>
      <c r="CJ72" s="141"/>
      <c r="CK72" s="141"/>
      <c r="CL72" s="177">
        <f t="shared" si="180"/>
        <v>1</v>
      </c>
      <c r="CM72" s="141"/>
      <c r="CN72" s="141"/>
      <c r="CO72" s="141"/>
      <c r="CP72" s="177">
        <f t="shared" si="181"/>
        <v>1</v>
      </c>
      <c r="CQ72" s="141"/>
      <c r="CR72" s="141"/>
      <c r="CS72" s="141"/>
      <c r="CT72" s="176">
        <f t="shared" si="182"/>
        <v>1</v>
      </c>
      <c r="CU72" s="230"/>
      <c r="CV72" s="141"/>
      <c r="CW72" s="141"/>
      <c r="CX72" s="176">
        <f t="shared" si="183"/>
        <v>1</v>
      </c>
      <c r="CY72" s="141"/>
      <c r="CZ72" s="141"/>
      <c r="DA72" s="141"/>
      <c r="DB72" s="176">
        <f t="shared" si="153"/>
        <v>1</v>
      </c>
      <c r="DC72" s="141"/>
      <c r="DD72" s="141"/>
      <c r="DE72" s="175">
        <f t="shared" si="184"/>
        <v>1</v>
      </c>
      <c r="DF72" s="179"/>
      <c r="DG72" s="141"/>
      <c r="DH72" s="141"/>
      <c r="DI72" s="176">
        <f t="shared" si="185"/>
        <v>1</v>
      </c>
      <c r="DJ72" s="180"/>
      <c r="DK72" s="180"/>
      <c r="DL72" s="176">
        <f t="shared" si="186"/>
        <v>1</v>
      </c>
      <c r="DM72" s="141"/>
      <c r="DN72" s="141"/>
      <c r="DO72" s="177">
        <f t="shared" si="187"/>
        <v>1</v>
      </c>
      <c r="DP72" s="137"/>
      <c r="DQ72" s="141"/>
      <c r="DR72" s="141"/>
      <c r="DS72" s="177">
        <f t="shared" si="188"/>
        <v>1</v>
      </c>
      <c r="DT72" s="137"/>
      <c r="DU72" s="141"/>
      <c r="DV72" s="141"/>
      <c r="DW72" s="177">
        <f t="shared" si="189"/>
        <v>1</v>
      </c>
      <c r="DX72" s="141"/>
      <c r="DY72" s="141"/>
      <c r="DZ72" s="177">
        <f t="shared" si="190"/>
        <v>1</v>
      </c>
      <c r="EA72" s="138"/>
      <c r="EB72" s="138"/>
      <c r="EC72" s="175">
        <f t="shared" si="191"/>
        <v>1</v>
      </c>
      <c r="ED72" s="137"/>
      <c r="EE72" s="138"/>
      <c r="EF72" s="138"/>
      <c r="EG72" s="174">
        <f t="shared" si="192"/>
        <v>1</v>
      </c>
      <c r="EH72" s="138"/>
      <c r="EI72" s="138"/>
      <c r="EJ72" s="174">
        <f t="shared" si="193"/>
        <v>1</v>
      </c>
      <c r="EK72" s="231"/>
      <c r="EL72" s="231"/>
      <c r="EM72" s="182">
        <f t="shared" si="194"/>
        <v>1</v>
      </c>
      <c r="EN72" s="137"/>
      <c r="EO72" s="231"/>
      <c r="EP72" s="231"/>
      <c r="EQ72" s="182">
        <f t="shared" si="195"/>
        <v>1</v>
      </c>
      <c r="ER72" s="232"/>
      <c r="ES72" s="232"/>
      <c r="ET72" s="184">
        <f t="shared" si="196"/>
        <v>1</v>
      </c>
      <c r="EU72" s="137"/>
      <c r="EV72" s="232"/>
      <c r="EW72" s="232"/>
      <c r="EX72" s="184">
        <f t="shared" si="197"/>
        <v>1</v>
      </c>
      <c r="EY72" s="233"/>
      <c r="EZ72" s="231"/>
      <c r="FA72" s="231"/>
      <c r="FB72" s="184">
        <f t="shared" si="198"/>
        <v>1</v>
      </c>
      <c r="FC72" s="231"/>
      <c r="FD72" s="231"/>
      <c r="FE72" s="182">
        <f t="shared" si="199"/>
        <v>1</v>
      </c>
      <c r="FF72" s="231"/>
      <c r="FG72" s="231"/>
      <c r="FH72" s="182">
        <f t="shared" si="200"/>
        <v>1</v>
      </c>
      <c r="FI72" s="231"/>
      <c r="FJ72" s="231"/>
      <c r="FK72" s="182">
        <f t="shared" si="201"/>
        <v>1</v>
      </c>
      <c r="FL72" s="231"/>
      <c r="FM72" s="231"/>
      <c r="FN72" s="182">
        <f t="shared" si="202"/>
        <v>1</v>
      </c>
      <c r="FO72" s="137"/>
      <c r="FP72" s="231"/>
      <c r="FQ72" s="231"/>
      <c r="FR72" s="182">
        <f t="shared" si="203"/>
        <v>1</v>
      </c>
      <c r="FS72" s="137"/>
      <c r="FT72" s="231"/>
      <c r="FU72" s="231"/>
      <c r="FV72" s="182">
        <f t="shared" si="204"/>
        <v>1</v>
      </c>
      <c r="FW72" s="137"/>
      <c r="FX72" s="231"/>
      <c r="FY72" s="231"/>
      <c r="FZ72" s="182">
        <f t="shared" si="205"/>
        <v>1</v>
      </c>
      <c r="GA72" s="231"/>
      <c r="GB72" s="231"/>
      <c r="GC72" s="182">
        <f t="shared" si="206"/>
        <v>1</v>
      </c>
      <c r="GD72" s="231"/>
      <c r="GE72" s="231"/>
      <c r="GF72" s="188">
        <f t="shared" si="207"/>
        <v>1</v>
      </c>
      <c r="GG72" s="137"/>
      <c r="GH72" s="231"/>
      <c r="GI72" s="231"/>
      <c r="GJ72" s="188">
        <f t="shared" si="269"/>
        <v>1</v>
      </c>
      <c r="GK72" s="137"/>
      <c r="GL72" s="231"/>
      <c r="GM72" s="231"/>
      <c r="GN72" s="182">
        <f t="shared" si="270"/>
        <v>1</v>
      </c>
      <c r="GO72" s="231"/>
      <c r="GP72" s="231"/>
      <c r="GQ72" s="182">
        <f t="shared" si="208"/>
        <v>1</v>
      </c>
      <c r="GR72" s="231"/>
      <c r="GS72" s="231"/>
      <c r="GT72" s="182">
        <f t="shared" si="209"/>
        <v>1</v>
      </c>
      <c r="GU72" s="231"/>
      <c r="GV72" s="231"/>
      <c r="GW72" s="182">
        <f t="shared" si="210"/>
        <v>1</v>
      </c>
      <c r="GX72" s="231"/>
      <c r="GY72" s="231"/>
      <c r="GZ72" s="182">
        <f t="shared" si="211"/>
        <v>1</v>
      </c>
      <c r="HA72" s="138"/>
      <c r="HB72" s="231"/>
      <c r="HC72" s="182">
        <f t="shared" si="212"/>
        <v>1</v>
      </c>
      <c r="HD72" s="138"/>
      <c r="HE72" s="231"/>
      <c r="HF72" s="182">
        <f t="shared" si="213"/>
        <v>1</v>
      </c>
      <c r="HG72" s="231"/>
      <c r="HH72" s="231"/>
      <c r="HI72" s="182">
        <f t="shared" si="154"/>
        <v>1</v>
      </c>
      <c r="HJ72" s="231"/>
      <c r="HK72" s="231"/>
      <c r="HL72" s="182">
        <f t="shared" si="155"/>
        <v>1</v>
      </c>
      <c r="HM72" s="137"/>
      <c r="HN72" s="231"/>
      <c r="HO72" s="231"/>
      <c r="HP72" s="182">
        <f t="shared" si="214"/>
        <v>1</v>
      </c>
      <c r="HQ72" s="231"/>
      <c r="HR72" s="231"/>
      <c r="HS72" s="231"/>
      <c r="HT72" s="182">
        <f t="shared" si="215"/>
        <v>1</v>
      </c>
      <c r="HU72" s="231"/>
      <c r="HV72" s="231"/>
      <c r="HW72" s="231"/>
      <c r="HX72" s="182">
        <f t="shared" si="216"/>
        <v>1</v>
      </c>
      <c r="HY72" s="231"/>
      <c r="HZ72" s="231"/>
      <c r="IA72" s="182">
        <f t="shared" si="217"/>
        <v>1</v>
      </c>
      <c r="IB72" s="231"/>
      <c r="IC72" s="231"/>
      <c r="ID72" s="182">
        <f t="shared" si="218"/>
        <v>1</v>
      </c>
      <c r="IE72" s="138"/>
      <c r="IF72" s="138"/>
      <c r="IG72" s="175">
        <f t="shared" si="219"/>
        <v>1</v>
      </c>
      <c r="IH72" s="137"/>
      <c r="II72" s="138"/>
      <c r="IJ72" s="138"/>
      <c r="IK72" s="175">
        <f t="shared" si="220"/>
        <v>1</v>
      </c>
      <c r="IL72" s="137"/>
      <c r="IM72" s="231"/>
      <c r="IN72" s="231"/>
      <c r="IO72" s="182">
        <f t="shared" si="221"/>
        <v>1</v>
      </c>
      <c r="IP72" s="231"/>
      <c r="IQ72" s="231"/>
      <c r="IR72" s="182">
        <f t="shared" si="156"/>
        <v>1</v>
      </c>
      <c r="IS72" s="231"/>
      <c r="IT72" s="231"/>
      <c r="IU72" s="182">
        <f t="shared" si="157"/>
        <v>1</v>
      </c>
      <c r="IV72" s="231"/>
      <c r="IW72" s="231"/>
      <c r="IX72" s="182">
        <f t="shared" si="158"/>
        <v>1</v>
      </c>
      <c r="IY72" s="234"/>
      <c r="IZ72" s="234"/>
      <c r="JA72" s="189">
        <f t="shared" si="159"/>
        <v>1</v>
      </c>
      <c r="JB72" s="234"/>
      <c r="JC72" s="234"/>
      <c r="JD72" s="189">
        <f t="shared" si="222"/>
        <v>1</v>
      </c>
      <c r="JE72" s="234"/>
      <c r="JF72" s="234"/>
      <c r="JG72" s="189">
        <f t="shared" si="223"/>
        <v>1</v>
      </c>
      <c r="JH72" s="141"/>
      <c r="JI72" s="141"/>
      <c r="JJ72" s="190">
        <f t="shared" si="224"/>
        <v>1</v>
      </c>
      <c r="JK72" s="137"/>
      <c r="JL72" s="141"/>
      <c r="JM72" s="141"/>
      <c r="JN72" s="190">
        <f t="shared" si="225"/>
        <v>1</v>
      </c>
      <c r="JO72" s="137"/>
      <c r="JP72" s="235"/>
      <c r="JQ72" s="235"/>
      <c r="JR72" s="191">
        <f t="shared" si="226"/>
        <v>1</v>
      </c>
      <c r="JS72" s="155"/>
      <c r="JT72" s="236"/>
      <c r="JU72" s="236"/>
      <c r="JV72" s="194">
        <f t="shared" si="227"/>
        <v>1</v>
      </c>
      <c r="JW72" s="235"/>
      <c r="JX72" s="235"/>
      <c r="JY72" s="194">
        <f t="shared" si="228"/>
        <v>1</v>
      </c>
      <c r="JZ72" s="138"/>
      <c r="KA72" s="138"/>
      <c r="KB72" s="190">
        <f t="shared" si="229"/>
        <v>1</v>
      </c>
      <c r="KC72" s="155"/>
      <c r="KD72" s="138"/>
      <c r="KE72" s="138"/>
      <c r="KF72" s="190">
        <f t="shared" si="230"/>
        <v>1</v>
      </c>
      <c r="KG72" s="234"/>
      <c r="KH72" s="234"/>
      <c r="KI72" s="191">
        <f t="shared" si="231"/>
        <v>1</v>
      </c>
      <c r="KJ72" s="155"/>
      <c r="KK72" s="234"/>
      <c r="KL72" s="234"/>
      <c r="KM72" s="191">
        <f t="shared" si="232"/>
        <v>1</v>
      </c>
      <c r="KN72" s="155"/>
      <c r="KO72" s="234"/>
      <c r="KP72" s="234"/>
      <c r="KQ72" s="191">
        <f t="shared" si="233"/>
        <v>1</v>
      </c>
      <c r="KR72" s="138"/>
      <c r="KS72" s="138"/>
      <c r="KT72" s="174">
        <f t="shared" si="234"/>
        <v>1</v>
      </c>
      <c r="KU72" s="138"/>
      <c r="KV72" s="138"/>
      <c r="KW72" s="138"/>
      <c r="KX72" s="194">
        <f t="shared" si="235"/>
        <v>1</v>
      </c>
      <c r="KY72" s="236"/>
      <c r="KZ72" s="236"/>
      <c r="LA72" s="236"/>
      <c r="LB72" s="194">
        <f t="shared" si="236"/>
        <v>1</v>
      </c>
      <c r="LC72" s="236"/>
      <c r="LD72" s="236"/>
      <c r="LE72" s="194">
        <f t="shared" si="160"/>
        <v>1</v>
      </c>
      <c r="LF72" s="138"/>
      <c r="LG72" s="138"/>
      <c r="LH72" s="174">
        <f t="shared" si="161"/>
        <v>1</v>
      </c>
      <c r="LI72" s="237"/>
      <c r="LJ72" s="237"/>
      <c r="LK72" s="196">
        <f t="shared" si="237"/>
        <v>1</v>
      </c>
      <c r="LL72" s="138"/>
      <c r="LM72" s="138"/>
      <c r="LN72" s="138"/>
      <c r="LO72" s="174">
        <f t="shared" si="238"/>
        <v>1</v>
      </c>
      <c r="LP72" s="138"/>
      <c r="LQ72" s="138"/>
      <c r="LR72" s="138"/>
      <c r="LS72" s="174">
        <f t="shared" si="239"/>
        <v>1</v>
      </c>
      <c r="LT72" s="238"/>
      <c r="LU72" s="138"/>
      <c r="LV72" s="138"/>
      <c r="LW72" s="174">
        <f t="shared" si="240"/>
        <v>1</v>
      </c>
      <c r="LX72" s="238"/>
      <c r="LY72" s="138"/>
      <c r="LZ72" s="138"/>
      <c r="MA72" s="174">
        <f t="shared" si="241"/>
        <v>1</v>
      </c>
      <c r="MB72" s="238"/>
      <c r="MC72" s="138"/>
      <c r="MD72" s="138"/>
      <c r="ME72" s="174">
        <f t="shared" si="242"/>
        <v>1</v>
      </c>
      <c r="MF72" s="238"/>
      <c r="MG72" s="231"/>
      <c r="MH72" s="231"/>
      <c r="MI72" s="182">
        <f t="shared" si="243"/>
        <v>1</v>
      </c>
      <c r="MJ72" s="239"/>
      <c r="MK72" s="231"/>
      <c r="ML72" s="231"/>
      <c r="MM72" s="182">
        <f t="shared" si="244"/>
        <v>1</v>
      </c>
      <c r="MN72" s="239"/>
      <c r="MO72" s="138"/>
      <c r="MP72" s="138"/>
      <c r="MQ72" s="174">
        <f t="shared" si="245"/>
        <v>1</v>
      </c>
      <c r="MR72" s="238"/>
      <c r="MS72" s="138"/>
      <c r="MT72" s="138"/>
      <c r="MU72" s="174">
        <f t="shared" si="246"/>
        <v>1</v>
      </c>
      <c r="MV72" s="238"/>
      <c r="MW72" s="138"/>
      <c r="MX72" s="138"/>
      <c r="MY72" s="174">
        <f t="shared" si="247"/>
        <v>1</v>
      </c>
      <c r="MZ72" s="238"/>
      <c r="NA72" s="240"/>
      <c r="NB72" s="240"/>
      <c r="NC72" s="201">
        <f t="shared" si="271"/>
        <v>1</v>
      </c>
      <c r="ND72" s="241"/>
      <c r="NE72" s="240"/>
      <c r="NF72" s="240"/>
      <c r="NG72" s="201">
        <f t="shared" si="272"/>
        <v>1</v>
      </c>
      <c r="NH72" s="241"/>
      <c r="NI72" s="240"/>
      <c r="NJ72" s="240"/>
      <c r="NK72" s="201">
        <f t="shared" si="273"/>
        <v>1</v>
      </c>
      <c r="NL72" s="241"/>
      <c r="NM72" s="240"/>
      <c r="NN72" s="240"/>
      <c r="NO72" s="201">
        <f t="shared" si="274"/>
        <v>1</v>
      </c>
      <c r="NP72" s="241"/>
      <c r="NQ72" s="234"/>
      <c r="NR72" s="234"/>
      <c r="NS72" s="189">
        <f t="shared" si="275"/>
        <v>1</v>
      </c>
      <c r="NT72" s="242"/>
      <c r="NU72" s="234"/>
      <c r="NV72" s="234"/>
      <c r="NW72" s="189">
        <f t="shared" si="248"/>
        <v>1</v>
      </c>
      <c r="NX72" s="242"/>
      <c r="NY72" s="234"/>
      <c r="NZ72" s="234"/>
      <c r="OA72" s="189">
        <f t="shared" si="249"/>
        <v>1</v>
      </c>
      <c r="OB72" s="242"/>
      <c r="OC72" s="234"/>
      <c r="OD72" s="234"/>
      <c r="OE72" s="189">
        <f t="shared" si="250"/>
        <v>1</v>
      </c>
      <c r="OF72" s="242"/>
      <c r="OG72" s="234"/>
      <c r="OH72" s="234"/>
      <c r="OI72" s="189">
        <f t="shared" si="251"/>
        <v>1</v>
      </c>
      <c r="OJ72" s="242"/>
      <c r="OK72" s="234"/>
      <c r="OL72" s="234"/>
      <c r="OM72" s="189">
        <f t="shared" si="252"/>
        <v>1</v>
      </c>
      <c r="ON72" s="242"/>
      <c r="OO72" s="234"/>
      <c r="OP72" s="234"/>
      <c r="OQ72" s="189">
        <f t="shared" si="276"/>
        <v>1</v>
      </c>
      <c r="OR72" s="242"/>
      <c r="OS72" s="234"/>
      <c r="OT72" s="234"/>
      <c r="OU72" s="189">
        <f t="shared" si="277"/>
        <v>1</v>
      </c>
      <c r="OV72" s="242"/>
      <c r="OW72" s="234"/>
      <c r="OX72" s="234"/>
      <c r="OY72" s="189">
        <f t="shared" si="278"/>
        <v>1</v>
      </c>
      <c r="OZ72" s="242"/>
      <c r="PA72" s="234"/>
      <c r="PB72" s="234"/>
      <c r="PC72" s="189">
        <f t="shared" si="279"/>
        <v>1</v>
      </c>
      <c r="PD72" s="242"/>
      <c r="PE72" s="234"/>
      <c r="PF72" s="234"/>
      <c r="PG72" s="189">
        <f t="shared" si="280"/>
        <v>1</v>
      </c>
      <c r="PH72" s="242"/>
      <c r="PI72" s="234"/>
      <c r="PJ72" s="234"/>
      <c r="PK72" s="189">
        <f t="shared" si="281"/>
        <v>1</v>
      </c>
      <c r="PL72" s="242"/>
      <c r="PM72" s="234"/>
      <c r="PN72" s="234"/>
      <c r="PO72" s="189">
        <f t="shared" si="282"/>
        <v>1</v>
      </c>
      <c r="PP72" s="242"/>
      <c r="PQ72" s="234"/>
      <c r="PR72" s="234"/>
      <c r="PS72" s="189">
        <f t="shared" si="283"/>
        <v>1</v>
      </c>
      <c r="PT72" s="242"/>
      <c r="PU72" s="234"/>
      <c r="PV72" s="234"/>
      <c r="PW72" s="189">
        <f t="shared" si="284"/>
        <v>1</v>
      </c>
      <c r="PX72" s="242"/>
      <c r="PY72" s="234"/>
      <c r="PZ72" s="234"/>
      <c r="QA72" s="189">
        <f t="shared" si="285"/>
        <v>1</v>
      </c>
      <c r="QB72" s="242"/>
      <c r="QC72" s="234"/>
      <c r="QD72" s="234"/>
      <c r="QE72" s="189">
        <f t="shared" si="286"/>
        <v>1</v>
      </c>
      <c r="QF72" s="242"/>
      <c r="QG72" s="234"/>
      <c r="QH72" s="234"/>
      <c r="QI72" s="189">
        <f t="shared" si="287"/>
        <v>1</v>
      </c>
      <c r="QJ72" s="242"/>
      <c r="QK72" s="234"/>
      <c r="QL72" s="234"/>
      <c r="QM72" s="189">
        <f t="shared" si="288"/>
        <v>1</v>
      </c>
      <c r="QN72" s="242"/>
      <c r="QO72" s="234"/>
      <c r="QP72" s="234"/>
      <c r="QQ72" s="189">
        <f t="shared" si="289"/>
        <v>1</v>
      </c>
      <c r="QR72" s="242"/>
      <c r="QS72" s="203"/>
      <c r="QT72" s="234"/>
      <c r="QU72" s="189">
        <f t="shared" si="290"/>
        <v>1</v>
      </c>
      <c r="QV72" s="242"/>
      <c r="QW72" s="203"/>
      <c r="QX72" s="234"/>
      <c r="QY72" s="189">
        <f t="shared" si="291"/>
        <v>1</v>
      </c>
      <c r="QZ72" s="242"/>
      <c r="RA72" s="203"/>
      <c r="RB72" s="234"/>
      <c r="RC72" s="189">
        <f t="shared" si="292"/>
        <v>1</v>
      </c>
      <c r="RD72" s="242"/>
      <c r="RE72" s="203"/>
      <c r="RF72" s="234"/>
      <c r="RG72" s="189">
        <f t="shared" si="293"/>
        <v>1</v>
      </c>
      <c r="RH72" s="242"/>
      <c r="RI72" s="203"/>
      <c r="RJ72" s="234"/>
      <c r="RK72" s="189">
        <f t="shared" si="294"/>
        <v>1</v>
      </c>
      <c r="RL72" s="242"/>
      <c r="RM72" s="203"/>
      <c r="RN72" s="234"/>
      <c r="RO72" s="189">
        <f t="shared" si="295"/>
        <v>1</v>
      </c>
      <c r="RP72" s="242"/>
      <c r="RQ72" s="203"/>
      <c r="RR72" s="234"/>
      <c r="RS72" s="189">
        <f t="shared" si="296"/>
        <v>1</v>
      </c>
      <c r="RT72" s="242"/>
      <c r="RU72" s="203"/>
      <c r="RV72" s="234"/>
      <c r="RW72" s="189">
        <f t="shared" si="297"/>
        <v>1</v>
      </c>
      <c r="RX72" s="242"/>
      <c r="RY72" s="203"/>
      <c r="RZ72" s="234"/>
      <c r="SA72" s="189">
        <f t="shared" si="253"/>
        <v>1</v>
      </c>
      <c r="SB72" s="242"/>
      <c r="SC72" s="203"/>
      <c r="SD72" s="234"/>
      <c r="SE72" s="189">
        <f t="shared" si="254"/>
        <v>1</v>
      </c>
      <c r="SF72" s="242"/>
      <c r="SG72" s="203"/>
      <c r="SH72" s="234"/>
      <c r="SI72" s="189">
        <f t="shared" si="255"/>
        <v>1</v>
      </c>
      <c r="SJ72" s="242"/>
      <c r="SK72" s="203"/>
      <c r="SL72" s="234"/>
      <c r="SM72" s="189">
        <f t="shared" si="256"/>
        <v>1</v>
      </c>
      <c r="SN72" s="242"/>
      <c r="SO72" s="203"/>
      <c r="SP72" s="234"/>
      <c r="SQ72" s="189">
        <f t="shared" si="257"/>
        <v>1</v>
      </c>
      <c r="SR72" s="242"/>
      <c r="SS72" s="203"/>
      <c r="ST72" s="234"/>
      <c r="SU72" s="189">
        <f t="shared" si="258"/>
        <v>1</v>
      </c>
      <c r="SV72" s="242"/>
      <c r="SW72" s="203"/>
      <c r="SX72" s="234"/>
      <c r="SY72" s="189">
        <f t="shared" si="259"/>
        <v>1</v>
      </c>
      <c r="SZ72" s="242"/>
      <c r="TA72" s="203"/>
      <c r="TB72" s="234"/>
      <c r="TC72" s="189">
        <f t="shared" si="260"/>
        <v>1</v>
      </c>
      <c r="TD72" s="242"/>
      <c r="TE72" s="204">
        <f t="shared" si="261"/>
        <v>0</v>
      </c>
      <c r="TF72" s="205">
        <f t="shared" si="262"/>
        <v>0</v>
      </c>
      <c r="TG72" s="123"/>
      <c r="TH72" s="204">
        <f t="shared" si="263"/>
        <v>0</v>
      </c>
      <c r="TI72" s="205">
        <f t="shared" si="264"/>
        <v>0</v>
      </c>
      <c r="TJ72" s="124"/>
      <c r="TK72" s="204">
        <f t="shared" si="265"/>
        <v>0</v>
      </c>
      <c r="TL72" s="205">
        <f t="shared" si="266"/>
        <v>0</v>
      </c>
      <c r="TM72" s="124"/>
      <c r="TN72" s="204">
        <f t="shared" si="267"/>
        <v>0</v>
      </c>
      <c r="TO72" s="205">
        <f t="shared" si="268"/>
        <v>0</v>
      </c>
    </row>
    <row r="73" spans="1:535" ht="28.5" hidden="1" x14ac:dyDescent="0.45">
      <c r="A73" s="207">
        <v>69</v>
      </c>
      <c r="B73" s="298" t="s">
        <v>357</v>
      </c>
      <c r="C73" s="222" t="s">
        <v>122</v>
      </c>
      <c r="D73" s="211">
        <v>1</v>
      </c>
      <c r="E73" s="223"/>
      <c r="F73" s="224"/>
      <c r="G73" s="211">
        <f t="shared" si="149"/>
        <v>1</v>
      </c>
      <c r="H73" s="225"/>
      <c r="I73" s="223"/>
      <c r="J73" s="224"/>
      <c r="K73" s="211">
        <v>1</v>
      </c>
      <c r="L73" s="225"/>
      <c r="M73" s="223"/>
      <c r="N73" s="224"/>
      <c r="O73" s="211">
        <v>1</v>
      </c>
      <c r="P73" s="226"/>
      <c r="Q73" s="223"/>
      <c r="R73" s="224"/>
      <c r="S73" s="211">
        <v>1</v>
      </c>
      <c r="T73" s="225"/>
      <c r="U73" s="227"/>
      <c r="V73" s="246"/>
      <c r="W73" s="165">
        <f t="shared" si="150"/>
        <v>1</v>
      </c>
      <c r="X73" s="229"/>
      <c r="Y73" s="229"/>
      <c r="Z73" s="165">
        <f t="shared" si="162"/>
        <v>1</v>
      </c>
      <c r="AA73" s="137"/>
      <c r="AB73" s="138"/>
      <c r="AC73" s="169">
        <f t="shared" si="163"/>
        <v>1</v>
      </c>
      <c r="AD73" s="137"/>
      <c r="AE73" s="138"/>
      <c r="AF73" s="169">
        <f t="shared" si="164"/>
        <v>1</v>
      </c>
      <c r="AG73" s="138"/>
      <c r="AH73" s="138"/>
      <c r="AI73" s="170">
        <f t="shared" si="165"/>
        <v>1</v>
      </c>
      <c r="AJ73" s="137"/>
      <c r="AK73" s="137"/>
      <c r="AL73" s="141"/>
      <c r="AM73" s="172">
        <f t="shared" si="166"/>
        <v>1</v>
      </c>
      <c r="AN73" s="137"/>
      <c r="AO73" s="141"/>
      <c r="AP73" s="141">
        <v>1</v>
      </c>
      <c r="AQ73" s="172">
        <f t="shared" si="167"/>
        <v>0</v>
      </c>
      <c r="AR73" s="141"/>
      <c r="AS73" s="137"/>
      <c r="AT73" s="141"/>
      <c r="AU73" s="172">
        <f t="shared" si="168"/>
        <v>0</v>
      </c>
      <c r="AV73" s="138"/>
      <c r="AW73" s="138"/>
      <c r="AX73" s="138"/>
      <c r="AY73" s="169">
        <f t="shared" si="169"/>
        <v>0</v>
      </c>
      <c r="AZ73" s="138"/>
      <c r="BA73" s="138"/>
      <c r="BB73" s="169">
        <f t="shared" si="170"/>
        <v>0</v>
      </c>
      <c r="BC73" s="138"/>
      <c r="BD73" s="138"/>
      <c r="BE73" s="169">
        <f t="shared" si="171"/>
        <v>0</v>
      </c>
      <c r="BF73" s="138"/>
      <c r="BG73" s="138"/>
      <c r="BH73" s="174">
        <f t="shared" si="152"/>
        <v>0</v>
      </c>
      <c r="BI73" s="138"/>
      <c r="BJ73" s="138"/>
      <c r="BK73" s="174">
        <f t="shared" si="172"/>
        <v>0</v>
      </c>
      <c r="BL73" s="138"/>
      <c r="BM73" s="138"/>
      <c r="BN73" s="174">
        <f t="shared" si="173"/>
        <v>0</v>
      </c>
      <c r="BO73" s="138"/>
      <c r="BP73" s="138"/>
      <c r="BQ73" s="174">
        <f t="shared" si="174"/>
        <v>0</v>
      </c>
      <c r="BR73" s="138"/>
      <c r="BS73" s="138"/>
      <c r="BT73" s="174">
        <f t="shared" si="151"/>
        <v>0</v>
      </c>
      <c r="BU73" s="138"/>
      <c r="BV73" s="138"/>
      <c r="BW73" s="174">
        <f t="shared" si="175"/>
        <v>0</v>
      </c>
      <c r="BX73" s="138"/>
      <c r="BY73" s="138"/>
      <c r="BZ73" s="174">
        <f t="shared" si="176"/>
        <v>0</v>
      </c>
      <c r="CA73" s="138"/>
      <c r="CB73" s="138"/>
      <c r="CC73" s="175">
        <f t="shared" si="177"/>
        <v>0</v>
      </c>
      <c r="CD73" s="141"/>
      <c r="CE73" s="141"/>
      <c r="CF73" s="176">
        <f t="shared" si="178"/>
        <v>0</v>
      </c>
      <c r="CG73" s="141"/>
      <c r="CH73" s="141"/>
      <c r="CI73" s="176">
        <f t="shared" si="179"/>
        <v>0</v>
      </c>
      <c r="CJ73" s="141"/>
      <c r="CK73" s="141"/>
      <c r="CL73" s="177">
        <f t="shared" si="180"/>
        <v>0</v>
      </c>
      <c r="CM73" s="141"/>
      <c r="CN73" s="141"/>
      <c r="CO73" s="141"/>
      <c r="CP73" s="177">
        <f t="shared" si="181"/>
        <v>0</v>
      </c>
      <c r="CQ73" s="141"/>
      <c r="CR73" s="141">
        <v>1</v>
      </c>
      <c r="CS73" s="141"/>
      <c r="CT73" s="176">
        <f t="shared" si="182"/>
        <v>1</v>
      </c>
      <c r="CU73" s="230"/>
      <c r="CV73" s="141"/>
      <c r="CW73" s="141"/>
      <c r="CX73" s="176">
        <f t="shared" si="183"/>
        <v>1</v>
      </c>
      <c r="CY73" s="141"/>
      <c r="CZ73" s="141"/>
      <c r="DA73" s="141">
        <v>1</v>
      </c>
      <c r="DB73" s="176">
        <f t="shared" si="153"/>
        <v>0</v>
      </c>
      <c r="DC73" s="141"/>
      <c r="DD73" s="141"/>
      <c r="DE73" s="175">
        <f t="shared" si="184"/>
        <v>0</v>
      </c>
      <c r="DF73" s="179"/>
      <c r="DG73" s="141"/>
      <c r="DH73" s="141"/>
      <c r="DI73" s="176">
        <f t="shared" si="185"/>
        <v>0</v>
      </c>
      <c r="DJ73" s="180"/>
      <c r="DK73" s="180"/>
      <c r="DL73" s="176">
        <f t="shared" si="186"/>
        <v>0</v>
      </c>
      <c r="DM73" s="141"/>
      <c r="DN73" s="141"/>
      <c r="DO73" s="177">
        <f t="shared" si="187"/>
        <v>0</v>
      </c>
      <c r="DP73" s="137"/>
      <c r="DQ73" s="141"/>
      <c r="DR73" s="141"/>
      <c r="DS73" s="177">
        <f t="shared" si="188"/>
        <v>0</v>
      </c>
      <c r="DT73" s="137"/>
      <c r="DU73" s="141"/>
      <c r="DV73" s="141"/>
      <c r="DW73" s="177">
        <f t="shared" si="189"/>
        <v>0</v>
      </c>
      <c r="DX73" s="141"/>
      <c r="DY73" s="141"/>
      <c r="DZ73" s="177">
        <f t="shared" si="190"/>
        <v>0</v>
      </c>
      <c r="EA73" s="138"/>
      <c r="EB73" s="138"/>
      <c r="EC73" s="175">
        <f t="shared" si="191"/>
        <v>0</v>
      </c>
      <c r="ED73" s="137"/>
      <c r="EE73" s="138"/>
      <c r="EF73" s="138"/>
      <c r="EG73" s="174">
        <f t="shared" si="192"/>
        <v>0</v>
      </c>
      <c r="EH73" s="138"/>
      <c r="EI73" s="138"/>
      <c r="EJ73" s="174">
        <f t="shared" si="193"/>
        <v>0</v>
      </c>
      <c r="EK73" s="231"/>
      <c r="EL73" s="231"/>
      <c r="EM73" s="182">
        <f t="shared" si="194"/>
        <v>0</v>
      </c>
      <c r="EN73" s="137"/>
      <c r="EO73" s="231"/>
      <c r="EP73" s="231"/>
      <c r="EQ73" s="182">
        <f t="shared" si="195"/>
        <v>0</v>
      </c>
      <c r="ER73" s="232"/>
      <c r="ES73" s="232"/>
      <c r="ET73" s="184">
        <f t="shared" si="196"/>
        <v>0</v>
      </c>
      <c r="EU73" s="137"/>
      <c r="EV73" s="232"/>
      <c r="EW73" s="232"/>
      <c r="EX73" s="184">
        <f t="shared" si="197"/>
        <v>0</v>
      </c>
      <c r="EY73" s="233"/>
      <c r="EZ73" s="231"/>
      <c r="FA73" s="231"/>
      <c r="FB73" s="184">
        <f t="shared" si="198"/>
        <v>0</v>
      </c>
      <c r="FC73" s="231"/>
      <c r="FD73" s="231"/>
      <c r="FE73" s="182">
        <f t="shared" si="199"/>
        <v>0</v>
      </c>
      <c r="FF73" s="231"/>
      <c r="FG73" s="231"/>
      <c r="FH73" s="182">
        <f t="shared" si="200"/>
        <v>0</v>
      </c>
      <c r="FI73" s="231"/>
      <c r="FJ73" s="231"/>
      <c r="FK73" s="182">
        <f t="shared" si="201"/>
        <v>0</v>
      </c>
      <c r="FL73" s="231"/>
      <c r="FM73" s="231"/>
      <c r="FN73" s="182">
        <f t="shared" si="202"/>
        <v>0</v>
      </c>
      <c r="FO73" s="137"/>
      <c r="FP73" s="231"/>
      <c r="FQ73" s="231"/>
      <c r="FR73" s="182">
        <f t="shared" si="203"/>
        <v>0</v>
      </c>
      <c r="FS73" s="137"/>
      <c r="FT73" s="231"/>
      <c r="FU73" s="231"/>
      <c r="FV73" s="182">
        <f t="shared" si="204"/>
        <v>0</v>
      </c>
      <c r="FW73" s="137"/>
      <c r="FX73" s="231"/>
      <c r="FY73" s="231"/>
      <c r="FZ73" s="182">
        <f t="shared" si="205"/>
        <v>0</v>
      </c>
      <c r="GA73" s="231"/>
      <c r="GB73" s="231"/>
      <c r="GC73" s="182">
        <f t="shared" si="206"/>
        <v>0</v>
      </c>
      <c r="GD73" s="231"/>
      <c r="GE73" s="231"/>
      <c r="GF73" s="188">
        <f t="shared" si="207"/>
        <v>0</v>
      </c>
      <c r="GG73" s="137"/>
      <c r="GH73" s="231">
        <v>1</v>
      </c>
      <c r="GI73" s="231"/>
      <c r="GJ73" s="188">
        <f t="shared" si="269"/>
        <v>1</v>
      </c>
      <c r="GK73" s="137"/>
      <c r="GL73" s="231"/>
      <c r="GM73" s="231"/>
      <c r="GN73" s="182">
        <f t="shared" si="270"/>
        <v>1</v>
      </c>
      <c r="GO73" s="231"/>
      <c r="GP73" s="231"/>
      <c r="GQ73" s="182">
        <f t="shared" si="208"/>
        <v>1</v>
      </c>
      <c r="GR73" s="231"/>
      <c r="GS73" s="231"/>
      <c r="GT73" s="182">
        <f t="shared" si="209"/>
        <v>1</v>
      </c>
      <c r="GU73" s="231"/>
      <c r="GV73" s="231"/>
      <c r="GW73" s="182">
        <f t="shared" si="210"/>
        <v>1</v>
      </c>
      <c r="GX73" s="231"/>
      <c r="GY73" s="231"/>
      <c r="GZ73" s="182">
        <f t="shared" si="211"/>
        <v>1</v>
      </c>
      <c r="HA73" s="138"/>
      <c r="HB73" s="231"/>
      <c r="HC73" s="182">
        <f t="shared" si="212"/>
        <v>1</v>
      </c>
      <c r="HD73" s="138"/>
      <c r="HE73" s="231"/>
      <c r="HF73" s="182">
        <f t="shared" si="213"/>
        <v>1</v>
      </c>
      <c r="HG73" s="231"/>
      <c r="HH73" s="231"/>
      <c r="HI73" s="182">
        <f t="shared" si="154"/>
        <v>1</v>
      </c>
      <c r="HJ73" s="231"/>
      <c r="HK73" s="231"/>
      <c r="HL73" s="182">
        <f t="shared" si="155"/>
        <v>1</v>
      </c>
      <c r="HM73" s="137"/>
      <c r="HN73" s="231"/>
      <c r="HO73" s="231"/>
      <c r="HP73" s="182">
        <f t="shared" si="214"/>
        <v>1</v>
      </c>
      <c r="HQ73" s="231"/>
      <c r="HR73" s="231"/>
      <c r="HS73" s="231"/>
      <c r="HT73" s="182">
        <f t="shared" si="215"/>
        <v>1</v>
      </c>
      <c r="HU73" s="231"/>
      <c r="HV73" s="231"/>
      <c r="HW73" s="231"/>
      <c r="HX73" s="182">
        <f t="shared" si="216"/>
        <v>1</v>
      </c>
      <c r="HY73" s="231"/>
      <c r="HZ73" s="231"/>
      <c r="IA73" s="182">
        <f t="shared" si="217"/>
        <v>1</v>
      </c>
      <c r="IB73" s="231"/>
      <c r="IC73" s="231"/>
      <c r="ID73" s="182">
        <f t="shared" si="218"/>
        <v>1</v>
      </c>
      <c r="IE73" s="138"/>
      <c r="IF73" s="138"/>
      <c r="IG73" s="175">
        <f t="shared" si="219"/>
        <v>1</v>
      </c>
      <c r="IH73" s="137"/>
      <c r="II73" s="138"/>
      <c r="IJ73" s="138"/>
      <c r="IK73" s="175">
        <f t="shared" si="220"/>
        <v>1</v>
      </c>
      <c r="IL73" s="137"/>
      <c r="IM73" s="231"/>
      <c r="IN73" s="231"/>
      <c r="IO73" s="182">
        <f t="shared" si="221"/>
        <v>1</v>
      </c>
      <c r="IP73" s="231"/>
      <c r="IQ73" s="231"/>
      <c r="IR73" s="182">
        <f t="shared" si="156"/>
        <v>1</v>
      </c>
      <c r="IS73" s="231"/>
      <c r="IT73" s="231"/>
      <c r="IU73" s="182">
        <f t="shared" si="157"/>
        <v>1</v>
      </c>
      <c r="IV73" s="231"/>
      <c r="IW73" s="231"/>
      <c r="IX73" s="182">
        <f t="shared" si="158"/>
        <v>1</v>
      </c>
      <c r="IY73" s="234"/>
      <c r="IZ73" s="234">
        <v>1</v>
      </c>
      <c r="JA73" s="189">
        <f t="shared" si="159"/>
        <v>0</v>
      </c>
      <c r="JB73" s="234"/>
      <c r="JC73" s="234"/>
      <c r="JD73" s="189">
        <f t="shared" si="222"/>
        <v>0</v>
      </c>
      <c r="JE73" s="234"/>
      <c r="JF73" s="234"/>
      <c r="JG73" s="189">
        <f t="shared" si="223"/>
        <v>0</v>
      </c>
      <c r="JH73" s="141"/>
      <c r="JI73" s="141"/>
      <c r="JJ73" s="190">
        <f t="shared" si="224"/>
        <v>0</v>
      </c>
      <c r="JK73" s="137"/>
      <c r="JL73" s="141"/>
      <c r="JM73" s="141"/>
      <c r="JN73" s="190">
        <f t="shared" si="225"/>
        <v>0</v>
      </c>
      <c r="JO73" s="137"/>
      <c r="JP73" s="235"/>
      <c r="JQ73" s="235"/>
      <c r="JR73" s="191">
        <f t="shared" si="226"/>
        <v>0</v>
      </c>
      <c r="JS73" s="155"/>
      <c r="JT73" s="236"/>
      <c r="JU73" s="236"/>
      <c r="JV73" s="194">
        <f t="shared" si="227"/>
        <v>0</v>
      </c>
      <c r="JW73" s="235"/>
      <c r="JX73" s="235"/>
      <c r="JY73" s="194">
        <f t="shared" si="228"/>
        <v>0</v>
      </c>
      <c r="JZ73" s="138"/>
      <c r="KA73" s="138"/>
      <c r="KB73" s="190">
        <f t="shared" si="229"/>
        <v>0</v>
      </c>
      <c r="KC73" s="155"/>
      <c r="KD73" s="138"/>
      <c r="KE73" s="138"/>
      <c r="KF73" s="190">
        <f t="shared" si="230"/>
        <v>0</v>
      </c>
      <c r="KG73" s="234"/>
      <c r="KH73" s="234"/>
      <c r="KI73" s="191">
        <f t="shared" si="231"/>
        <v>0</v>
      </c>
      <c r="KJ73" s="155"/>
      <c r="KK73" s="234"/>
      <c r="KL73" s="234"/>
      <c r="KM73" s="191">
        <f t="shared" si="232"/>
        <v>0</v>
      </c>
      <c r="KN73" s="155"/>
      <c r="KO73" s="234"/>
      <c r="KP73" s="234"/>
      <c r="KQ73" s="191">
        <f t="shared" si="233"/>
        <v>0</v>
      </c>
      <c r="KR73" s="138"/>
      <c r="KS73" s="138"/>
      <c r="KT73" s="174">
        <f t="shared" si="234"/>
        <v>0</v>
      </c>
      <c r="KU73" s="138"/>
      <c r="KV73" s="138"/>
      <c r="KW73" s="138"/>
      <c r="KX73" s="194">
        <f t="shared" si="235"/>
        <v>0</v>
      </c>
      <c r="KY73" s="236"/>
      <c r="KZ73" s="236"/>
      <c r="LA73" s="236"/>
      <c r="LB73" s="194">
        <f t="shared" si="236"/>
        <v>0</v>
      </c>
      <c r="LC73" s="236"/>
      <c r="LD73" s="236"/>
      <c r="LE73" s="194">
        <f t="shared" si="160"/>
        <v>0</v>
      </c>
      <c r="LF73" s="138"/>
      <c r="LG73" s="138"/>
      <c r="LH73" s="174">
        <f t="shared" si="161"/>
        <v>0</v>
      </c>
      <c r="LI73" s="237"/>
      <c r="LJ73" s="237"/>
      <c r="LK73" s="196">
        <f t="shared" si="237"/>
        <v>0</v>
      </c>
      <c r="LL73" s="138"/>
      <c r="LM73" s="138"/>
      <c r="LN73" s="138"/>
      <c r="LO73" s="174">
        <f t="shared" si="238"/>
        <v>0</v>
      </c>
      <c r="LP73" s="138"/>
      <c r="LQ73" s="138"/>
      <c r="LR73" s="138"/>
      <c r="LS73" s="174">
        <f t="shared" si="239"/>
        <v>0</v>
      </c>
      <c r="LT73" s="238"/>
      <c r="LU73" s="138"/>
      <c r="LV73" s="138"/>
      <c r="LW73" s="174">
        <f t="shared" si="240"/>
        <v>0</v>
      </c>
      <c r="LX73" s="238"/>
      <c r="LY73" s="138"/>
      <c r="LZ73" s="138"/>
      <c r="MA73" s="174">
        <f t="shared" si="241"/>
        <v>0</v>
      </c>
      <c r="MB73" s="238"/>
      <c r="MC73" s="138"/>
      <c r="MD73" s="138"/>
      <c r="ME73" s="174">
        <f t="shared" si="242"/>
        <v>0</v>
      </c>
      <c r="MF73" s="238"/>
      <c r="MG73" s="231"/>
      <c r="MH73" s="231"/>
      <c r="MI73" s="182">
        <f t="shared" si="243"/>
        <v>0</v>
      </c>
      <c r="MJ73" s="239"/>
      <c r="MK73" s="231"/>
      <c r="ML73" s="231"/>
      <c r="MM73" s="182">
        <f t="shared" si="244"/>
        <v>0</v>
      </c>
      <c r="MN73" s="239"/>
      <c r="MO73" s="138"/>
      <c r="MP73" s="138"/>
      <c r="MQ73" s="174">
        <f t="shared" si="245"/>
        <v>0</v>
      </c>
      <c r="MR73" s="238"/>
      <c r="MS73" s="138"/>
      <c r="MT73" s="138"/>
      <c r="MU73" s="174">
        <f t="shared" si="246"/>
        <v>0</v>
      </c>
      <c r="MV73" s="238"/>
      <c r="MW73" s="138"/>
      <c r="MX73" s="138"/>
      <c r="MY73" s="174">
        <f t="shared" si="247"/>
        <v>0</v>
      </c>
      <c r="MZ73" s="238"/>
      <c r="NA73" s="240"/>
      <c r="NB73" s="240"/>
      <c r="NC73" s="201">
        <f t="shared" si="271"/>
        <v>0</v>
      </c>
      <c r="ND73" s="241"/>
      <c r="NE73" s="240"/>
      <c r="NF73" s="240"/>
      <c r="NG73" s="201">
        <f t="shared" si="272"/>
        <v>0</v>
      </c>
      <c r="NH73" s="241"/>
      <c r="NI73" s="240">
        <v>1</v>
      </c>
      <c r="NJ73" s="240"/>
      <c r="NK73" s="201">
        <f t="shared" si="273"/>
        <v>1</v>
      </c>
      <c r="NL73" s="241"/>
      <c r="NM73" s="240"/>
      <c r="NN73" s="240">
        <v>1</v>
      </c>
      <c r="NO73" s="201">
        <f t="shared" si="274"/>
        <v>0</v>
      </c>
      <c r="NP73" s="241"/>
      <c r="NQ73" s="234"/>
      <c r="NR73" s="234"/>
      <c r="NS73" s="189">
        <f t="shared" si="275"/>
        <v>0</v>
      </c>
      <c r="NT73" s="242"/>
      <c r="NU73" s="234"/>
      <c r="NV73" s="234"/>
      <c r="NW73" s="189">
        <f t="shared" si="248"/>
        <v>0</v>
      </c>
      <c r="NX73" s="242"/>
      <c r="NY73" s="234"/>
      <c r="NZ73" s="234"/>
      <c r="OA73" s="189">
        <f t="shared" si="249"/>
        <v>0</v>
      </c>
      <c r="OB73" s="242"/>
      <c r="OC73" s="234"/>
      <c r="OD73" s="234"/>
      <c r="OE73" s="189">
        <f t="shared" si="250"/>
        <v>0</v>
      </c>
      <c r="OF73" s="242"/>
      <c r="OG73" s="234"/>
      <c r="OH73" s="234"/>
      <c r="OI73" s="189">
        <f t="shared" si="251"/>
        <v>0</v>
      </c>
      <c r="OJ73" s="242"/>
      <c r="OK73" s="234"/>
      <c r="OL73" s="234"/>
      <c r="OM73" s="189">
        <f t="shared" si="252"/>
        <v>0</v>
      </c>
      <c r="ON73" s="242"/>
      <c r="OO73" s="234"/>
      <c r="OP73" s="234"/>
      <c r="OQ73" s="189">
        <f t="shared" si="276"/>
        <v>0</v>
      </c>
      <c r="OR73" s="242"/>
      <c r="OS73" s="234"/>
      <c r="OT73" s="234"/>
      <c r="OU73" s="189">
        <f t="shared" si="277"/>
        <v>0</v>
      </c>
      <c r="OV73" s="242"/>
      <c r="OW73" s="234"/>
      <c r="OX73" s="234"/>
      <c r="OY73" s="189">
        <f t="shared" si="278"/>
        <v>0</v>
      </c>
      <c r="OZ73" s="242"/>
      <c r="PA73" s="234"/>
      <c r="PB73" s="234"/>
      <c r="PC73" s="189">
        <f t="shared" si="279"/>
        <v>0</v>
      </c>
      <c r="PD73" s="242"/>
      <c r="PE73" s="234"/>
      <c r="PF73" s="234"/>
      <c r="PG73" s="189">
        <f t="shared" si="280"/>
        <v>0</v>
      </c>
      <c r="PH73" s="242"/>
      <c r="PI73" s="234"/>
      <c r="PJ73" s="234"/>
      <c r="PK73" s="189">
        <f t="shared" si="281"/>
        <v>0</v>
      </c>
      <c r="PL73" s="242"/>
      <c r="PM73" s="234"/>
      <c r="PN73" s="234"/>
      <c r="PO73" s="189">
        <f t="shared" si="282"/>
        <v>0</v>
      </c>
      <c r="PP73" s="242"/>
      <c r="PQ73" s="234"/>
      <c r="PR73" s="234"/>
      <c r="PS73" s="189">
        <f t="shared" si="283"/>
        <v>0</v>
      </c>
      <c r="PT73" s="242"/>
      <c r="PU73" s="234"/>
      <c r="PV73" s="234"/>
      <c r="PW73" s="189">
        <f t="shared" si="284"/>
        <v>0</v>
      </c>
      <c r="PX73" s="242"/>
      <c r="PY73" s="234"/>
      <c r="PZ73" s="234"/>
      <c r="QA73" s="189">
        <f t="shared" si="285"/>
        <v>0</v>
      </c>
      <c r="QB73" s="242"/>
      <c r="QC73" s="234"/>
      <c r="QD73" s="234"/>
      <c r="QE73" s="189">
        <f t="shared" si="286"/>
        <v>0</v>
      </c>
      <c r="QF73" s="242"/>
      <c r="QG73" s="234"/>
      <c r="QH73" s="234"/>
      <c r="QI73" s="189">
        <f t="shared" si="287"/>
        <v>0</v>
      </c>
      <c r="QJ73" s="242"/>
      <c r="QK73" s="234"/>
      <c r="QL73" s="234"/>
      <c r="QM73" s="189">
        <f t="shared" si="288"/>
        <v>0</v>
      </c>
      <c r="QN73" s="242"/>
      <c r="QO73" s="234"/>
      <c r="QP73" s="234"/>
      <c r="QQ73" s="189">
        <f t="shared" si="289"/>
        <v>0</v>
      </c>
      <c r="QR73" s="242"/>
      <c r="QS73" s="203"/>
      <c r="QT73" s="234"/>
      <c r="QU73" s="189">
        <f t="shared" si="290"/>
        <v>0</v>
      </c>
      <c r="QV73" s="242"/>
      <c r="QW73" s="203"/>
      <c r="QX73" s="234"/>
      <c r="QY73" s="189">
        <f t="shared" si="291"/>
        <v>0</v>
      </c>
      <c r="QZ73" s="242"/>
      <c r="RA73" s="203"/>
      <c r="RB73" s="234"/>
      <c r="RC73" s="189">
        <f t="shared" si="292"/>
        <v>0</v>
      </c>
      <c r="RD73" s="242"/>
      <c r="RE73" s="203"/>
      <c r="RF73" s="234"/>
      <c r="RG73" s="189">
        <f t="shared" si="293"/>
        <v>0</v>
      </c>
      <c r="RH73" s="242"/>
      <c r="RI73" s="203"/>
      <c r="RJ73" s="234"/>
      <c r="RK73" s="189">
        <f t="shared" si="294"/>
        <v>0</v>
      </c>
      <c r="RL73" s="242"/>
      <c r="RM73" s="203"/>
      <c r="RN73" s="234"/>
      <c r="RO73" s="189">
        <f t="shared" si="295"/>
        <v>0</v>
      </c>
      <c r="RP73" s="242"/>
      <c r="RQ73" s="203"/>
      <c r="RR73" s="234"/>
      <c r="RS73" s="189">
        <f t="shared" si="296"/>
        <v>0</v>
      </c>
      <c r="RT73" s="242"/>
      <c r="RU73" s="203"/>
      <c r="RV73" s="234"/>
      <c r="RW73" s="189">
        <f t="shared" si="297"/>
        <v>0</v>
      </c>
      <c r="RX73" s="242"/>
      <c r="RY73" s="203"/>
      <c r="RZ73" s="234"/>
      <c r="SA73" s="189">
        <f t="shared" si="253"/>
        <v>0</v>
      </c>
      <c r="SB73" s="242"/>
      <c r="SC73" s="203"/>
      <c r="SD73" s="234"/>
      <c r="SE73" s="189">
        <f t="shared" si="254"/>
        <v>0</v>
      </c>
      <c r="SF73" s="242"/>
      <c r="SG73" s="203"/>
      <c r="SH73" s="234"/>
      <c r="SI73" s="189">
        <f t="shared" si="255"/>
        <v>0</v>
      </c>
      <c r="SJ73" s="242"/>
      <c r="SK73" s="203"/>
      <c r="SL73" s="234"/>
      <c r="SM73" s="189">
        <f t="shared" si="256"/>
        <v>0</v>
      </c>
      <c r="SN73" s="242"/>
      <c r="SO73" s="203"/>
      <c r="SP73" s="234"/>
      <c r="SQ73" s="189">
        <f t="shared" si="257"/>
        <v>0</v>
      </c>
      <c r="SR73" s="242"/>
      <c r="SS73" s="203"/>
      <c r="ST73" s="234"/>
      <c r="SU73" s="189">
        <f t="shared" si="258"/>
        <v>0</v>
      </c>
      <c r="SV73" s="242"/>
      <c r="SW73" s="203"/>
      <c r="SX73" s="234"/>
      <c r="SY73" s="189">
        <f t="shared" si="259"/>
        <v>0</v>
      </c>
      <c r="SZ73" s="242"/>
      <c r="TA73" s="203"/>
      <c r="TB73" s="234"/>
      <c r="TC73" s="189">
        <f t="shared" si="260"/>
        <v>0</v>
      </c>
      <c r="TD73" s="242"/>
      <c r="TE73" s="204">
        <f t="shared" si="261"/>
        <v>0</v>
      </c>
      <c r="TF73" s="205">
        <f t="shared" si="262"/>
        <v>0</v>
      </c>
      <c r="TG73" s="123"/>
      <c r="TH73" s="204">
        <f t="shared" si="263"/>
        <v>1</v>
      </c>
      <c r="TI73" s="205">
        <f t="shared" si="264"/>
        <v>3.8461538461538464E-2</v>
      </c>
      <c r="TJ73" s="124"/>
      <c r="TK73" s="204">
        <f t="shared" si="265"/>
        <v>1</v>
      </c>
      <c r="TL73" s="205">
        <f t="shared" si="266"/>
        <v>3.7037037037037035E-2</v>
      </c>
      <c r="TM73" s="124"/>
      <c r="TN73" s="204">
        <f t="shared" si="267"/>
        <v>2</v>
      </c>
      <c r="TO73" s="205">
        <f t="shared" si="268"/>
        <v>2.5316455696202531E-2</v>
      </c>
    </row>
    <row r="74" spans="1:535" ht="28.5" hidden="1" x14ac:dyDescent="0.45">
      <c r="A74" s="207">
        <v>70</v>
      </c>
      <c r="B74" s="298" t="s">
        <v>358</v>
      </c>
      <c r="C74" s="222" t="s">
        <v>122</v>
      </c>
      <c r="D74" s="211">
        <v>1</v>
      </c>
      <c r="E74" s="223"/>
      <c r="F74" s="224"/>
      <c r="G74" s="211">
        <f t="shared" si="149"/>
        <v>1</v>
      </c>
      <c r="H74" s="225"/>
      <c r="I74" s="223"/>
      <c r="J74" s="224"/>
      <c r="K74" s="211">
        <v>1</v>
      </c>
      <c r="L74" s="225"/>
      <c r="M74" s="223"/>
      <c r="N74" s="224"/>
      <c r="O74" s="211">
        <v>1</v>
      </c>
      <c r="P74" s="226"/>
      <c r="Q74" s="223"/>
      <c r="R74" s="224"/>
      <c r="S74" s="211">
        <v>1</v>
      </c>
      <c r="T74" s="225"/>
      <c r="U74" s="227"/>
      <c r="V74" s="246"/>
      <c r="W74" s="165">
        <f t="shared" si="150"/>
        <v>1</v>
      </c>
      <c r="X74" s="229"/>
      <c r="Y74" s="229"/>
      <c r="Z74" s="165">
        <f t="shared" si="162"/>
        <v>1</v>
      </c>
      <c r="AA74" s="137"/>
      <c r="AB74" s="138"/>
      <c r="AC74" s="169">
        <f t="shared" si="163"/>
        <v>1</v>
      </c>
      <c r="AD74" s="137"/>
      <c r="AE74" s="138"/>
      <c r="AF74" s="169">
        <f t="shared" si="164"/>
        <v>1</v>
      </c>
      <c r="AG74" s="138"/>
      <c r="AH74" s="138"/>
      <c r="AI74" s="170">
        <f t="shared" si="165"/>
        <v>1</v>
      </c>
      <c r="AJ74" s="137"/>
      <c r="AK74" s="137"/>
      <c r="AL74" s="141"/>
      <c r="AM74" s="172">
        <f t="shared" si="166"/>
        <v>1</v>
      </c>
      <c r="AN74" s="137"/>
      <c r="AO74" s="141"/>
      <c r="AP74" s="141"/>
      <c r="AQ74" s="172">
        <f t="shared" si="167"/>
        <v>1</v>
      </c>
      <c r="AR74" s="141"/>
      <c r="AS74" s="137"/>
      <c r="AT74" s="141"/>
      <c r="AU74" s="172">
        <f t="shared" si="168"/>
        <v>1</v>
      </c>
      <c r="AV74" s="138"/>
      <c r="AW74" s="138"/>
      <c r="AX74" s="138"/>
      <c r="AY74" s="169">
        <f t="shared" si="169"/>
        <v>1</v>
      </c>
      <c r="AZ74" s="138"/>
      <c r="BA74" s="138"/>
      <c r="BB74" s="169">
        <f t="shared" si="170"/>
        <v>1</v>
      </c>
      <c r="BC74" s="138"/>
      <c r="BD74" s="138"/>
      <c r="BE74" s="169">
        <f t="shared" si="171"/>
        <v>1</v>
      </c>
      <c r="BF74" s="138"/>
      <c r="BG74" s="138"/>
      <c r="BH74" s="174">
        <f t="shared" si="152"/>
        <v>1</v>
      </c>
      <c r="BI74" s="138"/>
      <c r="BJ74" s="138"/>
      <c r="BK74" s="174">
        <f t="shared" si="172"/>
        <v>1</v>
      </c>
      <c r="BL74" s="138"/>
      <c r="BM74" s="138"/>
      <c r="BN74" s="174">
        <f t="shared" si="173"/>
        <v>1</v>
      </c>
      <c r="BO74" s="138"/>
      <c r="BP74" s="138"/>
      <c r="BQ74" s="174">
        <f t="shared" si="174"/>
        <v>1</v>
      </c>
      <c r="BR74" s="138"/>
      <c r="BS74" s="138"/>
      <c r="BT74" s="174">
        <f t="shared" si="151"/>
        <v>1</v>
      </c>
      <c r="BU74" s="138"/>
      <c r="BV74" s="138"/>
      <c r="BW74" s="174">
        <f t="shared" si="175"/>
        <v>1</v>
      </c>
      <c r="BX74" s="138"/>
      <c r="BY74" s="138"/>
      <c r="BZ74" s="174">
        <f t="shared" si="176"/>
        <v>1</v>
      </c>
      <c r="CA74" s="138"/>
      <c r="CB74" s="138"/>
      <c r="CC74" s="175">
        <f t="shared" si="177"/>
        <v>1</v>
      </c>
      <c r="CD74" s="141"/>
      <c r="CE74" s="141"/>
      <c r="CF74" s="176">
        <f t="shared" si="178"/>
        <v>1</v>
      </c>
      <c r="CG74" s="141"/>
      <c r="CH74" s="141"/>
      <c r="CI74" s="176">
        <f t="shared" si="179"/>
        <v>1</v>
      </c>
      <c r="CJ74" s="141"/>
      <c r="CK74" s="141"/>
      <c r="CL74" s="177">
        <f t="shared" si="180"/>
        <v>1</v>
      </c>
      <c r="CM74" s="141"/>
      <c r="CN74" s="141"/>
      <c r="CO74" s="141"/>
      <c r="CP74" s="177">
        <f t="shared" si="181"/>
        <v>1</v>
      </c>
      <c r="CQ74" s="141"/>
      <c r="CR74" s="141"/>
      <c r="CS74" s="141"/>
      <c r="CT74" s="176">
        <f t="shared" si="182"/>
        <v>1</v>
      </c>
      <c r="CU74" s="230"/>
      <c r="CV74" s="141"/>
      <c r="CW74" s="141"/>
      <c r="CX74" s="176">
        <f t="shared" si="183"/>
        <v>1</v>
      </c>
      <c r="CY74" s="141"/>
      <c r="CZ74" s="141"/>
      <c r="DA74" s="141"/>
      <c r="DB74" s="176">
        <f t="shared" si="153"/>
        <v>1</v>
      </c>
      <c r="DC74" s="141"/>
      <c r="DD74" s="141"/>
      <c r="DE74" s="175">
        <f t="shared" si="184"/>
        <v>1</v>
      </c>
      <c r="DF74" s="179"/>
      <c r="DG74" s="141"/>
      <c r="DH74" s="141"/>
      <c r="DI74" s="176">
        <f t="shared" si="185"/>
        <v>1</v>
      </c>
      <c r="DJ74" s="180"/>
      <c r="DK74" s="180"/>
      <c r="DL74" s="176">
        <f t="shared" si="186"/>
        <v>1</v>
      </c>
      <c r="DM74" s="141"/>
      <c r="DN74" s="141"/>
      <c r="DO74" s="177">
        <f t="shared" si="187"/>
        <v>1</v>
      </c>
      <c r="DP74" s="137"/>
      <c r="DQ74" s="141"/>
      <c r="DR74" s="141"/>
      <c r="DS74" s="177">
        <f t="shared" si="188"/>
        <v>1</v>
      </c>
      <c r="DT74" s="137"/>
      <c r="DU74" s="141"/>
      <c r="DV74" s="141"/>
      <c r="DW74" s="177">
        <f t="shared" si="189"/>
        <v>1</v>
      </c>
      <c r="DX74" s="141"/>
      <c r="DY74" s="141"/>
      <c r="DZ74" s="177">
        <f t="shared" si="190"/>
        <v>1</v>
      </c>
      <c r="EA74" s="138"/>
      <c r="EB74" s="138"/>
      <c r="EC74" s="175">
        <f t="shared" si="191"/>
        <v>1</v>
      </c>
      <c r="ED74" s="137"/>
      <c r="EE74" s="138"/>
      <c r="EF74" s="138"/>
      <c r="EG74" s="174">
        <f t="shared" si="192"/>
        <v>1</v>
      </c>
      <c r="EH74" s="138"/>
      <c r="EI74" s="138"/>
      <c r="EJ74" s="174">
        <f t="shared" si="193"/>
        <v>1</v>
      </c>
      <c r="EK74" s="231"/>
      <c r="EL74" s="231"/>
      <c r="EM74" s="182">
        <f t="shared" si="194"/>
        <v>1</v>
      </c>
      <c r="EN74" s="137"/>
      <c r="EO74" s="231"/>
      <c r="EP74" s="231"/>
      <c r="EQ74" s="182">
        <f t="shared" si="195"/>
        <v>1</v>
      </c>
      <c r="ER74" s="232"/>
      <c r="ES74" s="232"/>
      <c r="ET74" s="184">
        <f t="shared" si="196"/>
        <v>1</v>
      </c>
      <c r="EU74" s="137"/>
      <c r="EV74" s="232"/>
      <c r="EW74" s="232"/>
      <c r="EX74" s="184">
        <f t="shared" si="197"/>
        <v>1</v>
      </c>
      <c r="EY74" s="233"/>
      <c r="EZ74" s="231"/>
      <c r="FA74" s="231"/>
      <c r="FB74" s="184">
        <f t="shared" si="198"/>
        <v>1</v>
      </c>
      <c r="FC74" s="231"/>
      <c r="FD74" s="231"/>
      <c r="FE74" s="182">
        <f t="shared" si="199"/>
        <v>1</v>
      </c>
      <c r="FF74" s="231"/>
      <c r="FG74" s="231"/>
      <c r="FH74" s="182">
        <f t="shared" si="200"/>
        <v>1</v>
      </c>
      <c r="FI74" s="231"/>
      <c r="FJ74" s="231"/>
      <c r="FK74" s="182">
        <f t="shared" si="201"/>
        <v>1</v>
      </c>
      <c r="FL74" s="231"/>
      <c r="FM74" s="231"/>
      <c r="FN74" s="182">
        <f t="shared" si="202"/>
        <v>1</v>
      </c>
      <c r="FO74" s="137"/>
      <c r="FP74" s="231"/>
      <c r="FQ74" s="231"/>
      <c r="FR74" s="182">
        <f t="shared" si="203"/>
        <v>1</v>
      </c>
      <c r="FS74" s="137"/>
      <c r="FT74" s="231"/>
      <c r="FU74" s="231"/>
      <c r="FV74" s="182">
        <f t="shared" si="204"/>
        <v>1</v>
      </c>
      <c r="FW74" s="137"/>
      <c r="FX74" s="231"/>
      <c r="FY74" s="231"/>
      <c r="FZ74" s="182">
        <f t="shared" si="205"/>
        <v>1</v>
      </c>
      <c r="GA74" s="231"/>
      <c r="GB74" s="231"/>
      <c r="GC74" s="182">
        <f t="shared" si="206"/>
        <v>1</v>
      </c>
      <c r="GD74" s="231"/>
      <c r="GE74" s="231"/>
      <c r="GF74" s="188">
        <f t="shared" si="207"/>
        <v>1</v>
      </c>
      <c r="GG74" s="137"/>
      <c r="GH74" s="231"/>
      <c r="GI74" s="231"/>
      <c r="GJ74" s="188">
        <f t="shared" si="269"/>
        <v>1</v>
      </c>
      <c r="GK74" s="137"/>
      <c r="GL74" s="231"/>
      <c r="GM74" s="231"/>
      <c r="GN74" s="182">
        <f t="shared" si="270"/>
        <v>1</v>
      </c>
      <c r="GO74" s="231"/>
      <c r="GP74" s="231"/>
      <c r="GQ74" s="182">
        <f t="shared" si="208"/>
        <v>1</v>
      </c>
      <c r="GR74" s="231"/>
      <c r="GS74" s="231"/>
      <c r="GT74" s="182">
        <f t="shared" si="209"/>
        <v>1</v>
      </c>
      <c r="GU74" s="231"/>
      <c r="GV74" s="231"/>
      <c r="GW74" s="182">
        <f t="shared" si="210"/>
        <v>1</v>
      </c>
      <c r="GX74" s="231"/>
      <c r="GY74" s="231"/>
      <c r="GZ74" s="182">
        <f t="shared" si="211"/>
        <v>1</v>
      </c>
      <c r="HA74" s="138"/>
      <c r="HB74" s="231"/>
      <c r="HC74" s="182">
        <f t="shared" si="212"/>
        <v>1</v>
      </c>
      <c r="HD74" s="138"/>
      <c r="HE74" s="231"/>
      <c r="HF74" s="182">
        <f t="shared" si="213"/>
        <v>1</v>
      </c>
      <c r="HG74" s="231"/>
      <c r="HH74" s="231"/>
      <c r="HI74" s="182">
        <f t="shared" si="154"/>
        <v>1</v>
      </c>
      <c r="HJ74" s="231"/>
      <c r="HK74" s="231"/>
      <c r="HL74" s="182">
        <f t="shared" si="155"/>
        <v>1</v>
      </c>
      <c r="HM74" s="137"/>
      <c r="HN74" s="231"/>
      <c r="HO74" s="231"/>
      <c r="HP74" s="182">
        <f t="shared" si="214"/>
        <v>1</v>
      </c>
      <c r="HQ74" s="231"/>
      <c r="HR74" s="231"/>
      <c r="HS74" s="231"/>
      <c r="HT74" s="182">
        <f t="shared" si="215"/>
        <v>1</v>
      </c>
      <c r="HU74" s="231"/>
      <c r="HV74" s="231"/>
      <c r="HW74" s="231"/>
      <c r="HX74" s="182">
        <f t="shared" si="216"/>
        <v>1</v>
      </c>
      <c r="HY74" s="231"/>
      <c r="HZ74" s="231"/>
      <c r="IA74" s="182">
        <f t="shared" si="217"/>
        <v>1</v>
      </c>
      <c r="IB74" s="231"/>
      <c r="IC74" s="231"/>
      <c r="ID74" s="182">
        <f t="shared" si="218"/>
        <v>1</v>
      </c>
      <c r="IE74" s="138"/>
      <c r="IF74" s="138"/>
      <c r="IG74" s="175">
        <f t="shared" si="219"/>
        <v>1</v>
      </c>
      <c r="IH74" s="137"/>
      <c r="II74" s="138"/>
      <c r="IJ74" s="138"/>
      <c r="IK74" s="175">
        <f t="shared" si="220"/>
        <v>1</v>
      </c>
      <c r="IL74" s="137"/>
      <c r="IM74" s="231"/>
      <c r="IN74" s="231"/>
      <c r="IO74" s="182">
        <f t="shared" si="221"/>
        <v>1</v>
      </c>
      <c r="IP74" s="231"/>
      <c r="IQ74" s="231"/>
      <c r="IR74" s="182">
        <f t="shared" si="156"/>
        <v>1</v>
      </c>
      <c r="IS74" s="231"/>
      <c r="IT74" s="231"/>
      <c r="IU74" s="182">
        <f t="shared" si="157"/>
        <v>1</v>
      </c>
      <c r="IV74" s="231"/>
      <c r="IW74" s="231"/>
      <c r="IX74" s="182">
        <f t="shared" si="158"/>
        <v>1</v>
      </c>
      <c r="IY74" s="234"/>
      <c r="IZ74" s="234">
        <v>1</v>
      </c>
      <c r="JA74" s="189">
        <f t="shared" si="159"/>
        <v>0</v>
      </c>
      <c r="JB74" s="234"/>
      <c r="JC74" s="234"/>
      <c r="JD74" s="189">
        <f t="shared" si="222"/>
        <v>0</v>
      </c>
      <c r="JE74" s="234"/>
      <c r="JF74" s="234"/>
      <c r="JG74" s="189">
        <f t="shared" si="223"/>
        <v>0</v>
      </c>
      <c r="JH74" s="141"/>
      <c r="JI74" s="141"/>
      <c r="JJ74" s="190">
        <f t="shared" si="224"/>
        <v>0</v>
      </c>
      <c r="JK74" s="137"/>
      <c r="JL74" s="141"/>
      <c r="JM74" s="141"/>
      <c r="JN74" s="190">
        <f t="shared" si="225"/>
        <v>0</v>
      </c>
      <c r="JO74" s="137"/>
      <c r="JP74" s="235"/>
      <c r="JQ74" s="235"/>
      <c r="JR74" s="191">
        <f t="shared" si="226"/>
        <v>0</v>
      </c>
      <c r="JS74" s="155"/>
      <c r="JT74" s="236"/>
      <c r="JU74" s="236"/>
      <c r="JV74" s="194">
        <f t="shared" si="227"/>
        <v>0</v>
      </c>
      <c r="JW74" s="235"/>
      <c r="JX74" s="235"/>
      <c r="JY74" s="194">
        <f t="shared" si="228"/>
        <v>0</v>
      </c>
      <c r="JZ74" s="138"/>
      <c r="KA74" s="138"/>
      <c r="KB74" s="190">
        <f t="shared" si="229"/>
        <v>0</v>
      </c>
      <c r="KC74" s="155"/>
      <c r="KD74" s="138"/>
      <c r="KE74" s="138"/>
      <c r="KF74" s="190">
        <f t="shared" si="230"/>
        <v>0</v>
      </c>
      <c r="KG74" s="234"/>
      <c r="KH74" s="234"/>
      <c r="KI74" s="191">
        <f t="shared" si="231"/>
        <v>0</v>
      </c>
      <c r="KJ74" s="155"/>
      <c r="KK74" s="234"/>
      <c r="KL74" s="234"/>
      <c r="KM74" s="191">
        <f t="shared" si="232"/>
        <v>0</v>
      </c>
      <c r="KN74" s="155"/>
      <c r="KO74" s="234"/>
      <c r="KP74" s="234"/>
      <c r="KQ74" s="191">
        <f t="shared" si="233"/>
        <v>0</v>
      </c>
      <c r="KR74" s="138"/>
      <c r="KS74" s="138"/>
      <c r="KT74" s="174">
        <f t="shared" si="234"/>
        <v>0</v>
      </c>
      <c r="KU74" s="138"/>
      <c r="KV74" s="138"/>
      <c r="KW74" s="138"/>
      <c r="KX74" s="194">
        <f t="shared" si="235"/>
        <v>0</v>
      </c>
      <c r="KY74" s="236"/>
      <c r="KZ74" s="236"/>
      <c r="LA74" s="236"/>
      <c r="LB74" s="194">
        <f t="shared" si="236"/>
        <v>0</v>
      </c>
      <c r="LC74" s="236"/>
      <c r="LD74" s="236"/>
      <c r="LE74" s="194">
        <f t="shared" si="160"/>
        <v>0</v>
      </c>
      <c r="LF74" s="138"/>
      <c r="LG74" s="138"/>
      <c r="LH74" s="174">
        <f t="shared" si="161"/>
        <v>0</v>
      </c>
      <c r="LI74" s="237"/>
      <c r="LJ74" s="237"/>
      <c r="LK74" s="196">
        <f t="shared" si="237"/>
        <v>0</v>
      </c>
      <c r="LL74" s="138"/>
      <c r="LM74" s="138"/>
      <c r="LN74" s="138"/>
      <c r="LO74" s="174">
        <f t="shared" si="238"/>
        <v>0</v>
      </c>
      <c r="LP74" s="138"/>
      <c r="LQ74" s="138"/>
      <c r="LR74" s="138"/>
      <c r="LS74" s="174">
        <f t="shared" si="239"/>
        <v>0</v>
      </c>
      <c r="LT74" s="238"/>
      <c r="LU74" s="138"/>
      <c r="LV74" s="138"/>
      <c r="LW74" s="174">
        <f t="shared" si="240"/>
        <v>0</v>
      </c>
      <c r="LX74" s="238"/>
      <c r="LY74" s="138"/>
      <c r="LZ74" s="138"/>
      <c r="MA74" s="174">
        <f t="shared" si="241"/>
        <v>0</v>
      </c>
      <c r="MB74" s="238"/>
      <c r="MC74" s="138"/>
      <c r="MD74" s="138"/>
      <c r="ME74" s="174">
        <f t="shared" si="242"/>
        <v>0</v>
      </c>
      <c r="MF74" s="238"/>
      <c r="MG74" s="231"/>
      <c r="MH74" s="231"/>
      <c r="MI74" s="182">
        <f t="shared" si="243"/>
        <v>0</v>
      </c>
      <c r="MJ74" s="239"/>
      <c r="MK74" s="231"/>
      <c r="ML74" s="231"/>
      <c r="MM74" s="182">
        <f t="shared" si="244"/>
        <v>0</v>
      </c>
      <c r="MN74" s="239"/>
      <c r="MO74" s="138"/>
      <c r="MP74" s="138"/>
      <c r="MQ74" s="174">
        <f t="shared" si="245"/>
        <v>0</v>
      </c>
      <c r="MR74" s="238"/>
      <c r="MS74" s="138"/>
      <c r="MT74" s="138"/>
      <c r="MU74" s="174">
        <f t="shared" si="246"/>
        <v>0</v>
      </c>
      <c r="MV74" s="238"/>
      <c r="MW74" s="138"/>
      <c r="MX74" s="138"/>
      <c r="MY74" s="174">
        <f t="shared" si="247"/>
        <v>0</v>
      </c>
      <c r="MZ74" s="238"/>
      <c r="NA74" s="240"/>
      <c r="NB74" s="240"/>
      <c r="NC74" s="201">
        <f t="shared" si="271"/>
        <v>0</v>
      </c>
      <c r="ND74" s="241"/>
      <c r="NE74" s="240"/>
      <c r="NF74" s="240"/>
      <c r="NG74" s="201">
        <f t="shared" si="272"/>
        <v>0</v>
      </c>
      <c r="NH74" s="241"/>
      <c r="NI74" s="240">
        <v>1</v>
      </c>
      <c r="NJ74" s="240"/>
      <c r="NK74" s="201">
        <f t="shared" si="273"/>
        <v>1</v>
      </c>
      <c r="NL74" s="241"/>
      <c r="NM74" s="240"/>
      <c r="NN74" s="240"/>
      <c r="NO74" s="201">
        <f t="shared" si="274"/>
        <v>1</v>
      </c>
      <c r="NP74" s="241"/>
      <c r="NQ74" s="234"/>
      <c r="NR74" s="234"/>
      <c r="NS74" s="189">
        <f t="shared" si="275"/>
        <v>1</v>
      </c>
      <c r="NT74" s="242"/>
      <c r="NU74" s="234"/>
      <c r="NV74" s="234"/>
      <c r="NW74" s="189">
        <f t="shared" si="248"/>
        <v>1</v>
      </c>
      <c r="NX74" s="242"/>
      <c r="NY74" s="234"/>
      <c r="NZ74" s="234"/>
      <c r="OA74" s="189">
        <f t="shared" si="249"/>
        <v>1</v>
      </c>
      <c r="OB74" s="242"/>
      <c r="OC74" s="234"/>
      <c r="OD74" s="234"/>
      <c r="OE74" s="189">
        <f t="shared" si="250"/>
        <v>1</v>
      </c>
      <c r="OF74" s="242"/>
      <c r="OG74" s="234"/>
      <c r="OH74" s="234"/>
      <c r="OI74" s="189">
        <f t="shared" si="251"/>
        <v>1</v>
      </c>
      <c r="OJ74" s="242"/>
      <c r="OK74" s="234"/>
      <c r="OL74" s="234"/>
      <c r="OM74" s="189">
        <f t="shared" si="252"/>
        <v>1</v>
      </c>
      <c r="ON74" s="242"/>
      <c r="OO74" s="234"/>
      <c r="OP74" s="234"/>
      <c r="OQ74" s="189">
        <f t="shared" si="276"/>
        <v>1</v>
      </c>
      <c r="OR74" s="242"/>
      <c r="OS74" s="234"/>
      <c r="OT74" s="234"/>
      <c r="OU74" s="189">
        <f t="shared" si="277"/>
        <v>1</v>
      </c>
      <c r="OV74" s="242"/>
      <c r="OW74" s="234"/>
      <c r="OX74" s="234"/>
      <c r="OY74" s="189">
        <f t="shared" si="278"/>
        <v>1</v>
      </c>
      <c r="OZ74" s="242"/>
      <c r="PA74" s="234"/>
      <c r="PB74" s="234"/>
      <c r="PC74" s="189">
        <f t="shared" si="279"/>
        <v>1</v>
      </c>
      <c r="PD74" s="242"/>
      <c r="PE74" s="234"/>
      <c r="PF74" s="234"/>
      <c r="PG74" s="189">
        <f t="shared" si="280"/>
        <v>1</v>
      </c>
      <c r="PH74" s="242"/>
      <c r="PI74" s="234"/>
      <c r="PJ74" s="234"/>
      <c r="PK74" s="189">
        <f t="shared" si="281"/>
        <v>1</v>
      </c>
      <c r="PL74" s="242"/>
      <c r="PM74" s="234"/>
      <c r="PN74" s="234"/>
      <c r="PO74" s="189">
        <f t="shared" si="282"/>
        <v>1</v>
      </c>
      <c r="PP74" s="242"/>
      <c r="PQ74" s="234"/>
      <c r="PR74" s="234"/>
      <c r="PS74" s="189">
        <f t="shared" si="283"/>
        <v>1</v>
      </c>
      <c r="PT74" s="242"/>
      <c r="PU74" s="234"/>
      <c r="PV74" s="234"/>
      <c r="PW74" s="189">
        <f t="shared" si="284"/>
        <v>1</v>
      </c>
      <c r="PX74" s="242"/>
      <c r="PY74" s="234"/>
      <c r="PZ74" s="234"/>
      <c r="QA74" s="189">
        <f t="shared" si="285"/>
        <v>1</v>
      </c>
      <c r="QB74" s="242"/>
      <c r="QC74" s="234"/>
      <c r="QD74" s="234"/>
      <c r="QE74" s="189">
        <f t="shared" si="286"/>
        <v>1</v>
      </c>
      <c r="QF74" s="242"/>
      <c r="QG74" s="234"/>
      <c r="QH74" s="234"/>
      <c r="QI74" s="189">
        <f t="shared" si="287"/>
        <v>1</v>
      </c>
      <c r="QJ74" s="242"/>
      <c r="QK74" s="234"/>
      <c r="QL74" s="234"/>
      <c r="QM74" s="189">
        <f t="shared" si="288"/>
        <v>1</v>
      </c>
      <c r="QN74" s="242"/>
      <c r="QO74" s="234"/>
      <c r="QP74" s="234"/>
      <c r="QQ74" s="189">
        <f t="shared" si="289"/>
        <v>1</v>
      </c>
      <c r="QR74" s="242"/>
      <c r="QS74" s="203"/>
      <c r="QT74" s="234"/>
      <c r="QU74" s="189">
        <f t="shared" si="290"/>
        <v>1</v>
      </c>
      <c r="QV74" s="242"/>
      <c r="QW74" s="203"/>
      <c r="QX74" s="234"/>
      <c r="QY74" s="189">
        <f t="shared" si="291"/>
        <v>1</v>
      </c>
      <c r="QZ74" s="242"/>
      <c r="RA74" s="203"/>
      <c r="RB74" s="234"/>
      <c r="RC74" s="189">
        <f t="shared" si="292"/>
        <v>1</v>
      </c>
      <c r="RD74" s="242"/>
      <c r="RE74" s="203"/>
      <c r="RF74" s="234"/>
      <c r="RG74" s="189">
        <f t="shared" si="293"/>
        <v>1</v>
      </c>
      <c r="RH74" s="242"/>
      <c r="RI74" s="203"/>
      <c r="RJ74" s="234"/>
      <c r="RK74" s="189">
        <f t="shared" si="294"/>
        <v>1</v>
      </c>
      <c r="RL74" s="242"/>
      <c r="RM74" s="203"/>
      <c r="RN74" s="234"/>
      <c r="RO74" s="189">
        <f t="shared" si="295"/>
        <v>1</v>
      </c>
      <c r="RP74" s="242"/>
      <c r="RQ74" s="203"/>
      <c r="RR74" s="234"/>
      <c r="RS74" s="189">
        <f t="shared" si="296"/>
        <v>1</v>
      </c>
      <c r="RT74" s="242"/>
      <c r="RU74" s="203"/>
      <c r="RV74" s="234"/>
      <c r="RW74" s="189">
        <f t="shared" si="297"/>
        <v>1</v>
      </c>
      <c r="RX74" s="242"/>
      <c r="RY74" s="203"/>
      <c r="RZ74" s="234"/>
      <c r="SA74" s="189">
        <f t="shared" si="253"/>
        <v>1</v>
      </c>
      <c r="SB74" s="242"/>
      <c r="SC74" s="203"/>
      <c r="SD74" s="234"/>
      <c r="SE74" s="189">
        <f t="shared" si="254"/>
        <v>1</v>
      </c>
      <c r="SF74" s="242"/>
      <c r="SG74" s="203"/>
      <c r="SH74" s="234"/>
      <c r="SI74" s="189">
        <f t="shared" si="255"/>
        <v>1</v>
      </c>
      <c r="SJ74" s="242"/>
      <c r="SK74" s="203"/>
      <c r="SL74" s="234"/>
      <c r="SM74" s="189">
        <f t="shared" si="256"/>
        <v>1</v>
      </c>
      <c r="SN74" s="242"/>
      <c r="SO74" s="203"/>
      <c r="SP74" s="234"/>
      <c r="SQ74" s="189">
        <f t="shared" si="257"/>
        <v>1</v>
      </c>
      <c r="SR74" s="242"/>
      <c r="SS74" s="203"/>
      <c r="ST74" s="234"/>
      <c r="SU74" s="189">
        <f t="shared" si="258"/>
        <v>1</v>
      </c>
      <c r="SV74" s="242"/>
      <c r="SW74" s="203"/>
      <c r="SX74" s="234"/>
      <c r="SY74" s="189">
        <f t="shared" si="259"/>
        <v>1</v>
      </c>
      <c r="SZ74" s="242"/>
      <c r="TA74" s="203"/>
      <c r="TB74" s="234"/>
      <c r="TC74" s="189">
        <f t="shared" si="260"/>
        <v>1</v>
      </c>
      <c r="TD74" s="242"/>
      <c r="TE74" s="204">
        <f t="shared" si="261"/>
        <v>0</v>
      </c>
      <c r="TF74" s="205">
        <f t="shared" si="262"/>
        <v>0</v>
      </c>
      <c r="TG74" s="123"/>
      <c r="TH74" s="204">
        <f t="shared" si="263"/>
        <v>1</v>
      </c>
      <c r="TI74" s="205">
        <f t="shared" si="264"/>
        <v>3.8461538461538464E-2</v>
      </c>
      <c r="TJ74" s="124"/>
      <c r="TK74" s="204">
        <f t="shared" si="265"/>
        <v>0</v>
      </c>
      <c r="TL74" s="205">
        <f t="shared" si="266"/>
        <v>0</v>
      </c>
      <c r="TM74" s="124"/>
      <c r="TN74" s="204">
        <f t="shared" si="267"/>
        <v>1</v>
      </c>
      <c r="TO74" s="205">
        <f t="shared" si="268"/>
        <v>1.2658227848101266E-2</v>
      </c>
    </row>
    <row r="75" spans="1:535" ht="28.5" hidden="1" x14ac:dyDescent="0.45">
      <c r="A75" s="207">
        <v>71</v>
      </c>
      <c r="B75" s="298" t="s">
        <v>359</v>
      </c>
      <c r="C75" s="222" t="s">
        <v>122</v>
      </c>
      <c r="D75" s="211">
        <v>1</v>
      </c>
      <c r="E75" s="223"/>
      <c r="F75" s="224"/>
      <c r="G75" s="211">
        <f t="shared" si="149"/>
        <v>1</v>
      </c>
      <c r="H75" s="225"/>
      <c r="I75" s="223"/>
      <c r="J75" s="224"/>
      <c r="K75" s="211">
        <v>1</v>
      </c>
      <c r="L75" s="225"/>
      <c r="M75" s="223"/>
      <c r="N75" s="224"/>
      <c r="O75" s="211">
        <v>1</v>
      </c>
      <c r="P75" s="226"/>
      <c r="Q75" s="223"/>
      <c r="R75" s="224"/>
      <c r="S75" s="211">
        <v>1</v>
      </c>
      <c r="T75" s="225"/>
      <c r="U75" s="227"/>
      <c r="V75" s="246"/>
      <c r="W75" s="165">
        <f t="shared" si="150"/>
        <v>1</v>
      </c>
      <c r="X75" s="229"/>
      <c r="Y75" s="229"/>
      <c r="Z75" s="165">
        <f t="shared" si="162"/>
        <v>1</v>
      </c>
      <c r="AA75" s="137"/>
      <c r="AB75" s="138"/>
      <c r="AC75" s="169">
        <f t="shared" si="163"/>
        <v>1</v>
      </c>
      <c r="AD75" s="137"/>
      <c r="AE75" s="138"/>
      <c r="AF75" s="169">
        <f t="shared" si="164"/>
        <v>1</v>
      </c>
      <c r="AG75" s="138"/>
      <c r="AH75" s="138"/>
      <c r="AI75" s="170">
        <f t="shared" si="165"/>
        <v>1</v>
      </c>
      <c r="AJ75" s="137"/>
      <c r="AK75" s="137"/>
      <c r="AL75" s="141"/>
      <c r="AM75" s="172">
        <f t="shared" si="166"/>
        <v>1</v>
      </c>
      <c r="AN75" s="137"/>
      <c r="AO75" s="141"/>
      <c r="AP75" s="141"/>
      <c r="AQ75" s="172">
        <f t="shared" si="167"/>
        <v>1</v>
      </c>
      <c r="AR75" s="141"/>
      <c r="AS75" s="137"/>
      <c r="AT75" s="141"/>
      <c r="AU75" s="172">
        <f t="shared" si="168"/>
        <v>1</v>
      </c>
      <c r="AV75" s="138"/>
      <c r="AW75" s="138"/>
      <c r="AX75" s="138"/>
      <c r="AY75" s="169">
        <f t="shared" si="169"/>
        <v>1</v>
      </c>
      <c r="AZ75" s="138"/>
      <c r="BA75" s="138"/>
      <c r="BB75" s="169">
        <f t="shared" si="170"/>
        <v>1</v>
      </c>
      <c r="BC75" s="138"/>
      <c r="BD75" s="138"/>
      <c r="BE75" s="169">
        <f t="shared" si="171"/>
        <v>1</v>
      </c>
      <c r="BF75" s="138"/>
      <c r="BG75" s="138"/>
      <c r="BH75" s="174">
        <f t="shared" si="152"/>
        <v>1</v>
      </c>
      <c r="BI75" s="138"/>
      <c r="BJ75" s="138"/>
      <c r="BK75" s="174">
        <f t="shared" si="172"/>
        <v>1</v>
      </c>
      <c r="BL75" s="138"/>
      <c r="BM75" s="138"/>
      <c r="BN75" s="174">
        <f t="shared" si="173"/>
        <v>1</v>
      </c>
      <c r="BO75" s="138"/>
      <c r="BP75" s="138"/>
      <c r="BQ75" s="174">
        <f t="shared" si="174"/>
        <v>1</v>
      </c>
      <c r="BR75" s="138"/>
      <c r="BS75" s="138"/>
      <c r="BT75" s="174">
        <f t="shared" si="151"/>
        <v>1</v>
      </c>
      <c r="BU75" s="138"/>
      <c r="BV75" s="138"/>
      <c r="BW75" s="174">
        <f t="shared" si="175"/>
        <v>1</v>
      </c>
      <c r="BX75" s="138"/>
      <c r="BY75" s="138"/>
      <c r="BZ75" s="174">
        <f t="shared" si="176"/>
        <v>1</v>
      </c>
      <c r="CA75" s="138"/>
      <c r="CB75" s="138"/>
      <c r="CC75" s="175">
        <f t="shared" si="177"/>
        <v>1</v>
      </c>
      <c r="CD75" s="141"/>
      <c r="CE75" s="141"/>
      <c r="CF75" s="176">
        <f t="shared" si="178"/>
        <v>1</v>
      </c>
      <c r="CG75" s="141"/>
      <c r="CH75" s="141"/>
      <c r="CI75" s="176">
        <f t="shared" si="179"/>
        <v>1</v>
      </c>
      <c r="CJ75" s="141"/>
      <c r="CK75" s="141"/>
      <c r="CL75" s="177">
        <f t="shared" si="180"/>
        <v>1</v>
      </c>
      <c r="CM75" s="141"/>
      <c r="CN75" s="141"/>
      <c r="CO75" s="141"/>
      <c r="CP75" s="177">
        <f t="shared" si="181"/>
        <v>1</v>
      </c>
      <c r="CQ75" s="141"/>
      <c r="CR75" s="141"/>
      <c r="CS75" s="141"/>
      <c r="CT75" s="176">
        <f t="shared" si="182"/>
        <v>1</v>
      </c>
      <c r="CU75" s="230"/>
      <c r="CV75" s="141"/>
      <c r="CW75" s="141"/>
      <c r="CX75" s="176">
        <f t="shared" si="183"/>
        <v>1</v>
      </c>
      <c r="CY75" s="141"/>
      <c r="CZ75" s="141"/>
      <c r="DA75" s="141"/>
      <c r="DB75" s="176">
        <f t="shared" si="153"/>
        <v>1</v>
      </c>
      <c r="DC75" s="141"/>
      <c r="DD75" s="141"/>
      <c r="DE75" s="175">
        <f t="shared" si="184"/>
        <v>1</v>
      </c>
      <c r="DF75" s="179"/>
      <c r="DG75" s="141"/>
      <c r="DH75" s="141"/>
      <c r="DI75" s="176">
        <f t="shared" si="185"/>
        <v>1</v>
      </c>
      <c r="DJ75" s="180"/>
      <c r="DK75" s="180"/>
      <c r="DL75" s="176">
        <f t="shared" si="186"/>
        <v>1</v>
      </c>
      <c r="DM75" s="141"/>
      <c r="DN75" s="141"/>
      <c r="DO75" s="177">
        <f t="shared" si="187"/>
        <v>1</v>
      </c>
      <c r="DP75" s="137"/>
      <c r="DQ75" s="141"/>
      <c r="DR75" s="141"/>
      <c r="DS75" s="177">
        <f t="shared" si="188"/>
        <v>1</v>
      </c>
      <c r="DT75" s="137"/>
      <c r="DU75" s="141"/>
      <c r="DV75" s="141"/>
      <c r="DW75" s="177">
        <f t="shared" si="189"/>
        <v>1</v>
      </c>
      <c r="DX75" s="141"/>
      <c r="DY75" s="141"/>
      <c r="DZ75" s="177">
        <f t="shared" si="190"/>
        <v>1</v>
      </c>
      <c r="EA75" s="138"/>
      <c r="EB75" s="138"/>
      <c r="EC75" s="175">
        <f t="shared" si="191"/>
        <v>1</v>
      </c>
      <c r="ED75" s="137"/>
      <c r="EE75" s="138"/>
      <c r="EF75" s="138"/>
      <c r="EG75" s="174">
        <f t="shared" si="192"/>
        <v>1</v>
      </c>
      <c r="EH75" s="138"/>
      <c r="EI75" s="138"/>
      <c r="EJ75" s="174">
        <f t="shared" si="193"/>
        <v>1</v>
      </c>
      <c r="EK75" s="231"/>
      <c r="EL75" s="231"/>
      <c r="EM75" s="182">
        <f t="shared" si="194"/>
        <v>1</v>
      </c>
      <c r="EN75" s="137"/>
      <c r="EO75" s="231"/>
      <c r="EP75" s="231"/>
      <c r="EQ75" s="182">
        <f t="shared" si="195"/>
        <v>1</v>
      </c>
      <c r="ER75" s="232"/>
      <c r="ES75" s="232"/>
      <c r="ET75" s="184">
        <f t="shared" si="196"/>
        <v>1</v>
      </c>
      <c r="EU75" s="137"/>
      <c r="EV75" s="232"/>
      <c r="EW75" s="232"/>
      <c r="EX75" s="184">
        <f t="shared" si="197"/>
        <v>1</v>
      </c>
      <c r="EY75" s="233"/>
      <c r="EZ75" s="231"/>
      <c r="FA75" s="231"/>
      <c r="FB75" s="184">
        <f t="shared" si="198"/>
        <v>1</v>
      </c>
      <c r="FC75" s="231"/>
      <c r="FD75" s="231"/>
      <c r="FE75" s="182">
        <f t="shared" si="199"/>
        <v>1</v>
      </c>
      <c r="FF75" s="231"/>
      <c r="FG75" s="231"/>
      <c r="FH75" s="182">
        <f t="shared" si="200"/>
        <v>1</v>
      </c>
      <c r="FI75" s="231"/>
      <c r="FJ75" s="231"/>
      <c r="FK75" s="182">
        <f t="shared" si="201"/>
        <v>1</v>
      </c>
      <c r="FL75" s="231"/>
      <c r="FM75" s="231"/>
      <c r="FN75" s="182">
        <f t="shared" si="202"/>
        <v>1</v>
      </c>
      <c r="FO75" s="137"/>
      <c r="FP75" s="231"/>
      <c r="FQ75" s="231"/>
      <c r="FR75" s="182">
        <f t="shared" si="203"/>
        <v>1</v>
      </c>
      <c r="FS75" s="137"/>
      <c r="FT75" s="231"/>
      <c r="FU75" s="231"/>
      <c r="FV75" s="182">
        <f t="shared" si="204"/>
        <v>1</v>
      </c>
      <c r="FW75" s="137"/>
      <c r="FX75" s="231"/>
      <c r="FY75" s="231"/>
      <c r="FZ75" s="182">
        <f t="shared" si="205"/>
        <v>1</v>
      </c>
      <c r="GA75" s="231"/>
      <c r="GB75" s="231"/>
      <c r="GC75" s="182">
        <f t="shared" si="206"/>
        <v>1</v>
      </c>
      <c r="GD75" s="231"/>
      <c r="GE75" s="231"/>
      <c r="GF75" s="188">
        <f t="shared" si="207"/>
        <v>1</v>
      </c>
      <c r="GG75" s="137"/>
      <c r="GH75" s="231"/>
      <c r="GI75" s="231"/>
      <c r="GJ75" s="188">
        <f t="shared" si="269"/>
        <v>1</v>
      </c>
      <c r="GK75" s="137"/>
      <c r="GL75" s="231"/>
      <c r="GM75" s="231"/>
      <c r="GN75" s="182">
        <f t="shared" si="270"/>
        <v>1</v>
      </c>
      <c r="GO75" s="231"/>
      <c r="GP75" s="231"/>
      <c r="GQ75" s="182">
        <f t="shared" si="208"/>
        <v>1</v>
      </c>
      <c r="GR75" s="231"/>
      <c r="GS75" s="231"/>
      <c r="GT75" s="182">
        <f t="shared" si="209"/>
        <v>1</v>
      </c>
      <c r="GU75" s="231"/>
      <c r="GV75" s="231"/>
      <c r="GW75" s="182">
        <f t="shared" si="210"/>
        <v>1</v>
      </c>
      <c r="GX75" s="231"/>
      <c r="GY75" s="231"/>
      <c r="GZ75" s="182">
        <f t="shared" si="211"/>
        <v>1</v>
      </c>
      <c r="HA75" s="138"/>
      <c r="HB75" s="231"/>
      <c r="HC75" s="182">
        <f t="shared" si="212"/>
        <v>1</v>
      </c>
      <c r="HD75" s="138"/>
      <c r="HE75" s="231"/>
      <c r="HF75" s="182">
        <f t="shared" si="213"/>
        <v>1</v>
      </c>
      <c r="HG75" s="231"/>
      <c r="HH75" s="231"/>
      <c r="HI75" s="182">
        <f t="shared" si="154"/>
        <v>1</v>
      </c>
      <c r="HJ75" s="231"/>
      <c r="HK75" s="231"/>
      <c r="HL75" s="182">
        <f t="shared" si="155"/>
        <v>1</v>
      </c>
      <c r="HM75" s="137"/>
      <c r="HN75" s="231"/>
      <c r="HO75" s="231"/>
      <c r="HP75" s="182">
        <f t="shared" si="214"/>
        <v>1</v>
      </c>
      <c r="HQ75" s="231"/>
      <c r="HR75" s="231"/>
      <c r="HS75" s="231"/>
      <c r="HT75" s="182">
        <f t="shared" si="215"/>
        <v>1</v>
      </c>
      <c r="HU75" s="231"/>
      <c r="HV75" s="231"/>
      <c r="HW75" s="231"/>
      <c r="HX75" s="182">
        <f t="shared" si="216"/>
        <v>1</v>
      </c>
      <c r="HY75" s="231"/>
      <c r="HZ75" s="231"/>
      <c r="IA75" s="182">
        <f t="shared" si="217"/>
        <v>1</v>
      </c>
      <c r="IB75" s="231"/>
      <c r="IC75" s="231"/>
      <c r="ID75" s="182">
        <f t="shared" si="218"/>
        <v>1</v>
      </c>
      <c r="IE75" s="138"/>
      <c r="IF75" s="138"/>
      <c r="IG75" s="175">
        <f t="shared" si="219"/>
        <v>1</v>
      </c>
      <c r="IH75" s="137"/>
      <c r="II75" s="138"/>
      <c r="IJ75" s="138"/>
      <c r="IK75" s="175">
        <f t="shared" si="220"/>
        <v>1</v>
      </c>
      <c r="IL75" s="137"/>
      <c r="IM75" s="231"/>
      <c r="IN75" s="231"/>
      <c r="IO75" s="182">
        <f t="shared" si="221"/>
        <v>1</v>
      </c>
      <c r="IP75" s="231"/>
      <c r="IQ75" s="231"/>
      <c r="IR75" s="182">
        <f t="shared" si="156"/>
        <v>1</v>
      </c>
      <c r="IS75" s="231"/>
      <c r="IT75" s="231"/>
      <c r="IU75" s="182">
        <f t="shared" si="157"/>
        <v>1</v>
      </c>
      <c r="IV75" s="231"/>
      <c r="IW75" s="231"/>
      <c r="IX75" s="182">
        <f t="shared" si="158"/>
        <v>1</v>
      </c>
      <c r="IY75" s="234"/>
      <c r="IZ75" s="234">
        <v>1</v>
      </c>
      <c r="JA75" s="189">
        <f t="shared" si="159"/>
        <v>0</v>
      </c>
      <c r="JB75" s="234"/>
      <c r="JC75" s="234"/>
      <c r="JD75" s="189">
        <f t="shared" si="222"/>
        <v>0</v>
      </c>
      <c r="JE75" s="234"/>
      <c r="JF75" s="234"/>
      <c r="JG75" s="189">
        <f t="shared" si="223"/>
        <v>0</v>
      </c>
      <c r="JH75" s="141"/>
      <c r="JI75" s="141"/>
      <c r="JJ75" s="190">
        <f t="shared" si="224"/>
        <v>0</v>
      </c>
      <c r="JK75" s="137"/>
      <c r="JL75" s="141"/>
      <c r="JM75" s="141"/>
      <c r="JN75" s="190">
        <f t="shared" si="225"/>
        <v>0</v>
      </c>
      <c r="JO75" s="137"/>
      <c r="JP75" s="235"/>
      <c r="JQ75" s="235"/>
      <c r="JR75" s="191">
        <f t="shared" si="226"/>
        <v>0</v>
      </c>
      <c r="JS75" s="155"/>
      <c r="JT75" s="236"/>
      <c r="JU75" s="236"/>
      <c r="JV75" s="194">
        <f t="shared" si="227"/>
        <v>0</v>
      </c>
      <c r="JW75" s="235"/>
      <c r="JX75" s="235"/>
      <c r="JY75" s="194">
        <f t="shared" si="228"/>
        <v>0</v>
      </c>
      <c r="JZ75" s="138"/>
      <c r="KA75" s="138"/>
      <c r="KB75" s="190">
        <f t="shared" si="229"/>
        <v>0</v>
      </c>
      <c r="KC75" s="155"/>
      <c r="KD75" s="138"/>
      <c r="KE75" s="138"/>
      <c r="KF75" s="190">
        <f t="shared" si="230"/>
        <v>0</v>
      </c>
      <c r="KG75" s="234"/>
      <c r="KH75" s="234"/>
      <c r="KI75" s="191">
        <f t="shared" si="231"/>
        <v>0</v>
      </c>
      <c r="KJ75" s="155"/>
      <c r="KK75" s="234"/>
      <c r="KL75" s="234"/>
      <c r="KM75" s="191">
        <f t="shared" si="232"/>
        <v>0</v>
      </c>
      <c r="KN75" s="155"/>
      <c r="KO75" s="234"/>
      <c r="KP75" s="234"/>
      <c r="KQ75" s="191">
        <f t="shared" si="233"/>
        <v>0</v>
      </c>
      <c r="KR75" s="138"/>
      <c r="KS75" s="138"/>
      <c r="KT75" s="174">
        <f t="shared" si="234"/>
        <v>0</v>
      </c>
      <c r="KU75" s="138"/>
      <c r="KV75" s="138"/>
      <c r="KW75" s="138"/>
      <c r="KX75" s="194">
        <f t="shared" si="235"/>
        <v>0</v>
      </c>
      <c r="KY75" s="236"/>
      <c r="KZ75" s="236"/>
      <c r="LA75" s="236"/>
      <c r="LB75" s="194">
        <f t="shared" si="236"/>
        <v>0</v>
      </c>
      <c r="LC75" s="236"/>
      <c r="LD75" s="236"/>
      <c r="LE75" s="194">
        <f t="shared" si="160"/>
        <v>0</v>
      </c>
      <c r="LF75" s="138"/>
      <c r="LG75" s="138"/>
      <c r="LH75" s="174">
        <f t="shared" si="161"/>
        <v>0</v>
      </c>
      <c r="LI75" s="237"/>
      <c r="LJ75" s="237"/>
      <c r="LK75" s="196">
        <f t="shared" si="237"/>
        <v>0</v>
      </c>
      <c r="LL75" s="138"/>
      <c r="LM75" s="138"/>
      <c r="LN75" s="138"/>
      <c r="LO75" s="174">
        <f t="shared" si="238"/>
        <v>0</v>
      </c>
      <c r="LP75" s="138"/>
      <c r="LQ75" s="138"/>
      <c r="LR75" s="138"/>
      <c r="LS75" s="174">
        <f t="shared" si="239"/>
        <v>0</v>
      </c>
      <c r="LT75" s="238"/>
      <c r="LU75" s="138"/>
      <c r="LV75" s="138"/>
      <c r="LW75" s="174">
        <f t="shared" si="240"/>
        <v>0</v>
      </c>
      <c r="LX75" s="238"/>
      <c r="LY75" s="138"/>
      <c r="LZ75" s="138"/>
      <c r="MA75" s="174">
        <f t="shared" si="241"/>
        <v>0</v>
      </c>
      <c r="MB75" s="238"/>
      <c r="MC75" s="138"/>
      <c r="MD75" s="138"/>
      <c r="ME75" s="174">
        <f t="shared" si="242"/>
        <v>0</v>
      </c>
      <c r="MF75" s="238"/>
      <c r="MG75" s="231"/>
      <c r="MH75" s="231"/>
      <c r="MI75" s="182">
        <f t="shared" si="243"/>
        <v>0</v>
      </c>
      <c r="MJ75" s="239"/>
      <c r="MK75" s="231"/>
      <c r="ML75" s="231"/>
      <c r="MM75" s="182">
        <f t="shared" si="244"/>
        <v>0</v>
      </c>
      <c r="MN75" s="239"/>
      <c r="MO75" s="138"/>
      <c r="MP75" s="138"/>
      <c r="MQ75" s="174">
        <f t="shared" si="245"/>
        <v>0</v>
      </c>
      <c r="MR75" s="238"/>
      <c r="MS75" s="138"/>
      <c r="MT75" s="138"/>
      <c r="MU75" s="174">
        <f t="shared" si="246"/>
        <v>0</v>
      </c>
      <c r="MV75" s="238"/>
      <c r="MW75" s="138"/>
      <c r="MX75" s="138"/>
      <c r="MY75" s="174">
        <f t="shared" si="247"/>
        <v>0</v>
      </c>
      <c r="MZ75" s="238"/>
      <c r="NA75" s="240"/>
      <c r="NB75" s="240"/>
      <c r="NC75" s="201">
        <f t="shared" si="271"/>
        <v>0</v>
      </c>
      <c r="ND75" s="241"/>
      <c r="NE75" s="240"/>
      <c r="NF75" s="240"/>
      <c r="NG75" s="201">
        <f t="shared" si="272"/>
        <v>0</v>
      </c>
      <c r="NH75" s="241"/>
      <c r="NI75" s="240">
        <v>1</v>
      </c>
      <c r="NJ75" s="240"/>
      <c r="NK75" s="201">
        <f t="shared" si="273"/>
        <v>1</v>
      </c>
      <c r="NL75" s="241"/>
      <c r="NM75" s="240"/>
      <c r="NN75" s="240"/>
      <c r="NO75" s="201">
        <f t="shared" si="274"/>
        <v>1</v>
      </c>
      <c r="NP75" s="241"/>
      <c r="NQ75" s="234"/>
      <c r="NR75" s="234"/>
      <c r="NS75" s="189">
        <f t="shared" si="275"/>
        <v>1</v>
      </c>
      <c r="NT75" s="242"/>
      <c r="NU75" s="234"/>
      <c r="NV75" s="234"/>
      <c r="NW75" s="189">
        <f t="shared" si="248"/>
        <v>1</v>
      </c>
      <c r="NX75" s="242"/>
      <c r="NY75" s="234"/>
      <c r="NZ75" s="234"/>
      <c r="OA75" s="189">
        <f t="shared" si="249"/>
        <v>1</v>
      </c>
      <c r="OB75" s="242"/>
      <c r="OC75" s="234"/>
      <c r="OD75" s="234"/>
      <c r="OE75" s="189">
        <f t="shared" si="250"/>
        <v>1</v>
      </c>
      <c r="OF75" s="242"/>
      <c r="OG75" s="234"/>
      <c r="OH75" s="234"/>
      <c r="OI75" s="189">
        <f t="shared" si="251"/>
        <v>1</v>
      </c>
      <c r="OJ75" s="242"/>
      <c r="OK75" s="234"/>
      <c r="OL75" s="234"/>
      <c r="OM75" s="189">
        <f t="shared" si="252"/>
        <v>1</v>
      </c>
      <c r="ON75" s="242"/>
      <c r="OO75" s="234"/>
      <c r="OP75" s="234"/>
      <c r="OQ75" s="189">
        <f t="shared" si="276"/>
        <v>1</v>
      </c>
      <c r="OR75" s="242"/>
      <c r="OS75" s="234"/>
      <c r="OT75" s="234"/>
      <c r="OU75" s="189">
        <f t="shared" si="277"/>
        <v>1</v>
      </c>
      <c r="OV75" s="242"/>
      <c r="OW75" s="234"/>
      <c r="OX75" s="234"/>
      <c r="OY75" s="189">
        <f t="shared" si="278"/>
        <v>1</v>
      </c>
      <c r="OZ75" s="242"/>
      <c r="PA75" s="234"/>
      <c r="PB75" s="234"/>
      <c r="PC75" s="189">
        <f t="shared" si="279"/>
        <v>1</v>
      </c>
      <c r="PD75" s="242"/>
      <c r="PE75" s="234"/>
      <c r="PF75" s="234"/>
      <c r="PG75" s="189">
        <f t="shared" si="280"/>
        <v>1</v>
      </c>
      <c r="PH75" s="242"/>
      <c r="PI75" s="234"/>
      <c r="PJ75" s="234"/>
      <c r="PK75" s="189">
        <f t="shared" si="281"/>
        <v>1</v>
      </c>
      <c r="PL75" s="242"/>
      <c r="PM75" s="234"/>
      <c r="PN75" s="234"/>
      <c r="PO75" s="189">
        <f t="shared" si="282"/>
        <v>1</v>
      </c>
      <c r="PP75" s="242"/>
      <c r="PQ75" s="234"/>
      <c r="PR75" s="234"/>
      <c r="PS75" s="189">
        <f t="shared" si="283"/>
        <v>1</v>
      </c>
      <c r="PT75" s="242"/>
      <c r="PU75" s="234"/>
      <c r="PV75" s="234"/>
      <c r="PW75" s="189">
        <f t="shared" si="284"/>
        <v>1</v>
      </c>
      <c r="PX75" s="242"/>
      <c r="PY75" s="234"/>
      <c r="PZ75" s="234"/>
      <c r="QA75" s="189">
        <f t="shared" si="285"/>
        <v>1</v>
      </c>
      <c r="QB75" s="242"/>
      <c r="QC75" s="234"/>
      <c r="QD75" s="234"/>
      <c r="QE75" s="189">
        <f t="shared" si="286"/>
        <v>1</v>
      </c>
      <c r="QF75" s="242"/>
      <c r="QG75" s="234"/>
      <c r="QH75" s="234"/>
      <c r="QI75" s="189">
        <f t="shared" si="287"/>
        <v>1</v>
      </c>
      <c r="QJ75" s="242"/>
      <c r="QK75" s="234"/>
      <c r="QL75" s="234"/>
      <c r="QM75" s="189">
        <f t="shared" si="288"/>
        <v>1</v>
      </c>
      <c r="QN75" s="242"/>
      <c r="QO75" s="234"/>
      <c r="QP75" s="234"/>
      <c r="QQ75" s="189">
        <f t="shared" si="289"/>
        <v>1</v>
      </c>
      <c r="QR75" s="242"/>
      <c r="QS75" s="203"/>
      <c r="QT75" s="234"/>
      <c r="QU75" s="189">
        <f t="shared" si="290"/>
        <v>1</v>
      </c>
      <c r="QV75" s="242"/>
      <c r="QW75" s="203"/>
      <c r="QX75" s="234"/>
      <c r="QY75" s="189">
        <f t="shared" si="291"/>
        <v>1</v>
      </c>
      <c r="QZ75" s="242"/>
      <c r="RA75" s="203"/>
      <c r="RB75" s="234"/>
      <c r="RC75" s="189">
        <f t="shared" si="292"/>
        <v>1</v>
      </c>
      <c r="RD75" s="242"/>
      <c r="RE75" s="203"/>
      <c r="RF75" s="234"/>
      <c r="RG75" s="189">
        <f t="shared" si="293"/>
        <v>1</v>
      </c>
      <c r="RH75" s="242"/>
      <c r="RI75" s="203"/>
      <c r="RJ75" s="234"/>
      <c r="RK75" s="189">
        <f t="shared" si="294"/>
        <v>1</v>
      </c>
      <c r="RL75" s="242"/>
      <c r="RM75" s="203"/>
      <c r="RN75" s="234"/>
      <c r="RO75" s="189">
        <f t="shared" si="295"/>
        <v>1</v>
      </c>
      <c r="RP75" s="242"/>
      <c r="RQ75" s="203"/>
      <c r="RR75" s="234"/>
      <c r="RS75" s="189">
        <f t="shared" si="296"/>
        <v>1</v>
      </c>
      <c r="RT75" s="242"/>
      <c r="RU75" s="203"/>
      <c r="RV75" s="234"/>
      <c r="RW75" s="189">
        <f t="shared" si="297"/>
        <v>1</v>
      </c>
      <c r="RX75" s="242"/>
      <c r="RY75" s="203"/>
      <c r="RZ75" s="234"/>
      <c r="SA75" s="189">
        <f t="shared" si="253"/>
        <v>1</v>
      </c>
      <c r="SB75" s="242"/>
      <c r="SC75" s="203"/>
      <c r="SD75" s="234"/>
      <c r="SE75" s="189">
        <f t="shared" si="254"/>
        <v>1</v>
      </c>
      <c r="SF75" s="242"/>
      <c r="SG75" s="203"/>
      <c r="SH75" s="234"/>
      <c r="SI75" s="189">
        <f t="shared" si="255"/>
        <v>1</v>
      </c>
      <c r="SJ75" s="242"/>
      <c r="SK75" s="203"/>
      <c r="SL75" s="234"/>
      <c r="SM75" s="189">
        <f t="shared" si="256"/>
        <v>1</v>
      </c>
      <c r="SN75" s="242"/>
      <c r="SO75" s="203"/>
      <c r="SP75" s="234"/>
      <c r="SQ75" s="189">
        <f t="shared" si="257"/>
        <v>1</v>
      </c>
      <c r="SR75" s="242"/>
      <c r="SS75" s="203"/>
      <c r="ST75" s="234"/>
      <c r="SU75" s="189">
        <f t="shared" si="258"/>
        <v>1</v>
      </c>
      <c r="SV75" s="242"/>
      <c r="SW75" s="203"/>
      <c r="SX75" s="234"/>
      <c r="SY75" s="189">
        <f t="shared" si="259"/>
        <v>1</v>
      </c>
      <c r="SZ75" s="242"/>
      <c r="TA75" s="203"/>
      <c r="TB75" s="234"/>
      <c r="TC75" s="189">
        <f t="shared" si="260"/>
        <v>1</v>
      </c>
      <c r="TD75" s="242"/>
      <c r="TE75" s="204">
        <f t="shared" si="261"/>
        <v>0</v>
      </c>
      <c r="TF75" s="205">
        <f t="shared" si="262"/>
        <v>0</v>
      </c>
      <c r="TG75" s="123"/>
      <c r="TH75" s="204">
        <f t="shared" si="263"/>
        <v>1</v>
      </c>
      <c r="TI75" s="205">
        <f t="shared" si="264"/>
        <v>3.8461538461538464E-2</v>
      </c>
      <c r="TJ75" s="124"/>
      <c r="TK75" s="204">
        <f t="shared" si="265"/>
        <v>0</v>
      </c>
      <c r="TL75" s="205">
        <f t="shared" si="266"/>
        <v>0</v>
      </c>
      <c r="TM75" s="124"/>
      <c r="TN75" s="204">
        <f t="shared" si="267"/>
        <v>1</v>
      </c>
      <c r="TO75" s="205">
        <f t="shared" si="268"/>
        <v>1.2658227848101266E-2</v>
      </c>
    </row>
    <row r="76" spans="1:535" ht="28.5" hidden="1" x14ac:dyDescent="0.45">
      <c r="A76" s="207">
        <v>72</v>
      </c>
      <c r="B76" s="298" t="s">
        <v>360</v>
      </c>
      <c r="C76" s="222" t="s">
        <v>122</v>
      </c>
      <c r="D76" s="211">
        <v>1</v>
      </c>
      <c r="E76" s="223"/>
      <c r="F76" s="224"/>
      <c r="G76" s="211">
        <f t="shared" si="149"/>
        <v>1</v>
      </c>
      <c r="H76" s="225"/>
      <c r="I76" s="223"/>
      <c r="J76" s="224"/>
      <c r="K76" s="211">
        <v>1</v>
      </c>
      <c r="L76" s="225"/>
      <c r="M76" s="223"/>
      <c r="N76" s="224"/>
      <c r="O76" s="211">
        <v>1</v>
      </c>
      <c r="P76" s="226"/>
      <c r="Q76" s="223"/>
      <c r="R76" s="224"/>
      <c r="S76" s="211">
        <v>1</v>
      </c>
      <c r="T76" s="225"/>
      <c r="U76" s="227"/>
      <c r="V76" s="327"/>
      <c r="W76" s="165">
        <f t="shared" si="150"/>
        <v>1</v>
      </c>
      <c r="X76" s="229"/>
      <c r="Y76" s="229"/>
      <c r="Z76" s="165">
        <f t="shared" si="162"/>
        <v>1</v>
      </c>
      <c r="AA76" s="137"/>
      <c r="AB76" s="138"/>
      <c r="AC76" s="169">
        <f t="shared" si="163"/>
        <v>1</v>
      </c>
      <c r="AD76" s="137"/>
      <c r="AE76" s="138"/>
      <c r="AF76" s="169">
        <f t="shared" si="164"/>
        <v>1</v>
      </c>
      <c r="AG76" s="138"/>
      <c r="AH76" s="138"/>
      <c r="AI76" s="170">
        <f t="shared" si="165"/>
        <v>1</v>
      </c>
      <c r="AJ76" s="137"/>
      <c r="AK76" s="137"/>
      <c r="AL76" s="141"/>
      <c r="AM76" s="172">
        <f t="shared" si="166"/>
        <v>1</v>
      </c>
      <c r="AN76" s="137"/>
      <c r="AO76" s="141"/>
      <c r="AP76" s="141"/>
      <c r="AQ76" s="172">
        <f t="shared" si="167"/>
        <v>1</v>
      </c>
      <c r="AR76" s="141"/>
      <c r="AS76" s="137"/>
      <c r="AT76" s="141"/>
      <c r="AU76" s="172">
        <f t="shared" si="168"/>
        <v>1</v>
      </c>
      <c r="AV76" s="138"/>
      <c r="AW76" s="138"/>
      <c r="AX76" s="138"/>
      <c r="AY76" s="169">
        <f t="shared" si="169"/>
        <v>1</v>
      </c>
      <c r="AZ76" s="138"/>
      <c r="BA76" s="138"/>
      <c r="BB76" s="169">
        <f t="shared" si="170"/>
        <v>1</v>
      </c>
      <c r="BC76" s="138"/>
      <c r="BD76" s="138"/>
      <c r="BE76" s="169">
        <f t="shared" si="171"/>
        <v>1</v>
      </c>
      <c r="BF76" s="138"/>
      <c r="BG76" s="138"/>
      <c r="BH76" s="174">
        <f t="shared" si="152"/>
        <v>1</v>
      </c>
      <c r="BI76" s="138"/>
      <c r="BJ76" s="138"/>
      <c r="BK76" s="174">
        <f t="shared" si="172"/>
        <v>1</v>
      </c>
      <c r="BL76" s="138"/>
      <c r="BM76" s="138"/>
      <c r="BN76" s="174">
        <f t="shared" si="173"/>
        <v>1</v>
      </c>
      <c r="BO76" s="138"/>
      <c r="BP76" s="138"/>
      <c r="BQ76" s="174">
        <f t="shared" si="174"/>
        <v>1</v>
      </c>
      <c r="BR76" s="138"/>
      <c r="BS76" s="138"/>
      <c r="BT76" s="174">
        <f t="shared" si="151"/>
        <v>1</v>
      </c>
      <c r="BU76" s="138"/>
      <c r="BV76" s="138">
        <v>1</v>
      </c>
      <c r="BW76" s="174">
        <f t="shared" si="175"/>
        <v>0</v>
      </c>
      <c r="BX76" s="138"/>
      <c r="BY76" s="138"/>
      <c r="BZ76" s="174">
        <f t="shared" si="176"/>
        <v>0</v>
      </c>
      <c r="CA76" s="138"/>
      <c r="CB76" s="138"/>
      <c r="CC76" s="175">
        <f t="shared" si="177"/>
        <v>0</v>
      </c>
      <c r="CD76" s="141"/>
      <c r="CE76" s="141"/>
      <c r="CF76" s="176">
        <f t="shared" si="178"/>
        <v>0</v>
      </c>
      <c r="CG76" s="141"/>
      <c r="CH76" s="141"/>
      <c r="CI76" s="176">
        <f t="shared" si="179"/>
        <v>0</v>
      </c>
      <c r="CJ76" s="141"/>
      <c r="CK76" s="141"/>
      <c r="CL76" s="177">
        <f t="shared" si="180"/>
        <v>0</v>
      </c>
      <c r="CM76" s="141"/>
      <c r="CN76" s="141"/>
      <c r="CO76" s="141"/>
      <c r="CP76" s="177">
        <f t="shared" si="181"/>
        <v>0</v>
      </c>
      <c r="CQ76" s="141"/>
      <c r="CR76" s="141"/>
      <c r="CS76" s="141"/>
      <c r="CT76" s="176">
        <f t="shared" si="182"/>
        <v>0</v>
      </c>
      <c r="CU76" s="230"/>
      <c r="CV76" s="141"/>
      <c r="CW76" s="141"/>
      <c r="CX76" s="176">
        <f t="shared" si="183"/>
        <v>0</v>
      </c>
      <c r="CY76" s="141"/>
      <c r="CZ76" s="141"/>
      <c r="DA76" s="141"/>
      <c r="DB76" s="176">
        <f t="shared" si="153"/>
        <v>0</v>
      </c>
      <c r="DC76" s="141"/>
      <c r="DD76" s="141"/>
      <c r="DE76" s="175">
        <f t="shared" si="184"/>
        <v>0</v>
      </c>
      <c r="DF76" s="179"/>
      <c r="DG76" s="141"/>
      <c r="DH76" s="141"/>
      <c r="DI76" s="176">
        <f t="shared" si="185"/>
        <v>0</v>
      </c>
      <c r="DJ76" s="180"/>
      <c r="DK76" s="180"/>
      <c r="DL76" s="176">
        <f t="shared" si="186"/>
        <v>0</v>
      </c>
      <c r="DM76" s="141"/>
      <c r="DN76" s="141"/>
      <c r="DO76" s="177">
        <f t="shared" si="187"/>
        <v>0</v>
      </c>
      <c r="DP76" s="137"/>
      <c r="DQ76" s="141"/>
      <c r="DR76" s="141"/>
      <c r="DS76" s="177">
        <f t="shared" si="188"/>
        <v>0</v>
      </c>
      <c r="DT76" s="137"/>
      <c r="DU76" s="141"/>
      <c r="DV76" s="141"/>
      <c r="DW76" s="177">
        <f t="shared" si="189"/>
        <v>0</v>
      </c>
      <c r="DX76" s="141"/>
      <c r="DY76" s="141"/>
      <c r="DZ76" s="177">
        <f t="shared" si="190"/>
        <v>0</v>
      </c>
      <c r="EA76" s="138"/>
      <c r="EB76" s="138"/>
      <c r="EC76" s="175">
        <f t="shared" si="191"/>
        <v>0</v>
      </c>
      <c r="ED76" s="137"/>
      <c r="EE76" s="138"/>
      <c r="EF76" s="138"/>
      <c r="EG76" s="174">
        <f t="shared" si="192"/>
        <v>0</v>
      </c>
      <c r="EH76" s="138"/>
      <c r="EI76" s="138"/>
      <c r="EJ76" s="174">
        <f t="shared" si="193"/>
        <v>0</v>
      </c>
      <c r="EK76" s="231"/>
      <c r="EL76" s="231"/>
      <c r="EM76" s="182">
        <f t="shared" si="194"/>
        <v>0</v>
      </c>
      <c r="EN76" s="137"/>
      <c r="EO76" s="231"/>
      <c r="EP76" s="231"/>
      <c r="EQ76" s="182">
        <f t="shared" si="195"/>
        <v>0</v>
      </c>
      <c r="ER76" s="232"/>
      <c r="ES76" s="232"/>
      <c r="ET76" s="184">
        <f t="shared" si="196"/>
        <v>0</v>
      </c>
      <c r="EU76" s="137"/>
      <c r="EV76" s="232"/>
      <c r="EW76" s="232"/>
      <c r="EX76" s="184">
        <f t="shared" si="197"/>
        <v>0</v>
      </c>
      <c r="EY76" s="233"/>
      <c r="EZ76" s="231"/>
      <c r="FA76" s="231"/>
      <c r="FB76" s="184">
        <f t="shared" si="198"/>
        <v>0</v>
      </c>
      <c r="FC76" s="231"/>
      <c r="FD76" s="231"/>
      <c r="FE76" s="182">
        <f t="shared" si="199"/>
        <v>0</v>
      </c>
      <c r="FF76" s="231"/>
      <c r="FG76" s="231"/>
      <c r="FH76" s="182">
        <f t="shared" si="200"/>
        <v>0</v>
      </c>
      <c r="FI76" s="231"/>
      <c r="FJ76" s="231"/>
      <c r="FK76" s="182">
        <f t="shared" si="201"/>
        <v>0</v>
      </c>
      <c r="FL76" s="231"/>
      <c r="FM76" s="231"/>
      <c r="FN76" s="182">
        <f t="shared" si="202"/>
        <v>0</v>
      </c>
      <c r="FO76" s="137"/>
      <c r="FP76" s="231"/>
      <c r="FQ76" s="231"/>
      <c r="FR76" s="182">
        <f t="shared" si="203"/>
        <v>0</v>
      </c>
      <c r="FS76" s="137"/>
      <c r="FT76" s="231"/>
      <c r="FU76" s="231"/>
      <c r="FV76" s="182">
        <f t="shared" si="204"/>
        <v>0</v>
      </c>
      <c r="FW76" s="137"/>
      <c r="FX76" s="231"/>
      <c r="FY76" s="231"/>
      <c r="FZ76" s="182">
        <f t="shared" si="205"/>
        <v>0</v>
      </c>
      <c r="GA76" s="231"/>
      <c r="GB76" s="231"/>
      <c r="GC76" s="182">
        <f t="shared" si="206"/>
        <v>0</v>
      </c>
      <c r="GD76" s="231"/>
      <c r="GE76" s="231"/>
      <c r="GF76" s="188">
        <f t="shared" si="207"/>
        <v>0</v>
      </c>
      <c r="GG76" s="137"/>
      <c r="GH76" s="231">
        <v>1</v>
      </c>
      <c r="GI76" s="231"/>
      <c r="GJ76" s="188">
        <f t="shared" si="269"/>
        <v>1</v>
      </c>
      <c r="GK76" s="137"/>
      <c r="GL76" s="231"/>
      <c r="GM76" s="231"/>
      <c r="GN76" s="182">
        <f t="shared" si="270"/>
        <v>1</v>
      </c>
      <c r="GO76" s="231"/>
      <c r="GP76" s="231"/>
      <c r="GQ76" s="182">
        <f t="shared" si="208"/>
        <v>1</v>
      </c>
      <c r="GR76" s="231"/>
      <c r="GS76" s="231"/>
      <c r="GT76" s="182">
        <f t="shared" si="209"/>
        <v>1</v>
      </c>
      <c r="GU76" s="231"/>
      <c r="GV76" s="231"/>
      <c r="GW76" s="182">
        <f t="shared" si="210"/>
        <v>1</v>
      </c>
      <c r="GX76" s="231"/>
      <c r="GY76" s="231"/>
      <c r="GZ76" s="182">
        <f t="shared" si="211"/>
        <v>1</v>
      </c>
      <c r="HA76" s="138"/>
      <c r="HB76" s="231"/>
      <c r="HC76" s="182">
        <f t="shared" si="212"/>
        <v>1</v>
      </c>
      <c r="HD76" s="138"/>
      <c r="HE76" s="231"/>
      <c r="HF76" s="182">
        <f t="shared" si="213"/>
        <v>1</v>
      </c>
      <c r="HG76" s="231"/>
      <c r="HH76" s="231"/>
      <c r="HI76" s="182">
        <f t="shared" si="154"/>
        <v>1</v>
      </c>
      <c r="HJ76" s="231"/>
      <c r="HK76" s="231"/>
      <c r="HL76" s="182">
        <f t="shared" si="155"/>
        <v>1</v>
      </c>
      <c r="HM76" s="137"/>
      <c r="HN76" s="231"/>
      <c r="HO76" s="231"/>
      <c r="HP76" s="182">
        <f t="shared" si="214"/>
        <v>1</v>
      </c>
      <c r="HQ76" s="231"/>
      <c r="HR76" s="231"/>
      <c r="HS76" s="231"/>
      <c r="HT76" s="182">
        <f t="shared" si="215"/>
        <v>1</v>
      </c>
      <c r="HU76" s="231"/>
      <c r="HV76" s="231"/>
      <c r="HW76" s="231"/>
      <c r="HX76" s="182">
        <f t="shared" si="216"/>
        <v>1</v>
      </c>
      <c r="HY76" s="231"/>
      <c r="HZ76" s="231"/>
      <c r="IA76" s="182">
        <f t="shared" si="217"/>
        <v>1</v>
      </c>
      <c r="IB76" s="231"/>
      <c r="IC76" s="231"/>
      <c r="ID76" s="182">
        <f t="shared" si="218"/>
        <v>1</v>
      </c>
      <c r="IE76" s="138"/>
      <c r="IF76" s="138"/>
      <c r="IG76" s="175">
        <f t="shared" si="219"/>
        <v>1</v>
      </c>
      <c r="IH76" s="137"/>
      <c r="II76" s="138"/>
      <c r="IJ76" s="138"/>
      <c r="IK76" s="175">
        <f t="shared" si="220"/>
        <v>1</v>
      </c>
      <c r="IL76" s="137"/>
      <c r="IM76" s="231"/>
      <c r="IN76" s="231"/>
      <c r="IO76" s="182">
        <f t="shared" si="221"/>
        <v>1</v>
      </c>
      <c r="IP76" s="231"/>
      <c r="IQ76" s="231"/>
      <c r="IR76" s="182">
        <f t="shared" si="156"/>
        <v>1</v>
      </c>
      <c r="IS76" s="231"/>
      <c r="IT76" s="231"/>
      <c r="IU76" s="182">
        <f t="shared" si="157"/>
        <v>1</v>
      </c>
      <c r="IV76" s="231"/>
      <c r="IW76" s="231"/>
      <c r="IX76" s="182">
        <f t="shared" si="158"/>
        <v>1</v>
      </c>
      <c r="IY76" s="234"/>
      <c r="IZ76" s="234"/>
      <c r="JA76" s="189">
        <f t="shared" si="159"/>
        <v>1</v>
      </c>
      <c r="JB76" s="234"/>
      <c r="JC76" s="234"/>
      <c r="JD76" s="189">
        <f t="shared" si="222"/>
        <v>1</v>
      </c>
      <c r="JE76" s="234"/>
      <c r="JF76" s="234"/>
      <c r="JG76" s="189">
        <f t="shared" si="223"/>
        <v>1</v>
      </c>
      <c r="JH76" s="141"/>
      <c r="JI76" s="141"/>
      <c r="JJ76" s="190">
        <f t="shared" si="224"/>
        <v>1</v>
      </c>
      <c r="JK76" s="137"/>
      <c r="JL76" s="141"/>
      <c r="JM76" s="141"/>
      <c r="JN76" s="190">
        <f t="shared" si="225"/>
        <v>1</v>
      </c>
      <c r="JO76" s="137"/>
      <c r="JP76" s="235"/>
      <c r="JQ76" s="235"/>
      <c r="JR76" s="191">
        <f t="shared" si="226"/>
        <v>1</v>
      </c>
      <c r="JS76" s="155"/>
      <c r="JT76" s="236"/>
      <c r="JU76" s="236"/>
      <c r="JV76" s="194">
        <f t="shared" si="227"/>
        <v>1</v>
      </c>
      <c r="JW76" s="235"/>
      <c r="JX76" s="235"/>
      <c r="JY76" s="194">
        <f t="shared" si="228"/>
        <v>1</v>
      </c>
      <c r="JZ76" s="138"/>
      <c r="KA76" s="138"/>
      <c r="KB76" s="190">
        <f t="shared" si="229"/>
        <v>1</v>
      </c>
      <c r="KC76" s="155"/>
      <c r="KD76" s="138"/>
      <c r="KE76" s="138"/>
      <c r="KF76" s="190">
        <f t="shared" si="230"/>
        <v>1</v>
      </c>
      <c r="KG76" s="234"/>
      <c r="KH76" s="234"/>
      <c r="KI76" s="191">
        <f t="shared" si="231"/>
        <v>1</v>
      </c>
      <c r="KJ76" s="155"/>
      <c r="KK76" s="234"/>
      <c r="KL76" s="234"/>
      <c r="KM76" s="191">
        <f t="shared" si="232"/>
        <v>1</v>
      </c>
      <c r="KN76" s="155"/>
      <c r="KO76" s="234"/>
      <c r="KP76" s="234"/>
      <c r="KQ76" s="191">
        <f t="shared" si="233"/>
        <v>1</v>
      </c>
      <c r="KR76" s="138"/>
      <c r="KS76" s="138"/>
      <c r="KT76" s="174">
        <f t="shared" si="234"/>
        <v>1</v>
      </c>
      <c r="KU76" s="138"/>
      <c r="KV76" s="138"/>
      <c r="KW76" s="138"/>
      <c r="KX76" s="194">
        <f t="shared" si="235"/>
        <v>1</v>
      </c>
      <c r="KY76" s="236"/>
      <c r="KZ76" s="236"/>
      <c r="LA76" s="236"/>
      <c r="LB76" s="194">
        <f t="shared" si="236"/>
        <v>1</v>
      </c>
      <c r="LC76" s="236"/>
      <c r="LD76" s="236"/>
      <c r="LE76" s="194">
        <f t="shared" si="160"/>
        <v>1</v>
      </c>
      <c r="LF76" s="138"/>
      <c r="LG76" s="138"/>
      <c r="LH76" s="174">
        <f t="shared" si="161"/>
        <v>1</v>
      </c>
      <c r="LI76" s="237"/>
      <c r="LJ76" s="237"/>
      <c r="LK76" s="196">
        <f t="shared" si="237"/>
        <v>1</v>
      </c>
      <c r="LL76" s="138"/>
      <c r="LM76" s="138"/>
      <c r="LN76" s="138"/>
      <c r="LO76" s="174">
        <f t="shared" si="238"/>
        <v>1</v>
      </c>
      <c r="LP76" s="138"/>
      <c r="LQ76" s="138"/>
      <c r="LR76" s="138"/>
      <c r="LS76" s="174">
        <f t="shared" si="239"/>
        <v>1</v>
      </c>
      <c r="LT76" s="238"/>
      <c r="LU76" s="138"/>
      <c r="LV76" s="138"/>
      <c r="LW76" s="174">
        <f t="shared" si="240"/>
        <v>1</v>
      </c>
      <c r="LX76" s="238"/>
      <c r="LY76" s="138"/>
      <c r="LZ76" s="138"/>
      <c r="MA76" s="174">
        <f t="shared" si="241"/>
        <v>1</v>
      </c>
      <c r="MB76" s="238"/>
      <c r="MC76" s="138"/>
      <c r="MD76" s="138"/>
      <c r="ME76" s="174">
        <f t="shared" si="242"/>
        <v>1</v>
      </c>
      <c r="MF76" s="238"/>
      <c r="MG76" s="231"/>
      <c r="MH76" s="231"/>
      <c r="MI76" s="182">
        <f t="shared" si="243"/>
        <v>1</v>
      </c>
      <c r="MJ76" s="239"/>
      <c r="MK76" s="231"/>
      <c r="ML76" s="231"/>
      <c r="MM76" s="182">
        <f t="shared" si="244"/>
        <v>1</v>
      </c>
      <c r="MN76" s="239"/>
      <c r="MO76" s="138"/>
      <c r="MP76" s="138"/>
      <c r="MQ76" s="174">
        <f t="shared" si="245"/>
        <v>1</v>
      </c>
      <c r="MR76" s="238"/>
      <c r="MS76" s="138"/>
      <c r="MT76" s="138"/>
      <c r="MU76" s="174">
        <f t="shared" si="246"/>
        <v>1</v>
      </c>
      <c r="MV76" s="238"/>
      <c r="MW76" s="138"/>
      <c r="MX76" s="138"/>
      <c r="MY76" s="174">
        <f t="shared" si="247"/>
        <v>1</v>
      </c>
      <c r="MZ76" s="238"/>
      <c r="NA76" s="240"/>
      <c r="NB76" s="240"/>
      <c r="NC76" s="201">
        <f t="shared" si="271"/>
        <v>1</v>
      </c>
      <c r="ND76" s="241"/>
      <c r="NE76" s="240"/>
      <c r="NF76" s="240"/>
      <c r="NG76" s="201">
        <f t="shared" si="272"/>
        <v>1</v>
      </c>
      <c r="NH76" s="241"/>
      <c r="NI76" s="240"/>
      <c r="NJ76" s="240"/>
      <c r="NK76" s="201">
        <f t="shared" si="273"/>
        <v>1</v>
      </c>
      <c r="NL76" s="241"/>
      <c r="NM76" s="240"/>
      <c r="NN76" s="240"/>
      <c r="NO76" s="201">
        <f t="shared" si="274"/>
        <v>1</v>
      </c>
      <c r="NP76" s="241"/>
      <c r="NQ76" s="234"/>
      <c r="NR76" s="234"/>
      <c r="NS76" s="189">
        <f t="shared" si="275"/>
        <v>1</v>
      </c>
      <c r="NT76" s="242"/>
      <c r="NU76" s="234"/>
      <c r="NV76" s="234"/>
      <c r="NW76" s="189">
        <f t="shared" si="248"/>
        <v>1</v>
      </c>
      <c r="NX76" s="242"/>
      <c r="NY76" s="234"/>
      <c r="NZ76" s="234"/>
      <c r="OA76" s="189">
        <f t="shared" si="249"/>
        <v>1</v>
      </c>
      <c r="OB76" s="242"/>
      <c r="OC76" s="234"/>
      <c r="OD76" s="234"/>
      <c r="OE76" s="189">
        <f t="shared" si="250"/>
        <v>1</v>
      </c>
      <c r="OF76" s="242"/>
      <c r="OG76" s="234"/>
      <c r="OH76" s="234"/>
      <c r="OI76" s="189">
        <f t="shared" si="251"/>
        <v>1</v>
      </c>
      <c r="OJ76" s="242"/>
      <c r="OK76" s="234"/>
      <c r="OL76" s="234"/>
      <c r="OM76" s="189">
        <f t="shared" si="252"/>
        <v>1</v>
      </c>
      <c r="ON76" s="242"/>
      <c r="OO76" s="234"/>
      <c r="OP76" s="234"/>
      <c r="OQ76" s="189">
        <f t="shared" si="276"/>
        <v>1</v>
      </c>
      <c r="OR76" s="242"/>
      <c r="OS76" s="234"/>
      <c r="OT76" s="234"/>
      <c r="OU76" s="189">
        <f t="shared" si="277"/>
        <v>1</v>
      </c>
      <c r="OV76" s="242"/>
      <c r="OW76" s="234"/>
      <c r="OX76" s="234"/>
      <c r="OY76" s="189">
        <f t="shared" si="278"/>
        <v>1</v>
      </c>
      <c r="OZ76" s="242"/>
      <c r="PA76" s="234"/>
      <c r="PB76" s="234"/>
      <c r="PC76" s="189">
        <f t="shared" si="279"/>
        <v>1</v>
      </c>
      <c r="PD76" s="242"/>
      <c r="PE76" s="234"/>
      <c r="PF76" s="234"/>
      <c r="PG76" s="189">
        <f t="shared" si="280"/>
        <v>1</v>
      </c>
      <c r="PH76" s="242"/>
      <c r="PI76" s="234"/>
      <c r="PJ76" s="234"/>
      <c r="PK76" s="189">
        <f t="shared" si="281"/>
        <v>1</v>
      </c>
      <c r="PL76" s="242"/>
      <c r="PM76" s="234"/>
      <c r="PN76" s="234"/>
      <c r="PO76" s="189">
        <f t="shared" si="282"/>
        <v>1</v>
      </c>
      <c r="PP76" s="242"/>
      <c r="PQ76" s="234"/>
      <c r="PR76" s="234"/>
      <c r="PS76" s="189">
        <f t="shared" si="283"/>
        <v>1</v>
      </c>
      <c r="PT76" s="242"/>
      <c r="PU76" s="234"/>
      <c r="PV76" s="234"/>
      <c r="PW76" s="189">
        <f t="shared" si="284"/>
        <v>1</v>
      </c>
      <c r="PX76" s="242"/>
      <c r="PY76" s="234"/>
      <c r="PZ76" s="234"/>
      <c r="QA76" s="189">
        <f t="shared" si="285"/>
        <v>1</v>
      </c>
      <c r="QB76" s="242"/>
      <c r="QC76" s="234"/>
      <c r="QD76" s="234"/>
      <c r="QE76" s="189">
        <f t="shared" si="286"/>
        <v>1</v>
      </c>
      <c r="QF76" s="242"/>
      <c r="QG76" s="234"/>
      <c r="QH76" s="234"/>
      <c r="QI76" s="189">
        <f t="shared" si="287"/>
        <v>1</v>
      </c>
      <c r="QJ76" s="242"/>
      <c r="QK76" s="234"/>
      <c r="QL76" s="234"/>
      <c r="QM76" s="189">
        <f t="shared" si="288"/>
        <v>1</v>
      </c>
      <c r="QN76" s="242"/>
      <c r="QO76" s="234"/>
      <c r="QP76" s="234"/>
      <c r="QQ76" s="189">
        <f t="shared" si="289"/>
        <v>1</v>
      </c>
      <c r="QR76" s="242"/>
      <c r="QS76" s="203"/>
      <c r="QT76" s="234"/>
      <c r="QU76" s="189">
        <f t="shared" si="290"/>
        <v>1</v>
      </c>
      <c r="QV76" s="242"/>
      <c r="QW76" s="203"/>
      <c r="QX76" s="234"/>
      <c r="QY76" s="189">
        <f t="shared" si="291"/>
        <v>1</v>
      </c>
      <c r="QZ76" s="242"/>
      <c r="RA76" s="203"/>
      <c r="RB76" s="234"/>
      <c r="RC76" s="189">
        <f t="shared" si="292"/>
        <v>1</v>
      </c>
      <c r="RD76" s="242"/>
      <c r="RE76" s="203"/>
      <c r="RF76" s="234"/>
      <c r="RG76" s="189">
        <f t="shared" si="293"/>
        <v>1</v>
      </c>
      <c r="RH76" s="242"/>
      <c r="RI76" s="203"/>
      <c r="RJ76" s="234"/>
      <c r="RK76" s="189">
        <f t="shared" si="294"/>
        <v>1</v>
      </c>
      <c r="RL76" s="242"/>
      <c r="RM76" s="203"/>
      <c r="RN76" s="234"/>
      <c r="RO76" s="189">
        <f t="shared" si="295"/>
        <v>1</v>
      </c>
      <c r="RP76" s="242"/>
      <c r="RQ76" s="203"/>
      <c r="RR76" s="234"/>
      <c r="RS76" s="189">
        <f t="shared" si="296"/>
        <v>1</v>
      </c>
      <c r="RT76" s="242"/>
      <c r="RU76" s="203"/>
      <c r="RV76" s="234"/>
      <c r="RW76" s="189">
        <f t="shared" si="297"/>
        <v>1</v>
      </c>
      <c r="RX76" s="242"/>
      <c r="RY76" s="203"/>
      <c r="RZ76" s="234"/>
      <c r="SA76" s="189">
        <f t="shared" si="253"/>
        <v>1</v>
      </c>
      <c r="SB76" s="242"/>
      <c r="SC76" s="203"/>
      <c r="SD76" s="234"/>
      <c r="SE76" s="189">
        <f t="shared" si="254"/>
        <v>1</v>
      </c>
      <c r="SF76" s="242"/>
      <c r="SG76" s="203"/>
      <c r="SH76" s="234"/>
      <c r="SI76" s="189">
        <f t="shared" si="255"/>
        <v>1</v>
      </c>
      <c r="SJ76" s="242"/>
      <c r="SK76" s="203"/>
      <c r="SL76" s="234"/>
      <c r="SM76" s="189">
        <f t="shared" si="256"/>
        <v>1</v>
      </c>
      <c r="SN76" s="242"/>
      <c r="SO76" s="203"/>
      <c r="SP76" s="234"/>
      <c r="SQ76" s="189">
        <f t="shared" si="257"/>
        <v>1</v>
      </c>
      <c r="SR76" s="242"/>
      <c r="SS76" s="203"/>
      <c r="ST76" s="234"/>
      <c r="SU76" s="189">
        <f t="shared" si="258"/>
        <v>1</v>
      </c>
      <c r="SV76" s="242"/>
      <c r="SW76" s="203"/>
      <c r="SX76" s="234"/>
      <c r="SY76" s="189">
        <f t="shared" si="259"/>
        <v>1</v>
      </c>
      <c r="SZ76" s="242"/>
      <c r="TA76" s="203"/>
      <c r="TB76" s="234"/>
      <c r="TC76" s="189">
        <f t="shared" si="260"/>
        <v>1</v>
      </c>
      <c r="TD76" s="242"/>
      <c r="TE76" s="204">
        <f t="shared" si="261"/>
        <v>0</v>
      </c>
      <c r="TF76" s="205">
        <f t="shared" si="262"/>
        <v>0</v>
      </c>
      <c r="TG76" s="123"/>
      <c r="TH76" s="204">
        <f t="shared" si="263"/>
        <v>0</v>
      </c>
      <c r="TI76" s="205">
        <f t="shared" si="264"/>
        <v>0</v>
      </c>
      <c r="TJ76" s="124"/>
      <c r="TK76" s="204">
        <f t="shared" si="265"/>
        <v>0</v>
      </c>
      <c r="TL76" s="205">
        <f t="shared" si="266"/>
        <v>0</v>
      </c>
      <c r="TM76" s="124"/>
      <c r="TN76" s="204">
        <f t="shared" si="267"/>
        <v>0</v>
      </c>
      <c r="TO76" s="205">
        <f t="shared" si="268"/>
        <v>0</v>
      </c>
    </row>
    <row r="77" spans="1:535" ht="29.25" hidden="1" thickBot="1" x14ac:dyDescent="0.5">
      <c r="A77" s="207">
        <v>73</v>
      </c>
      <c r="B77" s="298" t="s">
        <v>361</v>
      </c>
      <c r="C77" s="222" t="s">
        <v>122</v>
      </c>
      <c r="D77" s="211">
        <v>1</v>
      </c>
      <c r="E77" s="223"/>
      <c r="F77" s="224"/>
      <c r="G77" s="211">
        <f t="shared" si="149"/>
        <v>1</v>
      </c>
      <c r="H77" s="225"/>
      <c r="I77" s="223"/>
      <c r="J77" s="224"/>
      <c r="K77" s="211">
        <v>1</v>
      </c>
      <c r="L77" s="225"/>
      <c r="M77" s="223"/>
      <c r="N77" s="224"/>
      <c r="O77" s="211">
        <v>1</v>
      </c>
      <c r="P77" s="226"/>
      <c r="Q77" s="223"/>
      <c r="R77" s="224"/>
      <c r="S77" s="211">
        <v>1</v>
      </c>
      <c r="T77" s="225"/>
      <c r="U77" s="227"/>
      <c r="V77" s="246"/>
      <c r="W77" s="165">
        <f t="shared" si="150"/>
        <v>1</v>
      </c>
      <c r="X77" s="229"/>
      <c r="Y77" s="229"/>
      <c r="Z77" s="165">
        <f t="shared" si="162"/>
        <v>1</v>
      </c>
      <c r="AA77" s="137"/>
      <c r="AB77" s="138"/>
      <c r="AC77" s="169">
        <f t="shared" si="163"/>
        <v>1</v>
      </c>
      <c r="AD77" s="137"/>
      <c r="AE77" s="138"/>
      <c r="AF77" s="169">
        <f t="shared" si="164"/>
        <v>1</v>
      </c>
      <c r="AG77" s="138"/>
      <c r="AH77" s="138"/>
      <c r="AI77" s="170">
        <f t="shared" si="165"/>
        <v>1</v>
      </c>
      <c r="AJ77" s="137"/>
      <c r="AK77" s="137"/>
      <c r="AL77" s="141"/>
      <c r="AM77" s="172">
        <f t="shared" si="166"/>
        <v>1</v>
      </c>
      <c r="AN77" s="137"/>
      <c r="AO77" s="141"/>
      <c r="AP77" s="141"/>
      <c r="AQ77" s="172">
        <f t="shared" si="167"/>
        <v>1</v>
      </c>
      <c r="AR77" s="141"/>
      <c r="AS77" s="137"/>
      <c r="AT77" s="141"/>
      <c r="AU77" s="172">
        <f t="shared" si="168"/>
        <v>1</v>
      </c>
      <c r="AV77" s="138"/>
      <c r="AW77" s="138"/>
      <c r="AX77" s="138"/>
      <c r="AY77" s="169">
        <f t="shared" si="169"/>
        <v>1</v>
      </c>
      <c r="AZ77" s="138"/>
      <c r="BA77" s="138"/>
      <c r="BB77" s="169">
        <f t="shared" si="170"/>
        <v>1</v>
      </c>
      <c r="BC77" s="138"/>
      <c r="BD77" s="138"/>
      <c r="BE77" s="169">
        <f t="shared" si="171"/>
        <v>1</v>
      </c>
      <c r="BF77" s="138"/>
      <c r="BG77" s="138"/>
      <c r="BH77" s="174">
        <f t="shared" si="152"/>
        <v>1</v>
      </c>
      <c r="BI77" s="138"/>
      <c r="BJ77" s="138"/>
      <c r="BK77" s="174">
        <f t="shared" si="172"/>
        <v>1</v>
      </c>
      <c r="BL77" s="138"/>
      <c r="BM77" s="138"/>
      <c r="BN77" s="174">
        <f t="shared" si="173"/>
        <v>1</v>
      </c>
      <c r="BO77" s="138"/>
      <c r="BP77" s="138"/>
      <c r="BQ77" s="174">
        <f t="shared" si="174"/>
        <v>1</v>
      </c>
      <c r="BR77" s="138"/>
      <c r="BS77" s="138"/>
      <c r="BT77" s="174">
        <f t="shared" si="151"/>
        <v>1</v>
      </c>
      <c r="BU77" s="138"/>
      <c r="BV77" s="138"/>
      <c r="BW77" s="174">
        <f t="shared" si="175"/>
        <v>1</v>
      </c>
      <c r="BX77" s="138"/>
      <c r="BY77" s="138"/>
      <c r="BZ77" s="174">
        <f t="shared" si="176"/>
        <v>1</v>
      </c>
      <c r="CA77" s="138"/>
      <c r="CB77" s="138"/>
      <c r="CC77" s="175">
        <f t="shared" si="177"/>
        <v>1</v>
      </c>
      <c r="CD77" s="141"/>
      <c r="CE77" s="141"/>
      <c r="CF77" s="176">
        <f t="shared" si="178"/>
        <v>1</v>
      </c>
      <c r="CG77" s="141"/>
      <c r="CH77" s="141"/>
      <c r="CI77" s="176">
        <f t="shared" si="179"/>
        <v>1</v>
      </c>
      <c r="CJ77" s="141"/>
      <c r="CK77" s="141"/>
      <c r="CL77" s="177">
        <f t="shared" si="180"/>
        <v>1</v>
      </c>
      <c r="CM77" s="141"/>
      <c r="CN77" s="141"/>
      <c r="CO77" s="141"/>
      <c r="CP77" s="177">
        <f t="shared" si="181"/>
        <v>1</v>
      </c>
      <c r="CQ77" s="141"/>
      <c r="CR77" s="141"/>
      <c r="CS77" s="141"/>
      <c r="CT77" s="176">
        <f t="shared" si="182"/>
        <v>1</v>
      </c>
      <c r="CU77" s="230"/>
      <c r="CV77" s="141"/>
      <c r="CW77" s="141"/>
      <c r="CX77" s="176">
        <f t="shared" si="183"/>
        <v>1</v>
      </c>
      <c r="CY77" s="141"/>
      <c r="CZ77" s="141"/>
      <c r="DA77" s="141"/>
      <c r="DB77" s="176">
        <f t="shared" si="153"/>
        <v>1</v>
      </c>
      <c r="DC77" s="141"/>
      <c r="DD77" s="141"/>
      <c r="DE77" s="175">
        <f t="shared" si="184"/>
        <v>1</v>
      </c>
      <c r="DF77" s="179"/>
      <c r="DG77" s="141"/>
      <c r="DH77" s="141"/>
      <c r="DI77" s="176">
        <f t="shared" si="185"/>
        <v>1</v>
      </c>
      <c r="DJ77" s="180"/>
      <c r="DK77" s="180"/>
      <c r="DL77" s="176">
        <f t="shared" si="186"/>
        <v>1</v>
      </c>
      <c r="DM77" s="141"/>
      <c r="DN77" s="141"/>
      <c r="DO77" s="177">
        <f t="shared" si="187"/>
        <v>1</v>
      </c>
      <c r="DP77" s="137"/>
      <c r="DQ77" s="141"/>
      <c r="DR77" s="141"/>
      <c r="DS77" s="177">
        <f t="shared" si="188"/>
        <v>1</v>
      </c>
      <c r="DT77" s="137"/>
      <c r="DU77" s="141"/>
      <c r="DV77" s="141"/>
      <c r="DW77" s="177">
        <f t="shared" si="189"/>
        <v>1</v>
      </c>
      <c r="DX77" s="141"/>
      <c r="DY77" s="141"/>
      <c r="DZ77" s="177">
        <f t="shared" si="190"/>
        <v>1</v>
      </c>
      <c r="EA77" s="138"/>
      <c r="EB77" s="138"/>
      <c r="EC77" s="175">
        <f t="shared" si="191"/>
        <v>1</v>
      </c>
      <c r="ED77" s="137"/>
      <c r="EE77" s="138"/>
      <c r="EF77" s="138"/>
      <c r="EG77" s="174">
        <f t="shared" si="192"/>
        <v>1</v>
      </c>
      <c r="EH77" s="138"/>
      <c r="EI77" s="138"/>
      <c r="EJ77" s="174">
        <f t="shared" si="193"/>
        <v>1</v>
      </c>
      <c r="EK77" s="231"/>
      <c r="EL77" s="231"/>
      <c r="EM77" s="182">
        <f t="shared" si="194"/>
        <v>1</v>
      </c>
      <c r="EN77" s="137"/>
      <c r="EO77" s="231"/>
      <c r="EP77" s="231"/>
      <c r="EQ77" s="182">
        <f t="shared" si="195"/>
        <v>1</v>
      </c>
      <c r="ER77" s="232"/>
      <c r="ES77" s="232"/>
      <c r="ET77" s="184">
        <f t="shared" si="196"/>
        <v>1</v>
      </c>
      <c r="EU77" s="137"/>
      <c r="EV77" s="232"/>
      <c r="EW77" s="232"/>
      <c r="EX77" s="184">
        <f t="shared" si="197"/>
        <v>1</v>
      </c>
      <c r="EY77" s="233"/>
      <c r="EZ77" s="231"/>
      <c r="FA77" s="231"/>
      <c r="FB77" s="184">
        <f t="shared" si="198"/>
        <v>1</v>
      </c>
      <c r="FC77" s="231"/>
      <c r="FD77" s="231"/>
      <c r="FE77" s="182">
        <f t="shared" si="199"/>
        <v>1</v>
      </c>
      <c r="FF77" s="231"/>
      <c r="FG77" s="231"/>
      <c r="FH77" s="182">
        <f t="shared" si="200"/>
        <v>1</v>
      </c>
      <c r="FI77" s="231"/>
      <c r="FJ77" s="231"/>
      <c r="FK77" s="182">
        <f t="shared" si="201"/>
        <v>1</v>
      </c>
      <c r="FL77" s="231"/>
      <c r="FM77" s="231"/>
      <c r="FN77" s="182">
        <f t="shared" si="202"/>
        <v>1</v>
      </c>
      <c r="FO77" s="137"/>
      <c r="FP77" s="231"/>
      <c r="FQ77" s="231"/>
      <c r="FR77" s="182">
        <f t="shared" si="203"/>
        <v>1</v>
      </c>
      <c r="FS77" s="137"/>
      <c r="FT77" s="231"/>
      <c r="FU77" s="231"/>
      <c r="FV77" s="182">
        <f t="shared" si="204"/>
        <v>1</v>
      </c>
      <c r="FW77" s="137"/>
      <c r="FX77" s="231"/>
      <c r="FY77" s="231"/>
      <c r="FZ77" s="182">
        <f t="shared" si="205"/>
        <v>1</v>
      </c>
      <c r="GA77" s="231"/>
      <c r="GB77" s="231"/>
      <c r="GC77" s="182">
        <f t="shared" si="206"/>
        <v>1</v>
      </c>
      <c r="GD77" s="231"/>
      <c r="GE77" s="231"/>
      <c r="GF77" s="188">
        <f t="shared" si="207"/>
        <v>1</v>
      </c>
      <c r="GG77" s="137"/>
      <c r="GH77" s="231"/>
      <c r="GI77" s="231"/>
      <c r="GJ77" s="188">
        <f t="shared" si="269"/>
        <v>1</v>
      </c>
      <c r="GK77" s="137"/>
      <c r="GL77" s="231"/>
      <c r="GM77" s="231"/>
      <c r="GN77" s="182">
        <f t="shared" si="270"/>
        <v>1</v>
      </c>
      <c r="GO77" s="231"/>
      <c r="GP77" s="231"/>
      <c r="GQ77" s="182">
        <f t="shared" si="208"/>
        <v>1</v>
      </c>
      <c r="GR77" s="231"/>
      <c r="GS77" s="231"/>
      <c r="GT77" s="182">
        <f t="shared" si="209"/>
        <v>1</v>
      </c>
      <c r="GU77" s="231"/>
      <c r="GV77" s="231"/>
      <c r="GW77" s="182">
        <f t="shared" si="210"/>
        <v>1</v>
      </c>
      <c r="GX77" s="231"/>
      <c r="GY77" s="231"/>
      <c r="GZ77" s="182">
        <f t="shared" si="211"/>
        <v>1</v>
      </c>
      <c r="HA77" s="138"/>
      <c r="HB77" s="231"/>
      <c r="HC77" s="182">
        <f t="shared" si="212"/>
        <v>1</v>
      </c>
      <c r="HD77" s="138"/>
      <c r="HE77" s="231"/>
      <c r="HF77" s="182">
        <f t="shared" si="213"/>
        <v>1</v>
      </c>
      <c r="HG77" s="231"/>
      <c r="HH77" s="231"/>
      <c r="HI77" s="182">
        <f t="shared" si="154"/>
        <v>1</v>
      </c>
      <c r="HJ77" s="231"/>
      <c r="HK77" s="231"/>
      <c r="HL77" s="182">
        <f t="shared" si="155"/>
        <v>1</v>
      </c>
      <c r="HM77" s="137"/>
      <c r="HN77" s="231"/>
      <c r="HO77" s="231"/>
      <c r="HP77" s="182">
        <f t="shared" si="214"/>
        <v>1</v>
      </c>
      <c r="HQ77" s="231"/>
      <c r="HR77" s="231"/>
      <c r="HS77" s="231"/>
      <c r="HT77" s="182">
        <f t="shared" si="215"/>
        <v>1</v>
      </c>
      <c r="HU77" s="231"/>
      <c r="HV77" s="231"/>
      <c r="HW77" s="231"/>
      <c r="HX77" s="182">
        <f t="shared" si="216"/>
        <v>1</v>
      </c>
      <c r="HY77" s="231"/>
      <c r="HZ77" s="231"/>
      <c r="IA77" s="182">
        <f t="shared" si="217"/>
        <v>1</v>
      </c>
      <c r="IB77" s="231"/>
      <c r="IC77" s="231"/>
      <c r="ID77" s="182">
        <f t="shared" si="218"/>
        <v>1</v>
      </c>
      <c r="IE77" s="138"/>
      <c r="IF77" s="138"/>
      <c r="IG77" s="175">
        <f t="shared" si="219"/>
        <v>1</v>
      </c>
      <c r="IH77" s="137"/>
      <c r="II77" s="138"/>
      <c r="IJ77" s="138"/>
      <c r="IK77" s="175">
        <f t="shared" si="220"/>
        <v>1</v>
      </c>
      <c r="IL77" s="137"/>
      <c r="IM77" s="231"/>
      <c r="IN77" s="231"/>
      <c r="IO77" s="182">
        <f t="shared" si="221"/>
        <v>1</v>
      </c>
      <c r="IP77" s="231"/>
      <c r="IQ77" s="231"/>
      <c r="IR77" s="182">
        <f t="shared" si="156"/>
        <v>1</v>
      </c>
      <c r="IS77" s="231"/>
      <c r="IT77" s="231"/>
      <c r="IU77" s="182">
        <f t="shared" si="157"/>
        <v>1</v>
      </c>
      <c r="IV77" s="231"/>
      <c r="IW77" s="231"/>
      <c r="IX77" s="182">
        <f t="shared" si="158"/>
        <v>1</v>
      </c>
      <c r="IY77" s="234"/>
      <c r="IZ77" s="234"/>
      <c r="JA77" s="189">
        <f t="shared" si="159"/>
        <v>1</v>
      </c>
      <c r="JB77" s="234"/>
      <c r="JC77" s="234"/>
      <c r="JD77" s="189">
        <f t="shared" si="222"/>
        <v>1</v>
      </c>
      <c r="JE77" s="234"/>
      <c r="JF77" s="234"/>
      <c r="JG77" s="189">
        <f t="shared" si="223"/>
        <v>1</v>
      </c>
      <c r="JH77" s="141"/>
      <c r="JI77" s="141"/>
      <c r="JJ77" s="190">
        <f t="shared" si="224"/>
        <v>1</v>
      </c>
      <c r="JK77" s="137"/>
      <c r="JL77" s="141"/>
      <c r="JM77" s="141"/>
      <c r="JN77" s="190">
        <f t="shared" si="225"/>
        <v>1</v>
      </c>
      <c r="JO77" s="137"/>
      <c r="JP77" s="235"/>
      <c r="JQ77" s="235"/>
      <c r="JR77" s="191">
        <f t="shared" si="226"/>
        <v>1</v>
      </c>
      <c r="JS77" s="155"/>
      <c r="JT77" s="236"/>
      <c r="JU77" s="236"/>
      <c r="JV77" s="194">
        <f t="shared" si="227"/>
        <v>1</v>
      </c>
      <c r="JW77" s="235"/>
      <c r="JX77" s="235"/>
      <c r="JY77" s="194">
        <f t="shared" si="228"/>
        <v>1</v>
      </c>
      <c r="JZ77" s="138"/>
      <c r="KA77" s="138"/>
      <c r="KB77" s="190">
        <f t="shared" si="229"/>
        <v>1</v>
      </c>
      <c r="KC77" s="155"/>
      <c r="KD77" s="138"/>
      <c r="KE77" s="138"/>
      <c r="KF77" s="190">
        <f t="shared" si="230"/>
        <v>1</v>
      </c>
      <c r="KG77" s="234"/>
      <c r="KH77" s="234"/>
      <c r="KI77" s="191">
        <f t="shared" si="231"/>
        <v>1</v>
      </c>
      <c r="KJ77" s="155"/>
      <c r="KK77" s="234"/>
      <c r="KL77" s="234"/>
      <c r="KM77" s="191">
        <f t="shared" si="232"/>
        <v>1</v>
      </c>
      <c r="KN77" s="155"/>
      <c r="KO77" s="234"/>
      <c r="KP77" s="234"/>
      <c r="KQ77" s="191">
        <f t="shared" si="233"/>
        <v>1</v>
      </c>
      <c r="KR77" s="138"/>
      <c r="KS77" s="138"/>
      <c r="KT77" s="174">
        <f t="shared" si="234"/>
        <v>1</v>
      </c>
      <c r="KU77" s="138"/>
      <c r="KV77" s="138"/>
      <c r="KW77" s="138"/>
      <c r="KX77" s="194">
        <f t="shared" si="235"/>
        <v>1</v>
      </c>
      <c r="KY77" s="236"/>
      <c r="KZ77" s="236"/>
      <c r="LA77" s="236"/>
      <c r="LB77" s="194">
        <f t="shared" si="236"/>
        <v>1</v>
      </c>
      <c r="LC77" s="236"/>
      <c r="LD77" s="236"/>
      <c r="LE77" s="194">
        <f t="shared" si="160"/>
        <v>1</v>
      </c>
      <c r="LF77" s="138"/>
      <c r="LG77" s="138"/>
      <c r="LH77" s="174">
        <f t="shared" si="161"/>
        <v>1</v>
      </c>
      <c r="LI77" s="237"/>
      <c r="LJ77" s="237"/>
      <c r="LK77" s="196">
        <f t="shared" si="237"/>
        <v>1</v>
      </c>
      <c r="LL77" s="138"/>
      <c r="LM77" s="138"/>
      <c r="LN77" s="138"/>
      <c r="LO77" s="174">
        <f t="shared" si="238"/>
        <v>1</v>
      </c>
      <c r="LP77" s="138"/>
      <c r="LQ77" s="138"/>
      <c r="LR77" s="138"/>
      <c r="LS77" s="174">
        <f t="shared" si="239"/>
        <v>1</v>
      </c>
      <c r="LT77" s="238"/>
      <c r="LU77" s="138"/>
      <c r="LV77" s="138"/>
      <c r="LW77" s="174">
        <f t="shared" si="240"/>
        <v>1</v>
      </c>
      <c r="LX77" s="238"/>
      <c r="LY77" s="138"/>
      <c r="LZ77" s="138"/>
      <c r="MA77" s="174">
        <f t="shared" si="241"/>
        <v>1</v>
      </c>
      <c r="MB77" s="238"/>
      <c r="MC77" s="138"/>
      <c r="MD77" s="138"/>
      <c r="ME77" s="174">
        <f t="shared" si="242"/>
        <v>1</v>
      </c>
      <c r="MF77" s="238"/>
      <c r="MG77" s="231"/>
      <c r="MH77" s="231"/>
      <c r="MI77" s="182">
        <f t="shared" si="243"/>
        <v>1</v>
      </c>
      <c r="MJ77" s="239"/>
      <c r="MK77" s="231"/>
      <c r="ML77" s="231"/>
      <c r="MM77" s="182">
        <f t="shared" si="244"/>
        <v>1</v>
      </c>
      <c r="MN77" s="239"/>
      <c r="MO77" s="138"/>
      <c r="MP77" s="138"/>
      <c r="MQ77" s="174">
        <f t="shared" si="245"/>
        <v>1</v>
      </c>
      <c r="MR77" s="238"/>
      <c r="MS77" s="138"/>
      <c r="MT77" s="138"/>
      <c r="MU77" s="174">
        <f t="shared" si="246"/>
        <v>1</v>
      </c>
      <c r="MV77" s="238"/>
      <c r="MW77" s="138"/>
      <c r="MX77" s="138"/>
      <c r="MY77" s="174">
        <f t="shared" si="247"/>
        <v>1</v>
      </c>
      <c r="MZ77" s="238"/>
      <c r="NA77" s="240"/>
      <c r="NB77" s="240"/>
      <c r="NC77" s="201">
        <f t="shared" si="271"/>
        <v>1</v>
      </c>
      <c r="ND77" s="241"/>
      <c r="NE77" s="240"/>
      <c r="NF77" s="240"/>
      <c r="NG77" s="201">
        <f t="shared" si="272"/>
        <v>1</v>
      </c>
      <c r="NH77" s="241"/>
      <c r="NI77" s="240"/>
      <c r="NJ77" s="240"/>
      <c r="NK77" s="201">
        <f t="shared" si="273"/>
        <v>1</v>
      </c>
      <c r="NL77" s="241"/>
      <c r="NM77" s="240"/>
      <c r="NN77" s="240"/>
      <c r="NO77" s="201">
        <f t="shared" si="274"/>
        <v>1</v>
      </c>
      <c r="NP77" s="241"/>
      <c r="NQ77" s="234"/>
      <c r="NR77" s="234"/>
      <c r="NS77" s="189">
        <f t="shared" si="275"/>
        <v>1</v>
      </c>
      <c r="NT77" s="242"/>
      <c r="NU77" s="234"/>
      <c r="NV77" s="234"/>
      <c r="NW77" s="189">
        <f t="shared" si="248"/>
        <v>1</v>
      </c>
      <c r="NX77" s="242"/>
      <c r="NY77" s="234"/>
      <c r="NZ77" s="234"/>
      <c r="OA77" s="189">
        <f t="shared" si="249"/>
        <v>1</v>
      </c>
      <c r="OB77" s="242"/>
      <c r="OC77" s="234"/>
      <c r="OD77" s="234"/>
      <c r="OE77" s="189">
        <f t="shared" si="250"/>
        <v>1</v>
      </c>
      <c r="OF77" s="242"/>
      <c r="OG77" s="234"/>
      <c r="OH77" s="234"/>
      <c r="OI77" s="189">
        <f t="shared" si="251"/>
        <v>1</v>
      </c>
      <c r="OJ77" s="242"/>
      <c r="OK77" s="234"/>
      <c r="OL77" s="234"/>
      <c r="OM77" s="189">
        <f t="shared" si="252"/>
        <v>1</v>
      </c>
      <c r="ON77" s="242"/>
      <c r="OO77" s="234"/>
      <c r="OP77" s="234"/>
      <c r="OQ77" s="189">
        <f t="shared" si="276"/>
        <v>1</v>
      </c>
      <c r="OR77" s="242"/>
      <c r="OS77" s="234"/>
      <c r="OT77" s="234"/>
      <c r="OU77" s="189">
        <f t="shared" si="277"/>
        <v>1</v>
      </c>
      <c r="OV77" s="242"/>
      <c r="OW77" s="234"/>
      <c r="OX77" s="234"/>
      <c r="OY77" s="189">
        <f t="shared" si="278"/>
        <v>1</v>
      </c>
      <c r="OZ77" s="242"/>
      <c r="PA77" s="234"/>
      <c r="PB77" s="234"/>
      <c r="PC77" s="189">
        <f t="shared" si="279"/>
        <v>1</v>
      </c>
      <c r="PD77" s="242"/>
      <c r="PE77" s="234"/>
      <c r="PF77" s="234"/>
      <c r="PG77" s="189">
        <f t="shared" si="280"/>
        <v>1</v>
      </c>
      <c r="PH77" s="242"/>
      <c r="PI77" s="234"/>
      <c r="PJ77" s="234"/>
      <c r="PK77" s="189">
        <f t="shared" si="281"/>
        <v>1</v>
      </c>
      <c r="PL77" s="242"/>
      <c r="PM77" s="234"/>
      <c r="PN77" s="234"/>
      <c r="PO77" s="189">
        <f t="shared" si="282"/>
        <v>1</v>
      </c>
      <c r="PP77" s="242"/>
      <c r="PQ77" s="234"/>
      <c r="PR77" s="234"/>
      <c r="PS77" s="189">
        <f t="shared" si="283"/>
        <v>1</v>
      </c>
      <c r="PT77" s="242"/>
      <c r="PU77" s="234"/>
      <c r="PV77" s="234"/>
      <c r="PW77" s="189">
        <f t="shared" si="284"/>
        <v>1</v>
      </c>
      <c r="PX77" s="242"/>
      <c r="PY77" s="234"/>
      <c r="PZ77" s="234"/>
      <c r="QA77" s="189">
        <f t="shared" si="285"/>
        <v>1</v>
      </c>
      <c r="QB77" s="242"/>
      <c r="QC77" s="234"/>
      <c r="QD77" s="234"/>
      <c r="QE77" s="189">
        <f t="shared" si="286"/>
        <v>1</v>
      </c>
      <c r="QF77" s="242"/>
      <c r="QG77" s="234"/>
      <c r="QH77" s="234"/>
      <c r="QI77" s="189">
        <f t="shared" si="287"/>
        <v>1</v>
      </c>
      <c r="QJ77" s="242"/>
      <c r="QK77" s="234"/>
      <c r="QL77" s="234"/>
      <c r="QM77" s="189">
        <f t="shared" si="288"/>
        <v>1</v>
      </c>
      <c r="QN77" s="242"/>
      <c r="QO77" s="234"/>
      <c r="QP77" s="234"/>
      <c r="QQ77" s="189">
        <f t="shared" si="289"/>
        <v>1</v>
      </c>
      <c r="QR77" s="242"/>
      <c r="QS77" s="203"/>
      <c r="QT77" s="234"/>
      <c r="QU77" s="189">
        <f t="shared" si="290"/>
        <v>1</v>
      </c>
      <c r="QV77" s="242"/>
      <c r="QW77" s="203"/>
      <c r="QX77" s="234"/>
      <c r="QY77" s="189">
        <f t="shared" si="291"/>
        <v>1</v>
      </c>
      <c r="QZ77" s="242"/>
      <c r="RA77" s="203"/>
      <c r="RB77" s="234"/>
      <c r="RC77" s="189">
        <f t="shared" si="292"/>
        <v>1</v>
      </c>
      <c r="RD77" s="242"/>
      <c r="RE77" s="203"/>
      <c r="RF77" s="234"/>
      <c r="RG77" s="189">
        <f t="shared" si="293"/>
        <v>1</v>
      </c>
      <c r="RH77" s="242"/>
      <c r="RI77" s="203"/>
      <c r="RJ77" s="234"/>
      <c r="RK77" s="189">
        <f t="shared" si="294"/>
        <v>1</v>
      </c>
      <c r="RL77" s="242"/>
      <c r="RM77" s="203"/>
      <c r="RN77" s="234"/>
      <c r="RO77" s="189">
        <f t="shared" si="295"/>
        <v>1</v>
      </c>
      <c r="RP77" s="242"/>
      <c r="RQ77" s="203"/>
      <c r="RR77" s="234"/>
      <c r="RS77" s="189">
        <f t="shared" si="296"/>
        <v>1</v>
      </c>
      <c r="RT77" s="242"/>
      <c r="RU77" s="203"/>
      <c r="RV77" s="234"/>
      <c r="RW77" s="189">
        <f t="shared" si="297"/>
        <v>1</v>
      </c>
      <c r="RX77" s="242"/>
      <c r="RY77" s="203"/>
      <c r="RZ77" s="234"/>
      <c r="SA77" s="189">
        <f t="shared" si="253"/>
        <v>1</v>
      </c>
      <c r="SB77" s="242"/>
      <c r="SC77" s="203"/>
      <c r="SD77" s="234"/>
      <c r="SE77" s="189">
        <f t="shared" si="254"/>
        <v>1</v>
      </c>
      <c r="SF77" s="242"/>
      <c r="SG77" s="203"/>
      <c r="SH77" s="234"/>
      <c r="SI77" s="189">
        <f t="shared" si="255"/>
        <v>1</v>
      </c>
      <c r="SJ77" s="242"/>
      <c r="SK77" s="203"/>
      <c r="SL77" s="234"/>
      <c r="SM77" s="189">
        <f t="shared" si="256"/>
        <v>1</v>
      </c>
      <c r="SN77" s="242"/>
      <c r="SO77" s="203"/>
      <c r="SP77" s="234"/>
      <c r="SQ77" s="189">
        <f t="shared" si="257"/>
        <v>1</v>
      </c>
      <c r="SR77" s="242"/>
      <c r="SS77" s="203"/>
      <c r="ST77" s="234"/>
      <c r="SU77" s="189">
        <f t="shared" si="258"/>
        <v>1</v>
      </c>
      <c r="SV77" s="242"/>
      <c r="SW77" s="203"/>
      <c r="SX77" s="234"/>
      <c r="SY77" s="189">
        <f t="shared" si="259"/>
        <v>1</v>
      </c>
      <c r="SZ77" s="242"/>
      <c r="TA77" s="203"/>
      <c r="TB77" s="234"/>
      <c r="TC77" s="189">
        <f t="shared" si="260"/>
        <v>1</v>
      </c>
      <c r="TD77" s="242"/>
      <c r="TE77" s="204">
        <f t="shared" si="261"/>
        <v>0</v>
      </c>
      <c r="TF77" s="205">
        <f t="shared" si="262"/>
        <v>0</v>
      </c>
      <c r="TG77" s="123"/>
      <c r="TH77" s="204">
        <f t="shared" si="263"/>
        <v>0</v>
      </c>
      <c r="TI77" s="205">
        <f t="shared" si="264"/>
        <v>0</v>
      </c>
      <c r="TJ77" s="124"/>
      <c r="TK77" s="204">
        <f t="shared" si="265"/>
        <v>0</v>
      </c>
      <c r="TL77" s="205">
        <f t="shared" si="266"/>
        <v>0</v>
      </c>
      <c r="TM77" s="124"/>
      <c r="TN77" s="204">
        <f t="shared" si="267"/>
        <v>0</v>
      </c>
      <c r="TO77" s="205">
        <f t="shared" si="268"/>
        <v>0</v>
      </c>
    </row>
    <row r="78" spans="1:535" ht="28.5" hidden="1" customHeight="1" thickBot="1" x14ac:dyDescent="0.5">
      <c r="A78" s="207">
        <v>74</v>
      </c>
      <c r="B78" s="298" t="s">
        <v>362</v>
      </c>
      <c r="C78" s="222" t="s">
        <v>108</v>
      </c>
      <c r="D78" s="211">
        <v>43.000000000000014</v>
      </c>
      <c r="E78" s="223">
        <v>37</v>
      </c>
      <c r="F78" s="224">
        <v>1</v>
      </c>
      <c r="G78" s="211">
        <f t="shared" si="149"/>
        <v>79.000000000000014</v>
      </c>
      <c r="H78" s="225"/>
      <c r="I78" s="223"/>
      <c r="J78" s="224">
        <f>1+1</f>
        <v>2</v>
      </c>
      <c r="K78" s="211">
        <v>77.000000000000014</v>
      </c>
      <c r="L78" s="225"/>
      <c r="M78" s="223"/>
      <c r="N78" s="224">
        <v>1</v>
      </c>
      <c r="O78" s="211">
        <v>76.000000000000014</v>
      </c>
      <c r="P78" s="226"/>
      <c r="Q78" s="223"/>
      <c r="R78" s="224">
        <v>8</v>
      </c>
      <c r="S78" s="211">
        <v>68.000000000000014</v>
      </c>
      <c r="T78" s="225"/>
      <c r="U78" s="328"/>
      <c r="V78" s="291">
        <v>4</v>
      </c>
      <c r="W78" s="165">
        <f t="shared" si="150"/>
        <v>64.000000000000014</v>
      </c>
      <c r="X78" s="329"/>
      <c r="Y78" s="329">
        <v>6</v>
      </c>
      <c r="Z78" s="165">
        <f t="shared" si="162"/>
        <v>58.000000000000014</v>
      </c>
      <c r="AA78" s="137"/>
      <c r="AB78" s="138"/>
      <c r="AC78" s="169">
        <f t="shared" si="163"/>
        <v>58.000000000000014</v>
      </c>
      <c r="AD78" s="137"/>
      <c r="AE78" s="138">
        <v>5.5</v>
      </c>
      <c r="AF78" s="169">
        <f t="shared" si="164"/>
        <v>52.500000000000014</v>
      </c>
      <c r="AG78" s="138"/>
      <c r="AH78" s="138">
        <v>2.5</v>
      </c>
      <c r="AI78" s="170">
        <f t="shared" si="165"/>
        <v>50.000000000000014</v>
      </c>
      <c r="AJ78" s="137"/>
      <c r="AK78" s="137"/>
      <c r="AL78" s="141">
        <v>5</v>
      </c>
      <c r="AM78" s="172">
        <f t="shared" si="166"/>
        <v>45.000000000000014</v>
      </c>
      <c r="AN78" s="137"/>
      <c r="AO78" s="141"/>
      <c r="AP78" s="141">
        <v>2</v>
      </c>
      <c r="AQ78" s="172">
        <f t="shared" si="167"/>
        <v>43.000000000000014</v>
      </c>
      <c r="AR78" s="141"/>
      <c r="AS78" s="137"/>
      <c r="AT78" s="141"/>
      <c r="AU78" s="172">
        <f t="shared" si="168"/>
        <v>43.000000000000014</v>
      </c>
      <c r="AV78" s="138"/>
      <c r="AW78" s="138">
        <v>2</v>
      </c>
      <c r="AX78" s="138"/>
      <c r="AY78" s="169">
        <f t="shared" si="169"/>
        <v>41.000000000000014</v>
      </c>
      <c r="AZ78" s="138"/>
      <c r="BA78" s="138"/>
      <c r="BB78" s="169">
        <f t="shared" si="170"/>
        <v>41.000000000000014</v>
      </c>
      <c r="BC78" s="138"/>
      <c r="BD78" s="243">
        <v>4</v>
      </c>
      <c r="BE78" s="169">
        <f t="shared" si="171"/>
        <v>37.000000000000014</v>
      </c>
      <c r="BF78" s="138"/>
      <c r="BG78" s="138">
        <v>4</v>
      </c>
      <c r="BH78" s="174">
        <f t="shared" si="152"/>
        <v>33.000000000000014</v>
      </c>
      <c r="BI78" s="138"/>
      <c r="BJ78" s="138">
        <v>3</v>
      </c>
      <c r="BK78" s="174">
        <f t="shared" si="172"/>
        <v>30.000000000000014</v>
      </c>
      <c r="BL78" s="138"/>
      <c r="BM78" s="138">
        <v>4.5</v>
      </c>
      <c r="BN78" s="174">
        <f t="shared" si="173"/>
        <v>25.500000000000014</v>
      </c>
      <c r="BO78" s="138"/>
      <c r="BP78" s="138">
        <v>2</v>
      </c>
      <c r="BQ78" s="174">
        <f t="shared" si="174"/>
        <v>23.500000000000014</v>
      </c>
      <c r="BR78" s="138"/>
      <c r="BS78" s="138"/>
      <c r="BT78" s="174">
        <f t="shared" si="151"/>
        <v>23.500000000000014</v>
      </c>
      <c r="BU78" s="138"/>
      <c r="BV78" s="138">
        <v>1</v>
      </c>
      <c r="BW78" s="174">
        <f t="shared" si="175"/>
        <v>22.500000000000014</v>
      </c>
      <c r="BX78" s="138"/>
      <c r="BY78" s="138">
        <v>3</v>
      </c>
      <c r="BZ78" s="174">
        <f t="shared" si="176"/>
        <v>19.500000000000014</v>
      </c>
      <c r="CA78" s="138"/>
      <c r="CB78" s="138">
        <v>0.5</v>
      </c>
      <c r="CC78" s="175">
        <f t="shared" si="177"/>
        <v>19.000000000000014</v>
      </c>
      <c r="CD78" s="141"/>
      <c r="CE78" s="141">
        <v>3</v>
      </c>
      <c r="CF78" s="176">
        <f t="shared" si="178"/>
        <v>16.000000000000014</v>
      </c>
      <c r="CG78" s="141"/>
      <c r="CH78" s="141">
        <v>5.5</v>
      </c>
      <c r="CI78" s="176">
        <f t="shared" si="179"/>
        <v>10.500000000000014</v>
      </c>
      <c r="CJ78" s="141"/>
      <c r="CK78" s="141">
        <v>2</v>
      </c>
      <c r="CL78" s="177">
        <f t="shared" si="180"/>
        <v>8.5000000000000142</v>
      </c>
      <c r="CM78" s="141"/>
      <c r="CN78" s="141"/>
      <c r="CO78" s="141"/>
      <c r="CP78" s="177">
        <f t="shared" si="181"/>
        <v>8.5000000000000142</v>
      </c>
      <c r="CQ78" s="141"/>
      <c r="CR78" s="141">
        <v>71.5</v>
      </c>
      <c r="CS78" s="141">
        <v>5</v>
      </c>
      <c r="CT78" s="176">
        <f t="shared" si="182"/>
        <v>75.000000000000014</v>
      </c>
      <c r="CU78" s="230"/>
      <c r="CV78" s="141"/>
      <c r="CW78" s="141">
        <v>3</v>
      </c>
      <c r="CX78" s="176">
        <f t="shared" si="183"/>
        <v>72.000000000000014</v>
      </c>
      <c r="CY78" s="141"/>
      <c r="CZ78" s="141"/>
      <c r="DA78" s="141">
        <v>1.5</v>
      </c>
      <c r="DB78" s="176">
        <f t="shared" si="153"/>
        <v>70.500000000000014</v>
      </c>
      <c r="DC78" s="141"/>
      <c r="DD78" s="141"/>
      <c r="DE78" s="175">
        <f t="shared" si="184"/>
        <v>70.500000000000014</v>
      </c>
      <c r="DF78" s="179"/>
      <c r="DG78" s="141"/>
      <c r="DH78" s="141"/>
      <c r="DI78" s="176">
        <f t="shared" si="185"/>
        <v>70.500000000000014</v>
      </c>
      <c r="DJ78" s="180"/>
      <c r="DK78" s="180"/>
      <c r="DL78" s="176">
        <f t="shared" si="186"/>
        <v>70.500000000000014</v>
      </c>
      <c r="DM78" s="141"/>
      <c r="DN78" s="141">
        <v>4</v>
      </c>
      <c r="DO78" s="177">
        <f t="shared" si="187"/>
        <v>66.500000000000014</v>
      </c>
      <c r="DP78" s="137"/>
      <c r="DQ78" s="141"/>
      <c r="DR78" s="141">
        <v>0.5</v>
      </c>
      <c r="DS78" s="177">
        <f t="shared" si="188"/>
        <v>66.000000000000014</v>
      </c>
      <c r="DT78" s="137"/>
      <c r="DU78" s="141"/>
      <c r="DV78" s="141"/>
      <c r="DW78" s="177">
        <f t="shared" si="189"/>
        <v>66.000000000000014</v>
      </c>
      <c r="DX78" s="141"/>
      <c r="DY78" s="141">
        <v>3.25</v>
      </c>
      <c r="DZ78" s="177">
        <f t="shared" si="190"/>
        <v>62.750000000000014</v>
      </c>
      <c r="EA78" s="138"/>
      <c r="EB78" s="138">
        <v>4.75</v>
      </c>
      <c r="EC78" s="175">
        <f t="shared" si="191"/>
        <v>58.000000000000014</v>
      </c>
      <c r="ED78" s="137"/>
      <c r="EE78" s="138"/>
      <c r="EF78" s="138"/>
      <c r="EG78" s="174">
        <f t="shared" si="192"/>
        <v>58.000000000000014</v>
      </c>
      <c r="EH78" s="138"/>
      <c r="EI78" s="138"/>
      <c r="EJ78" s="174">
        <f t="shared" si="193"/>
        <v>58.000000000000014</v>
      </c>
      <c r="EK78" s="231"/>
      <c r="EL78" s="231"/>
      <c r="EM78" s="182">
        <f t="shared" si="194"/>
        <v>58.000000000000014</v>
      </c>
      <c r="EN78" s="137"/>
      <c r="EO78" s="231"/>
      <c r="EP78" s="231">
        <v>1</v>
      </c>
      <c r="EQ78" s="182">
        <f t="shared" si="195"/>
        <v>57.000000000000014</v>
      </c>
      <c r="ER78" s="232"/>
      <c r="ES78" s="232">
        <v>2</v>
      </c>
      <c r="ET78" s="184">
        <f t="shared" si="196"/>
        <v>55.000000000000014</v>
      </c>
      <c r="EU78" s="137"/>
      <c r="EV78" s="232"/>
      <c r="EW78" s="232">
        <v>4.25</v>
      </c>
      <c r="EX78" s="184">
        <f t="shared" si="197"/>
        <v>50.750000000000014</v>
      </c>
      <c r="EY78" s="233"/>
      <c r="EZ78" s="231"/>
      <c r="FA78" s="231"/>
      <c r="FB78" s="184">
        <f t="shared" si="198"/>
        <v>50.750000000000014</v>
      </c>
      <c r="FC78" s="231"/>
      <c r="FD78" s="231">
        <v>3</v>
      </c>
      <c r="FE78" s="182">
        <f t="shared" si="199"/>
        <v>47.750000000000014</v>
      </c>
      <c r="FF78" s="231"/>
      <c r="FG78" s="231">
        <v>1</v>
      </c>
      <c r="FH78" s="182">
        <f t="shared" si="200"/>
        <v>46.750000000000014</v>
      </c>
      <c r="FI78" s="231"/>
      <c r="FJ78" s="231">
        <v>3</v>
      </c>
      <c r="FK78" s="182">
        <f t="shared" si="201"/>
        <v>43.750000000000014</v>
      </c>
      <c r="FL78" s="231"/>
      <c r="FM78" s="231">
        <v>2.5</v>
      </c>
      <c r="FN78" s="182">
        <f t="shared" si="202"/>
        <v>41.250000000000014</v>
      </c>
      <c r="FO78" s="137"/>
      <c r="FP78" s="231"/>
      <c r="FQ78" s="231">
        <v>3</v>
      </c>
      <c r="FR78" s="182">
        <f t="shared" si="203"/>
        <v>38.250000000000014</v>
      </c>
      <c r="FS78" s="137"/>
      <c r="FT78" s="231"/>
      <c r="FU78" s="231">
        <v>4.75</v>
      </c>
      <c r="FV78" s="182">
        <f t="shared" si="204"/>
        <v>33.500000000000014</v>
      </c>
      <c r="FW78" s="137"/>
      <c r="FX78" s="231"/>
      <c r="FY78" s="231">
        <v>1</v>
      </c>
      <c r="FZ78" s="182">
        <f t="shared" si="205"/>
        <v>32.500000000000014</v>
      </c>
      <c r="GA78" s="231"/>
      <c r="GB78" s="231">
        <v>4</v>
      </c>
      <c r="GC78" s="182">
        <f t="shared" si="206"/>
        <v>28.500000000000014</v>
      </c>
      <c r="GD78" s="231"/>
      <c r="GE78" s="231"/>
      <c r="GF78" s="188">
        <f t="shared" si="207"/>
        <v>28.500000000000014</v>
      </c>
      <c r="GG78" s="137"/>
      <c r="GH78" s="231">
        <v>51.5</v>
      </c>
      <c r="GI78" s="231">
        <v>4</v>
      </c>
      <c r="GJ78" s="188">
        <f t="shared" si="269"/>
        <v>76.000000000000014</v>
      </c>
      <c r="GK78" s="137"/>
      <c r="GL78" s="231"/>
      <c r="GM78" s="231"/>
      <c r="GN78" s="182">
        <f t="shared" si="270"/>
        <v>76.000000000000014</v>
      </c>
      <c r="GO78" s="231"/>
      <c r="GP78" s="231">
        <v>3</v>
      </c>
      <c r="GQ78" s="182">
        <f t="shared" si="208"/>
        <v>73.000000000000014</v>
      </c>
      <c r="GR78" s="231"/>
      <c r="GS78" s="231">
        <v>3</v>
      </c>
      <c r="GT78" s="182">
        <f t="shared" si="209"/>
        <v>70.000000000000014</v>
      </c>
      <c r="GU78" s="231"/>
      <c r="GV78" s="231">
        <v>2.5</v>
      </c>
      <c r="GW78" s="182">
        <f t="shared" si="210"/>
        <v>67.500000000000014</v>
      </c>
      <c r="GX78" s="231"/>
      <c r="GY78" s="231">
        <v>2.5</v>
      </c>
      <c r="GZ78" s="182">
        <f t="shared" si="211"/>
        <v>65.000000000000014</v>
      </c>
      <c r="HA78" s="138"/>
      <c r="HB78" s="231">
        <v>3.75</v>
      </c>
      <c r="HC78" s="182">
        <f t="shared" si="212"/>
        <v>61.250000000000014</v>
      </c>
      <c r="HD78" s="138"/>
      <c r="HE78" s="231">
        <v>2.5</v>
      </c>
      <c r="HF78" s="182">
        <f t="shared" si="213"/>
        <v>58.750000000000014</v>
      </c>
      <c r="HG78" s="231"/>
      <c r="HH78" s="231">
        <v>3</v>
      </c>
      <c r="HI78" s="182">
        <f t="shared" si="154"/>
        <v>55.750000000000014</v>
      </c>
      <c r="HJ78" s="231"/>
      <c r="HK78" s="231">
        <v>3</v>
      </c>
      <c r="HL78" s="182">
        <f t="shared" si="155"/>
        <v>52.750000000000014</v>
      </c>
      <c r="HM78" s="137"/>
      <c r="HN78" s="231"/>
      <c r="HO78" s="231">
        <v>4.5</v>
      </c>
      <c r="HP78" s="182">
        <f t="shared" si="214"/>
        <v>48.250000000000014</v>
      </c>
      <c r="HQ78" s="231"/>
      <c r="HR78" s="231"/>
      <c r="HS78" s="231">
        <v>4</v>
      </c>
      <c r="HT78" s="182">
        <f t="shared" si="215"/>
        <v>44.250000000000014</v>
      </c>
      <c r="HU78" s="231"/>
      <c r="HV78" s="231"/>
      <c r="HW78" s="231">
        <v>1.5</v>
      </c>
      <c r="HX78" s="182">
        <f t="shared" si="216"/>
        <v>42.750000000000014</v>
      </c>
      <c r="HY78" s="231"/>
      <c r="HZ78" s="231">
        <v>2</v>
      </c>
      <c r="IA78" s="182">
        <f t="shared" si="217"/>
        <v>40.750000000000014</v>
      </c>
      <c r="IB78" s="231"/>
      <c r="IC78" s="231">
        <v>1.5</v>
      </c>
      <c r="ID78" s="182">
        <f t="shared" si="218"/>
        <v>39.250000000000014</v>
      </c>
      <c r="IE78" s="138"/>
      <c r="IF78" s="138">
        <v>1.5</v>
      </c>
      <c r="IG78" s="175">
        <f t="shared" si="219"/>
        <v>37.750000000000014</v>
      </c>
      <c r="IH78" s="137"/>
      <c r="II78" s="138"/>
      <c r="IJ78" s="138">
        <v>5</v>
      </c>
      <c r="IK78" s="175">
        <f t="shared" si="220"/>
        <v>32.750000000000014</v>
      </c>
      <c r="IL78" s="137"/>
      <c r="IM78" s="231"/>
      <c r="IN78" s="231">
        <v>1.5</v>
      </c>
      <c r="IO78" s="182">
        <f t="shared" si="221"/>
        <v>31.250000000000014</v>
      </c>
      <c r="IP78" s="231"/>
      <c r="IQ78" s="231">
        <v>2.5</v>
      </c>
      <c r="IR78" s="182">
        <f t="shared" si="156"/>
        <v>28.750000000000014</v>
      </c>
      <c r="IS78" s="231"/>
      <c r="IT78" s="231">
        <v>9</v>
      </c>
      <c r="IU78" s="182">
        <f t="shared" si="157"/>
        <v>19.750000000000014</v>
      </c>
      <c r="IV78" s="231"/>
      <c r="IW78" s="231">
        <v>9</v>
      </c>
      <c r="IX78" s="182">
        <f t="shared" si="158"/>
        <v>10.750000000000014</v>
      </c>
      <c r="IY78" s="234"/>
      <c r="IZ78" s="234"/>
      <c r="JA78" s="189">
        <f t="shared" si="159"/>
        <v>10.750000000000014</v>
      </c>
      <c r="JB78" s="234"/>
      <c r="JC78" s="234"/>
      <c r="JD78" s="189">
        <f t="shared" si="222"/>
        <v>10.750000000000014</v>
      </c>
      <c r="JE78" s="234"/>
      <c r="JF78" s="234"/>
      <c r="JG78" s="189">
        <f t="shared" si="223"/>
        <v>10.750000000000014</v>
      </c>
      <c r="JH78" s="141"/>
      <c r="JI78" s="141"/>
      <c r="JJ78" s="190">
        <f t="shared" si="224"/>
        <v>10.750000000000014</v>
      </c>
      <c r="JK78" s="137"/>
      <c r="JL78" s="141"/>
      <c r="JM78" s="141">
        <v>7.85</v>
      </c>
      <c r="JN78" s="190">
        <f t="shared" si="225"/>
        <v>2.9000000000000146</v>
      </c>
      <c r="JO78" s="137"/>
      <c r="JP78" s="235">
        <v>77.099999999999994</v>
      </c>
      <c r="JQ78" s="235">
        <v>2.9</v>
      </c>
      <c r="JR78" s="191">
        <f t="shared" si="226"/>
        <v>77.100000000000009</v>
      </c>
      <c r="JS78" s="155"/>
      <c r="JT78" s="236"/>
      <c r="JU78" s="236">
        <v>4</v>
      </c>
      <c r="JV78" s="194">
        <f t="shared" si="227"/>
        <v>73.100000000000009</v>
      </c>
      <c r="JW78" s="235"/>
      <c r="JX78" s="235">
        <v>2.5</v>
      </c>
      <c r="JY78" s="194">
        <f t="shared" si="228"/>
        <v>70.600000000000009</v>
      </c>
      <c r="JZ78" s="138"/>
      <c r="KA78" s="138">
        <v>3.25</v>
      </c>
      <c r="KB78" s="190">
        <f t="shared" si="229"/>
        <v>67.350000000000009</v>
      </c>
      <c r="KC78" s="155"/>
      <c r="KD78" s="138"/>
      <c r="KE78" s="138">
        <v>3</v>
      </c>
      <c r="KF78" s="190">
        <f t="shared" si="230"/>
        <v>64.350000000000009</v>
      </c>
      <c r="KG78" s="234"/>
      <c r="KH78" s="234">
        <v>2</v>
      </c>
      <c r="KI78" s="191">
        <f t="shared" si="231"/>
        <v>62.350000000000009</v>
      </c>
      <c r="KJ78" s="155"/>
      <c r="KK78" s="234"/>
      <c r="KL78" s="234">
        <v>3</v>
      </c>
      <c r="KM78" s="191">
        <f t="shared" si="232"/>
        <v>59.350000000000009</v>
      </c>
      <c r="KN78" s="155"/>
      <c r="KO78" s="234"/>
      <c r="KP78" s="234">
        <v>4</v>
      </c>
      <c r="KQ78" s="191">
        <f t="shared" si="233"/>
        <v>55.350000000000009</v>
      </c>
      <c r="KR78" s="138"/>
      <c r="KS78" s="138">
        <v>4</v>
      </c>
      <c r="KT78" s="174">
        <f t="shared" si="234"/>
        <v>51.350000000000009</v>
      </c>
      <c r="KU78" s="138"/>
      <c r="KV78" s="138"/>
      <c r="KW78" s="138">
        <v>5</v>
      </c>
      <c r="KX78" s="194">
        <f t="shared" si="235"/>
        <v>46.350000000000009</v>
      </c>
      <c r="KY78" s="236"/>
      <c r="KZ78" s="236"/>
      <c r="LA78" s="236"/>
      <c r="LB78" s="194">
        <f t="shared" si="236"/>
        <v>46.350000000000009</v>
      </c>
      <c r="LC78" s="236"/>
      <c r="LD78" s="236">
        <v>3.5</v>
      </c>
      <c r="LE78" s="194">
        <f t="shared" si="160"/>
        <v>42.850000000000009</v>
      </c>
      <c r="LF78" s="138"/>
      <c r="LG78" s="138">
        <v>5</v>
      </c>
      <c r="LH78" s="174">
        <f t="shared" si="161"/>
        <v>37.850000000000009</v>
      </c>
      <c r="LI78" s="237"/>
      <c r="LJ78" s="237">
        <v>0.5</v>
      </c>
      <c r="LK78" s="196">
        <f t="shared" si="237"/>
        <v>37.350000000000009</v>
      </c>
      <c r="LL78" s="138"/>
      <c r="LM78" s="138"/>
      <c r="LN78" s="138">
        <v>0.25</v>
      </c>
      <c r="LO78" s="174">
        <f t="shared" si="238"/>
        <v>37.100000000000009</v>
      </c>
      <c r="LP78" s="138"/>
      <c r="LQ78" s="138"/>
      <c r="LR78" s="138"/>
      <c r="LS78" s="174">
        <f t="shared" si="239"/>
        <v>37.100000000000009</v>
      </c>
      <c r="LT78" s="238"/>
      <c r="LU78" s="138"/>
      <c r="LV78" s="138"/>
      <c r="LW78" s="174">
        <f t="shared" si="240"/>
        <v>37.100000000000009</v>
      </c>
      <c r="LX78" s="238"/>
      <c r="LY78" s="138"/>
      <c r="LZ78" s="138">
        <v>4</v>
      </c>
      <c r="MA78" s="174">
        <f t="shared" si="241"/>
        <v>33.100000000000009</v>
      </c>
      <c r="MB78" s="238"/>
      <c r="MC78" s="138"/>
      <c r="MD78" s="138"/>
      <c r="ME78" s="174">
        <f t="shared" si="242"/>
        <v>33.100000000000009</v>
      </c>
      <c r="MF78" s="238"/>
      <c r="MG78" s="231"/>
      <c r="MH78" s="231"/>
      <c r="MI78" s="182">
        <f t="shared" si="243"/>
        <v>33.100000000000009</v>
      </c>
      <c r="MJ78" s="239"/>
      <c r="MK78" s="231"/>
      <c r="ML78" s="231">
        <v>4</v>
      </c>
      <c r="MM78" s="182">
        <f t="shared" si="244"/>
        <v>29.100000000000009</v>
      </c>
      <c r="MN78" s="239"/>
      <c r="MO78" s="138"/>
      <c r="MP78" s="138">
        <v>4.5</v>
      </c>
      <c r="MQ78" s="174">
        <f t="shared" si="245"/>
        <v>24.600000000000009</v>
      </c>
      <c r="MR78" s="238"/>
      <c r="MS78" s="138"/>
      <c r="MT78" s="138">
        <v>3.5</v>
      </c>
      <c r="MU78" s="174">
        <f t="shared" si="246"/>
        <v>21.100000000000009</v>
      </c>
      <c r="MV78" s="238"/>
      <c r="MW78" s="138"/>
      <c r="MX78" s="138">
        <v>4.5</v>
      </c>
      <c r="MY78" s="174">
        <f t="shared" si="247"/>
        <v>16.600000000000009</v>
      </c>
      <c r="MZ78" s="238"/>
      <c r="NA78" s="240"/>
      <c r="NB78" s="240">
        <v>4</v>
      </c>
      <c r="NC78" s="201">
        <f t="shared" si="271"/>
        <v>12.600000000000009</v>
      </c>
      <c r="ND78" s="241"/>
      <c r="NE78" s="240"/>
      <c r="NF78" s="240">
        <v>8</v>
      </c>
      <c r="NG78" s="201">
        <f t="shared" si="272"/>
        <v>4.6000000000000085</v>
      </c>
      <c r="NH78" s="241"/>
      <c r="NI78" s="240">
        <v>75.400000000000006</v>
      </c>
      <c r="NJ78" s="240">
        <v>4</v>
      </c>
      <c r="NK78" s="201">
        <f t="shared" si="273"/>
        <v>76.000000000000014</v>
      </c>
      <c r="NL78" s="241"/>
      <c r="NM78" s="240"/>
      <c r="NN78" s="240">
        <v>3</v>
      </c>
      <c r="NO78" s="201">
        <f t="shared" si="274"/>
        <v>73.000000000000014</v>
      </c>
      <c r="NP78" s="241"/>
      <c r="NQ78" s="234"/>
      <c r="NR78" s="234">
        <v>5</v>
      </c>
      <c r="NS78" s="189">
        <f t="shared" si="275"/>
        <v>68.000000000000014</v>
      </c>
      <c r="NT78" s="242"/>
      <c r="NU78" s="234"/>
      <c r="NV78" s="234">
        <v>5</v>
      </c>
      <c r="NW78" s="189">
        <f t="shared" si="248"/>
        <v>63.000000000000014</v>
      </c>
      <c r="NX78" s="242"/>
      <c r="NY78" s="234"/>
      <c r="NZ78" s="234">
        <v>5</v>
      </c>
      <c r="OA78" s="189">
        <f t="shared" si="249"/>
        <v>58.000000000000014</v>
      </c>
      <c r="OB78" s="242"/>
      <c r="OC78" s="234"/>
      <c r="OD78" s="234">
        <v>2.5</v>
      </c>
      <c r="OE78" s="189">
        <f t="shared" si="250"/>
        <v>55.500000000000014</v>
      </c>
      <c r="OF78" s="242"/>
      <c r="OG78" s="234"/>
      <c r="OH78" s="234"/>
      <c r="OI78" s="189">
        <f t="shared" si="251"/>
        <v>55.500000000000014</v>
      </c>
      <c r="OJ78" s="242"/>
      <c r="OK78" s="234"/>
      <c r="OL78" s="234">
        <v>4</v>
      </c>
      <c r="OM78" s="189">
        <f t="shared" si="252"/>
        <v>51.500000000000014</v>
      </c>
      <c r="ON78" s="242"/>
      <c r="OO78" s="234"/>
      <c r="OP78" s="234">
        <v>4</v>
      </c>
      <c r="OQ78" s="189">
        <f t="shared" si="276"/>
        <v>47.500000000000014</v>
      </c>
      <c r="OR78" s="242"/>
      <c r="OS78" s="234"/>
      <c r="OT78" s="234">
        <v>3</v>
      </c>
      <c r="OU78" s="189">
        <f t="shared" si="277"/>
        <v>44.500000000000014</v>
      </c>
      <c r="OV78" s="242"/>
      <c r="OW78" s="234"/>
      <c r="OX78" s="234">
        <v>3</v>
      </c>
      <c r="OY78" s="189">
        <f t="shared" si="278"/>
        <v>41.500000000000014</v>
      </c>
      <c r="OZ78" s="242"/>
      <c r="PA78" s="234"/>
      <c r="PB78" s="234">
        <v>3</v>
      </c>
      <c r="PC78" s="189">
        <f t="shared" si="279"/>
        <v>38.500000000000014</v>
      </c>
      <c r="PD78" s="242"/>
      <c r="PE78" s="234"/>
      <c r="PF78" s="234">
        <v>0.25</v>
      </c>
      <c r="PG78" s="189">
        <f t="shared" si="280"/>
        <v>38.250000000000014</v>
      </c>
      <c r="PH78" s="242"/>
      <c r="PI78" s="234"/>
      <c r="PJ78" s="234">
        <v>4</v>
      </c>
      <c r="PK78" s="189">
        <f t="shared" si="281"/>
        <v>34.250000000000014</v>
      </c>
      <c r="PL78" s="242"/>
      <c r="PM78" s="234"/>
      <c r="PN78" s="234">
        <v>6</v>
      </c>
      <c r="PO78" s="189">
        <f t="shared" si="282"/>
        <v>28.250000000000014</v>
      </c>
      <c r="PP78" s="242"/>
      <c r="PQ78" s="234"/>
      <c r="PR78" s="234">
        <v>3</v>
      </c>
      <c r="PS78" s="189">
        <f t="shared" si="283"/>
        <v>25.250000000000014</v>
      </c>
      <c r="PT78" s="242"/>
      <c r="PU78" s="234"/>
      <c r="PV78" s="234">
        <v>1.5</v>
      </c>
      <c r="PW78" s="189">
        <f t="shared" si="284"/>
        <v>23.750000000000014</v>
      </c>
      <c r="PX78" s="242"/>
      <c r="PY78" s="234"/>
      <c r="PZ78" s="234">
        <v>1</v>
      </c>
      <c r="QA78" s="189">
        <f t="shared" si="285"/>
        <v>22.750000000000014</v>
      </c>
      <c r="QB78" s="242"/>
      <c r="QC78" s="234"/>
      <c r="QD78" s="234">
        <v>2</v>
      </c>
      <c r="QE78" s="189">
        <f t="shared" si="286"/>
        <v>20.750000000000014</v>
      </c>
      <c r="QF78" s="242"/>
      <c r="QG78" s="234"/>
      <c r="QH78" s="234"/>
      <c r="QI78" s="189">
        <f t="shared" si="287"/>
        <v>20.750000000000014</v>
      </c>
      <c r="QJ78" s="242"/>
      <c r="QK78" s="234"/>
      <c r="QL78" s="234">
        <v>2</v>
      </c>
      <c r="QM78" s="189">
        <f t="shared" si="288"/>
        <v>18.750000000000014</v>
      </c>
      <c r="QN78" s="242"/>
      <c r="QO78" s="234"/>
      <c r="QP78" s="234">
        <v>1</v>
      </c>
      <c r="QQ78" s="189">
        <f t="shared" si="289"/>
        <v>17.750000000000014</v>
      </c>
      <c r="QR78" s="242"/>
      <c r="QS78" s="203"/>
      <c r="QT78" s="234"/>
      <c r="QU78" s="189">
        <f t="shared" si="290"/>
        <v>17.750000000000014</v>
      </c>
      <c r="QV78" s="242"/>
      <c r="QW78" s="203"/>
      <c r="QX78" s="234"/>
      <c r="QY78" s="189">
        <f t="shared" si="291"/>
        <v>17.750000000000014</v>
      </c>
      <c r="QZ78" s="242"/>
      <c r="RA78" s="203"/>
      <c r="RB78" s="234">
        <v>2</v>
      </c>
      <c r="RC78" s="189">
        <f t="shared" si="292"/>
        <v>15.750000000000014</v>
      </c>
      <c r="RD78" s="242"/>
      <c r="RE78" s="203"/>
      <c r="RF78" s="234">
        <v>3.5</v>
      </c>
      <c r="RG78" s="189">
        <f t="shared" si="293"/>
        <v>12.250000000000014</v>
      </c>
      <c r="RH78" s="242"/>
      <c r="RI78" s="203"/>
      <c r="RJ78" s="234"/>
      <c r="RK78" s="189">
        <f t="shared" si="294"/>
        <v>12.250000000000014</v>
      </c>
      <c r="RL78" s="242"/>
      <c r="RM78" s="203"/>
      <c r="RN78" s="234">
        <v>6.5</v>
      </c>
      <c r="RO78" s="189">
        <f t="shared" si="295"/>
        <v>5.7500000000000142</v>
      </c>
      <c r="RP78" s="242"/>
      <c r="RQ78" s="203"/>
      <c r="RR78" s="234">
        <v>4</v>
      </c>
      <c r="RS78" s="189">
        <f t="shared" si="296"/>
        <v>1.7500000000000142</v>
      </c>
      <c r="RT78" s="242"/>
      <c r="RU78" s="203">
        <v>78.25</v>
      </c>
      <c r="RV78" s="234">
        <v>4.75</v>
      </c>
      <c r="RW78" s="189">
        <f t="shared" si="297"/>
        <v>75.250000000000014</v>
      </c>
      <c r="RX78" s="242"/>
      <c r="RY78" s="203"/>
      <c r="RZ78" s="234">
        <v>4.25</v>
      </c>
      <c r="SA78" s="189">
        <f t="shared" si="253"/>
        <v>71.000000000000014</v>
      </c>
      <c r="SB78" s="242"/>
      <c r="SC78" s="203"/>
      <c r="SD78" s="234">
        <v>3.5</v>
      </c>
      <c r="SE78" s="189">
        <f t="shared" si="254"/>
        <v>67.500000000000014</v>
      </c>
      <c r="SF78" s="242"/>
      <c r="SG78" s="203"/>
      <c r="SH78" s="234">
        <v>2.25</v>
      </c>
      <c r="SI78" s="189">
        <f t="shared" si="255"/>
        <v>65.250000000000014</v>
      </c>
      <c r="SJ78" s="242"/>
      <c r="SK78" s="203"/>
      <c r="SL78" s="234"/>
      <c r="SM78" s="189">
        <f t="shared" si="256"/>
        <v>65.250000000000014</v>
      </c>
      <c r="SN78" s="242"/>
      <c r="SO78" s="203"/>
      <c r="SP78" s="234">
        <v>3.25</v>
      </c>
      <c r="SQ78" s="189">
        <f t="shared" si="257"/>
        <v>62.000000000000014</v>
      </c>
      <c r="SR78" s="242"/>
      <c r="SS78" s="203"/>
      <c r="ST78" s="234">
        <v>3</v>
      </c>
      <c r="SU78" s="189">
        <f t="shared" si="258"/>
        <v>59.000000000000014</v>
      </c>
      <c r="SV78" s="242"/>
      <c r="SW78" s="203"/>
      <c r="SX78" s="234">
        <v>2.25</v>
      </c>
      <c r="SY78" s="189">
        <f t="shared" si="259"/>
        <v>56.750000000000014</v>
      </c>
      <c r="SZ78" s="242"/>
      <c r="TA78" s="203"/>
      <c r="TB78" s="234"/>
      <c r="TC78" s="189">
        <f t="shared" si="260"/>
        <v>56.750000000000014</v>
      </c>
      <c r="TD78" s="242"/>
      <c r="TE78" s="204">
        <f t="shared" si="261"/>
        <v>53</v>
      </c>
      <c r="TF78" s="205">
        <f t="shared" si="262"/>
        <v>2.0384615384615383</v>
      </c>
      <c r="TG78" s="123"/>
      <c r="TH78" s="204">
        <f t="shared" si="263"/>
        <v>79.75</v>
      </c>
      <c r="TI78" s="205">
        <f t="shared" si="264"/>
        <v>3.0673076923076925</v>
      </c>
      <c r="TJ78" s="124"/>
      <c r="TK78" s="204">
        <f t="shared" si="265"/>
        <v>82.25</v>
      </c>
      <c r="TL78" s="205">
        <f t="shared" si="266"/>
        <v>3.0462962962962963</v>
      </c>
      <c r="TM78" s="124"/>
      <c r="TN78" s="204">
        <f t="shared" si="267"/>
        <v>215</v>
      </c>
      <c r="TO78" s="205">
        <f t="shared" si="268"/>
        <v>2.721518987341772</v>
      </c>
    </row>
    <row r="79" spans="1:535" s="206" customFormat="1" ht="30" hidden="1" customHeight="1" thickBot="1" x14ac:dyDescent="0.5">
      <c r="A79" s="207">
        <v>75</v>
      </c>
      <c r="B79" s="217" t="s">
        <v>144</v>
      </c>
      <c r="C79" s="160" t="s">
        <v>145</v>
      </c>
      <c r="D79" s="211">
        <v>28</v>
      </c>
      <c r="E79" s="218">
        <v>2</v>
      </c>
      <c r="F79" s="161">
        <v>0.75</v>
      </c>
      <c r="G79" s="211">
        <f t="shared" si="149"/>
        <v>29.25</v>
      </c>
      <c r="H79" s="199"/>
      <c r="I79" s="218"/>
      <c r="J79" s="161">
        <v>1.25</v>
      </c>
      <c r="K79" s="211">
        <v>28</v>
      </c>
      <c r="L79" s="199"/>
      <c r="M79" s="218"/>
      <c r="N79" s="161">
        <v>1</v>
      </c>
      <c r="O79" s="211">
        <v>27</v>
      </c>
      <c r="P79" s="212"/>
      <c r="Q79" s="218"/>
      <c r="R79" s="161">
        <v>1</v>
      </c>
      <c r="S79" s="211">
        <v>26</v>
      </c>
      <c r="T79" s="199"/>
      <c r="U79" s="164"/>
      <c r="V79" s="161">
        <v>1</v>
      </c>
      <c r="W79" s="165">
        <f t="shared" si="150"/>
        <v>25</v>
      </c>
      <c r="X79" s="166"/>
      <c r="Y79" s="166">
        <v>1</v>
      </c>
      <c r="Z79" s="165">
        <f t="shared" si="162"/>
        <v>24</v>
      </c>
      <c r="AA79" s="167"/>
      <c r="AB79" s="168">
        <v>1</v>
      </c>
      <c r="AC79" s="169">
        <f t="shared" si="163"/>
        <v>23</v>
      </c>
      <c r="AD79" s="167"/>
      <c r="AE79" s="168">
        <v>1</v>
      </c>
      <c r="AF79" s="169">
        <f t="shared" si="164"/>
        <v>22</v>
      </c>
      <c r="AG79" s="168"/>
      <c r="AH79" s="168">
        <v>1.25</v>
      </c>
      <c r="AI79" s="330">
        <f>AF79+AG79-AH79</f>
        <v>20.75</v>
      </c>
      <c r="AJ79" s="167"/>
      <c r="AK79" s="167"/>
      <c r="AL79" s="171">
        <v>1.5</v>
      </c>
      <c r="AM79" s="176">
        <f>AI79+AK79-AL79</f>
        <v>19.25</v>
      </c>
      <c r="AN79" s="167"/>
      <c r="AO79" s="171"/>
      <c r="AP79" s="171">
        <v>1.25</v>
      </c>
      <c r="AQ79" s="172">
        <f t="shared" si="167"/>
        <v>18</v>
      </c>
      <c r="AR79" s="171"/>
      <c r="AS79" s="167"/>
      <c r="AT79" s="171">
        <v>2.25</v>
      </c>
      <c r="AU79" s="176">
        <f t="shared" si="168"/>
        <v>15.75</v>
      </c>
      <c r="AV79" s="168"/>
      <c r="AW79" s="168">
        <v>1</v>
      </c>
      <c r="AX79" s="168"/>
      <c r="AY79" s="169">
        <f t="shared" si="169"/>
        <v>14.75</v>
      </c>
      <c r="AZ79" s="168"/>
      <c r="BA79" s="168">
        <v>1</v>
      </c>
      <c r="BB79" s="174">
        <f t="shared" si="170"/>
        <v>13.75</v>
      </c>
      <c r="BC79" s="168"/>
      <c r="BD79" s="243">
        <v>1</v>
      </c>
      <c r="BE79" s="174">
        <f t="shared" si="171"/>
        <v>12.75</v>
      </c>
      <c r="BF79" s="168"/>
      <c r="BG79" s="168">
        <v>1</v>
      </c>
      <c r="BH79" s="174">
        <f t="shared" si="152"/>
        <v>11.75</v>
      </c>
      <c r="BI79" s="168"/>
      <c r="BJ79" s="168">
        <v>1.5</v>
      </c>
      <c r="BK79" s="174">
        <f t="shared" si="172"/>
        <v>10.25</v>
      </c>
      <c r="BL79" s="168"/>
      <c r="BM79" s="168">
        <v>1.25</v>
      </c>
      <c r="BN79" s="174">
        <f t="shared" si="173"/>
        <v>9</v>
      </c>
      <c r="BO79" s="168"/>
      <c r="BP79" s="168">
        <v>1.25</v>
      </c>
      <c r="BQ79" s="174">
        <f t="shared" si="174"/>
        <v>7.75</v>
      </c>
      <c r="BR79" s="168"/>
      <c r="BS79" s="168">
        <v>0.75</v>
      </c>
      <c r="BT79" s="174">
        <f t="shared" si="151"/>
        <v>7</v>
      </c>
      <c r="BU79" s="168"/>
      <c r="BV79" s="168">
        <v>1</v>
      </c>
      <c r="BW79" s="174">
        <f t="shared" si="175"/>
        <v>6</v>
      </c>
      <c r="BX79" s="168"/>
      <c r="BY79" s="168">
        <v>1.25</v>
      </c>
      <c r="BZ79" s="174">
        <f t="shared" si="176"/>
        <v>4.75</v>
      </c>
      <c r="CA79" s="168"/>
      <c r="CB79" s="168">
        <v>1.75</v>
      </c>
      <c r="CC79" s="175">
        <f t="shared" si="177"/>
        <v>3</v>
      </c>
      <c r="CD79" s="171"/>
      <c r="CE79" s="171">
        <v>1.5</v>
      </c>
      <c r="CF79" s="176">
        <f t="shared" si="178"/>
        <v>1.5</v>
      </c>
      <c r="CG79" s="171"/>
      <c r="CH79" s="171">
        <v>1.25</v>
      </c>
      <c r="CI79" s="176">
        <f t="shared" si="179"/>
        <v>0.25</v>
      </c>
      <c r="CJ79" s="171"/>
      <c r="CK79" s="171">
        <v>0.25</v>
      </c>
      <c r="CL79" s="177">
        <f t="shared" si="180"/>
        <v>0</v>
      </c>
      <c r="CM79" s="171"/>
      <c r="CN79" s="171"/>
      <c r="CO79" s="171"/>
      <c r="CP79" s="177">
        <f t="shared" si="181"/>
        <v>0</v>
      </c>
      <c r="CQ79" s="171"/>
      <c r="CR79" s="171">
        <v>30</v>
      </c>
      <c r="CS79" s="171">
        <f>1+0.5</f>
        <v>1.5</v>
      </c>
      <c r="CT79" s="176">
        <f t="shared" si="182"/>
        <v>28.5</v>
      </c>
      <c r="CU79" s="178"/>
      <c r="CV79" s="171"/>
      <c r="CW79" s="171">
        <v>1.25</v>
      </c>
      <c r="CX79" s="176">
        <f t="shared" si="183"/>
        <v>27.25</v>
      </c>
      <c r="CY79" s="171"/>
      <c r="CZ79" s="171"/>
      <c r="DA79" s="171">
        <v>1</v>
      </c>
      <c r="DB79" s="176">
        <f t="shared" si="153"/>
        <v>26.25</v>
      </c>
      <c r="DC79" s="171"/>
      <c r="DD79" s="171">
        <v>1</v>
      </c>
      <c r="DE79" s="175">
        <f t="shared" si="184"/>
        <v>25.25</v>
      </c>
      <c r="DF79" s="179"/>
      <c r="DG79" s="171"/>
      <c r="DH79" s="171">
        <v>1</v>
      </c>
      <c r="DI79" s="176">
        <f t="shared" si="185"/>
        <v>24.25</v>
      </c>
      <c r="DJ79" s="180"/>
      <c r="DK79" s="180"/>
      <c r="DL79" s="176">
        <f t="shared" si="186"/>
        <v>24.25</v>
      </c>
      <c r="DM79" s="171"/>
      <c r="DN79" s="171">
        <v>1</v>
      </c>
      <c r="DO79" s="177">
        <f t="shared" si="187"/>
        <v>23.25</v>
      </c>
      <c r="DP79" s="167"/>
      <c r="DQ79" s="171"/>
      <c r="DR79" s="171">
        <v>0.75</v>
      </c>
      <c r="DS79" s="177">
        <f t="shared" si="188"/>
        <v>22.5</v>
      </c>
      <c r="DT79" s="167"/>
      <c r="DU79" s="171"/>
      <c r="DV79" s="171"/>
      <c r="DW79" s="177">
        <f t="shared" si="189"/>
        <v>22.5</v>
      </c>
      <c r="DX79" s="171"/>
      <c r="DY79" s="171">
        <v>1</v>
      </c>
      <c r="DZ79" s="177">
        <f t="shared" si="190"/>
        <v>21.5</v>
      </c>
      <c r="EA79" s="168"/>
      <c r="EB79" s="168">
        <v>1</v>
      </c>
      <c r="EC79" s="175">
        <f t="shared" si="191"/>
        <v>20.5</v>
      </c>
      <c r="ED79" s="137"/>
      <c r="EE79" s="168"/>
      <c r="EF79" s="168">
        <v>1.25</v>
      </c>
      <c r="EG79" s="174">
        <f t="shared" si="192"/>
        <v>19.25</v>
      </c>
      <c r="EH79" s="168"/>
      <c r="EI79" s="168">
        <v>1.5</v>
      </c>
      <c r="EJ79" s="174">
        <f t="shared" si="193"/>
        <v>17.75</v>
      </c>
      <c r="EK79" s="181"/>
      <c r="EL79" s="181">
        <v>1</v>
      </c>
      <c r="EM79" s="182">
        <f t="shared" si="194"/>
        <v>16.75</v>
      </c>
      <c r="EN79" s="137"/>
      <c r="EO79" s="181"/>
      <c r="EP79" s="181">
        <f>1+1</f>
        <v>2</v>
      </c>
      <c r="EQ79" s="182">
        <f t="shared" si="195"/>
        <v>14.75</v>
      </c>
      <c r="ER79" s="183"/>
      <c r="ES79" s="183">
        <v>1</v>
      </c>
      <c r="ET79" s="184">
        <f t="shared" si="196"/>
        <v>13.75</v>
      </c>
      <c r="EU79" s="137"/>
      <c r="EV79" s="183"/>
      <c r="EW79" s="183">
        <v>1</v>
      </c>
      <c r="EX79" s="184">
        <f t="shared" si="197"/>
        <v>12.75</v>
      </c>
      <c r="EY79" s="233"/>
      <c r="EZ79" s="181"/>
      <c r="FA79" s="181">
        <v>1</v>
      </c>
      <c r="FB79" s="184">
        <f t="shared" si="198"/>
        <v>11.75</v>
      </c>
      <c r="FC79" s="181"/>
      <c r="FD79" s="181">
        <v>1.25</v>
      </c>
      <c r="FE79" s="182">
        <f t="shared" si="199"/>
        <v>10.5</v>
      </c>
      <c r="FF79" s="181"/>
      <c r="FG79" s="181">
        <v>1</v>
      </c>
      <c r="FH79" s="182">
        <f t="shared" si="200"/>
        <v>9.5</v>
      </c>
      <c r="FI79" s="181"/>
      <c r="FJ79" s="181">
        <v>1</v>
      </c>
      <c r="FK79" s="182">
        <f t="shared" si="201"/>
        <v>8.5</v>
      </c>
      <c r="FL79" s="181"/>
      <c r="FM79" s="181">
        <v>1</v>
      </c>
      <c r="FN79" s="182">
        <f t="shared" si="202"/>
        <v>7.5</v>
      </c>
      <c r="FO79" s="137"/>
      <c r="FP79" s="181"/>
      <c r="FQ79" s="181">
        <v>1.8</v>
      </c>
      <c r="FR79" s="182">
        <f t="shared" si="203"/>
        <v>5.7</v>
      </c>
      <c r="FS79" s="137"/>
      <c r="FT79" s="181"/>
      <c r="FU79" s="181">
        <v>1.25</v>
      </c>
      <c r="FV79" s="182">
        <f t="shared" si="204"/>
        <v>4.45</v>
      </c>
      <c r="FW79" s="167"/>
      <c r="FX79" s="181"/>
      <c r="FY79" s="181">
        <v>1</v>
      </c>
      <c r="FZ79" s="182">
        <f t="shared" si="205"/>
        <v>3.45</v>
      </c>
      <c r="GA79" s="181"/>
      <c r="GB79" s="181">
        <v>1.5</v>
      </c>
      <c r="GC79" s="182">
        <f t="shared" si="206"/>
        <v>1.9500000000000002</v>
      </c>
      <c r="GD79" s="181"/>
      <c r="GE79" s="181"/>
      <c r="GF79" s="188">
        <f t="shared" si="207"/>
        <v>1.9500000000000002</v>
      </c>
      <c r="GG79" s="167"/>
      <c r="GH79" s="181">
        <v>28.05</v>
      </c>
      <c r="GI79" s="181">
        <v>2</v>
      </c>
      <c r="GJ79" s="188">
        <f t="shared" si="269"/>
        <v>28</v>
      </c>
      <c r="GK79" s="142" t="s">
        <v>363</v>
      </c>
      <c r="GL79" s="181"/>
      <c r="GM79" s="181"/>
      <c r="GN79" s="182">
        <f t="shared" si="270"/>
        <v>28</v>
      </c>
      <c r="GO79" s="181"/>
      <c r="GP79" s="181">
        <v>1.25</v>
      </c>
      <c r="GQ79" s="182">
        <f t="shared" si="208"/>
        <v>26.75</v>
      </c>
      <c r="GR79" s="181"/>
      <c r="GS79" s="181">
        <v>1</v>
      </c>
      <c r="GT79" s="182">
        <f t="shared" si="209"/>
        <v>25.75</v>
      </c>
      <c r="GU79" s="181"/>
      <c r="GV79" s="181">
        <v>1</v>
      </c>
      <c r="GW79" s="182">
        <f t="shared" si="210"/>
        <v>24.75</v>
      </c>
      <c r="GX79" s="181"/>
      <c r="GY79" s="181">
        <v>1.25</v>
      </c>
      <c r="GZ79" s="182">
        <f t="shared" si="211"/>
        <v>23.5</v>
      </c>
      <c r="HA79" s="168"/>
      <c r="HB79" s="181">
        <v>1.25</v>
      </c>
      <c r="HC79" s="182">
        <f t="shared" si="212"/>
        <v>22.25</v>
      </c>
      <c r="HD79" s="168"/>
      <c r="HE79" s="181">
        <v>1.25</v>
      </c>
      <c r="HF79" s="182">
        <f t="shared" si="213"/>
        <v>21</v>
      </c>
      <c r="HG79" s="181"/>
      <c r="HH79" s="181">
        <v>1</v>
      </c>
      <c r="HI79" s="182">
        <f t="shared" si="154"/>
        <v>20</v>
      </c>
      <c r="HJ79" s="181"/>
      <c r="HK79" s="181">
        <v>1.25</v>
      </c>
      <c r="HL79" s="182">
        <f t="shared" si="155"/>
        <v>18.75</v>
      </c>
      <c r="HM79" s="167"/>
      <c r="HN79" s="181"/>
      <c r="HO79" s="181">
        <v>1</v>
      </c>
      <c r="HP79" s="182">
        <f t="shared" si="214"/>
        <v>17.75</v>
      </c>
      <c r="HQ79" s="181"/>
      <c r="HR79" s="181"/>
      <c r="HS79" s="181">
        <v>1</v>
      </c>
      <c r="HT79" s="182">
        <f t="shared" si="215"/>
        <v>16.75</v>
      </c>
      <c r="HU79" s="181"/>
      <c r="HV79" s="181"/>
      <c r="HW79" s="181">
        <v>1</v>
      </c>
      <c r="HX79" s="182">
        <f t="shared" si="216"/>
        <v>15.75</v>
      </c>
      <c r="HY79" s="181"/>
      <c r="HZ79" s="181">
        <f>1+1</f>
        <v>2</v>
      </c>
      <c r="IA79" s="182">
        <f t="shared" si="217"/>
        <v>13.75</v>
      </c>
      <c r="IB79" s="181"/>
      <c r="IC79" s="181">
        <v>1.25</v>
      </c>
      <c r="ID79" s="182">
        <f t="shared" si="218"/>
        <v>12.5</v>
      </c>
      <c r="IE79" s="168"/>
      <c r="IF79" s="168">
        <v>1.25</v>
      </c>
      <c r="IG79" s="175">
        <f t="shared" si="219"/>
        <v>11.25</v>
      </c>
      <c r="IH79" s="167"/>
      <c r="II79" s="168"/>
      <c r="IJ79" s="168">
        <v>1</v>
      </c>
      <c r="IK79" s="175">
        <f t="shared" si="220"/>
        <v>10.25</v>
      </c>
      <c r="IL79" s="167"/>
      <c r="IM79" s="181"/>
      <c r="IN79" s="181">
        <v>1.25</v>
      </c>
      <c r="IO79" s="182">
        <f t="shared" si="221"/>
        <v>9</v>
      </c>
      <c r="IP79" s="181"/>
      <c r="IQ79" s="181">
        <v>1</v>
      </c>
      <c r="IR79" s="182">
        <f t="shared" si="156"/>
        <v>8</v>
      </c>
      <c r="IS79" s="181"/>
      <c r="IT79" s="181">
        <v>1</v>
      </c>
      <c r="IU79" s="182">
        <f t="shared" si="157"/>
        <v>7</v>
      </c>
      <c r="IV79" s="181"/>
      <c r="IW79" s="181">
        <v>1</v>
      </c>
      <c r="IX79" s="182">
        <f t="shared" si="158"/>
        <v>6</v>
      </c>
      <c r="IY79" s="166"/>
      <c r="IZ79" s="166">
        <v>1</v>
      </c>
      <c r="JA79" s="189">
        <f t="shared" si="159"/>
        <v>5</v>
      </c>
      <c r="JB79" s="166"/>
      <c r="JC79" s="166">
        <v>0.75</v>
      </c>
      <c r="JD79" s="189">
        <f t="shared" si="222"/>
        <v>4.25</v>
      </c>
      <c r="JE79" s="166"/>
      <c r="JF79" s="166">
        <v>1</v>
      </c>
      <c r="JG79" s="189">
        <f t="shared" si="223"/>
        <v>3.25</v>
      </c>
      <c r="JH79" s="171"/>
      <c r="JI79" s="171">
        <v>1</v>
      </c>
      <c r="JJ79" s="190">
        <f t="shared" si="224"/>
        <v>2.25</v>
      </c>
      <c r="JK79" s="167"/>
      <c r="JL79" s="171"/>
      <c r="JM79" s="171">
        <v>1.25</v>
      </c>
      <c r="JN79" s="190">
        <f t="shared" si="225"/>
        <v>1</v>
      </c>
      <c r="JO79" s="167"/>
      <c r="JP79" s="159">
        <v>29</v>
      </c>
      <c r="JQ79" s="159">
        <v>1</v>
      </c>
      <c r="JR79" s="191">
        <f t="shared" si="226"/>
        <v>29</v>
      </c>
      <c r="JS79" s="192"/>
      <c r="JT79" s="193"/>
      <c r="JU79" s="193">
        <f>1+1</f>
        <v>2</v>
      </c>
      <c r="JV79" s="194">
        <f t="shared" si="227"/>
        <v>27</v>
      </c>
      <c r="JW79" s="159"/>
      <c r="JX79" s="159">
        <v>1</v>
      </c>
      <c r="JY79" s="194">
        <f t="shared" si="228"/>
        <v>26</v>
      </c>
      <c r="JZ79" s="168"/>
      <c r="KA79" s="168">
        <v>1</v>
      </c>
      <c r="KB79" s="190">
        <f t="shared" si="229"/>
        <v>25</v>
      </c>
      <c r="KC79" s="192"/>
      <c r="KD79" s="168"/>
      <c r="KE79" s="168">
        <v>1</v>
      </c>
      <c r="KF79" s="190">
        <f t="shared" si="230"/>
        <v>24</v>
      </c>
      <c r="KG79" s="166"/>
      <c r="KH79" s="166">
        <v>1</v>
      </c>
      <c r="KI79" s="191">
        <f t="shared" si="231"/>
        <v>23</v>
      </c>
      <c r="KJ79" s="192"/>
      <c r="KK79" s="166"/>
      <c r="KL79" s="166">
        <v>1</v>
      </c>
      <c r="KM79" s="191">
        <f t="shared" si="232"/>
        <v>22</v>
      </c>
      <c r="KN79" s="192"/>
      <c r="KO79" s="166"/>
      <c r="KP79" s="166">
        <v>1</v>
      </c>
      <c r="KQ79" s="191">
        <f t="shared" si="233"/>
        <v>21</v>
      </c>
      <c r="KR79" s="168"/>
      <c r="KS79" s="168">
        <v>1</v>
      </c>
      <c r="KT79" s="174">
        <f t="shared" si="234"/>
        <v>20</v>
      </c>
      <c r="KU79" s="168"/>
      <c r="KV79" s="168"/>
      <c r="KW79" s="168">
        <v>1</v>
      </c>
      <c r="KX79" s="194">
        <f t="shared" si="235"/>
        <v>19</v>
      </c>
      <c r="KY79" s="193"/>
      <c r="KZ79" s="193"/>
      <c r="LA79" s="193">
        <v>1</v>
      </c>
      <c r="LB79" s="194">
        <f t="shared" si="236"/>
        <v>18</v>
      </c>
      <c r="LC79" s="193"/>
      <c r="LD79" s="193">
        <v>1.25</v>
      </c>
      <c r="LE79" s="194">
        <f t="shared" si="160"/>
        <v>16.75</v>
      </c>
      <c r="LF79" s="168"/>
      <c r="LG79" s="168">
        <v>1</v>
      </c>
      <c r="LH79" s="174">
        <f t="shared" si="161"/>
        <v>15.75</v>
      </c>
      <c r="LI79" s="195"/>
      <c r="LJ79" s="195">
        <v>1</v>
      </c>
      <c r="LK79" s="196">
        <f t="shared" si="237"/>
        <v>14.75</v>
      </c>
      <c r="LL79" s="168"/>
      <c r="LM79" s="168"/>
      <c r="LN79" s="168">
        <v>2</v>
      </c>
      <c r="LO79" s="174">
        <f t="shared" si="238"/>
        <v>12.75</v>
      </c>
      <c r="LP79" s="168"/>
      <c r="LQ79" s="168"/>
      <c r="LR79" s="168">
        <v>1.25</v>
      </c>
      <c r="LS79" s="174">
        <f t="shared" si="239"/>
        <v>11.5</v>
      </c>
      <c r="LT79" s="197"/>
      <c r="LU79" s="168"/>
      <c r="LV79" s="168">
        <v>1.25</v>
      </c>
      <c r="LW79" s="174">
        <f t="shared" si="240"/>
        <v>10.25</v>
      </c>
      <c r="LX79" s="197"/>
      <c r="LY79" s="168"/>
      <c r="LZ79" s="168">
        <v>1</v>
      </c>
      <c r="MA79" s="174">
        <f t="shared" si="241"/>
        <v>9.25</v>
      </c>
      <c r="MB79" s="197"/>
      <c r="MC79" s="168"/>
      <c r="MD79" s="168">
        <v>1</v>
      </c>
      <c r="ME79" s="174">
        <f t="shared" si="242"/>
        <v>8.25</v>
      </c>
      <c r="MF79" s="197"/>
      <c r="MG79" s="181"/>
      <c r="MH79" s="181"/>
      <c r="MI79" s="182">
        <f t="shared" si="243"/>
        <v>8.25</v>
      </c>
      <c r="MJ79" s="198"/>
      <c r="MK79" s="181"/>
      <c r="ML79" s="181">
        <v>1</v>
      </c>
      <c r="MM79" s="182">
        <f t="shared" si="244"/>
        <v>7.25</v>
      </c>
      <c r="MN79" s="198"/>
      <c r="MO79" s="168"/>
      <c r="MP79" s="168">
        <v>1</v>
      </c>
      <c r="MQ79" s="174">
        <f t="shared" si="245"/>
        <v>6.25</v>
      </c>
      <c r="MR79" s="197"/>
      <c r="MS79" s="168"/>
      <c r="MT79" s="168">
        <v>1.25</v>
      </c>
      <c r="MU79" s="174">
        <f t="shared" si="246"/>
        <v>5</v>
      </c>
      <c r="MV79" s="197"/>
      <c r="MW79" s="168"/>
      <c r="MX79" s="168">
        <v>1.25</v>
      </c>
      <c r="MY79" s="174">
        <f t="shared" si="247"/>
        <v>3.75</v>
      </c>
      <c r="MZ79" s="197"/>
      <c r="NA79" s="199"/>
      <c r="NB79" s="199">
        <v>1</v>
      </c>
      <c r="NC79" s="201">
        <f t="shared" si="271"/>
        <v>2.75</v>
      </c>
      <c r="ND79" s="200"/>
      <c r="NE79" s="199"/>
      <c r="NF79" s="199">
        <v>2</v>
      </c>
      <c r="NG79" s="201">
        <f t="shared" si="272"/>
        <v>0.75</v>
      </c>
      <c r="NH79" s="200"/>
      <c r="NI79" s="199">
        <v>29.25</v>
      </c>
      <c r="NJ79" s="199">
        <v>1</v>
      </c>
      <c r="NK79" s="201">
        <f t="shared" si="273"/>
        <v>29</v>
      </c>
      <c r="NL79" s="200"/>
      <c r="NM79" s="199"/>
      <c r="NN79" s="199">
        <v>1</v>
      </c>
      <c r="NO79" s="201">
        <f t="shared" si="274"/>
        <v>28</v>
      </c>
      <c r="NP79" s="200"/>
      <c r="NQ79" s="166"/>
      <c r="NR79" s="166">
        <f>1+1</f>
        <v>2</v>
      </c>
      <c r="NS79" s="189">
        <f t="shared" si="275"/>
        <v>26</v>
      </c>
      <c r="NT79" s="202"/>
      <c r="NU79" s="166"/>
      <c r="NV79" s="166">
        <v>1</v>
      </c>
      <c r="NW79" s="189">
        <f t="shared" si="248"/>
        <v>25</v>
      </c>
      <c r="NX79" s="202"/>
      <c r="NY79" s="166"/>
      <c r="NZ79" s="166">
        <v>1</v>
      </c>
      <c r="OA79" s="189">
        <f t="shared" si="249"/>
        <v>24</v>
      </c>
      <c r="OB79" s="202"/>
      <c r="OC79" s="166"/>
      <c r="OD79" s="166">
        <v>1.25</v>
      </c>
      <c r="OE79" s="189">
        <f t="shared" si="250"/>
        <v>22.75</v>
      </c>
      <c r="OF79" s="202"/>
      <c r="OG79" s="166"/>
      <c r="OH79" s="166"/>
      <c r="OI79" s="189">
        <f t="shared" si="251"/>
        <v>22.75</v>
      </c>
      <c r="OJ79" s="202"/>
      <c r="OK79" s="166"/>
      <c r="OL79" s="166">
        <v>1.25</v>
      </c>
      <c r="OM79" s="189">
        <f t="shared" si="252"/>
        <v>21.5</v>
      </c>
      <c r="ON79" s="202"/>
      <c r="OO79" s="166"/>
      <c r="OP79" s="166">
        <v>1.25</v>
      </c>
      <c r="OQ79" s="189">
        <f t="shared" si="276"/>
        <v>20.25</v>
      </c>
      <c r="OR79" s="202"/>
      <c r="OS79" s="166"/>
      <c r="OT79" s="166">
        <v>1.25</v>
      </c>
      <c r="OU79" s="189">
        <f t="shared" si="277"/>
        <v>19</v>
      </c>
      <c r="OV79" s="202"/>
      <c r="OW79" s="166"/>
      <c r="OX79" s="166">
        <v>1.25</v>
      </c>
      <c r="OY79" s="189">
        <f t="shared" si="278"/>
        <v>17.75</v>
      </c>
      <c r="OZ79" s="202"/>
      <c r="PA79" s="166"/>
      <c r="PB79" s="166">
        <v>1.25</v>
      </c>
      <c r="PC79" s="189">
        <f t="shared" si="279"/>
        <v>16.5</v>
      </c>
      <c r="PD79" s="202"/>
      <c r="PE79" s="166"/>
      <c r="PF79" s="166">
        <v>1</v>
      </c>
      <c r="PG79" s="189">
        <f t="shared" si="280"/>
        <v>15.5</v>
      </c>
      <c r="PH79" s="202"/>
      <c r="PI79" s="166"/>
      <c r="PJ79" s="166">
        <v>1.25</v>
      </c>
      <c r="PK79" s="189">
        <f t="shared" si="281"/>
        <v>14.25</v>
      </c>
      <c r="PL79" s="202"/>
      <c r="PM79" s="166"/>
      <c r="PN79" s="166">
        <v>1</v>
      </c>
      <c r="PO79" s="189">
        <f t="shared" si="282"/>
        <v>13.25</v>
      </c>
      <c r="PP79" s="202"/>
      <c r="PQ79" s="166"/>
      <c r="PR79" s="166">
        <v>1</v>
      </c>
      <c r="PS79" s="189">
        <f t="shared" si="283"/>
        <v>12.25</v>
      </c>
      <c r="PT79" s="202"/>
      <c r="PU79" s="166"/>
      <c r="PV79" s="166">
        <f>1+1.25</f>
        <v>2.25</v>
      </c>
      <c r="PW79" s="189">
        <f t="shared" si="284"/>
        <v>10</v>
      </c>
      <c r="PX79" s="202"/>
      <c r="PY79" s="166"/>
      <c r="PZ79" s="166">
        <v>1.25</v>
      </c>
      <c r="QA79" s="189">
        <f t="shared" si="285"/>
        <v>8.75</v>
      </c>
      <c r="QB79" s="202"/>
      <c r="QC79" s="166"/>
      <c r="QD79" s="166">
        <v>1.25</v>
      </c>
      <c r="QE79" s="189">
        <f t="shared" si="286"/>
        <v>7.5</v>
      </c>
      <c r="QF79" s="202"/>
      <c r="QG79" s="166"/>
      <c r="QH79" s="166"/>
      <c r="QI79" s="189">
        <f t="shared" si="287"/>
        <v>7.5</v>
      </c>
      <c r="QJ79" s="202"/>
      <c r="QK79" s="166"/>
      <c r="QL79" s="166">
        <v>1.25</v>
      </c>
      <c r="QM79" s="189">
        <f t="shared" si="288"/>
        <v>6.25</v>
      </c>
      <c r="QN79" s="202"/>
      <c r="QO79" s="166"/>
      <c r="QP79" s="166">
        <v>1</v>
      </c>
      <c r="QQ79" s="189">
        <f t="shared" si="289"/>
        <v>5.25</v>
      </c>
      <c r="QR79" s="202"/>
      <c r="QS79" s="203"/>
      <c r="QT79" s="166">
        <v>1</v>
      </c>
      <c r="QU79" s="189">
        <f t="shared" si="290"/>
        <v>4.25</v>
      </c>
      <c r="QV79" s="202"/>
      <c r="QW79" s="203"/>
      <c r="QX79" s="166">
        <v>1.25</v>
      </c>
      <c r="QY79" s="189">
        <f t="shared" si="291"/>
        <v>3</v>
      </c>
      <c r="QZ79" s="202"/>
      <c r="RA79" s="203"/>
      <c r="RB79" s="166">
        <v>1.5</v>
      </c>
      <c r="RC79" s="189">
        <f t="shared" si="292"/>
        <v>1.5</v>
      </c>
      <c r="RD79" s="202"/>
      <c r="RE79" s="203">
        <v>3</v>
      </c>
      <c r="RF79" s="166">
        <v>1</v>
      </c>
      <c r="RG79" s="189">
        <f t="shared" si="293"/>
        <v>3.5</v>
      </c>
      <c r="RH79" s="202"/>
      <c r="RI79" s="203"/>
      <c r="RJ79" s="166"/>
      <c r="RK79" s="189">
        <f t="shared" si="294"/>
        <v>3.5</v>
      </c>
      <c r="RL79" s="202"/>
      <c r="RM79" s="203"/>
      <c r="RN79" s="166">
        <v>0.75</v>
      </c>
      <c r="RO79" s="189">
        <f t="shared" si="295"/>
        <v>2.75</v>
      </c>
      <c r="RP79" s="202"/>
      <c r="RQ79" s="203"/>
      <c r="RR79" s="166">
        <v>1.75</v>
      </c>
      <c r="RS79" s="189">
        <f t="shared" si="296"/>
        <v>1</v>
      </c>
      <c r="RT79" s="202"/>
      <c r="RU79" s="203">
        <v>29</v>
      </c>
      <c r="RV79" s="166">
        <v>1</v>
      </c>
      <c r="RW79" s="189">
        <f t="shared" si="297"/>
        <v>29</v>
      </c>
      <c r="RX79" s="202"/>
      <c r="RY79" s="203"/>
      <c r="RZ79" s="166">
        <v>1</v>
      </c>
      <c r="SA79" s="189">
        <f t="shared" si="253"/>
        <v>28</v>
      </c>
      <c r="SB79" s="202"/>
      <c r="SC79" s="203"/>
      <c r="SD79" s="166">
        <f>1+1</f>
        <v>2</v>
      </c>
      <c r="SE79" s="189">
        <f t="shared" si="254"/>
        <v>26</v>
      </c>
      <c r="SF79" s="202"/>
      <c r="SG79" s="203"/>
      <c r="SH79" s="166">
        <v>0.75</v>
      </c>
      <c r="SI79" s="189">
        <f t="shared" si="255"/>
        <v>25.25</v>
      </c>
      <c r="SJ79" s="202"/>
      <c r="SK79" s="203"/>
      <c r="SL79" s="166">
        <v>0.25</v>
      </c>
      <c r="SM79" s="189">
        <f t="shared" si="256"/>
        <v>25</v>
      </c>
      <c r="SN79" s="202"/>
      <c r="SO79" s="203"/>
      <c r="SP79" s="166">
        <v>1</v>
      </c>
      <c r="SQ79" s="189">
        <f t="shared" si="257"/>
        <v>24</v>
      </c>
      <c r="SR79" s="202"/>
      <c r="SS79" s="203"/>
      <c r="ST79" s="166">
        <v>0.75</v>
      </c>
      <c r="SU79" s="189">
        <f t="shared" si="258"/>
        <v>23.25</v>
      </c>
      <c r="SV79" s="202"/>
      <c r="SW79" s="203"/>
      <c r="SX79" s="166">
        <v>1.25</v>
      </c>
      <c r="SY79" s="189">
        <f t="shared" si="259"/>
        <v>22</v>
      </c>
      <c r="SZ79" s="202"/>
      <c r="TA79" s="203"/>
      <c r="TB79" s="166">
        <v>1.25</v>
      </c>
      <c r="TC79" s="189">
        <f t="shared" si="260"/>
        <v>20.75</v>
      </c>
      <c r="TD79" s="202"/>
      <c r="TE79" s="204">
        <f t="shared" si="261"/>
        <v>27.8</v>
      </c>
      <c r="TF79" s="205">
        <f t="shared" si="262"/>
        <v>1.0692307692307692</v>
      </c>
      <c r="TG79" s="123"/>
      <c r="TH79" s="204">
        <f t="shared" si="263"/>
        <v>29.5</v>
      </c>
      <c r="TI79" s="205">
        <f t="shared" si="264"/>
        <v>1.1346153846153846</v>
      </c>
      <c r="TJ79" s="124"/>
      <c r="TK79" s="204">
        <f t="shared" si="265"/>
        <v>29.5</v>
      </c>
      <c r="TL79" s="205">
        <f t="shared" si="266"/>
        <v>1.0925925925925926</v>
      </c>
      <c r="TM79" s="124"/>
      <c r="TN79" s="204">
        <f t="shared" si="267"/>
        <v>86.8</v>
      </c>
      <c r="TO79" s="205">
        <f t="shared" si="268"/>
        <v>1.0987341772151897</v>
      </c>
    </row>
    <row r="80" spans="1:535" ht="29.25" hidden="1" thickBot="1" x14ac:dyDescent="0.5">
      <c r="A80" s="207">
        <v>76</v>
      </c>
      <c r="B80" s="298" t="s">
        <v>364</v>
      </c>
      <c r="C80" s="222" t="s">
        <v>122</v>
      </c>
      <c r="D80" s="211">
        <v>45</v>
      </c>
      <c r="E80" s="223"/>
      <c r="F80" s="224">
        <v>45</v>
      </c>
      <c r="G80" s="211">
        <f t="shared" si="149"/>
        <v>0</v>
      </c>
      <c r="H80" s="225"/>
      <c r="I80" s="223"/>
      <c r="J80" s="224"/>
      <c r="K80" s="211">
        <v>0</v>
      </c>
      <c r="L80" s="225"/>
      <c r="M80" s="223"/>
      <c r="N80" s="224"/>
      <c r="O80" s="211">
        <v>0</v>
      </c>
      <c r="P80" s="226"/>
      <c r="Q80" s="223"/>
      <c r="R80" s="224"/>
      <c r="S80" s="211">
        <v>0</v>
      </c>
      <c r="T80" s="225"/>
      <c r="U80" s="227"/>
      <c r="V80" s="246"/>
      <c r="W80" s="165">
        <f t="shared" si="150"/>
        <v>0</v>
      </c>
      <c r="X80" s="229"/>
      <c r="Y80" s="229"/>
      <c r="Z80" s="165">
        <f t="shared" si="162"/>
        <v>0</v>
      </c>
      <c r="AA80" s="137"/>
      <c r="AB80" s="138"/>
      <c r="AC80" s="169">
        <f t="shared" si="163"/>
        <v>0</v>
      </c>
      <c r="AD80" s="137"/>
      <c r="AE80" s="138"/>
      <c r="AF80" s="169">
        <f t="shared" si="164"/>
        <v>0</v>
      </c>
      <c r="AG80" s="138"/>
      <c r="AH80" s="138"/>
      <c r="AI80" s="170">
        <f t="shared" si="165"/>
        <v>0</v>
      </c>
      <c r="AJ80" s="137"/>
      <c r="AK80" s="137"/>
      <c r="AL80" s="141"/>
      <c r="AM80" s="172">
        <f t="shared" si="166"/>
        <v>0</v>
      </c>
      <c r="AN80" s="137"/>
      <c r="AO80" s="141"/>
      <c r="AP80" s="141"/>
      <c r="AQ80" s="172">
        <f t="shared" si="167"/>
        <v>0</v>
      </c>
      <c r="AR80" s="141"/>
      <c r="AS80" s="137"/>
      <c r="AT80" s="141"/>
      <c r="AU80" s="172">
        <f t="shared" si="168"/>
        <v>0</v>
      </c>
      <c r="AV80" s="138"/>
      <c r="AW80" s="138"/>
      <c r="AX80" s="138"/>
      <c r="AY80" s="169">
        <f t="shared" si="169"/>
        <v>0</v>
      </c>
      <c r="AZ80" s="138"/>
      <c r="BA80" s="138"/>
      <c r="BB80" s="169">
        <f t="shared" si="170"/>
        <v>0</v>
      </c>
      <c r="BC80" s="138"/>
      <c r="BD80" s="138"/>
      <c r="BE80" s="169">
        <f t="shared" si="171"/>
        <v>0</v>
      </c>
      <c r="BF80" s="138">
        <v>60</v>
      </c>
      <c r="BG80" s="138">
        <v>55</v>
      </c>
      <c r="BH80" s="174">
        <f t="shared" si="152"/>
        <v>5</v>
      </c>
      <c r="BI80" s="138"/>
      <c r="BJ80" s="138">
        <v>3</v>
      </c>
      <c r="BK80" s="174">
        <f t="shared" si="172"/>
        <v>2</v>
      </c>
      <c r="BL80" s="138"/>
      <c r="BM80" s="138">
        <v>1</v>
      </c>
      <c r="BN80" s="174">
        <f t="shared" si="173"/>
        <v>1</v>
      </c>
      <c r="BO80" s="138"/>
      <c r="BP80" s="138"/>
      <c r="BQ80" s="174">
        <f t="shared" si="174"/>
        <v>1</v>
      </c>
      <c r="BR80" s="138"/>
      <c r="BS80" s="138"/>
      <c r="BT80" s="174">
        <f t="shared" si="151"/>
        <v>1</v>
      </c>
      <c r="BU80" s="138"/>
      <c r="BV80" s="138"/>
      <c r="BW80" s="174">
        <f t="shared" si="175"/>
        <v>1</v>
      </c>
      <c r="BX80" s="138"/>
      <c r="BY80" s="138"/>
      <c r="BZ80" s="174">
        <f t="shared" si="176"/>
        <v>1</v>
      </c>
      <c r="CA80" s="138"/>
      <c r="CB80" s="138"/>
      <c r="CC80" s="175">
        <f t="shared" si="177"/>
        <v>1</v>
      </c>
      <c r="CD80" s="141"/>
      <c r="CE80" s="141"/>
      <c r="CF80" s="176">
        <f t="shared" si="178"/>
        <v>1</v>
      </c>
      <c r="CG80" s="141"/>
      <c r="CH80" s="141"/>
      <c r="CI80" s="176">
        <f t="shared" si="179"/>
        <v>1</v>
      </c>
      <c r="CJ80" s="141"/>
      <c r="CK80" s="141"/>
      <c r="CL80" s="177">
        <f t="shared" si="180"/>
        <v>1</v>
      </c>
      <c r="CM80" s="141"/>
      <c r="CN80" s="141"/>
      <c r="CO80" s="141"/>
      <c r="CP80" s="177">
        <f t="shared" si="181"/>
        <v>1</v>
      </c>
      <c r="CQ80" s="141"/>
      <c r="CR80" s="141"/>
      <c r="CS80" s="141"/>
      <c r="CT80" s="176">
        <f t="shared" si="182"/>
        <v>1</v>
      </c>
      <c r="CU80" s="230"/>
      <c r="CV80" s="141"/>
      <c r="CW80" s="141"/>
      <c r="CX80" s="176">
        <f t="shared" si="183"/>
        <v>1</v>
      </c>
      <c r="CY80" s="141"/>
      <c r="CZ80" s="141"/>
      <c r="DA80" s="141"/>
      <c r="DB80" s="176">
        <f t="shared" si="153"/>
        <v>1</v>
      </c>
      <c r="DC80" s="141"/>
      <c r="DD80" s="141"/>
      <c r="DE80" s="175">
        <f t="shared" si="184"/>
        <v>1</v>
      </c>
      <c r="DF80" s="179"/>
      <c r="DG80" s="141"/>
      <c r="DH80" s="141"/>
      <c r="DI80" s="176">
        <f t="shared" si="185"/>
        <v>1</v>
      </c>
      <c r="DJ80" s="180"/>
      <c r="DK80" s="180"/>
      <c r="DL80" s="176">
        <f t="shared" si="186"/>
        <v>1</v>
      </c>
      <c r="DM80" s="141"/>
      <c r="DN80" s="141"/>
      <c r="DO80" s="177">
        <f t="shared" si="187"/>
        <v>1</v>
      </c>
      <c r="DP80" s="137"/>
      <c r="DQ80" s="141"/>
      <c r="DR80" s="141"/>
      <c r="DS80" s="177">
        <f t="shared" si="188"/>
        <v>1</v>
      </c>
      <c r="DT80" s="137"/>
      <c r="DU80" s="141"/>
      <c r="DV80" s="141"/>
      <c r="DW80" s="177">
        <f t="shared" si="189"/>
        <v>1</v>
      </c>
      <c r="DX80" s="141"/>
      <c r="DY80" s="141"/>
      <c r="DZ80" s="177">
        <f t="shared" si="190"/>
        <v>1</v>
      </c>
      <c r="EA80" s="138"/>
      <c r="EB80" s="138"/>
      <c r="EC80" s="175">
        <f t="shared" si="191"/>
        <v>1</v>
      </c>
      <c r="ED80" s="137"/>
      <c r="EE80" s="138"/>
      <c r="EF80" s="138"/>
      <c r="EG80" s="174">
        <f t="shared" si="192"/>
        <v>1</v>
      </c>
      <c r="EH80" s="138"/>
      <c r="EI80" s="138"/>
      <c r="EJ80" s="174">
        <f t="shared" si="193"/>
        <v>1</v>
      </c>
      <c r="EK80" s="231"/>
      <c r="EL80" s="231"/>
      <c r="EM80" s="182">
        <f t="shared" si="194"/>
        <v>1</v>
      </c>
      <c r="EN80" s="137"/>
      <c r="EO80" s="231"/>
      <c r="EP80" s="231"/>
      <c r="EQ80" s="182">
        <f t="shared" si="195"/>
        <v>1</v>
      </c>
      <c r="ER80" s="232"/>
      <c r="ES80" s="232"/>
      <c r="ET80" s="184">
        <f t="shared" si="196"/>
        <v>1</v>
      </c>
      <c r="EU80" s="137"/>
      <c r="EV80" s="232">
        <v>49</v>
      </c>
      <c r="EW80" s="232">
        <v>43</v>
      </c>
      <c r="EX80" s="184">
        <f t="shared" si="197"/>
        <v>7</v>
      </c>
      <c r="EY80" s="233"/>
      <c r="EZ80" s="231"/>
      <c r="FA80" s="231">
        <v>1</v>
      </c>
      <c r="FB80" s="184">
        <f t="shared" si="198"/>
        <v>6</v>
      </c>
      <c r="FC80" s="231"/>
      <c r="FD80" s="231">
        <v>2</v>
      </c>
      <c r="FE80" s="182">
        <f t="shared" si="199"/>
        <v>4</v>
      </c>
      <c r="FF80" s="231"/>
      <c r="FG80" s="231"/>
      <c r="FH80" s="182">
        <f t="shared" si="200"/>
        <v>4</v>
      </c>
      <c r="FI80" s="231"/>
      <c r="FJ80" s="231"/>
      <c r="FK80" s="182">
        <f t="shared" si="201"/>
        <v>4</v>
      </c>
      <c r="FL80" s="231"/>
      <c r="FM80" s="231"/>
      <c r="FN80" s="182">
        <f t="shared" si="202"/>
        <v>4</v>
      </c>
      <c r="FO80" s="137"/>
      <c r="FP80" s="231"/>
      <c r="FQ80" s="231">
        <v>2</v>
      </c>
      <c r="FR80" s="182">
        <f t="shared" si="203"/>
        <v>2</v>
      </c>
      <c r="FS80" s="137"/>
      <c r="FT80" s="231"/>
      <c r="FU80" s="231">
        <v>1</v>
      </c>
      <c r="FV80" s="182">
        <f t="shared" si="204"/>
        <v>1</v>
      </c>
      <c r="FW80" s="137"/>
      <c r="FX80" s="231"/>
      <c r="FY80" s="231"/>
      <c r="FZ80" s="182">
        <f t="shared" si="205"/>
        <v>1</v>
      </c>
      <c r="GA80" s="231"/>
      <c r="GB80" s="231"/>
      <c r="GC80" s="182">
        <f t="shared" si="206"/>
        <v>1</v>
      </c>
      <c r="GD80" s="231"/>
      <c r="GE80" s="231"/>
      <c r="GF80" s="188">
        <f t="shared" si="207"/>
        <v>1</v>
      </c>
      <c r="GG80" s="137"/>
      <c r="GH80" s="231"/>
      <c r="GI80" s="231"/>
      <c r="GJ80" s="188">
        <f t="shared" si="269"/>
        <v>1</v>
      </c>
      <c r="GK80" s="137"/>
      <c r="GL80" s="231"/>
      <c r="GM80" s="231"/>
      <c r="GN80" s="182">
        <f t="shared" si="270"/>
        <v>1</v>
      </c>
      <c r="GO80" s="231"/>
      <c r="GP80" s="231"/>
      <c r="GQ80" s="182">
        <f t="shared" si="208"/>
        <v>1</v>
      </c>
      <c r="GR80" s="231"/>
      <c r="GS80" s="231"/>
      <c r="GT80" s="182">
        <f t="shared" si="209"/>
        <v>1</v>
      </c>
      <c r="GU80" s="231"/>
      <c r="GV80" s="231"/>
      <c r="GW80" s="182">
        <f t="shared" si="210"/>
        <v>1</v>
      </c>
      <c r="GX80" s="231"/>
      <c r="GY80" s="231"/>
      <c r="GZ80" s="182">
        <f t="shared" si="211"/>
        <v>1</v>
      </c>
      <c r="HA80" s="138"/>
      <c r="HB80" s="231"/>
      <c r="HC80" s="182">
        <f t="shared" si="212"/>
        <v>1</v>
      </c>
      <c r="HD80" s="138"/>
      <c r="HE80" s="231">
        <v>1</v>
      </c>
      <c r="HF80" s="182">
        <f t="shared" si="213"/>
        <v>0</v>
      </c>
      <c r="HG80" s="231"/>
      <c r="HH80" s="231"/>
      <c r="HI80" s="182">
        <f t="shared" si="154"/>
        <v>0</v>
      </c>
      <c r="HJ80" s="231"/>
      <c r="HK80" s="231"/>
      <c r="HL80" s="182">
        <f t="shared" si="155"/>
        <v>0</v>
      </c>
      <c r="HM80" s="137"/>
      <c r="HN80" s="231"/>
      <c r="HO80" s="231"/>
      <c r="HP80" s="182">
        <f t="shared" si="214"/>
        <v>0</v>
      </c>
      <c r="HQ80" s="231"/>
      <c r="HR80" s="231"/>
      <c r="HS80" s="231"/>
      <c r="HT80" s="182">
        <f t="shared" si="215"/>
        <v>0</v>
      </c>
      <c r="HU80" s="231"/>
      <c r="HV80" s="231"/>
      <c r="HW80" s="231"/>
      <c r="HX80" s="182">
        <f t="shared" si="216"/>
        <v>0</v>
      </c>
      <c r="HY80" s="231"/>
      <c r="HZ80" s="231"/>
      <c r="IA80" s="182">
        <f t="shared" si="217"/>
        <v>0</v>
      </c>
      <c r="IB80" s="231"/>
      <c r="IC80" s="231"/>
      <c r="ID80" s="182">
        <f t="shared" si="218"/>
        <v>0</v>
      </c>
      <c r="IE80" s="138">
        <v>53</v>
      </c>
      <c r="IF80" s="138">
        <v>47</v>
      </c>
      <c r="IG80" s="175">
        <f t="shared" si="219"/>
        <v>6</v>
      </c>
      <c r="IH80" s="137"/>
      <c r="II80" s="138"/>
      <c r="IJ80" s="138">
        <v>4</v>
      </c>
      <c r="IK80" s="175">
        <f t="shared" si="220"/>
        <v>2</v>
      </c>
      <c r="IL80" s="137"/>
      <c r="IM80" s="231"/>
      <c r="IN80" s="231">
        <v>2</v>
      </c>
      <c r="IO80" s="182">
        <f t="shared" si="221"/>
        <v>0</v>
      </c>
      <c r="IP80" s="231"/>
      <c r="IQ80" s="231"/>
      <c r="IR80" s="182">
        <f t="shared" si="156"/>
        <v>0</v>
      </c>
      <c r="IS80" s="231"/>
      <c r="IT80" s="231"/>
      <c r="IU80" s="182">
        <f t="shared" si="157"/>
        <v>0</v>
      </c>
      <c r="IV80" s="231"/>
      <c r="IW80" s="231"/>
      <c r="IX80" s="182">
        <f t="shared" si="158"/>
        <v>0</v>
      </c>
      <c r="IY80" s="234"/>
      <c r="IZ80" s="234"/>
      <c r="JA80" s="189">
        <f t="shared" si="159"/>
        <v>0</v>
      </c>
      <c r="JB80" s="234"/>
      <c r="JC80" s="234"/>
      <c r="JD80" s="189">
        <f t="shared" si="222"/>
        <v>0</v>
      </c>
      <c r="JE80" s="234"/>
      <c r="JF80" s="234"/>
      <c r="JG80" s="189">
        <f t="shared" si="223"/>
        <v>0</v>
      </c>
      <c r="JH80" s="141"/>
      <c r="JI80" s="141"/>
      <c r="JJ80" s="190">
        <f t="shared" si="224"/>
        <v>0</v>
      </c>
      <c r="JK80" s="137"/>
      <c r="JL80" s="141"/>
      <c r="JM80" s="141"/>
      <c r="JN80" s="190">
        <f t="shared" si="225"/>
        <v>0</v>
      </c>
      <c r="JO80" s="137"/>
      <c r="JP80" s="235"/>
      <c r="JQ80" s="235"/>
      <c r="JR80" s="191">
        <f t="shared" si="226"/>
        <v>0</v>
      </c>
      <c r="JS80" s="155"/>
      <c r="JT80" s="236"/>
      <c r="JU80" s="236"/>
      <c r="JV80" s="194">
        <f t="shared" si="227"/>
        <v>0</v>
      </c>
      <c r="JW80" s="235"/>
      <c r="JX80" s="235"/>
      <c r="JY80" s="194">
        <f t="shared" si="228"/>
        <v>0</v>
      </c>
      <c r="JZ80" s="138"/>
      <c r="KA80" s="138"/>
      <c r="KB80" s="190">
        <f t="shared" si="229"/>
        <v>0</v>
      </c>
      <c r="KC80" s="155"/>
      <c r="KD80" s="138"/>
      <c r="KE80" s="138"/>
      <c r="KF80" s="190">
        <f t="shared" si="230"/>
        <v>0</v>
      </c>
      <c r="KG80" s="234"/>
      <c r="KH80" s="234"/>
      <c r="KI80" s="191">
        <f t="shared" si="231"/>
        <v>0</v>
      </c>
      <c r="KJ80" s="155"/>
      <c r="KK80" s="234"/>
      <c r="KL80" s="234"/>
      <c r="KM80" s="191">
        <f t="shared" si="232"/>
        <v>0</v>
      </c>
      <c r="KN80" s="155"/>
      <c r="KO80" s="234"/>
      <c r="KP80" s="234"/>
      <c r="KQ80" s="191">
        <f t="shared" si="233"/>
        <v>0</v>
      </c>
      <c r="KR80" s="138"/>
      <c r="KS80" s="138"/>
      <c r="KT80" s="174">
        <f t="shared" si="234"/>
        <v>0</v>
      </c>
      <c r="KU80" s="138"/>
      <c r="KV80" s="138"/>
      <c r="KW80" s="138"/>
      <c r="KX80" s="194">
        <f t="shared" si="235"/>
        <v>0</v>
      </c>
      <c r="KY80" s="236"/>
      <c r="KZ80" s="236"/>
      <c r="LA80" s="236"/>
      <c r="LB80" s="194">
        <f t="shared" si="236"/>
        <v>0</v>
      </c>
      <c r="LC80" s="236"/>
      <c r="LD80" s="236"/>
      <c r="LE80" s="194">
        <f t="shared" si="160"/>
        <v>0</v>
      </c>
      <c r="LF80" s="138"/>
      <c r="LG80" s="138"/>
      <c r="LH80" s="174">
        <f t="shared" si="161"/>
        <v>0</v>
      </c>
      <c r="LI80" s="237"/>
      <c r="LJ80" s="237"/>
      <c r="LK80" s="196">
        <f t="shared" si="237"/>
        <v>0</v>
      </c>
      <c r="LL80" s="138"/>
      <c r="LM80" s="138"/>
      <c r="LN80" s="138"/>
      <c r="LO80" s="174">
        <f t="shared" si="238"/>
        <v>0</v>
      </c>
      <c r="LP80" s="138"/>
      <c r="LQ80" s="138">
        <v>49</v>
      </c>
      <c r="LR80" s="138">
        <v>46</v>
      </c>
      <c r="LS80" s="174">
        <f t="shared" si="239"/>
        <v>3</v>
      </c>
      <c r="LT80" s="238"/>
      <c r="LU80" s="138"/>
      <c r="LV80" s="138">
        <v>2</v>
      </c>
      <c r="LW80" s="174">
        <f t="shared" si="240"/>
        <v>1</v>
      </c>
      <c r="LX80" s="238"/>
      <c r="LY80" s="138"/>
      <c r="LZ80" s="138"/>
      <c r="MA80" s="174">
        <f t="shared" si="241"/>
        <v>1</v>
      </c>
      <c r="MB80" s="238"/>
      <c r="MC80" s="138"/>
      <c r="MD80" s="138"/>
      <c r="ME80" s="174">
        <f t="shared" si="242"/>
        <v>1</v>
      </c>
      <c r="MF80" s="238"/>
      <c r="MG80" s="231"/>
      <c r="MH80" s="231"/>
      <c r="MI80" s="182">
        <f t="shared" si="243"/>
        <v>1</v>
      </c>
      <c r="MJ80" s="239"/>
      <c r="MK80" s="231"/>
      <c r="ML80" s="231"/>
      <c r="MM80" s="182">
        <f t="shared" si="244"/>
        <v>1</v>
      </c>
      <c r="MN80" s="239"/>
      <c r="MO80" s="138"/>
      <c r="MP80" s="138"/>
      <c r="MQ80" s="174">
        <f t="shared" si="245"/>
        <v>1</v>
      </c>
      <c r="MR80" s="238"/>
      <c r="MS80" s="138"/>
      <c r="MT80" s="138"/>
      <c r="MU80" s="174">
        <f t="shared" si="246"/>
        <v>1</v>
      </c>
      <c r="MV80" s="238"/>
      <c r="MW80" s="138"/>
      <c r="MX80" s="138"/>
      <c r="MY80" s="174">
        <f t="shared" si="247"/>
        <v>1</v>
      </c>
      <c r="MZ80" s="238"/>
      <c r="NA80" s="240"/>
      <c r="NB80" s="240"/>
      <c r="NC80" s="201">
        <f t="shared" si="271"/>
        <v>1</v>
      </c>
      <c r="ND80" s="241"/>
      <c r="NE80" s="240"/>
      <c r="NF80" s="240"/>
      <c r="NG80" s="201">
        <f t="shared" si="272"/>
        <v>1</v>
      </c>
      <c r="NH80" s="241"/>
      <c r="NI80" s="240"/>
      <c r="NJ80" s="240"/>
      <c r="NK80" s="201">
        <f t="shared" si="273"/>
        <v>1</v>
      </c>
      <c r="NL80" s="241"/>
      <c r="NM80" s="240"/>
      <c r="NN80" s="240"/>
      <c r="NO80" s="201">
        <f t="shared" si="274"/>
        <v>1</v>
      </c>
      <c r="NP80" s="241"/>
      <c r="NQ80" s="234"/>
      <c r="NR80" s="234"/>
      <c r="NS80" s="189">
        <f t="shared" si="275"/>
        <v>1</v>
      </c>
      <c r="NT80" s="242"/>
      <c r="NU80" s="234"/>
      <c r="NV80" s="234"/>
      <c r="NW80" s="189">
        <f t="shared" si="248"/>
        <v>1</v>
      </c>
      <c r="NX80" s="242"/>
      <c r="NY80" s="234"/>
      <c r="NZ80" s="234">
        <v>1</v>
      </c>
      <c r="OA80" s="189">
        <f t="shared" si="249"/>
        <v>0</v>
      </c>
      <c r="OB80" s="242"/>
      <c r="OC80" s="234"/>
      <c r="OD80" s="234"/>
      <c r="OE80" s="189">
        <f t="shared" si="250"/>
        <v>0</v>
      </c>
      <c r="OF80" s="242"/>
      <c r="OG80" s="234"/>
      <c r="OH80" s="234"/>
      <c r="OI80" s="189">
        <f t="shared" si="251"/>
        <v>0</v>
      </c>
      <c r="OJ80" s="242"/>
      <c r="OK80" s="234"/>
      <c r="OL80" s="234"/>
      <c r="OM80" s="189">
        <f t="shared" si="252"/>
        <v>0</v>
      </c>
      <c r="ON80" s="242"/>
      <c r="OO80" s="234"/>
      <c r="OP80" s="234"/>
      <c r="OQ80" s="189">
        <f t="shared" si="276"/>
        <v>0</v>
      </c>
      <c r="OR80" s="242"/>
      <c r="OS80" s="234"/>
      <c r="OT80" s="234"/>
      <c r="OU80" s="189">
        <f t="shared" si="277"/>
        <v>0</v>
      </c>
      <c r="OV80" s="242"/>
      <c r="OW80" s="234"/>
      <c r="OX80" s="234"/>
      <c r="OY80" s="189">
        <f t="shared" si="278"/>
        <v>0</v>
      </c>
      <c r="OZ80" s="242"/>
      <c r="PA80" s="234"/>
      <c r="PB80" s="234"/>
      <c r="PC80" s="189">
        <f t="shared" si="279"/>
        <v>0</v>
      </c>
      <c r="PD80" s="242"/>
      <c r="PE80" s="234"/>
      <c r="PF80" s="234"/>
      <c r="PG80" s="189">
        <f t="shared" si="280"/>
        <v>0</v>
      </c>
      <c r="PH80" s="242"/>
      <c r="PI80" s="234"/>
      <c r="PJ80" s="234"/>
      <c r="PK80" s="189">
        <f t="shared" si="281"/>
        <v>0</v>
      </c>
      <c r="PL80" s="242"/>
      <c r="PM80" s="234"/>
      <c r="PN80" s="234"/>
      <c r="PO80" s="189">
        <f t="shared" si="282"/>
        <v>0</v>
      </c>
      <c r="PP80" s="242"/>
      <c r="PQ80" s="234"/>
      <c r="PR80" s="234"/>
      <c r="PS80" s="189">
        <f t="shared" si="283"/>
        <v>0</v>
      </c>
      <c r="PT80" s="242"/>
      <c r="PU80" s="234"/>
      <c r="PV80" s="234"/>
      <c r="PW80" s="189">
        <f t="shared" si="284"/>
        <v>0</v>
      </c>
      <c r="PX80" s="242"/>
      <c r="PY80" s="234">
        <v>59</v>
      </c>
      <c r="PZ80" s="234">
        <v>45</v>
      </c>
      <c r="QA80" s="189">
        <f t="shared" si="285"/>
        <v>14</v>
      </c>
      <c r="QB80" s="242"/>
      <c r="QC80" s="234"/>
      <c r="QD80" s="234">
        <v>7</v>
      </c>
      <c r="QE80" s="189">
        <f t="shared" si="286"/>
        <v>7</v>
      </c>
      <c r="QF80" s="242"/>
      <c r="QG80" s="234"/>
      <c r="QH80" s="234"/>
      <c r="QI80" s="189">
        <f t="shared" si="287"/>
        <v>7</v>
      </c>
      <c r="QJ80" s="242"/>
      <c r="QK80" s="234"/>
      <c r="QL80" s="234">
        <v>3</v>
      </c>
      <c r="QM80" s="189">
        <f t="shared" si="288"/>
        <v>4</v>
      </c>
      <c r="QN80" s="242"/>
      <c r="QO80" s="234"/>
      <c r="QP80" s="234"/>
      <c r="QQ80" s="189">
        <f t="shared" si="289"/>
        <v>4</v>
      </c>
      <c r="QR80" s="242"/>
      <c r="QS80" s="203"/>
      <c r="QT80" s="234"/>
      <c r="QU80" s="189">
        <f t="shared" si="290"/>
        <v>4</v>
      </c>
      <c r="QV80" s="242"/>
      <c r="QW80" s="203"/>
      <c r="QX80" s="234"/>
      <c r="QY80" s="189">
        <f t="shared" si="291"/>
        <v>4</v>
      </c>
      <c r="QZ80" s="242"/>
      <c r="RA80" s="203"/>
      <c r="RB80" s="234"/>
      <c r="RC80" s="189">
        <f t="shared" si="292"/>
        <v>4</v>
      </c>
      <c r="RD80" s="242"/>
      <c r="RE80" s="203"/>
      <c r="RF80" s="234"/>
      <c r="RG80" s="189">
        <f t="shared" si="293"/>
        <v>4</v>
      </c>
      <c r="RH80" s="242"/>
      <c r="RI80" s="203"/>
      <c r="RJ80" s="234"/>
      <c r="RK80" s="189">
        <f t="shared" si="294"/>
        <v>4</v>
      </c>
      <c r="RL80" s="242"/>
      <c r="RM80" s="203"/>
      <c r="RN80" s="234"/>
      <c r="RO80" s="189">
        <f t="shared" si="295"/>
        <v>4</v>
      </c>
      <c r="RP80" s="242"/>
      <c r="RQ80" s="203"/>
      <c r="RR80" s="234"/>
      <c r="RS80" s="189">
        <f t="shared" si="296"/>
        <v>4</v>
      </c>
      <c r="RT80" s="242"/>
      <c r="RU80" s="203"/>
      <c r="RV80" s="234"/>
      <c r="RW80" s="189">
        <f t="shared" si="297"/>
        <v>4</v>
      </c>
      <c r="RX80" s="242"/>
      <c r="RY80" s="203"/>
      <c r="RZ80" s="234"/>
      <c r="SA80" s="189">
        <f t="shared" si="253"/>
        <v>4</v>
      </c>
      <c r="SB80" s="242"/>
      <c r="SC80" s="203"/>
      <c r="SD80" s="234"/>
      <c r="SE80" s="189">
        <f t="shared" si="254"/>
        <v>4</v>
      </c>
      <c r="SF80" s="242"/>
      <c r="SG80" s="203"/>
      <c r="SH80" s="234"/>
      <c r="SI80" s="189">
        <f t="shared" si="255"/>
        <v>4</v>
      </c>
      <c r="SJ80" s="242"/>
      <c r="SK80" s="203"/>
      <c r="SL80" s="234"/>
      <c r="SM80" s="189">
        <f t="shared" si="256"/>
        <v>4</v>
      </c>
      <c r="SN80" s="242"/>
      <c r="SO80" s="203"/>
      <c r="SP80" s="234"/>
      <c r="SQ80" s="189">
        <f t="shared" si="257"/>
        <v>4</v>
      </c>
      <c r="SR80" s="242"/>
      <c r="SS80" s="203"/>
      <c r="ST80" s="234"/>
      <c r="SU80" s="189">
        <f t="shared" si="258"/>
        <v>4</v>
      </c>
      <c r="SV80" s="242"/>
      <c r="SW80" s="203"/>
      <c r="SX80" s="234"/>
      <c r="SY80" s="189">
        <f t="shared" si="259"/>
        <v>4</v>
      </c>
      <c r="SZ80" s="242"/>
      <c r="TA80" s="203"/>
      <c r="TB80" s="234"/>
      <c r="TC80" s="189">
        <f t="shared" si="260"/>
        <v>4</v>
      </c>
      <c r="TD80" s="242"/>
      <c r="TE80" s="204">
        <f t="shared" si="261"/>
        <v>49</v>
      </c>
      <c r="TF80" s="205">
        <f t="shared" si="262"/>
        <v>1.8846153846153846</v>
      </c>
      <c r="TG80" s="123"/>
      <c r="TH80" s="204">
        <f t="shared" si="263"/>
        <v>54</v>
      </c>
      <c r="TI80" s="205">
        <f t="shared" si="264"/>
        <v>2.0769230769230771</v>
      </c>
      <c r="TJ80" s="124"/>
      <c r="TK80" s="204">
        <f t="shared" si="265"/>
        <v>49</v>
      </c>
      <c r="TL80" s="205">
        <f t="shared" si="266"/>
        <v>1.8148148148148149</v>
      </c>
      <c r="TM80" s="124"/>
      <c r="TN80" s="204">
        <f t="shared" si="267"/>
        <v>152</v>
      </c>
      <c r="TO80" s="205">
        <f t="shared" si="268"/>
        <v>1.9240506329113924</v>
      </c>
    </row>
    <row r="81" spans="1:535" ht="29.25" hidden="1" thickBot="1" x14ac:dyDescent="0.5">
      <c r="A81" s="207">
        <v>77</v>
      </c>
      <c r="B81" s="298" t="s">
        <v>365</v>
      </c>
      <c r="C81" s="222" t="s">
        <v>122</v>
      </c>
      <c r="D81" s="211">
        <v>86</v>
      </c>
      <c r="E81" s="223"/>
      <c r="F81" s="224"/>
      <c r="G81" s="211">
        <f t="shared" si="149"/>
        <v>86</v>
      </c>
      <c r="H81" s="225"/>
      <c r="I81" s="223"/>
      <c r="J81" s="224"/>
      <c r="K81" s="211">
        <v>86</v>
      </c>
      <c r="L81" s="225"/>
      <c r="M81" s="223"/>
      <c r="N81" s="224">
        <v>1</v>
      </c>
      <c r="O81" s="211">
        <v>85</v>
      </c>
      <c r="P81" s="226"/>
      <c r="Q81" s="223"/>
      <c r="R81" s="224">
        <v>3</v>
      </c>
      <c r="S81" s="211">
        <v>82</v>
      </c>
      <c r="T81" s="225"/>
      <c r="U81" s="227"/>
      <c r="V81" s="224">
        <v>6</v>
      </c>
      <c r="W81" s="165">
        <f t="shared" si="150"/>
        <v>76</v>
      </c>
      <c r="X81" s="229"/>
      <c r="Y81" s="229">
        <v>1</v>
      </c>
      <c r="Z81" s="165">
        <f t="shared" si="162"/>
        <v>75</v>
      </c>
      <c r="AA81" s="137"/>
      <c r="AB81" s="138">
        <v>1</v>
      </c>
      <c r="AC81" s="169">
        <f t="shared" si="163"/>
        <v>74</v>
      </c>
      <c r="AD81" s="137"/>
      <c r="AE81" s="138">
        <v>2</v>
      </c>
      <c r="AF81" s="169">
        <f t="shared" si="164"/>
        <v>72</v>
      </c>
      <c r="AG81" s="138"/>
      <c r="AH81" s="138">
        <v>4</v>
      </c>
      <c r="AI81" s="170">
        <f t="shared" si="165"/>
        <v>68</v>
      </c>
      <c r="AJ81" s="137"/>
      <c r="AK81" s="137"/>
      <c r="AL81" s="141">
        <v>3</v>
      </c>
      <c r="AM81" s="172">
        <f t="shared" si="166"/>
        <v>65</v>
      </c>
      <c r="AN81" s="137"/>
      <c r="AO81" s="141"/>
      <c r="AP81" s="141">
        <v>2</v>
      </c>
      <c r="AQ81" s="172">
        <f t="shared" si="167"/>
        <v>63</v>
      </c>
      <c r="AR81" s="141"/>
      <c r="AS81" s="137"/>
      <c r="AT81" s="141"/>
      <c r="AU81" s="172">
        <f t="shared" si="168"/>
        <v>63</v>
      </c>
      <c r="AV81" s="138"/>
      <c r="AW81" s="138"/>
      <c r="AX81" s="138"/>
      <c r="AY81" s="169">
        <f t="shared" si="169"/>
        <v>63</v>
      </c>
      <c r="AZ81" s="138"/>
      <c r="BA81" s="138">
        <v>8</v>
      </c>
      <c r="BB81" s="169">
        <f t="shared" si="170"/>
        <v>55</v>
      </c>
      <c r="BC81" s="138"/>
      <c r="BD81" s="243">
        <v>1</v>
      </c>
      <c r="BE81" s="169">
        <f t="shared" si="171"/>
        <v>54</v>
      </c>
      <c r="BF81" s="138"/>
      <c r="BG81" s="138"/>
      <c r="BH81" s="174">
        <f t="shared" si="152"/>
        <v>54</v>
      </c>
      <c r="BI81" s="138"/>
      <c r="BJ81" s="138"/>
      <c r="BK81" s="174">
        <f t="shared" si="172"/>
        <v>54</v>
      </c>
      <c r="BL81" s="138"/>
      <c r="BM81" s="138"/>
      <c r="BN81" s="174">
        <f t="shared" si="173"/>
        <v>54</v>
      </c>
      <c r="BO81" s="138"/>
      <c r="BP81" s="138"/>
      <c r="BQ81" s="174">
        <f t="shared" si="174"/>
        <v>54</v>
      </c>
      <c r="BR81" s="138"/>
      <c r="BS81" s="138"/>
      <c r="BT81" s="174">
        <f t="shared" si="151"/>
        <v>54</v>
      </c>
      <c r="BU81" s="138"/>
      <c r="BV81" s="138">
        <v>3</v>
      </c>
      <c r="BW81" s="174">
        <f t="shared" si="175"/>
        <v>51</v>
      </c>
      <c r="BX81" s="138"/>
      <c r="BY81" s="138"/>
      <c r="BZ81" s="174">
        <f t="shared" si="176"/>
        <v>51</v>
      </c>
      <c r="CA81" s="138"/>
      <c r="CB81" s="138">
        <v>4</v>
      </c>
      <c r="CC81" s="175">
        <f t="shared" si="177"/>
        <v>47</v>
      </c>
      <c r="CD81" s="141"/>
      <c r="CE81" s="141">
        <v>4</v>
      </c>
      <c r="CF81" s="176">
        <f t="shared" si="178"/>
        <v>43</v>
      </c>
      <c r="CG81" s="141"/>
      <c r="CH81" s="141">
        <v>4</v>
      </c>
      <c r="CI81" s="176">
        <f t="shared" si="179"/>
        <v>39</v>
      </c>
      <c r="CJ81" s="141"/>
      <c r="CK81" s="141"/>
      <c r="CL81" s="177">
        <f t="shared" si="180"/>
        <v>39</v>
      </c>
      <c r="CM81" s="141"/>
      <c r="CN81" s="141"/>
      <c r="CO81" s="141">
        <v>3</v>
      </c>
      <c r="CP81" s="177">
        <f t="shared" si="181"/>
        <v>36</v>
      </c>
      <c r="CQ81" s="141"/>
      <c r="CR81" s="141"/>
      <c r="CS81" s="141"/>
      <c r="CT81" s="176">
        <f t="shared" si="182"/>
        <v>36</v>
      </c>
      <c r="CU81" s="230"/>
      <c r="CV81" s="141"/>
      <c r="CW81" s="141"/>
      <c r="CX81" s="176">
        <f t="shared" si="183"/>
        <v>36</v>
      </c>
      <c r="CY81" s="141"/>
      <c r="CZ81" s="141"/>
      <c r="DA81" s="141">
        <v>2</v>
      </c>
      <c r="DB81" s="176">
        <f t="shared" si="153"/>
        <v>34</v>
      </c>
      <c r="DC81" s="141"/>
      <c r="DD81" s="141">
        <v>2</v>
      </c>
      <c r="DE81" s="175">
        <f t="shared" si="184"/>
        <v>32</v>
      </c>
      <c r="DF81" s="179"/>
      <c r="DG81" s="141"/>
      <c r="DH81" s="141">
        <v>4</v>
      </c>
      <c r="DI81" s="176">
        <f t="shared" si="185"/>
        <v>28</v>
      </c>
      <c r="DJ81" s="180"/>
      <c r="DK81" s="180"/>
      <c r="DL81" s="176">
        <f t="shared" si="186"/>
        <v>28</v>
      </c>
      <c r="DM81" s="141"/>
      <c r="DN81" s="141">
        <v>3</v>
      </c>
      <c r="DO81" s="177">
        <f t="shared" si="187"/>
        <v>25</v>
      </c>
      <c r="DP81" s="137"/>
      <c r="DQ81" s="141"/>
      <c r="DR81" s="141"/>
      <c r="DS81" s="177">
        <f t="shared" si="188"/>
        <v>25</v>
      </c>
      <c r="DT81" s="137"/>
      <c r="DU81" s="141"/>
      <c r="DV81" s="141"/>
      <c r="DW81" s="177">
        <f t="shared" si="189"/>
        <v>25</v>
      </c>
      <c r="DX81" s="141"/>
      <c r="DY81" s="141">
        <v>2</v>
      </c>
      <c r="DZ81" s="177">
        <f t="shared" si="190"/>
        <v>23</v>
      </c>
      <c r="EA81" s="138"/>
      <c r="EB81" s="138">
        <v>4</v>
      </c>
      <c r="EC81" s="175">
        <f t="shared" si="191"/>
        <v>19</v>
      </c>
      <c r="ED81" s="137"/>
      <c r="EE81" s="138"/>
      <c r="EF81" s="138">
        <v>5</v>
      </c>
      <c r="EG81" s="174">
        <f t="shared" si="192"/>
        <v>14</v>
      </c>
      <c r="EH81" s="138"/>
      <c r="EI81" s="138"/>
      <c r="EJ81" s="174">
        <f t="shared" si="193"/>
        <v>14</v>
      </c>
      <c r="EK81" s="231"/>
      <c r="EL81" s="231"/>
      <c r="EM81" s="182">
        <f t="shared" si="194"/>
        <v>14</v>
      </c>
      <c r="EN81" s="137"/>
      <c r="EO81" s="231"/>
      <c r="EP81" s="231">
        <v>9</v>
      </c>
      <c r="EQ81" s="182">
        <f t="shared" si="195"/>
        <v>5</v>
      </c>
      <c r="ER81" s="232">
        <v>134</v>
      </c>
      <c r="ES81" s="232">
        <v>17</v>
      </c>
      <c r="ET81" s="184">
        <f t="shared" si="196"/>
        <v>122</v>
      </c>
      <c r="EU81" s="137"/>
      <c r="EV81" s="232"/>
      <c r="EW81" s="232"/>
      <c r="EX81" s="184">
        <f t="shared" si="197"/>
        <v>122</v>
      </c>
      <c r="EY81" s="233"/>
      <c r="EZ81" s="231"/>
      <c r="FA81" s="231">
        <v>4</v>
      </c>
      <c r="FB81" s="184">
        <f t="shared" si="198"/>
        <v>118</v>
      </c>
      <c r="FC81" s="231"/>
      <c r="FD81" s="231"/>
      <c r="FE81" s="182">
        <f t="shared" si="199"/>
        <v>118</v>
      </c>
      <c r="FF81" s="231"/>
      <c r="FG81" s="231"/>
      <c r="FH81" s="182">
        <f t="shared" si="200"/>
        <v>118</v>
      </c>
      <c r="FI81" s="231"/>
      <c r="FJ81" s="231">
        <v>1</v>
      </c>
      <c r="FK81" s="182">
        <f t="shared" si="201"/>
        <v>117</v>
      </c>
      <c r="FL81" s="231"/>
      <c r="FM81" s="231">
        <v>1</v>
      </c>
      <c r="FN81" s="182">
        <f t="shared" si="202"/>
        <v>116</v>
      </c>
      <c r="FO81" s="137"/>
      <c r="FP81" s="231"/>
      <c r="FQ81" s="231">
        <v>14</v>
      </c>
      <c r="FR81" s="182">
        <f t="shared" si="203"/>
        <v>102</v>
      </c>
      <c r="FS81" s="137"/>
      <c r="FT81" s="231"/>
      <c r="FU81" s="231"/>
      <c r="FV81" s="182">
        <f t="shared" si="204"/>
        <v>102</v>
      </c>
      <c r="FW81" s="137"/>
      <c r="FX81" s="231"/>
      <c r="FY81" s="231">
        <v>4</v>
      </c>
      <c r="FZ81" s="182">
        <f t="shared" si="205"/>
        <v>98</v>
      </c>
      <c r="GA81" s="231"/>
      <c r="GB81" s="231">
        <v>2</v>
      </c>
      <c r="GC81" s="182">
        <f t="shared" si="206"/>
        <v>96</v>
      </c>
      <c r="GD81" s="231"/>
      <c r="GE81" s="231"/>
      <c r="GF81" s="188">
        <f t="shared" si="207"/>
        <v>96</v>
      </c>
      <c r="GG81" s="137"/>
      <c r="GH81" s="231"/>
      <c r="GI81" s="231">
        <v>3</v>
      </c>
      <c r="GJ81" s="188">
        <f t="shared" si="269"/>
        <v>93</v>
      </c>
      <c r="GK81" s="137"/>
      <c r="GL81" s="231"/>
      <c r="GM81" s="231"/>
      <c r="GN81" s="182">
        <f t="shared" si="270"/>
        <v>93</v>
      </c>
      <c r="GO81" s="231"/>
      <c r="GP81" s="231"/>
      <c r="GQ81" s="182">
        <f t="shared" si="208"/>
        <v>93</v>
      </c>
      <c r="GR81" s="231"/>
      <c r="GS81" s="231">
        <v>9</v>
      </c>
      <c r="GT81" s="182">
        <f t="shared" si="209"/>
        <v>84</v>
      </c>
      <c r="GU81" s="231"/>
      <c r="GV81" s="231">
        <v>2</v>
      </c>
      <c r="GW81" s="182">
        <f t="shared" si="210"/>
        <v>82</v>
      </c>
      <c r="GX81" s="231"/>
      <c r="GY81" s="231">
        <v>2</v>
      </c>
      <c r="GZ81" s="182">
        <f t="shared" si="211"/>
        <v>80</v>
      </c>
      <c r="HA81" s="138"/>
      <c r="HB81" s="231">
        <v>1</v>
      </c>
      <c r="HC81" s="182">
        <f t="shared" si="212"/>
        <v>79</v>
      </c>
      <c r="HD81" s="138"/>
      <c r="HE81" s="231"/>
      <c r="HF81" s="182">
        <f t="shared" si="213"/>
        <v>79</v>
      </c>
      <c r="HG81" s="231"/>
      <c r="HH81" s="231"/>
      <c r="HI81" s="182">
        <f t="shared" si="154"/>
        <v>79</v>
      </c>
      <c r="HJ81" s="231"/>
      <c r="HK81" s="231">
        <v>7</v>
      </c>
      <c r="HL81" s="182">
        <f t="shared" si="155"/>
        <v>72</v>
      </c>
      <c r="HM81" s="137"/>
      <c r="HN81" s="231"/>
      <c r="HO81" s="231"/>
      <c r="HP81" s="182">
        <f t="shared" si="214"/>
        <v>72</v>
      </c>
      <c r="HQ81" s="231"/>
      <c r="HR81" s="231"/>
      <c r="HS81" s="231">
        <v>2</v>
      </c>
      <c r="HT81" s="182">
        <f t="shared" si="215"/>
        <v>70</v>
      </c>
      <c r="HU81" s="231"/>
      <c r="HV81" s="231"/>
      <c r="HW81" s="231"/>
      <c r="HX81" s="182">
        <f t="shared" si="216"/>
        <v>70</v>
      </c>
      <c r="HY81" s="231"/>
      <c r="HZ81" s="231">
        <v>5</v>
      </c>
      <c r="IA81" s="182">
        <f t="shared" si="217"/>
        <v>65</v>
      </c>
      <c r="IB81" s="231"/>
      <c r="IC81" s="231"/>
      <c r="ID81" s="182">
        <f t="shared" si="218"/>
        <v>65</v>
      </c>
      <c r="IE81" s="138"/>
      <c r="IF81" s="138">
        <v>4</v>
      </c>
      <c r="IG81" s="175">
        <f t="shared" si="219"/>
        <v>61</v>
      </c>
      <c r="IH81" s="137"/>
      <c r="II81" s="138"/>
      <c r="IJ81" s="138">
        <v>1</v>
      </c>
      <c r="IK81" s="175">
        <f t="shared" si="220"/>
        <v>60</v>
      </c>
      <c r="IL81" s="137"/>
      <c r="IM81" s="231"/>
      <c r="IN81" s="231">
        <v>4</v>
      </c>
      <c r="IO81" s="182">
        <f t="shared" si="221"/>
        <v>56</v>
      </c>
      <c r="IP81" s="231"/>
      <c r="IQ81" s="231">
        <v>3</v>
      </c>
      <c r="IR81" s="182">
        <f t="shared" si="156"/>
        <v>53</v>
      </c>
      <c r="IS81" s="231"/>
      <c r="IT81" s="231">
        <v>5</v>
      </c>
      <c r="IU81" s="182">
        <f t="shared" si="157"/>
        <v>48</v>
      </c>
      <c r="IV81" s="231"/>
      <c r="IW81" s="231">
        <v>7</v>
      </c>
      <c r="IX81" s="182">
        <f t="shared" si="158"/>
        <v>41</v>
      </c>
      <c r="IY81" s="234"/>
      <c r="IZ81" s="234">
        <v>2</v>
      </c>
      <c r="JA81" s="189">
        <f t="shared" si="159"/>
        <v>39</v>
      </c>
      <c r="JB81" s="234"/>
      <c r="JC81" s="234"/>
      <c r="JD81" s="189">
        <f t="shared" si="222"/>
        <v>39</v>
      </c>
      <c r="JE81" s="234"/>
      <c r="JF81" s="234">
        <v>1</v>
      </c>
      <c r="JG81" s="189">
        <f t="shared" si="223"/>
        <v>38</v>
      </c>
      <c r="JH81" s="141"/>
      <c r="JI81" s="141"/>
      <c r="JJ81" s="190">
        <f t="shared" si="224"/>
        <v>38</v>
      </c>
      <c r="JK81" s="137"/>
      <c r="JL81" s="141"/>
      <c r="JM81" s="141">
        <v>1</v>
      </c>
      <c r="JN81" s="190">
        <f t="shared" si="225"/>
        <v>37</v>
      </c>
      <c r="JO81" s="137"/>
      <c r="JP81" s="235"/>
      <c r="JQ81" s="235"/>
      <c r="JR81" s="191">
        <f t="shared" si="226"/>
        <v>37</v>
      </c>
      <c r="JS81" s="155"/>
      <c r="JT81" s="236"/>
      <c r="JU81" s="236"/>
      <c r="JV81" s="194">
        <f t="shared" si="227"/>
        <v>37</v>
      </c>
      <c r="JW81" s="235"/>
      <c r="JX81" s="235">
        <v>4</v>
      </c>
      <c r="JY81" s="194">
        <f t="shared" si="228"/>
        <v>33</v>
      </c>
      <c r="JZ81" s="138"/>
      <c r="KA81" s="138">
        <v>3</v>
      </c>
      <c r="KB81" s="190">
        <f t="shared" si="229"/>
        <v>30</v>
      </c>
      <c r="KC81" s="155"/>
      <c r="KD81" s="138"/>
      <c r="KE81" s="138"/>
      <c r="KF81" s="190">
        <f t="shared" si="230"/>
        <v>30</v>
      </c>
      <c r="KG81" s="234"/>
      <c r="KH81" s="234">
        <v>2</v>
      </c>
      <c r="KI81" s="191">
        <f t="shared" si="231"/>
        <v>28</v>
      </c>
      <c r="KJ81" s="155"/>
      <c r="KK81" s="234"/>
      <c r="KL81" s="234"/>
      <c r="KM81" s="191">
        <f t="shared" si="232"/>
        <v>28</v>
      </c>
      <c r="KN81" s="155"/>
      <c r="KO81" s="234"/>
      <c r="KP81" s="234">
        <v>2</v>
      </c>
      <c r="KQ81" s="191">
        <f t="shared" si="233"/>
        <v>26</v>
      </c>
      <c r="KR81" s="138"/>
      <c r="KS81" s="138">
        <v>6</v>
      </c>
      <c r="KT81" s="174">
        <f t="shared" si="234"/>
        <v>20</v>
      </c>
      <c r="KU81" s="138"/>
      <c r="KV81" s="138"/>
      <c r="KW81" s="138">
        <v>4</v>
      </c>
      <c r="KX81" s="194">
        <f t="shared" si="235"/>
        <v>16</v>
      </c>
      <c r="KY81" s="236"/>
      <c r="KZ81" s="236"/>
      <c r="LA81" s="236">
        <v>3</v>
      </c>
      <c r="LB81" s="194">
        <f t="shared" si="236"/>
        <v>13</v>
      </c>
      <c r="LC81" s="236"/>
      <c r="LD81" s="236"/>
      <c r="LE81" s="194">
        <f t="shared" si="160"/>
        <v>13</v>
      </c>
      <c r="LF81" s="138"/>
      <c r="LG81" s="138">
        <v>4</v>
      </c>
      <c r="LH81" s="174">
        <f t="shared" si="161"/>
        <v>9</v>
      </c>
      <c r="LI81" s="237"/>
      <c r="LJ81" s="237">
        <v>9</v>
      </c>
      <c r="LK81" s="196">
        <f t="shared" si="237"/>
        <v>0</v>
      </c>
      <c r="LL81" s="138"/>
      <c r="LM81" s="138"/>
      <c r="LN81" s="138"/>
      <c r="LO81" s="174">
        <f t="shared" si="238"/>
        <v>0</v>
      </c>
      <c r="LP81" s="138"/>
      <c r="LQ81" s="138">
        <v>120</v>
      </c>
      <c r="LR81" s="138">
        <v>1</v>
      </c>
      <c r="LS81" s="174">
        <f t="shared" si="239"/>
        <v>119</v>
      </c>
      <c r="LT81" s="238"/>
      <c r="LU81" s="138"/>
      <c r="LV81" s="138">
        <v>1</v>
      </c>
      <c r="LW81" s="174">
        <f t="shared" si="240"/>
        <v>118</v>
      </c>
      <c r="LX81" s="238"/>
      <c r="LY81" s="138"/>
      <c r="LZ81" s="138"/>
      <c r="MA81" s="174">
        <f t="shared" si="241"/>
        <v>118</v>
      </c>
      <c r="MB81" s="238"/>
      <c r="MC81" s="138"/>
      <c r="MD81" s="138">
        <v>2</v>
      </c>
      <c r="ME81" s="174">
        <f t="shared" si="242"/>
        <v>116</v>
      </c>
      <c r="MF81" s="238"/>
      <c r="MG81" s="231"/>
      <c r="MH81" s="231"/>
      <c r="MI81" s="182">
        <f t="shared" si="243"/>
        <v>116</v>
      </c>
      <c r="MJ81" s="239"/>
      <c r="MK81" s="231"/>
      <c r="ML81" s="231">
        <v>8</v>
      </c>
      <c r="MM81" s="182">
        <f t="shared" si="244"/>
        <v>108</v>
      </c>
      <c r="MN81" s="239"/>
      <c r="MO81" s="138"/>
      <c r="MP81" s="138">
        <v>7</v>
      </c>
      <c r="MQ81" s="174">
        <f t="shared" si="245"/>
        <v>101</v>
      </c>
      <c r="MR81" s="238"/>
      <c r="MS81" s="138"/>
      <c r="MT81" s="138">
        <v>3</v>
      </c>
      <c r="MU81" s="174">
        <f t="shared" si="246"/>
        <v>98</v>
      </c>
      <c r="MV81" s="238"/>
      <c r="MW81" s="138"/>
      <c r="MX81" s="138">
        <v>1</v>
      </c>
      <c r="MY81" s="174">
        <f t="shared" si="247"/>
        <v>97</v>
      </c>
      <c r="MZ81" s="238"/>
      <c r="NA81" s="240"/>
      <c r="NB81" s="240">
        <v>4</v>
      </c>
      <c r="NC81" s="201">
        <f t="shared" si="271"/>
        <v>93</v>
      </c>
      <c r="ND81" s="241"/>
      <c r="NE81" s="240"/>
      <c r="NF81" s="240">
        <v>2</v>
      </c>
      <c r="NG81" s="201">
        <f t="shared" si="272"/>
        <v>91</v>
      </c>
      <c r="NH81" s="241"/>
      <c r="NI81" s="240"/>
      <c r="NJ81" s="240">
        <v>4</v>
      </c>
      <c r="NK81" s="201">
        <f t="shared" si="273"/>
        <v>87</v>
      </c>
      <c r="NL81" s="241"/>
      <c r="NM81" s="240"/>
      <c r="NN81" s="240">
        <v>3</v>
      </c>
      <c r="NO81" s="201">
        <f t="shared" si="274"/>
        <v>84</v>
      </c>
      <c r="NP81" s="241"/>
      <c r="NQ81" s="234"/>
      <c r="NR81" s="234">
        <v>2</v>
      </c>
      <c r="NS81" s="189">
        <f t="shared" si="275"/>
        <v>82</v>
      </c>
      <c r="NT81" s="242"/>
      <c r="NU81" s="234"/>
      <c r="NV81" s="234"/>
      <c r="NW81" s="189">
        <f t="shared" si="248"/>
        <v>82</v>
      </c>
      <c r="NX81" s="242"/>
      <c r="NY81" s="234"/>
      <c r="NZ81" s="234"/>
      <c r="OA81" s="189">
        <f t="shared" si="249"/>
        <v>82</v>
      </c>
      <c r="OB81" s="242"/>
      <c r="OC81" s="234"/>
      <c r="OD81" s="234">
        <v>4</v>
      </c>
      <c r="OE81" s="189">
        <f t="shared" si="250"/>
        <v>78</v>
      </c>
      <c r="OF81" s="242"/>
      <c r="OG81" s="234"/>
      <c r="OH81" s="234"/>
      <c r="OI81" s="189">
        <f t="shared" si="251"/>
        <v>78</v>
      </c>
      <c r="OJ81" s="242"/>
      <c r="OK81" s="234"/>
      <c r="OL81" s="234">
        <v>1</v>
      </c>
      <c r="OM81" s="189">
        <f t="shared" si="252"/>
        <v>77</v>
      </c>
      <c r="ON81" s="242"/>
      <c r="OO81" s="234"/>
      <c r="OP81" s="234">
        <v>6</v>
      </c>
      <c r="OQ81" s="189">
        <f t="shared" si="276"/>
        <v>71</v>
      </c>
      <c r="OR81" s="242"/>
      <c r="OS81" s="234"/>
      <c r="OT81" s="234">
        <v>5</v>
      </c>
      <c r="OU81" s="189">
        <f t="shared" si="277"/>
        <v>66</v>
      </c>
      <c r="OV81" s="242"/>
      <c r="OW81" s="234"/>
      <c r="OX81" s="234">
        <v>3</v>
      </c>
      <c r="OY81" s="189">
        <f t="shared" si="278"/>
        <v>63</v>
      </c>
      <c r="OZ81" s="242"/>
      <c r="PA81" s="234"/>
      <c r="PB81" s="234">
        <v>4</v>
      </c>
      <c r="PC81" s="189">
        <f t="shared" si="279"/>
        <v>59</v>
      </c>
      <c r="PD81" s="242"/>
      <c r="PE81" s="234"/>
      <c r="PF81" s="234">
        <v>7</v>
      </c>
      <c r="PG81" s="189">
        <f t="shared" si="280"/>
        <v>52</v>
      </c>
      <c r="PH81" s="242"/>
      <c r="PI81" s="234"/>
      <c r="PJ81" s="234">
        <v>6</v>
      </c>
      <c r="PK81" s="189">
        <f t="shared" si="281"/>
        <v>46</v>
      </c>
      <c r="PL81" s="242"/>
      <c r="PM81" s="234"/>
      <c r="PN81" s="234">
        <v>2</v>
      </c>
      <c r="PO81" s="189">
        <f t="shared" si="282"/>
        <v>44</v>
      </c>
      <c r="PP81" s="242"/>
      <c r="PQ81" s="234"/>
      <c r="PR81" s="234">
        <v>8</v>
      </c>
      <c r="PS81" s="189">
        <f t="shared" si="283"/>
        <v>36</v>
      </c>
      <c r="PT81" s="242"/>
      <c r="PU81" s="234"/>
      <c r="PV81" s="234">
        <v>3</v>
      </c>
      <c r="PW81" s="189">
        <f t="shared" si="284"/>
        <v>33</v>
      </c>
      <c r="PX81" s="242"/>
      <c r="PY81" s="234"/>
      <c r="PZ81" s="234">
        <v>8</v>
      </c>
      <c r="QA81" s="189">
        <f t="shared" si="285"/>
        <v>25</v>
      </c>
      <c r="QB81" s="242"/>
      <c r="QC81" s="234"/>
      <c r="QD81" s="234"/>
      <c r="QE81" s="189">
        <f t="shared" si="286"/>
        <v>25</v>
      </c>
      <c r="QF81" s="242"/>
      <c r="QG81" s="234"/>
      <c r="QH81" s="234"/>
      <c r="QI81" s="189">
        <f t="shared" si="287"/>
        <v>25</v>
      </c>
      <c r="QJ81" s="242"/>
      <c r="QK81" s="234"/>
      <c r="QL81" s="234"/>
      <c r="QM81" s="189">
        <f t="shared" si="288"/>
        <v>25</v>
      </c>
      <c r="QN81" s="242"/>
      <c r="QO81" s="234"/>
      <c r="QP81" s="234">
        <v>8</v>
      </c>
      <c r="QQ81" s="189">
        <f t="shared" si="289"/>
        <v>17</v>
      </c>
      <c r="QR81" s="242"/>
      <c r="QS81" s="203"/>
      <c r="QT81" s="234">
        <v>6</v>
      </c>
      <c r="QU81" s="189">
        <f t="shared" si="290"/>
        <v>11</v>
      </c>
      <c r="QV81" s="242"/>
      <c r="QW81" s="203"/>
      <c r="QX81" s="234">
        <v>2</v>
      </c>
      <c r="QY81" s="189">
        <f t="shared" si="291"/>
        <v>9</v>
      </c>
      <c r="QZ81" s="242"/>
      <c r="RA81" s="203"/>
      <c r="RB81" s="234">
        <v>4</v>
      </c>
      <c r="RC81" s="189">
        <f t="shared" si="292"/>
        <v>5</v>
      </c>
      <c r="RD81" s="242"/>
      <c r="RE81" s="203"/>
      <c r="RF81" s="234"/>
      <c r="RG81" s="189">
        <f t="shared" si="293"/>
        <v>5</v>
      </c>
      <c r="RH81" s="242"/>
      <c r="RI81" s="203"/>
      <c r="RJ81" s="234"/>
      <c r="RK81" s="189">
        <f t="shared" si="294"/>
        <v>5</v>
      </c>
      <c r="RL81" s="242"/>
      <c r="RM81" s="203">
        <v>120</v>
      </c>
      <c r="RN81" s="234">
        <v>2</v>
      </c>
      <c r="RO81" s="189">
        <f t="shared" si="295"/>
        <v>123</v>
      </c>
      <c r="RP81" s="242"/>
      <c r="RQ81" s="203"/>
      <c r="RR81" s="234">
        <v>1</v>
      </c>
      <c r="RS81" s="189">
        <f t="shared" si="296"/>
        <v>122</v>
      </c>
      <c r="RT81" s="242"/>
      <c r="RU81" s="203"/>
      <c r="RV81" s="234">
        <v>4</v>
      </c>
      <c r="RW81" s="189">
        <f t="shared" si="297"/>
        <v>118</v>
      </c>
      <c r="RX81" s="242"/>
      <c r="RY81" s="203"/>
      <c r="RZ81" s="234">
        <v>3</v>
      </c>
      <c r="SA81" s="189">
        <f t="shared" si="253"/>
        <v>115</v>
      </c>
      <c r="SB81" s="242"/>
      <c r="SC81" s="203"/>
      <c r="SD81" s="234">
        <v>4</v>
      </c>
      <c r="SE81" s="189">
        <f t="shared" si="254"/>
        <v>111</v>
      </c>
      <c r="SF81" s="242"/>
      <c r="SG81" s="203"/>
      <c r="SH81" s="234"/>
      <c r="SI81" s="189">
        <f t="shared" si="255"/>
        <v>111</v>
      </c>
      <c r="SJ81" s="242"/>
      <c r="SK81" s="203"/>
      <c r="SL81" s="234"/>
      <c r="SM81" s="189">
        <f t="shared" si="256"/>
        <v>111</v>
      </c>
      <c r="SN81" s="242"/>
      <c r="SO81" s="203"/>
      <c r="SP81" s="234">
        <v>3</v>
      </c>
      <c r="SQ81" s="189">
        <f t="shared" si="257"/>
        <v>108</v>
      </c>
      <c r="SR81" s="242"/>
      <c r="SS81" s="203"/>
      <c r="ST81" s="234">
        <v>1</v>
      </c>
      <c r="SU81" s="189">
        <f t="shared" si="258"/>
        <v>107</v>
      </c>
      <c r="SV81" s="242"/>
      <c r="SW81" s="203"/>
      <c r="SX81" s="234">
        <v>2</v>
      </c>
      <c r="SY81" s="189">
        <f t="shared" si="259"/>
        <v>105</v>
      </c>
      <c r="SZ81" s="242"/>
      <c r="TA81" s="203"/>
      <c r="TB81" s="234">
        <v>4</v>
      </c>
      <c r="TC81" s="189">
        <f t="shared" si="260"/>
        <v>101</v>
      </c>
      <c r="TD81" s="242"/>
      <c r="TE81" s="204">
        <f t="shared" si="261"/>
        <v>79</v>
      </c>
      <c r="TF81" s="205">
        <f t="shared" si="262"/>
        <v>3.0384615384615383</v>
      </c>
      <c r="TG81" s="123"/>
      <c r="TH81" s="204">
        <f t="shared" si="263"/>
        <v>52</v>
      </c>
      <c r="TI81" s="205">
        <f t="shared" si="264"/>
        <v>2</v>
      </c>
      <c r="TJ81" s="124"/>
      <c r="TK81" s="204">
        <f t="shared" si="265"/>
        <v>70</v>
      </c>
      <c r="TL81" s="205">
        <f t="shared" si="266"/>
        <v>2.5925925925925926</v>
      </c>
      <c r="TM81" s="124"/>
      <c r="TN81" s="204">
        <f t="shared" si="267"/>
        <v>201</v>
      </c>
      <c r="TO81" s="205">
        <f t="shared" si="268"/>
        <v>2.5443037974683542</v>
      </c>
    </row>
    <row r="82" spans="1:535" ht="24" hidden="1" customHeight="1" x14ac:dyDescent="0.45">
      <c r="A82" s="207">
        <v>78</v>
      </c>
      <c r="B82" s="331" t="s">
        <v>366</v>
      </c>
      <c r="C82" s="127" t="s">
        <v>122</v>
      </c>
      <c r="D82" s="211">
        <v>0</v>
      </c>
      <c r="E82" s="282"/>
      <c r="F82" s="129"/>
      <c r="G82" s="211">
        <f>D82+E82-F82</f>
        <v>0</v>
      </c>
      <c r="H82" s="130"/>
      <c r="I82" s="282"/>
      <c r="J82" s="129"/>
      <c r="K82" s="211">
        <v>0</v>
      </c>
      <c r="L82" s="130"/>
      <c r="M82" s="282"/>
      <c r="N82" s="129"/>
      <c r="O82" s="211">
        <v>0</v>
      </c>
      <c r="P82" s="131"/>
      <c r="Q82" s="282"/>
      <c r="R82" s="129"/>
      <c r="S82" s="211">
        <v>0</v>
      </c>
      <c r="T82" s="130"/>
      <c r="U82" s="133"/>
      <c r="V82" s="228"/>
      <c r="W82" s="165">
        <f t="shared" si="150"/>
        <v>0</v>
      </c>
      <c r="X82" s="136"/>
      <c r="Y82" s="136"/>
      <c r="Z82" s="165">
        <f t="shared" si="162"/>
        <v>0</v>
      </c>
      <c r="AA82" s="137"/>
      <c r="AB82" s="138"/>
      <c r="AC82" s="169">
        <f t="shared" si="163"/>
        <v>0</v>
      </c>
      <c r="AD82" s="137"/>
      <c r="AE82" s="138"/>
      <c r="AF82" s="169">
        <f t="shared" si="164"/>
        <v>0</v>
      </c>
      <c r="AG82" s="138"/>
      <c r="AH82" s="138"/>
      <c r="AI82" s="170">
        <f t="shared" si="165"/>
        <v>0</v>
      </c>
      <c r="AJ82" s="137"/>
      <c r="AK82" s="137"/>
      <c r="AL82" s="141"/>
      <c r="AM82" s="172">
        <f t="shared" si="166"/>
        <v>0</v>
      </c>
      <c r="AN82" s="137"/>
      <c r="AO82" s="141"/>
      <c r="AP82" s="141"/>
      <c r="AQ82" s="172">
        <f t="shared" si="167"/>
        <v>0</v>
      </c>
      <c r="AR82" s="141"/>
      <c r="AS82" s="137"/>
      <c r="AT82" s="141"/>
      <c r="AU82" s="172">
        <f t="shared" si="168"/>
        <v>0</v>
      </c>
      <c r="AV82" s="138"/>
      <c r="AW82" s="138"/>
      <c r="AX82" s="138"/>
      <c r="AY82" s="169">
        <f t="shared" si="169"/>
        <v>0</v>
      </c>
      <c r="AZ82" s="138"/>
      <c r="BA82" s="138"/>
      <c r="BB82" s="169">
        <f t="shared" si="170"/>
        <v>0</v>
      </c>
      <c r="BC82" s="138"/>
      <c r="BD82" s="138"/>
      <c r="BE82" s="169">
        <f t="shared" si="171"/>
        <v>0</v>
      </c>
      <c r="BF82" s="138"/>
      <c r="BG82" s="138"/>
      <c r="BH82" s="174">
        <f t="shared" si="152"/>
        <v>0</v>
      </c>
      <c r="BI82" s="138"/>
      <c r="BJ82" s="138"/>
      <c r="BK82" s="174">
        <f t="shared" si="172"/>
        <v>0</v>
      </c>
      <c r="BL82" s="138"/>
      <c r="BM82" s="138"/>
      <c r="BN82" s="174">
        <f t="shared" si="173"/>
        <v>0</v>
      </c>
      <c r="BO82" s="138"/>
      <c r="BP82" s="138"/>
      <c r="BQ82" s="174">
        <f t="shared" si="174"/>
        <v>0</v>
      </c>
      <c r="BR82" s="138"/>
      <c r="BS82" s="138"/>
      <c r="BT82" s="174">
        <f t="shared" si="151"/>
        <v>0</v>
      </c>
      <c r="BU82" s="138"/>
      <c r="BV82" s="138"/>
      <c r="BW82" s="174">
        <f t="shared" si="175"/>
        <v>0</v>
      </c>
      <c r="BX82" s="138"/>
      <c r="BY82" s="138"/>
      <c r="BZ82" s="174">
        <f t="shared" si="176"/>
        <v>0</v>
      </c>
      <c r="CA82" s="138"/>
      <c r="CB82" s="138"/>
      <c r="CC82" s="175">
        <f t="shared" si="177"/>
        <v>0</v>
      </c>
      <c r="CD82" s="141"/>
      <c r="CE82" s="141"/>
      <c r="CF82" s="176">
        <f t="shared" si="178"/>
        <v>0</v>
      </c>
      <c r="CG82" s="141"/>
      <c r="CH82" s="141"/>
      <c r="CI82" s="176">
        <f t="shared" si="179"/>
        <v>0</v>
      </c>
      <c r="CJ82" s="141"/>
      <c r="CK82" s="141"/>
      <c r="CL82" s="177">
        <f t="shared" si="180"/>
        <v>0</v>
      </c>
      <c r="CM82" s="141"/>
      <c r="CN82" s="141"/>
      <c r="CO82" s="141"/>
      <c r="CP82" s="177">
        <f t="shared" si="181"/>
        <v>0</v>
      </c>
      <c r="CQ82" s="141"/>
      <c r="CR82" s="141"/>
      <c r="CS82" s="141"/>
      <c r="CT82" s="176">
        <f t="shared" si="182"/>
        <v>0</v>
      </c>
      <c r="CU82" s="230"/>
      <c r="CV82" s="141"/>
      <c r="CW82" s="141"/>
      <c r="CX82" s="176">
        <f t="shared" si="183"/>
        <v>0</v>
      </c>
      <c r="CY82" s="141"/>
      <c r="CZ82" s="141"/>
      <c r="DA82" s="141"/>
      <c r="DB82" s="176">
        <f t="shared" si="153"/>
        <v>0</v>
      </c>
      <c r="DC82" s="141"/>
      <c r="DD82" s="141"/>
      <c r="DE82" s="175">
        <f t="shared" si="184"/>
        <v>0</v>
      </c>
      <c r="DF82" s="179"/>
      <c r="DG82" s="141"/>
      <c r="DH82" s="141"/>
      <c r="DI82" s="176">
        <f t="shared" si="185"/>
        <v>0</v>
      </c>
      <c r="DJ82" s="180"/>
      <c r="DK82" s="180"/>
      <c r="DL82" s="176">
        <f t="shared" si="186"/>
        <v>0</v>
      </c>
      <c r="DM82" s="141"/>
      <c r="DN82" s="141"/>
      <c r="DO82" s="177">
        <f t="shared" si="187"/>
        <v>0</v>
      </c>
      <c r="DP82" s="137"/>
      <c r="DQ82" s="141"/>
      <c r="DR82" s="141"/>
      <c r="DS82" s="177">
        <f t="shared" si="188"/>
        <v>0</v>
      </c>
      <c r="DT82" s="137"/>
      <c r="DU82" s="141"/>
      <c r="DV82" s="141"/>
      <c r="DW82" s="177">
        <f t="shared" si="189"/>
        <v>0</v>
      </c>
      <c r="DX82" s="141"/>
      <c r="DY82" s="141"/>
      <c r="DZ82" s="177">
        <f t="shared" si="190"/>
        <v>0</v>
      </c>
      <c r="EA82" s="138"/>
      <c r="EB82" s="138"/>
      <c r="EC82" s="175">
        <f t="shared" si="191"/>
        <v>0</v>
      </c>
      <c r="ED82" s="137"/>
      <c r="EE82" s="138"/>
      <c r="EF82" s="138"/>
      <c r="EG82" s="174">
        <f t="shared" si="192"/>
        <v>0</v>
      </c>
      <c r="EH82" s="138"/>
      <c r="EI82" s="138"/>
      <c r="EJ82" s="174">
        <f t="shared" si="193"/>
        <v>0</v>
      </c>
      <c r="EK82" s="231"/>
      <c r="EL82" s="231"/>
      <c r="EM82" s="182">
        <f t="shared" si="194"/>
        <v>0</v>
      </c>
      <c r="EN82" s="137"/>
      <c r="EO82" s="231"/>
      <c r="EP82" s="231"/>
      <c r="EQ82" s="182">
        <f t="shared" si="195"/>
        <v>0</v>
      </c>
      <c r="ER82" s="232"/>
      <c r="ES82" s="232"/>
      <c r="ET82" s="184">
        <f t="shared" si="196"/>
        <v>0</v>
      </c>
      <c r="EU82" s="137"/>
      <c r="EV82" s="232"/>
      <c r="EW82" s="232"/>
      <c r="EX82" s="184">
        <f t="shared" si="197"/>
        <v>0</v>
      </c>
      <c r="EY82" s="233"/>
      <c r="EZ82" s="231"/>
      <c r="FA82" s="231"/>
      <c r="FB82" s="184">
        <f t="shared" si="198"/>
        <v>0</v>
      </c>
      <c r="FC82" s="231"/>
      <c r="FD82" s="231"/>
      <c r="FE82" s="182">
        <f t="shared" si="199"/>
        <v>0</v>
      </c>
      <c r="FF82" s="231"/>
      <c r="FG82" s="231"/>
      <c r="FH82" s="182">
        <f t="shared" si="200"/>
        <v>0</v>
      </c>
      <c r="FI82" s="231"/>
      <c r="FJ82" s="231"/>
      <c r="FK82" s="182">
        <f t="shared" si="201"/>
        <v>0</v>
      </c>
      <c r="FL82" s="231"/>
      <c r="FM82" s="231"/>
      <c r="FN82" s="182">
        <f t="shared" si="202"/>
        <v>0</v>
      </c>
      <c r="FO82" s="137"/>
      <c r="FP82" s="231"/>
      <c r="FQ82" s="231"/>
      <c r="FR82" s="182">
        <f t="shared" si="203"/>
        <v>0</v>
      </c>
      <c r="FS82" s="137"/>
      <c r="FT82" s="231"/>
      <c r="FU82" s="231"/>
      <c r="FV82" s="182">
        <f t="shared" si="204"/>
        <v>0</v>
      </c>
      <c r="FW82" s="137"/>
      <c r="FX82" s="231"/>
      <c r="FY82" s="231"/>
      <c r="FZ82" s="182">
        <f t="shared" si="205"/>
        <v>0</v>
      </c>
      <c r="GA82" s="231"/>
      <c r="GB82" s="231"/>
      <c r="GC82" s="182">
        <f t="shared" si="206"/>
        <v>0</v>
      </c>
      <c r="GD82" s="231"/>
      <c r="GE82" s="231"/>
      <c r="GF82" s="188">
        <f t="shared" si="207"/>
        <v>0</v>
      </c>
      <c r="GG82" s="137"/>
      <c r="GH82" s="231"/>
      <c r="GI82" s="231"/>
      <c r="GJ82" s="188">
        <f t="shared" si="269"/>
        <v>0</v>
      </c>
      <c r="GK82" s="137"/>
      <c r="GL82" s="231"/>
      <c r="GM82" s="231"/>
      <c r="GN82" s="182">
        <f t="shared" si="270"/>
        <v>0</v>
      </c>
      <c r="GO82" s="231"/>
      <c r="GP82" s="231"/>
      <c r="GQ82" s="182">
        <f t="shared" si="208"/>
        <v>0</v>
      </c>
      <c r="GR82" s="231"/>
      <c r="GS82" s="231"/>
      <c r="GT82" s="182">
        <f t="shared" si="209"/>
        <v>0</v>
      </c>
      <c r="GU82" s="231"/>
      <c r="GV82" s="231"/>
      <c r="GW82" s="182">
        <f t="shared" si="210"/>
        <v>0</v>
      </c>
      <c r="GX82" s="231"/>
      <c r="GY82" s="231"/>
      <c r="GZ82" s="182">
        <f t="shared" si="211"/>
        <v>0</v>
      </c>
      <c r="HA82" s="138"/>
      <c r="HB82" s="231"/>
      <c r="HC82" s="182">
        <f t="shared" si="212"/>
        <v>0</v>
      </c>
      <c r="HD82" s="138"/>
      <c r="HE82" s="231"/>
      <c r="HF82" s="182">
        <f t="shared" si="213"/>
        <v>0</v>
      </c>
      <c r="HG82" s="231"/>
      <c r="HH82" s="231"/>
      <c r="HI82" s="182">
        <f t="shared" si="154"/>
        <v>0</v>
      </c>
      <c r="HJ82" s="231"/>
      <c r="HK82" s="231"/>
      <c r="HL82" s="182">
        <f t="shared" si="155"/>
        <v>0</v>
      </c>
      <c r="HM82" s="137"/>
      <c r="HN82" s="231"/>
      <c r="HO82" s="231"/>
      <c r="HP82" s="182">
        <f t="shared" si="214"/>
        <v>0</v>
      </c>
      <c r="HQ82" s="231"/>
      <c r="HR82" s="231"/>
      <c r="HS82" s="231"/>
      <c r="HT82" s="182">
        <f t="shared" si="215"/>
        <v>0</v>
      </c>
      <c r="HU82" s="231"/>
      <c r="HV82" s="231"/>
      <c r="HW82" s="231"/>
      <c r="HX82" s="182">
        <f t="shared" si="216"/>
        <v>0</v>
      </c>
      <c r="HY82" s="231"/>
      <c r="HZ82" s="231"/>
      <c r="IA82" s="182">
        <f t="shared" si="217"/>
        <v>0</v>
      </c>
      <c r="IB82" s="231"/>
      <c r="IC82" s="231"/>
      <c r="ID82" s="182">
        <f t="shared" si="218"/>
        <v>0</v>
      </c>
      <c r="IE82" s="138"/>
      <c r="IF82" s="138"/>
      <c r="IG82" s="175">
        <f t="shared" si="219"/>
        <v>0</v>
      </c>
      <c r="IH82" s="137"/>
      <c r="II82" s="138"/>
      <c r="IJ82" s="138"/>
      <c r="IK82" s="175">
        <f t="shared" si="220"/>
        <v>0</v>
      </c>
      <c r="IL82" s="137"/>
      <c r="IM82" s="231"/>
      <c r="IN82" s="231"/>
      <c r="IO82" s="182">
        <f t="shared" si="221"/>
        <v>0</v>
      </c>
      <c r="IP82" s="231"/>
      <c r="IQ82" s="231"/>
      <c r="IR82" s="182">
        <f t="shared" si="156"/>
        <v>0</v>
      </c>
      <c r="IS82" s="231"/>
      <c r="IT82" s="231"/>
      <c r="IU82" s="182">
        <f t="shared" si="157"/>
        <v>0</v>
      </c>
      <c r="IV82" s="231"/>
      <c r="IW82" s="231"/>
      <c r="IX82" s="182">
        <f t="shared" si="158"/>
        <v>0</v>
      </c>
      <c r="IY82" s="234"/>
      <c r="IZ82" s="234"/>
      <c r="JA82" s="189">
        <f t="shared" si="159"/>
        <v>0</v>
      </c>
      <c r="JB82" s="234"/>
      <c r="JC82" s="234"/>
      <c r="JD82" s="189">
        <f t="shared" si="222"/>
        <v>0</v>
      </c>
      <c r="JE82" s="234"/>
      <c r="JF82" s="234"/>
      <c r="JG82" s="189">
        <f t="shared" si="223"/>
        <v>0</v>
      </c>
      <c r="JH82" s="141"/>
      <c r="JI82" s="141"/>
      <c r="JJ82" s="190">
        <f t="shared" si="224"/>
        <v>0</v>
      </c>
      <c r="JK82" s="137"/>
      <c r="JL82" s="141"/>
      <c r="JM82" s="141"/>
      <c r="JN82" s="190">
        <f t="shared" si="225"/>
        <v>0</v>
      </c>
      <c r="JO82" s="137"/>
      <c r="JP82" s="235"/>
      <c r="JQ82" s="235"/>
      <c r="JR82" s="191">
        <f t="shared" si="226"/>
        <v>0</v>
      </c>
      <c r="JS82" s="155"/>
      <c r="JT82" s="236"/>
      <c r="JU82" s="236"/>
      <c r="JV82" s="194">
        <f t="shared" si="227"/>
        <v>0</v>
      </c>
      <c r="JW82" s="235"/>
      <c r="JX82" s="235"/>
      <c r="JY82" s="194">
        <f t="shared" si="228"/>
        <v>0</v>
      </c>
      <c r="JZ82" s="138"/>
      <c r="KA82" s="138"/>
      <c r="KB82" s="190">
        <f t="shared" si="229"/>
        <v>0</v>
      </c>
      <c r="KC82" s="155"/>
      <c r="KD82" s="138"/>
      <c r="KE82" s="138"/>
      <c r="KF82" s="190">
        <f t="shared" si="230"/>
        <v>0</v>
      </c>
      <c r="KG82" s="234"/>
      <c r="KH82" s="234"/>
      <c r="KI82" s="191">
        <f t="shared" si="231"/>
        <v>0</v>
      </c>
      <c r="KJ82" s="155"/>
      <c r="KK82" s="234"/>
      <c r="KL82" s="234"/>
      <c r="KM82" s="191">
        <f t="shared" si="232"/>
        <v>0</v>
      </c>
      <c r="KN82" s="155"/>
      <c r="KO82" s="234"/>
      <c r="KP82" s="234"/>
      <c r="KQ82" s="191">
        <f t="shared" si="233"/>
        <v>0</v>
      </c>
      <c r="KR82" s="138"/>
      <c r="KS82" s="138"/>
      <c r="KT82" s="174">
        <f t="shared" si="234"/>
        <v>0</v>
      </c>
      <c r="KU82" s="138"/>
      <c r="KV82" s="138"/>
      <c r="KW82" s="138"/>
      <c r="KX82" s="194">
        <f t="shared" si="235"/>
        <v>0</v>
      </c>
      <c r="KY82" s="236"/>
      <c r="KZ82" s="236"/>
      <c r="LA82" s="236"/>
      <c r="LB82" s="194">
        <f t="shared" si="236"/>
        <v>0</v>
      </c>
      <c r="LC82" s="236"/>
      <c r="LD82" s="236"/>
      <c r="LE82" s="194">
        <f t="shared" si="160"/>
        <v>0</v>
      </c>
      <c r="LF82" s="138"/>
      <c r="LG82" s="138"/>
      <c r="LH82" s="174">
        <f t="shared" si="161"/>
        <v>0</v>
      </c>
      <c r="LI82" s="237"/>
      <c r="LJ82" s="237"/>
      <c r="LK82" s="196">
        <f t="shared" si="237"/>
        <v>0</v>
      </c>
      <c r="LL82" s="138"/>
      <c r="LM82" s="138"/>
      <c r="LN82" s="138"/>
      <c r="LO82" s="174">
        <f t="shared" si="238"/>
        <v>0</v>
      </c>
      <c r="LP82" s="138"/>
      <c r="LQ82" s="138"/>
      <c r="LR82" s="138"/>
      <c r="LS82" s="174">
        <f t="shared" si="239"/>
        <v>0</v>
      </c>
      <c r="LT82" s="238"/>
      <c r="LU82" s="138"/>
      <c r="LV82" s="138"/>
      <c r="LW82" s="174">
        <f t="shared" si="240"/>
        <v>0</v>
      </c>
      <c r="LX82" s="238"/>
      <c r="LY82" s="138"/>
      <c r="LZ82" s="138"/>
      <c r="MA82" s="174">
        <f t="shared" si="241"/>
        <v>0</v>
      </c>
      <c r="MB82" s="238"/>
      <c r="MC82" s="138"/>
      <c r="MD82" s="138"/>
      <c r="ME82" s="174">
        <f t="shared" si="242"/>
        <v>0</v>
      </c>
      <c r="MF82" s="238"/>
      <c r="MG82" s="231"/>
      <c r="MH82" s="231"/>
      <c r="MI82" s="182">
        <f t="shared" si="243"/>
        <v>0</v>
      </c>
      <c r="MJ82" s="239"/>
      <c r="MK82" s="231"/>
      <c r="ML82" s="231"/>
      <c r="MM82" s="182">
        <f t="shared" si="244"/>
        <v>0</v>
      </c>
      <c r="MN82" s="239"/>
      <c r="MO82" s="138"/>
      <c r="MP82" s="138"/>
      <c r="MQ82" s="174">
        <f t="shared" si="245"/>
        <v>0</v>
      </c>
      <c r="MR82" s="238"/>
      <c r="MS82" s="138"/>
      <c r="MT82" s="138"/>
      <c r="MU82" s="174">
        <f t="shared" si="246"/>
        <v>0</v>
      </c>
      <c r="MV82" s="238"/>
      <c r="MW82" s="138"/>
      <c r="MX82" s="138"/>
      <c r="MY82" s="174">
        <f t="shared" si="247"/>
        <v>0</v>
      </c>
      <c r="MZ82" s="238"/>
      <c r="NA82" s="240"/>
      <c r="NB82" s="240"/>
      <c r="NC82" s="201">
        <f t="shared" si="271"/>
        <v>0</v>
      </c>
      <c r="ND82" s="241"/>
      <c r="NE82" s="240"/>
      <c r="NF82" s="240"/>
      <c r="NG82" s="201">
        <f t="shared" si="272"/>
        <v>0</v>
      </c>
      <c r="NH82" s="241"/>
      <c r="NI82" s="240"/>
      <c r="NJ82" s="240"/>
      <c r="NK82" s="201">
        <f t="shared" si="273"/>
        <v>0</v>
      </c>
      <c r="NL82" s="241"/>
      <c r="NM82" s="240"/>
      <c r="NN82" s="240"/>
      <c r="NO82" s="201">
        <f t="shared" si="274"/>
        <v>0</v>
      </c>
      <c r="NP82" s="241"/>
      <c r="NQ82" s="234"/>
      <c r="NR82" s="234"/>
      <c r="NS82" s="189">
        <f t="shared" si="275"/>
        <v>0</v>
      </c>
      <c r="NT82" s="242"/>
      <c r="NU82" s="234"/>
      <c r="NV82" s="234"/>
      <c r="NW82" s="189">
        <f t="shared" si="248"/>
        <v>0</v>
      </c>
      <c r="NX82" s="242"/>
      <c r="NY82" s="234"/>
      <c r="NZ82" s="234"/>
      <c r="OA82" s="189">
        <f t="shared" si="249"/>
        <v>0</v>
      </c>
      <c r="OB82" s="242"/>
      <c r="OC82" s="234"/>
      <c r="OD82" s="234"/>
      <c r="OE82" s="189">
        <f t="shared" si="250"/>
        <v>0</v>
      </c>
      <c r="OF82" s="242"/>
      <c r="OG82" s="234"/>
      <c r="OH82" s="234"/>
      <c r="OI82" s="189">
        <f t="shared" si="251"/>
        <v>0</v>
      </c>
      <c r="OJ82" s="242"/>
      <c r="OK82" s="234"/>
      <c r="OL82" s="234"/>
      <c r="OM82" s="189">
        <f t="shared" si="252"/>
        <v>0</v>
      </c>
      <c r="ON82" s="242"/>
      <c r="OO82" s="234"/>
      <c r="OP82" s="234"/>
      <c r="OQ82" s="189">
        <f t="shared" si="276"/>
        <v>0</v>
      </c>
      <c r="OR82" s="242"/>
      <c r="OS82" s="234"/>
      <c r="OT82" s="234"/>
      <c r="OU82" s="189">
        <f t="shared" si="277"/>
        <v>0</v>
      </c>
      <c r="OV82" s="242"/>
      <c r="OW82" s="234"/>
      <c r="OX82" s="234"/>
      <c r="OY82" s="189">
        <f t="shared" si="278"/>
        <v>0</v>
      </c>
      <c r="OZ82" s="242"/>
      <c r="PA82" s="234"/>
      <c r="PB82" s="234"/>
      <c r="PC82" s="189">
        <f t="shared" si="279"/>
        <v>0</v>
      </c>
      <c r="PD82" s="242"/>
      <c r="PE82" s="234"/>
      <c r="PF82" s="234"/>
      <c r="PG82" s="189">
        <f t="shared" si="280"/>
        <v>0</v>
      </c>
      <c r="PH82" s="242"/>
      <c r="PI82" s="234"/>
      <c r="PJ82" s="234"/>
      <c r="PK82" s="189">
        <f t="shared" si="281"/>
        <v>0</v>
      </c>
      <c r="PL82" s="242"/>
      <c r="PM82" s="234"/>
      <c r="PN82" s="234"/>
      <c r="PO82" s="189">
        <f t="shared" si="282"/>
        <v>0</v>
      </c>
      <c r="PP82" s="242"/>
      <c r="PQ82" s="234"/>
      <c r="PR82" s="234"/>
      <c r="PS82" s="189">
        <f t="shared" si="283"/>
        <v>0</v>
      </c>
      <c r="PT82" s="242"/>
      <c r="PU82" s="234"/>
      <c r="PV82" s="234"/>
      <c r="PW82" s="189">
        <f t="shared" si="284"/>
        <v>0</v>
      </c>
      <c r="PX82" s="242"/>
      <c r="PY82" s="234"/>
      <c r="PZ82" s="234"/>
      <c r="QA82" s="189">
        <f t="shared" si="285"/>
        <v>0</v>
      </c>
      <c r="QB82" s="242"/>
      <c r="QC82" s="234"/>
      <c r="QD82" s="234"/>
      <c r="QE82" s="189">
        <f t="shared" si="286"/>
        <v>0</v>
      </c>
      <c r="QF82" s="242"/>
      <c r="QG82" s="234"/>
      <c r="QH82" s="234"/>
      <c r="QI82" s="189">
        <f t="shared" si="287"/>
        <v>0</v>
      </c>
      <c r="QJ82" s="242"/>
      <c r="QK82" s="234"/>
      <c r="QL82" s="234"/>
      <c r="QM82" s="189">
        <f t="shared" si="288"/>
        <v>0</v>
      </c>
      <c r="QN82" s="242"/>
      <c r="QO82" s="234"/>
      <c r="QP82" s="234"/>
      <c r="QQ82" s="189">
        <f t="shared" si="289"/>
        <v>0</v>
      </c>
      <c r="QR82" s="242"/>
      <c r="QS82" s="203"/>
      <c r="QT82" s="234"/>
      <c r="QU82" s="189">
        <f t="shared" si="290"/>
        <v>0</v>
      </c>
      <c r="QV82" s="242"/>
      <c r="QW82" s="203"/>
      <c r="QX82" s="234"/>
      <c r="QY82" s="189">
        <f t="shared" si="291"/>
        <v>0</v>
      </c>
      <c r="QZ82" s="242"/>
      <c r="RA82" s="203"/>
      <c r="RB82" s="234"/>
      <c r="RC82" s="189">
        <f t="shared" si="292"/>
        <v>0</v>
      </c>
      <c r="RD82" s="242"/>
      <c r="RE82" s="203"/>
      <c r="RF82" s="234"/>
      <c r="RG82" s="189">
        <f t="shared" si="293"/>
        <v>0</v>
      </c>
      <c r="RH82" s="242"/>
      <c r="RI82" s="203"/>
      <c r="RJ82" s="234"/>
      <c r="RK82" s="189">
        <f t="shared" si="294"/>
        <v>0</v>
      </c>
      <c r="RL82" s="242"/>
      <c r="RM82" s="203"/>
      <c r="RN82" s="234"/>
      <c r="RO82" s="189">
        <f t="shared" si="295"/>
        <v>0</v>
      </c>
      <c r="RP82" s="242"/>
      <c r="RQ82" s="203"/>
      <c r="RR82" s="234"/>
      <c r="RS82" s="189">
        <f t="shared" si="296"/>
        <v>0</v>
      </c>
      <c r="RT82" s="242"/>
      <c r="RU82" s="203"/>
      <c r="RV82" s="234"/>
      <c r="RW82" s="189">
        <f t="shared" si="297"/>
        <v>0</v>
      </c>
      <c r="RX82" s="242"/>
      <c r="RY82" s="203"/>
      <c r="RZ82" s="234"/>
      <c r="SA82" s="189">
        <f t="shared" si="253"/>
        <v>0</v>
      </c>
      <c r="SB82" s="242"/>
      <c r="SC82" s="203"/>
      <c r="SD82" s="234"/>
      <c r="SE82" s="189">
        <f t="shared" si="254"/>
        <v>0</v>
      </c>
      <c r="SF82" s="242"/>
      <c r="SG82" s="203"/>
      <c r="SH82" s="234"/>
      <c r="SI82" s="189">
        <f t="shared" si="255"/>
        <v>0</v>
      </c>
      <c r="SJ82" s="242"/>
      <c r="SK82" s="203"/>
      <c r="SL82" s="234"/>
      <c r="SM82" s="189">
        <f t="shared" si="256"/>
        <v>0</v>
      </c>
      <c r="SN82" s="242"/>
      <c r="SO82" s="203"/>
      <c r="SP82" s="234"/>
      <c r="SQ82" s="189">
        <f t="shared" si="257"/>
        <v>0</v>
      </c>
      <c r="SR82" s="242"/>
      <c r="SS82" s="203"/>
      <c r="ST82" s="234"/>
      <c r="SU82" s="189">
        <f t="shared" si="258"/>
        <v>0</v>
      </c>
      <c r="SV82" s="242"/>
      <c r="SW82" s="203"/>
      <c r="SX82" s="234"/>
      <c r="SY82" s="189">
        <f t="shared" si="259"/>
        <v>0</v>
      </c>
      <c r="SZ82" s="242"/>
      <c r="TA82" s="203"/>
      <c r="TB82" s="234"/>
      <c r="TC82" s="189">
        <f t="shared" si="260"/>
        <v>0</v>
      </c>
      <c r="TD82" s="242"/>
      <c r="TE82" s="204">
        <f t="shared" si="261"/>
        <v>0</v>
      </c>
      <c r="TF82" s="205">
        <f t="shared" si="262"/>
        <v>0</v>
      </c>
      <c r="TG82" s="123"/>
      <c r="TH82" s="204">
        <f t="shared" si="263"/>
        <v>0</v>
      </c>
      <c r="TI82" s="205">
        <f t="shared" si="264"/>
        <v>0</v>
      </c>
      <c r="TJ82" s="124"/>
      <c r="TK82" s="204">
        <f t="shared" si="265"/>
        <v>0</v>
      </c>
      <c r="TL82" s="205">
        <f t="shared" si="266"/>
        <v>0</v>
      </c>
      <c r="TM82" s="124"/>
      <c r="TN82" s="204">
        <f t="shared" si="267"/>
        <v>0</v>
      </c>
      <c r="TO82" s="205">
        <f t="shared" si="268"/>
        <v>0</v>
      </c>
    </row>
    <row r="83" spans="1:535" ht="32.25" hidden="1" customHeight="1" x14ac:dyDescent="0.45">
      <c r="A83" s="207">
        <v>79</v>
      </c>
      <c r="B83" s="217" t="s">
        <v>367</v>
      </c>
      <c r="C83" s="160" t="s">
        <v>122</v>
      </c>
      <c r="D83" s="211">
        <v>8</v>
      </c>
      <c r="E83" s="282"/>
      <c r="F83" s="129">
        <v>4</v>
      </c>
      <c r="G83" s="211">
        <f t="shared" si="149"/>
        <v>4</v>
      </c>
      <c r="H83" s="130"/>
      <c r="I83" s="282"/>
      <c r="J83" s="129"/>
      <c r="K83" s="211">
        <v>4</v>
      </c>
      <c r="L83" s="130"/>
      <c r="M83" s="282"/>
      <c r="N83" s="129"/>
      <c r="O83" s="211">
        <v>4</v>
      </c>
      <c r="P83" s="131"/>
      <c r="Q83" s="282"/>
      <c r="R83" s="129"/>
      <c r="S83" s="211">
        <v>4</v>
      </c>
      <c r="T83" s="130"/>
      <c r="U83" s="133"/>
      <c r="V83" s="228"/>
      <c r="W83" s="165">
        <f t="shared" si="150"/>
        <v>4</v>
      </c>
      <c r="X83" s="136"/>
      <c r="Y83" s="136"/>
      <c r="Z83" s="165">
        <f t="shared" si="162"/>
        <v>4</v>
      </c>
      <c r="AA83" s="137"/>
      <c r="AB83" s="138"/>
      <c r="AC83" s="169">
        <f t="shared" si="163"/>
        <v>4</v>
      </c>
      <c r="AD83" s="137"/>
      <c r="AE83" s="138"/>
      <c r="AF83" s="169">
        <f t="shared" si="164"/>
        <v>4</v>
      </c>
      <c r="AG83" s="138"/>
      <c r="AH83" s="138"/>
      <c r="AI83" s="170">
        <f t="shared" si="165"/>
        <v>4</v>
      </c>
      <c r="AJ83" s="137"/>
      <c r="AK83" s="137"/>
      <c r="AL83" s="141"/>
      <c r="AM83" s="172">
        <f t="shared" si="166"/>
        <v>4</v>
      </c>
      <c r="AN83" s="137"/>
      <c r="AO83" s="141"/>
      <c r="AP83" s="141"/>
      <c r="AQ83" s="172">
        <f t="shared" si="167"/>
        <v>4</v>
      </c>
      <c r="AR83" s="141"/>
      <c r="AS83" s="137"/>
      <c r="AT83" s="141"/>
      <c r="AU83" s="172">
        <f t="shared" si="168"/>
        <v>4</v>
      </c>
      <c r="AV83" s="138"/>
      <c r="AW83" s="138"/>
      <c r="AX83" s="138"/>
      <c r="AY83" s="169">
        <f t="shared" si="169"/>
        <v>4</v>
      </c>
      <c r="AZ83" s="138"/>
      <c r="BA83" s="138"/>
      <c r="BB83" s="169">
        <f t="shared" si="170"/>
        <v>4</v>
      </c>
      <c r="BC83" s="138"/>
      <c r="BD83" s="138"/>
      <c r="BE83" s="169">
        <f t="shared" si="171"/>
        <v>4</v>
      </c>
      <c r="BF83" s="138"/>
      <c r="BG83" s="138"/>
      <c r="BH83" s="174">
        <f t="shared" si="152"/>
        <v>4</v>
      </c>
      <c r="BI83" s="138"/>
      <c r="BJ83" s="138"/>
      <c r="BK83" s="174">
        <f t="shared" si="172"/>
        <v>4</v>
      </c>
      <c r="BL83" s="138"/>
      <c r="BM83" s="138">
        <v>1</v>
      </c>
      <c r="BN83" s="174">
        <f t="shared" si="173"/>
        <v>3</v>
      </c>
      <c r="BO83" s="138"/>
      <c r="BP83" s="138"/>
      <c r="BQ83" s="174">
        <f t="shared" si="174"/>
        <v>3</v>
      </c>
      <c r="BR83" s="138"/>
      <c r="BS83" s="138"/>
      <c r="BT83" s="174">
        <f t="shared" si="151"/>
        <v>3</v>
      </c>
      <c r="BU83" s="138"/>
      <c r="BV83" s="138"/>
      <c r="BW83" s="174">
        <f t="shared" si="175"/>
        <v>3</v>
      </c>
      <c r="BX83" s="138"/>
      <c r="BY83" s="138"/>
      <c r="BZ83" s="174">
        <f t="shared" si="176"/>
        <v>3</v>
      </c>
      <c r="CA83" s="138"/>
      <c r="CB83" s="138"/>
      <c r="CC83" s="175">
        <f t="shared" si="177"/>
        <v>3</v>
      </c>
      <c r="CD83" s="141"/>
      <c r="CE83" s="141"/>
      <c r="CF83" s="176">
        <f t="shared" si="178"/>
        <v>3</v>
      </c>
      <c r="CG83" s="141"/>
      <c r="CH83" s="141"/>
      <c r="CI83" s="176">
        <f t="shared" si="179"/>
        <v>3</v>
      </c>
      <c r="CJ83" s="141"/>
      <c r="CK83" s="141"/>
      <c r="CL83" s="177">
        <f t="shared" si="180"/>
        <v>3</v>
      </c>
      <c r="CM83" s="141"/>
      <c r="CN83" s="141"/>
      <c r="CO83" s="141"/>
      <c r="CP83" s="177">
        <f t="shared" si="181"/>
        <v>3</v>
      </c>
      <c r="CQ83" s="141"/>
      <c r="CR83" s="141"/>
      <c r="CS83" s="141"/>
      <c r="CT83" s="176">
        <f t="shared" si="182"/>
        <v>3</v>
      </c>
      <c r="CU83" s="230"/>
      <c r="CV83" s="141"/>
      <c r="CW83" s="141"/>
      <c r="CX83" s="176">
        <f t="shared" si="183"/>
        <v>3</v>
      </c>
      <c r="CY83" s="141"/>
      <c r="CZ83" s="141"/>
      <c r="DA83" s="141"/>
      <c r="DB83" s="176">
        <f t="shared" si="153"/>
        <v>3</v>
      </c>
      <c r="DC83" s="141"/>
      <c r="DD83" s="141"/>
      <c r="DE83" s="175">
        <f t="shared" si="184"/>
        <v>3</v>
      </c>
      <c r="DF83" s="179"/>
      <c r="DG83" s="141"/>
      <c r="DH83" s="141"/>
      <c r="DI83" s="176">
        <f t="shared" si="185"/>
        <v>3</v>
      </c>
      <c r="DJ83" s="180"/>
      <c r="DK83" s="180"/>
      <c r="DL83" s="176">
        <f t="shared" si="186"/>
        <v>3</v>
      </c>
      <c r="DM83" s="141"/>
      <c r="DN83" s="141"/>
      <c r="DO83" s="177">
        <f t="shared" si="187"/>
        <v>3</v>
      </c>
      <c r="DP83" s="137"/>
      <c r="DQ83" s="141"/>
      <c r="DR83" s="141"/>
      <c r="DS83" s="177">
        <f t="shared" si="188"/>
        <v>3</v>
      </c>
      <c r="DT83" s="137"/>
      <c r="DU83" s="141"/>
      <c r="DV83" s="141"/>
      <c r="DW83" s="177">
        <f t="shared" si="189"/>
        <v>3</v>
      </c>
      <c r="DX83" s="141"/>
      <c r="DY83" s="141"/>
      <c r="DZ83" s="177">
        <f t="shared" si="190"/>
        <v>3</v>
      </c>
      <c r="EA83" s="138"/>
      <c r="EB83" s="138"/>
      <c r="EC83" s="175">
        <f t="shared" si="191"/>
        <v>3</v>
      </c>
      <c r="ED83" s="137"/>
      <c r="EE83" s="138"/>
      <c r="EF83" s="138"/>
      <c r="EG83" s="174">
        <f t="shared" si="192"/>
        <v>3</v>
      </c>
      <c r="EH83" s="138"/>
      <c r="EI83" s="138"/>
      <c r="EJ83" s="174">
        <f t="shared" si="193"/>
        <v>3</v>
      </c>
      <c r="EK83" s="231"/>
      <c r="EL83" s="231"/>
      <c r="EM83" s="182">
        <f t="shared" si="194"/>
        <v>3</v>
      </c>
      <c r="EN83" s="137"/>
      <c r="EO83" s="231"/>
      <c r="EP83" s="231"/>
      <c r="EQ83" s="182">
        <f t="shared" si="195"/>
        <v>3</v>
      </c>
      <c r="ER83" s="232"/>
      <c r="ES83" s="232"/>
      <c r="ET83" s="184">
        <f t="shared" si="196"/>
        <v>3</v>
      </c>
      <c r="EU83" s="137"/>
      <c r="EV83" s="232"/>
      <c r="EW83" s="232"/>
      <c r="EX83" s="184">
        <f t="shared" si="197"/>
        <v>3</v>
      </c>
      <c r="EY83" s="233"/>
      <c r="EZ83" s="231"/>
      <c r="FA83" s="231"/>
      <c r="FB83" s="184">
        <f t="shared" si="198"/>
        <v>3</v>
      </c>
      <c r="FC83" s="231"/>
      <c r="FD83" s="231"/>
      <c r="FE83" s="182">
        <f t="shared" si="199"/>
        <v>3</v>
      </c>
      <c r="FF83" s="231"/>
      <c r="FG83" s="231"/>
      <c r="FH83" s="182">
        <f t="shared" si="200"/>
        <v>3</v>
      </c>
      <c r="FI83" s="231"/>
      <c r="FJ83" s="231"/>
      <c r="FK83" s="182">
        <f t="shared" si="201"/>
        <v>3</v>
      </c>
      <c r="FL83" s="231"/>
      <c r="FM83" s="231"/>
      <c r="FN83" s="182">
        <f t="shared" si="202"/>
        <v>3</v>
      </c>
      <c r="FO83" s="137"/>
      <c r="FP83" s="231"/>
      <c r="FQ83" s="231"/>
      <c r="FR83" s="182">
        <f t="shared" si="203"/>
        <v>3</v>
      </c>
      <c r="FS83" s="137"/>
      <c r="FT83" s="231"/>
      <c r="FU83" s="231"/>
      <c r="FV83" s="182">
        <f t="shared" si="204"/>
        <v>3</v>
      </c>
      <c r="FW83" s="137"/>
      <c r="FX83" s="231"/>
      <c r="FY83" s="231"/>
      <c r="FZ83" s="182">
        <f t="shared" si="205"/>
        <v>3</v>
      </c>
      <c r="GA83" s="231"/>
      <c r="GB83" s="231"/>
      <c r="GC83" s="182">
        <f t="shared" si="206"/>
        <v>3</v>
      </c>
      <c r="GD83" s="231"/>
      <c r="GE83" s="231"/>
      <c r="GF83" s="188">
        <f t="shared" si="207"/>
        <v>3</v>
      </c>
      <c r="GG83" s="137"/>
      <c r="GH83" s="231">
        <v>1</v>
      </c>
      <c r="GI83" s="231"/>
      <c r="GJ83" s="188">
        <f t="shared" si="269"/>
        <v>4</v>
      </c>
      <c r="GK83" s="137"/>
      <c r="GL83" s="231"/>
      <c r="GM83" s="231"/>
      <c r="GN83" s="182">
        <f t="shared" si="270"/>
        <v>4</v>
      </c>
      <c r="GO83" s="231"/>
      <c r="GP83" s="231"/>
      <c r="GQ83" s="182">
        <f t="shared" si="208"/>
        <v>4</v>
      </c>
      <c r="GR83" s="231"/>
      <c r="GS83" s="231"/>
      <c r="GT83" s="182">
        <f t="shared" si="209"/>
        <v>4</v>
      </c>
      <c r="GU83" s="231"/>
      <c r="GV83" s="231"/>
      <c r="GW83" s="182">
        <f t="shared" si="210"/>
        <v>4</v>
      </c>
      <c r="GX83" s="231"/>
      <c r="GY83" s="231"/>
      <c r="GZ83" s="182">
        <f t="shared" si="211"/>
        <v>4</v>
      </c>
      <c r="HA83" s="138"/>
      <c r="HB83" s="231"/>
      <c r="HC83" s="182">
        <f t="shared" si="212"/>
        <v>4</v>
      </c>
      <c r="HD83" s="138"/>
      <c r="HE83" s="231"/>
      <c r="HF83" s="182">
        <f t="shared" si="213"/>
        <v>4</v>
      </c>
      <c r="HG83" s="231"/>
      <c r="HH83" s="231"/>
      <c r="HI83" s="182">
        <f t="shared" si="154"/>
        <v>4</v>
      </c>
      <c r="HJ83" s="231"/>
      <c r="HK83" s="231"/>
      <c r="HL83" s="182">
        <f t="shared" si="155"/>
        <v>4</v>
      </c>
      <c r="HM83" s="137"/>
      <c r="HN83" s="231"/>
      <c r="HO83" s="231"/>
      <c r="HP83" s="182">
        <f t="shared" si="214"/>
        <v>4</v>
      </c>
      <c r="HQ83" s="231"/>
      <c r="HR83" s="231"/>
      <c r="HS83" s="231"/>
      <c r="HT83" s="182">
        <f t="shared" si="215"/>
        <v>4</v>
      </c>
      <c r="HU83" s="231"/>
      <c r="HV83" s="231"/>
      <c r="HW83" s="231"/>
      <c r="HX83" s="182">
        <f t="shared" si="216"/>
        <v>4</v>
      </c>
      <c r="HY83" s="231"/>
      <c r="HZ83" s="231"/>
      <c r="IA83" s="182">
        <f t="shared" si="217"/>
        <v>4</v>
      </c>
      <c r="IB83" s="231"/>
      <c r="IC83" s="231"/>
      <c r="ID83" s="182">
        <f t="shared" si="218"/>
        <v>4</v>
      </c>
      <c r="IE83" s="138"/>
      <c r="IF83" s="138"/>
      <c r="IG83" s="175">
        <f t="shared" si="219"/>
        <v>4</v>
      </c>
      <c r="IH83" s="137"/>
      <c r="II83" s="138"/>
      <c r="IJ83" s="138"/>
      <c r="IK83" s="175">
        <f t="shared" si="220"/>
        <v>4</v>
      </c>
      <c r="IL83" s="137"/>
      <c r="IM83" s="231"/>
      <c r="IN83" s="231"/>
      <c r="IO83" s="182">
        <f t="shared" si="221"/>
        <v>4</v>
      </c>
      <c r="IP83" s="231"/>
      <c r="IQ83" s="231"/>
      <c r="IR83" s="182">
        <f t="shared" si="156"/>
        <v>4</v>
      </c>
      <c r="IS83" s="231"/>
      <c r="IT83" s="231"/>
      <c r="IU83" s="182">
        <f t="shared" si="157"/>
        <v>4</v>
      </c>
      <c r="IV83" s="231"/>
      <c r="IW83" s="231">
        <v>1</v>
      </c>
      <c r="IX83" s="182">
        <f t="shared" si="158"/>
        <v>3</v>
      </c>
      <c r="IY83" s="234"/>
      <c r="IZ83" s="234"/>
      <c r="JA83" s="189">
        <f t="shared" si="159"/>
        <v>3</v>
      </c>
      <c r="JB83" s="234"/>
      <c r="JC83" s="234"/>
      <c r="JD83" s="189">
        <f t="shared" si="222"/>
        <v>3</v>
      </c>
      <c r="JE83" s="234"/>
      <c r="JF83" s="234"/>
      <c r="JG83" s="189">
        <f t="shared" si="223"/>
        <v>3</v>
      </c>
      <c r="JH83" s="141"/>
      <c r="JI83" s="141"/>
      <c r="JJ83" s="190">
        <f t="shared" si="224"/>
        <v>3</v>
      </c>
      <c r="JK83" s="137"/>
      <c r="JL83" s="141"/>
      <c r="JM83" s="141"/>
      <c r="JN83" s="190">
        <f t="shared" si="225"/>
        <v>3</v>
      </c>
      <c r="JO83" s="137"/>
      <c r="JP83" s="235"/>
      <c r="JQ83" s="235"/>
      <c r="JR83" s="191">
        <f t="shared" si="226"/>
        <v>3</v>
      </c>
      <c r="JS83" s="155"/>
      <c r="JT83" s="236"/>
      <c r="JU83" s="236"/>
      <c r="JV83" s="194">
        <f t="shared" si="227"/>
        <v>3</v>
      </c>
      <c r="JW83" s="235"/>
      <c r="JX83" s="235"/>
      <c r="JY83" s="194">
        <f t="shared" si="228"/>
        <v>3</v>
      </c>
      <c r="JZ83" s="138"/>
      <c r="KA83" s="138"/>
      <c r="KB83" s="190">
        <f t="shared" si="229"/>
        <v>3</v>
      </c>
      <c r="KC83" s="155"/>
      <c r="KD83" s="138"/>
      <c r="KE83" s="138"/>
      <c r="KF83" s="190">
        <f t="shared" si="230"/>
        <v>3</v>
      </c>
      <c r="KG83" s="234"/>
      <c r="KH83" s="234"/>
      <c r="KI83" s="191">
        <f t="shared" si="231"/>
        <v>3</v>
      </c>
      <c r="KJ83" s="155"/>
      <c r="KK83" s="234"/>
      <c r="KL83" s="234"/>
      <c r="KM83" s="191">
        <f t="shared" si="232"/>
        <v>3</v>
      </c>
      <c r="KN83" s="155"/>
      <c r="KO83" s="234"/>
      <c r="KP83" s="234"/>
      <c r="KQ83" s="191">
        <f t="shared" si="233"/>
        <v>3</v>
      </c>
      <c r="KR83" s="138"/>
      <c r="KS83" s="138"/>
      <c r="KT83" s="174">
        <f t="shared" si="234"/>
        <v>3</v>
      </c>
      <c r="KU83" s="138"/>
      <c r="KV83" s="138"/>
      <c r="KW83" s="138"/>
      <c r="KX83" s="194">
        <f t="shared" si="235"/>
        <v>3</v>
      </c>
      <c r="KY83" s="236"/>
      <c r="KZ83" s="236"/>
      <c r="LA83" s="236"/>
      <c r="LB83" s="194">
        <f t="shared" si="236"/>
        <v>3</v>
      </c>
      <c r="LC83" s="236"/>
      <c r="LD83" s="236"/>
      <c r="LE83" s="194">
        <f t="shared" si="160"/>
        <v>3</v>
      </c>
      <c r="LF83" s="138"/>
      <c r="LG83" s="138"/>
      <c r="LH83" s="174">
        <f t="shared" si="161"/>
        <v>3</v>
      </c>
      <c r="LI83" s="237"/>
      <c r="LJ83" s="237"/>
      <c r="LK83" s="196">
        <f t="shared" si="237"/>
        <v>3</v>
      </c>
      <c r="LL83" s="138"/>
      <c r="LM83" s="138"/>
      <c r="LN83" s="138"/>
      <c r="LO83" s="174">
        <f t="shared" si="238"/>
        <v>3</v>
      </c>
      <c r="LP83" s="138"/>
      <c r="LQ83" s="138"/>
      <c r="LR83" s="138"/>
      <c r="LS83" s="174">
        <f t="shared" si="239"/>
        <v>3</v>
      </c>
      <c r="LT83" s="238"/>
      <c r="LU83" s="138"/>
      <c r="LV83" s="138"/>
      <c r="LW83" s="174">
        <f t="shared" si="240"/>
        <v>3</v>
      </c>
      <c r="LX83" s="238"/>
      <c r="LY83" s="138"/>
      <c r="LZ83" s="138"/>
      <c r="MA83" s="174">
        <f t="shared" si="241"/>
        <v>3</v>
      </c>
      <c r="MB83" s="238"/>
      <c r="MC83" s="138"/>
      <c r="MD83" s="138"/>
      <c r="ME83" s="174">
        <f t="shared" si="242"/>
        <v>3</v>
      </c>
      <c r="MF83" s="238"/>
      <c r="MG83" s="231"/>
      <c r="MH83" s="231"/>
      <c r="MI83" s="182">
        <f t="shared" si="243"/>
        <v>3</v>
      </c>
      <c r="MJ83" s="239"/>
      <c r="MK83" s="231"/>
      <c r="ML83" s="231"/>
      <c r="MM83" s="182">
        <f t="shared" si="244"/>
        <v>3</v>
      </c>
      <c r="MN83" s="239"/>
      <c r="MO83" s="138"/>
      <c r="MP83" s="138"/>
      <c r="MQ83" s="174">
        <f t="shared" si="245"/>
        <v>3</v>
      </c>
      <c r="MR83" s="238"/>
      <c r="MS83" s="138"/>
      <c r="MT83" s="138"/>
      <c r="MU83" s="174">
        <f t="shared" si="246"/>
        <v>3</v>
      </c>
      <c r="MV83" s="238"/>
      <c r="MW83" s="138"/>
      <c r="MX83" s="138"/>
      <c r="MY83" s="174">
        <f t="shared" si="247"/>
        <v>3</v>
      </c>
      <c r="MZ83" s="238"/>
      <c r="NA83" s="240"/>
      <c r="NB83" s="240"/>
      <c r="NC83" s="201">
        <f t="shared" si="271"/>
        <v>3</v>
      </c>
      <c r="ND83" s="241"/>
      <c r="NE83" s="240"/>
      <c r="NF83" s="240"/>
      <c r="NG83" s="201">
        <f t="shared" si="272"/>
        <v>3</v>
      </c>
      <c r="NH83" s="241"/>
      <c r="NI83" s="240">
        <v>1</v>
      </c>
      <c r="NJ83" s="240"/>
      <c r="NK83" s="201">
        <f t="shared" si="273"/>
        <v>4</v>
      </c>
      <c r="NL83" s="241"/>
      <c r="NM83" s="240"/>
      <c r="NN83" s="240"/>
      <c r="NO83" s="201">
        <f t="shared" si="274"/>
        <v>4</v>
      </c>
      <c r="NP83" s="241"/>
      <c r="NQ83" s="234"/>
      <c r="NR83" s="234"/>
      <c r="NS83" s="189">
        <f t="shared" si="275"/>
        <v>4</v>
      </c>
      <c r="NT83" s="242"/>
      <c r="NU83" s="234"/>
      <c r="NV83" s="234"/>
      <c r="NW83" s="189">
        <f t="shared" si="248"/>
        <v>4</v>
      </c>
      <c r="NX83" s="242"/>
      <c r="NY83" s="234"/>
      <c r="NZ83" s="234"/>
      <c r="OA83" s="189">
        <f t="shared" si="249"/>
        <v>4</v>
      </c>
      <c r="OB83" s="242"/>
      <c r="OC83" s="234"/>
      <c r="OD83" s="234"/>
      <c r="OE83" s="189">
        <f t="shared" si="250"/>
        <v>4</v>
      </c>
      <c r="OF83" s="242"/>
      <c r="OG83" s="234"/>
      <c r="OH83" s="234"/>
      <c r="OI83" s="189">
        <f t="shared" si="251"/>
        <v>4</v>
      </c>
      <c r="OJ83" s="242"/>
      <c r="OK83" s="234"/>
      <c r="OL83" s="234"/>
      <c r="OM83" s="189">
        <f t="shared" si="252"/>
        <v>4</v>
      </c>
      <c r="ON83" s="242"/>
      <c r="OO83" s="234"/>
      <c r="OP83" s="234"/>
      <c r="OQ83" s="189">
        <f t="shared" si="276"/>
        <v>4</v>
      </c>
      <c r="OR83" s="242"/>
      <c r="OS83" s="234"/>
      <c r="OT83" s="234"/>
      <c r="OU83" s="189">
        <f t="shared" si="277"/>
        <v>4</v>
      </c>
      <c r="OV83" s="242"/>
      <c r="OW83" s="234"/>
      <c r="OX83" s="234"/>
      <c r="OY83" s="189">
        <f t="shared" si="278"/>
        <v>4</v>
      </c>
      <c r="OZ83" s="242"/>
      <c r="PA83" s="234"/>
      <c r="PB83" s="234"/>
      <c r="PC83" s="189">
        <f t="shared" si="279"/>
        <v>4</v>
      </c>
      <c r="PD83" s="242"/>
      <c r="PE83" s="234"/>
      <c r="PF83" s="234"/>
      <c r="PG83" s="189">
        <f t="shared" si="280"/>
        <v>4</v>
      </c>
      <c r="PH83" s="242"/>
      <c r="PI83" s="234"/>
      <c r="PJ83" s="234"/>
      <c r="PK83" s="189">
        <f t="shared" si="281"/>
        <v>4</v>
      </c>
      <c r="PL83" s="242"/>
      <c r="PM83" s="234"/>
      <c r="PN83" s="234"/>
      <c r="PO83" s="189">
        <f t="shared" si="282"/>
        <v>4</v>
      </c>
      <c r="PP83" s="242"/>
      <c r="PQ83" s="234"/>
      <c r="PR83" s="234"/>
      <c r="PS83" s="189">
        <f t="shared" si="283"/>
        <v>4</v>
      </c>
      <c r="PT83" s="242"/>
      <c r="PU83" s="234"/>
      <c r="PV83" s="234"/>
      <c r="PW83" s="189">
        <f t="shared" si="284"/>
        <v>4</v>
      </c>
      <c r="PX83" s="242"/>
      <c r="PY83" s="234"/>
      <c r="PZ83" s="234"/>
      <c r="QA83" s="189">
        <f t="shared" si="285"/>
        <v>4</v>
      </c>
      <c r="QB83" s="242"/>
      <c r="QC83" s="234"/>
      <c r="QD83" s="234"/>
      <c r="QE83" s="189">
        <f t="shared" si="286"/>
        <v>4</v>
      </c>
      <c r="QF83" s="242"/>
      <c r="QG83" s="234"/>
      <c r="QH83" s="234"/>
      <c r="QI83" s="189">
        <f t="shared" si="287"/>
        <v>4</v>
      </c>
      <c r="QJ83" s="242"/>
      <c r="QK83" s="234"/>
      <c r="QL83" s="234"/>
      <c r="QM83" s="189">
        <f t="shared" si="288"/>
        <v>4</v>
      </c>
      <c r="QN83" s="242"/>
      <c r="QO83" s="234"/>
      <c r="QP83" s="234"/>
      <c r="QQ83" s="189">
        <f t="shared" si="289"/>
        <v>4</v>
      </c>
      <c r="QR83" s="242"/>
      <c r="QS83" s="203"/>
      <c r="QT83" s="234"/>
      <c r="QU83" s="189">
        <f t="shared" si="290"/>
        <v>4</v>
      </c>
      <c r="QV83" s="242"/>
      <c r="QW83" s="203"/>
      <c r="QX83" s="234"/>
      <c r="QY83" s="189">
        <f t="shared" si="291"/>
        <v>4</v>
      </c>
      <c r="QZ83" s="242"/>
      <c r="RA83" s="203"/>
      <c r="RB83" s="234"/>
      <c r="RC83" s="189">
        <f t="shared" si="292"/>
        <v>4</v>
      </c>
      <c r="RD83" s="242"/>
      <c r="RE83" s="203"/>
      <c r="RF83" s="234"/>
      <c r="RG83" s="189">
        <f t="shared" si="293"/>
        <v>4</v>
      </c>
      <c r="RH83" s="242"/>
      <c r="RI83" s="203"/>
      <c r="RJ83" s="234"/>
      <c r="RK83" s="189">
        <f t="shared" si="294"/>
        <v>4</v>
      </c>
      <c r="RL83" s="242"/>
      <c r="RM83" s="203"/>
      <c r="RN83" s="234"/>
      <c r="RO83" s="189">
        <f t="shared" si="295"/>
        <v>4</v>
      </c>
      <c r="RP83" s="242"/>
      <c r="RQ83" s="203"/>
      <c r="RR83" s="234"/>
      <c r="RS83" s="189">
        <f t="shared" si="296"/>
        <v>4</v>
      </c>
      <c r="RT83" s="242"/>
      <c r="RU83" s="203"/>
      <c r="RV83" s="234"/>
      <c r="RW83" s="189">
        <f t="shared" si="297"/>
        <v>4</v>
      </c>
      <c r="RX83" s="242"/>
      <c r="RY83" s="203"/>
      <c r="RZ83" s="234"/>
      <c r="SA83" s="189">
        <f t="shared" si="253"/>
        <v>4</v>
      </c>
      <c r="SB83" s="242"/>
      <c r="SC83" s="203"/>
      <c r="SD83" s="234"/>
      <c r="SE83" s="189">
        <f t="shared" si="254"/>
        <v>4</v>
      </c>
      <c r="SF83" s="242"/>
      <c r="SG83" s="203"/>
      <c r="SH83" s="234"/>
      <c r="SI83" s="189">
        <f t="shared" si="255"/>
        <v>4</v>
      </c>
      <c r="SJ83" s="242"/>
      <c r="SK83" s="203"/>
      <c r="SL83" s="234"/>
      <c r="SM83" s="189">
        <f t="shared" si="256"/>
        <v>4</v>
      </c>
      <c r="SN83" s="242"/>
      <c r="SO83" s="203"/>
      <c r="SP83" s="234"/>
      <c r="SQ83" s="189">
        <f t="shared" si="257"/>
        <v>4</v>
      </c>
      <c r="SR83" s="242"/>
      <c r="SS83" s="203"/>
      <c r="ST83" s="234"/>
      <c r="SU83" s="189">
        <f t="shared" si="258"/>
        <v>4</v>
      </c>
      <c r="SV83" s="242"/>
      <c r="SW83" s="203"/>
      <c r="SX83" s="234"/>
      <c r="SY83" s="189">
        <f t="shared" si="259"/>
        <v>4</v>
      </c>
      <c r="SZ83" s="242"/>
      <c r="TA83" s="203"/>
      <c r="TB83" s="234"/>
      <c r="TC83" s="189">
        <f t="shared" si="260"/>
        <v>4</v>
      </c>
      <c r="TD83" s="242"/>
      <c r="TE83" s="204">
        <f t="shared" si="261"/>
        <v>0</v>
      </c>
      <c r="TF83" s="205">
        <f t="shared" si="262"/>
        <v>0</v>
      </c>
      <c r="TG83" s="123"/>
      <c r="TH83" s="204">
        <f t="shared" si="263"/>
        <v>1</v>
      </c>
      <c r="TI83" s="205">
        <f t="shared" si="264"/>
        <v>3.8461538461538464E-2</v>
      </c>
      <c r="TJ83" s="124"/>
      <c r="TK83" s="204">
        <f t="shared" si="265"/>
        <v>0</v>
      </c>
      <c r="TL83" s="205">
        <f t="shared" si="266"/>
        <v>0</v>
      </c>
      <c r="TM83" s="124"/>
      <c r="TN83" s="204">
        <f t="shared" si="267"/>
        <v>1</v>
      </c>
      <c r="TO83" s="205">
        <f t="shared" si="268"/>
        <v>1.2658227848101266E-2</v>
      </c>
    </row>
    <row r="84" spans="1:535" ht="28.5" hidden="1" x14ac:dyDescent="0.45">
      <c r="A84" s="207">
        <v>80</v>
      </c>
      <c r="B84" s="298" t="s">
        <v>368</v>
      </c>
      <c r="C84" s="222" t="s">
        <v>122</v>
      </c>
      <c r="D84" s="211">
        <v>4</v>
      </c>
      <c r="E84" s="223"/>
      <c r="F84" s="224">
        <v>2</v>
      </c>
      <c r="G84" s="211">
        <f t="shared" si="149"/>
        <v>2</v>
      </c>
      <c r="H84" s="225"/>
      <c r="I84" s="223"/>
      <c r="J84" s="224"/>
      <c r="K84" s="211">
        <v>2</v>
      </c>
      <c r="L84" s="225"/>
      <c r="M84" s="223"/>
      <c r="N84" s="224"/>
      <c r="O84" s="211">
        <v>2</v>
      </c>
      <c r="P84" s="226"/>
      <c r="Q84" s="223"/>
      <c r="R84" s="224"/>
      <c r="S84" s="211">
        <v>2</v>
      </c>
      <c r="T84" s="225"/>
      <c r="U84" s="227"/>
      <c r="V84" s="228"/>
      <c r="W84" s="165">
        <f t="shared" si="150"/>
        <v>2</v>
      </c>
      <c r="X84" s="229"/>
      <c r="Y84" s="229"/>
      <c r="Z84" s="165">
        <f t="shared" si="162"/>
        <v>2</v>
      </c>
      <c r="AA84" s="137"/>
      <c r="AB84" s="138"/>
      <c r="AC84" s="169">
        <f t="shared" si="163"/>
        <v>2</v>
      </c>
      <c r="AD84" s="137"/>
      <c r="AE84" s="138"/>
      <c r="AF84" s="169">
        <f t="shared" si="164"/>
        <v>2</v>
      </c>
      <c r="AG84" s="138"/>
      <c r="AH84" s="138"/>
      <c r="AI84" s="170">
        <f t="shared" si="165"/>
        <v>2</v>
      </c>
      <c r="AJ84" s="137"/>
      <c r="AK84" s="137"/>
      <c r="AL84" s="141"/>
      <c r="AM84" s="172">
        <f t="shared" si="166"/>
        <v>2</v>
      </c>
      <c r="AN84" s="137"/>
      <c r="AO84" s="141"/>
      <c r="AP84" s="141"/>
      <c r="AQ84" s="172">
        <f t="shared" si="167"/>
        <v>2</v>
      </c>
      <c r="AR84" s="141"/>
      <c r="AS84" s="137"/>
      <c r="AT84" s="141"/>
      <c r="AU84" s="172">
        <f t="shared" si="168"/>
        <v>2</v>
      </c>
      <c r="AV84" s="138"/>
      <c r="AW84" s="138"/>
      <c r="AX84" s="138"/>
      <c r="AY84" s="169">
        <f t="shared" si="169"/>
        <v>2</v>
      </c>
      <c r="AZ84" s="138"/>
      <c r="BA84" s="138"/>
      <c r="BB84" s="169">
        <f t="shared" si="170"/>
        <v>2</v>
      </c>
      <c r="BC84" s="138"/>
      <c r="BD84" s="138"/>
      <c r="BE84" s="169">
        <f t="shared" si="171"/>
        <v>2</v>
      </c>
      <c r="BF84" s="138">
        <v>2</v>
      </c>
      <c r="BG84" s="138">
        <v>4</v>
      </c>
      <c r="BH84" s="174">
        <f t="shared" si="152"/>
        <v>0</v>
      </c>
      <c r="BI84" s="138"/>
      <c r="BJ84" s="138"/>
      <c r="BK84" s="174">
        <f t="shared" si="172"/>
        <v>0</v>
      </c>
      <c r="BL84" s="138"/>
      <c r="BM84" s="138"/>
      <c r="BN84" s="174">
        <f t="shared" si="173"/>
        <v>0</v>
      </c>
      <c r="BO84" s="138"/>
      <c r="BP84" s="138"/>
      <c r="BQ84" s="174">
        <f t="shared" si="174"/>
        <v>0</v>
      </c>
      <c r="BR84" s="138"/>
      <c r="BS84" s="138"/>
      <c r="BT84" s="174">
        <f t="shared" si="151"/>
        <v>0</v>
      </c>
      <c r="BU84" s="138"/>
      <c r="BV84" s="138"/>
      <c r="BW84" s="174">
        <f t="shared" si="175"/>
        <v>0</v>
      </c>
      <c r="BX84" s="138"/>
      <c r="BY84" s="138"/>
      <c r="BZ84" s="174">
        <f t="shared" si="176"/>
        <v>0</v>
      </c>
      <c r="CA84" s="138"/>
      <c r="CB84" s="138"/>
      <c r="CC84" s="175">
        <f t="shared" si="177"/>
        <v>0</v>
      </c>
      <c r="CD84" s="141"/>
      <c r="CE84" s="141"/>
      <c r="CF84" s="176">
        <f t="shared" si="178"/>
        <v>0</v>
      </c>
      <c r="CG84" s="141"/>
      <c r="CH84" s="141"/>
      <c r="CI84" s="176">
        <f t="shared" si="179"/>
        <v>0</v>
      </c>
      <c r="CJ84" s="141"/>
      <c r="CK84" s="141"/>
      <c r="CL84" s="177">
        <f t="shared" si="180"/>
        <v>0</v>
      </c>
      <c r="CM84" s="141"/>
      <c r="CN84" s="141"/>
      <c r="CO84" s="141"/>
      <c r="CP84" s="177">
        <f t="shared" si="181"/>
        <v>0</v>
      </c>
      <c r="CQ84" s="141"/>
      <c r="CR84" s="141">
        <v>2</v>
      </c>
      <c r="CS84" s="141">
        <v>2</v>
      </c>
      <c r="CT84" s="176">
        <f t="shared" si="182"/>
        <v>0</v>
      </c>
      <c r="CU84" s="230"/>
      <c r="CV84" s="141"/>
      <c r="CW84" s="141"/>
      <c r="CX84" s="176">
        <f t="shared" si="183"/>
        <v>0</v>
      </c>
      <c r="CY84" s="141"/>
      <c r="CZ84" s="141"/>
      <c r="DA84" s="141"/>
      <c r="DB84" s="176">
        <f t="shared" si="153"/>
        <v>0</v>
      </c>
      <c r="DC84" s="141"/>
      <c r="DD84" s="141"/>
      <c r="DE84" s="175">
        <f t="shared" si="184"/>
        <v>0</v>
      </c>
      <c r="DF84" s="179"/>
      <c r="DG84" s="141"/>
      <c r="DH84" s="141"/>
      <c r="DI84" s="176">
        <f t="shared" si="185"/>
        <v>0</v>
      </c>
      <c r="DJ84" s="180"/>
      <c r="DK84" s="180"/>
      <c r="DL84" s="176">
        <f t="shared" si="186"/>
        <v>0</v>
      </c>
      <c r="DM84" s="141"/>
      <c r="DN84" s="141"/>
      <c r="DO84" s="177">
        <f t="shared" si="187"/>
        <v>0</v>
      </c>
      <c r="DP84" s="137"/>
      <c r="DQ84" s="141"/>
      <c r="DR84" s="141"/>
      <c r="DS84" s="177">
        <f t="shared" si="188"/>
        <v>0</v>
      </c>
      <c r="DT84" s="137"/>
      <c r="DU84" s="141"/>
      <c r="DV84" s="141"/>
      <c r="DW84" s="177">
        <f t="shared" si="189"/>
        <v>0</v>
      </c>
      <c r="DX84" s="141"/>
      <c r="DY84" s="141"/>
      <c r="DZ84" s="177">
        <f t="shared" si="190"/>
        <v>0</v>
      </c>
      <c r="EA84" s="138"/>
      <c r="EB84" s="138"/>
      <c r="EC84" s="175">
        <f t="shared" si="191"/>
        <v>0</v>
      </c>
      <c r="ED84" s="137"/>
      <c r="EE84" s="138"/>
      <c r="EF84" s="138"/>
      <c r="EG84" s="174">
        <f t="shared" si="192"/>
        <v>0</v>
      </c>
      <c r="EH84" s="138"/>
      <c r="EI84" s="138"/>
      <c r="EJ84" s="174">
        <f t="shared" si="193"/>
        <v>0</v>
      </c>
      <c r="EK84" s="231">
        <v>2</v>
      </c>
      <c r="EL84" s="231">
        <v>2</v>
      </c>
      <c r="EM84" s="182">
        <f t="shared" si="194"/>
        <v>0</v>
      </c>
      <c r="EN84" s="137"/>
      <c r="EO84" s="231"/>
      <c r="EP84" s="231"/>
      <c r="EQ84" s="182">
        <f t="shared" si="195"/>
        <v>0</v>
      </c>
      <c r="ER84" s="232"/>
      <c r="ES84" s="232"/>
      <c r="ET84" s="184">
        <f t="shared" si="196"/>
        <v>0</v>
      </c>
      <c r="EU84" s="137"/>
      <c r="EV84" s="232"/>
      <c r="EW84" s="232"/>
      <c r="EX84" s="184">
        <f t="shared" si="197"/>
        <v>0</v>
      </c>
      <c r="EY84" s="233"/>
      <c r="EZ84" s="231"/>
      <c r="FA84" s="231"/>
      <c r="FB84" s="184">
        <f t="shared" si="198"/>
        <v>0</v>
      </c>
      <c r="FC84" s="231"/>
      <c r="FD84" s="231"/>
      <c r="FE84" s="182">
        <f t="shared" si="199"/>
        <v>0</v>
      </c>
      <c r="FF84" s="231"/>
      <c r="FG84" s="231"/>
      <c r="FH84" s="182">
        <f t="shared" si="200"/>
        <v>0</v>
      </c>
      <c r="FI84" s="231"/>
      <c r="FJ84" s="231"/>
      <c r="FK84" s="182">
        <f t="shared" si="201"/>
        <v>0</v>
      </c>
      <c r="FL84" s="231"/>
      <c r="FM84" s="231"/>
      <c r="FN84" s="182">
        <f t="shared" si="202"/>
        <v>0</v>
      </c>
      <c r="FO84" s="137"/>
      <c r="FP84" s="231"/>
      <c r="FQ84" s="231"/>
      <c r="FR84" s="182">
        <f t="shared" si="203"/>
        <v>0</v>
      </c>
      <c r="FS84" s="137"/>
      <c r="FT84" s="231"/>
      <c r="FU84" s="231"/>
      <c r="FV84" s="182">
        <f t="shared" si="204"/>
        <v>0</v>
      </c>
      <c r="FW84" s="137"/>
      <c r="FX84" s="231"/>
      <c r="FY84" s="231"/>
      <c r="FZ84" s="182">
        <f t="shared" si="205"/>
        <v>0</v>
      </c>
      <c r="GA84" s="231"/>
      <c r="GB84" s="231"/>
      <c r="GC84" s="182">
        <f t="shared" si="206"/>
        <v>0</v>
      </c>
      <c r="GD84" s="231"/>
      <c r="GE84" s="231"/>
      <c r="GF84" s="188">
        <f t="shared" si="207"/>
        <v>0</v>
      </c>
      <c r="GG84" s="137"/>
      <c r="GH84" s="231">
        <v>2</v>
      </c>
      <c r="GI84" s="231"/>
      <c r="GJ84" s="188">
        <f t="shared" si="269"/>
        <v>2</v>
      </c>
      <c r="GK84" s="137"/>
      <c r="GL84" s="231"/>
      <c r="GM84" s="231"/>
      <c r="GN84" s="182">
        <f t="shared" si="270"/>
        <v>2</v>
      </c>
      <c r="GO84" s="231"/>
      <c r="GP84" s="231">
        <v>2</v>
      </c>
      <c r="GQ84" s="182">
        <f t="shared" si="208"/>
        <v>0</v>
      </c>
      <c r="GR84" s="231"/>
      <c r="GS84" s="231"/>
      <c r="GT84" s="182">
        <f t="shared" si="209"/>
        <v>0</v>
      </c>
      <c r="GU84" s="231"/>
      <c r="GV84" s="231"/>
      <c r="GW84" s="182">
        <f t="shared" si="210"/>
        <v>0</v>
      </c>
      <c r="GX84" s="231"/>
      <c r="GY84" s="231"/>
      <c r="GZ84" s="182">
        <f t="shared" si="211"/>
        <v>0</v>
      </c>
      <c r="HA84" s="138"/>
      <c r="HB84" s="231"/>
      <c r="HC84" s="182">
        <f t="shared" si="212"/>
        <v>0</v>
      </c>
      <c r="HD84" s="138"/>
      <c r="HE84" s="231"/>
      <c r="HF84" s="182">
        <f t="shared" si="213"/>
        <v>0</v>
      </c>
      <c r="HG84" s="231"/>
      <c r="HH84" s="231"/>
      <c r="HI84" s="182">
        <f t="shared" si="154"/>
        <v>0</v>
      </c>
      <c r="HJ84" s="231"/>
      <c r="HK84" s="231"/>
      <c r="HL84" s="182">
        <f t="shared" si="155"/>
        <v>0</v>
      </c>
      <c r="HM84" s="137"/>
      <c r="HN84" s="231"/>
      <c r="HO84" s="231"/>
      <c r="HP84" s="182">
        <f t="shared" si="214"/>
        <v>0</v>
      </c>
      <c r="HQ84" s="231"/>
      <c r="HR84" s="231"/>
      <c r="HS84" s="231"/>
      <c r="HT84" s="182">
        <f t="shared" si="215"/>
        <v>0</v>
      </c>
      <c r="HU84" s="231"/>
      <c r="HV84" s="231"/>
      <c r="HW84" s="231"/>
      <c r="HX84" s="182">
        <f t="shared" si="216"/>
        <v>0</v>
      </c>
      <c r="HY84" s="231"/>
      <c r="HZ84" s="231"/>
      <c r="IA84" s="182">
        <f t="shared" si="217"/>
        <v>0</v>
      </c>
      <c r="IB84" s="231"/>
      <c r="IC84" s="231"/>
      <c r="ID84" s="182">
        <f t="shared" si="218"/>
        <v>0</v>
      </c>
      <c r="IE84" s="138"/>
      <c r="IF84" s="138"/>
      <c r="IG84" s="175">
        <f t="shared" si="219"/>
        <v>0</v>
      </c>
      <c r="IH84" s="137"/>
      <c r="II84" s="138"/>
      <c r="IJ84" s="138"/>
      <c r="IK84" s="175">
        <f t="shared" si="220"/>
        <v>0</v>
      </c>
      <c r="IL84" s="137"/>
      <c r="IM84" s="231"/>
      <c r="IN84" s="231"/>
      <c r="IO84" s="182">
        <f t="shared" si="221"/>
        <v>0</v>
      </c>
      <c r="IP84" s="231">
        <v>2</v>
      </c>
      <c r="IQ84" s="231">
        <v>2</v>
      </c>
      <c r="IR84" s="182">
        <f t="shared" si="156"/>
        <v>0</v>
      </c>
      <c r="IS84" s="231"/>
      <c r="IT84" s="231"/>
      <c r="IU84" s="182">
        <f t="shared" si="157"/>
        <v>0</v>
      </c>
      <c r="IV84" s="231"/>
      <c r="IW84" s="231"/>
      <c r="IX84" s="182">
        <f t="shared" si="158"/>
        <v>0</v>
      </c>
      <c r="IY84" s="234"/>
      <c r="IZ84" s="234"/>
      <c r="JA84" s="189">
        <f t="shared" si="159"/>
        <v>0</v>
      </c>
      <c r="JB84" s="234"/>
      <c r="JC84" s="234"/>
      <c r="JD84" s="189">
        <f t="shared" si="222"/>
        <v>0</v>
      </c>
      <c r="JE84" s="234"/>
      <c r="JF84" s="234"/>
      <c r="JG84" s="189">
        <f t="shared" si="223"/>
        <v>0</v>
      </c>
      <c r="JH84" s="141"/>
      <c r="JI84" s="141"/>
      <c r="JJ84" s="190">
        <f t="shared" si="224"/>
        <v>0</v>
      </c>
      <c r="JK84" s="137"/>
      <c r="JL84" s="141"/>
      <c r="JM84" s="141"/>
      <c r="JN84" s="190">
        <f t="shared" si="225"/>
        <v>0</v>
      </c>
      <c r="JO84" s="137"/>
      <c r="JP84" s="235">
        <v>2</v>
      </c>
      <c r="JQ84" s="235"/>
      <c r="JR84" s="191">
        <f t="shared" si="226"/>
        <v>2</v>
      </c>
      <c r="JS84" s="155"/>
      <c r="JT84" s="236"/>
      <c r="JU84" s="236"/>
      <c r="JV84" s="194">
        <f t="shared" si="227"/>
        <v>2</v>
      </c>
      <c r="JW84" s="235"/>
      <c r="JX84" s="235"/>
      <c r="JY84" s="194">
        <f t="shared" si="228"/>
        <v>2</v>
      </c>
      <c r="JZ84" s="138"/>
      <c r="KA84" s="138"/>
      <c r="KB84" s="190">
        <f t="shared" si="229"/>
        <v>2</v>
      </c>
      <c r="KC84" s="155"/>
      <c r="KD84" s="138"/>
      <c r="KE84" s="138"/>
      <c r="KF84" s="190">
        <f t="shared" si="230"/>
        <v>2</v>
      </c>
      <c r="KG84" s="234"/>
      <c r="KH84" s="234"/>
      <c r="KI84" s="191">
        <f t="shared" si="231"/>
        <v>2</v>
      </c>
      <c r="KJ84" s="155"/>
      <c r="KK84" s="234"/>
      <c r="KL84" s="234"/>
      <c r="KM84" s="191">
        <f t="shared" si="232"/>
        <v>2</v>
      </c>
      <c r="KN84" s="155"/>
      <c r="KO84" s="234"/>
      <c r="KP84" s="234"/>
      <c r="KQ84" s="191">
        <f t="shared" si="233"/>
        <v>2</v>
      </c>
      <c r="KR84" s="138"/>
      <c r="KS84" s="138"/>
      <c r="KT84" s="174">
        <f t="shared" si="234"/>
        <v>2</v>
      </c>
      <c r="KU84" s="138"/>
      <c r="KV84" s="138"/>
      <c r="KW84" s="138"/>
      <c r="KX84" s="194">
        <f t="shared" si="235"/>
        <v>2</v>
      </c>
      <c r="KY84" s="236"/>
      <c r="KZ84" s="236"/>
      <c r="LA84" s="236"/>
      <c r="LB84" s="194">
        <f t="shared" si="236"/>
        <v>2</v>
      </c>
      <c r="LC84" s="236"/>
      <c r="LD84" s="236">
        <v>2</v>
      </c>
      <c r="LE84" s="194">
        <f t="shared" si="160"/>
        <v>0</v>
      </c>
      <c r="LF84" s="138"/>
      <c r="LG84" s="138"/>
      <c r="LH84" s="174">
        <f t="shared" si="161"/>
        <v>0</v>
      </c>
      <c r="LI84" s="237"/>
      <c r="LJ84" s="237"/>
      <c r="LK84" s="196">
        <f t="shared" si="237"/>
        <v>0</v>
      </c>
      <c r="LL84" s="138"/>
      <c r="LM84" s="138"/>
      <c r="LN84" s="138"/>
      <c r="LO84" s="174">
        <f t="shared" si="238"/>
        <v>0</v>
      </c>
      <c r="LP84" s="138"/>
      <c r="LQ84" s="138"/>
      <c r="LR84" s="138"/>
      <c r="LS84" s="174">
        <f t="shared" si="239"/>
        <v>0</v>
      </c>
      <c r="LT84" s="238"/>
      <c r="LU84" s="138"/>
      <c r="LV84" s="138"/>
      <c r="LW84" s="174">
        <f t="shared" si="240"/>
        <v>0</v>
      </c>
      <c r="LX84" s="238"/>
      <c r="LY84" s="138"/>
      <c r="LZ84" s="138"/>
      <c r="MA84" s="174">
        <f t="shared" si="241"/>
        <v>0</v>
      </c>
      <c r="MB84" s="238"/>
      <c r="MC84" s="138"/>
      <c r="MD84" s="138"/>
      <c r="ME84" s="174">
        <f t="shared" si="242"/>
        <v>0</v>
      </c>
      <c r="MF84" s="238"/>
      <c r="MG84" s="231"/>
      <c r="MH84" s="231"/>
      <c r="MI84" s="182">
        <f t="shared" si="243"/>
        <v>0</v>
      </c>
      <c r="MJ84" s="239"/>
      <c r="MK84" s="231"/>
      <c r="ML84" s="231"/>
      <c r="MM84" s="182">
        <f t="shared" si="244"/>
        <v>0</v>
      </c>
      <c r="MN84" s="239"/>
      <c r="MO84" s="138"/>
      <c r="MP84" s="138"/>
      <c r="MQ84" s="174">
        <f t="shared" si="245"/>
        <v>0</v>
      </c>
      <c r="MR84" s="238"/>
      <c r="MS84" s="138"/>
      <c r="MT84" s="138"/>
      <c r="MU84" s="174">
        <f t="shared" si="246"/>
        <v>0</v>
      </c>
      <c r="MV84" s="238"/>
      <c r="MW84" s="138"/>
      <c r="MX84" s="138"/>
      <c r="MY84" s="174">
        <f t="shared" si="247"/>
        <v>0</v>
      </c>
      <c r="MZ84" s="238"/>
      <c r="NA84" s="240"/>
      <c r="NB84" s="240"/>
      <c r="NC84" s="201">
        <f t="shared" si="271"/>
        <v>0</v>
      </c>
      <c r="ND84" s="241"/>
      <c r="NE84" s="240"/>
      <c r="NF84" s="240"/>
      <c r="NG84" s="201">
        <f t="shared" si="272"/>
        <v>0</v>
      </c>
      <c r="NH84" s="241"/>
      <c r="NI84" s="240">
        <v>2</v>
      </c>
      <c r="NJ84" s="240"/>
      <c r="NK84" s="201">
        <f t="shared" si="273"/>
        <v>2</v>
      </c>
      <c r="NL84" s="241"/>
      <c r="NM84" s="240"/>
      <c r="NN84" s="240"/>
      <c r="NO84" s="201">
        <f t="shared" si="274"/>
        <v>2</v>
      </c>
      <c r="NP84" s="241"/>
      <c r="NQ84" s="234"/>
      <c r="NR84" s="234"/>
      <c r="NS84" s="189">
        <f t="shared" si="275"/>
        <v>2</v>
      </c>
      <c r="NT84" s="242"/>
      <c r="NU84" s="234"/>
      <c r="NV84" s="234"/>
      <c r="NW84" s="189">
        <f t="shared" si="248"/>
        <v>2</v>
      </c>
      <c r="NX84" s="242"/>
      <c r="NY84" s="234"/>
      <c r="NZ84" s="234"/>
      <c r="OA84" s="189">
        <f t="shared" si="249"/>
        <v>2</v>
      </c>
      <c r="OB84" s="242"/>
      <c r="OC84" s="234"/>
      <c r="OD84" s="234"/>
      <c r="OE84" s="189">
        <f t="shared" si="250"/>
        <v>2</v>
      </c>
      <c r="OF84" s="242"/>
      <c r="OG84" s="234"/>
      <c r="OH84" s="234"/>
      <c r="OI84" s="189">
        <f t="shared" si="251"/>
        <v>2</v>
      </c>
      <c r="OJ84" s="242"/>
      <c r="OK84" s="234"/>
      <c r="OL84" s="234">
        <v>1</v>
      </c>
      <c r="OM84" s="189">
        <f t="shared" si="252"/>
        <v>1</v>
      </c>
      <c r="ON84" s="242"/>
      <c r="OO84" s="234"/>
      <c r="OP84" s="234"/>
      <c r="OQ84" s="189">
        <f t="shared" si="276"/>
        <v>1</v>
      </c>
      <c r="OR84" s="242"/>
      <c r="OS84" s="234"/>
      <c r="OT84" s="234"/>
      <c r="OU84" s="189">
        <f t="shared" si="277"/>
        <v>1</v>
      </c>
      <c r="OV84" s="242"/>
      <c r="OW84" s="234"/>
      <c r="OX84" s="234">
        <v>1</v>
      </c>
      <c r="OY84" s="189">
        <f t="shared" si="278"/>
        <v>0</v>
      </c>
      <c r="OZ84" s="242"/>
      <c r="PA84" s="234"/>
      <c r="PB84" s="234"/>
      <c r="PC84" s="189">
        <f t="shared" si="279"/>
        <v>0</v>
      </c>
      <c r="PD84" s="242"/>
      <c r="PE84" s="234"/>
      <c r="PF84" s="234"/>
      <c r="PG84" s="189">
        <f t="shared" si="280"/>
        <v>0</v>
      </c>
      <c r="PH84" s="242"/>
      <c r="PI84" s="234"/>
      <c r="PJ84" s="234"/>
      <c r="PK84" s="189">
        <f t="shared" si="281"/>
        <v>0</v>
      </c>
      <c r="PL84" s="242"/>
      <c r="PM84" s="234"/>
      <c r="PN84" s="234"/>
      <c r="PO84" s="189">
        <f t="shared" si="282"/>
        <v>0</v>
      </c>
      <c r="PP84" s="242"/>
      <c r="PQ84" s="234"/>
      <c r="PR84" s="234"/>
      <c r="PS84" s="189">
        <f t="shared" si="283"/>
        <v>0</v>
      </c>
      <c r="PT84" s="242"/>
      <c r="PU84" s="234"/>
      <c r="PV84" s="234"/>
      <c r="PW84" s="189">
        <f t="shared" si="284"/>
        <v>0</v>
      </c>
      <c r="PX84" s="242"/>
      <c r="PY84" s="234"/>
      <c r="PZ84" s="234"/>
      <c r="QA84" s="189">
        <f t="shared" si="285"/>
        <v>0</v>
      </c>
      <c r="QB84" s="242"/>
      <c r="QC84" s="234"/>
      <c r="QD84" s="234"/>
      <c r="QE84" s="189">
        <f t="shared" si="286"/>
        <v>0</v>
      </c>
      <c r="QF84" s="242"/>
      <c r="QG84" s="234"/>
      <c r="QH84" s="234"/>
      <c r="QI84" s="189">
        <f t="shared" si="287"/>
        <v>0</v>
      </c>
      <c r="QJ84" s="242"/>
      <c r="QK84" s="234"/>
      <c r="QL84" s="234"/>
      <c r="QM84" s="189">
        <f t="shared" si="288"/>
        <v>0</v>
      </c>
      <c r="QN84" s="242"/>
      <c r="QO84" s="234"/>
      <c r="QP84" s="234"/>
      <c r="QQ84" s="189">
        <f t="shared" si="289"/>
        <v>0</v>
      </c>
      <c r="QR84" s="242"/>
      <c r="QS84" s="203"/>
      <c r="QT84" s="234"/>
      <c r="QU84" s="189">
        <f t="shared" si="290"/>
        <v>0</v>
      </c>
      <c r="QV84" s="242"/>
      <c r="QW84" s="203"/>
      <c r="QX84" s="234"/>
      <c r="QY84" s="189">
        <f t="shared" si="291"/>
        <v>0</v>
      </c>
      <c r="QZ84" s="242"/>
      <c r="RA84" s="203"/>
      <c r="RB84" s="234"/>
      <c r="RC84" s="189">
        <f t="shared" si="292"/>
        <v>0</v>
      </c>
      <c r="RD84" s="242"/>
      <c r="RE84" s="203"/>
      <c r="RF84" s="234"/>
      <c r="RG84" s="189">
        <f t="shared" si="293"/>
        <v>0</v>
      </c>
      <c r="RH84" s="242"/>
      <c r="RI84" s="203"/>
      <c r="RJ84" s="234"/>
      <c r="RK84" s="189">
        <f t="shared" si="294"/>
        <v>0</v>
      </c>
      <c r="RL84" s="242"/>
      <c r="RM84" s="203"/>
      <c r="RN84" s="234"/>
      <c r="RO84" s="189">
        <f t="shared" si="295"/>
        <v>0</v>
      </c>
      <c r="RP84" s="242"/>
      <c r="RQ84" s="203"/>
      <c r="RR84" s="234"/>
      <c r="RS84" s="189">
        <f t="shared" si="296"/>
        <v>0</v>
      </c>
      <c r="RT84" s="242"/>
      <c r="RU84" s="203">
        <v>2</v>
      </c>
      <c r="RV84" s="234"/>
      <c r="RW84" s="189">
        <f t="shared" si="297"/>
        <v>2</v>
      </c>
      <c r="RX84" s="242"/>
      <c r="RY84" s="203"/>
      <c r="RZ84" s="234"/>
      <c r="SA84" s="189">
        <f t="shared" si="253"/>
        <v>2</v>
      </c>
      <c r="SB84" s="242"/>
      <c r="SC84" s="203"/>
      <c r="SD84" s="234"/>
      <c r="SE84" s="189">
        <f t="shared" si="254"/>
        <v>2</v>
      </c>
      <c r="SF84" s="242"/>
      <c r="SG84" s="203"/>
      <c r="SH84" s="234"/>
      <c r="SI84" s="189">
        <f t="shared" si="255"/>
        <v>2</v>
      </c>
      <c r="SJ84" s="242"/>
      <c r="SK84" s="203"/>
      <c r="SL84" s="234"/>
      <c r="SM84" s="189">
        <f t="shared" si="256"/>
        <v>2</v>
      </c>
      <c r="SN84" s="242"/>
      <c r="SO84" s="203"/>
      <c r="SP84" s="234">
        <v>2</v>
      </c>
      <c r="SQ84" s="189">
        <f t="shared" si="257"/>
        <v>0</v>
      </c>
      <c r="SR84" s="242"/>
      <c r="SS84" s="203"/>
      <c r="ST84" s="234"/>
      <c r="SU84" s="189">
        <f t="shared" si="258"/>
        <v>0</v>
      </c>
      <c r="SV84" s="242"/>
      <c r="SW84" s="203"/>
      <c r="SX84" s="234"/>
      <c r="SY84" s="189">
        <f t="shared" si="259"/>
        <v>0</v>
      </c>
      <c r="SZ84" s="242"/>
      <c r="TA84" s="203"/>
      <c r="TB84" s="234"/>
      <c r="TC84" s="189">
        <f t="shared" si="260"/>
        <v>0</v>
      </c>
      <c r="TD84" s="242"/>
      <c r="TE84" s="204">
        <f t="shared" si="261"/>
        <v>4</v>
      </c>
      <c r="TF84" s="205">
        <f t="shared" si="262"/>
        <v>0.15384615384615385</v>
      </c>
      <c r="TG84" s="123"/>
      <c r="TH84" s="204">
        <f t="shared" si="263"/>
        <v>2</v>
      </c>
      <c r="TI84" s="205">
        <f t="shared" si="264"/>
        <v>7.6923076923076927E-2</v>
      </c>
      <c r="TJ84" s="124"/>
      <c r="TK84" s="204">
        <f t="shared" si="265"/>
        <v>2</v>
      </c>
      <c r="TL84" s="205">
        <f t="shared" si="266"/>
        <v>7.407407407407407E-2</v>
      </c>
      <c r="TM84" s="124"/>
      <c r="TN84" s="204">
        <f t="shared" si="267"/>
        <v>8</v>
      </c>
      <c r="TO84" s="205">
        <f t="shared" si="268"/>
        <v>0.10126582278481013</v>
      </c>
    </row>
    <row r="85" spans="1:535" ht="28.5" hidden="1" x14ac:dyDescent="0.45">
      <c r="A85" s="207">
        <v>81</v>
      </c>
      <c r="B85" s="298" t="s">
        <v>369</v>
      </c>
      <c r="C85" s="222" t="s">
        <v>122</v>
      </c>
      <c r="D85" s="211">
        <v>0</v>
      </c>
      <c r="E85" s="223"/>
      <c r="F85" s="224"/>
      <c r="G85" s="211">
        <f t="shared" si="149"/>
        <v>0</v>
      </c>
      <c r="H85" s="225"/>
      <c r="I85" s="223"/>
      <c r="J85" s="224"/>
      <c r="K85" s="211">
        <v>0</v>
      </c>
      <c r="L85" s="225"/>
      <c r="M85" s="223"/>
      <c r="N85" s="224"/>
      <c r="O85" s="211">
        <v>0</v>
      </c>
      <c r="P85" s="226"/>
      <c r="Q85" s="223"/>
      <c r="R85" s="224"/>
      <c r="S85" s="211">
        <v>0</v>
      </c>
      <c r="T85" s="225"/>
      <c r="U85" s="227"/>
      <c r="V85" s="228"/>
      <c r="W85" s="165">
        <f t="shared" si="150"/>
        <v>0</v>
      </c>
      <c r="X85" s="229"/>
      <c r="Y85" s="229"/>
      <c r="Z85" s="165">
        <f t="shared" si="162"/>
        <v>0</v>
      </c>
      <c r="AA85" s="137"/>
      <c r="AB85" s="138"/>
      <c r="AC85" s="169">
        <f t="shared" si="163"/>
        <v>0</v>
      </c>
      <c r="AD85" s="137"/>
      <c r="AE85" s="138"/>
      <c r="AF85" s="169">
        <f t="shared" si="164"/>
        <v>0</v>
      </c>
      <c r="AG85" s="138"/>
      <c r="AH85" s="138"/>
      <c r="AI85" s="170">
        <f t="shared" si="165"/>
        <v>0</v>
      </c>
      <c r="AJ85" s="137"/>
      <c r="AK85" s="137"/>
      <c r="AL85" s="141"/>
      <c r="AM85" s="172">
        <f t="shared" si="166"/>
        <v>0</v>
      </c>
      <c r="AN85" s="137"/>
      <c r="AO85" s="141"/>
      <c r="AP85" s="141"/>
      <c r="AQ85" s="172">
        <f t="shared" si="167"/>
        <v>0</v>
      </c>
      <c r="AR85" s="141"/>
      <c r="AS85" s="137"/>
      <c r="AT85" s="141"/>
      <c r="AU85" s="172">
        <f t="shared" si="168"/>
        <v>0</v>
      </c>
      <c r="AV85" s="138"/>
      <c r="AW85" s="138"/>
      <c r="AX85" s="138"/>
      <c r="AY85" s="169">
        <f t="shared" si="169"/>
        <v>0</v>
      </c>
      <c r="AZ85" s="138"/>
      <c r="BA85" s="138"/>
      <c r="BB85" s="169">
        <f t="shared" si="170"/>
        <v>0</v>
      </c>
      <c r="BC85" s="138"/>
      <c r="BD85" s="138"/>
      <c r="BE85" s="169">
        <f t="shared" si="171"/>
        <v>0</v>
      </c>
      <c r="BF85" s="138"/>
      <c r="BG85" s="138"/>
      <c r="BH85" s="174">
        <f t="shared" si="152"/>
        <v>0</v>
      </c>
      <c r="BI85" s="138"/>
      <c r="BJ85" s="138"/>
      <c r="BK85" s="174">
        <f t="shared" si="172"/>
        <v>0</v>
      </c>
      <c r="BL85" s="138"/>
      <c r="BM85" s="138"/>
      <c r="BN85" s="174">
        <f t="shared" si="173"/>
        <v>0</v>
      </c>
      <c r="BO85" s="138"/>
      <c r="BP85" s="138"/>
      <c r="BQ85" s="174">
        <f t="shared" si="174"/>
        <v>0</v>
      </c>
      <c r="BR85" s="138"/>
      <c r="BS85" s="138"/>
      <c r="BT85" s="174">
        <f t="shared" si="151"/>
        <v>0</v>
      </c>
      <c r="BU85" s="138"/>
      <c r="BV85" s="138"/>
      <c r="BW85" s="174">
        <f t="shared" si="175"/>
        <v>0</v>
      </c>
      <c r="BX85" s="138"/>
      <c r="BY85" s="138"/>
      <c r="BZ85" s="174">
        <f t="shared" si="176"/>
        <v>0</v>
      </c>
      <c r="CA85" s="138"/>
      <c r="CB85" s="138"/>
      <c r="CC85" s="175">
        <f t="shared" si="177"/>
        <v>0</v>
      </c>
      <c r="CD85" s="141"/>
      <c r="CE85" s="141"/>
      <c r="CF85" s="176">
        <f t="shared" si="178"/>
        <v>0</v>
      </c>
      <c r="CG85" s="141"/>
      <c r="CH85" s="141"/>
      <c r="CI85" s="176">
        <f t="shared" si="179"/>
        <v>0</v>
      </c>
      <c r="CJ85" s="141"/>
      <c r="CK85" s="141"/>
      <c r="CL85" s="177">
        <f t="shared" si="180"/>
        <v>0</v>
      </c>
      <c r="CM85" s="141"/>
      <c r="CN85" s="141"/>
      <c r="CO85" s="141"/>
      <c r="CP85" s="177">
        <f t="shared" si="181"/>
        <v>0</v>
      </c>
      <c r="CQ85" s="141"/>
      <c r="CR85" s="141"/>
      <c r="CS85" s="141"/>
      <c r="CT85" s="176">
        <f t="shared" si="182"/>
        <v>0</v>
      </c>
      <c r="CU85" s="230"/>
      <c r="CV85" s="141"/>
      <c r="CW85" s="141"/>
      <c r="CX85" s="176">
        <f t="shared" si="183"/>
        <v>0</v>
      </c>
      <c r="CY85" s="141"/>
      <c r="CZ85" s="141"/>
      <c r="DA85" s="141"/>
      <c r="DB85" s="176">
        <f t="shared" si="153"/>
        <v>0</v>
      </c>
      <c r="DC85" s="141"/>
      <c r="DD85" s="141"/>
      <c r="DE85" s="175">
        <f t="shared" si="184"/>
        <v>0</v>
      </c>
      <c r="DF85" s="179"/>
      <c r="DG85" s="141"/>
      <c r="DH85" s="141"/>
      <c r="DI85" s="176">
        <f t="shared" si="185"/>
        <v>0</v>
      </c>
      <c r="DJ85" s="180"/>
      <c r="DK85" s="180"/>
      <c r="DL85" s="176">
        <f t="shared" si="186"/>
        <v>0</v>
      </c>
      <c r="DM85" s="141"/>
      <c r="DN85" s="141"/>
      <c r="DO85" s="177">
        <f t="shared" si="187"/>
        <v>0</v>
      </c>
      <c r="DP85" s="137"/>
      <c r="DQ85" s="141"/>
      <c r="DR85" s="141"/>
      <c r="DS85" s="177">
        <f t="shared" si="188"/>
        <v>0</v>
      </c>
      <c r="DT85" s="137"/>
      <c r="DU85" s="141"/>
      <c r="DV85" s="141"/>
      <c r="DW85" s="177">
        <f t="shared" si="189"/>
        <v>0</v>
      </c>
      <c r="DX85" s="141"/>
      <c r="DY85" s="141"/>
      <c r="DZ85" s="177">
        <f t="shared" si="190"/>
        <v>0</v>
      </c>
      <c r="EA85" s="138"/>
      <c r="EB85" s="138"/>
      <c r="EC85" s="175">
        <f t="shared" si="191"/>
        <v>0</v>
      </c>
      <c r="ED85" s="137"/>
      <c r="EE85" s="138"/>
      <c r="EF85" s="138"/>
      <c r="EG85" s="174">
        <f t="shared" si="192"/>
        <v>0</v>
      </c>
      <c r="EH85" s="138"/>
      <c r="EI85" s="138"/>
      <c r="EJ85" s="174">
        <f t="shared" si="193"/>
        <v>0</v>
      </c>
      <c r="EK85" s="231"/>
      <c r="EL85" s="231"/>
      <c r="EM85" s="182">
        <f t="shared" si="194"/>
        <v>0</v>
      </c>
      <c r="EN85" s="137"/>
      <c r="EO85" s="231"/>
      <c r="EP85" s="231"/>
      <c r="EQ85" s="182">
        <f t="shared" si="195"/>
        <v>0</v>
      </c>
      <c r="ER85" s="232"/>
      <c r="ES85" s="232"/>
      <c r="ET85" s="184">
        <f t="shared" si="196"/>
        <v>0</v>
      </c>
      <c r="EU85" s="137"/>
      <c r="EV85" s="232"/>
      <c r="EW85" s="232"/>
      <c r="EX85" s="184">
        <f t="shared" si="197"/>
        <v>0</v>
      </c>
      <c r="EY85" s="233"/>
      <c r="EZ85" s="231"/>
      <c r="FA85" s="231"/>
      <c r="FB85" s="184">
        <f t="shared" si="198"/>
        <v>0</v>
      </c>
      <c r="FC85" s="231"/>
      <c r="FD85" s="231"/>
      <c r="FE85" s="182">
        <f t="shared" si="199"/>
        <v>0</v>
      </c>
      <c r="FF85" s="231"/>
      <c r="FG85" s="231"/>
      <c r="FH85" s="182">
        <f t="shared" si="200"/>
        <v>0</v>
      </c>
      <c r="FI85" s="231"/>
      <c r="FJ85" s="231"/>
      <c r="FK85" s="182">
        <f t="shared" si="201"/>
        <v>0</v>
      </c>
      <c r="FL85" s="231"/>
      <c r="FM85" s="231"/>
      <c r="FN85" s="182">
        <f t="shared" si="202"/>
        <v>0</v>
      </c>
      <c r="FO85" s="137"/>
      <c r="FP85" s="231"/>
      <c r="FQ85" s="231"/>
      <c r="FR85" s="182">
        <f t="shared" si="203"/>
        <v>0</v>
      </c>
      <c r="FS85" s="137"/>
      <c r="FT85" s="231"/>
      <c r="FU85" s="231"/>
      <c r="FV85" s="182">
        <f t="shared" si="204"/>
        <v>0</v>
      </c>
      <c r="FW85" s="137"/>
      <c r="FX85" s="231"/>
      <c r="FY85" s="231"/>
      <c r="FZ85" s="182">
        <f t="shared" si="205"/>
        <v>0</v>
      </c>
      <c r="GA85" s="231"/>
      <c r="GB85" s="231"/>
      <c r="GC85" s="182">
        <f t="shared" si="206"/>
        <v>0</v>
      </c>
      <c r="GD85" s="231"/>
      <c r="GE85" s="231"/>
      <c r="GF85" s="188">
        <f t="shared" si="207"/>
        <v>0</v>
      </c>
      <c r="GG85" s="137"/>
      <c r="GH85" s="231"/>
      <c r="GI85" s="231"/>
      <c r="GJ85" s="188">
        <f t="shared" si="269"/>
        <v>0</v>
      </c>
      <c r="GK85" s="137"/>
      <c r="GL85" s="231"/>
      <c r="GM85" s="231"/>
      <c r="GN85" s="182">
        <f t="shared" si="270"/>
        <v>0</v>
      </c>
      <c r="GO85" s="231"/>
      <c r="GP85" s="231"/>
      <c r="GQ85" s="182">
        <f t="shared" si="208"/>
        <v>0</v>
      </c>
      <c r="GR85" s="231"/>
      <c r="GS85" s="231"/>
      <c r="GT85" s="182">
        <f t="shared" si="209"/>
        <v>0</v>
      </c>
      <c r="GU85" s="231"/>
      <c r="GV85" s="231"/>
      <c r="GW85" s="182">
        <f t="shared" si="210"/>
        <v>0</v>
      </c>
      <c r="GX85" s="231"/>
      <c r="GY85" s="231"/>
      <c r="GZ85" s="182">
        <f t="shared" si="211"/>
        <v>0</v>
      </c>
      <c r="HA85" s="138"/>
      <c r="HB85" s="231"/>
      <c r="HC85" s="182">
        <f t="shared" si="212"/>
        <v>0</v>
      </c>
      <c r="HD85" s="138"/>
      <c r="HE85" s="231"/>
      <c r="HF85" s="182">
        <f t="shared" si="213"/>
        <v>0</v>
      </c>
      <c r="HG85" s="231"/>
      <c r="HH85" s="231"/>
      <c r="HI85" s="182">
        <f t="shared" si="154"/>
        <v>0</v>
      </c>
      <c r="HJ85" s="231"/>
      <c r="HK85" s="231"/>
      <c r="HL85" s="182">
        <f t="shared" si="155"/>
        <v>0</v>
      </c>
      <c r="HM85" s="137"/>
      <c r="HN85" s="231"/>
      <c r="HO85" s="231"/>
      <c r="HP85" s="182">
        <f t="shared" si="214"/>
        <v>0</v>
      </c>
      <c r="HQ85" s="231"/>
      <c r="HR85" s="231"/>
      <c r="HS85" s="231"/>
      <c r="HT85" s="182">
        <f t="shared" si="215"/>
        <v>0</v>
      </c>
      <c r="HU85" s="231"/>
      <c r="HV85" s="231"/>
      <c r="HW85" s="231"/>
      <c r="HX85" s="182">
        <f t="shared" si="216"/>
        <v>0</v>
      </c>
      <c r="HY85" s="231"/>
      <c r="HZ85" s="231"/>
      <c r="IA85" s="182">
        <f t="shared" si="217"/>
        <v>0</v>
      </c>
      <c r="IB85" s="231"/>
      <c r="IC85" s="231"/>
      <c r="ID85" s="182">
        <f t="shared" si="218"/>
        <v>0</v>
      </c>
      <c r="IE85" s="138"/>
      <c r="IF85" s="138"/>
      <c r="IG85" s="175">
        <f t="shared" si="219"/>
        <v>0</v>
      </c>
      <c r="IH85" s="137"/>
      <c r="II85" s="138"/>
      <c r="IJ85" s="138"/>
      <c r="IK85" s="175">
        <f t="shared" si="220"/>
        <v>0</v>
      </c>
      <c r="IL85" s="137"/>
      <c r="IM85" s="231"/>
      <c r="IN85" s="231"/>
      <c r="IO85" s="182">
        <f t="shared" si="221"/>
        <v>0</v>
      </c>
      <c r="IP85" s="231"/>
      <c r="IQ85" s="231"/>
      <c r="IR85" s="182">
        <f t="shared" si="156"/>
        <v>0</v>
      </c>
      <c r="IS85" s="231"/>
      <c r="IT85" s="231"/>
      <c r="IU85" s="182">
        <f t="shared" si="157"/>
        <v>0</v>
      </c>
      <c r="IV85" s="231"/>
      <c r="IW85" s="231"/>
      <c r="IX85" s="182">
        <f t="shared" si="158"/>
        <v>0</v>
      </c>
      <c r="IY85" s="234"/>
      <c r="IZ85" s="234"/>
      <c r="JA85" s="189">
        <f t="shared" si="159"/>
        <v>0</v>
      </c>
      <c r="JB85" s="234"/>
      <c r="JC85" s="234"/>
      <c r="JD85" s="189">
        <f t="shared" si="222"/>
        <v>0</v>
      </c>
      <c r="JE85" s="234"/>
      <c r="JF85" s="234"/>
      <c r="JG85" s="189">
        <f t="shared" si="223"/>
        <v>0</v>
      </c>
      <c r="JH85" s="141"/>
      <c r="JI85" s="141"/>
      <c r="JJ85" s="190">
        <f t="shared" si="224"/>
        <v>0</v>
      </c>
      <c r="JK85" s="137"/>
      <c r="JL85" s="141"/>
      <c r="JM85" s="141"/>
      <c r="JN85" s="190">
        <f t="shared" si="225"/>
        <v>0</v>
      </c>
      <c r="JO85" s="137"/>
      <c r="JP85" s="235"/>
      <c r="JQ85" s="235"/>
      <c r="JR85" s="191">
        <f t="shared" si="226"/>
        <v>0</v>
      </c>
      <c r="JS85" s="155"/>
      <c r="JT85" s="236"/>
      <c r="JU85" s="236"/>
      <c r="JV85" s="194">
        <f t="shared" si="227"/>
        <v>0</v>
      </c>
      <c r="JW85" s="235"/>
      <c r="JX85" s="235"/>
      <c r="JY85" s="194">
        <f t="shared" si="228"/>
        <v>0</v>
      </c>
      <c r="JZ85" s="138"/>
      <c r="KA85" s="138"/>
      <c r="KB85" s="190">
        <f t="shared" si="229"/>
        <v>0</v>
      </c>
      <c r="KC85" s="155"/>
      <c r="KD85" s="138"/>
      <c r="KE85" s="138"/>
      <c r="KF85" s="190">
        <f t="shared" si="230"/>
        <v>0</v>
      </c>
      <c r="KG85" s="234"/>
      <c r="KH85" s="234"/>
      <c r="KI85" s="191">
        <f t="shared" si="231"/>
        <v>0</v>
      </c>
      <c r="KJ85" s="155"/>
      <c r="KK85" s="234"/>
      <c r="KL85" s="234"/>
      <c r="KM85" s="191">
        <f t="shared" si="232"/>
        <v>0</v>
      </c>
      <c r="KN85" s="155"/>
      <c r="KO85" s="234"/>
      <c r="KP85" s="234"/>
      <c r="KQ85" s="191">
        <f t="shared" si="233"/>
        <v>0</v>
      </c>
      <c r="KR85" s="138"/>
      <c r="KS85" s="138"/>
      <c r="KT85" s="174">
        <f t="shared" si="234"/>
        <v>0</v>
      </c>
      <c r="KU85" s="138"/>
      <c r="KV85" s="138"/>
      <c r="KW85" s="138"/>
      <c r="KX85" s="194">
        <f t="shared" si="235"/>
        <v>0</v>
      </c>
      <c r="KY85" s="236"/>
      <c r="KZ85" s="236"/>
      <c r="LA85" s="236"/>
      <c r="LB85" s="194">
        <f t="shared" si="236"/>
        <v>0</v>
      </c>
      <c r="LC85" s="236"/>
      <c r="LD85" s="236"/>
      <c r="LE85" s="194">
        <f t="shared" si="160"/>
        <v>0</v>
      </c>
      <c r="LF85" s="138"/>
      <c r="LG85" s="138"/>
      <c r="LH85" s="174">
        <f t="shared" si="161"/>
        <v>0</v>
      </c>
      <c r="LI85" s="237"/>
      <c r="LJ85" s="237"/>
      <c r="LK85" s="196">
        <f t="shared" si="237"/>
        <v>0</v>
      </c>
      <c r="LL85" s="138"/>
      <c r="LM85" s="138"/>
      <c r="LN85" s="138"/>
      <c r="LO85" s="174">
        <f t="shared" si="238"/>
        <v>0</v>
      </c>
      <c r="LP85" s="138"/>
      <c r="LQ85" s="138"/>
      <c r="LR85" s="138"/>
      <c r="LS85" s="174">
        <f t="shared" si="239"/>
        <v>0</v>
      </c>
      <c r="LT85" s="238"/>
      <c r="LU85" s="138"/>
      <c r="LV85" s="138"/>
      <c r="LW85" s="174">
        <f t="shared" si="240"/>
        <v>0</v>
      </c>
      <c r="LX85" s="238"/>
      <c r="LY85" s="138"/>
      <c r="LZ85" s="138"/>
      <c r="MA85" s="174">
        <f t="shared" si="241"/>
        <v>0</v>
      </c>
      <c r="MB85" s="238"/>
      <c r="MC85" s="138"/>
      <c r="MD85" s="138"/>
      <c r="ME85" s="174">
        <f t="shared" si="242"/>
        <v>0</v>
      </c>
      <c r="MF85" s="238"/>
      <c r="MG85" s="231"/>
      <c r="MH85" s="231"/>
      <c r="MI85" s="182">
        <f t="shared" si="243"/>
        <v>0</v>
      </c>
      <c r="MJ85" s="239"/>
      <c r="MK85" s="231"/>
      <c r="ML85" s="231"/>
      <c r="MM85" s="182">
        <f t="shared" si="244"/>
        <v>0</v>
      </c>
      <c r="MN85" s="239"/>
      <c r="MO85" s="138"/>
      <c r="MP85" s="138"/>
      <c r="MQ85" s="174">
        <f t="shared" si="245"/>
        <v>0</v>
      </c>
      <c r="MR85" s="238"/>
      <c r="MS85" s="138"/>
      <c r="MT85" s="138"/>
      <c r="MU85" s="174">
        <f t="shared" si="246"/>
        <v>0</v>
      </c>
      <c r="MV85" s="238"/>
      <c r="MW85" s="138"/>
      <c r="MX85" s="138"/>
      <c r="MY85" s="174">
        <f t="shared" si="247"/>
        <v>0</v>
      </c>
      <c r="MZ85" s="238"/>
      <c r="NA85" s="240"/>
      <c r="NB85" s="240"/>
      <c r="NC85" s="201">
        <f t="shared" si="271"/>
        <v>0</v>
      </c>
      <c r="ND85" s="241"/>
      <c r="NE85" s="240"/>
      <c r="NF85" s="240"/>
      <c r="NG85" s="201">
        <f t="shared" si="272"/>
        <v>0</v>
      </c>
      <c r="NH85" s="241"/>
      <c r="NI85" s="240"/>
      <c r="NJ85" s="240"/>
      <c r="NK85" s="201">
        <f t="shared" si="273"/>
        <v>0</v>
      </c>
      <c r="NL85" s="241"/>
      <c r="NM85" s="240"/>
      <c r="NN85" s="240"/>
      <c r="NO85" s="201">
        <f t="shared" si="274"/>
        <v>0</v>
      </c>
      <c r="NP85" s="241"/>
      <c r="NQ85" s="234"/>
      <c r="NR85" s="234"/>
      <c r="NS85" s="189">
        <f t="shared" si="275"/>
        <v>0</v>
      </c>
      <c r="NT85" s="242"/>
      <c r="NU85" s="234"/>
      <c r="NV85" s="234"/>
      <c r="NW85" s="189">
        <f t="shared" si="248"/>
        <v>0</v>
      </c>
      <c r="NX85" s="242"/>
      <c r="NY85" s="234"/>
      <c r="NZ85" s="234"/>
      <c r="OA85" s="189">
        <f t="shared" si="249"/>
        <v>0</v>
      </c>
      <c r="OB85" s="242"/>
      <c r="OC85" s="234"/>
      <c r="OD85" s="234"/>
      <c r="OE85" s="189">
        <f t="shared" si="250"/>
        <v>0</v>
      </c>
      <c r="OF85" s="242"/>
      <c r="OG85" s="234"/>
      <c r="OH85" s="234"/>
      <c r="OI85" s="189">
        <f t="shared" si="251"/>
        <v>0</v>
      </c>
      <c r="OJ85" s="242"/>
      <c r="OK85" s="234"/>
      <c r="OL85" s="234"/>
      <c r="OM85" s="189">
        <f t="shared" si="252"/>
        <v>0</v>
      </c>
      <c r="ON85" s="242"/>
      <c r="OO85" s="234"/>
      <c r="OP85" s="234"/>
      <c r="OQ85" s="189">
        <f t="shared" si="276"/>
        <v>0</v>
      </c>
      <c r="OR85" s="242"/>
      <c r="OS85" s="234"/>
      <c r="OT85" s="234"/>
      <c r="OU85" s="189">
        <f t="shared" si="277"/>
        <v>0</v>
      </c>
      <c r="OV85" s="242"/>
      <c r="OW85" s="234"/>
      <c r="OX85" s="234"/>
      <c r="OY85" s="189">
        <f t="shared" si="278"/>
        <v>0</v>
      </c>
      <c r="OZ85" s="242"/>
      <c r="PA85" s="234"/>
      <c r="PB85" s="234"/>
      <c r="PC85" s="189">
        <f t="shared" si="279"/>
        <v>0</v>
      </c>
      <c r="PD85" s="242"/>
      <c r="PE85" s="234"/>
      <c r="PF85" s="234"/>
      <c r="PG85" s="189">
        <f t="shared" si="280"/>
        <v>0</v>
      </c>
      <c r="PH85" s="242"/>
      <c r="PI85" s="234"/>
      <c r="PJ85" s="234"/>
      <c r="PK85" s="189">
        <f t="shared" si="281"/>
        <v>0</v>
      </c>
      <c r="PL85" s="242"/>
      <c r="PM85" s="234"/>
      <c r="PN85" s="234"/>
      <c r="PO85" s="189">
        <f t="shared" si="282"/>
        <v>0</v>
      </c>
      <c r="PP85" s="242"/>
      <c r="PQ85" s="234"/>
      <c r="PR85" s="234"/>
      <c r="PS85" s="189">
        <f t="shared" si="283"/>
        <v>0</v>
      </c>
      <c r="PT85" s="242"/>
      <c r="PU85" s="234"/>
      <c r="PV85" s="234"/>
      <c r="PW85" s="189">
        <f t="shared" si="284"/>
        <v>0</v>
      </c>
      <c r="PX85" s="242"/>
      <c r="PY85" s="234"/>
      <c r="PZ85" s="234"/>
      <c r="QA85" s="189">
        <f t="shared" si="285"/>
        <v>0</v>
      </c>
      <c r="QB85" s="242"/>
      <c r="QC85" s="234"/>
      <c r="QD85" s="234"/>
      <c r="QE85" s="189">
        <f t="shared" si="286"/>
        <v>0</v>
      </c>
      <c r="QF85" s="242"/>
      <c r="QG85" s="234"/>
      <c r="QH85" s="234"/>
      <c r="QI85" s="189">
        <f t="shared" si="287"/>
        <v>0</v>
      </c>
      <c r="QJ85" s="242"/>
      <c r="QK85" s="234"/>
      <c r="QL85" s="234"/>
      <c r="QM85" s="189">
        <f t="shared" si="288"/>
        <v>0</v>
      </c>
      <c r="QN85" s="242"/>
      <c r="QO85" s="234"/>
      <c r="QP85" s="234"/>
      <c r="QQ85" s="189">
        <f t="shared" si="289"/>
        <v>0</v>
      </c>
      <c r="QR85" s="242"/>
      <c r="QS85" s="203"/>
      <c r="QT85" s="234"/>
      <c r="QU85" s="189">
        <f t="shared" si="290"/>
        <v>0</v>
      </c>
      <c r="QV85" s="242"/>
      <c r="QW85" s="203"/>
      <c r="QX85" s="234"/>
      <c r="QY85" s="189">
        <f t="shared" si="291"/>
        <v>0</v>
      </c>
      <c r="QZ85" s="242"/>
      <c r="RA85" s="203"/>
      <c r="RB85" s="234"/>
      <c r="RC85" s="189">
        <f t="shared" si="292"/>
        <v>0</v>
      </c>
      <c r="RD85" s="242"/>
      <c r="RE85" s="203"/>
      <c r="RF85" s="234"/>
      <c r="RG85" s="189">
        <f t="shared" si="293"/>
        <v>0</v>
      </c>
      <c r="RH85" s="242"/>
      <c r="RI85" s="203"/>
      <c r="RJ85" s="234"/>
      <c r="RK85" s="189">
        <f t="shared" si="294"/>
        <v>0</v>
      </c>
      <c r="RL85" s="242"/>
      <c r="RM85" s="203"/>
      <c r="RN85" s="234"/>
      <c r="RO85" s="189">
        <f t="shared" si="295"/>
        <v>0</v>
      </c>
      <c r="RP85" s="242"/>
      <c r="RQ85" s="203"/>
      <c r="RR85" s="234"/>
      <c r="RS85" s="189">
        <f t="shared" si="296"/>
        <v>0</v>
      </c>
      <c r="RT85" s="242"/>
      <c r="RU85" s="203"/>
      <c r="RV85" s="234"/>
      <c r="RW85" s="189">
        <f t="shared" si="297"/>
        <v>0</v>
      </c>
      <c r="RX85" s="242"/>
      <c r="RY85" s="203"/>
      <c r="RZ85" s="234"/>
      <c r="SA85" s="189">
        <f t="shared" si="253"/>
        <v>0</v>
      </c>
      <c r="SB85" s="242"/>
      <c r="SC85" s="203"/>
      <c r="SD85" s="234"/>
      <c r="SE85" s="189">
        <f t="shared" si="254"/>
        <v>0</v>
      </c>
      <c r="SF85" s="242"/>
      <c r="SG85" s="203"/>
      <c r="SH85" s="234"/>
      <c r="SI85" s="189">
        <f t="shared" si="255"/>
        <v>0</v>
      </c>
      <c r="SJ85" s="242"/>
      <c r="SK85" s="203"/>
      <c r="SL85" s="234"/>
      <c r="SM85" s="189">
        <f t="shared" si="256"/>
        <v>0</v>
      </c>
      <c r="SN85" s="242"/>
      <c r="SO85" s="203"/>
      <c r="SP85" s="234"/>
      <c r="SQ85" s="189">
        <f t="shared" si="257"/>
        <v>0</v>
      </c>
      <c r="SR85" s="242"/>
      <c r="SS85" s="203"/>
      <c r="ST85" s="234"/>
      <c r="SU85" s="189">
        <f t="shared" si="258"/>
        <v>0</v>
      </c>
      <c r="SV85" s="242"/>
      <c r="SW85" s="203"/>
      <c r="SX85" s="234"/>
      <c r="SY85" s="189">
        <f t="shared" si="259"/>
        <v>0</v>
      </c>
      <c r="SZ85" s="242"/>
      <c r="TA85" s="203"/>
      <c r="TB85" s="234"/>
      <c r="TC85" s="189">
        <f t="shared" si="260"/>
        <v>0</v>
      </c>
      <c r="TD85" s="242"/>
      <c r="TE85" s="204">
        <f t="shared" si="261"/>
        <v>0</v>
      </c>
      <c r="TF85" s="205">
        <f t="shared" si="262"/>
        <v>0</v>
      </c>
      <c r="TG85" s="123"/>
      <c r="TH85" s="204">
        <f t="shared" si="263"/>
        <v>0</v>
      </c>
      <c r="TI85" s="205">
        <f t="shared" si="264"/>
        <v>0</v>
      </c>
      <c r="TJ85" s="124"/>
      <c r="TK85" s="204">
        <f t="shared" si="265"/>
        <v>0</v>
      </c>
      <c r="TL85" s="205">
        <f t="shared" si="266"/>
        <v>0</v>
      </c>
      <c r="TM85" s="124"/>
      <c r="TN85" s="204">
        <f t="shared" si="267"/>
        <v>0</v>
      </c>
      <c r="TO85" s="205">
        <f t="shared" si="268"/>
        <v>0</v>
      </c>
    </row>
    <row r="86" spans="1:535" ht="29.25" hidden="1" thickBot="1" x14ac:dyDescent="0.5">
      <c r="A86" s="207">
        <v>82</v>
      </c>
      <c r="B86" s="298" t="s">
        <v>176</v>
      </c>
      <c r="C86" s="222" t="s">
        <v>108</v>
      </c>
      <c r="D86" s="211"/>
      <c r="E86" s="223"/>
      <c r="F86" s="224"/>
      <c r="G86" s="211"/>
      <c r="H86" s="225"/>
      <c r="I86" s="223"/>
      <c r="J86" s="224"/>
      <c r="K86" s="211"/>
      <c r="L86" s="225"/>
      <c r="M86" s="223"/>
      <c r="N86" s="224"/>
      <c r="O86" s="211"/>
      <c r="P86" s="226"/>
      <c r="Q86" s="223"/>
      <c r="R86" s="224"/>
      <c r="S86" s="211"/>
      <c r="T86" s="225"/>
      <c r="U86" s="227"/>
      <c r="V86" s="228"/>
      <c r="W86" s="165"/>
      <c r="X86" s="229"/>
      <c r="Y86" s="229"/>
      <c r="Z86" s="165"/>
      <c r="AA86" s="137"/>
      <c r="AB86" s="138"/>
      <c r="AC86" s="169"/>
      <c r="AD86" s="137"/>
      <c r="AE86" s="138"/>
      <c r="AF86" s="169"/>
      <c r="AG86" s="138"/>
      <c r="AH86" s="138"/>
      <c r="AI86" s="170"/>
      <c r="AJ86" s="137"/>
      <c r="AK86" s="137"/>
      <c r="AL86" s="141"/>
      <c r="AM86" s="172"/>
      <c r="AN86" s="137"/>
      <c r="AO86" s="141"/>
      <c r="AP86" s="141"/>
      <c r="AQ86" s="172"/>
      <c r="AR86" s="141"/>
      <c r="AS86" s="137"/>
      <c r="AT86" s="141"/>
      <c r="AU86" s="172"/>
      <c r="AV86" s="138"/>
      <c r="AW86" s="138"/>
      <c r="AX86" s="138"/>
      <c r="AY86" s="169"/>
      <c r="AZ86" s="138"/>
      <c r="BA86" s="138"/>
      <c r="BB86" s="169"/>
      <c r="BC86" s="332"/>
      <c r="BD86" s="332"/>
      <c r="BE86" s="169"/>
      <c r="BF86" s="138"/>
      <c r="BG86" s="138"/>
      <c r="BH86" s="174"/>
      <c r="BI86" s="138"/>
      <c r="BJ86" s="138"/>
      <c r="BK86" s="174"/>
      <c r="BL86" s="138"/>
      <c r="BM86" s="138"/>
      <c r="BN86" s="174"/>
      <c r="BO86" s="138"/>
      <c r="BP86" s="138"/>
      <c r="BQ86" s="174"/>
      <c r="BR86" s="138"/>
      <c r="BS86" s="138"/>
      <c r="BT86" s="174"/>
      <c r="BU86" s="138"/>
      <c r="BV86" s="138"/>
      <c r="BW86" s="174"/>
      <c r="BX86" s="138"/>
      <c r="BY86" s="138"/>
      <c r="BZ86" s="174"/>
      <c r="CA86" s="138"/>
      <c r="CB86" s="138"/>
      <c r="CC86" s="175"/>
      <c r="CD86" s="141"/>
      <c r="CE86" s="141"/>
      <c r="CF86" s="176"/>
      <c r="CG86" s="141"/>
      <c r="CH86" s="141"/>
      <c r="CI86" s="176"/>
      <c r="CJ86" s="141"/>
      <c r="CK86" s="141"/>
      <c r="CL86" s="177"/>
      <c r="CM86" s="141"/>
      <c r="CN86" s="141"/>
      <c r="CO86" s="141"/>
      <c r="CP86" s="177"/>
      <c r="CQ86" s="141"/>
      <c r="CR86" s="141"/>
      <c r="CS86" s="141"/>
      <c r="CT86" s="176"/>
      <c r="CU86" s="230"/>
      <c r="CV86" s="141"/>
      <c r="CW86" s="141"/>
      <c r="CX86" s="176"/>
      <c r="CY86" s="141"/>
      <c r="CZ86" s="141"/>
      <c r="DA86" s="141"/>
      <c r="DB86" s="176"/>
      <c r="DC86" s="141"/>
      <c r="DD86" s="141"/>
      <c r="DE86" s="175">
        <v>0</v>
      </c>
      <c r="DF86" s="179"/>
      <c r="DG86" s="141">
        <v>40</v>
      </c>
      <c r="DH86" s="141"/>
      <c r="DI86" s="176">
        <f>DE86+DG86-DH86</f>
        <v>40</v>
      </c>
      <c r="DJ86" s="180"/>
      <c r="DK86" s="180"/>
      <c r="DL86" s="176">
        <f t="shared" si="186"/>
        <v>40</v>
      </c>
      <c r="DM86" s="141"/>
      <c r="DN86" s="141"/>
      <c r="DO86" s="177">
        <f t="shared" si="187"/>
        <v>40</v>
      </c>
      <c r="DP86" s="137"/>
      <c r="DQ86" s="141"/>
      <c r="DR86" s="141"/>
      <c r="DS86" s="177">
        <f t="shared" si="188"/>
        <v>40</v>
      </c>
      <c r="DT86" s="137"/>
      <c r="DU86" s="141"/>
      <c r="DV86" s="141"/>
      <c r="DW86" s="177">
        <f t="shared" si="189"/>
        <v>40</v>
      </c>
      <c r="DX86" s="141"/>
      <c r="DY86" s="141">
        <v>5</v>
      </c>
      <c r="DZ86" s="177">
        <f t="shared" si="190"/>
        <v>35</v>
      </c>
      <c r="EA86" s="138"/>
      <c r="EB86" s="138"/>
      <c r="EC86" s="175">
        <f t="shared" si="191"/>
        <v>35</v>
      </c>
      <c r="ED86" s="137"/>
      <c r="EE86" s="138"/>
      <c r="EF86" s="138">
        <v>5</v>
      </c>
      <c r="EG86" s="174">
        <f t="shared" si="192"/>
        <v>30</v>
      </c>
      <c r="EH86" s="138"/>
      <c r="EI86" s="138">
        <v>5</v>
      </c>
      <c r="EJ86" s="174">
        <f t="shared" si="193"/>
        <v>25</v>
      </c>
      <c r="EK86" s="231"/>
      <c r="EL86" s="231"/>
      <c r="EM86" s="182">
        <f t="shared" si="194"/>
        <v>25</v>
      </c>
      <c r="EN86" s="137"/>
      <c r="EO86" s="231"/>
      <c r="EP86" s="231"/>
      <c r="EQ86" s="182">
        <f t="shared" si="195"/>
        <v>25</v>
      </c>
      <c r="ER86" s="232"/>
      <c r="ES86" s="232">
        <v>2</v>
      </c>
      <c r="ET86" s="184">
        <f t="shared" si="196"/>
        <v>23</v>
      </c>
      <c r="EU86" s="137"/>
      <c r="EV86" s="232"/>
      <c r="EW86" s="232"/>
      <c r="EX86" s="184">
        <f t="shared" si="197"/>
        <v>23</v>
      </c>
      <c r="EY86" s="233"/>
      <c r="EZ86" s="231"/>
      <c r="FA86" s="231"/>
      <c r="FB86" s="184">
        <f t="shared" si="198"/>
        <v>23</v>
      </c>
      <c r="FC86" s="231"/>
      <c r="FD86" s="231">
        <v>5</v>
      </c>
      <c r="FE86" s="182">
        <f t="shared" si="199"/>
        <v>18</v>
      </c>
      <c r="FF86" s="231"/>
      <c r="FG86" s="231"/>
      <c r="FH86" s="182">
        <f t="shared" si="200"/>
        <v>18</v>
      </c>
      <c r="FI86" s="231"/>
      <c r="FJ86" s="231"/>
      <c r="FK86" s="182">
        <f t="shared" si="201"/>
        <v>18</v>
      </c>
      <c r="FL86" s="231"/>
      <c r="FM86" s="231">
        <v>5</v>
      </c>
      <c r="FN86" s="182">
        <f t="shared" si="202"/>
        <v>13</v>
      </c>
      <c r="FO86" s="137"/>
      <c r="FP86" s="231"/>
      <c r="FQ86" s="231"/>
      <c r="FR86" s="182">
        <f t="shared" si="203"/>
        <v>13</v>
      </c>
      <c r="FS86" s="137"/>
      <c r="FT86" s="231"/>
      <c r="FU86" s="231"/>
      <c r="FV86" s="182">
        <f t="shared" si="204"/>
        <v>13</v>
      </c>
      <c r="FW86" s="137"/>
      <c r="FX86" s="231"/>
      <c r="FY86" s="231">
        <v>3</v>
      </c>
      <c r="FZ86" s="182">
        <f t="shared" si="205"/>
        <v>10</v>
      </c>
      <c r="GA86" s="231"/>
      <c r="GB86" s="231"/>
      <c r="GC86" s="182">
        <f t="shared" si="206"/>
        <v>10</v>
      </c>
      <c r="GD86" s="231"/>
      <c r="GE86" s="231"/>
      <c r="GF86" s="188">
        <f t="shared" si="207"/>
        <v>10</v>
      </c>
      <c r="GG86" s="137"/>
      <c r="GH86" s="231"/>
      <c r="GI86" s="231">
        <v>5</v>
      </c>
      <c r="GJ86" s="188">
        <f t="shared" si="269"/>
        <v>5</v>
      </c>
      <c r="GK86" s="137"/>
      <c r="GL86" s="231"/>
      <c r="GM86" s="231"/>
      <c r="GN86" s="182">
        <f t="shared" si="270"/>
        <v>5</v>
      </c>
      <c r="GO86" s="231"/>
      <c r="GP86" s="231"/>
      <c r="GQ86" s="182">
        <f t="shared" si="208"/>
        <v>5</v>
      </c>
      <c r="GR86" s="231"/>
      <c r="GS86" s="231"/>
      <c r="GT86" s="182">
        <f t="shared" si="209"/>
        <v>5</v>
      </c>
      <c r="GU86" s="231"/>
      <c r="GV86" s="231">
        <v>5</v>
      </c>
      <c r="GW86" s="182">
        <f t="shared" si="210"/>
        <v>0</v>
      </c>
      <c r="GX86" s="231">
        <v>40</v>
      </c>
      <c r="GY86" s="231"/>
      <c r="GZ86" s="182">
        <f t="shared" si="211"/>
        <v>40</v>
      </c>
      <c r="HA86" s="138"/>
      <c r="HB86" s="231"/>
      <c r="HC86" s="182">
        <f t="shared" si="212"/>
        <v>40</v>
      </c>
      <c r="HD86" s="138"/>
      <c r="HE86" s="231">
        <v>5</v>
      </c>
      <c r="HF86" s="182">
        <f t="shared" si="213"/>
        <v>35</v>
      </c>
      <c r="HG86" s="231"/>
      <c r="HH86" s="231"/>
      <c r="HI86" s="182">
        <f t="shared" si="154"/>
        <v>35</v>
      </c>
      <c r="HJ86" s="231"/>
      <c r="HK86" s="231">
        <v>5</v>
      </c>
      <c r="HL86" s="182">
        <f t="shared" si="155"/>
        <v>30</v>
      </c>
      <c r="HM86" s="137"/>
      <c r="HN86" s="231"/>
      <c r="HO86" s="231"/>
      <c r="HP86" s="182">
        <f t="shared" si="214"/>
        <v>30</v>
      </c>
      <c r="HQ86" s="231"/>
      <c r="HR86" s="231"/>
      <c r="HS86" s="231"/>
      <c r="HT86" s="182">
        <f t="shared" si="215"/>
        <v>30</v>
      </c>
      <c r="HU86" s="231"/>
      <c r="HV86" s="231"/>
      <c r="HW86" s="231">
        <v>3</v>
      </c>
      <c r="HX86" s="182">
        <f t="shared" si="216"/>
        <v>27</v>
      </c>
      <c r="HY86" s="231"/>
      <c r="HZ86" s="231"/>
      <c r="IA86" s="182">
        <f t="shared" si="217"/>
        <v>27</v>
      </c>
      <c r="IB86" s="231"/>
      <c r="IC86" s="231">
        <v>3</v>
      </c>
      <c r="ID86" s="182">
        <f t="shared" si="218"/>
        <v>24</v>
      </c>
      <c r="IE86" s="138"/>
      <c r="IF86" s="138">
        <v>5</v>
      </c>
      <c r="IG86" s="175">
        <f t="shared" si="219"/>
        <v>19</v>
      </c>
      <c r="IH86" s="137"/>
      <c r="II86" s="138"/>
      <c r="IJ86" s="138"/>
      <c r="IK86" s="175">
        <f t="shared" si="220"/>
        <v>19</v>
      </c>
      <c r="IL86" s="137"/>
      <c r="IM86" s="231"/>
      <c r="IN86" s="231"/>
      <c r="IO86" s="182">
        <f t="shared" si="221"/>
        <v>19</v>
      </c>
      <c r="IP86" s="231"/>
      <c r="IQ86" s="231">
        <v>4</v>
      </c>
      <c r="IR86" s="182">
        <f t="shared" si="156"/>
        <v>15</v>
      </c>
      <c r="IS86" s="231"/>
      <c r="IT86" s="231"/>
      <c r="IU86" s="182">
        <f t="shared" si="157"/>
        <v>15</v>
      </c>
      <c r="IV86" s="231"/>
      <c r="IW86" s="231">
        <v>5</v>
      </c>
      <c r="IX86" s="182">
        <f t="shared" si="158"/>
        <v>10</v>
      </c>
      <c r="IY86" s="234"/>
      <c r="IZ86" s="234"/>
      <c r="JA86" s="189">
        <f t="shared" si="159"/>
        <v>10</v>
      </c>
      <c r="JB86" s="234"/>
      <c r="JC86" s="234">
        <v>3</v>
      </c>
      <c r="JD86" s="189">
        <f t="shared" si="222"/>
        <v>7</v>
      </c>
      <c r="JE86" s="234"/>
      <c r="JF86" s="234"/>
      <c r="JG86" s="189">
        <f t="shared" si="223"/>
        <v>7</v>
      </c>
      <c r="JH86" s="141"/>
      <c r="JI86" s="141">
        <v>3</v>
      </c>
      <c r="JJ86" s="190">
        <f t="shared" si="224"/>
        <v>4</v>
      </c>
      <c r="JK86" s="137"/>
      <c r="JL86" s="141"/>
      <c r="JM86" s="141">
        <v>4</v>
      </c>
      <c r="JN86" s="190">
        <f t="shared" si="225"/>
        <v>0</v>
      </c>
      <c r="JO86" s="137"/>
      <c r="JP86" s="235"/>
      <c r="JQ86" s="235"/>
      <c r="JR86" s="191">
        <f t="shared" si="226"/>
        <v>0</v>
      </c>
      <c r="JS86" s="155"/>
      <c r="JT86" s="236"/>
      <c r="JU86" s="236"/>
      <c r="JV86" s="194">
        <f t="shared" si="227"/>
        <v>0</v>
      </c>
      <c r="JW86" s="235"/>
      <c r="JX86" s="235"/>
      <c r="JY86" s="194">
        <f t="shared" si="228"/>
        <v>0</v>
      </c>
      <c r="JZ86" s="138"/>
      <c r="KA86" s="138"/>
      <c r="KB86" s="190">
        <f t="shared" si="229"/>
        <v>0</v>
      </c>
      <c r="KC86" s="155"/>
      <c r="KD86" s="138"/>
      <c r="KE86" s="138"/>
      <c r="KF86" s="190">
        <f t="shared" si="230"/>
        <v>0</v>
      </c>
      <c r="KG86" s="234">
        <v>40</v>
      </c>
      <c r="KH86" s="234">
        <v>5</v>
      </c>
      <c r="KI86" s="191">
        <f t="shared" si="231"/>
        <v>35</v>
      </c>
      <c r="KJ86" s="155"/>
      <c r="KK86" s="234"/>
      <c r="KL86" s="234"/>
      <c r="KM86" s="191">
        <f t="shared" si="232"/>
        <v>35</v>
      </c>
      <c r="KN86" s="155"/>
      <c r="KO86" s="234"/>
      <c r="KP86" s="234"/>
      <c r="KQ86" s="191">
        <f t="shared" si="233"/>
        <v>35</v>
      </c>
      <c r="KR86" s="138"/>
      <c r="KS86" s="138">
        <v>5</v>
      </c>
      <c r="KT86" s="174">
        <f t="shared" si="234"/>
        <v>30</v>
      </c>
      <c r="KU86" s="138"/>
      <c r="KV86" s="138"/>
      <c r="KW86" s="138"/>
      <c r="KX86" s="194">
        <f t="shared" si="235"/>
        <v>30</v>
      </c>
      <c r="KY86" s="236"/>
      <c r="KZ86" s="236"/>
      <c r="LA86" s="236"/>
      <c r="LB86" s="194">
        <f t="shared" si="236"/>
        <v>30</v>
      </c>
      <c r="LC86" s="236"/>
      <c r="LD86" s="236">
        <v>5</v>
      </c>
      <c r="LE86" s="194">
        <f t="shared" si="160"/>
        <v>25</v>
      </c>
      <c r="LF86" s="138"/>
      <c r="LG86" s="138"/>
      <c r="LH86" s="174">
        <f t="shared" si="161"/>
        <v>25</v>
      </c>
      <c r="LI86" s="237"/>
      <c r="LJ86" s="237"/>
      <c r="LK86" s="196">
        <f t="shared" si="237"/>
        <v>25</v>
      </c>
      <c r="LL86" s="138"/>
      <c r="LM86" s="138"/>
      <c r="LN86" s="138">
        <v>5</v>
      </c>
      <c r="LO86" s="174">
        <f t="shared" si="238"/>
        <v>20</v>
      </c>
      <c r="LP86" s="138"/>
      <c r="LQ86" s="138"/>
      <c r="LR86" s="138">
        <v>5</v>
      </c>
      <c r="LS86" s="174">
        <f t="shared" si="239"/>
        <v>15</v>
      </c>
      <c r="LT86" s="238"/>
      <c r="LU86" s="138"/>
      <c r="LV86" s="138"/>
      <c r="LW86" s="174">
        <f t="shared" si="240"/>
        <v>15</v>
      </c>
      <c r="LX86" s="238"/>
      <c r="LY86" s="138"/>
      <c r="LZ86" s="138"/>
      <c r="MA86" s="174">
        <f t="shared" si="241"/>
        <v>15</v>
      </c>
      <c r="MB86" s="238"/>
      <c r="MC86" s="138"/>
      <c r="MD86" s="138">
        <v>5</v>
      </c>
      <c r="ME86" s="174">
        <f t="shared" si="242"/>
        <v>10</v>
      </c>
      <c r="MF86" s="238"/>
      <c r="MG86" s="231"/>
      <c r="MH86" s="231"/>
      <c r="MI86" s="182">
        <f t="shared" si="243"/>
        <v>10</v>
      </c>
      <c r="MJ86" s="239"/>
      <c r="MK86" s="231"/>
      <c r="ML86" s="231"/>
      <c r="MM86" s="182">
        <f t="shared" si="244"/>
        <v>10</v>
      </c>
      <c r="MN86" s="239"/>
      <c r="MO86" s="138"/>
      <c r="MP86" s="138">
        <v>5</v>
      </c>
      <c r="MQ86" s="174">
        <f t="shared" si="245"/>
        <v>5</v>
      </c>
      <c r="MR86" s="238"/>
      <c r="MS86" s="138"/>
      <c r="MT86" s="138"/>
      <c r="MU86" s="174">
        <f t="shared" si="246"/>
        <v>5</v>
      </c>
      <c r="MV86" s="238"/>
      <c r="MW86" s="138"/>
      <c r="MX86" s="138"/>
      <c r="MY86" s="174">
        <f t="shared" si="247"/>
        <v>5</v>
      </c>
      <c r="MZ86" s="238"/>
      <c r="NA86" s="240"/>
      <c r="NB86" s="240">
        <v>5</v>
      </c>
      <c r="NC86" s="201">
        <f t="shared" si="271"/>
        <v>0</v>
      </c>
      <c r="ND86" s="241"/>
      <c r="NE86" s="240"/>
      <c r="NF86" s="240"/>
      <c r="NG86" s="201">
        <f t="shared" si="272"/>
        <v>0</v>
      </c>
      <c r="NH86" s="241"/>
      <c r="NI86" s="240"/>
      <c r="NJ86" s="240"/>
      <c r="NK86" s="201">
        <f t="shared" si="273"/>
        <v>0</v>
      </c>
      <c r="NL86" s="241"/>
      <c r="NM86" s="240"/>
      <c r="NN86" s="240"/>
      <c r="NO86" s="201">
        <f t="shared" si="274"/>
        <v>0</v>
      </c>
      <c r="NP86" s="241"/>
      <c r="NQ86" s="234"/>
      <c r="NR86" s="234"/>
      <c r="NS86" s="189">
        <f t="shared" si="275"/>
        <v>0</v>
      </c>
      <c r="NT86" s="242"/>
      <c r="NU86" s="234"/>
      <c r="NV86" s="234"/>
      <c r="NW86" s="189">
        <f t="shared" si="248"/>
        <v>0</v>
      </c>
      <c r="NX86" s="242"/>
      <c r="NY86" s="234"/>
      <c r="NZ86" s="234"/>
      <c r="OA86" s="189">
        <f t="shared" si="249"/>
        <v>0</v>
      </c>
      <c r="OB86" s="242"/>
      <c r="OC86" s="234"/>
      <c r="OD86" s="234"/>
      <c r="OE86" s="189">
        <f t="shared" si="250"/>
        <v>0</v>
      </c>
      <c r="OF86" s="242"/>
      <c r="OG86" s="234"/>
      <c r="OH86" s="234"/>
      <c r="OI86" s="189">
        <f t="shared" si="251"/>
        <v>0</v>
      </c>
      <c r="OJ86" s="242"/>
      <c r="OK86" s="234">
        <v>40</v>
      </c>
      <c r="OL86" s="234">
        <v>5</v>
      </c>
      <c r="OM86" s="189">
        <f t="shared" si="252"/>
        <v>35</v>
      </c>
      <c r="ON86" s="242"/>
      <c r="OO86" s="234"/>
      <c r="OP86" s="234"/>
      <c r="OQ86" s="189">
        <f t="shared" si="276"/>
        <v>35</v>
      </c>
      <c r="OR86" s="242"/>
      <c r="OS86" s="234"/>
      <c r="OT86" s="234"/>
      <c r="OU86" s="189">
        <f t="shared" si="277"/>
        <v>35</v>
      </c>
      <c r="OV86" s="242"/>
      <c r="OW86" s="234"/>
      <c r="OX86" s="234">
        <v>5</v>
      </c>
      <c r="OY86" s="189">
        <f t="shared" si="278"/>
        <v>30</v>
      </c>
      <c r="OZ86" s="242"/>
      <c r="PA86" s="234"/>
      <c r="PB86" s="234"/>
      <c r="PC86" s="189">
        <f t="shared" si="279"/>
        <v>30</v>
      </c>
      <c r="PD86" s="242"/>
      <c r="PE86" s="234"/>
      <c r="PF86" s="234"/>
      <c r="PG86" s="189">
        <f t="shared" si="280"/>
        <v>30</v>
      </c>
      <c r="PH86" s="242"/>
      <c r="PI86" s="234"/>
      <c r="PJ86" s="234">
        <v>5</v>
      </c>
      <c r="PK86" s="189">
        <f t="shared" si="281"/>
        <v>25</v>
      </c>
      <c r="PL86" s="242"/>
      <c r="PM86" s="234"/>
      <c r="PN86" s="234"/>
      <c r="PO86" s="189">
        <f t="shared" si="282"/>
        <v>25</v>
      </c>
      <c r="PP86" s="242"/>
      <c r="PQ86" s="234"/>
      <c r="PR86" s="234"/>
      <c r="PS86" s="189">
        <f t="shared" si="283"/>
        <v>25</v>
      </c>
      <c r="PT86" s="242"/>
      <c r="PU86" s="234"/>
      <c r="PV86" s="234">
        <v>5</v>
      </c>
      <c r="PW86" s="189">
        <f t="shared" si="284"/>
        <v>20</v>
      </c>
      <c r="PX86" s="242"/>
      <c r="PY86" s="234"/>
      <c r="PZ86" s="234"/>
      <c r="QA86" s="189">
        <f t="shared" si="285"/>
        <v>20</v>
      </c>
      <c r="QB86" s="242"/>
      <c r="QC86" s="234"/>
      <c r="QD86" s="234">
        <v>5</v>
      </c>
      <c r="QE86" s="189">
        <f t="shared" si="286"/>
        <v>15</v>
      </c>
      <c r="QF86" s="242"/>
      <c r="QG86" s="234"/>
      <c r="QH86" s="234"/>
      <c r="QI86" s="189">
        <f t="shared" si="287"/>
        <v>15</v>
      </c>
      <c r="QJ86" s="242"/>
      <c r="QK86" s="234"/>
      <c r="QL86" s="234"/>
      <c r="QM86" s="189">
        <f t="shared" si="288"/>
        <v>15</v>
      </c>
      <c r="QN86" s="242"/>
      <c r="QO86" s="234"/>
      <c r="QP86" s="234"/>
      <c r="QQ86" s="189">
        <f t="shared" si="289"/>
        <v>15</v>
      </c>
      <c r="QR86" s="242"/>
      <c r="QS86" s="203"/>
      <c r="QT86" s="234"/>
      <c r="QU86" s="189">
        <f t="shared" si="290"/>
        <v>15</v>
      </c>
      <c r="QV86" s="242"/>
      <c r="QW86" s="203"/>
      <c r="QX86" s="234"/>
      <c r="QY86" s="189">
        <f t="shared" si="291"/>
        <v>15</v>
      </c>
      <c r="QZ86" s="242"/>
      <c r="RA86" s="203"/>
      <c r="RB86" s="234"/>
      <c r="RC86" s="189">
        <f t="shared" si="292"/>
        <v>15</v>
      </c>
      <c r="RD86" s="242"/>
      <c r="RE86" s="203"/>
      <c r="RF86" s="234"/>
      <c r="RG86" s="189">
        <f t="shared" si="293"/>
        <v>15</v>
      </c>
      <c r="RH86" s="242"/>
      <c r="RI86" s="203"/>
      <c r="RJ86" s="234"/>
      <c r="RK86" s="189">
        <f t="shared" si="294"/>
        <v>15</v>
      </c>
      <c r="RL86" s="242"/>
      <c r="RM86" s="203"/>
      <c r="RN86" s="234"/>
      <c r="RO86" s="189">
        <f t="shared" si="295"/>
        <v>15</v>
      </c>
      <c r="RP86" s="242"/>
      <c r="RQ86" s="203"/>
      <c r="RR86" s="234">
        <v>5</v>
      </c>
      <c r="RS86" s="189">
        <f t="shared" si="296"/>
        <v>10</v>
      </c>
      <c r="RT86" s="242"/>
      <c r="RU86" s="203"/>
      <c r="RV86" s="234"/>
      <c r="RW86" s="189">
        <f t="shared" si="297"/>
        <v>10</v>
      </c>
      <c r="RX86" s="242"/>
      <c r="RY86" s="203"/>
      <c r="RZ86" s="234">
        <v>5</v>
      </c>
      <c r="SA86" s="189">
        <f t="shared" si="253"/>
        <v>5</v>
      </c>
      <c r="SB86" s="242"/>
      <c r="SC86" s="203"/>
      <c r="SD86" s="234"/>
      <c r="SE86" s="189">
        <f t="shared" si="254"/>
        <v>5</v>
      </c>
      <c r="SF86" s="242"/>
      <c r="SG86" s="203"/>
      <c r="SH86" s="234"/>
      <c r="SI86" s="189">
        <f t="shared" si="255"/>
        <v>5</v>
      </c>
      <c r="SJ86" s="242"/>
      <c r="SK86" s="203"/>
      <c r="SL86" s="234">
        <v>5</v>
      </c>
      <c r="SM86" s="189">
        <f t="shared" si="256"/>
        <v>0</v>
      </c>
      <c r="SN86" s="242"/>
      <c r="SO86" s="203"/>
      <c r="SP86" s="234"/>
      <c r="SQ86" s="189">
        <f t="shared" si="257"/>
        <v>0</v>
      </c>
      <c r="SR86" s="242"/>
      <c r="SS86" s="203"/>
      <c r="ST86" s="234"/>
      <c r="SU86" s="189">
        <f t="shared" si="258"/>
        <v>0</v>
      </c>
      <c r="SV86" s="242"/>
      <c r="SW86" s="203">
        <v>40</v>
      </c>
      <c r="SX86" s="234"/>
      <c r="SY86" s="189">
        <f t="shared" si="259"/>
        <v>40</v>
      </c>
      <c r="SZ86" s="242"/>
      <c r="TA86" s="203"/>
      <c r="TB86" s="234"/>
      <c r="TC86" s="189">
        <f t="shared" si="260"/>
        <v>40</v>
      </c>
      <c r="TD86" s="242"/>
      <c r="TE86" s="204">
        <f t="shared" si="261"/>
        <v>40</v>
      </c>
      <c r="TF86" s="205">
        <f t="shared" si="262"/>
        <v>1.5384615384615385</v>
      </c>
      <c r="TG86" s="123"/>
      <c r="TH86" s="204">
        <f t="shared" si="263"/>
        <v>45</v>
      </c>
      <c r="TI86" s="205">
        <f t="shared" si="264"/>
        <v>1.7307692307692308</v>
      </c>
      <c r="TJ86" s="124"/>
      <c r="TK86" s="204">
        <f t="shared" si="265"/>
        <v>35</v>
      </c>
      <c r="TL86" s="205">
        <f t="shared" si="266"/>
        <v>1.2962962962962963</v>
      </c>
      <c r="TM86" s="124"/>
      <c r="TN86" s="204">
        <f t="shared" si="267"/>
        <v>120</v>
      </c>
      <c r="TO86" s="205">
        <f t="shared" si="268"/>
        <v>1.518987341772152</v>
      </c>
    </row>
    <row r="87" spans="1:535" ht="29.25" hidden="1" thickBot="1" x14ac:dyDescent="0.5">
      <c r="A87" s="207">
        <v>83</v>
      </c>
      <c r="B87" s="298" t="s">
        <v>198</v>
      </c>
      <c r="C87" s="222" t="s">
        <v>108</v>
      </c>
      <c r="D87" s="211">
        <v>0</v>
      </c>
      <c r="E87" s="223">
        <v>1</v>
      </c>
      <c r="F87" s="224">
        <v>1</v>
      </c>
      <c r="G87" s="211">
        <f>D87+E87-F87</f>
        <v>0</v>
      </c>
      <c r="H87" s="225"/>
      <c r="I87" s="223">
        <v>2.5</v>
      </c>
      <c r="J87" s="224">
        <v>2.5</v>
      </c>
      <c r="K87" s="211">
        <v>0</v>
      </c>
      <c r="L87" s="225"/>
      <c r="M87" s="223">
        <v>3</v>
      </c>
      <c r="N87" s="224">
        <v>3</v>
      </c>
      <c r="O87" s="211">
        <v>0</v>
      </c>
      <c r="P87" s="226"/>
      <c r="Q87" s="223">
        <v>4</v>
      </c>
      <c r="R87" s="224">
        <v>4</v>
      </c>
      <c r="S87" s="211">
        <v>0</v>
      </c>
      <c r="T87" s="225"/>
      <c r="U87" s="333">
        <v>5</v>
      </c>
      <c r="V87" s="224">
        <v>5</v>
      </c>
      <c r="W87" s="165">
        <f>U87-V87</f>
        <v>0</v>
      </c>
      <c r="X87" s="229">
        <v>5</v>
      </c>
      <c r="Y87" s="229">
        <v>5</v>
      </c>
      <c r="Z87" s="165">
        <f t="shared" si="162"/>
        <v>0</v>
      </c>
      <c r="AA87" s="137"/>
      <c r="AB87" s="138"/>
      <c r="AC87" s="169">
        <f t="shared" si="163"/>
        <v>0</v>
      </c>
      <c r="AD87" s="138">
        <v>5</v>
      </c>
      <c r="AE87" s="138">
        <v>5</v>
      </c>
      <c r="AF87" s="169">
        <f t="shared" si="164"/>
        <v>0</v>
      </c>
      <c r="AG87" s="138">
        <v>4</v>
      </c>
      <c r="AH87" s="138">
        <v>4</v>
      </c>
      <c r="AI87" s="170">
        <f t="shared" si="165"/>
        <v>0</v>
      </c>
      <c r="AJ87" s="137"/>
      <c r="AK87" s="223">
        <v>4</v>
      </c>
      <c r="AL87" s="141">
        <v>4</v>
      </c>
      <c r="AM87" s="172">
        <f t="shared" si="166"/>
        <v>0</v>
      </c>
      <c r="AN87" s="137"/>
      <c r="AO87" s="141">
        <v>3</v>
      </c>
      <c r="AP87" s="141">
        <v>3</v>
      </c>
      <c r="AQ87" s="172">
        <f t="shared" si="167"/>
        <v>0</v>
      </c>
      <c r="AR87" s="141"/>
      <c r="AS87" s="141">
        <v>2.5</v>
      </c>
      <c r="AT87" s="141">
        <v>2.5</v>
      </c>
      <c r="AU87" s="172">
        <f t="shared" si="168"/>
        <v>0</v>
      </c>
      <c r="AV87" s="138">
        <v>3</v>
      </c>
      <c r="AW87" s="138">
        <v>3</v>
      </c>
      <c r="AX87" s="138"/>
      <c r="AY87" s="169">
        <f t="shared" si="169"/>
        <v>0</v>
      </c>
      <c r="AZ87" s="138">
        <v>2</v>
      </c>
      <c r="BA87" s="138">
        <v>2</v>
      </c>
      <c r="BB87" s="169">
        <f t="shared" si="170"/>
        <v>0</v>
      </c>
      <c r="BC87" s="334">
        <v>3.5</v>
      </c>
      <c r="BD87" s="243">
        <v>3.5</v>
      </c>
      <c r="BE87" s="169">
        <f t="shared" si="171"/>
        <v>0</v>
      </c>
      <c r="BF87" s="138">
        <v>4.5</v>
      </c>
      <c r="BG87" s="138">
        <v>4.5</v>
      </c>
      <c r="BH87" s="174">
        <f t="shared" si="152"/>
        <v>0</v>
      </c>
      <c r="BI87" s="138">
        <v>5</v>
      </c>
      <c r="BJ87" s="138">
        <v>5</v>
      </c>
      <c r="BK87" s="174">
        <f t="shared" si="172"/>
        <v>0</v>
      </c>
      <c r="BL87" s="138">
        <v>4.5</v>
      </c>
      <c r="BM87" s="138">
        <v>4.5</v>
      </c>
      <c r="BN87" s="174">
        <f t="shared" si="173"/>
        <v>0</v>
      </c>
      <c r="BO87" s="138">
        <v>4.5</v>
      </c>
      <c r="BP87" s="138">
        <v>4.5</v>
      </c>
      <c r="BQ87" s="174">
        <f t="shared" si="174"/>
        <v>0</v>
      </c>
      <c r="BR87" s="138"/>
      <c r="BS87" s="138"/>
      <c r="BT87" s="174">
        <f t="shared" si="151"/>
        <v>0</v>
      </c>
      <c r="BU87" s="138">
        <v>5</v>
      </c>
      <c r="BV87" s="138">
        <v>5</v>
      </c>
      <c r="BW87" s="174">
        <f t="shared" si="175"/>
        <v>0</v>
      </c>
      <c r="BX87" s="138">
        <v>5</v>
      </c>
      <c r="BY87" s="138">
        <v>5</v>
      </c>
      <c r="BZ87" s="174">
        <f t="shared" si="176"/>
        <v>0</v>
      </c>
      <c r="CA87" s="138">
        <v>3.5</v>
      </c>
      <c r="CB87" s="138">
        <v>3.5</v>
      </c>
      <c r="CC87" s="175">
        <f t="shared" si="177"/>
        <v>0</v>
      </c>
      <c r="CD87" s="141">
        <v>4.5</v>
      </c>
      <c r="CE87" s="141">
        <v>4.5</v>
      </c>
      <c r="CF87" s="176">
        <f t="shared" si="178"/>
        <v>0</v>
      </c>
      <c r="CG87" s="141">
        <v>5</v>
      </c>
      <c r="CH87" s="141">
        <v>5</v>
      </c>
      <c r="CI87" s="176">
        <f t="shared" si="179"/>
        <v>0</v>
      </c>
      <c r="CJ87" s="141">
        <v>4</v>
      </c>
      <c r="CK87" s="141">
        <v>4</v>
      </c>
      <c r="CL87" s="177">
        <f t="shared" si="180"/>
        <v>0</v>
      </c>
      <c r="CM87" s="141"/>
      <c r="CN87" s="141"/>
      <c r="CO87" s="141"/>
      <c r="CP87" s="177">
        <f t="shared" si="181"/>
        <v>0</v>
      </c>
      <c r="CQ87" s="141"/>
      <c r="CR87" s="141">
        <v>5</v>
      </c>
      <c r="CS87" s="141">
        <v>5</v>
      </c>
      <c r="CT87" s="176">
        <f t="shared" si="182"/>
        <v>0</v>
      </c>
      <c r="CU87" s="230"/>
      <c r="CV87" s="141">
        <v>4</v>
      </c>
      <c r="CW87" s="141">
        <v>4</v>
      </c>
      <c r="CX87" s="176">
        <f t="shared" si="183"/>
        <v>0</v>
      </c>
      <c r="CY87" s="141"/>
      <c r="CZ87" s="141">
        <v>4</v>
      </c>
      <c r="DA87" s="141">
        <v>4</v>
      </c>
      <c r="DB87" s="176">
        <f t="shared" si="153"/>
        <v>0</v>
      </c>
      <c r="DC87" s="141">
        <v>2</v>
      </c>
      <c r="DD87" s="141">
        <v>2</v>
      </c>
      <c r="DE87" s="175">
        <f t="shared" si="184"/>
        <v>0</v>
      </c>
      <c r="DF87" s="179"/>
      <c r="DG87" s="141">
        <v>2</v>
      </c>
      <c r="DH87" s="141">
        <v>2</v>
      </c>
      <c r="DI87" s="176">
        <f t="shared" si="185"/>
        <v>0</v>
      </c>
      <c r="DJ87" s="180"/>
      <c r="DK87" s="180"/>
      <c r="DL87" s="176">
        <f t="shared" si="186"/>
        <v>0</v>
      </c>
      <c r="DM87" s="141">
        <v>5</v>
      </c>
      <c r="DN87" s="141">
        <v>5</v>
      </c>
      <c r="DO87" s="177">
        <f t="shared" si="187"/>
        <v>0</v>
      </c>
      <c r="DP87" s="137"/>
      <c r="DQ87" s="141">
        <v>2</v>
      </c>
      <c r="DR87" s="141">
        <v>2</v>
      </c>
      <c r="DS87" s="177">
        <f t="shared" si="188"/>
        <v>0</v>
      </c>
      <c r="DT87" s="137"/>
      <c r="DU87" s="141"/>
      <c r="DV87" s="141"/>
      <c r="DW87" s="177">
        <f t="shared" si="189"/>
        <v>0</v>
      </c>
      <c r="DX87" s="141">
        <v>5</v>
      </c>
      <c r="DY87" s="141">
        <v>5</v>
      </c>
      <c r="DZ87" s="177">
        <f t="shared" si="190"/>
        <v>0</v>
      </c>
      <c r="EA87" s="138">
        <v>5</v>
      </c>
      <c r="EB87" s="138">
        <v>5</v>
      </c>
      <c r="EC87" s="175">
        <f t="shared" si="191"/>
        <v>0</v>
      </c>
      <c r="ED87" s="137"/>
      <c r="EE87" s="138">
        <v>3.5</v>
      </c>
      <c r="EF87" s="138">
        <v>3.5</v>
      </c>
      <c r="EG87" s="174">
        <f t="shared" si="192"/>
        <v>0</v>
      </c>
      <c r="EH87" s="138">
        <v>2</v>
      </c>
      <c r="EI87" s="138">
        <v>2</v>
      </c>
      <c r="EJ87" s="174">
        <f t="shared" si="193"/>
        <v>0</v>
      </c>
      <c r="EK87" s="231">
        <v>2</v>
      </c>
      <c r="EL87" s="231">
        <v>2</v>
      </c>
      <c r="EM87" s="182">
        <f t="shared" si="194"/>
        <v>0</v>
      </c>
      <c r="EN87" s="137"/>
      <c r="EO87" s="231">
        <v>2.5</v>
      </c>
      <c r="EP87" s="231">
        <v>2.5</v>
      </c>
      <c r="EQ87" s="182">
        <f t="shared" si="195"/>
        <v>0</v>
      </c>
      <c r="ER87" s="232">
        <v>4.5</v>
      </c>
      <c r="ES87" s="232">
        <v>4.5</v>
      </c>
      <c r="ET87" s="184">
        <f t="shared" si="196"/>
        <v>0</v>
      </c>
      <c r="EU87" s="137"/>
      <c r="EV87" s="232">
        <v>5</v>
      </c>
      <c r="EW87" s="232">
        <v>5</v>
      </c>
      <c r="EX87" s="184">
        <f t="shared" si="197"/>
        <v>0</v>
      </c>
      <c r="EY87" s="233"/>
      <c r="EZ87" s="231">
        <v>2.5</v>
      </c>
      <c r="FA87" s="231">
        <v>2.5</v>
      </c>
      <c r="FB87" s="184">
        <f t="shared" si="198"/>
        <v>0</v>
      </c>
      <c r="FC87" s="231">
        <v>4</v>
      </c>
      <c r="FD87" s="231">
        <v>4</v>
      </c>
      <c r="FE87" s="182">
        <f t="shared" si="199"/>
        <v>0</v>
      </c>
      <c r="FF87" s="231">
        <v>4.5</v>
      </c>
      <c r="FG87" s="231">
        <v>4.5</v>
      </c>
      <c r="FH87" s="182">
        <f t="shared" si="200"/>
        <v>0</v>
      </c>
      <c r="FI87" s="231">
        <v>5</v>
      </c>
      <c r="FJ87" s="231">
        <v>5</v>
      </c>
      <c r="FK87" s="182">
        <f t="shared" si="201"/>
        <v>0</v>
      </c>
      <c r="FL87" s="231">
        <v>5</v>
      </c>
      <c r="FM87" s="231">
        <v>5</v>
      </c>
      <c r="FN87" s="182">
        <f t="shared" si="202"/>
        <v>0</v>
      </c>
      <c r="FO87" s="137"/>
      <c r="FP87" s="231">
        <v>4.5</v>
      </c>
      <c r="FQ87" s="231">
        <v>4.5</v>
      </c>
      <c r="FR87" s="182">
        <f t="shared" si="203"/>
        <v>0</v>
      </c>
      <c r="FS87" s="137"/>
      <c r="FT87" s="231">
        <v>4</v>
      </c>
      <c r="FU87" s="231">
        <v>4</v>
      </c>
      <c r="FV87" s="182">
        <f t="shared" si="204"/>
        <v>0</v>
      </c>
      <c r="FW87" s="137"/>
      <c r="FX87" s="231">
        <v>5</v>
      </c>
      <c r="FY87" s="231">
        <v>5</v>
      </c>
      <c r="FZ87" s="182">
        <f t="shared" si="205"/>
        <v>0</v>
      </c>
      <c r="GA87" s="231">
        <v>5</v>
      </c>
      <c r="GB87" s="231">
        <v>5</v>
      </c>
      <c r="GC87" s="182">
        <f t="shared" si="206"/>
        <v>0</v>
      </c>
      <c r="GD87" s="231"/>
      <c r="GE87" s="231"/>
      <c r="GF87" s="188">
        <f t="shared" si="207"/>
        <v>0</v>
      </c>
      <c r="GG87" s="137"/>
      <c r="GH87" s="231">
        <v>5</v>
      </c>
      <c r="GI87" s="231">
        <v>5</v>
      </c>
      <c r="GJ87" s="188">
        <f t="shared" si="269"/>
        <v>0</v>
      </c>
      <c r="GK87" s="137"/>
      <c r="GL87" s="231"/>
      <c r="GM87" s="231"/>
      <c r="GN87" s="182">
        <f t="shared" si="270"/>
        <v>0</v>
      </c>
      <c r="GO87" s="231">
        <v>5</v>
      </c>
      <c r="GP87" s="231">
        <v>5</v>
      </c>
      <c r="GQ87" s="182">
        <f t="shared" si="208"/>
        <v>0</v>
      </c>
      <c r="GR87" s="231">
        <v>4.5</v>
      </c>
      <c r="GS87" s="231">
        <v>4.5</v>
      </c>
      <c r="GT87" s="182">
        <f t="shared" si="209"/>
        <v>0</v>
      </c>
      <c r="GU87" s="231">
        <v>4</v>
      </c>
      <c r="GV87" s="231">
        <v>4</v>
      </c>
      <c r="GW87" s="182">
        <f t="shared" si="210"/>
        <v>0</v>
      </c>
      <c r="GX87" s="231">
        <v>4</v>
      </c>
      <c r="GY87" s="231">
        <v>4</v>
      </c>
      <c r="GZ87" s="182">
        <f t="shared" si="211"/>
        <v>0</v>
      </c>
      <c r="HA87" s="138">
        <v>5</v>
      </c>
      <c r="HB87" s="231">
        <v>5</v>
      </c>
      <c r="HC87" s="182">
        <f t="shared" si="212"/>
        <v>0</v>
      </c>
      <c r="HD87" s="138">
        <v>3</v>
      </c>
      <c r="HE87" s="231">
        <v>3</v>
      </c>
      <c r="HF87" s="182">
        <f t="shared" si="213"/>
        <v>0</v>
      </c>
      <c r="HG87" s="231">
        <v>2</v>
      </c>
      <c r="HH87" s="231">
        <v>2</v>
      </c>
      <c r="HI87" s="182">
        <f t="shared" si="154"/>
        <v>0</v>
      </c>
      <c r="HJ87" s="231">
        <v>5</v>
      </c>
      <c r="HK87" s="231">
        <v>5</v>
      </c>
      <c r="HL87" s="182">
        <f t="shared" si="155"/>
        <v>0</v>
      </c>
      <c r="HM87" s="137"/>
      <c r="HN87" s="231">
        <v>5</v>
      </c>
      <c r="HO87" s="231">
        <v>5</v>
      </c>
      <c r="HP87" s="182">
        <f t="shared" si="214"/>
        <v>0</v>
      </c>
      <c r="HQ87" s="231"/>
      <c r="HR87" s="231">
        <v>5</v>
      </c>
      <c r="HS87" s="231">
        <v>5</v>
      </c>
      <c r="HT87" s="182">
        <f t="shared" si="215"/>
        <v>0</v>
      </c>
      <c r="HU87" s="231"/>
      <c r="HV87" s="231">
        <v>4</v>
      </c>
      <c r="HW87" s="231">
        <v>4</v>
      </c>
      <c r="HX87" s="182">
        <f t="shared" si="216"/>
        <v>0</v>
      </c>
      <c r="HY87" s="231">
        <v>5</v>
      </c>
      <c r="HZ87" s="231">
        <v>5</v>
      </c>
      <c r="IA87" s="182">
        <f t="shared" si="217"/>
        <v>0</v>
      </c>
      <c r="IB87" s="231">
        <v>5</v>
      </c>
      <c r="IC87" s="231">
        <v>5</v>
      </c>
      <c r="ID87" s="182">
        <f t="shared" si="218"/>
        <v>0</v>
      </c>
      <c r="IE87" s="138">
        <v>4</v>
      </c>
      <c r="IF87" s="138">
        <v>4</v>
      </c>
      <c r="IG87" s="175">
        <f t="shared" si="219"/>
        <v>0</v>
      </c>
      <c r="IH87" s="137"/>
      <c r="II87" s="138">
        <v>5</v>
      </c>
      <c r="IJ87" s="138">
        <v>5</v>
      </c>
      <c r="IK87" s="175">
        <f t="shared" si="220"/>
        <v>0</v>
      </c>
      <c r="IL87" s="137"/>
      <c r="IM87" s="231">
        <v>4.5</v>
      </c>
      <c r="IN87" s="231">
        <v>4.5</v>
      </c>
      <c r="IO87" s="182">
        <f t="shared" si="221"/>
        <v>0</v>
      </c>
      <c r="IP87" s="231">
        <v>4</v>
      </c>
      <c r="IQ87" s="231">
        <v>4</v>
      </c>
      <c r="IR87" s="182">
        <f t="shared" si="156"/>
        <v>0</v>
      </c>
      <c r="IS87" s="231">
        <v>5</v>
      </c>
      <c r="IT87" s="231">
        <v>5</v>
      </c>
      <c r="IU87" s="182">
        <f t="shared" si="157"/>
        <v>0</v>
      </c>
      <c r="IV87" s="231">
        <v>4.5</v>
      </c>
      <c r="IW87" s="231">
        <v>4.5</v>
      </c>
      <c r="IX87" s="182">
        <f t="shared" si="158"/>
        <v>0</v>
      </c>
      <c r="IY87" s="234">
        <v>2</v>
      </c>
      <c r="IZ87" s="234">
        <v>2</v>
      </c>
      <c r="JA87" s="189">
        <f t="shared" si="159"/>
        <v>0</v>
      </c>
      <c r="JB87" s="234">
        <v>1.5</v>
      </c>
      <c r="JC87" s="234">
        <v>1.5</v>
      </c>
      <c r="JD87" s="189">
        <f t="shared" si="222"/>
        <v>0</v>
      </c>
      <c r="JE87" s="234">
        <v>1</v>
      </c>
      <c r="JF87" s="234">
        <v>1</v>
      </c>
      <c r="JG87" s="189">
        <f t="shared" si="223"/>
        <v>0</v>
      </c>
      <c r="JH87" s="141">
        <v>1.5</v>
      </c>
      <c r="JI87" s="141">
        <v>1.5</v>
      </c>
      <c r="JJ87" s="190">
        <f t="shared" si="224"/>
        <v>0</v>
      </c>
      <c r="JK87" s="137"/>
      <c r="JL87" s="141">
        <v>5</v>
      </c>
      <c r="JM87" s="141">
        <v>5</v>
      </c>
      <c r="JN87" s="190">
        <f t="shared" si="225"/>
        <v>0</v>
      </c>
      <c r="JO87" s="137"/>
      <c r="JP87" s="235">
        <v>4</v>
      </c>
      <c r="JQ87" s="235">
        <v>4</v>
      </c>
      <c r="JR87" s="191">
        <f t="shared" si="226"/>
        <v>0</v>
      </c>
      <c r="JS87" s="155"/>
      <c r="JT87" s="236">
        <v>5</v>
      </c>
      <c r="JU87" s="236">
        <v>5</v>
      </c>
      <c r="JV87" s="194">
        <f t="shared" si="227"/>
        <v>0</v>
      </c>
      <c r="JW87" s="235">
        <v>2.5</v>
      </c>
      <c r="JX87" s="235">
        <v>2.5</v>
      </c>
      <c r="JY87" s="194">
        <f t="shared" si="228"/>
        <v>0</v>
      </c>
      <c r="JZ87" s="138">
        <v>5</v>
      </c>
      <c r="KA87" s="138">
        <v>5</v>
      </c>
      <c r="KB87" s="190">
        <f t="shared" si="229"/>
        <v>0</v>
      </c>
      <c r="KC87" s="155"/>
      <c r="KD87" s="138">
        <v>4.5</v>
      </c>
      <c r="KE87" s="138">
        <v>4.5</v>
      </c>
      <c r="KF87" s="190">
        <f t="shared" si="230"/>
        <v>0</v>
      </c>
      <c r="KG87" s="234">
        <v>4.5</v>
      </c>
      <c r="KH87" s="234">
        <v>4.5</v>
      </c>
      <c r="KI87" s="191">
        <f t="shared" si="231"/>
        <v>0</v>
      </c>
      <c r="KJ87" s="155"/>
      <c r="KK87" s="234">
        <v>5</v>
      </c>
      <c r="KL87" s="234">
        <v>5</v>
      </c>
      <c r="KM87" s="191">
        <f t="shared" si="232"/>
        <v>0</v>
      </c>
      <c r="KN87" s="155"/>
      <c r="KO87" s="234">
        <v>3</v>
      </c>
      <c r="KP87" s="234">
        <v>3</v>
      </c>
      <c r="KQ87" s="191">
        <f t="shared" si="233"/>
        <v>0</v>
      </c>
      <c r="KR87" s="138">
        <v>5</v>
      </c>
      <c r="KS87" s="138">
        <v>5</v>
      </c>
      <c r="KT87" s="174">
        <f t="shared" si="234"/>
        <v>0</v>
      </c>
      <c r="KU87" s="138"/>
      <c r="KV87" s="138">
        <v>5</v>
      </c>
      <c r="KW87" s="138">
        <v>5</v>
      </c>
      <c r="KX87" s="194">
        <f t="shared" si="235"/>
        <v>0</v>
      </c>
      <c r="KY87" s="236"/>
      <c r="KZ87" s="236">
        <v>2.5</v>
      </c>
      <c r="LA87" s="236">
        <v>2.5</v>
      </c>
      <c r="LB87" s="194">
        <f t="shared" si="236"/>
        <v>0</v>
      </c>
      <c r="LC87" s="236">
        <v>5</v>
      </c>
      <c r="LD87" s="236">
        <v>5</v>
      </c>
      <c r="LE87" s="194">
        <f t="shared" si="160"/>
        <v>0</v>
      </c>
      <c r="LF87" s="138">
        <v>5</v>
      </c>
      <c r="LG87" s="138">
        <v>5</v>
      </c>
      <c r="LH87" s="174">
        <f t="shared" si="161"/>
        <v>0</v>
      </c>
      <c r="LI87" s="237">
        <v>3</v>
      </c>
      <c r="LJ87" s="237">
        <v>3</v>
      </c>
      <c r="LK87" s="196">
        <f t="shared" si="237"/>
        <v>0</v>
      </c>
      <c r="LL87" s="138"/>
      <c r="LM87" s="138">
        <v>3.5</v>
      </c>
      <c r="LN87" s="138">
        <v>3.5</v>
      </c>
      <c r="LO87" s="174">
        <f t="shared" si="238"/>
        <v>0</v>
      </c>
      <c r="LP87" s="138"/>
      <c r="LQ87" s="138">
        <v>2.5</v>
      </c>
      <c r="LR87" s="138">
        <v>2.5</v>
      </c>
      <c r="LS87" s="174">
        <f t="shared" si="239"/>
        <v>0</v>
      </c>
      <c r="LT87" s="238"/>
      <c r="LU87" s="138">
        <v>2.5</v>
      </c>
      <c r="LV87" s="138">
        <v>2.5</v>
      </c>
      <c r="LW87" s="174">
        <f t="shared" si="240"/>
        <v>0</v>
      </c>
      <c r="LX87" s="238"/>
      <c r="LY87" s="138">
        <v>5</v>
      </c>
      <c r="LZ87" s="138">
        <v>5</v>
      </c>
      <c r="MA87" s="174">
        <f t="shared" si="241"/>
        <v>0</v>
      </c>
      <c r="MB87" s="238"/>
      <c r="MC87" s="138">
        <v>2</v>
      </c>
      <c r="MD87" s="138">
        <v>2</v>
      </c>
      <c r="ME87" s="174">
        <f t="shared" si="242"/>
        <v>0</v>
      </c>
      <c r="MF87" s="238"/>
      <c r="MG87" s="231"/>
      <c r="MH87" s="231"/>
      <c r="MI87" s="182">
        <f t="shared" si="243"/>
        <v>0</v>
      </c>
      <c r="MJ87" s="239"/>
      <c r="MK87" s="231">
        <v>5</v>
      </c>
      <c r="ML87" s="231">
        <v>5</v>
      </c>
      <c r="MM87" s="182">
        <f t="shared" si="244"/>
        <v>0</v>
      </c>
      <c r="MN87" s="239"/>
      <c r="MO87" s="138">
        <v>5</v>
      </c>
      <c r="MP87" s="138">
        <v>5</v>
      </c>
      <c r="MQ87" s="174">
        <f t="shared" si="245"/>
        <v>0</v>
      </c>
      <c r="MR87" s="238"/>
      <c r="MS87" s="138">
        <v>5</v>
      </c>
      <c r="MT87" s="138">
        <v>5</v>
      </c>
      <c r="MU87" s="174">
        <f t="shared" si="246"/>
        <v>0</v>
      </c>
      <c r="MV87" s="238"/>
      <c r="MW87" s="138">
        <v>5</v>
      </c>
      <c r="MX87" s="138">
        <v>5</v>
      </c>
      <c r="MY87" s="174">
        <f t="shared" si="247"/>
        <v>0</v>
      </c>
      <c r="MZ87" s="238"/>
      <c r="NA87" s="240">
        <v>5</v>
      </c>
      <c r="NB87" s="240">
        <v>5</v>
      </c>
      <c r="NC87" s="201">
        <f t="shared" si="271"/>
        <v>0</v>
      </c>
      <c r="ND87" s="241"/>
      <c r="NE87" s="240">
        <v>5</v>
      </c>
      <c r="NF87" s="240">
        <v>5</v>
      </c>
      <c r="NG87" s="201">
        <f t="shared" si="272"/>
        <v>0</v>
      </c>
      <c r="NH87" s="241"/>
      <c r="NI87" s="240">
        <v>5</v>
      </c>
      <c r="NJ87" s="240">
        <v>5</v>
      </c>
      <c r="NK87" s="201">
        <f t="shared" si="273"/>
        <v>0</v>
      </c>
      <c r="NL87" s="241"/>
      <c r="NM87" s="240">
        <v>5</v>
      </c>
      <c r="NN87" s="240">
        <v>5</v>
      </c>
      <c r="NO87" s="201">
        <f t="shared" si="274"/>
        <v>0</v>
      </c>
      <c r="NP87" s="241"/>
      <c r="NQ87" s="234">
        <v>4</v>
      </c>
      <c r="NR87" s="234">
        <v>4</v>
      </c>
      <c r="NS87" s="189">
        <f t="shared" si="275"/>
        <v>0</v>
      </c>
      <c r="NT87" s="242"/>
      <c r="NU87" s="234">
        <v>5</v>
      </c>
      <c r="NV87" s="234">
        <v>5</v>
      </c>
      <c r="NW87" s="189">
        <f t="shared" si="248"/>
        <v>0</v>
      </c>
      <c r="NX87" s="242"/>
      <c r="NY87" s="234">
        <v>5</v>
      </c>
      <c r="NZ87" s="234">
        <v>5</v>
      </c>
      <c r="OA87" s="189">
        <f t="shared" si="249"/>
        <v>0</v>
      </c>
      <c r="OB87" s="242"/>
      <c r="OC87" s="234">
        <v>5</v>
      </c>
      <c r="OD87" s="234">
        <v>5</v>
      </c>
      <c r="OE87" s="189">
        <f t="shared" si="250"/>
        <v>0</v>
      </c>
      <c r="OF87" s="242"/>
      <c r="OG87" s="234"/>
      <c r="OH87" s="234"/>
      <c r="OI87" s="189">
        <f t="shared" si="251"/>
        <v>0</v>
      </c>
      <c r="OJ87" s="242"/>
      <c r="OK87" s="234">
        <v>5</v>
      </c>
      <c r="OL87" s="234">
        <v>5</v>
      </c>
      <c r="OM87" s="189">
        <f t="shared" si="252"/>
        <v>0</v>
      </c>
      <c r="ON87" s="242"/>
      <c r="OO87" s="234">
        <v>3.5</v>
      </c>
      <c r="OP87" s="234">
        <v>3.5</v>
      </c>
      <c r="OQ87" s="189">
        <f t="shared" si="276"/>
        <v>0</v>
      </c>
      <c r="OR87" s="242"/>
      <c r="OS87" s="234">
        <v>5</v>
      </c>
      <c r="OT87" s="234">
        <v>5</v>
      </c>
      <c r="OU87" s="189">
        <f t="shared" si="277"/>
        <v>0</v>
      </c>
      <c r="OV87" s="242"/>
      <c r="OW87" s="234">
        <v>3.5</v>
      </c>
      <c r="OX87" s="234">
        <v>3.5</v>
      </c>
      <c r="OY87" s="189">
        <f t="shared" si="278"/>
        <v>0</v>
      </c>
      <c r="OZ87" s="242"/>
      <c r="PA87" s="234">
        <v>4</v>
      </c>
      <c r="PB87" s="234">
        <v>4</v>
      </c>
      <c r="PC87" s="189">
        <f t="shared" si="279"/>
        <v>0</v>
      </c>
      <c r="PD87" s="242"/>
      <c r="PE87" s="234">
        <v>3</v>
      </c>
      <c r="PF87" s="234">
        <v>3</v>
      </c>
      <c r="PG87" s="189">
        <f t="shared" si="280"/>
        <v>0</v>
      </c>
      <c r="PH87" s="242"/>
      <c r="PI87" s="234">
        <v>4.5</v>
      </c>
      <c r="PJ87" s="234">
        <v>4.5</v>
      </c>
      <c r="PK87" s="189">
        <f t="shared" si="281"/>
        <v>0</v>
      </c>
      <c r="PL87" s="242"/>
      <c r="PM87" s="234">
        <v>5</v>
      </c>
      <c r="PN87" s="234">
        <v>5</v>
      </c>
      <c r="PO87" s="189">
        <f t="shared" si="282"/>
        <v>0</v>
      </c>
      <c r="PP87" s="242"/>
      <c r="PQ87" s="234">
        <v>4</v>
      </c>
      <c r="PR87" s="234">
        <v>4</v>
      </c>
      <c r="PS87" s="189">
        <f t="shared" si="283"/>
        <v>0</v>
      </c>
      <c r="PT87" s="242"/>
      <c r="PU87" s="234">
        <v>2</v>
      </c>
      <c r="PV87" s="335">
        <v>2</v>
      </c>
      <c r="PW87" s="189">
        <f t="shared" si="284"/>
        <v>0</v>
      </c>
      <c r="PX87" s="242"/>
      <c r="PY87" s="234">
        <v>4</v>
      </c>
      <c r="PZ87" s="234">
        <v>4</v>
      </c>
      <c r="QA87" s="189">
        <f t="shared" si="285"/>
        <v>0</v>
      </c>
      <c r="QB87" s="242"/>
      <c r="QC87" s="234">
        <v>5</v>
      </c>
      <c r="QD87" s="234">
        <v>5</v>
      </c>
      <c r="QE87" s="189">
        <f t="shared" si="286"/>
        <v>0</v>
      </c>
      <c r="QF87" s="242"/>
      <c r="QG87" s="234"/>
      <c r="QH87" s="234"/>
      <c r="QI87" s="189">
        <f t="shared" si="287"/>
        <v>0</v>
      </c>
      <c r="QJ87" s="242"/>
      <c r="QK87" s="234">
        <v>3</v>
      </c>
      <c r="QL87" s="234">
        <v>3</v>
      </c>
      <c r="QM87" s="189">
        <f t="shared" si="288"/>
        <v>0</v>
      </c>
      <c r="QN87" s="242"/>
      <c r="QO87" s="234">
        <v>2.5</v>
      </c>
      <c r="QP87" s="234">
        <v>2.5</v>
      </c>
      <c r="QQ87" s="189">
        <f t="shared" si="289"/>
        <v>0</v>
      </c>
      <c r="QR87" s="242"/>
      <c r="QS87" s="203">
        <v>1.5</v>
      </c>
      <c r="QT87" s="234">
        <v>1.5</v>
      </c>
      <c r="QU87" s="189">
        <f t="shared" si="290"/>
        <v>0</v>
      </c>
      <c r="QV87" s="242"/>
      <c r="QW87" s="203">
        <v>2</v>
      </c>
      <c r="QX87" s="234">
        <v>2</v>
      </c>
      <c r="QY87" s="189">
        <f t="shared" si="291"/>
        <v>0</v>
      </c>
      <c r="QZ87" s="242"/>
      <c r="RA87" s="203">
        <v>3</v>
      </c>
      <c r="RB87" s="234">
        <v>3</v>
      </c>
      <c r="RC87" s="189">
        <f t="shared" si="292"/>
        <v>0</v>
      </c>
      <c r="RD87" s="242"/>
      <c r="RE87" s="203">
        <v>5</v>
      </c>
      <c r="RF87" s="234">
        <v>5</v>
      </c>
      <c r="RG87" s="189">
        <f t="shared" si="293"/>
        <v>0</v>
      </c>
      <c r="RH87" s="242"/>
      <c r="RI87" s="203"/>
      <c r="RJ87" s="234"/>
      <c r="RK87" s="189">
        <f t="shared" si="294"/>
        <v>0</v>
      </c>
      <c r="RL87" s="242"/>
      <c r="RM87" s="203">
        <v>5</v>
      </c>
      <c r="RN87" s="234">
        <v>5</v>
      </c>
      <c r="RO87" s="189">
        <f t="shared" si="295"/>
        <v>0</v>
      </c>
      <c r="RP87" s="242"/>
      <c r="RQ87" s="203">
        <v>5</v>
      </c>
      <c r="RR87" s="234">
        <v>5</v>
      </c>
      <c r="RS87" s="189">
        <f t="shared" si="296"/>
        <v>0</v>
      </c>
      <c r="RT87" s="242"/>
      <c r="RU87" s="203">
        <v>5</v>
      </c>
      <c r="RV87" s="234">
        <v>5</v>
      </c>
      <c r="RW87" s="189">
        <f t="shared" si="297"/>
        <v>0</v>
      </c>
      <c r="RX87" s="242"/>
      <c r="RY87" s="203">
        <v>5</v>
      </c>
      <c r="RZ87" s="234">
        <v>5</v>
      </c>
      <c r="SA87" s="189">
        <f t="shared" si="253"/>
        <v>0</v>
      </c>
      <c r="SB87" s="242"/>
      <c r="SC87" s="203">
        <v>5</v>
      </c>
      <c r="SD87" s="234">
        <v>5</v>
      </c>
      <c r="SE87" s="189">
        <f t="shared" si="254"/>
        <v>0</v>
      </c>
      <c r="SF87" s="242"/>
      <c r="SG87" s="203">
        <v>3.5</v>
      </c>
      <c r="SH87" s="234">
        <v>3.5</v>
      </c>
      <c r="SI87" s="189">
        <f t="shared" si="255"/>
        <v>0</v>
      </c>
      <c r="SJ87" s="242"/>
      <c r="SK87" s="203">
        <v>1</v>
      </c>
      <c r="SL87" s="234">
        <v>1</v>
      </c>
      <c r="SM87" s="189">
        <f t="shared" si="256"/>
        <v>0</v>
      </c>
      <c r="SN87" s="242"/>
      <c r="SO87" s="203">
        <v>3.5</v>
      </c>
      <c r="SP87" s="234">
        <v>3.5</v>
      </c>
      <c r="SQ87" s="189">
        <f t="shared" si="257"/>
        <v>0</v>
      </c>
      <c r="SR87" s="242"/>
      <c r="SS87" s="203">
        <v>3</v>
      </c>
      <c r="ST87" s="234">
        <v>3</v>
      </c>
      <c r="SU87" s="189">
        <f t="shared" si="258"/>
        <v>0</v>
      </c>
      <c r="SV87" s="242"/>
      <c r="SW87" s="203">
        <v>3.5</v>
      </c>
      <c r="SX87" s="234">
        <v>3.5</v>
      </c>
      <c r="SY87" s="189">
        <f t="shared" si="259"/>
        <v>0</v>
      </c>
      <c r="SZ87" s="242"/>
      <c r="TA87" s="203">
        <v>1</v>
      </c>
      <c r="TB87" s="234">
        <v>1</v>
      </c>
      <c r="TC87" s="189">
        <f t="shared" si="260"/>
        <v>0</v>
      </c>
      <c r="TD87" s="242"/>
      <c r="TE87" s="204">
        <f t="shared" si="261"/>
        <v>93.5</v>
      </c>
      <c r="TF87" s="205">
        <f t="shared" si="262"/>
        <v>3.5961538461538463</v>
      </c>
      <c r="TG87" s="123"/>
      <c r="TH87" s="204">
        <f t="shared" si="263"/>
        <v>102.5</v>
      </c>
      <c r="TI87" s="205">
        <f t="shared" si="264"/>
        <v>3.9423076923076925</v>
      </c>
      <c r="TJ87" s="124"/>
      <c r="TK87" s="204">
        <f t="shared" si="265"/>
        <v>108</v>
      </c>
      <c r="TL87" s="205">
        <f t="shared" si="266"/>
        <v>4</v>
      </c>
      <c r="TM87" s="124"/>
      <c r="TN87" s="204">
        <f t="shared" si="267"/>
        <v>304</v>
      </c>
      <c r="TO87" s="205">
        <f t="shared" si="268"/>
        <v>3.8481012658227849</v>
      </c>
    </row>
    <row r="88" spans="1:535" ht="29.25" hidden="1" thickBot="1" x14ac:dyDescent="0.5">
      <c r="A88" s="207">
        <v>84</v>
      </c>
      <c r="B88" s="298" t="s">
        <v>370</v>
      </c>
      <c r="C88" s="222" t="s">
        <v>108</v>
      </c>
      <c r="D88" s="211">
        <v>123.19999999999999</v>
      </c>
      <c r="E88" s="223"/>
      <c r="F88" s="224">
        <v>5</v>
      </c>
      <c r="G88" s="211">
        <f t="shared" si="149"/>
        <v>118.19999999999999</v>
      </c>
      <c r="H88" s="283"/>
      <c r="I88" s="223"/>
      <c r="J88" s="224">
        <v>7</v>
      </c>
      <c r="K88" s="211">
        <v>111.19999999999999</v>
      </c>
      <c r="L88" s="283"/>
      <c r="M88" s="223">
        <v>156.80000000000001</v>
      </c>
      <c r="N88" s="224">
        <v>7</v>
      </c>
      <c r="O88" s="211">
        <v>261</v>
      </c>
      <c r="P88" s="284"/>
      <c r="Q88" s="223"/>
      <c r="R88" s="224">
        <v>12</v>
      </c>
      <c r="S88" s="211">
        <v>249</v>
      </c>
      <c r="T88" s="283"/>
      <c r="U88" s="227"/>
      <c r="V88" s="224">
        <v>11</v>
      </c>
      <c r="W88" s="165">
        <f t="shared" ref="W88:W122" si="298">S88-V88</f>
        <v>238</v>
      </c>
      <c r="X88" s="229"/>
      <c r="Y88" s="229">
        <v>10</v>
      </c>
      <c r="Z88" s="165">
        <f t="shared" si="162"/>
        <v>228</v>
      </c>
      <c r="AA88" s="137"/>
      <c r="AB88" s="138">
        <v>11</v>
      </c>
      <c r="AC88" s="169">
        <f t="shared" si="163"/>
        <v>217</v>
      </c>
      <c r="AD88" s="137"/>
      <c r="AE88" s="138">
        <v>11</v>
      </c>
      <c r="AF88" s="169">
        <f t="shared" si="164"/>
        <v>206</v>
      </c>
      <c r="AG88" s="138"/>
      <c r="AH88" s="138">
        <v>13</v>
      </c>
      <c r="AI88" s="170">
        <f t="shared" si="165"/>
        <v>193</v>
      </c>
      <c r="AJ88" s="137"/>
      <c r="AK88" s="137"/>
      <c r="AL88" s="141">
        <v>8</v>
      </c>
      <c r="AM88" s="172">
        <f t="shared" si="166"/>
        <v>185</v>
      </c>
      <c r="AN88" s="137"/>
      <c r="AO88" s="141"/>
      <c r="AP88" s="141">
        <v>11</v>
      </c>
      <c r="AQ88" s="172">
        <f t="shared" si="167"/>
        <v>174</v>
      </c>
      <c r="AR88" s="141"/>
      <c r="AS88" s="137"/>
      <c r="AT88" s="141">
        <v>12</v>
      </c>
      <c r="AU88" s="172">
        <f t="shared" si="168"/>
        <v>162</v>
      </c>
      <c r="AV88" s="138"/>
      <c r="AW88" s="138">
        <v>8</v>
      </c>
      <c r="AX88" s="138"/>
      <c r="AY88" s="169">
        <f t="shared" si="169"/>
        <v>154</v>
      </c>
      <c r="AZ88" s="138"/>
      <c r="BA88" s="138">
        <v>10</v>
      </c>
      <c r="BB88" s="169">
        <f t="shared" si="170"/>
        <v>144</v>
      </c>
      <c r="BC88" s="334"/>
      <c r="BD88" s="243">
        <v>7</v>
      </c>
      <c r="BE88" s="169">
        <f t="shared" si="171"/>
        <v>137</v>
      </c>
      <c r="BF88" s="138"/>
      <c r="BG88" s="138">
        <v>4</v>
      </c>
      <c r="BH88" s="174">
        <f t="shared" si="152"/>
        <v>133</v>
      </c>
      <c r="BI88" s="138"/>
      <c r="BJ88" s="138">
        <v>8</v>
      </c>
      <c r="BK88" s="174">
        <f t="shared" si="172"/>
        <v>125</v>
      </c>
      <c r="BL88" s="138"/>
      <c r="BM88" s="138">
        <v>4</v>
      </c>
      <c r="BN88" s="174">
        <f t="shared" si="173"/>
        <v>121</v>
      </c>
      <c r="BO88" s="138"/>
      <c r="BP88" s="138">
        <v>11</v>
      </c>
      <c r="BQ88" s="174">
        <f t="shared" si="174"/>
        <v>110</v>
      </c>
      <c r="BR88" s="138"/>
      <c r="BS88" s="138"/>
      <c r="BT88" s="174">
        <f t="shared" si="151"/>
        <v>110</v>
      </c>
      <c r="BU88" s="138"/>
      <c r="BV88" s="138">
        <v>10</v>
      </c>
      <c r="BW88" s="174">
        <f t="shared" si="175"/>
        <v>100</v>
      </c>
      <c r="BX88" s="138"/>
      <c r="BY88" s="138">
        <v>8</v>
      </c>
      <c r="BZ88" s="174">
        <f t="shared" si="176"/>
        <v>92</v>
      </c>
      <c r="CA88" s="138"/>
      <c r="CB88" s="138">
        <v>10</v>
      </c>
      <c r="CC88" s="175">
        <f t="shared" si="177"/>
        <v>82</v>
      </c>
      <c r="CD88" s="141"/>
      <c r="CE88" s="141">
        <v>13</v>
      </c>
      <c r="CF88" s="176">
        <f t="shared" si="178"/>
        <v>69</v>
      </c>
      <c r="CG88" s="141"/>
      <c r="CH88" s="141">
        <v>10</v>
      </c>
      <c r="CI88" s="176">
        <f t="shared" si="179"/>
        <v>59</v>
      </c>
      <c r="CJ88" s="141"/>
      <c r="CK88" s="141">
        <v>15</v>
      </c>
      <c r="CL88" s="177">
        <f t="shared" si="180"/>
        <v>44</v>
      </c>
      <c r="CM88" s="141"/>
      <c r="CN88" s="141"/>
      <c r="CO88" s="141">
        <v>13</v>
      </c>
      <c r="CP88" s="177">
        <f t="shared" si="181"/>
        <v>31</v>
      </c>
      <c r="CQ88" s="141"/>
      <c r="CR88" s="141"/>
      <c r="CS88" s="141">
        <f>3+10</f>
        <v>13</v>
      </c>
      <c r="CT88" s="176">
        <f t="shared" si="182"/>
        <v>18</v>
      </c>
      <c r="CU88" s="230"/>
      <c r="CV88" s="141"/>
      <c r="CW88" s="141">
        <v>5</v>
      </c>
      <c r="CX88" s="176">
        <f t="shared" si="183"/>
        <v>13</v>
      </c>
      <c r="CY88" s="141"/>
      <c r="CZ88" s="141"/>
      <c r="DA88" s="141">
        <v>7</v>
      </c>
      <c r="DB88" s="176">
        <f t="shared" si="153"/>
        <v>6</v>
      </c>
      <c r="DC88" s="141"/>
      <c r="DD88" s="141">
        <v>6</v>
      </c>
      <c r="DE88" s="175">
        <f t="shared" si="184"/>
        <v>0</v>
      </c>
      <c r="DF88" s="179"/>
      <c r="DG88" s="141">
        <v>100</v>
      </c>
      <c r="DH88" s="141">
        <v>6</v>
      </c>
      <c r="DI88" s="176">
        <f t="shared" si="185"/>
        <v>94</v>
      </c>
      <c r="DJ88" s="180"/>
      <c r="DK88" s="180"/>
      <c r="DL88" s="176">
        <f t="shared" si="186"/>
        <v>94</v>
      </c>
      <c r="DM88" s="141"/>
      <c r="DN88" s="141">
        <v>7</v>
      </c>
      <c r="DO88" s="177">
        <f t="shared" si="187"/>
        <v>87</v>
      </c>
      <c r="DP88" s="137"/>
      <c r="DQ88" s="141"/>
      <c r="DR88" s="141">
        <v>7</v>
      </c>
      <c r="DS88" s="177">
        <f t="shared" si="188"/>
        <v>80</v>
      </c>
      <c r="DT88" s="137"/>
      <c r="DU88" s="141"/>
      <c r="DV88" s="141"/>
      <c r="DW88" s="177">
        <f t="shared" si="189"/>
        <v>80</v>
      </c>
      <c r="DX88" s="141"/>
      <c r="DY88" s="141">
        <v>7</v>
      </c>
      <c r="DZ88" s="177">
        <f t="shared" si="190"/>
        <v>73</v>
      </c>
      <c r="EA88" s="138"/>
      <c r="EB88" s="138">
        <v>7</v>
      </c>
      <c r="EC88" s="175">
        <f t="shared" si="191"/>
        <v>66</v>
      </c>
      <c r="ED88" s="137"/>
      <c r="EE88" s="138"/>
      <c r="EF88" s="138">
        <v>7</v>
      </c>
      <c r="EG88" s="174">
        <f t="shared" si="192"/>
        <v>59</v>
      </c>
      <c r="EH88" s="138"/>
      <c r="EI88" s="138">
        <v>7</v>
      </c>
      <c r="EJ88" s="174">
        <f t="shared" si="193"/>
        <v>52</v>
      </c>
      <c r="EK88" s="231"/>
      <c r="EL88" s="231">
        <v>7</v>
      </c>
      <c r="EM88" s="182">
        <f t="shared" si="194"/>
        <v>45</v>
      </c>
      <c r="EN88" s="137"/>
      <c r="EO88" s="231"/>
      <c r="EP88" s="231">
        <f>3+6</f>
        <v>9</v>
      </c>
      <c r="EQ88" s="182">
        <f t="shared" si="195"/>
        <v>36</v>
      </c>
      <c r="ER88" s="232"/>
      <c r="ES88" s="232">
        <v>7</v>
      </c>
      <c r="ET88" s="184">
        <f t="shared" si="196"/>
        <v>29</v>
      </c>
      <c r="EU88" s="137"/>
      <c r="EV88" s="232"/>
      <c r="EW88" s="232">
        <v>7</v>
      </c>
      <c r="EX88" s="184">
        <f t="shared" si="197"/>
        <v>22</v>
      </c>
      <c r="EY88" s="233"/>
      <c r="EZ88" s="231"/>
      <c r="FA88" s="231">
        <v>7</v>
      </c>
      <c r="FB88" s="184">
        <f t="shared" si="198"/>
        <v>15</v>
      </c>
      <c r="FC88" s="231"/>
      <c r="FD88" s="231">
        <v>4</v>
      </c>
      <c r="FE88" s="182">
        <f t="shared" si="199"/>
        <v>11</v>
      </c>
      <c r="FF88" s="231"/>
      <c r="FG88" s="231">
        <v>5</v>
      </c>
      <c r="FH88" s="182">
        <f t="shared" si="200"/>
        <v>6</v>
      </c>
      <c r="FI88" s="231"/>
      <c r="FJ88" s="231">
        <v>6</v>
      </c>
      <c r="FK88" s="182">
        <f t="shared" si="201"/>
        <v>0</v>
      </c>
      <c r="FL88" s="231">
        <v>50</v>
      </c>
      <c r="FM88" s="231">
        <v>6</v>
      </c>
      <c r="FN88" s="182">
        <f t="shared" si="202"/>
        <v>44</v>
      </c>
      <c r="FO88" s="137"/>
      <c r="FP88" s="231"/>
      <c r="FQ88" s="231">
        <v>3</v>
      </c>
      <c r="FR88" s="182">
        <f t="shared" si="203"/>
        <v>41</v>
      </c>
      <c r="FS88" s="137"/>
      <c r="FT88" s="231"/>
      <c r="FU88" s="231">
        <v>7</v>
      </c>
      <c r="FV88" s="182">
        <f t="shared" si="204"/>
        <v>34</v>
      </c>
      <c r="FW88" s="137"/>
      <c r="FX88" s="231"/>
      <c r="FY88" s="231">
        <v>3</v>
      </c>
      <c r="FZ88" s="182">
        <f t="shared" si="205"/>
        <v>31</v>
      </c>
      <c r="GA88" s="231"/>
      <c r="GB88" s="231">
        <v>3</v>
      </c>
      <c r="GC88" s="182">
        <f t="shared" si="206"/>
        <v>28</v>
      </c>
      <c r="GD88" s="231"/>
      <c r="GE88" s="231"/>
      <c r="GF88" s="188">
        <f t="shared" si="207"/>
        <v>28</v>
      </c>
      <c r="GG88" s="137"/>
      <c r="GH88" s="231"/>
      <c r="GI88" s="231">
        <f>3+4</f>
        <v>7</v>
      </c>
      <c r="GJ88" s="188">
        <f t="shared" si="269"/>
        <v>21</v>
      </c>
      <c r="GK88" s="137"/>
      <c r="GL88" s="231"/>
      <c r="GM88" s="231"/>
      <c r="GN88" s="182">
        <f t="shared" si="270"/>
        <v>21</v>
      </c>
      <c r="GO88" s="231"/>
      <c r="GP88" s="231">
        <v>5</v>
      </c>
      <c r="GQ88" s="182">
        <f t="shared" si="208"/>
        <v>16</v>
      </c>
      <c r="GR88" s="231"/>
      <c r="GS88" s="231">
        <v>6</v>
      </c>
      <c r="GT88" s="182">
        <f t="shared" si="209"/>
        <v>10</v>
      </c>
      <c r="GU88" s="231"/>
      <c r="GV88" s="231">
        <v>5</v>
      </c>
      <c r="GW88" s="182">
        <f t="shared" si="210"/>
        <v>5</v>
      </c>
      <c r="GX88" s="231">
        <v>25</v>
      </c>
      <c r="GY88" s="231">
        <v>5</v>
      </c>
      <c r="GZ88" s="182">
        <f t="shared" si="211"/>
        <v>25</v>
      </c>
      <c r="HA88" s="138"/>
      <c r="HB88" s="231">
        <v>6</v>
      </c>
      <c r="HC88" s="182">
        <f t="shared" si="212"/>
        <v>19</v>
      </c>
      <c r="HD88" s="138"/>
      <c r="HE88" s="231">
        <v>3</v>
      </c>
      <c r="HF88" s="182">
        <f t="shared" si="213"/>
        <v>16</v>
      </c>
      <c r="HG88" s="231"/>
      <c r="HH88" s="231">
        <v>4</v>
      </c>
      <c r="HI88" s="182">
        <f t="shared" si="154"/>
        <v>12</v>
      </c>
      <c r="HJ88" s="231"/>
      <c r="HK88" s="231">
        <v>3</v>
      </c>
      <c r="HL88" s="182">
        <f t="shared" si="155"/>
        <v>9</v>
      </c>
      <c r="HM88" s="137"/>
      <c r="HN88" s="231">
        <v>100</v>
      </c>
      <c r="HO88" s="231">
        <v>9</v>
      </c>
      <c r="HP88" s="182">
        <f t="shared" si="214"/>
        <v>100</v>
      </c>
      <c r="HQ88" s="231"/>
      <c r="HR88" s="231"/>
      <c r="HS88" s="231">
        <v>6</v>
      </c>
      <c r="HT88" s="182">
        <f t="shared" si="215"/>
        <v>94</v>
      </c>
      <c r="HU88" s="231"/>
      <c r="HV88" s="231"/>
      <c r="HW88" s="231">
        <v>6</v>
      </c>
      <c r="HX88" s="182">
        <f t="shared" si="216"/>
        <v>88</v>
      </c>
      <c r="HY88" s="231"/>
      <c r="HZ88" s="231">
        <f>3+5</f>
        <v>8</v>
      </c>
      <c r="IA88" s="182">
        <f t="shared" si="217"/>
        <v>80</v>
      </c>
      <c r="IB88" s="231"/>
      <c r="IC88" s="231">
        <v>7</v>
      </c>
      <c r="ID88" s="182">
        <f t="shared" si="218"/>
        <v>73</v>
      </c>
      <c r="IE88" s="138"/>
      <c r="IF88" s="138">
        <v>6</v>
      </c>
      <c r="IG88" s="175">
        <f t="shared" si="219"/>
        <v>67</v>
      </c>
      <c r="IH88" s="137"/>
      <c r="II88" s="138"/>
      <c r="IJ88" s="138">
        <v>5</v>
      </c>
      <c r="IK88" s="175">
        <f t="shared" si="220"/>
        <v>62</v>
      </c>
      <c r="IL88" s="137"/>
      <c r="IM88" s="231"/>
      <c r="IN88" s="231">
        <v>6</v>
      </c>
      <c r="IO88" s="182">
        <f t="shared" si="221"/>
        <v>56</v>
      </c>
      <c r="IP88" s="231"/>
      <c r="IQ88" s="231">
        <v>6</v>
      </c>
      <c r="IR88" s="182">
        <f t="shared" si="156"/>
        <v>50</v>
      </c>
      <c r="IS88" s="231"/>
      <c r="IT88" s="231">
        <v>7</v>
      </c>
      <c r="IU88" s="182">
        <f t="shared" si="157"/>
        <v>43</v>
      </c>
      <c r="IV88" s="231"/>
      <c r="IW88" s="231">
        <v>5</v>
      </c>
      <c r="IX88" s="182">
        <f t="shared" si="158"/>
        <v>38</v>
      </c>
      <c r="IY88" s="234"/>
      <c r="IZ88" s="234">
        <v>7</v>
      </c>
      <c r="JA88" s="189">
        <f t="shared" si="159"/>
        <v>31</v>
      </c>
      <c r="JB88" s="234"/>
      <c r="JC88" s="234">
        <v>3</v>
      </c>
      <c r="JD88" s="189">
        <f t="shared" si="222"/>
        <v>28</v>
      </c>
      <c r="JE88" s="234"/>
      <c r="JF88" s="234">
        <v>5</v>
      </c>
      <c r="JG88" s="189">
        <f t="shared" si="223"/>
        <v>23</v>
      </c>
      <c r="JH88" s="141"/>
      <c r="JI88" s="141">
        <v>3</v>
      </c>
      <c r="JJ88" s="190">
        <f t="shared" si="224"/>
        <v>20</v>
      </c>
      <c r="JK88" s="137"/>
      <c r="JL88" s="141"/>
      <c r="JM88" s="141">
        <v>5</v>
      </c>
      <c r="JN88" s="190">
        <f t="shared" si="225"/>
        <v>15</v>
      </c>
      <c r="JO88" s="137"/>
      <c r="JP88" s="235">
        <v>50</v>
      </c>
      <c r="JQ88" s="235">
        <v>10</v>
      </c>
      <c r="JR88" s="191">
        <f t="shared" si="226"/>
        <v>55</v>
      </c>
      <c r="JS88" s="155"/>
      <c r="JT88" s="236"/>
      <c r="JU88" s="236">
        <f>3+8</f>
        <v>11</v>
      </c>
      <c r="JV88" s="194">
        <f t="shared" si="227"/>
        <v>44</v>
      </c>
      <c r="JW88" s="235"/>
      <c r="JX88" s="235">
        <v>7</v>
      </c>
      <c r="JY88" s="194">
        <f t="shared" si="228"/>
        <v>37</v>
      </c>
      <c r="JZ88" s="138"/>
      <c r="KA88" s="138">
        <v>5</v>
      </c>
      <c r="KB88" s="190">
        <f t="shared" si="229"/>
        <v>32</v>
      </c>
      <c r="KC88" s="155"/>
      <c r="KD88" s="138"/>
      <c r="KE88" s="138">
        <v>8</v>
      </c>
      <c r="KF88" s="190">
        <f t="shared" si="230"/>
        <v>24</v>
      </c>
      <c r="KG88" s="234"/>
      <c r="KH88" s="234">
        <v>8</v>
      </c>
      <c r="KI88" s="191">
        <f t="shared" si="231"/>
        <v>16</v>
      </c>
      <c r="KJ88" s="155"/>
      <c r="KK88" s="234"/>
      <c r="KL88" s="234">
        <v>7</v>
      </c>
      <c r="KM88" s="191">
        <f t="shared" si="232"/>
        <v>9</v>
      </c>
      <c r="KN88" s="155"/>
      <c r="KO88" s="234"/>
      <c r="KP88" s="234">
        <v>7</v>
      </c>
      <c r="KQ88" s="191">
        <f t="shared" si="233"/>
        <v>2</v>
      </c>
      <c r="KR88" s="138">
        <v>48</v>
      </c>
      <c r="KS88" s="138">
        <v>7</v>
      </c>
      <c r="KT88" s="174">
        <f t="shared" si="234"/>
        <v>43</v>
      </c>
      <c r="KU88" s="138"/>
      <c r="KV88" s="138"/>
      <c r="KW88" s="138">
        <v>7</v>
      </c>
      <c r="KX88" s="194">
        <f t="shared" si="235"/>
        <v>36</v>
      </c>
      <c r="KY88" s="236"/>
      <c r="KZ88" s="236"/>
      <c r="LA88" s="236">
        <v>7</v>
      </c>
      <c r="LB88" s="194">
        <f t="shared" si="236"/>
        <v>29</v>
      </c>
      <c r="LC88" s="236"/>
      <c r="LD88" s="236">
        <v>7</v>
      </c>
      <c r="LE88" s="194">
        <f t="shared" si="160"/>
        <v>22</v>
      </c>
      <c r="LF88" s="138"/>
      <c r="LG88" s="138">
        <v>6</v>
      </c>
      <c r="LH88" s="174">
        <f t="shared" si="161"/>
        <v>16</v>
      </c>
      <c r="LI88" s="237"/>
      <c r="LJ88" s="237">
        <v>7</v>
      </c>
      <c r="LK88" s="196">
        <f t="shared" si="237"/>
        <v>9</v>
      </c>
      <c r="LL88" s="138"/>
      <c r="LM88" s="138"/>
      <c r="LN88" s="138">
        <f>3+4</f>
        <v>7</v>
      </c>
      <c r="LO88" s="174">
        <f t="shared" si="238"/>
        <v>2</v>
      </c>
      <c r="LP88" s="138"/>
      <c r="LQ88" s="138">
        <v>25</v>
      </c>
      <c r="LR88" s="138">
        <v>4</v>
      </c>
      <c r="LS88" s="174">
        <f t="shared" si="239"/>
        <v>23</v>
      </c>
      <c r="LT88" s="238"/>
      <c r="LU88" s="138"/>
      <c r="LV88" s="138">
        <v>6</v>
      </c>
      <c r="LW88" s="174">
        <f t="shared" si="240"/>
        <v>17</v>
      </c>
      <c r="LX88" s="238"/>
      <c r="LY88" s="138"/>
      <c r="LZ88" s="138">
        <v>6</v>
      </c>
      <c r="MA88" s="174">
        <f t="shared" si="241"/>
        <v>11</v>
      </c>
      <c r="MB88" s="238"/>
      <c r="MC88" s="138"/>
      <c r="MD88" s="138">
        <v>6</v>
      </c>
      <c r="ME88" s="174">
        <f t="shared" si="242"/>
        <v>5</v>
      </c>
      <c r="MF88" s="238"/>
      <c r="MG88" s="231"/>
      <c r="MH88" s="231"/>
      <c r="MI88" s="182">
        <f t="shared" si="243"/>
        <v>5</v>
      </c>
      <c r="MJ88" s="239"/>
      <c r="MK88" s="231"/>
      <c r="ML88" s="231">
        <v>4</v>
      </c>
      <c r="MM88" s="182">
        <f t="shared" si="244"/>
        <v>1</v>
      </c>
      <c r="MN88" s="239"/>
      <c r="MO88" s="138">
        <v>77</v>
      </c>
      <c r="MP88" s="138">
        <v>7</v>
      </c>
      <c r="MQ88" s="174">
        <f t="shared" si="245"/>
        <v>71</v>
      </c>
      <c r="MR88" s="238"/>
      <c r="MS88" s="138"/>
      <c r="MT88" s="138">
        <v>8</v>
      </c>
      <c r="MU88" s="174">
        <f t="shared" si="246"/>
        <v>63</v>
      </c>
      <c r="MV88" s="238"/>
      <c r="MW88" s="138"/>
      <c r="MX88" s="138">
        <v>8</v>
      </c>
      <c r="MY88" s="174">
        <f t="shared" si="247"/>
        <v>55</v>
      </c>
      <c r="MZ88" s="238"/>
      <c r="NA88" s="240"/>
      <c r="NB88" s="240">
        <v>9</v>
      </c>
      <c r="NC88" s="201">
        <f t="shared" si="271"/>
        <v>46</v>
      </c>
      <c r="ND88" s="241"/>
      <c r="NE88" s="240"/>
      <c r="NF88" s="240">
        <v>11</v>
      </c>
      <c r="NG88" s="201">
        <f t="shared" si="272"/>
        <v>35</v>
      </c>
      <c r="NH88" s="241"/>
      <c r="NI88" s="240"/>
      <c r="NJ88" s="240">
        <v>8</v>
      </c>
      <c r="NK88" s="201">
        <f t="shared" si="273"/>
        <v>27</v>
      </c>
      <c r="NL88" s="241"/>
      <c r="NM88" s="240"/>
      <c r="NN88" s="240">
        <v>7</v>
      </c>
      <c r="NO88" s="201">
        <f t="shared" si="274"/>
        <v>20</v>
      </c>
      <c r="NP88" s="241"/>
      <c r="NQ88" s="234"/>
      <c r="NR88" s="234">
        <f>3+9</f>
        <v>12</v>
      </c>
      <c r="NS88" s="189">
        <f t="shared" si="275"/>
        <v>8</v>
      </c>
      <c r="NT88" s="242"/>
      <c r="NU88" s="234">
        <v>5</v>
      </c>
      <c r="NV88" s="234">
        <v>8</v>
      </c>
      <c r="NW88" s="189">
        <f t="shared" si="248"/>
        <v>5</v>
      </c>
      <c r="NX88" s="242"/>
      <c r="NY88" s="234">
        <v>195</v>
      </c>
      <c r="NZ88" s="234">
        <v>7</v>
      </c>
      <c r="OA88" s="189">
        <f t="shared" si="249"/>
        <v>193</v>
      </c>
      <c r="OB88" s="242"/>
      <c r="OC88" s="234"/>
      <c r="OD88" s="234">
        <v>7</v>
      </c>
      <c r="OE88" s="189">
        <f t="shared" si="250"/>
        <v>186</v>
      </c>
      <c r="OF88" s="242"/>
      <c r="OG88" s="234"/>
      <c r="OH88" s="234"/>
      <c r="OI88" s="189">
        <f t="shared" si="251"/>
        <v>186</v>
      </c>
      <c r="OJ88" s="242"/>
      <c r="OK88" s="234"/>
      <c r="OL88" s="234">
        <v>5</v>
      </c>
      <c r="OM88" s="189">
        <f t="shared" si="252"/>
        <v>181</v>
      </c>
      <c r="ON88" s="242"/>
      <c r="OO88" s="234"/>
      <c r="OP88" s="234">
        <v>7</v>
      </c>
      <c r="OQ88" s="189">
        <f t="shared" si="276"/>
        <v>174</v>
      </c>
      <c r="OR88" s="242"/>
      <c r="OS88" s="234"/>
      <c r="OT88" s="234">
        <v>7</v>
      </c>
      <c r="OU88" s="189">
        <f t="shared" si="277"/>
        <v>167</v>
      </c>
      <c r="OV88" s="242"/>
      <c r="OW88" s="234"/>
      <c r="OX88" s="234">
        <v>8</v>
      </c>
      <c r="OY88" s="189">
        <f t="shared" si="278"/>
        <v>159</v>
      </c>
      <c r="OZ88" s="242"/>
      <c r="PA88" s="234"/>
      <c r="PB88" s="234">
        <v>7</v>
      </c>
      <c r="PC88" s="189">
        <f t="shared" si="279"/>
        <v>152</v>
      </c>
      <c r="PD88" s="242"/>
      <c r="PE88" s="234"/>
      <c r="PF88" s="234">
        <v>7</v>
      </c>
      <c r="PG88" s="189">
        <f t="shared" si="280"/>
        <v>145</v>
      </c>
      <c r="PH88" s="242"/>
      <c r="PI88" s="234"/>
      <c r="PJ88" s="234">
        <v>7</v>
      </c>
      <c r="PK88" s="189">
        <f t="shared" si="281"/>
        <v>138</v>
      </c>
      <c r="PL88" s="242"/>
      <c r="PM88" s="234"/>
      <c r="PN88" s="234">
        <v>7</v>
      </c>
      <c r="PO88" s="189">
        <f t="shared" si="282"/>
        <v>131</v>
      </c>
      <c r="PP88" s="242"/>
      <c r="PQ88" s="234"/>
      <c r="PR88" s="234">
        <v>5</v>
      </c>
      <c r="PS88" s="189">
        <f t="shared" si="283"/>
        <v>126</v>
      </c>
      <c r="PT88" s="242"/>
      <c r="PU88" s="234"/>
      <c r="PV88" s="234">
        <v>10</v>
      </c>
      <c r="PW88" s="189">
        <f t="shared" si="284"/>
        <v>116</v>
      </c>
      <c r="PX88" s="242"/>
      <c r="PY88" s="234"/>
      <c r="PZ88" s="234">
        <v>5</v>
      </c>
      <c r="QA88" s="189">
        <f t="shared" si="285"/>
        <v>111</v>
      </c>
      <c r="QB88" s="242"/>
      <c r="QC88" s="234"/>
      <c r="QD88" s="234">
        <v>5</v>
      </c>
      <c r="QE88" s="189">
        <f t="shared" si="286"/>
        <v>106</v>
      </c>
      <c r="QF88" s="242"/>
      <c r="QG88" s="234"/>
      <c r="QH88" s="234"/>
      <c r="QI88" s="189">
        <f t="shared" si="287"/>
        <v>106</v>
      </c>
      <c r="QJ88" s="242"/>
      <c r="QK88" s="234"/>
      <c r="QL88" s="234">
        <v>4</v>
      </c>
      <c r="QM88" s="189">
        <f t="shared" si="288"/>
        <v>102</v>
      </c>
      <c r="QN88" s="242"/>
      <c r="QO88" s="234"/>
      <c r="QP88" s="234">
        <v>4</v>
      </c>
      <c r="QQ88" s="189">
        <f t="shared" si="289"/>
        <v>98</v>
      </c>
      <c r="QR88" s="242"/>
      <c r="QS88" s="203"/>
      <c r="QT88" s="234">
        <v>5</v>
      </c>
      <c r="QU88" s="189">
        <f t="shared" si="290"/>
        <v>93</v>
      </c>
      <c r="QV88" s="242"/>
      <c r="QW88" s="203"/>
      <c r="QX88" s="234">
        <v>4</v>
      </c>
      <c r="QY88" s="189">
        <f t="shared" si="291"/>
        <v>89</v>
      </c>
      <c r="QZ88" s="242"/>
      <c r="RA88" s="203"/>
      <c r="RB88" s="234">
        <v>7</v>
      </c>
      <c r="RC88" s="189">
        <f t="shared" si="292"/>
        <v>82</v>
      </c>
      <c r="RD88" s="242"/>
      <c r="RE88" s="203"/>
      <c r="RF88" s="234">
        <v>6</v>
      </c>
      <c r="RG88" s="189">
        <f t="shared" si="293"/>
        <v>76</v>
      </c>
      <c r="RH88" s="242"/>
      <c r="RI88" s="203"/>
      <c r="RJ88" s="234"/>
      <c r="RK88" s="189">
        <f t="shared" si="294"/>
        <v>76</v>
      </c>
      <c r="RL88" s="242"/>
      <c r="RM88" s="203"/>
      <c r="RN88" s="234">
        <v>10</v>
      </c>
      <c r="RO88" s="189">
        <f t="shared" si="295"/>
        <v>66</v>
      </c>
      <c r="RP88" s="242"/>
      <c r="RQ88" s="203"/>
      <c r="RR88" s="234">
        <v>10</v>
      </c>
      <c r="RS88" s="189">
        <f t="shared" si="296"/>
        <v>56</v>
      </c>
      <c r="RT88" s="242"/>
      <c r="RU88" s="203"/>
      <c r="RV88" s="234">
        <v>10</v>
      </c>
      <c r="RW88" s="189">
        <f t="shared" si="297"/>
        <v>46</v>
      </c>
      <c r="RX88" s="242"/>
      <c r="RY88" s="203"/>
      <c r="RZ88" s="234">
        <v>10</v>
      </c>
      <c r="SA88" s="189">
        <f t="shared" si="253"/>
        <v>36</v>
      </c>
      <c r="SB88" s="242"/>
      <c r="SC88" s="203"/>
      <c r="SD88" s="234">
        <f>3+5</f>
        <v>8</v>
      </c>
      <c r="SE88" s="189">
        <f t="shared" si="254"/>
        <v>28</v>
      </c>
      <c r="SF88" s="242"/>
      <c r="SG88" s="203"/>
      <c r="SH88" s="234"/>
      <c r="SI88" s="189">
        <f t="shared" si="255"/>
        <v>28</v>
      </c>
      <c r="SJ88" s="242"/>
      <c r="SK88" s="203"/>
      <c r="SL88" s="234">
        <v>5</v>
      </c>
      <c r="SM88" s="189">
        <f t="shared" si="256"/>
        <v>23</v>
      </c>
      <c r="SN88" s="242"/>
      <c r="SO88" s="203"/>
      <c r="SP88" s="234">
        <v>5</v>
      </c>
      <c r="SQ88" s="189">
        <f t="shared" si="257"/>
        <v>18</v>
      </c>
      <c r="SR88" s="242"/>
      <c r="SS88" s="203"/>
      <c r="ST88" s="234">
        <v>6</v>
      </c>
      <c r="SU88" s="189">
        <f t="shared" si="258"/>
        <v>12</v>
      </c>
      <c r="SV88" s="242"/>
      <c r="SW88" s="203"/>
      <c r="SX88" s="234">
        <v>7</v>
      </c>
      <c r="SY88" s="189">
        <f t="shared" si="259"/>
        <v>5</v>
      </c>
      <c r="SZ88" s="242"/>
      <c r="TA88" s="203">
        <v>20</v>
      </c>
      <c r="TB88" s="234">
        <v>6</v>
      </c>
      <c r="TC88" s="189">
        <f t="shared" si="260"/>
        <v>19</v>
      </c>
      <c r="TD88" s="242"/>
      <c r="TE88" s="204">
        <f t="shared" si="261"/>
        <v>137</v>
      </c>
      <c r="TF88" s="205">
        <f t="shared" si="262"/>
        <v>5.2692307692307692</v>
      </c>
      <c r="TG88" s="123"/>
      <c r="TH88" s="204">
        <f t="shared" si="263"/>
        <v>159</v>
      </c>
      <c r="TI88" s="205">
        <f t="shared" si="264"/>
        <v>6.115384615384615</v>
      </c>
      <c r="TJ88" s="124"/>
      <c r="TK88" s="204">
        <f t="shared" si="265"/>
        <v>180</v>
      </c>
      <c r="TL88" s="205">
        <f t="shared" si="266"/>
        <v>6.666666666666667</v>
      </c>
      <c r="TM88" s="124"/>
      <c r="TN88" s="204">
        <f t="shared" si="267"/>
        <v>476</v>
      </c>
      <c r="TO88" s="205">
        <f t="shared" si="268"/>
        <v>6.0253164556962027</v>
      </c>
    </row>
    <row r="89" spans="1:535" ht="26.25" hidden="1" customHeight="1" thickBot="1" x14ac:dyDescent="0.5">
      <c r="A89" s="207">
        <v>85</v>
      </c>
      <c r="B89" s="298" t="s">
        <v>371</v>
      </c>
      <c r="C89" s="222" t="s">
        <v>108</v>
      </c>
      <c r="D89" s="211">
        <v>2</v>
      </c>
      <c r="E89" s="223"/>
      <c r="F89" s="224">
        <v>1</v>
      </c>
      <c r="G89" s="211">
        <f t="shared" si="149"/>
        <v>1</v>
      </c>
      <c r="H89" s="225"/>
      <c r="I89" s="223"/>
      <c r="J89" s="224"/>
      <c r="K89" s="211">
        <v>1</v>
      </c>
      <c r="L89" s="225"/>
      <c r="M89" s="223">
        <v>7</v>
      </c>
      <c r="N89" s="224">
        <v>1</v>
      </c>
      <c r="O89" s="211">
        <v>7</v>
      </c>
      <c r="P89" s="226"/>
      <c r="Q89" s="223"/>
      <c r="R89" s="224">
        <v>1</v>
      </c>
      <c r="S89" s="211">
        <v>6</v>
      </c>
      <c r="T89" s="225"/>
      <c r="U89" s="227"/>
      <c r="V89" s="224">
        <v>3</v>
      </c>
      <c r="W89" s="165">
        <f t="shared" si="298"/>
        <v>3</v>
      </c>
      <c r="X89" s="229"/>
      <c r="Y89" s="229">
        <v>2</v>
      </c>
      <c r="Z89" s="165">
        <f t="shared" si="162"/>
        <v>1</v>
      </c>
      <c r="AA89" s="137"/>
      <c r="AB89" s="138">
        <v>1</v>
      </c>
      <c r="AC89" s="169">
        <f t="shared" si="163"/>
        <v>0</v>
      </c>
      <c r="AD89" s="138">
        <v>7</v>
      </c>
      <c r="AE89" s="138">
        <v>1</v>
      </c>
      <c r="AF89" s="169">
        <f t="shared" si="164"/>
        <v>6</v>
      </c>
      <c r="AG89" s="138"/>
      <c r="AH89" s="138">
        <v>1.5</v>
      </c>
      <c r="AI89" s="170">
        <f t="shared" si="165"/>
        <v>4.5</v>
      </c>
      <c r="AJ89" s="137"/>
      <c r="AK89" s="137"/>
      <c r="AL89" s="141">
        <v>1</v>
      </c>
      <c r="AM89" s="172">
        <f t="shared" si="166"/>
        <v>3.5</v>
      </c>
      <c r="AN89" s="137"/>
      <c r="AO89" s="141"/>
      <c r="AP89" s="141">
        <v>1</v>
      </c>
      <c r="AQ89" s="172">
        <f t="shared" si="167"/>
        <v>2.5</v>
      </c>
      <c r="AR89" s="141"/>
      <c r="AS89" s="137"/>
      <c r="AT89" s="141">
        <v>0.5</v>
      </c>
      <c r="AU89" s="172">
        <f t="shared" si="168"/>
        <v>2</v>
      </c>
      <c r="AV89" s="138"/>
      <c r="AW89" s="138">
        <v>1</v>
      </c>
      <c r="AX89" s="138"/>
      <c r="AY89" s="169">
        <f t="shared" si="169"/>
        <v>1</v>
      </c>
      <c r="AZ89" s="138"/>
      <c r="BA89" s="138"/>
      <c r="BB89" s="169">
        <f t="shared" si="170"/>
        <v>1</v>
      </c>
      <c r="BC89" s="334">
        <v>7</v>
      </c>
      <c r="BD89" s="243">
        <v>1</v>
      </c>
      <c r="BE89" s="169">
        <f t="shared" si="171"/>
        <v>7</v>
      </c>
      <c r="BF89" s="138"/>
      <c r="BG89" s="138">
        <v>1.5</v>
      </c>
      <c r="BH89" s="174">
        <f t="shared" si="152"/>
        <v>5.5</v>
      </c>
      <c r="BI89" s="138"/>
      <c r="BJ89" s="138"/>
      <c r="BK89" s="174">
        <f t="shared" si="172"/>
        <v>5.5</v>
      </c>
      <c r="BL89" s="138"/>
      <c r="BM89" s="138"/>
      <c r="BN89" s="174">
        <f t="shared" si="173"/>
        <v>5.5</v>
      </c>
      <c r="BO89" s="138"/>
      <c r="BP89" s="138"/>
      <c r="BQ89" s="174">
        <f t="shared" si="174"/>
        <v>5.5</v>
      </c>
      <c r="BR89" s="138"/>
      <c r="BS89" s="138"/>
      <c r="BT89" s="174">
        <f t="shared" si="151"/>
        <v>5.5</v>
      </c>
      <c r="BU89" s="138"/>
      <c r="BV89" s="138"/>
      <c r="BW89" s="174">
        <f t="shared" si="175"/>
        <v>5.5</v>
      </c>
      <c r="BX89" s="138"/>
      <c r="BY89" s="138">
        <v>1</v>
      </c>
      <c r="BZ89" s="174">
        <f t="shared" si="176"/>
        <v>4.5</v>
      </c>
      <c r="CA89" s="138"/>
      <c r="CB89" s="138">
        <v>3</v>
      </c>
      <c r="CC89" s="175">
        <f t="shared" si="177"/>
        <v>1.5</v>
      </c>
      <c r="CD89" s="141"/>
      <c r="CE89" s="141">
        <v>1.5</v>
      </c>
      <c r="CF89" s="176">
        <f t="shared" si="178"/>
        <v>0</v>
      </c>
      <c r="CG89" s="141">
        <v>7</v>
      </c>
      <c r="CH89" s="141">
        <v>1</v>
      </c>
      <c r="CI89" s="176">
        <f t="shared" si="179"/>
        <v>6</v>
      </c>
      <c r="CJ89" s="141"/>
      <c r="CK89" s="141">
        <v>2</v>
      </c>
      <c r="CL89" s="177">
        <f t="shared" si="180"/>
        <v>4</v>
      </c>
      <c r="CM89" s="141"/>
      <c r="CN89" s="141">
        <v>7</v>
      </c>
      <c r="CO89" s="141">
        <v>4</v>
      </c>
      <c r="CP89" s="177">
        <f t="shared" si="181"/>
        <v>7</v>
      </c>
      <c r="CQ89" s="141"/>
      <c r="CR89" s="141"/>
      <c r="CS89" s="141">
        <v>0.5</v>
      </c>
      <c r="CT89" s="176">
        <f t="shared" si="182"/>
        <v>6.5</v>
      </c>
      <c r="CU89" s="230"/>
      <c r="CV89" s="141"/>
      <c r="CW89" s="141">
        <v>1</v>
      </c>
      <c r="CX89" s="176">
        <f t="shared" si="183"/>
        <v>5.5</v>
      </c>
      <c r="CY89" s="141"/>
      <c r="CZ89" s="141"/>
      <c r="DA89" s="141">
        <v>1</v>
      </c>
      <c r="DB89" s="176">
        <f t="shared" si="153"/>
        <v>4.5</v>
      </c>
      <c r="DC89" s="141"/>
      <c r="DD89" s="141"/>
      <c r="DE89" s="175">
        <f t="shared" si="184"/>
        <v>4.5</v>
      </c>
      <c r="DF89" s="179"/>
      <c r="DG89" s="141"/>
      <c r="DH89" s="141"/>
      <c r="DI89" s="176">
        <f t="shared" si="185"/>
        <v>4.5</v>
      </c>
      <c r="DJ89" s="180"/>
      <c r="DK89" s="180"/>
      <c r="DL89" s="176">
        <f t="shared" si="186"/>
        <v>4.5</v>
      </c>
      <c r="DM89" s="141"/>
      <c r="DN89" s="141">
        <v>2</v>
      </c>
      <c r="DO89" s="177">
        <f t="shared" si="187"/>
        <v>2.5</v>
      </c>
      <c r="DP89" s="137"/>
      <c r="DQ89" s="141"/>
      <c r="DR89" s="141"/>
      <c r="DS89" s="177">
        <f t="shared" si="188"/>
        <v>2.5</v>
      </c>
      <c r="DT89" s="137"/>
      <c r="DU89" s="141"/>
      <c r="DV89" s="141"/>
      <c r="DW89" s="177">
        <f t="shared" si="189"/>
        <v>2.5</v>
      </c>
      <c r="DX89" s="141">
        <v>6.96</v>
      </c>
      <c r="DY89" s="141">
        <v>2.5</v>
      </c>
      <c r="DZ89" s="177">
        <f t="shared" si="190"/>
        <v>6.9600000000000009</v>
      </c>
      <c r="EA89" s="323"/>
      <c r="EB89" s="138">
        <v>2</v>
      </c>
      <c r="EC89" s="175">
        <f t="shared" si="191"/>
        <v>4.9600000000000009</v>
      </c>
      <c r="ED89" s="137"/>
      <c r="EE89" s="138"/>
      <c r="EF89" s="138">
        <v>3.5</v>
      </c>
      <c r="EG89" s="174">
        <f t="shared" si="192"/>
        <v>1.4600000000000009</v>
      </c>
      <c r="EH89" s="138"/>
      <c r="EI89" s="138"/>
      <c r="EJ89" s="174">
        <f t="shared" si="193"/>
        <v>1.4600000000000009</v>
      </c>
      <c r="EK89" s="231"/>
      <c r="EL89" s="231"/>
      <c r="EM89" s="182">
        <f t="shared" si="194"/>
        <v>1.4600000000000009</v>
      </c>
      <c r="EN89" s="137"/>
      <c r="EO89" s="231"/>
      <c r="EP89" s="231"/>
      <c r="EQ89" s="182">
        <f t="shared" si="195"/>
        <v>1.4600000000000009</v>
      </c>
      <c r="ER89" s="232"/>
      <c r="ES89" s="232"/>
      <c r="ET89" s="184">
        <f t="shared" si="196"/>
        <v>1.4600000000000009</v>
      </c>
      <c r="EU89" s="137"/>
      <c r="EV89" s="232"/>
      <c r="EW89" s="232"/>
      <c r="EX89" s="184">
        <f t="shared" si="197"/>
        <v>1.4600000000000009</v>
      </c>
      <c r="EY89" s="233"/>
      <c r="EZ89" s="231"/>
      <c r="FA89" s="231"/>
      <c r="FB89" s="184">
        <f t="shared" si="198"/>
        <v>1.4600000000000009</v>
      </c>
      <c r="FC89" s="231"/>
      <c r="FD89" s="231"/>
      <c r="FE89" s="182">
        <f t="shared" si="199"/>
        <v>1.4600000000000009</v>
      </c>
      <c r="FF89" s="231"/>
      <c r="FG89" s="231"/>
      <c r="FH89" s="182">
        <f t="shared" si="200"/>
        <v>1.4600000000000009</v>
      </c>
      <c r="FI89" s="231">
        <v>6.98</v>
      </c>
      <c r="FJ89" s="231">
        <v>1.46</v>
      </c>
      <c r="FK89" s="182">
        <f t="shared" si="201"/>
        <v>6.9800000000000013</v>
      </c>
      <c r="FL89" s="231"/>
      <c r="FM89" s="231">
        <v>1</v>
      </c>
      <c r="FN89" s="182">
        <f t="shared" si="202"/>
        <v>5.9800000000000013</v>
      </c>
      <c r="FO89" s="137"/>
      <c r="FP89" s="231"/>
      <c r="FQ89" s="231">
        <v>2</v>
      </c>
      <c r="FR89" s="182">
        <f t="shared" si="203"/>
        <v>3.9800000000000013</v>
      </c>
      <c r="FS89" s="137"/>
      <c r="FT89" s="231"/>
      <c r="FU89" s="231"/>
      <c r="FV89" s="182">
        <f t="shared" si="204"/>
        <v>3.9800000000000013</v>
      </c>
      <c r="FW89" s="137"/>
      <c r="FX89" s="231"/>
      <c r="FY89" s="231">
        <v>1.2</v>
      </c>
      <c r="FZ89" s="182">
        <f t="shared" si="205"/>
        <v>2.7800000000000011</v>
      </c>
      <c r="GA89" s="231"/>
      <c r="GB89" s="231"/>
      <c r="GC89" s="182">
        <f t="shared" si="206"/>
        <v>2.7800000000000011</v>
      </c>
      <c r="GD89" s="231"/>
      <c r="GE89" s="231"/>
      <c r="GF89" s="188">
        <f t="shared" si="207"/>
        <v>2.7800000000000011</v>
      </c>
      <c r="GG89" s="137"/>
      <c r="GH89" s="231">
        <v>7.02</v>
      </c>
      <c r="GI89" s="231">
        <v>2.16</v>
      </c>
      <c r="GJ89" s="188">
        <f t="shared" si="269"/>
        <v>7.6400000000000006</v>
      </c>
      <c r="GK89" s="137"/>
      <c r="GL89" s="231"/>
      <c r="GM89" s="231"/>
      <c r="GN89" s="182">
        <f t="shared" si="270"/>
        <v>7.6400000000000006</v>
      </c>
      <c r="GO89" s="231"/>
      <c r="GP89" s="231">
        <v>2</v>
      </c>
      <c r="GQ89" s="182">
        <f t="shared" si="208"/>
        <v>5.6400000000000006</v>
      </c>
      <c r="GR89" s="231"/>
      <c r="GS89" s="231">
        <v>2</v>
      </c>
      <c r="GT89" s="182">
        <f t="shared" si="209"/>
        <v>3.6400000000000006</v>
      </c>
      <c r="GU89" s="231"/>
      <c r="GV89" s="231"/>
      <c r="GW89" s="182">
        <f t="shared" si="210"/>
        <v>3.6400000000000006</v>
      </c>
      <c r="GX89" s="231"/>
      <c r="GY89" s="231"/>
      <c r="GZ89" s="182">
        <f t="shared" si="211"/>
        <v>3.6400000000000006</v>
      </c>
      <c r="HA89" s="138"/>
      <c r="HB89" s="231">
        <v>0.5</v>
      </c>
      <c r="HC89" s="182">
        <f t="shared" si="212"/>
        <v>3.1400000000000006</v>
      </c>
      <c r="HD89" s="138"/>
      <c r="HE89" s="231">
        <v>1</v>
      </c>
      <c r="HF89" s="182">
        <f t="shared" si="213"/>
        <v>2.1400000000000006</v>
      </c>
      <c r="HG89" s="231"/>
      <c r="HH89" s="231">
        <v>2.14</v>
      </c>
      <c r="HI89" s="182">
        <f t="shared" si="154"/>
        <v>0</v>
      </c>
      <c r="HJ89" s="231">
        <v>6.98</v>
      </c>
      <c r="HK89" s="231">
        <v>2</v>
      </c>
      <c r="HL89" s="182">
        <f t="shared" si="155"/>
        <v>4.9800000000000004</v>
      </c>
      <c r="HM89" s="137"/>
      <c r="HN89" s="231"/>
      <c r="HO89" s="231"/>
      <c r="HP89" s="182">
        <f t="shared" si="214"/>
        <v>4.9800000000000004</v>
      </c>
      <c r="HQ89" s="231"/>
      <c r="HR89" s="231"/>
      <c r="HS89" s="231">
        <v>1.5</v>
      </c>
      <c r="HT89" s="182">
        <f t="shared" si="215"/>
        <v>3.4800000000000004</v>
      </c>
      <c r="HU89" s="231"/>
      <c r="HV89" s="231"/>
      <c r="HW89" s="231"/>
      <c r="HX89" s="182">
        <f t="shared" si="216"/>
        <v>3.4800000000000004</v>
      </c>
      <c r="HY89" s="231"/>
      <c r="HZ89" s="231">
        <v>2</v>
      </c>
      <c r="IA89" s="182">
        <f t="shared" si="217"/>
        <v>1.4800000000000004</v>
      </c>
      <c r="IB89" s="231"/>
      <c r="IC89" s="231">
        <v>1</v>
      </c>
      <c r="ID89" s="182">
        <f t="shared" si="218"/>
        <v>0.48000000000000043</v>
      </c>
      <c r="IE89" s="138"/>
      <c r="IF89" s="138">
        <v>0.48</v>
      </c>
      <c r="IG89" s="175">
        <f t="shared" si="219"/>
        <v>4.4408920985006262E-16</v>
      </c>
      <c r="IH89" s="137"/>
      <c r="II89" s="138">
        <v>7.02</v>
      </c>
      <c r="IJ89" s="138">
        <v>1</v>
      </c>
      <c r="IK89" s="175">
        <f t="shared" si="220"/>
        <v>6.02</v>
      </c>
      <c r="IL89" s="137"/>
      <c r="IM89" s="231"/>
      <c r="IN89" s="231">
        <v>1</v>
      </c>
      <c r="IO89" s="182">
        <f t="shared" si="221"/>
        <v>5.0199999999999996</v>
      </c>
      <c r="IP89" s="231"/>
      <c r="IQ89" s="231">
        <v>1</v>
      </c>
      <c r="IR89" s="182">
        <f t="shared" si="156"/>
        <v>4.0199999999999996</v>
      </c>
      <c r="IS89" s="231"/>
      <c r="IT89" s="231">
        <v>0.5</v>
      </c>
      <c r="IU89" s="182">
        <f t="shared" si="157"/>
        <v>3.5199999999999996</v>
      </c>
      <c r="IV89" s="231"/>
      <c r="IW89" s="231">
        <v>1</v>
      </c>
      <c r="IX89" s="182">
        <f t="shared" si="158"/>
        <v>2.5199999999999996</v>
      </c>
      <c r="IY89" s="234"/>
      <c r="IZ89" s="234"/>
      <c r="JA89" s="189">
        <f t="shared" si="159"/>
        <v>2.5199999999999996</v>
      </c>
      <c r="JB89" s="234"/>
      <c r="JC89" s="234"/>
      <c r="JD89" s="189">
        <f t="shared" si="222"/>
        <v>2.5199999999999996</v>
      </c>
      <c r="JE89" s="234"/>
      <c r="JF89" s="234"/>
      <c r="JG89" s="189">
        <f t="shared" si="223"/>
        <v>2.5199999999999996</v>
      </c>
      <c r="JH89" s="141"/>
      <c r="JI89" s="141"/>
      <c r="JJ89" s="190">
        <f t="shared" si="224"/>
        <v>2.5199999999999996</v>
      </c>
      <c r="JK89" s="137"/>
      <c r="JL89" s="141"/>
      <c r="JM89" s="141">
        <v>1</v>
      </c>
      <c r="JN89" s="190">
        <f t="shared" si="225"/>
        <v>1.5199999999999996</v>
      </c>
      <c r="JO89" s="137"/>
      <c r="JP89" s="235">
        <v>6.9</v>
      </c>
      <c r="JQ89" s="235">
        <v>1.52</v>
      </c>
      <c r="JR89" s="191">
        <f t="shared" si="226"/>
        <v>6.9</v>
      </c>
      <c r="JS89" s="155"/>
      <c r="JT89" s="236"/>
      <c r="JU89" s="236">
        <v>1</v>
      </c>
      <c r="JV89" s="194">
        <f t="shared" si="227"/>
        <v>5.9</v>
      </c>
      <c r="JW89" s="235"/>
      <c r="JX89" s="235">
        <v>1</v>
      </c>
      <c r="JY89" s="194">
        <f t="shared" si="228"/>
        <v>4.9000000000000004</v>
      </c>
      <c r="JZ89" s="138"/>
      <c r="KA89" s="138">
        <v>1</v>
      </c>
      <c r="KB89" s="190">
        <f t="shared" si="229"/>
        <v>3.9000000000000004</v>
      </c>
      <c r="KC89" s="155"/>
      <c r="KD89" s="138"/>
      <c r="KE89" s="138">
        <v>1</v>
      </c>
      <c r="KF89" s="190">
        <f t="shared" si="230"/>
        <v>2.9000000000000004</v>
      </c>
      <c r="KG89" s="234"/>
      <c r="KH89" s="234">
        <v>1.5</v>
      </c>
      <c r="KI89" s="191">
        <f t="shared" si="231"/>
        <v>1.4000000000000004</v>
      </c>
      <c r="KJ89" s="155"/>
      <c r="KK89" s="234"/>
      <c r="KL89" s="234">
        <v>1.4</v>
      </c>
      <c r="KM89" s="191">
        <f t="shared" si="232"/>
        <v>0</v>
      </c>
      <c r="KN89" s="155"/>
      <c r="KO89" s="234"/>
      <c r="KP89" s="234"/>
      <c r="KQ89" s="191">
        <f t="shared" si="233"/>
        <v>0</v>
      </c>
      <c r="KR89" s="138">
        <v>7.02</v>
      </c>
      <c r="KS89" s="138">
        <v>1</v>
      </c>
      <c r="KT89" s="174">
        <f t="shared" si="234"/>
        <v>6.02</v>
      </c>
      <c r="KU89" s="138"/>
      <c r="KV89" s="138"/>
      <c r="KW89" s="138">
        <v>1</v>
      </c>
      <c r="KX89" s="194">
        <f t="shared" si="235"/>
        <v>5.0199999999999996</v>
      </c>
      <c r="KY89" s="236"/>
      <c r="KZ89" s="236"/>
      <c r="LA89" s="236"/>
      <c r="LB89" s="194">
        <f t="shared" si="236"/>
        <v>5.0199999999999996</v>
      </c>
      <c r="LC89" s="236"/>
      <c r="LD89" s="236">
        <v>1</v>
      </c>
      <c r="LE89" s="194">
        <f t="shared" si="160"/>
        <v>4.0199999999999996</v>
      </c>
      <c r="LF89" s="138"/>
      <c r="LG89" s="138">
        <v>1</v>
      </c>
      <c r="LH89" s="174">
        <f t="shared" si="161"/>
        <v>3.0199999999999996</v>
      </c>
      <c r="LI89" s="237"/>
      <c r="LJ89" s="237"/>
      <c r="LK89" s="196">
        <f t="shared" si="237"/>
        <v>3.0199999999999996</v>
      </c>
      <c r="LL89" s="138"/>
      <c r="LM89" s="138"/>
      <c r="LN89" s="138"/>
      <c r="LO89" s="174">
        <f t="shared" si="238"/>
        <v>3.0199999999999996</v>
      </c>
      <c r="LP89" s="138"/>
      <c r="LQ89" s="138"/>
      <c r="LR89" s="138"/>
      <c r="LS89" s="174">
        <f t="shared" si="239"/>
        <v>3.0199999999999996</v>
      </c>
      <c r="LT89" s="238"/>
      <c r="LU89" s="138"/>
      <c r="LV89" s="138"/>
      <c r="LW89" s="174">
        <f t="shared" si="240"/>
        <v>3.0199999999999996</v>
      </c>
      <c r="LX89" s="238"/>
      <c r="LY89" s="138">
        <v>6.98</v>
      </c>
      <c r="LZ89" s="138">
        <v>3.02</v>
      </c>
      <c r="MA89" s="174">
        <f t="shared" si="241"/>
        <v>6.98</v>
      </c>
      <c r="MB89" s="238"/>
      <c r="MC89" s="138"/>
      <c r="MD89" s="138"/>
      <c r="ME89" s="174">
        <f t="shared" si="242"/>
        <v>6.98</v>
      </c>
      <c r="MF89" s="238"/>
      <c r="MG89" s="231"/>
      <c r="MH89" s="231"/>
      <c r="MI89" s="182">
        <f t="shared" si="243"/>
        <v>6.98</v>
      </c>
      <c r="MJ89" s="239"/>
      <c r="MK89" s="231"/>
      <c r="ML89" s="231"/>
      <c r="MM89" s="182">
        <f t="shared" si="244"/>
        <v>6.98</v>
      </c>
      <c r="MN89" s="239"/>
      <c r="MO89" s="138"/>
      <c r="MP89" s="138"/>
      <c r="MQ89" s="174">
        <f t="shared" si="245"/>
        <v>6.98</v>
      </c>
      <c r="MR89" s="238"/>
      <c r="MS89" s="138"/>
      <c r="MT89" s="138">
        <v>2</v>
      </c>
      <c r="MU89" s="174">
        <f t="shared" si="246"/>
        <v>4.9800000000000004</v>
      </c>
      <c r="MV89" s="238"/>
      <c r="MW89" s="138"/>
      <c r="MX89" s="138"/>
      <c r="MY89" s="174">
        <f t="shared" si="247"/>
        <v>4.9800000000000004</v>
      </c>
      <c r="MZ89" s="238"/>
      <c r="NA89" s="240"/>
      <c r="NB89" s="240">
        <v>2</v>
      </c>
      <c r="NC89" s="201">
        <f t="shared" si="271"/>
        <v>2.9800000000000004</v>
      </c>
      <c r="ND89" s="241"/>
      <c r="NE89" s="240"/>
      <c r="NF89" s="240">
        <v>1</v>
      </c>
      <c r="NG89" s="201">
        <f t="shared" si="272"/>
        <v>1.9800000000000004</v>
      </c>
      <c r="NH89" s="241"/>
      <c r="NI89" s="240"/>
      <c r="NJ89" s="240">
        <v>1</v>
      </c>
      <c r="NK89" s="201">
        <f t="shared" si="273"/>
        <v>0.98000000000000043</v>
      </c>
      <c r="NL89" s="241"/>
      <c r="NM89" s="240">
        <v>7</v>
      </c>
      <c r="NN89" s="240">
        <v>1.48</v>
      </c>
      <c r="NO89" s="201">
        <f t="shared" si="274"/>
        <v>6.5</v>
      </c>
      <c r="NP89" s="241"/>
      <c r="NQ89" s="234"/>
      <c r="NR89" s="234">
        <v>1</v>
      </c>
      <c r="NS89" s="189">
        <f t="shared" si="275"/>
        <v>5.5</v>
      </c>
      <c r="NT89" s="242"/>
      <c r="NU89" s="234"/>
      <c r="NV89" s="234">
        <v>1.5</v>
      </c>
      <c r="NW89" s="189">
        <f t="shared" si="248"/>
        <v>4</v>
      </c>
      <c r="NX89" s="242"/>
      <c r="NY89" s="234"/>
      <c r="NZ89" s="234">
        <v>1</v>
      </c>
      <c r="OA89" s="189">
        <f t="shared" si="249"/>
        <v>3</v>
      </c>
      <c r="OB89" s="242"/>
      <c r="OC89" s="234"/>
      <c r="OD89" s="234">
        <v>1</v>
      </c>
      <c r="OE89" s="189">
        <f t="shared" si="250"/>
        <v>2</v>
      </c>
      <c r="OF89" s="242"/>
      <c r="OG89" s="234"/>
      <c r="OH89" s="234"/>
      <c r="OI89" s="189">
        <f t="shared" si="251"/>
        <v>2</v>
      </c>
      <c r="OJ89" s="242"/>
      <c r="OK89" s="234"/>
      <c r="OL89" s="234">
        <v>1</v>
      </c>
      <c r="OM89" s="189">
        <f t="shared" si="252"/>
        <v>1</v>
      </c>
      <c r="ON89" s="242"/>
      <c r="OO89" s="234">
        <v>7.04</v>
      </c>
      <c r="OP89" s="234">
        <v>1</v>
      </c>
      <c r="OQ89" s="189">
        <f t="shared" si="276"/>
        <v>7.0399999999999991</v>
      </c>
      <c r="OR89" s="242"/>
      <c r="OS89" s="234"/>
      <c r="OT89" s="234">
        <v>1</v>
      </c>
      <c r="OU89" s="189">
        <f t="shared" si="277"/>
        <v>6.0399999999999991</v>
      </c>
      <c r="OV89" s="242"/>
      <c r="OW89" s="234"/>
      <c r="OX89" s="234">
        <v>1</v>
      </c>
      <c r="OY89" s="189">
        <f t="shared" si="278"/>
        <v>5.0399999999999991</v>
      </c>
      <c r="OZ89" s="242"/>
      <c r="PA89" s="234"/>
      <c r="PB89" s="234">
        <v>1</v>
      </c>
      <c r="PC89" s="189">
        <f t="shared" si="279"/>
        <v>4.0399999999999991</v>
      </c>
      <c r="PD89" s="242"/>
      <c r="PE89" s="234"/>
      <c r="PF89" s="234"/>
      <c r="PG89" s="189">
        <f t="shared" si="280"/>
        <v>4.0399999999999991</v>
      </c>
      <c r="PH89" s="242"/>
      <c r="PI89" s="234"/>
      <c r="PJ89" s="234">
        <v>1</v>
      </c>
      <c r="PK89" s="189">
        <f t="shared" si="281"/>
        <v>3.0399999999999991</v>
      </c>
      <c r="PL89" s="242"/>
      <c r="PM89" s="234"/>
      <c r="PN89" s="234">
        <v>1.5</v>
      </c>
      <c r="PO89" s="189">
        <f t="shared" si="282"/>
        <v>1.5399999999999991</v>
      </c>
      <c r="PP89" s="242"/>
      <c r="PQ89" s="234"/>
      <c r="PR89" s="234">
        <v>1</v>
      </c>
      <c r="PS89" s="189">
        <f t="shared" si="283"/>
        <v>0.53999999999999915</v>
      </c>
      <c r="PT89" s="242"/>
      <c r="PU89" s="234">
        <v>7.02</v>
      </c>
      <c r="PV89" s="234">
        <v>0.54</v>
      </c>
      <c r="PW89" s="189">
        <f t="shared" si="284"/>
        <v>7.0199999999999987</v>
      </c>
      <c r="PX89" s="242"/>
      <c r="PY89" s="234"/>
      <c r="PZ89" s="234">
        <v>2</v>
      </c>
      <c r="QA89" s="189">
        <f t="shared" si="285"/>
        <v>5.0199999999999987</v>
      </c>
      <c r="QB89" s="242"/>
      <c r="QC89" s="234"/>
      <c r="QD89" s="234"/>
      <c r="QE89" s="189">
        <f t="shared" si="286"/>
        <v>5.0199999999999987</v>
      </c>
      <c r="QF89" s="242"/>
      <c r="QG89" s="234"/>
      <c r="QH89" s="234"/>
      <c r="QI89" s="189">
        <f t="shared" si="287"/>
        <v>5.0199999999999987</v>
      </c>
      <c r="QJ89" s="242"/>
      <c r="QK89" s="234"/>
      <c r="QL89" s="234"/>
      <c r="QM89" s="189">
        <f t="shared" si="288"/>
        <v>5.0199999999999987</v>
      </c>
      <c r="QN89" s="242"/>
      <c r="QO89" s="234"/>
      <c r="QP89" s="234">
        <v>1</v>
      </c>
      <c r="QQ89" s="189">
        <f t="shared" si="289"/>
        <v>4.0199999999999987</v>
      </c>
      <c r="QR89" s="242"/>
      <c r="QS89" s="203"/>
      <c r="QT89" s="234"/>
      <c r="QU89" s="189">
        <f t="shared" si="290"/>
        <v>4.0199999999999987</v>
      </c>
      <c r="QV89" s="242"/>
      <c r="QW89" s="203"/>
      <c r="QX89" s="234"/>
      <c r="QY89" s="189">
        <f t="shared" si="291"/>
        <v>4.0199999999999987</v>
      </c>
      <c r="QZ89" s="242"/>
      <c r="RA89" s="203"/>
      <c r="RB89" s="234">
        <v>1</v>
      </c>
      <c r="RC89" s="189">
        <f t="shared" si="292"/>
        <v>3.0199999999999987</v>
      </c>
      <c r="RD89" s="242"/>
      <c r="RE89" s="203"/>
      <c r="RF89" s="234"/>
      <c r="RG89" s="189">
        <f t="shared" si="293"/>
        <v>3.0199999999999987</v>
      </c>
      <c r="RH89" s="242"/>
      <c r="RI89" s="203"/>
      <c r="RJ89" s="234"/>
      <c r="RK89" s="189">
        <f t="shared" si="294"/>
        <v>3.0199999999999987</v>
      </c>
      <c r="RL89" s="242"/>
      <c r="RM89" s="203"/>
      <c r="RN89" s="234">
        <v>2</v>
      </c>
      <c r="RO89" s="189">
        <f t="shared" si="295"/>
        <v>1.0199999999999987</v>
      </c>
      <c r="RP89" s="242"/>
      <c r="RQ89" s="203">
        <v>7.02</v>
      </c>
      <c r="RR89" s="234">
        <v>1.02</v>
      </c>
      <c r="RS89" s="189">
        <f t="shared" si="296"/>
        <v>7.02</v>
      </c>
      <c r="RT89" s="242"/>
      <c r="RU89" s="203"/>
      <c r="RV89" s="234">
        <v>2</v>
      </c>
      <c r="RW89" s="189">
        <f t="shared" si="297"/>
        <v>5.0199999999999996</v>
      </c>
      <c r="RX89" s="242"/>
      <c r="RY89" s="203"/>
      <c r="RZ89" s="234">
        <v>1</v>
      </c>
      <c r="SA89" s="189">
        <f t="shared" si="253"/>
        <v>4.0199999999999996</v>
      </c>
      <c r="SB89" s="242"/>
      <c r="SC89" s="203"/>
      <c r="SD89" s="234">
        <v>2</v>
      </c>
      <c r="SE89" s="189">
        <f t="shared" si="254"/>
        <v>2.0199999999999996</v>
      </c>
      <c r="SF89" s="242"/>
      <c r="SG89" s="203"/>
      <c r="SH89" s="234">
        <v>2.02</v>
      </c>
      <c r="SI89" s="189">
        <f t="shared" si="255"/>
        <v>0</v>
      </c>
      <c r="SJ89" s="242"/>
      <c r="SK89" s="203"/>
      <c r="SL89" s="234"/>
      <c r="SM89" s="189">
        <f t="shared" si="256"/>
        <v>0</v>
      </c>
      <c r="SN89" s="242"/>
      <c r="SO89" s="203"/>
      <c r="SP89" s="234"/>
      <c r="SQ89" s="189">
        <f t="shared" si="257"/>
        <v>0</v>
      </c>
      <c r="SR89" s="242"/>
      <c r="SS89" s="203">
        <v>7.04</v>
      </c>
      <c r="ST89" s="234">
        <v>1</v>
      </c>
      <c r="SU89" s="189">
        <f t="shared" si="258"/>
        <v>6.04</v>
      </c>
      <c r="SV89" s="242"/>
      <c r="SW89" s="203"/>
      <c r="SX89" s="234">
        <v>1</v>
      </c>
      <c r="SY89" s="189">
        <f t="shared" si="259"/>
        <v>5.04</v>
      </c>
      <c r="SZ89" s="242"/>
      <c r="TA89" s="203"/>
      <c r="TB89" s="234"/>
      <c r="TC89" s="189">
        <f t="shared" si="260"/>
        <v>5.04</v>
      </c>
      <c r="TD89" s="242"/>
      <c r="TE89" s="204">
        <f t="shared" si="261"/>
        <v>19.82</v>
      </c>
      <c r="TF89" s="205">
        <f t="shared" si="262"/>
        <v>0.76230769230769235</v>
      </c>
      <c r="TG89" s="123"/>
      <c r="TH89" s="204">
        <f t="shared" si="263"/>
        <v>23.14</v>
      </c>
      <c r="TI89" s="205">
        <f t="shared" si="264"/>
        <v>0.89</v>
      </c>
      <c r="TJ89" s="124"/>
      <c r="TK89" s="204">
        <f t="shared" si="265"/>
        <v>20.399999999999999</v>
      </c>
      <c r="TL89" s="205">
        <f t="shared" si="266"/>
        <v>0.75555555555555554</v>
      </c>
      <c r="TM89" s="124"/>
      <c r="TN89" s="204">
        <f t="shared" si="267"/>
        <v>63.36</v>
      </c>
      <c r="TO89" s="205">
        <f t="shared" si="268"/>
        <v>0.80202531645569619</v>
      </c>
    </row>
    <row r="90" spans="1:535" ht="27" hidden="1" customHeight="1" x14ac:dyDescent="0.45">
      <c r="A90" s="207">
        <v>86</v>
      </c>
      <c r="B90" s="217" t="s">
        <v>372</v>
      </c>
      <c r="C90" s="222" t="s">
        <v>155</v>
      </c>
      <c r="D90" s="211">
        <v>6</v>
      </c>
      <c r="E90" s="223"/>
      <c r="F90" s="224">
        <v>4</v>
      </c>
      <c r="G90" s="211">
        <f t="shared" si="149"/>
        <v>2</v>
      </c>
      <c r="H90" s="225"/>
      <c r="I90" s="223"/>
      <c r="J90" s="224"/>
      <c r="K90" s="211">
        <v>2</v>
      </c>
      <c r="L90" s="225"/>
      <c r="M90" s="223"/>
      <c r="N90" s="224"/>
      <c r="O90" s="211">
        <v>2</v>
      </c>
      <c r="P90" s="226"/>
      <c r="Q90" s="223"/>
      <c r="R90" s="224"/>
      <c r="S90" s="211">
        <v>2</v>
      </c>
      <c r="T90" s="225"/>
      <c r="U90" s="227"/>
      <c r="V90" s="336"/>
      <c r="W90" s="165">
        <f t="shared" si="298"/>
        <v>2</v>
      </c>
      <c r="X90" s="229"/>
      <c r="Y90" s="229"/>
      <c r="Z90" s="165">
        <f t="shared" si="162"/>
        <v>2</v>
      </c>
      <c r="AA90" s="137"/>
      <c r="AB90" s="138"/>
      <c r="AC90" s="169">
        <f t="shared" si="163"/>
        <v>2</v>
      </c>
      <c r="AD90" s="137"/>
      <c r="AE90" s="138"/>
      <c r="AF90" s="169">
        <f t="shared" si="164"/>
        <v>2</v>
      </c>
      <c r="AG90" s="138"/>
      <c r="AH90" s="138"/>
      <c r="AI90" s="170">
        <f t="shared" si="165"/>
        <v>2</v>
      </c>
      <c r="AJ90" s="137"/>
      <c r="AK90" s="137"/>
      <c r="AL90" s="141"/>
      <c r="AM90" s="172">
        <f t="shared" si="166"/>
        <v>2</v>
      </c>
      <c r="AN90" s="137"/>
      <c r="AO90" s="141"/>
      <c r="AP90" s="141"/>
      <c r="AQ90" s="172">
        <f t="shared" si="167"/>
        <v>2</v>
      </c>
      <c r="AR90" s="141"/>
      <c r="AS90" s="137"/>
      <c r="AT90" s="141"/>
      <c r="AU90" s="172">
        <f t="shared" si="168"/>
        <v>2</v>
      </c>
      <c r="AV90" s="138"/>
      <c r="AW90" s="138"/>
      <c r="AX90" s="138"/>
      <c r="AY90" s="169">
        <f t="shared" si="169"/>
        <v>2</v>
      </c>
      <c r="AZ90" s="138"/>
      <c r="BA90" s="138"/>
      <c r="BB90" s="169">
        <f t="shared" si="170"/>
        <v>2</v>
      </c>
      <c r="BC90" s="138"/>
      <c r="BD90" s="138"/>
      <c r="BE90" s="169">
        <f t="shared" si="171"/>
        <v>2</v>
      </c>
      <c r="BF90" s="138"/>
      <c r="BG90" s="138"/>
      <c r="BH90" s="174">
        <f t="shared" si="152"/>
        <v>2</v>
      </c>
      <c r="BI90" s="138"/>
      <c r="BJ90" s="138"/>
      <c r="BK90" s="174">
        <f t="shared" si="172"/>
        <v>2</v>
      </c>
      <c r="BL90" s="138"/>
      <c r="BM90" s="138"/>
      <c r="BN90" s="174">
        <f t="shared" si="173"/>
        <v>2</v>
      </c>
      <c r="BO90" s="138"/>
      <c r="BP90" s="138"/>
      <c r="BQ90" s="174">
        <f t="shared" si="174"/>
        <v>2</v>
      </c>
      <c r="BR90" s="138"/>
      <c r="BS90" s="138"/>
      <c r="BT90" s="174">
        <f t="shared" si="151"/>
        <v>2</v>
      </c>
      <c r="BU90" s="138"/>
      <c r="BV90" s="138"/>
      <c r="BW90" s="174">
        <f t="shared" si="175"/>
        <v>2</v>
      </c>
      <c r="BX90" s="138"/>
      <c r="BY90" s="138"/>
      <c r="BZ90" s="174">
        <f t="shared" si="176"/>
        <v>2</v>
      </c>
      <c r="CA90" s="138"/>
      <c r="CB90" s="138"/>
      <c r="CC90" s="175">
        <f t="shared" si="177"/>
        <v>2</v>
      </c>
      <c r="CD90" s="141"/>
      <c r="CE90" s="141"/>
      <c r="CF90" s="176">
        <f t="shared" si="178"/>
        <v>2</v>
      </c>
      <c r="CG90" s="141"/>
      <c r="CH90" s="141"/>
      <c r="CI90" s="176">
        <f t="shared" si="179"/>
        <v>2</v>
      </c>
      <c r="CJ90" s="141"/>
      <c r="CK90" s="141"/>
      <c r="CL90" s="177">
        <f t="shared" si="180"/>
        <v>2</v>
      </c>
      <c r="CM90" s="141"/>
      <c r="CN90" s="141"/>
      <c r="CO90" s="141"/>
      <c r="CP90" s="177">
        <f t="shared" si="181"/>
        <v>2</v>
      </c>
      <c r="CQ90" s="141"/>
      <c r="CR90" s="141"/>
      <c r="CS90" s="141"/>
      <c r="CT90" s="176">
        <f t="shared" si="182"/>
        <v>2</v>
      </c>
      <c r="CU90" s="230"/>
      <c r="CV90" s="141"/>
      <c r="CW90" s="141"/>
      <c r="CX90" s="176">
        <f t="shared" si="183"/>
        <v>2</v>
      </c>
      <c r="CY90" s="141"/>
      <c r="CZ90" s="141"/>
      <c r="DA90" s="141"/>
      <c r="DB90" s="176">
        <f t="shared" si="153"/>
        <v>2</v>
      </c>
      <c r="DC90" s="141"/>
      <c r="DD90" s="141"/>
      <c r="DE90" s="175">
        <f t="shared" si="184"/>
        <v>2</v>
      </c>
      <c r="DF90" s="179"/>
      <c r="DG90" s="141"/>
      <c r="DH90" s="141"/>
      <c r="DI90" s="176">
        <f t="shared" si="185"/>
        <v>2</v>
      </c>
      <c r="DJ90" s="180"/>
      <c r="DK90" s="180"/>
      <c r="DL90" s="176">
        <f t="shared" si="186"/>
        <v>2</v>
      </c>
      <c r="DM90" s="141"/>
      <c r="DN90" s="141"/>
      <c r="DO90" s="177">
        <f t="shared" si="187"/>
        <v>2</v>
      </c>
      <c r="DP90" s="137"/>
      <c r="DQ90" s="141"/>
      <c r="DR90" s="141"/>
      <c r="DS90" s="177">
        <f t="shared" si="188"/>
        <v>2</v>
      </c>
      <c r="DT90" s="137"/>
      <c r="DU90" s="141"/>
      <c r="DV90" s="141"/>
      <c r="DW90" s="177">
        <f t="shared" si="189"/>
        <v>2</v>
      </c>
      <c r="DX90" s="141"/>
      <c r="DY90" s="141"/>
      <c r="DZ90" s="177">
        <f t="shared" si="190"/>
        <v>2</v>
      </c>
      <c r="EA90" s="138" t="s">
        <v>191</v>
      </c>
      <c r="EB90" s="138"/>
      <c r="EC90" s="175">
        <v>2</v>
      </c>
      <c r="ED90" s="137"/>
      <c r="EE90" s="138"/>
      <c r="EF90" s="138"/>
      <c r="EG90" s="174">
        <f t="shared" si="192"/>
        <v>2</v>
      </c>
      <c r="EH90" s="138"/>
      <c r="EI90" s="138"/>
      <c r="EJ90" s="174">
        <f t="shared" si="193"/>
        <v>2</v>
      </c>
      <c r="EK90" s="231"/>
      <c r="EL90" s="231"/>
      <c r="EM90" s="182">
        <f t="shared" si="194"/>
        <v>2</v>
      </c>
      <c r="EN90" s="137"/>
      <c r="EO90" s="231"/>
      <c r="EP90" s="231"/>
      <c r="EQ90" s="182">
        <f t="shared" si="195"/>
        <v>2</v>
      </c>
      <c r="ER90" s="232"/>
      <c r="ES90" s="232"/>
      <c r="ET90" s="184">
        <f t="shared" si="196"/>
        <v>2</v>
      </c>
      <c r="EU90" s="137"/>
      <c r="EV90" s="232"/>
      <c r="EW90" s="232"/>
      <c r="EX90" s="184">
        <f t="shared" si="197"/>
        <v>2</v>
      </c>
      <c r="EY90" s="233"/>
      <c r="EZ90" s="231"/>
      <c r="FA90" s="231"/>
      <c r="FB90" s="184">
        <f t="shared" si="198"/>
        <v>2</v>
      </c>
      <c r="FC90" s="231"/>
      <c r="FD90" s="231"/>
      <c r="FE90" s="182">
        <f t="shared" si="199"/>
        <v>2</v>
      </c>
      <c r="FF90" s="231"/>
      <c r="FG90" s="231"/>
      <c r="FH90" s="182">
        <f t="shared" si="200"/>
        <v>2</v>
      </c>
      <c r="FI90" s="231"/>
      <c r="FJ90" s="231"/>
      <c r="FK90" s="182">
        <f t="shared" si="201"/>
        <v>2</v>
      </c>
      <c r="FL90" s="231"/>
      <c r="FM90" s="231"/>
      <c r="FN90" s="182">
        <f t="shared" si="202"/>
        <v>2</v>
      </c>
      <c r="FO90" s="137"/>
      <c r="FP90" s="231"/>
      <c r="FQ90" s="231"/>
      <c r="FR90" s="182">
        <f t="shared" si="203"/>
        <v>2</v>
      </c>
      <c r="FS90" s="137"/>
      <c r="FT90" s="231"/>
      <c r="FU90" s="231"/>
      <c r="FV90" s="182">
        <f t="shared" si="204"/>
        <v>2</v>
      </c>
      <c r="FW90" s="137"/>
      <c r="FX90" s="231"/>
      <c r="FY90" s="231"/>
      <c r="FZ90" s="182">
        <f t="shared" si="205"/>
        <v>2</v>
      </c>
      <c r="GA90" s="231"/>
      <c r="GB90" s="231"/>
      <c r="GC90" s="182">
        <f t="shared" si="206"/>
        <v>2</v>
      </c>
      <c r="GD90" s="231"/>
      <c r="GE90" s="231"/>
      <c r="GF90" s="188">
        <f t="shared" si="207"/>
        <v>2</v>
      </c>
      <c r="GG90" s="137"/>
      <c r="GH90" s="231"/>
      <c r="GI90" s="231"/>
      <c r="GJ90" s="188">
        <f t="shared" si="269"/>
        <v>2</v>
      </c>
      <c r="GK90" s="137"/>
      <c r="GL90" s="231"/>
      <c r="GM90" s="231"/>
      <c r="GN90" s="182">
        <f t="shared" si="270"/>
        <v>2</v>
      </c>
      <c r="GO90" s="231"/>
      <c r="GP90" s="231"/>
      <c r="GQ90" s="182">
        <f t="shared" si="208"/>
        <v>2</v>
      </c>
      <c r="GR90" s="231"/>
      <c r="GS90" s="231"/>
      <c r="GT90" s="182">
        <f t="shared" si="209"/>
        <v>2</v>
      </c>
      <c r="GU90" s="231"/>
      <c r="GV90" s="231"/>
      <c r="GW90" s="182">
        <f t="shared" si="210"/>
        <v>2</v>
      </c>
      <c r="GX90" s="231"/>
      <c r="GY90" s="231"/>
      <c r="GZ90" s="182">
        <f t="shared" si="211"/>
        <v>2</v>
      </c>
      <c r="HA90" s="138"/>
      <c r="HB90" s="231"/>
      <c r="HC90" s="182">
        <f t="shared" si="212"/>
        <v>2</v>
      </c>
      <c r="HD90" s="138"/>
      <c r="HE90" s="231"/>
      <c r="HF90" s="182">
        <f t="shared" si="213"/>
        <v>2</v>
      </c>
      <c r="HG90" s="231"/>
      <c r="HH90" s="231"/>
      <c r="HI90" s="182">
        <f t="shared" si="154"/>
        <v>2</v>
      </c>
      <c r="HJ90" s="231"/>
      <c r="HK90" s="231"/>
      <c r="HL90" s="182">
        <f t="shared" si="155"/>
        <v>2</v>
      </c>
      <c r="HM90" s="137"/>
      <c r="HN90" s="231"/>
      <c r="HO90" s="231"/>
      <c r="HP90" s="182">
        <f t="shared" si="214"/>
        <v>2</v>
      </c>
      <c r="HQ90" s="231"/>
      <c r="HR90" s="231"/>
      <c r="HS90" s="231"/>
      <c r="HT90" s="182">
        <f t="shared" si="215"/>
        <v>2</v>
      </c>
      <c r="HU90" s="231"/>
      <c r="HV90" s="231"/>
      <c r="HW90" s="231"/>
      <c r="HX90" s="182">
        <f t="shared" si="216"/>
        <v>2</v>
      </c>
      <c r="HY90" s="231"/>
      <c r="HZ90" s="231"/>
      <c r="IA90" s="182">
        <f t="shared" si="217"/>
        <v>2</v>
      </c>
      <c r="IB90" s="231"/>
      <c r="IC90" s="231"/>
      <c r="ID90" s="182">
        <f t="shared" si="218"/>
        <v>2</v>
      </c>
      <c r="IE90" s="138"/>
      <c r="IF90" s="138"/>
      <c r="IG90" s="175">
        <f t="shared" si="219"/>
        <v>2</v>
      </c>
      <c r="IH90" s="137"/>
      <c r="II90" s="138"/>
      <c r="IJ90" s="138"/>
      <c r="IK90" s="175">
        <f t="shared" si="220"/>
        <v>2</v>
      </c>
      <c r="IL90" s="137"/>
      <c r="IM90" s="231"/>
      <c r="IN90" s="231"/>
      <c r="IO90" s="182">
        <f t="shared" si="221"/>
        <v>2</v>
      </c>
      <c r="IP90" s="231"/>
      <c r="IQ90" s="231"/>
      <c r="IR90" s="182">
        <f t="shared" si="156"/>
        <v>2</v>
      </c>
      <c r="IS90" s="231"/>
      <c r="IT90" s="231"/>
      <c r="IU90" s="182">
        <f t="shared" si="157"/>
        <v>2</v>
      </c>
      <c r="IV90" s="231"/>
      <c r="IW90" s="231"/>
      <c r="IX90" s="182">
        <f t="shared" si="158"/>
        <v>2</v>
      </c>
      <c r="IY90" s="234"/>
      <c r="IZ90" s="234"/>
      <c r="JA90" s="189">
        <f t="shared" si="159"/>
        <v>2</v>
      </c>
      <c r="JB90" s="234"/>
      <c r="JC90" s="234"/>
      <c r="JD90" s="189">
        <f t="shared" si="222"/>
        <v>2</v>
      </c>
      <c r="JE90" s="234"/>
      <c r="JF90" s="234">
        <v>1</v>
      </c>
      <c r="JG90" s="189">
        <f t="shared" si="223"/>
        <v>1</v>
      </c>
      <c r="JH90" s="141"/>
      <c r="JI90" s="141"/>
      <c r="JJ90" s="190">
        <f t="shared" si="224"/>
        <v>1</v>
      </c>
      <c r="JK90" s="137"/>
      <c r="JL90" s="141"/>
      <c r="JM90" s="141"/>
      <c r="JN90" s="190">
        <f t="shared" si="225"/>
        <v>1</v>
      </c>
      <c r="JO90" s="137"/>
      <c r="JP90" s="235">
        <v>1</v>
      </c>
      <c r="JQ90" s="235"/>
      <c r="JR90" s="191">
        <f t="shared" si="226"/>
        <v>2</v>
      </c>
      <c r="JS90" s="155"/>
      <c r="JT90" s="236"/>
      <c r="JU90" s="236"/>
      <c r="JV90" s="194">
        <f t="shared" si="227"/>
        <v>2</v>
      </c>
      <c r="JW90" s="235"/>
      <c r="JX90" s="235"/>
      <c r="JY90" s="194">
        <f t="shared" si="228"/>
        <v>2</v>
      </c>
      <c r="JZ90" s="138"/>
      <c r="KA90" s="138"/>
      <c r="KB90" s="190">
        <f t="shared" si="229"/>
        <v>2</v>
      </c>
      <c r="KC90" s="155"/>
      <c r="KD90" s="138"/>
      <c r="KE90" s="138"/>
      <c r="KF90" s="190">
        <f t="shared" si="230"/>
        <v>2</v>
      </c>
      <c r="KG90" s="234"/>
      <c r="KH90" s="234"/>
      <c r="KI90" s="191">
        <f t="shared" si="231"/>
        <v>2</v>
      </c>
      <c r="KJ90" s="155"/>
      <c r="KK90" s="234"/>
      <c r="KL90" s="234"/>
      <c r="KM90" s="191">
        <f t="shared" si="232"/>
        <v>2</v>
      </c>
      <c r="KN90" s="155"/>
      <c r="KO90" s="234"/>
      <c r="KP90" s="234"/>
      <c r="KQ90" s="191">
        <f t="shared" si="233"/>
        <v>2</v>
      </c>
      <c r="KR90" s="138"/>
      <c r="KS90" s="138"/>
      <c r="KT90" s="174">
        <f t="shared" si="234"/>
        <v>2</v>
      </c>
      <c r="KU90" s="138"/>
      <c r="KV90" s="138"/>
      <c r="KW90" s="138"/>
      <c r="KX90" s="194">
        <f t="shared" si="235"/>
        <v>2</v>
      </c>
      <c r="KY90" s="236"/>
      <c r="KZ90" s="236"/>
      <c r="LA90" s="236"/>
      <c r="LB90" s="194">
        <f t="shared" si="236"/>
        <v>2</v>
      </c>
      <c r="LC90" s="236"/>
      <c r="LD90" s="236"/>
      <c r="LE90" s="194">
        <f t="shared" si="160"/>
        <v>2</v>
      </c>
      <c r="LF90" s="138"/>
      <c r="LG90" s="138"/>
      <c r="LH90" s="174">
        <f t="shared" si="161"/>
        <v>2</v>
      </c>
      <c r="LI90" s="237"/>
      <c r="LJ90" s="237"/>
      <c r="LK90" s="196">
        <f t="shared" si="237"/>
        <v>2</v>
      </c>
      <c r="LL90" s="138"/>
      <c r="LM90" s="138"/>
      <c r="LN90" s="138"/>
      <c r="LO90" s="174">
        <f t="shared" si="238"/>
        <v>2</v>
      </c>
      <c r="LP90" s="138"/>
      <c r="LQ90" s="138"/>
      <c r="LR90" s="138"/>
      <c r="LS90" s="174">
        <f t="shared" si="239"/>
        <v>2</v>
      </c>
      <c r="LT90" s="238"/>
      <c r="LU90" s="138"/>
      <c r="LV90" s="138"/>
      <c r="LW90" s="174">
        <f t="shared" si="240"/>
        <v>2</v>
      </c>
      <c r="LX90" s="238"/>
      <c r="LY90" s="138"/>
      <c r="LZ90" s="138"/>
      <c r="MA90" s="174">
        <f t="shared" si="241"/>
        <v>2</v>
      </c>
      <c r="MB90" s="238"/>
      <c r="MC90" s="138"/>
      <c r="MD90" s="138"/>
      <c r="ME90" s="174">
        <f t="shared" si="242"/>
        <v>2</v>
      </c>
      <c r="MF90" s="238"/>
      <c r="MG90" s="231"/>
      <c r="MH90" s="231"/>
      <c r="MI90" s="182">
        <f t="shared" si="243"/>
        <v>2</v>
      </c>
      <c r="MJ90" s="239"/>
      <c r="MK90" s="231"/>
      <c r="ML90" s="231"/>
      <c r="MM90" s="182">
        <f t="shared" si="244"/>
        <v>2</v>
      </c>
      <c r="MN90" s="239"/>
      <c r="MO90" s="138"/>
      <c r="MP90" s="138"/>
      <c r="MQ90" s="174">
        <f t="shared" si="245"/>
        <v>2</v>
      </c>
      <c r="MR90" s="238"/>
      <c r="MS90" s="138"/>
      <c r="MT90" s="138"/>
      <c r="MU90" s="174">
        <f t="shared" si="246"/>
        <v>2</v>
      </c>
      <c r="MV90" s="238"/>
      <c r="MW90" s="138"/>
      <c r="MX90" s="138">
        <v>1</v>
      </c>
      <c r="MY90" s="174">
        <f t="shared" si="247"/>
        <v>1</v>
      </c>
      <c r="MZ90" s="238"/>
      <c r="NA90" s="240"/>
      <c r="NB90" s="240"/>
      <c r="NC90" s="201">
        <f t="shared" si="271"/>
        <v>1</v>
      </c>
      <c r="ND90" s="241"/>
      <c r="NE90" s="240"/>
      <c r="NF90" s="240"/>
      <c r="NG90" s="201">
        <f t="shared" si="272"/>
        <v>1</v>
      </c>
      <c r="NH90" s="241"/>
      <c r="NI90" s="240">
        <v>1</v>
      </c>
      <c r="NJ90" s="240"/>
      <c r="NK90" s="201">
        <f t="shared" si="273"/>
        <v>2</v>
      </c>
      <c r="NL90" s="241"/>
      <c r="NM90" s="240"/>
      <c r="NN90" s="240"/>
      <c r="NO90" s="201">
        <f t="shared" si="274"/>
        <v>2</v>
      </c>
      <c r="NP90" s="241"/>
      <c r="NQ90" s="234"/>
      <c r="NR90" s="234"/>
      <c r="NS90" s="189">
        <f t="shared" si="275"/>
        <v>2</v>
      </c>
      <c r="NT90" s="242"/>
      <c r="NU90" s="234"/>
      <c r="NV90" s="234"/>
      <c r="NW90" s="189">
        <f t="shared" si="248"/>
        <v>2</v>
      </c>
      <c r="NX90" s="242"/>
      <c r="NY90" s="234"/>
      <c r="NZ90" s="234"/>
      <c r="OA90" s="189">
        <f t="shared" si="249"/>
        <v>2</v>
      </c>
      <c r="OB90" s="242"/>
      <c r="OC90" s="234"/>
      <c r="OD90" s="234"/>
      <c r="OE90" s="189">
        <f t="shared" si="250"/>
        <v>2</v>
      </c>
      <c r="OF90" s="242"/>
      <c r="OG90" s="234"/>
      <c r="OH90" s="234"/>
      <c r="OI90" s="189">
        <f t="shared" si="251"/>
        <v>2</v>
      </c>
      <c r="OJ90" s="242"/>
      <c r="OK90" s="234"/>
      <c r="OL90" s="234"/>
      <c r="OM90" s="189">
        <f t="shared" si="252"/>
        <v>2</v>
      </c>
      <c r="ON90" s="242"/>
      <c r="OO90" s="234" t="s">
        <v>373</v>
      </c>
      <c r="OP90" s="234"/>
      <c r="OQ90" s="189">
        <v>2</v>
      </c>
      <c r="OR90" s="242"/>
      <c r="OS90" s="234"/>
      <c r="OT90" s="234"/>
      <c r="OU90" s="189">
        <v>2</v>
      </c>
      <c r="OV90" s="242"/>
      <c r="OW90" s="234"/>
      <c r="OX90" s="234"/>
      <c r="OY90" s="189">
        <v>2</v>
      </c>
      <c r="OZ90" s="242"/>
      <c r="PA90" s="234"/>
      <c r="PB90" s="234"/>
      <c r="PC90" s="189">
        <v>2</v>
      </c>
      <c r="PD90" s="242"/>
      <c r="PE90" s="234"/>
      <c r="PF90" s="234"/>
      <c r="PG90" s="189">
        <v>2</v>
      </c>
      <c r="PH90" s="242"/>
      <c r="PI90" s="234"/>
      <c r="PJ90" s="234"/>
      <c r="PK90" s="189">
        <v>2</v>
      </c>
      <c r="PL90" s="242"/>
      <c r="PM90" s="234"/>
      <c r="PN90" s="234"/>
      <c r="PO90" s="189">
        <v>2</v>
      </c>
      <c r="PP90" s="242"/>
      <c r="PQ90" s="234"/>
      <c r="PR90" s="234"/>
      <c r="PS90" s="189">
        <v>2</v>
      </c>
      <c r="PT90" s="242"/>
      <c r="PU90" s="234"/>
      <c r="PV90" s="234"/>
      <c r="PW90" s="189">
        <v>2</v>
      </c>
      <c r="PX90" s="242"/>
      <c r="PY90" s="234"/>
      <c r="PZ90" s="234"/>
      <c r="QA90" s="189">
        <v>2</v>
      </c>
      <c r="QB90" s="242"/>
      <c r="QC90" s="234"/>
      <c r="QD90" s="234"/>
      <c r="QE90" s="189">
        <v>2</v>
      </c>
      <c r="QF90" s="242"/>
      <c r="QG90" s="234"/>
      <c r="QH90" s="234"/>
      <c r="QI90" s="189">
        <v>2</v>
      </c>
      <c r="QJ90" s="242"/>
      <c r="QK90" s="234"/>
      <c r="QL90" s="234"/>
      <c r="QM90" s="189">
        <v>2</v>
      </c>
      <c r="QN90" s="242"/>
      <c r="QO90" s="234"/>
      <c r="QP90" s="234"/>
      <c r="QQ90" s="189">
        <v>2</v>
      </c>
      <c r="QR90" s="242"/>
      <c r="QS90" s="203"/>
      <c r="QT90" s="234"/>
      <c r="QU90" s="189">
        <v>2</v>
      </c>
      <c r="QV90" s="242"/>
      <c r="QW90" s="203"/>
      <c r="QX90" s="234"/>
      <c r="QY90" s="189">
        <v>2</v>
      </c>
      <c r="QZ90" s="242"/>
      <c r="RA90" s="203"/>
      <c r="RB90" s="234"/>
      <c r="RC90" s="189">
        <v>2</v>
      </c>
      <c r="RD90" s="242"/>
      <c r="RE90" s="203"/>
      <c r="RF90" s="234"/>
      <c r="RG90" s="189">
        <v>2</v>
      </c>
      <c r="RH90" s="242"/>
      <c r="RI90" s="203"/>
      <c r="RJ90" s="234"/>
      <c r="RK90" s="189">
        <v>2</v>
      </c>
      <c r="RL90" s="242"/>
      <c r="RM90" s="203"/>
      <c r="RN90" s="234"/>
      <c r="RO90" s="189">
        <v>2</v>
      </c>
      <c r="RP90" s="242"/>
      <c r="RQ90" s="203"/>
      <c r="RR90" s="234"/>
      <c r="RS90" s="189">
        <v>2</v>
      </c>
      <c r="RT90" s="242"/>
      <c r="RU90" s="203"/>
      <c r="RV90" s="234"/>
      <c r="RW90" s="189">
        <v>2</v>
      </c>
      <c r="RX90" s="242"/>
      <c r="RY90" s="203"/>
      <c r="RZ90" s="234"/>
      <c r="SA90" s="189">
        <f t="shared" si="253"/>
        <v>2</v>
      </c>
      <c r="SB90" s="242"/>
      <c r="SC90" s="203"/>
      <c r="SD90" s="234"/>
      <c r="SE90" s="189">
        <f t="shared" si="254"/>
        <v>2</v>
      </c>
      <c r="SF90" s="242"/>
      <c r="SG90" s="203"/>
      <c r="SH90" s="234"/>
      <c r="SI90" s="189">
        <f t="shared" si="255"/>
        <v>2</v>
      </c>
      <c r="SJ90" s="242"/>
      <c r="SK90" s="203"/>
      <c r="SL90" s="234"/>
      <c r="SM90" s="189">
        <f t="shared" si="256"/>
        <v>2</v>
      </c>
      <c r="SN90" s="242"/>
      <c r="SO90" s="203"/>
      <c r="SP90" s="234"/>
      <c r="SQ90" s="189">
        <f t="shared" si="257"/>
        <v>2</v>
      </c>
      <c r="SR90" s="242"/>
      <c r="SS90" s="203"/>
      <c r="ST90" s="234"/>
      <c r="SU90" s="189">
        <f t="shared" si="258"/>
        <v>2</v>
      </c>
      <c r="SV90" s="242"/>
      <c r="SW90" s="203"/>
      <c r="SX90" s="234"/>
      <c r="SY90" s="189">
        <f t="shared" si="259"/>
        <v>2</v>
      </c>
      <c r="SZ90" s="242"/>
      <c r="TA90" s="203"/>
      <c r="TB90" s="234"/>
      <c r="TC90" s="189">
        <f t="shared" si="260"/>
        <v>2</v>
      </c>
      <c r="TD90" s="242"/>
      <c r="TE90" s="204">
        <f t="shared" si="261"/>
        <v>0</v>
      </c>
      <c r="TF90" s="205">
        <f t="shared" si="262"/>
        <v>0</v>
      </c>
      <c r="TG90" s="123"/>
      <c r="TH90" s="204">
        <f t="shared" si="263"/>
        <v>1</v>
      </c>
      <c r="TI90" s="205">
        <f t="shared" si="264"/>
        <v>3.8461538461538464E-2</v>
      </c>
      <c r="TJ90" s="124"/>
      <c r="TK90" s="204">
        <f t="shared" si="265"/>
        <v>1</v>
      </c>
      <c r="TL90" s="205">
        <f t="shared" si="266"/>
        <v>3.7037037037037035E-2</v>
      </c>
      <c r="TM90" s="124"/>
      <c r="TN90" s="204">
        <f t="shared" si="267"/>
        <v>2</v>
      </c>
      <c r="TO90" s="205">
        <f t="shared" si="268"/>
        <v>2.5316455696202531E-2</v>
      </c>
    </row>
    <row r="91" spans="1:535" ht="28.5" x14ac:dyDescent="0.45">
      <c r="A91" s="207">
        <v>87</v>
      </c>
      <c r="B91" s="298" t="s">
        <v>374</v>
      </c>
      <c r="C91" s="222" t="s">
        <v>108</v>
      </c>
      <c r="D91" s="211">
        <v>3.9999999999999987</v>
      </c>
      <c r="E91" s="223"/>
      <c r="F91" s="224"/>
      <c r="G91" s="211">
        <f>+D91+E91-F91</f>
        <v>3.9999999999999987</v>
      </c>
      <c r="H91" s="225"/>
      <c r="I91" s="223"/>
      <c r="J91" s="224"/>
      <c r="K91" s="211">
        <v>3.9999999999999987</v>
      </c>
      <c r="L91" s="225"/>
      <c r="M91" s="223"/>
      <c r="N91" s="224">
        <v>0.12</v>
      </c>
      <c r="O91" s="211">
        <v>3.8799999999999986</v>
      </c>
      <c r="P91" s="226"/>
      <c r="Q91" s="223"/>
      <c r="R91" s="224"/>
      <c r="S91" s="211">
        <v>3.8799999999999986</v>
      </c>
      <c r="T91" s="225"/>
      <c r="U91" s="227"/>
      <c r="V91" s="242"/>
      <c r="W91" s="165">
        <f t="shared" si="298"/>
        <v>3.8799999999999986</v>
      </c>
      <c r="X91" s="229"/>
      <c r="Y91" s="229"/>
      <c r="Z91" s="165">
        <f t="shared" si="162"/>
        <v>3.8799999999999986</v>
      </c>
      <c r="AA91" s="137"/>
      <c r="AB91" s="138"/>
      <c r="AC91" s="169">
        <f t="shared" si="163"/>
        <v>3.8799999999999986</v>
      </c>
      <c r="AD91" s="137"/>
      <c r="AE91" s="138"/>
      <c r="AF91" s="169">
        <f t="shared" si="164"/>
        <v>3.8799999999999986</v>
      </c>
      <c r="AG91" s="138"/>
      <c r="AH91" s="138"/>
      <c r="AI91" s="170">
        <f t="shared" si="165"/>
        <v>3.8799999999999986</v>
      </c>
      <c r="AJ91" s="137"/>
      <c r="AK91" s="137"/>
      <c r="AL91" s="141"/>
      <c r="AM91" s="172">
        <f t="shared" si="166"/>
        <v>3.8799999999999986</v>
      </c>
      <c r="AN91" s="137"/>
      <c r="AO91" s="141"/>
      <c r="AP91" s="141"/>
      <c r="AQ91" s="172">
        <f t="shared" si="167"/>
        <v>3.8799999999999986</v>
      </c>
      <c r="AR91" s="141"/>
      <c r="AS91" s="137"/>
      <c r="AT91" s="141"/>
      <c r="AU91" s="172">
        <f t="shared" si="168"/>
        <v>3.8799999999999986</v>
      </c>
      <c r="AV91" s="138"/>
      <c r="AW91" s="138"/>
      <c r="AX91" s="138"/>
      <c r="AY91" s="169">
        <f t="shared" si="169"/>
        <v>3.8799999999999986</v>
      </c>
      <c r="AZ91" s="138"/>
      <c r="BA91" s="138"/>
      <c r="BB91" s="169">
        <f t="shared" si="170"/>
        <v>3.8799999999999986</v>
      </c>
      <c r="BC91" s="138"/>
      <c r="BD91" s="138"/>
      <c r="BE91" s="169">
        <f t="shared" si="171"/>
        <v>3.8799999999999986</v>
      </c>
      <c r="BF91" s="138"/>
      <c r="BG91" s="138"/>
      <c r="BH91" s="174">
        <f t="shared" si="152"/>
        <v>3.8799999999999986</v>
      </c>
      <c r="BI91" s="138"/>
      <c r="BJ91" s="138"/>
      <c r="BK91" s="174">
        <f t="shared" si="172"/>
        <v>3.8799999999999986</v>
      </c>
      <c r="BL91" s="138"/>
      <c r="BM91" s="138"/>
      <c r="BN91" s="174">
        <f t="shared" si="173"/>
        <v>3.8799999999999986</v>
      </c>
      <c r="BO91" s="138"/>
      <c r="BP91" s="138"/>
      <c r="BQ91" s="174">
        <f t="shared" si="174"/>
        <v>3.8799999999999986</v>
      </c>
      <c r="BR91" s="138"/>
      <c r="BS91" s="138"/>
      <c r="BT91" s="174">
        <f t="shared" si="151"/>
        <v>3.8799999999999986</v>
      </c>
      <c r="BU91" s="138"/>
      <c r="BV91" s="138"/>
      <c r="BW91" s="174">
        <f t="shared" si="175"/>
        <v>3.8799999999999986</v>
      </c>
      <c r="BX91" s="138"/>
      <c r="BY91" s="138"/>
      <c r="BZ91" s="174">
        <f t="shared" si="176"/>
        <v>3.8799999999999986</v>
      </c>
      <c r="CA91" s="138"/>
      <c r="CB91" s="138">
        <v>0.16</v>
      </c>
      <c r="CC91" s="175">
        <f t="shared" si="177"/>
        <v>3.7199999999999984</v>
      </c>
      <c r="CD91" s="141"/>
      <c r="CE91" s="141">
        <v>0.15</v>
      </c>
      <c r="CF91" s="176">
        <f t="shared" si="178"/>
        <v>3.5699999999999985</v>
      </c>
      <c r="CG91" s="141"/>
      <c r="CH91" s="141">
        <v>0.15</v>
      </c>
      <c r="CI91" s="176">
        <f t="shared" si="179"/>
        <v>3.4199999999999986</v>
      </c>
      <c r="CJ91" s="141"/>
      <c r="CK91" s="141">
        <v>0.14000000000000001</v>
      </c>
      <c r="CL91" s="177">
        <f t="shared" si="180"/>
        <v>3.2799999999999985</v>
      </c>
      <c r="CM91" s="141"/>
      <c r="CN91" s="141"/>
      <c r="CO91" s="141">
        <v>0.16</v>
      </c>
      <c r="CP91" s="177">
        <f t="shared" si="181"/>
        <v>3.1199999999999983</v>
      </c>
      <c r="CQ91" s="141"/>
      <c r="CR91" s="141">
        <v>0.88</v>
      </c>
      <c r="CS91" s="141">
        <v>0.16</v>
      </c>
      <c r="CT91" s="176">
        <f t="shared" si="182"/>
        <v>3.8399999999999981</v>
      </c>
      <c r="CU91" s="230"/>
      <c r="CV91" s="141"/>
      <c r="CW91" s="141">
        <v>0.16</v>
      </c>
      <c r="CX91" s="176">
        <f t="shared" si="183"/>
        <v>3.6799999999999979</v>
      </c>
      <c r="CY91" s="141"/>
      <c r="CZ91" s="141"/>
      <c r="DA91" s="141">
        <v>0.16</v>
      </c>
      <c r="DB91" s="176">
        <f t="shared" si="153"/>
        <v>3.5199999999999978</v>
      </c>
      <c r="DC91" s="141"/>
      <c r="DD91" s="141">
        <v>0.16</v>
      </c>
      <c r="DE91" s="175">
        <f t="shared" si="184"/>
        <v>3.3599999999999977</v>
      </c>
      <c r="DF91" s="179"/>
      <c r="DG91" s="141"/>
      <c r="DH91" s="141">
        <v>0.16</v>
      </c>
      <c r="DI91" s="176">
        <f t="shared" si="185"/>
        <v>3.1999999999999975</v>
      </c>
      <c r="DJ91" s="180"/>
      <c r="DK91" s="180"/>
      <c r="DL91" s="176">
        <f t="shared" si="186"/>
        <v>3.1999999999999975</v>
      </c>
      <c r="DM91" s="141"/>
      <c r="DN91" s="141">
        <v>0.16</v>
      </c>
      <c r="DO91" s="177">
        <f t="shared" si="187"/>
        <v>3.0399999999999974</v>
      </c>
      <c r="DP91" s="137"/>
      <c r="DQ91" s="141"/>
      <c r="DR91" s="141">
        <v>0.16</v>
      </c>
      <c r="DS91" s="177">
        <f t="shared" si="188"/>
        <v>2.8799999999999972</v>
      </c>
      <c r="DT91" s="137"/>
      <c r="DU91" s="141"/>
      <c r="DV91" s="141"/>
      <c r="DW91" s="177">
        <f t="shared" si="189"/>
        <v>2.8799999999999972</v>
      </c>
      <c r="DX91" s="141"/>
      <c r="DY91" s="141">
        <v>0.16</v>
      </c>
      <c r="DZ91" s="177">
        <f t="shared" si="190"/>
        <v>2.7199999999999971</v>
      </c>
      <c r="EA91" s="138"/>
      <c r="EB91" s="138">
        <v>0.16</v>
      </c>
      <c r="EC91" s="175">
        <f t="shared" ref="EC91:EC135" si="299">DZ91+EA91-EB91</f>
        <v>2.5599999999999969</v>
      </c>
      <c r="ED91" s="137"/>
      <c r="EE91" s="138"/>
      <c r="EF91" s="138">
        <v>0.16</v>
      </c>
      <c r="EG91" s="174">
        <f t="shared" si="192"/>
        <v>2.3999999999999968</v>
      </c>
      <c r="EH91" s="138"/>
      <c r="EI91" s="138">
        <v>0.16</v>
      </c>
      <c r="EJ91" s="174">
        <f t="shared" si="193"/>
        <v>2.2399999999999967</v>
      </c>
      <c r="EK91" s="231"/>
      <c r="EL91" s="231">
        <v>0.16</v>
      </c>
      <c r="EM91" s="182">
        <f t="shared" si="194"/>
        <v>2.0799999999999965</v>
      </c>
      <c r="EN91" s="137"/>
      <c r="EO91" s="231"/>
      <c r="EP91" s="231">
        <v>0.5</v>
      </c>
      <c r="EQ91" s="182">
        <f t="shared" si="195"/>
        <v>1.5799999999999965</v>
      </c>
      <c r="ER91" s="232"/>
      <c r="ES91" s="232">
        <v>0.16</v>
      </c>
      <c r="ET91" s="184">
        <f t="shared" si="196"/>
        <v>1.4199999999999966</v>
      </c>
      <c r="EU91" s="137"/>
      <c r="EV91" s="232"/>
      <c r="EW91" s="232">
        <v>0.16</v>
      </c>
      <c r="EX91" s="184">
        <f t="shared" si="197"/>
        <v>1.2599999999999967</v>
      </c>
      <c r="EY91" s="233"/>
      <c r="EZ91" s="231"/>
      <c r="FA91" s="231">
        <v>0.16</v>
      </c>
      <c r="FB91" s="184">
        <f t="shared" si="198"/>
        <v>1.0999999999999968</v>
      </c>
      <c r="FC91" s="231"/>
      <c r="FD91" s="231">
        <v>0.16</v>
      </c>
      <c r="FE91" s="182">
        <f t="shared" si="199"/>
        <v>0.93999999999999673</v>
      </c>
      <c r="FF91" s="231"/>
      <c r="FG91" s="231">
        <v>0.16</v>
      </c>
      <c r="FH91" s="182">
        <f t="shared" si="200"/>
        <v>0.7799999999999967</v>
      </c>
      <c r="FI91" s="231"/>
      <c r="FJ91" s="231">
        <v>0.16</v>
      </c>
      <c r="FK91" s="182">
        <f t="shared" si="201"/>
        <v>0.61999999999999666</v>
      </c>
      <c r="FL91" s="231"/>
      <c r="FM91" s="231">
        <v>0.16</v>
      </c>
      <c r="FN91" s="182">
        <f t="shared" si="202"/>
        <v>0.45999999999999663</v>
      </c>
      <c r="FO91" s="137"/>
      <c r="FP91" s="231"/>
      <c r="FQ91" s="231">
        <v>0.16</v>
      </c>
      <c r="FR91" s="182">
        <f t="shared" si="203"/>
        <v>0.2999999999999966</v>
      </c>
      <c r="FS91" s="137"/>
      <c r="FT91" s="231"/>
      <c r="FU91" s="231">
        <v>0.16</v>
      </c>
      <c r="FV91" s="182">
        <f t="shared" si="204"/>
        <v>0.1399999999999966</v>
      </c>
      <c r="FW91" s="137"/>
      <c r="FX91" s="231"/>
      <c r="FY91" s="231"/>
      <c r="FZ91" s="182">
        <f t="shared" si="205"/>
        <v>0.1399999999999966</v>
      </c>
      <c r="GA91" s="231"/>
      <c r="GB91" s="231">
        <v>0.14000000000000001</v>
      </c>
      <c r="GC91" s="182">
        <f>FZ91+GA91-GB91</f>
        <v>-3.4139358007223564E-15</v>
      </c>
      <c r="GD91" s="231"/>
      <c r="GE91" s="231"/>
      <c r="GF91" s="337">
        <f>GC91+GD91-GE91</f>
        <v>-3.4139358007223564E-15</v>
      </c>
      <c r="GG91" s="137"/>
      <c r="GH91" s="231">
        <v>4</v>
      </c>
      <c r="GI91" s="231"/>
      <c r="GJ91" s="188">
        <f t="shared" si="269"/>
        <v>3.9999999999999964</v>
      </c>
      <c r="GK91" s="137"/>
      <c r="GL91" s="231"/>
      <c r="GM91" s="231"/>
      <c r="GN91" s="182">
        <f t="shared" si="270"/>
        <v>3.9999999999999964</v>
      </c>
      <c r="GO91" s="231"/>
      <c r="GP91" s="231">
        <v>0.16</v>
      </c>
      <c r="GQ91" s="182">
        <f t="shared" si="208"/>
        <v>3.8399999999999963</v>
      </c>
      <c r="GR91" s="231"/>
      <c r="GS91" s="231">
        <v>0.16</v>
      </c>
      <c r="GT91" s="182">
        <f t="shared" si="209"/>
        <v>3.6799999999999962</v>
      </c>
      <c r="GU91" s="231"/>
      <c r="GV91" s="231">
        <v>0.16</v>
      </c>
      <c r="GW91" s="182">
        <f t="shared" si="210"/>
        <v>3.519999999999996</v>
      </c>
      <c r="GX91" s="231"/>
      <c r="GY91" s="231">
        <v>0.16</v>
      </c>
      <c r="GZ91" s="182">
        <f t="shared" si="211"/>
        <v>3.3599999999999959</v>
      </c>
      <c r="HA91" s="138"/>
      <c r="HB91" s="231">
        <v>0.16</v>
      </c>
      <c r="HC91" s="182">
        <f t="shared" si="212"/>
        <v>3.1999999999999957</v>
      </c>
      <c r="HD91" s="138"/>
      <c r="HE91" s="231">
        <v>0.16</v>
      </c>
      <c r="HF91" s="182">
        <f t="shared" si="213"/>
        <v>3.0399999999999956</v>
      </c>
      <c r="HG91" s="231"/>
      <c r="HH91" s="231">
        <v>0.16</v>
      </c>
      <c r="HI91" s="182">
        <f t="shared" si="154"/>
        <v>2.8799999999999955</v>
      </c>
      <c r="HJ91" s="231"/>
      <c r="HK91" s="231"/>
      <c r="HL91" s="182">
        <f t="shared" si="155"/>
        <v>2.8799999999999955</v>
      </c>
      <c r="HM91" s="137"/>
      <c r="HN91" s="231"/>
      <c r="HO91" s="231">
        <v>0.16</v>
      </c>
      <c r="HP91" s="182">
        <f t="shared" si="214"/>
        <v>2.7199999999999953</v>
      </c>
      <c r="HQ91" s="231"/>
      <c r="HR91" s="231"/>
      <c r="HS91" s="231">
        <v>0.16</v>
      </c>
      <c r="HT91" s="182">
        <f t="shared" si="215"/>
        <v>2.5599999999999952</v>
      </c>
      <c r="HU91" s="231"/>
      <c r="HV91" s="231"/>
      <c r="HW91" s="231">
        <v>0.16</v>
      </c>
      <c r="HX91" s="182">
        <f t="shared" si="216"/>
        <v>2.399999999999995</v>
      </c>
      <c r="HY91" s="231"/>
      <c r="HZ91" s="231">
        <v>0.16</v>
      </c>
      <c r="IA91" s="182">
        <f t="shared" si="217"/>
        <v>2.2399999999999949</v>
      </c>
      <c r="IB91" s="231"/>
      <c r="IC91" s="231">
        <v>0.16</v>
      </c>
      <c r="ID91" s="182">
        <f t="shared" si="218"/>
        <v>2.0799999999999947</v>
      </c>
      <c r="IE91" s="138"/>
      <c r="IF91" s="138">
        <v>0.16</v>
      </c>
      <c r="IG91" s="175">
        <f t="shared" si="219"/>
        <v>1.9199999999999948</v>
      </c>
      <c r="IH91" s="137"/>
      <c r="II91" s="138"/>
      <c r="IJ91" s="138">
        <v>0.16</v>
      </c>
      <c r="IK91" s="175">
        <f t="shared" si="220"/>
        <v>1.7599999999999949</v>
      </c>
      <c r="IL91" s="137"/>
      <c r="IM91" s="231"/>
      <c r="IN91" s="231">
        <v>0.16</v>
      </c>
      <c r="IO91" s="182">
        <f t="shared" si="221"/>
        <v>1.599999999999995</v>
      </c>
      <c r="IP91" s="231"/>
      <c r="IQ91" s="231">
        <v>0.16</v>
      </c>
      <c r="IR91" s="182">
        <f t="shared" si="156"/>
        <v>1.4399999999999951</v>
      </c>
      <c r="IS91" s="231"/>
      <c r="IT91" s="231"/>
      <c r="IU91" s="182">
        <f t="shared" si="157"/>
        <v>1.4399999999999951</v>
      </c>
      <c r="IV91" s="231"/>
      <c r="IW91" s="231">
        <v>0.16</v>
      </c>
      <c r="IX91" s="182">
        <f t="shared" si="158"/>
        <v>1.2799999999999951</v>
      </c>
      <c r="IY91" s="234"/>
      <c r="IZ91" s="234">
        <v>0.16</v>
      </c>
      <c r="JA91" s="189">
        <f t="shared" si="159"/>
        <v>1.1199999999999952</v>
      </c>
      <c r="JB91" s="234"/>
      <c r="JC91" s="234">
        <v>0.16</v>
      </c>
      <c r="JD91" s="189">
        <f t="shared" si="222"/>
        <v>0.95999999999999519</v>
      </c>
      <c r="JE91" s="234"/>
      <c r="JF91" s="234">
        <v>0.16</v>
      </c>
      <c r="JG91" s="189">
        <f t="shared" si="223"/>
        <v>0.79999999999999516</v>
      </c>
      <c r="JH91" s="141"/>
      <c r="JI91" s="141">
        <v>0.16</v>
      </c>
      <c r="JJ91" s="190">
        <f t="shared" si="224"/>
        <v>0.63999999999999513</v>
      </c>
      <c r="JK91" s="137"/>
      <c r="JL91" s="141"/>
      <c r="JM91" s="141">
        <v>0.16</v>
      </c>
      <c r="JN91" s="190">
        <f t="shared" si="225"/>
        <v>0.4799999999999951</v>
      </c>
      <c r="JO91" s="137"/>
      <c r="JP91" s="235">
        <v>3.52</v>
      </c>
      <c r="JQ91" s="235">
        <v>0.16</v>
      </c>
      <c r="JR91" s="191">
        <f t="shared" si="226"/>
        <v>3.839999999999995</v>
      </c>
      <c r="JS91" s="155"/>
      <c r="JT91" s="236"/>
      <c r="JU91" s="236"/>
      <c r="JV91" s="194">
        <f t="shared" si="227"/>
        <v>3.839999999999995</v>
      </c>
      <c r="JW91" s="235"/>
      <c r="JX91" s="235">
        <v>0.16</v>
      </c>
      <c r="JY91" s="194">
        <f t="shared" si="228"/>
        <v>3.6799999999999948</v>
      </c>
      <c r="JZ91" s="138"/>
      <c r="KA91" s="138">
        <v>0.16</v>
      </c>
      <c r="KB91" s="190">
        <f t="shared" si="229"/>
        <v>3.5199999999999947</v>
      </c>
      <c r="KC91" s="155"/>
      <c r="KD91" s="138"/>
      <c r="KE91" s="138">
        <v>0.16</v>
      </c>
      <c r="KF91" s="190">
        <f t="shared" si="230"/>
        <v>3.3599999999999945</v>
      </c>
      <c r="KG91" s="234"/>
      <c r="KH91" s="234">
        <v>0.16</v>
      </c>
      <c r="KI91" s="191">
        <f t="shared" si="231"/>
        <v>3.1999999999999944</v>
      </c>
      <c r="KJ91" s="155"/>
      <c r="KK91" s="234"/>
      <c r="KL91" s="234">
        <v>0.16</v>
      </c>
      <c r="KM91" s="191">
        <f t="shared" si="232"/>
        <v>3.0399999999999943</v>
      </c>
      <c r="KN91" s="155"/>
      <c r="KO91" s="234"/>
      <c r="KP91" s="234">
        <v>0.16</v>
      </c>
      <c r="KQ91" s="191">
        <f t="shared" si="233"/>
        <v>2.8799999999999941</v>
      </c>
      <c r="KR91" s="138"/>
      <c r="KS91" s="138">
        <v>0.16</v>
      </c>
      <c r="KT91" s="174">
        <f t="shared" si="234"/>
        <v>2.719999999999994</v>
      </c>
      <c r="KU91" s="138"/>
      <c r="KV91" s="138"/>
      <c r="KW91" s="138">
        <v>0.16</v>
      </c>
      <c r="KX91" s="194">
        <f t="shared" si="235"/>
        <v>2.5599999999999938</v>
      </c>
      <c r="KY91" s="236"/>
      <c r="KZ91" s="236"/>
      <c r="LA91" s="236">
        <v>0.16</v>
      </c>
      <c r="LB91" s="194">
        <f t="shared" si="236"/>
        <v>2.3999999999999937</v>
      </c>
      <c r="LC91" s="236"/>
      <c r="LD91" s="236">
        <v>0.16</v>
      </c>
      <c r="LE91" s="194">
        <f t="shared" si="160"/>
        <v>2.2399999999999936</v>
      </c>
      <c r="LF91" s="138"/>
      <c r="LG91" s="138">
        <v>0.16</v>
      </c>
      <c r="LH91" s="174">
        <f t="shared" si="161"/>
        <v>2.0799999999999934</v>
      </c>
      <c r="LI91" s="237"/>
      <c r="LJ91" s="237">
        <v>0.16</v>
      </c>
      <c r="LK91" s="196">
        <f t="shared" si="237"/>
        <v>1.9199999999999935</v>
      </c>
      <c r="LL91" s="138"/>
      <c r="LM91" s="138"/>
      <c r="LN91" s="138">
        <v>0.16</v>
      </c>
      <c r="LO91" s="174">
        <f t="shared" si="238"/>
        <v>1.7599999999999936</v>
      </c>
      <c r="LP91" s="138"/>
      <c r="LQ91" s="138"/>
      <c r="LR91" s="138">
        <v>0.16</v>
      </c>
      <c r="LS91" s="174">
        <f t="shared" si="239"/>
        <v>1.5999999999999936</v>
      </c>
      <c r="LT91" s="238"/>
      <c r="LU91" s="138"/>
      <c r="LV91" s="138">
        <v>0.16</v>
      </c>
      <c r="LW91" s="174">
        <f t="shared" si="240"/>
        <v>1.4399999999999937</v>
      </c>
      <c r="LX91" s="238"/>
      <c r="LY91" s="138"/>
      <c r="LZ91" s="138">
        <v>0.16</v>
      </c>
      <c r="MA91" s="174">
        <f t="shared" si="241"/>
        <v>1.2799999999999938</v>
      </c>
      <c r="MB91" s="238"/>
      <c r="MC91" s="138"/>
      <c r="MD91" s="138">
        <v>0.16</v>
      </c>
      <c r="ME91" s="174">
        <f t="shared" si="242"/>
        <v>1.1199999999999939</v>
      </c>
      <c r="MF91" s="238"/>
      <c r="MG91" s="231"/>
      <c r="MH91" s="231"/>
      <c r="MI91" s="182">
        <f t="shared" si="243"/>
        <v>1.1199999999999939</v>
      </c>
      <c r="MJ91" s="239"/>
      <c r="MK91" s="231"/>
      <c r="ML91" s="231">
        <v>0.16</v>
      </c>
      <c r="MM91" s="182">
        <f t="shared" si="244"/>
        <v>0.95999999999999386</v>
      </c>
      <c r="MN91" s="239"/>
      <c r="MO91" s="138"/>
      <c r="MP91" s="138">
        <v>0.16</v>
      </c>
      <c r="MQ91" s="174">
        <f t="shared" si="245"/>
        <v>0.79999999999999383</v>
      </c>
      <c r="MR91" s="238"/>
      <c r="MS91" s="138"/>
      <c r="MT91" s="138">
        <v>0.16</v>
      </c>
      <c r="MU91" s="174">
        <f t="shared" si="246"/>
        <v>0.6399999999999938</v>
      </c>
      <c r="MV91" s="238"/>
      <c r="MW91" s="138"/>
      <c r="MX91" s="138">
        <v>0.16</v>
      </c>
      <c r="MY91" s="174">
        <f t="shared" si="247"/>
        <v>0.47999999999999376</v>
      </c>
      <c r="MZ91" s="238"/>
      <c r="NA91" s="240"/>
      <c r="NB91" s="240">
        <v>0.16</v>
      </c>
      <c r="NC91" s="201">
        <f t="shared" si="271"/>
        <v>0.31999999999999373</v>
      </c>
      <c r="ND91" s="241"/>
      <c r="NE91" s="240"/>
      <c r="NF91" s="240">
        <v>0.16</v>
      </c>
      <c r="NG91" s="201">
        <f t="shared" si="272"/>
        <v>0.15999999999999373</v>
      </c>
      <c r="NH91" s="241"/>
      <c r="NI91" s="240">
        <v>3.84</v>
      </c>
      <c r="NJ91" s="240">
        <v>0.16</v>
      </c>
      <c r="NK91" s="201">
        <f t="shared" si="273"/>
        <v>3.8399999999999936</v>
      </c>
      <c r="NL91" s="241"/>
      <c r="NM91" s="240"/>
      <c r="NN91" s="240">
        <v>0.16</v>
      </c>
      <c r="NO91" s="201">
        <f t="shared" si="274"/>
        <v>3.6799999999999935</v>
      </c>
      <c r="NP91" s="241"/>
      <c r="NQ91" s="234"/>
      <c r="NR91" s="234">
        <v>0.16</v>
      </c>
      <c r="NS91" s="189">
        <f t="shared" si="275"/>
        <v>3.5199999999999934</v>
      </c>
      <c r="NT91" s="242"/>
      <c r="NU91" s="234"/>
      <c r="NV91" s="234">
        <v>0.14000000000000001</v>
      </c>
      <c r="NW91" s="189">
        <f t="shared" si="248"/>
        <v>3.3799999999999932</v>
      </c>
      <c r="NX91" s="242"/>
      <c r="NY91" s="234"/>
      <c r="NZ91" s="234">
        <v>0.14000000000000001</v>
      </c>
      <c r="OA91" s="189">
        <f t="shared" si="249"/>
        <v>3.2399999999999931</v>
      </c>
      <c r="OB91" s="242"/>
      <c r="OC91" s="234"/>
      <c r="OD91" s="234">
        <v>0.14000000000000001</v>
      </c>
      <c r="OE91" s="189">
        <f t="shared" si="250"/>
        <v>3.099999999999993</v>
      </c>
      <c r="OF91" s="242"/>
      <c r="OG91" s="234"/>
      <c r="OH91" s="234"/>
      <c r="OI91" s="189">
        <f t="shared" si="251"/>
        <v>3.099999999999993</v>
      </c>
      <c r="OJ91" s="242"/>
      <c r="OK91" s="234"/>
      <c r="OL91" s="234">
        <v>0.14000000000000001</v>
      </c>
      <c r="OM91" s="189">
        <f t="shared" si="252"/>
        <v>2.9599999999999929</v>
      </c>
      <c r="ON91" s="242"/>
      <c r="OO91" s="234"/>
      <c r="OP91" s="234">
        <v>0.14000000000000001</v>
      </c>
      <c r="OQ91" s="189">
        <f t="shared" si="276"/>
        <v>2.8199999999999927</v>
      </c>
      <c r="OR91" s="242"/>
      <c r="OS91" s="234"/>
      <c r="OT91" s="234">
        <v>0.14000000000000001</v>
      </c>
      <c r="OU91" s="189">
        <f>OQ91+OS91-OT91</f>
        <v>2.6799999999999926</v>
      </c>
      <c r="OV91" s="242"/>
      <c r="OW91" s="234"/>
      <c r="OX91" s="234">
        <v>0.14000000000000001</v>
      </c>
      <c r="OY91" s="189">
        <f>OU91+OW91-OX91</f>
        <v>2.5399999999999925</v>
      </c>
      <c r="OZ91" s="242"/>
      <c r="PA91" s="234"/>
      <c r="PB91" s="234">
        <v>0.14000000000000001</v>
      </c>
      <c r="PC91" s="189">
        <f>OY91+PA91-PB91</f>
        <v>2.3999999999999924</v>
      </c>
      <c r="PD91" s="242"/>
      <c r="PE91" s="234"/>
      <c r="PF91" s="234">
        <v>0.14000000000000001</v>
      </c>
      <c r="PG91" s="189">
        <f>PC91+PE91-PF91</f>
        <v>2.2599999999999922</v>
      </c>
      <c r="PH91" s="242"/>
      <c r="PI91" s="234"/>
      <c r="PJ91" s="234">
        <v>0.14000000000000001</v>
      </c>
      <c r="PK91" s="189">
        <f>PG91+PI91-PJ91</f>
        <v>2.1199999999999921</v>
      </c>
      <c r="PL91" s="242"/>
      <c r="PM91" s="234"/>
      <c r="PN91" s="234">
        <v>0.14000000000000001</v>
      </c>
      <c r="PO91" s="189">
        <f>PK91+PM91-PN91</f>
        <v>1.979999999999992</v>
      </c>
      <c r="PP91" s="242"/>
      <c r="PQ91" s="234"/>
      <c r="PR91" s="234">
        <v>0.14000000000000001</v>
      </c>
      <c r="PS91" s="189">
        <f>PO91+PQ91-PR91</f>
        <v>1.8399999999999919</v>
      </c>
      <c r="PT91" s="242"/>
      <c r="PU91" s="234"/>
      <c r="PV91" s="234">
        <v>0.14000000000000001</v>
      </c>
      <c r="PW91" s="189">
        <f>PS91+PU91-PV91</f>
        <v>1.6999999999999917</v>
      </c>
      <c r="PX91" s="242"/>
      <c r="PY91" s="234"/>
      <c r="PZ91" s="234">
        <v>0.14000000000000001</v>
      </c>
      <c r="QA91" s="189">
        <f>PW91+PY91-PZ91</f>
        <v>1.5599999999999916</v>
      </c>
      <c r="QB91" s="242"/>
      <c r="QC91" s="234"/>
      <c r="QD91" s="234">
        <v>0.14000000000000001</v>
      </c>
      <c r="QE91" s="189">
        <f>QA91+QC91-QD91</f>
        <v>1.4199999999999915</v>
      </c>
      <c r="QF91" s="242"/>
      <c r="QG91" s="234"/>
      <c r="QH91" s="234"/>
      <c r="QI91" s="189">
        <f>QE91+QG91-QH91</f>
        <v>1.4199999999999915</v>
      </c>
      <c r="QJ91" s="242"/>
      <c r="QK91" s="234"/>
      <c r="QL91" s="234">
        <v>0.14000000000000001</v>
      </c>
      <c r="QM91" s="189">
        <f>QI91+QK91-QL91</f>
        <v>1.2799999999999914</v>
      </c>
      <c r="QN91" s="242"/>
      <c r="QO91" s="234"/>
      <c r="QP91" s="234">
        <v>0.14000000000000001</v>
      </c>
      <c r="QQ91" s="189">
        <f>QM91+QO91-QP91</f>
        <v>1.1399999999999912</v>
      </c>
      <c r="QR91" s="242"/>
      <c r="QS91" s="203"/>
      <c r="QT91" s="234">
        <v>0.14000000000000001</v>
      </c>
      <c r="QU91" s="189">
        <f>QQ91+QS91-QT91</f>
        <v>0.99999999999999123</v>
      </c>
      <c r="QV91" s="242"/>
      <c r="QW91" s="203"/>
      <c r="QX91" s="234">
        <v>0.14000000000000001</v>
      </c>
      <c r="QY91" s="189">
        <f>QU91+QW91-QX91</f>
        <v>0.85999999999999122</v>
      </c>
      <c r="QZ91" s="242"/>
      <c r="RA91" s="203"/>
      <c r="RB91" s="234">
        <v>0.14000000000000001</v>
      </c>
      <c r="RC91" s="189">
        <f>QY91+RA91-RB91</f>
        <v>0.7199999999999912</v>
      </c>
      <c r="RD91" s="242"/>
      <c r="RE91" s="203"/>
      <c r="RF91" s="234">
        <v>0.14000000000000001</v>
      </c>
      <c r="RG91" s="189">
        <f>RC91+RE91-RF91</f>
        <v>0.57999999999999119</v>
      </c>
      <c r="RH91" s="242"/>
      <c r="RI91" s="203"/>
      <c r="RJ91" s="234"/>
      <c r="RK91" s="189">
        <f>RG91+RI91-RJ91</f>
        <v>0.57999999999999119</v>
      </c>
      <c r="RL91" s="242"/>
      <c r="RM91" s="203"/>
      <c r="RN91" s="234">
        <v>0.14000000000000001</v>
      </c>
      <c r="RO91" s="189">
        <f>RK91+RM91-RN91</f>
        <v>0.43999999999999118</v>
      </c>
      <c r="RP91" s="242"/>
      <c r="RQ91" s="203"/>
      <c r="RR91" s="234">
        <v>0.14000000000000001</v>
      </c>
      <c r="RS91" s="189">
        <f>RO91+RQ91-RR91</f>
        <v>0.29999999999999116</v>
      </c>
      <c r="RT91" s="242"/>
      <c r="RU91" s="203">
        <v>3.7</v>
      </c>
      <c r="RV91" s="234">
        <v>0.14000000000000001</v>
      </c>
      <c r="RW91" s="189">
        <f>RS91+RU91-RV91</f>
        <v>3.859999999999991</v>
      </c>
      <c r="RX91" s="242"/>
      <c r="RY91" s="203"/>
      <c r="RZ91" s="234">
        <v>0.14000000000000001</v>
      </c>
      <c r="SA91" s="189">
        <f t="shared" si="253"/>
        <v>3.7199999999999909</v>
      </c>
      <c r="SB91" s="242"/>
      <c r="SC91" s="203"/>
      <c r="SD91" s="234">
        <v>0.14000000000000001</v>
      </c>
      <c r="SE91" s="189">
        <f t="shared" si="254"/>
        <v>3.5799999999999907</v>
      </c>
      <c r="SF91" s="242"/>
      <c r="SG91" s="203"/>
      <c r="SH91" s="234">
        <v>0.14000000000000001</v>
      </c>
      <c r="SI91" s="189">
        <f t="shared" si="255"/>
        <v>3.4399999999999906</v>
      </c>
      <c r="SJ91" s="242"/>
      <c r="SK91" s="203"/>
      <c r="SL91" s="234">
        <v>0.14000000000000001</v>
      </c>
      <c r="SM91" s="189">
        <f t="shared" si="256"/>
        <v>3.2999999999999905</v>
      </c>
      <c r="SN91" s="242"/>
      <c r="SO91" s="203"/>
      <c r="SP91" s="234">
        <v>0.14000000000000001</v>
      </c>
      <c r="SQ91" s="189">
        <f t="shared" si="257"/>
        <v>3.1599999999999904</v>
      </c>
      <c r="SR91" s="242"/>
      <c r="SS91" s="203"/>
      <c r="ST91" s="234">
        <v>0.14000000000000001</v>
      </c>
      <c r="SU91" s="189">
        <f t="shared" si="258"/>
        <v>3.0199999999999902</v>
      </c>
      <c r="SV91" s="242"/>
      <c r="SW91" s="203"/>
      <c r="SX91" s="234">
        <v>0.14000000000000001</v>
      </c>
      <c r="SY91" s="189">
        <f t="shared" si="259"/>
        <v>2.8799999999999901</v>
      </c>
      <c r="SZ91" s="242"/>
      <c r="TA91" s="203"/>
      <c r="TB91" s="234">
        <v>0.14000000000000001</v>
      </c>
      <c r="TC91" s="189">
        <f t="shared" si="260"/>
        <v>2.73999999999999</v>
      </c>
      <c r="TD91" s="242"/>
      <c r="TE91" s="204">
        <f t="shared" si="261"/>
        <v>3.680000000000001</v>
      </c>
      <c r="TF91" s="205">
        <f t="shared" si="262"/>
        <v>0.14153846153846159</v>
      </c>
      <c r="TG91" s="123"/>
      <c r="TH91" s="204">
        <f t="shared" si="263"/>
        <v>3.680000000000001</v>
      </c>
      <c r="TI91" s="205">
        <f t="shared" si="264"/>
        <v>0.14153846153846159</v>
      </c>
      <c r="TJ91" s="124"/>
      <c r="TK91" s="204">
        <f t="shared" si="265"/>
        <v>3.9400000000000013</v>
      </c>
      <c r="TL91" s="205">
        <f t="shared" si="266"/>
        <v>0.14592592592592599</v>
      </c>
      <c r="TM91" s="124"/>
      <c r="TN91" s="204">
        <f t="shared" si="267"/>
        <v>11.300000000000004</v>
      </c>
      <c r="TO91" s="205">
        <f t="shared" si="268"/>
        <v>0.14303797468354434</v>
      </c>
    </row>
    <row r="92" spans="1:535" ht="24" hidden="1" customHeight="1" x14ac:dyDescent="0.45">
      <c r="A92" s="207">
        <v>88</v>
      </c>
      <c r="B92" s="300" t="s">
        <v>375</v>
      </c>
      <c r="C92" s="127" t="s">
        <v>122</v>
      </c>
      <c r="D92" s="211">
        <v>0</v>
      </c>
      <c r="E92" s="282"/>
      <c r="F92" s="129"/>
      <c r="G92" s="211">
        <f>D92+E92-F92</f>
        <v>0</v>
      </c>
      <c r="H92" s="130"/>
      <c r="I92" s="282"/>
      <c r="J92" s="129"/>
      <c r="K92" s="211">
        <v>0</v>
      </c>
      <c r="L92" s="130"/>
      <c r="M92" s="282"/>
      <c r="N92" s="129"/>
      <c r="O92" s="211">
        <v>0</v>
      </c>
      <c r="P92" s="131"/>
      <c r="Q92" s="282"/>
      <c r="R92" s="129"/>
      <c r="S92" s="211">
        <v>0</v>
      </c>
      <c r="T92" s="130"/>
      <c r="U92" s="338"/>
      <c r="V92" s="246"/>
      <c r="W92" s="165">
        <f t="shared" si="298"/>
        <v>0</v>
      </c>
      <c r="X92" s="339"/>
      <c r="Y92" s="339"/>
      <c r="Z92" s="165">
        <f t="shared" si="162"/>
        <v>0</v>
      </c>
      <c r="AA92" s="137"/>
      <c r="AB92" s="138"/>
      <c r="AC92" s="169">
        <f t="shared" si="163"/>
        <v>0</v>
      </c>
      <c r="AD92" s="137"/>
      <c r="AE92" s="138"/>
      <c r="AF92" s="169">
        <f t="shared" si="164"/>
        <v>0</v>
      </c>
      <c r="AG92" s="138"/>
      <c r="AH92" s="138"/>
      <c r="AI92" s="170">
        <f t="shared" si="165"/>
        <v>0</v>
      </c>
      <c r="AJ92" s="137"/>
      <c r="AK92" s="137"/>
      <c r="AL92" s="141"/>
      <c r="AM92" s="172">
        <f t="shared" si="166"/>
        <v>0</v>
      </c>
      <c r="AN92" s="137"/>
      <c r="AO92" s="141"/>
      <c r="AP92" s="141"/>
      <c r="AQ92" s="172">
        <f t="shared" si="167"/>
        <v>0</v>
      </c>
      <c r="AR92" s="141"/>
      <c r="AS92" s="137"/>
      <c r="AT92" s="141"/>
      <c r="AU92" s="172">
        <f t="shared" si="168"/>
        <v>0</v>
      </c>
      <c r="AV92" s="138"/>
      <c r="AW92" s="138"/>
      <c r="AX92" s="138"/>
      <c r="AY92" s="169">
        <f t="shared" si="169"/>
        <v>0</v>
      </c>
      <c r="AZ92" s="138"/>
      <c r="BA92" s="138"/>
      <c r="BB92" s="169">
        <f t="shared" si="170"/>
        <v>0</v>
      </c>
      <c r="BC92" s="138"/>
      <c r="BD92" s="138"/>
      <c r="BE92" s="169">
        <f t="shared" si="171"/>
        <v>0</v>
      </c>
      <c r="BF92" s="138"/>
      <c r="BG92" s="138"/>
      <c r="BH92" s="174">
        <f t="shared" si="152"/>
        <v>0</v>
      </c>
      <c r="BI92" s="138"/>
      <c r="BJ92" s="138"/>
      <c r="BK92" s="174">
        <f t="shared" si="172"/>
        <v>0</v>
      </c>
      <c r="BL92" s="138"/>
      <c r="BM92" s="138"/>
      <c r="BN92" s="174">
        <f t="shared" si="173"/>
        <v>0</v>
      </c>
      <c r="BO92" s="138"/>
      <c r="BP92" s="138"/>
      <c r="BQ92" s="174">
        <f t="shared" si="174"/>
        <v>0</v>
      </c>
      <c r="BR92" s="138"/>
      <c r="BS92" s="138"/>
      <c r="BT92" s="174">
        <f t="shared" si="151"/>
        <v>0</v>
      </c>
      <c r="BU92" s="138"/>
      <c r="BV92" s="138"/>
      <c r="BW92" s="174">
        <f t="shared" si="175"/>
        <v>0</v>
      </c>
      <c r="BX92" s="138"/>
      <c r="BY92" s="138"/>
      <c r="BZ92" s="174">
        <f t="shared" si="176"/>
        <v>0</v>
      </c>
      <c r="CA92" s="138"/>
      <c r="CB92" s="138"/>
      <c r="CC92" s="175">
        <f t="shared" si="177"/>
        <v>0</v>
      </c>
      <c r="CD92" s="141"/>
      <c r="CE92" s="141"/>
      <c r="CF92" s="176">
        <f t="shared" si="178"/>
        <v>0</v>
      </c>
      <c r="CG92" s="141"/>
      <c r="CH92" s="141"/>
      <c r="CI92" s="176">
        <f t="shared" si="179"/>
        <v>0</v>
      </c>
      <c r="CJ92" s="141"/>
      <c r="CK92" s="141"/>
      <c r="CL92" s="177">
        <f t="shared" si="180"/>
        <v>0</v>
      </c>
      <c r="CM92" s="141"/>
      <c r="CN92" s="141"/>
      <c r="CO92" s="141"/>
      <c r="CP92" s="177">
        <f t="shared" si="181"/>
        <v>0</v>
      </c>
      <c r="CQ92" s="141"/>
      <c r="CR92" s="141"/>
      <c r="CS92" s="141"/>
      <c r="CT92" s="176">
        <f t="shared" si="182"/>
        <v>0</v>
      </c>
      <c r="CU92" s="230"/>
      <c r="CV92" s="141"/>
      <c r="CW92" s="141"/>
      <c r="CX92" s="176">
        <f t="shared" si="183"/>
        <v>0</v>
      </c>
      <c r="CY92" s="141"/>
      <c r="CZ92" s="141"/>
      <c r="DA92" s="141"/>
      <c r="DB92" s="176">
        <f t="shared" si="153"/>
        <v>0</v>
      </c>
      <c r="DC92" s="141"/>
      <c r="DD92" s="141"/>
      <c r="DE92" s="175">
        <f t="shared" si="184"/>
        <v>0</v>
      </c>
      <c r="DF92" s="179"/>
      <c r="DG92" s="141"/>
      <c r="DH92" s="141"/>
      <c r="DI92" s="176">
        <f t="shared" si="185"/>
        <v>0</v>
      </c>
      <c r="DJ92" s="180"/>
      <c r="DK92" s="180"/>
      <c r="DL92" s="176">
        <f t="shared" si="186"/>
        <v>0</v>
      </c>
      <c r="DM92" s="141"/>
      <c r="DN92" s="141"/>
      <c r="DO92" s="177">
        <f t="shared" si="187"/>
        <v>0</v>
      </c>
      <c r="DP92" s="137"/>
      <c r="DQ92" s="141"/>
      <c r="DR92" s="141"/>
      <c r="DS92" s="177">
        <f t="shared" si="188"/>
        <v>0</v>
      </c>
      <c r="DT92" s="137"/>
      <c r="DU92" s="141"/>
      <c r="DV92" s="141"/>
      <c r="DW92" s="177">
        <f t="shared" si="189"/>
        <v>0</v>
      </c>
      <c r="DX92" s="141"/>
      <c r="DY92" s="141"/>
      <c r="DZ92" s="177">
        <f t="shared" si="190"/>
        <v>0</v>
      </c>
      <c r="EA92" s="138"/>
      <c r="EB92" s="138"/>
      <c r="EC92" s="175">
        <f t="shared" si="299"/>
        <v>0</v>
      </c>
      <c r="ED92" s="137"/>
      <c r="EE92" s="138"/>
      <c r="EF92" s="138"/>
      <c r="EG92" s="174">
        <f t="shared" si="192"/>
        <v>0</v>
      </c>
      <c r="EH92" s="138"/>
      <c r="EI92" s="138"/>
      <c r="EJ92" s="174">
        <f t="shared" si="193"/>
        <v>0</v>
      </c>
      <c r="EK92" s="231"/>
      <c r="EL92" s="231"/>
      <c r="EM92" s="182">
        <f t="shared" si="194"/>
        <v>0</v>
      </c>
      <c r="EN92" s="137"/>
      <c r="EO92" s="231"/>
      <c r="EP92" s="231"/>
      <c r="EQ92" s="182">
        <f t="shared" si="195"/>
        <v>0</v>
      </c>
      <c r="ER92" s="232"/>
      <c r="ES92" s="232"/>
      <c r="ET92" s="184">
        <f t="shared" si="196"/>
        <v>0</v>
      </c>
      <c r="EU92" s="137"/>
      <c r="EV92" s="232"/>
      <c r="EW92" s="232"/>
      <c r="EX92" s="184">
        <f t="shared" si="197"/>
        <v>0</v>
      </c>
      <c r="EY92" s="233"/>
      <c r="EZ92" s="231"/>
      <c r="FA92" s="231"/>
      <c r="FB92" s="184">
        <f t="shared" si="198"/>
        <v>0</v>
      </c>
      <c r="FC92" s="231"/>
      <c r="FD92" s="231"/>
      <c r="FE92" s="182">
        <f t="shared" si="199"/>
        <v>0</v>
      </c>
      <c r="FF92" s="231"/>
      <c r="FG92" s="231"/>
      <c r="FH92" s="182">
        <f t="shared" si="200"/>
        <v>0</v>
      </c>
      <c r="FI92" s="231"/>
      <c r="FJ92" s="231"/>
      <c r="FK92" s="182">
        <f t="shared" si="201"/>
        <v>0</v>
      </c>
      <c r="FL92" s="231"/>
      <c r="FM92" s="231"/>
      <c r="FN92" s="182">
        <f t="shared" si="202"/>
        <v>0</v>
      </c>
      <c r="FO92" s="137"/>
      <c r="FP92" s="231"/>
      <c r="FQ92" s="231"/>
      <c r="FR92" s="182">
        <f t="shared" si="203"/>
        <v>0</v>
      </c>
      <c r="FS92" s="137"/>
      <c r="FT92" s="231"/>
      <c r="FU92" s="231"/>
      <c r="FV92" s="182">
        <f t="shared" si="204"/>
        <v>0</v>
      </c>
      <c r="FW92" s="137"/>
      <c r="FX92" s="231"/>
      <c r="FY92" s="231"/>
      <c r="FZ92" s="182">
        <f t="shared" si="205"/>
        <v>0</v>
      </c>
      <c r="GA92" s="231"/>
      <c r="GB92" s="231"/>
      <c r="GC92" s="182">
        <f t="shared" si="206"/>
        <v>0</v>
      </c>
      <c r="GD92" s="231"/>
      <c r="GE92" s="231"/>
      <c r="GF92" s="188">
        <f t="shared" ref="GF92:GF123" si="300">GC92+GD92-GE92</f>
        <v>0</v>
      </c>
      <c r="GG92" s="137"/>
      <c r="GH92" s="231"/>
      <c r="GI92" s="231"/>
      <c r="GJ92" s="188">
        <f t="shared" si="269"/>
        <v>0</v>
      </c>
      <c r="GK92" s="137"/>
      <c r="GL92" s="231"/>
      <c r="GM92" s="231"/>
      <c r="GN92" s="182">
        <f t="shared" si="270"/>
        <v>0</v>
      </c>
      <c r="GO92" s="231"/>
      <c r="GP92" s="231"/>
      <c r="GQ92" s="182">
        <f t="shared" si="208"/>
        <v>0</v>
      </c>
      <c r="GR92" s="231"/>
      <c r="GS92" s="231"/>
      <c r="GT92" s="182">
        <f t="shared" si="209"/>
        <v>0</v>
      </c>
      <c r="GU92" s="231"/>
      <c r="GV92" s="231"/>
      <c r="GW92" s="182">
        <f t="shared" si="210"/>
        <v>0</v>
      </c>
      <c r="GX92" s="231"/>
      <c r="GY92" s="231"/>
      <c r="GZ92" s="182">
        <f t="shared" si="211"/>
        <v>0</v>
      </c>
      <c r="HA92" s="138"/>
      <c r="HB92" s="231"/>
      <c r="HC92" s="182">
        <f t="shared" si="212"/>
        <v>0</v>
      </c>
      <c r="HD92" s="138"/>
      <c r="HE92" s="231"/>
      <c r="HF92" s="182">
        <f t="shared" si="213"/>
        <v>0</v>
      </c>
      <c r="HG92" s="231"/>
      <c r="HH92" s="231"/>
      <c r="HI92" s="182">
        <f t="shared" si="154"/>
        <v>0</v>
      </c>
      <c r="HJ92" s="231"/>
      <c r="HK92" s="231"/>
      <c r="HL92" s="182">
        <f t="shared" si="155"/>
        <v>0</v>
      </c>
      <c r="HM92" s="137"/>
      <c r="HN92" s="231"/>
      <c r="HO92" s="231"/>
      <c r="HP92" s="182">
        <f t="shared" si="214"/>
        <v>0</v>
      </c>
      <c r="HQ92" s="231"/>
      <c r="HR92" s="231"/>
      <c r="HS92" s="231"/>
      <c r="HT92" s="182">
        <f t="shared" si="215"/>
        <v>0</v>
      </c>
      <c r="HU92" s="231"/>
      <c r="HV92" s="231"/>
      <c r="HW92" s="231"/>
      <c r="HX92" s="182">
        <f t="shared" si="216"/>
        <v>0</v>
      </c>
      <c r="HY92" s="231"/>
      <c r="HZ92" s="231"/>
      <c r="IA92" s="182">
        <f t="shared" si="217"/>
        <v>0</v>
      </c>
      <c r="IB92" s="231"/>
      <c r="IC92" s="231"/>
      <c r="ID92" s="182">
        <f t="shared" si="218"/>
        <v>0</v>
      </c>
      <c r="IE92" s="138"/>
      <c r="IF92" s="138"/>
      <c r="IG92" s="175">
        <f t="shared" si="219"/>
        <v>0</v>
      </c>
      <c r="IH92" s="137"/>
      <c r="II92" s="138"/>
      <c r="IJ92" s="138"/>
      <c r="IK92" s="175">
        <f t="shared" si="220"/>
        <v>0</v>
      </c>
      <c r="IL92" s="137"/>
      <c r="IM92" s="231"/>
      <c r="IN92" s="231"/>
      <c r="IO92" s="182">
        <f t="shared" si="221"/>
        <v>0</v>
      </c>
      <c r="IP92" s="231"/>
      <c r="IQ92" s="231"/>
      <c r="IR92" s="182">
        <f t="shared" si="156"/>
        <v>0</v>
      </c>
      <c r="IS92" s="231"/>
      <c r="IT92" s="231"/>
      <c r="IU92" s="182">
        <f t="shared" si="157"/>
        <v>0</v>
      </c>
      <c r="IV92" s="231"/>
      <c r="IW92" s="231"/>
      <c r="IX92" s="182">
        <f t="shared" si="158"/>
        <v>0</v>
      </c>
      <c r="IY92" s="234"/>
      <c r="IZ92" s="234"/>
      <c r="JA92" s="189">
        <f t="shared" si="159"/>
        <v>0</v>
      </c>
      <c r="JB92" s="234"/>
      <c r="JC92" s="234"/>
      <c r="JD92" s="189">
        <f t="shared" si="222"/>
        <v>0</v>
      </c>
      <c r="JE92" s="234"/>
      <c r="JF92" s="234"/>
      <c r="JG92" s="189">
        <f t="shared" si="223"/>
        <v>0</v>
      </c>
      <c r="JH92" s="141"/>
      <c r="JI92" s="141"/>
      <c r="JJ92" s="190">
        <f t="shared" si="224"/>
        <v>0</v>
      </c>
      <c r="JK92" s="137"/>
      <c r="JL92" s="141"/>
      <c r="JM92" s="141"/>
      <c r="JN92" s="190">
        <f t="shared" si="225"/>
        <v>0</v>
      </c>
      <c r="JO92" s="137"/>
      <c r="JP92" s="235"/>
      <c r="JQ92" s="235"/>
      <c r="JR92" s="191">
        <f t="shared" si="226"/>
        <v>0</v>
      </c>
      <c r="JS92" s="155"/>
      <c r="JT92" s="236"/>
      <c r="JU92" s="236"/>
      <c r="JV92" s="194">
        <f t="shared" si="227"/>
        <v>0</v>
      </c>
      <c r="JW92" s="235"/>
      <c r="JX92" s="235"/>
      <c r="JY92" s="194">
        <f t="shared" si="228"/>
        <v>0</v>
      </c>
      <c r="JZ92" s="138"/>
      <c r="KA92" s="138"/>
      <c r="KB92" s="190">
        <f t="shared" si="229"/>
        <v>0</v>
      </c>
      <c r="KC92" s="155"/>
      <c r="KD92" s="138"/>
      <c r="KE92" s="138"/>
      <c r="KF92" s="190">
        <f t="shared" si="230"/>
        <v>0</v>
      </c>
      <c r="KG92" s="234"/>
      <c r="KH92" s="234"/>
      <c r="KI92" s="191">
        <f t="shared" si="231"/>
        <v>0</v>
      </c>
      <c r="KJ92" s="155"/>
      <c r="KK92" s="234"/>
      <c r="KL92" s="234"/>
      <c r="KM92" s="191">
        <f t="shared" si="232"/>
        <v>0</v>
      </c>
      <c r="KN92" s="155"/>
      <c r="KO92" s="234"/>
      <c r="KP92" s="234"/>
      <c r="KQ92" s="191">
        <f t="shared" si="233"/>
        <v>0</v>
      </c>
      <c r="KR92" s="138"/>
      <c r="KS92" s="138"/>
      <c r="KT92" s="174">
        <f t="shared" si="234"/>
        <v>0</v>
      </c>
      <c r="KU92" s="138"/>
      <c r="KV92" s="138"/>
      <c r="KW92" s="138"/>
      <c r="KX92" s="194">
        <f t="shared" si="235"/>
        <v>0</v>
      </c>
      <c r="KY92" s="236"/>
      <c r="KZ92" s="236"/>
      <c r="LA92" s="236"/>
      <c r="LB92" s="194">
        <f t="shared" si="236"/>
        <v>0</v>
      </c>
      <c r="LC92" s="236"/>
      <c r="LD92" s="236"/>
      <c r="LE92" s="194">
        <f t="shared" si="160"/>
        <v>0</v>
      </c>
      <c r="LF92" s="138"/>
      <c r="LG92" s="138"/>
      <c r="LH92" s="174">
        <f t="shared" si="161"/>
        <v>0</v>
      </c>
      <c r="LI92" s="237"/>
      <c r="LJ92" s="237"/>
      <c r="LK92" s="196">
        <f t="shared" si="237"/>
        <v>0</v>
      </c>
      <c r="LL92" s="138"/>
      <c r="LM92" s="138"/>
      <c r="LN92" s="138"/>
      <c r="LO92" s="174">
        <f t="shared" si="238"/>
        <v>0</v>
      </c>
      <c r="LP92" s="138"/>
      <c r="LQ92" s="138"/>
      <c r="LR92" s="138"/>
      <c r="LS92" s="174">
        <f t="shared" si="239"/>
        <v>0</v>
      </c>
      <c r="LT92" s="238"/>
      <c r="LU92" s="138"/>
      <c r="LV92" s="138"/>
      <c r="LW92" s="174">
        <f t="shared" si="240"/>
        <v>0</v>
      </c>
      <c r="LX92" s="238"/>
      <c r="LY92" s="138"/>
      <c r="LZ92" s="138"/>
      <c r="MA92" s="174">
        <f t="shared" si="241"/>
        <v>0</v>
      </c>
      <c r="MB92" s="238"/>
      <c r="MC92" s="138"/>
      <c r="MD92" s="138"/>
      <c r="ME92" s="174">
        <f t="shared" si="242"/>
        <v>0</v>
      </c>
      <c r="MF92" s="238"/>
      <c r="MG92" s="231"/>
      <c r="MH92" s="231"/>
      <c r="MI92" s="182">
        <f t="shared" si="243"/>
        <v>0</v>
      </c>
      <c r="MJ92" s="239"/>
      <c r="MK92" s="231"/>
      <c r="ML92" s="231"/>
      <c r="MM92" s="182">
        <f t="shared" si="244"/>
        <v>0</v>
      </c>
      <c r="MN92" s="239"/>
      <c r="MO92" s="138"/>
      <c r="MP92" s="138"/>
      <c r="MQ92" s="174">
        <f t="shared" si="245"/>
        <v>0</v>
      </c>
      <c r="MR92" s="238"/>
      <c r="MS92" s="138"/>
      <c r="MT92" s="138"/>
      <c r="MU92" s="174">
        <f t="shared" si="246"/>
        <v>0</v>
      </c>
      <c r="MV92" s="238"/>
      <c r="MW92" s="138"/>
      <c r="MX92" s="138"/>
      <c r="MY92" s="174">
        <f t="shared" si="247"/>
        <v>0</v>
      </c>
      <c r="MZ92" s="238"/>
      <c r="NA92" s="240"/>
      <c r="NB92" s="240"/>
      <c r="NC92" s="201">
        <f t="shared" si="271"/>
        <v>0</v>
      </c>
      <c r="ND92" s="241"/>
      <c r="NE92" s="240"/>
      <c r="NF92" s="240"/>
      <c r="NG92" s="201">
        <f t="shared" si="272"/>
        <v>0</v>
      </c>
      <c r="NH92" s="241"/>
      <c r="NI92" s="240"/>
      <c r="NJ92" s="240"/>
      <c r="NK92" s="201">
        <f t="shared" si="273"/>
        <v>0</v>
      </c>
      <c r="NL92" s="241"/>
      <c r="NM92" s="240"/>
      <c r="NN92" s="240"/>
      <c r="NO92" s="201">
        <f t="shared" si="274"/>
        <v>0</v>
      </c>
      <c r="NP92" s="241"/>
      <c r="NQ92" s="234"/>
      <c r="NR92" s="234"/>
      <c r="NS92" s="189">
        <f t="shared" si="275"/>
        <v>0</v>
      </c>
      <c r="NT92" s="242"/>
      <c r="NU92" s="234"/>
      <c r="NV92" s="234"/>
      <c r="NW92" s="189">
        <f t="shared" si="248"/>
        <v>0</v>
      </c>
      <c r="NX92" s="242"/>
      <c r="NY92" s="234"/>
      <c r="NZ92" s="234"/>
      <c r="OA92" s="189">
        <f t="shared" si="249"/>
        <v>0</v>
      </c>
      <c r="OB92" s="242"/>
      <c r="OC92" s="234"/>
      <c r="OD92" s="234"/>
      <c r="OE92" s="189">
        <f t="shared" si="250"/>
        <v>0</v>
      </c>
      <c r="OF92" s="242"/>
      <c r="OG92" s="234"/>
      <c r="OH92" s="234"/>
      <c r="OI92" s="189">
        <f t="shared" si="251"/>
        <v>0</v>
      </c>
      <c r="OJ92" s="242"/>
      <c r="OK92" s="234"/>
      <c r="OL92" s="234"/>
      <c r="OM92" s="189">
        <f t="shared" si="252"/>
        <v>0</v>
      </c>
      <c r="ON92" s="242"/>
      <c r="OO92" s="234"/>
      <c r="OP92" s="234"/>
      <c r="OQ92" s="189">
        <f t="shared" si="276"/>
        <v>0</v>
      </c>
      <c r="OR92" s="242"/>
      <c r="OS92" s="234"/>
      <c r="OT92" s="234"/>
      <c r="OU92" s="189">
        <f>OQ92+OS92-OT92</f>
        <v>0</v>
      </c>
      <c r="OV92" s="242"/>
      <c r="OW92" s="234"/>
      <c r="OX92" s="234"/>
      <c r="OY92" s="189">
        <f>OU92+OW92-OX92</f>
        <v>0</v>
      </c>
      <c r="OZ92" s="242"/>
      <c r="PA92" s="234"/>
      <c r="PB92" s="234"/>
      <c r="PC92" s="189">
        <f>OY92+PA92-PB92</f>
        <v>0</v>
      </c>
      <c r="PD92" s="242"/>
      <c r="PE92" s="234"/>
      <c r="PF92" s="234"/>
      <c r="PG92" s="189">
        <f>PC92+PE92-PF92</f>
        <v>0</v>
      </c>
      <c r="PH92" s="242"/>
      <c r="PI92" s="234"/>
      <c r="PJ92" s="234"/>
      <c r="PK92" s="189">
        <f>PG92+PI92-PJ92</f>
        <v>0</v>
      </c>
      <c r="PL92" s="242"/>
      <c r="PM92" s="234"/>
      <c r="PN92" s="234"/>
      <c r="PO92" s="189">
        <f>PK92+PM92-PN92</f>
        <v>0</v>
      </c>
      <c r="PP92" s="242"/>
      <c r="PQ92" s="234"/>
      <c r="PR92" s="234"/>
      <c r="PS92" s="189">
        <f>PO92+PQ92-PR92</f>
        <v>0</v>
      </c>
      <c r="PT92" s="242"/>
      <c r="PU92" s="234"/>
      <c r="PV92" s="234"/>
      <c r="PW92" s="189">
        <f>PS92+PU92-PV92</f>
        <v>0</v>
      </c>
      <c r="PX92" s="242"/>
      <c r="PY92" s="234"/>
      <c r="PZ92" s="234"/>
      <c r="QA92" s="189">
        <f>PW92+PY92-PZ92</f>
        <v>0</v>
      </c>
      <c r="QB92" s="242"/>
      <c r="QC92" s="234"/>
      <c r="QD92" s="234"/>
      <c r="QE92" s="189">
        <f>QA92+QC92-QD92</f>
        <v>0</v>
      </c>
      <c r="QF92" s="242"/>
      <c r="QG92" s="234"/>
      <c r="QH92" s="234"/>
      <c r="QI92" s="189">
        <f>QE92+QG92-QH92</f>
        <v>0</v>
      </c>
      <c r="QJ92" s="242"/>
      <c r="QK92" s="234"/>
      <c r="QL92" s="234"/>
      <c r="QM92" s="189">
        <f>QI92+QK92-QL92</f>
        <v>0</v>
      </c>
      <c r="QN92" s="242"/>
      <c r="QO92" s="234"/>
      <c r="QP92" s="234"/>
      <c r="QQ92" s="189">
        <f>QM92+QO92-QP92</f>
        <v>0</v>
      </c>
      <c r="QR92" s="242"/>
      <c r="QS92" s="203"/>
      <c r="QT92" s="234"/>
      <c r="QU92" s="189">
        <f>QQ92+QS92-QT92</f>
        <v>0</v>
      </c>
      <c r="QV92" s="242"/>
      <c r="QW92" s="203"/>
      <c r="QX92" s="234"/>
      <c r="QY92" s="189">
        <f>QU92+QW92-QX92</f>
        <v>0</v>
      </c>
      <c r="QZ92" s="242"/>
      <c r="RA92" s="203"/>
      <c r="RB92" s="234"/>
      <c r="RC92" s="189">
        <f>QY92+RA92-RB92</f>
        <v>0</v>
      </c>
      <c r="RD92" s="242"/>
      <c r="RE92" s="203"/>
      <c r="RF92" s="234"/>
      <c r="RG92" s="189">
        <f>RC92+RE92-RF92</f>
        <v>0</v>
      </c>
      <c r="RH92" s="242"/>
      <c r="RI92" s="203"/>
      <c r="RJ92" s="234"/>
      <c r="RK92" s="189">
        <f>RG92+RI92-RJ92</f>
        <v>0</v>
      </c>
      <c r="RL92" s="242"/>
      <c r="RM92" s="203"/>
      <c r="RN92" s="234"/>
      <c r="RO92" s="189">
        <f>RK92+RM92-RN92</f>
        <v>0</v>
      </c>
      <c r="RP92" s="242"/>
      <c r="RQ92" s="203"/>
      <c r="RR92" s="234"/>
      <c r="RS92" s="189">
        <f>RO92+RQ92-RR92</f>
        <v>0</v>
      </c>
      <c r="RT92" s="242"/>
      <c r="RU92" s="203"/>
      <c r="RV92" s="234"/>
      <c r="RW92" s="189">
        <f>RS92+RU92-RV92</f>
        <v>0</v>
      </c>
      <c r="RX92" s="242"/>
      <c r="RY92" s="203"/>
      <c r="RZ92" s="234"/>
      <c r="SA92" s="189">
        <f t="shared" si="253"/>
        <v>0</v>
      </c>
      <c r="SB92" s="242"/>
      <c r="SC92" s="203"/>
      <c r="SD92" s="234"/>
      <c r="SE92" s="189">
        <f t="shared" si="254"/>
        <v>0</v>
      </c>
      <c r="SF92" s="242"/>
      <c r="SG92" s="203"/>
      <c r="SH92" s="234"/>
      <c r="SI92" s="189">
        <f t="shared" si="255"/>
        <v>0</v>
      </c>
      <c r="SJ92" s="242"/>
      <c r="SK92" s="203"/>
      <c r="SL92" s="234"/>
      <c r="SM92" s="189">
        <f t="shared" si="256"/>
        <v>0</v>
      </c>
      <c r="SN92" s="242"/>
      <c r="SO92" s="203"/>
      <c r="SP92" s="234"/>
      <c r="SQ92" s="189">
        <f t="shared" si="257"/>
        <v>0</v>
      </c>
      <c r="SR92" s="242"/>
      <c r="SS92" s="203"/>
      <c r="ST92" s="234"/>
      <c r="SU92" s="189">
        <f t="shared" si="258"/>
        <v>0</v>
      </c>
      <c r="SV92" s="242"/>
      <c r="SW92" s="203"/>
      <c r="SX92" s="234"/>
      <c r="SY92" s="189">
        <f t="shared" si="259"/>
        <v>0</v>
      </c>
      <c r="SZ92" s="242"/>
      <c r="TA92" s="203"/>
      <c r="TB92" s="234"/>
      <c r="TC92" s="189">
        <f t="shared" si="260"/>
        <v>0</v>
      </c>
      <c r="TD92" s="242"/>
      <c r="TE92" s="204">
        <f t="shared" si="261"/>
        <v>0</v>
      </c>
      <c r="TF92" s="205">
        <f t="shared" si="262"/>
        <v>0</v>
      </c>
      <c r="TG92" s="123"/>
      <c r="TH92" s="204">
        <f t="shared" si="263"/>
        <v>0</v>
      </c>
      <c r="TI92" s="205">
        <f t="shared" si="264"/>
        <v>0</v>
      </c>
      <c r="TJ92" s="124"/>
      <c r="TK92" s="204">
        <f t="shared" si="265"/>
        <v>0</v>
      </c>
      <c r="TL92" s="205">
        <f t="shared" si="266"/>
        <v>0</v>
      </c>
      <c r="TM92" s="124"/>
      <c r="TN92" s="204">
        <f t="shared" si="267"/>
        <v>0</v>
      </c>
      <c r="TO92" s="205">
        <f t="shared" si="268"/>
        <v>0</v>
      </c>
    </row>
    <row r="93" spans="1:535" ht="29.25" hidden="1" customHeight="1" x14ac:dyDescent="0.45">
      <c r="A93" s="207">
        <v>89</v>
      </c>
      <c r="B93" s="298" t="s">
        <v>376</v>
      </c>
      <c r="C93" s="222" t="s">
        <v>122</v>
      </c>
      <c r="D93" s="211">
        <v>310</v>
      </c>
      <c r="E93" s="223"/>
      <c r="F93" s="224">
        <v>110</v>
      </c>
      <c r="G93" s="211">
        <f>+D93+E93-F93</f>
        <v>200</v>
      </c>
      <c r="H93" s="225"/>
      <c r="I93" s="223"/>
      <c r="J93" s="224"/>
      <c r="K93" s="211">
        <v>200</v>
      </c>
      <c r="L93" s="225"/>
      <c r="M93" s="223"/>
      <c r="N93" s="224"/>
      <c r="O93" s="211">
        <v>200</v>
      </c>
      <c r="P93" s="226"/>
      <c r="Q93" s="223"/>
      <c r="R93" s="224"/>
      <c r="S93" s="211">
        <v>200</v>
      </c>
      <c r="T93" s="225"/>
      <c r="U93" s="227"/>
      <c r="V93" s="246"/>
      <c r="W93" s="165">
        <f t="shared" si="298"/>
        <v>200</v>
      </c>
      <c r="X93" s="229"/>
      <c r="Y93" s="229"/>
      <c r="Z93" s="165">
        <f t="shared" si="162"/>
        <v>200</v>
      </c>
      <c r="AA93" s="137"/>
      <c r="AB93" s="138"/>
      <c r="AC93" s="169">
        <f t="shared" si="163"/>
        <v>200</v>
      </c>
      <c r="AD93" s="137"/>
      <c r="AE93" s="138"/>
      <c r="AF93" s="169">
        <f t="shared" si="164"/>
        <v>200</v>
      </c>
      <c r="AG93" s="138"/>
      <c r="AH93" s="138"/>
      <c r="AI93" s="170">
        <f t="shared" si="165"/>
        <v>200</v>
      </c>
      <c r="AJ93" s="137"/>
      <c r="AK93" s="137"/>
      <c r="AL93" s="141"/>
      <c r="AM93" s="172">
        <f t="shared" si="166"/>
        <v>200</v>
      </c>
      <c r="AN93" s="137"/>
      <c r="AO93" s="141"/>
      <c r="AP93" s="141"/>
      <c r="AQ93" s="172">
        <f t="shared" si="167"/>
        <v>200</v>
      </c>
      <c r="AR93" s="141"/>
      <c r="AS93" s="137"/>
      <c r="AT93" s="141"/>
      <c r="AU93" s="172">
        <f t="shared" si="168"/>
        <v>200</v>
      </c>
      <c r="AV93" s="138"/>
      <c r="AW93" s="138"/>
      <c r="AX93" s="138"/>
      <c r="AY93" s="169">
        <f t="shared" si="169"/>
        <v>200</v>
      </c>
      <c r="AZ93" s="138"/>
      <c r="BA93" s="138"/>
      <c r="BB93" s="169">
        <f t="shared" si="170"/>
        <v>200</v>
      </c>
      <c r="BC93" s="138"/>
      <c r="BD93" s="138"/>
      <c r="BE93" s="169">
        <f t="shared" si="171"/>
        <v>200</v>
      </c>
      <c r="BF93" s="138"/>
      <c r="BG93" s="138"/>
      <c r="BH93" s="174">
        <f t="shared" si="152"/>
        <v>200</v>
      </c>
      <c r="BI93" s="138"/>
      <c r="BJ93" s="138">
        <v>40</v>
      </c>
      <c r="BK93" s="174">
        <f t="shared" si="172"/>
        <v>160</v>
      </c>
      <c r="BL93" s="138"/>
      <c r="BM93" s="138">
        <v>60</v>
      </c>
      <c r="BN93" s="174">
        <f t="shared" si="173"/>
        <v>100</v>
      </c>
      <c r="BO93" s="138"/>
      <c r="BP93" s="138"/>
      <c r="BQ93" s="174">
        <f t="shared" si="174"/>
        <v>100</v>
      </c>
      <c r="BR93" s="138"/>
      <c r="BS93" s="138"/>
      <c r="BT93" s="174">
        <f t="shared" si="151"/>
        <v>100</v>
      </c>
      <c r="BU93" s="138"/>
      <c r="BV93" s="138"/>
      <c r="BW93" s="174">
        <f t="shared" si="175"/>
        <v>100</v>
      </c>
      <c r="BX93" s="138"/>
      <c r="BY93" s="138"/>
      <c r="BZ93" s="174">
        <f t="shared" si="176"/>
        <v>100</v>
      </c>
      <c r="CA93" s="138"/>
      <c r="CB93" s="138"/>
      <c r="CC93" s="175">
        <f t="shared" si="177"/>
        <v>100</v>
      </c>
      <c r="CD93" s="141"/>
      <c r="CE93" s="141"/>
      <c r="CF93" s="176">
        <f t="shared" si="178"/>
        <v>100</v>
      </c>
      <c r="CG93" s="141"/>
      <c r="CH93" s="141"/>
      <c r="CI93" s="176">
        <f t="shared" si="179"/>
        <v>100</v>
      </c>
      <c r="CJ93" s="141"/>
      <c r="CK93" s="141"/>
      <c r="CL93" s="177">
        <f t="shared" si="180"/>
        <v>100</v>
      </c>
      <c r="CM93" s="141"/>
      <c r="CN93" s="141"/>
      <c r="CO93" s="141">
        <v>56</v>
      </c>
      <c r="CP93" s="177">
        <f t="shared" si="181"/>
        <v>44</v>
      </c>
      <c r="CQ93" s="141"/>
      <c r="CR93" s="141">
        <v>156</v>
      </c>
      <c r="CS93" s="141"/>
      <c r="CT93" s="176">
        <f t="shared" si="182"/>
        <v>200</v>
      </c>
      <c r="CU93" s="230"/>
      <c r="CV93" s="141"/>
      <c r="CW93" s="141"/>
      <c r="CX93" s="176">
        <f t="shared" si="183"/>
        <v>200</v>
      </c>
      <c r="CY93" s="141"/>
      <c r="CZ93" s="141"/>
      <c r="DA93" s="141"/>
      <c r="DB93" s="176">
        <f t="shared" si="153"/>
        <v>200</v>
      </c>
      <c r="DC93" s="141"/>
      <c r="DD93" s="141"/>
      <c r="DE93" s="175">
        <f t="shared" si="184"/>
        <v>200</v>
      </c>
      <c r="DF93" s="179"/>
      <c r="DG93" s="141"/>
      <c r="DH93" s="141"/>
      <c r="DI93" s="176">
        <f t="shared" si="185"/>
        <v>200</v>
      </c>
      <c r="DJ93" s="180"/>
      <c r="DK93" s="180"/>
      <c r="DL93" s="176">
        <f t="shared" si="186"/>
        <v>200</v>
      </c>
      <c r="DM93" s="141"/>
      <c r="DN93" s="141"/>
      <c r="DO93" s="177">
        <f t="shared" si="187"/>
        <v>200</v>
      </c>
      <c r="DP93" s="137"/>
      <c r="DQ93" s="141"/>
      <c r="DR93" s="141"/>
      <c r="DS93" s="177">
        <f t="shared" si="188"/>
        <v>200</v>
      </c>
      <c r="DT93" s="137"/>
      <c r="DU93" s="141"/>
      <c r="DV93" s="141"/>
      <c r="DW93" s="177">
        <f t="shared" si="189"/>
        <v>200</v>
      </c>
      <c r="DX93" s="141"/>
      <c r="DY93" s="141"/>
      <c r="DZ93" s="177">
        <f t="shared" si="190"/>
        <v>200</v>
      </c>
      <c r="EA93" s="138"/>
      <c r="EB93" s="138"/>
      <c r="EC93" s="175">
        <f t="shared" si="299"/>
        <v>200</v>
      </c>
      <c r="ED93" s="137"/>
      <c r="EE93" s="138"/>
      <c r="EF93" s="138"/>
      <c r="EG93" s="174">
        <f t="shared" si="192"/>
        <v>200</v>
      </c>
      <c r="EH93" s="138"/>
      <c r="EI93" s="138"/>
      <c r="EJ93" s="174">
        <f t="shared" si="193"/>
        <v>200</v>
      </c>
      <c r="EK93" s="231"/>
      <c r="EL93" s="231"/>
      <c r="EM93" s="182">
        <f t="shared" si="194"/>
        <v>200</v>
      </c>
      <c r="EN93" s="137"/>
      <c r="EO93" s="231"/>
      <c r="EP93" s="231"/>
      <c r="EQ93" s="182">
        <f t="shared" si="195"/>
        <v>200</v>
      </c>
      <c r="ER93" s="232"/>
      <c r="ES93" s="232"/>
      <c r="ET93" s="184">
        <f t="shared" si="196"/>
        <v>200</v>
      </c>
      <c r="EU93" s="137"/>
      <c r="EV93" s="232"/>
      <c r="EW93" s="232"/>
      <c r="EX93" s="184">
        <f t="shared" si="197"/>
        <v>200</v>
      </c>
      <c r="EY93" s="233"/>
      <c r="EZ93" s="231"/>
      <c r="FA93" s="231"/>
      <c r="FB93" s="184">
        <f t="shared" si="198"/>
        <v>200</v>
      </c>
      <c r="FC93" s="231"/>
      <c r="FD93" s="231"/>
      <c r="FE93" s="182">
        <f t="shared" si="199"/>
        <v>200</v>
      </c>
      <c r="FF93" s="231"/>
      <c r="FG93" s="231"/>
      <c r="FH93" s="182">
        <f t="shared" si="200"/>
        <v>200</v>
      </c>
      <c r="FI93" s="231"/>
      <c r="FJ93" s="231"/>
      <c r="FK93" s="182">
        <f t="shared" si="201"/>
        <v>200</v>
      </c>
      <c r="FL93" s="231"/>
      <c r="FM93" s="231"/>
      <c r="FN93" s="182">
        <f t="shared" si="202"/>
        <v>200</v>
      </c>
      <c r="FO93" s="137"/>
      <c r="FP93" s="231"/>
      <c r="FQ93" s="231"/>
      <c r="FR93" s="182">
        <f t="shared" si="203"/>
        <v>200</v>
      </c>
      <c r="FS93" s="137"/>
      <c r="FT93" s="231"/>
      <c r="FU93" s="231"/>
      <c r="FV93" s="182">
        <f t="shared" si="204"/>
        <v>200</v>
      </c>
      <c r="FW93" s="137"/>
      <c r="FX93" s="231"/>
      <c r="FY93" s="231"/>
      <c r="FZ93" s="182">
        <f t="shared" si="205"/>
        <v>200</v>
      </c>
      <c r="GA93" s="231"/>
      <c r="GB93" s="231"/>
      <c r="GC93" s="182">
        <f t="shared" si="206"/>
        <v>200</v>
      </c>
      <c r="GD93" s="231"/>
      <c r="GE93" s="231"/>
      <c r="GF93" s="188">
        <f t="shared" si="300"/>
        <v>200</v>
      </c>
      <c r="GG93" s="137"/>
      <c r="GH93" s="231"/>
      <c r="GI93" s="231">
        <v>20</v>
      </c>
      <c r="GJ93" s="188">
        <f t="shared" si="269"/>
        <v>180</v>
      </c>
      <c r="GK93" s="137"/>
      <c r="GL93" s="231"/>
      <c r="GM93" s="231"/>
      <c r="GN93" s="182">
        <f t="shared" si="270"/>
        <v>180</v>
      </c>
      <c r="GO93" s="231"/>
      <c r="GP93" s="231">
        <v>60</v>
      </c>
      <c r="GQ93" s="182">
        <f t="shared" si="208"/>
        <v>120</v>
      </c>
      <c r="GR93" s="231"/>
      <c r="GS93" s="231"/>
      <c r="GT93" s="182">
        <f t="shared" si="209"/>
        <v>120</v>
      </c>
      <c r="GU93" s="231"/>
      <c r="GV93" s="231"/>
      <c r="GW93" s="182">
        <f t="shared" si="210"/>
        <v>120</v>
      </c>
      <c r="GX93" s="231"/>
      <c r="GY93" s="231"/>
      <c r="GZ93" s="182">
        <f t="shared" si="211"/>
        <v>120</v>
      </c>
      <c r="HA93" s="138"/>
      <c r="HB93" s="231">
        <v>80</v>
      </c>
      <c r="HC93" s="182">
        <f t="shared" si="212"/>
        <v>40</v>
      </c>
      <c r="HD93" s="138"/>
      <c r="HE93" s="231">
        <v>25</v>
      </c>
      <c r="HF93" s="182">
        <f t="shared" si="213"/>
        <v>15</v>
      </c>
      <c r="HG93" s="231"/>
      <c r="HH93" s="231"/>
      <c r="HI93" s="182">
        <f t="shared" si="154"/>
        <v>15</v>
      </c>
      <c r="HJ93" s="231"/>
      <c r="HK93" s="231"/>
      <c r="HL93" s="182">
        <f t="shared" si="155"/>
        <v>15</v>
      </c>
      <c r="HM93" s="137"/>
      <c r="HN93" s="231"/>
      <c r="HO93" s="231"/>
      <c r="HP93" s="182">
        <f t="shared" si="214"/>
        <v>15</v>
      </c>
      <c r="HQ93" s="231"/>
      <c r="HR93" s="231"/>
      <c r="HS93" s="231"/>
      <c r="HT93" s="182">
        <f t="shared" si="215"/>
        <v>15</v>
      </c>
      <c r="HU93" s="231"/>
      <c r="HV93" s="231"/>
      <c r="HW93" s="231"/>
      <c r="HX93" s="182">
        <f t="shared" si="216"/>
        <v>15</v>
      </c>
      <c r="HY93" s="231"/>
      <c r="HZ93" s="231"/>
      <c r="IA93" s="182">
        <f t="shared" si="217"/>
        <v>15</v>
      </c>
      <c r="IB93" s="231"/>
      <c r="IC93" s="231"/>
      <c r="ID93" s="182">
        <f t="shared" si="218"/>
        <v>15</v>
      </c>
      <c r="IE93" s="138"/>
      <c r="IF93" s="138"/>
      <c r="IG93" s="175">
        <f t="shared" si="219"/>
        <v>15</v>
      </c>
      <c r="IH93" s="137"/>
      <c r="II93" s="138"/>
      <c r="IJ93" s="138"/>
      <c r="IK93" s="175">
        <f t="shared" si="220"/>
        <v>15</v>
      </c>
      <c r="IL93" s="137"/>
      <c r="IM93" s="231"/>
      <c r="IN93" s="231"/>
      <c r="IO93" s="182">
        <f t="shared" si="221"/>
        <v>15</v>
      </c>
      <c r="IP93" s="231"/>
      <c r="IQ93" s="231"/>
      <c r="IR93" s="182">
        <f t="shared" si="156"/>
        <v>15</v>
      </c>
      <c r="IS93" s="231"/>
      <c r="IT93" s="231"/>
      <c r="IU93" s="182">
        <f t="shared" si="157"/>
        <v>15</v>
      </c>
      <c r="IV93" s="231"/>
      <c r="IW93" s="231">
        <v>10</v>
      </c>
      <c r="IX93" s="182">
        <f t="shared" si="158"/>
        <v>5</v>
      </c>
      <c r="IY93" s="234"/>
      <c r="IZ93" s="234"/>
      <c r="JA93" s="189">
        <f t="shared" si="159"/>
        <v>5</v>
      </c>
      <c r="JB93" s="234"/>
      <c r="JC93" s="234"/>
      <c r="JD93" s="189">
        <f t="shared" si="222"/>
        <v>5</v>
      </c>
      <c r="JE93" s="234"/>
      <c r="JF93" s="234"/>
      <c r="JG93" s="189">
        <f t="shared" si="223"/>
        <v>5</v>
      </c>
      <c r="JH93" s="141"/>
      <c r="JI93" s="141"/>
      <c r="JJ93" s="190">
        <f t="shared" si="224"/>
        <v>5</v>
      </c>
      <c r="JK93" s="137"/>
      <c r="JL93" s="141"/>
      <c r="JM93" s="141"/>
      <c r="JN93" s="190">
        <f t="shared" si="225"/>
        <v>5</v>
      </c>
      <c r="JO93" s="137"/>
      <c r="JP93" s="235">
        <v>195</v>
      </c>
      <c r="JQ93" s="235"/>
      <c r="JR93" s="191">
        <f t="shared" si="226"/>
        <v>200</v>
      </c>
      <c r="JS93" s="155"/>
      <c r="JT93" s="236"/>
      <c r="JU93" s="236"/>
      <c r="JV93" s="194">
        <f t="shared" si="227"/>
        <v>200</v>
      </c>
      <c r="JW93" s="235"/>
      <c r="JX93" s="235"/>
      <c r="JY93" s="194">
        <f t="shared" si="228"/>
        <v>200</v>
      </c>
      <c r="JZ93" s="138"/>
      <c r="KA93" s="138"/>
      <c r="KB93" s="190">
        <f t="shared" si="229"/>
        <v>200</v>
      </c>
      <c r="KC93" s="155"/>
      <c r="KD93" s="138"/>
      <c r="KE93" s="138">
        <v>40</v>
      </c>
      <c r="KF93" s="190">
        <f t="shared" si="230"/>
        <v>160</v>
      </c>
      <c r="KG93" s="234"/>
      <c r="KH93" s="234"/>
      <c r="KI93" s="191">
        <f t="shared" si="231"/>
        <v>160</v>
      </c>
      <c r="KJ93" s="155"/>
      <c r="KK93" s="234"/>
      <c r="KL93" s="234"/>
      <c r="KM93" s="191">
        <f t="shared" si="232"/>
        <v>160</v>
      </c>
      <c r="KN93" s="155"/>
      <c r="KO93" s="234"/>
      <c r="KP93" s="234"/>
      <c r="KQ93" s="191">
        <f t="shared" si="233"/>
        <v>160</v>
      </c>
      <c r="KR93" s="138"/>
      <c r="KS93" s="138"/>
      <c r="KT93" s="174">
        <f t="shared" si="234"/>
        <v>160</v>
      </c>
      <c r="KU93" s="138"/>
      <c r="KV93" s="138"/>
      <c r="KW93" s="138"/>
      <c r="KX93" s="194">
        <f t="shared" si="235"/>
        <v>160</v>
      </c>
      <c r="KY93" s="236"/>
      <c r="KZ93" s="236"/>
      <c r="LA93" s="236">
        <v>60</v>
      </c>
      <c r="LB93" s="194">
        <f t="shared" si="236"/>
        <v>100</v>
      </c>
      <c r="LC93" s="236"/>
      <c r="LD93" s="236">
        <v>20</v>
      </c>
      <c r="LE93" s="194">
        <f t="shared" si="160"/>
        <v>80</v>
      </c>
      <c r="LF93" s="138"/>
      <c r="LG93" s="138"/>
      <c r="LH93" s="174">
        <f t="shared" si="161"/>
        <v>80</v>
      </c>
      <c r="LI93" s="237"/>
      <c r="LJ93" s="237"/>
      <c r="LK93" s="196">
        <f t="shared" si="237"/>
        <v>80</v>
      </c>
      <c r="LL93" s="138"/>
      <c r="LM93" s="138"/>
      <c r="LN93" s="138"/>
      <c r="LO93" s="174">
        <f t="shared" si="238"/>
        <v>80</v>
      </c>
      <c r="LP93" s="138"/>
      <c r="LQ93" s="138"/>
      <c r="LR93" s="138"/>
      <c r="LS93" s="174">
        <f t="shared" si="239"/>
        <v>80</v>
      </c>
      <c r="LT93" s="238"/>
      <c r="LU93" s="138"/>
      <c r="LV93" s="138"/>
      <c r="LW93" s="174">
        <f t="shared" si="240"/>
        <v>80</v>
      </c>
      <c r="LX93" s="238"/>
      <c r="LY93" s="138"/>
      <c r="LZ93" s="138"/>
      <c r="MA93" s="174">
        <f t="shared" si="241"/>
        <v>80</v>
      </c>
      <c r="MB93" s="238"/>
      <c r="MC93" s="138"/>
      <c r="MD93" s="138"/>
      <c r="ME93" s="174">
        <f t="shared" si="242"/>
        <v>80</v>
      </c>
      <c r="MF93" s="238"/>
      <c r="MG93" s="231"/>
      <c r="MH93" s="231"/>
      <c r="MI93" s="182">
        <f t="shared" si="243"/>
        <v>80</v>
      </c>
      <c r="MJ93" s="239"/>
      <c r="MK93" s="231"/>
      <c r="ML93" s="231"/>
      <c r="MM93" s="182">
        <f t="shared" si="244"/>
        <v>80</v>
      </c>
      <c r="MN93" s="239"/>
      <c r="MO93" s="138"/>
      <c r="MP93" s="138"/>
      <c r="MQ93" s="174">
        <f t="shared" si="245"/>
        <v>80</v>
      </c>
      <c r="MR93" s="238"/>
      <c r="MS93" s="138"/>
      <c r="MT93" s="138"/>
      <c r="MU93" s="174">
        <f t="shared" si="246"/>
        <v>80</v>
      </c>
      <c r="MV93" s="238"/>
      <c r="MW93" s="138"/>
      <c r="MX93" s="138"/>
      <c r="MY93" s="174">
        <f t="shared" si="247"/>
        <v>80</v>
      </c>
      <c r="MZ93" s="238"/>
      <c r="NA93" s="240"/>
      <c r="NB93" s="240"/>
      <c r="NC93" s="201">
        <f t="shared" si="271"/>
        <v>80</v>
      </c>
      <c r="ND93" s="241"/>
      <c r="NE93" s="240"/>
      <c r="NF93" s="240"/>
      <c r="NG93" s="201">
        <f t="shared" si="272"/>
        <v>80</v>
      </c>
      <c r="NH93" s="241"/>
      <c r="NI93" s="240">
        <v>120</v>
      </c>
      <c r="NJ93" s="240"/>
      <c r="NK93" s="201">
        <f t="shared" si="273"/>
        <v>200</v>
      </c>
      <c r="NL93" s="241"/>
      <c r="NM93" s="240"/>
      <c r="NN93" s="240"/>
      <c r="NO93" s="201">
        <f t="shared" si="274"/>
        <v>200</v>
      </c>
      <c r="NP93" s="241"/>
      <c r="NQ93" s="234"/>
      <c r="NR93" s="234"/>
      <c r="NS93" s="189">
        <f t="shared" si="275"/>
        <v>200</v>
      </c>
      <c r="NT93" s="242"/>
      <c r="NU93" s="234"/>
      <c r="NV93" s="234"/>
      <c r="NW93" s="189">
        <f t="shared" si="248"/>
        <v>200</v>
      </c>
      <c r="NX93" s="242"/>
      <c r="NY93" s="234"/>
      <c r="NZ93" s="234"/>
      <c r="OA93" s="189">
        <f t="shared" si="249"/>
        <v>200</v>
      </c>
      <c r="OB93" s="242"/>
      <c r="OC93" s="234"/>
      <c r="OD93" s="234"/>
      <c r="OE93" s="189">
        <f t="shared" si="250"/>
        <v>200</v>
      </c>
      <c r="OF93" s="242"/>
      <c r="OG93" s="234"/>
      <c r="OH93" s="234"/>
      <c r="OI93" s="189">
        <f t="shared" si="251"/>
        <v>200</v>
      </c>
      <c r="OJ93" s="242"/>
      <c r="OK93" s="234"/>
      <c r="OL93" s="234"/>
      <c r="OM93" s="189">
        <f t="shared" si="252"/>
        <v>200</v>
      </c>
      <c r="ON93" s="242"/>
      <c r="OO93" s="234"/>
      <c r="OP93" s="234"/>
      <c r="OQ93" s="189">
        <f>OM93+OO93-OP93</f>
        <v>200</v>
      </c>
      <c r="OR93" s="242"/>
      <c r="OS93" s="234"/>
      <c r="OT93" s="234"/>
      <c r="OU93" s="189">
        <f>OQ93+OS93-OT93</f>
        <v>200</v>
      </c>
      <c r="OV93" s="242"/>
      <c r="OW93" s="234"/>
      <c r="OX93" s="234"/>
      <c r="OY93" s="189">
        <f>OU93+OW93-OX93</f>
        <v>200</v>
      </c>
      <c r="OZ93" s="242"/>
      <c r="PA93" s="234"/>
      <c r="PB93" s="234"/>
      <c r="PC93" s="189">
        <f>OY93+PA93-PB93</f>
        <v>200</v>
      </c>
      <c r="PD93" s="242"/>
      <c r="PE93" s="234"/>
      <c r="PF93" s="234"/>
      <c r="PG93" s="189">
        <f>PC93+PE93-PF93</f>
        <v>200</v>
      </c>
      <c r="PH93" s="242"/>
      <c r="PI93" s="234"/>
      <c r="PJ93" s="234"/>
      <c r="PK93" s="189">
        <f>PG93+PI93-PJ93</f>
        <v>200</v>
      </c>
      <c r="PL93" s="242"/>
      <c r="PM93" s="234"/>
      <c r="PN93" s="234"/>
      <c r="PO93" s="189">
        <f>PK93+PM93-PN93</f>
        <v>200</v>
      </c>
      <c r="PP93" s="242"/>
      <c r="PQ93" s="234"/>
      <c r="PR93" s="234"/>
      <c r="PS93" s="189">
        <f>PO93+PQ93-PR93</f>
        <v>200</v>
      </c>
      <c r="PT93" s="242"/>
      <c r="PU93" s="234"/>
      <c r="PV93" s="234"/>
      <c r="PW93" s="189">
        <f>PS93+PU93-PV93</f>
        <v>200</v>
      </c>
      <c r="PX93" s="242"/>
      <c r="PY93" s="234"/>
      <c r="PZ93" s="234"/>
      <c r="QA93" s="189">
        <f>PW93+PY93-PZ93</f>
        <v>200</v>
      </c>
      <c r="QB93" s="242"/>
      <c r="QC93" s="234"/>
      <c r="QD93" s="234"/>
      <c r="QE93" s="189">
        <f>QA93+QC93-QD93</f>
        <v>200</v>
      </c>
      <c r="QF93" s="242"/>
      <c r="QG93" s="234"/>
      <c r="QH93" s="234"/>
      <c r="QI93" s="189">
        <f>QE93+QG93-QH93</f>
        <v>200</v>
      </c>
      <c r="QJ93" s="242"/>
      <c r="QK93" s="234"/>
      <c r="QL93" s="234"/>
      <c r="QM93" s="189">
        <f>QI93+QK93-QL93</f>
        <v>200</v>
      </c>
      <c r="QN93" s="242"/>
      <c r="QO93" s="234"/>
      <c r="QP93" s="234"/>
      <c r="QQ93" s="189">
        <f>QM93+QO93-QP93</f>
        <v>200</v>
      </c>
      <c r="QR93" s="242"/>
      <c r="QS93" s="203"/>
      <c r="QT93" s="234"/>
      <c r="QU93" s="189">
        <f>QQ93+QS93-QT93</f>
        <v>200</v>
      </c>
      <c r="QV93" s="242"/>
      <c r="QW93" s="203"/>
      <c r="QX93" s="234">
        <v>20</v>
      </c>
      <c r="QY93" s="189">
        <f>QU93+QW93-QX93</f>
        <v>180</v>
      </c>
      <c r="QZ93" s="242"/>
      <c r="RA93" s="203"/>
      <c r="RB93" s="234"/>
      <c r="RC93" s="189">
        <f>QY93+RA93-RB93</f>
        <v>180</v>
      </c>
      <c r="RD93" s="242"/>
      <c r="RE93" s="203"/>
      <c r="RF93" s="234"/>
      <c r="RG93" s="189">
        <f>RC93+RE93-RF93</f>
        <v>180</v>
      </c>
      <c r="RH93" s="242"/>
      <c r="RI93" s="203"/>
      <c r="RJ93" s="234"/>
      <c r="RK93" s="189">
        <f>RG93+RI93-RJ93</f>
        <v>180</v>
      </c>
      <c r="RL93" s="242"/>
      <c r="RM93" s="203"/>
      <c r="RN93" s="234"/>
      <c r="RO93" s="189">
        <f>RK93+RM93-RN93</f>
        <v>180</v>
      </c>
      <c r="RP93" s="242"/>
      <c r="RQ93" s="203"/>
      <c r="RR93" s="234"/>
      <c r="RS93" s="189">
        <f>RO93+RQ93-RR93</f>
        <v>180</v>
      </c>
      <c r="RT93" s="242"/>
      <c r="RU93" s="203">
        <v>20</v>
      </c>
      <c r="RV93" s="234"/>
      <c r="RW93" s="189">
        <f>RS93+RU93-RV93</f>
        <v>200</v>
      </c>
      <c r="RX93" s="242"/>
      <c r="RY93" s="203"/>
      <c r="RZ93" s="234"/>
      <c r="SA93" s="189">
        <f t="shared" si="253"/>
        <v>200</v>
      </c>
      <c r="SB93" s="242"/>
      <c r="SC93" s="203"/>
      <c r="SD93" s="234"/>
      <c r="SE93" s="189">
        <f t="shared" si="254"/>
        <v>200</v>
      </c>
      <c r="SF93" s="242"/>
      <c r="SG93" s="203"/>
      <c r="SH93" s="234"/>
      <c r="SI93" s="189">
        <f t="shared" si="255"/>
        <v>200</v>
      </c>
      <c r="SJ93" s="242"/>
      <c r="SK93" s="203"/>
      <c r="SL93" s="234"/>
      <c r="SM93" s="189">
        <f t="shared" si="256"/>
        <v>200</v>
      </c>
      <c r="SN93" s="242"/>
      <c r="SO93" s="203"/>
      <c r="SP93" s="234"/>
      <c r="SQ93" s="189">
        <f t="shared" si="257"/>
        <v>200</v>
      </c>
      <c r="SR93" s="242"/>
      <c r="SS93" s="203"/>
      <c r="ST93" s="234"/>
      <c r="SU93" s="189">
        <f t="shared" si="258"/>
        <v>200</v>
      </c>
      <c r="SV93" s="242"/>
      <c r="SW93" s="203"/>
      <c r="SX93" s="234"/>
      <c r="SY93" s="189">
        <f t="shared" si="259"/>
        <v>200</v>
      </c>
      <c r="SZ93" s="242"/>
      <c r="TA93" s="203"/>
      <c r="TB93" s="234"/>
      <c r="TC93" s="189">
        <f t="shared" si="260"/>
        <v>200</v>
      </c>
      <c r="TD93" s="242"/>
      <c r="TE93" s="204">
        <f t="shared" si="261"/>
        <v>80</v>
      </c>
      <c r="TF93" s="205">
        <f t="shared" si="262"/>
        <v>3.0769230769230771</v>
      </c>
      <c r="TG93" s="123"/>
      <c r="TH93" s="204">
        <f t="shared" si="263"/>
        <v>155</v>
      </c>
      <c r="TI93" s="205">
        <f t="shared" si="264"/>
        <v>5.9615384615384617</v>
      </c>
      <c r="TJ93" s="124"/>
      <c r="TK93" s="204">
        <f t="shared" si="265"/>
        <v>80</v>
      </c>
      <c r="TL93" s="205">
        <f t="shared" si="266"/>
        <v>2.9629629629629628</v>
      </c>
      <c r="TM93" s="124"/>
      <c r="TN93" s="204">
        <f t="shared" si="267"/>
        <v>315</v>
      </c>
      <c r="TO93" s="205">
        <f t="shared" si="268"/>
        <v>3.9873417721518987</v>
      </c>
    </row>
    <row r="94" spans="1:535" ht="24" hidden="1" customHeight="1" x14ac:dyDescent="0.45">
      <c r="A94" s="207">
        <v>90</v>
      </c>
      <c r="B94" s="300" t="s">
        <v>377</v>
      </c>
      <c r="C94" s="127" t="s">
        <v>122</v>
      </c>
      <c r="D94" s="211">
        <v>0</v>
      </c>
      <c r="E94" s="282"/>
      <c r="F94" s="129"/>
      <c r="G94" s="211">
        <f>+D94+E94-F94</f>
        <v>0</v>
      </c>
      <c r="H94" s="130"/>
      <c r="I94" s="282"/>
      <c r="J94" s="129"/>
      <c r="K94" s="211">
        <v>0</v>
      </c>
      <c r="L94" s="130"/>
      <c r="M94" s="282"/>
      <c r="N94" s="129"/>
      <c r="O94" s="211">
        <v>0</v>
      </c>
      <c r="P94" s="131"/>
      <c r="Q94" s="282"/>
      <c r="R94" s="129"/>
      <c r="S94" s="211">
        <v>0</v>
      </c>
      <c r="T94" s="130"/>
      <c r="U94" s="133"/>
      <c r="V94" s="246"/>
      <c r="W94" s="165">
        <f t="shared" si="298"/>
        <v>0</v>
      </c>
      <c r="X94" s="136"/>
      <c r="Y94" s="136"/>
      <c r="Z94" s="165">
        <f t="shared" si="162"/>
        <v>0</v>
      </c>
      <c r="AA94" s="137"/>
      <c r="AB94" s="138"/>
      <c r="AC94" s="169">
        <f t="shared" si="163"/>
        <v>0</v>
      </c>
      <c r="AD94" s="137"/>
      <c r="AE94" s="138"/>
      <c r="AF94" s="169">
        <f t="shared" si="164"/>
        <v>0</v>
      </c>
      <c r="AG94" s="138"/>
      <c r="AH94" s="138"/>
      <c r="AI94" s="170">
        <f t="shared" si="165"/>
        <v>0</v>
      </c>
      <c r="AJ94" s="137"/>
      <c r="AK94" s="137"/>
      <c r="AL94" s="141"/>
      <c r="AM94" s="172">
        <f t="shared" si="166"/>
        <v>0</v>
      </c>
      <c r="AN94" s="137"/>
      <c r="AO94" s="141"/>
      <c r="AP94" s="141"/>
      <c r="AQ94" s="172">
        <f t="shared" si="167"/>
        <v>0</v>
      </c>
      <c r="AR94" s="141"/>
      <c r="AS94" s="137"/>
      <c r="AT94" s="141"/>
      <c r="AU94" s="172">
        <f t="shared" si="168"/>
        <v>0</v>
      </c>
      <c r="AV94" s="138"/>
      <c r="AW94" s="138"/>
      <c r="AX94" s="138"/>
      <c r="AY94" s="169">
        <f t="shared" si="169"/>
        <v>0</v>
      </c>
      <c r="AZ94" s="138"/>
      <c r="BA94" s="138"/>
      <c r="BB94" s="169">
        <f t="shared" si="170"/>
        <v>0</v>
      </c>
      <c r="BC94" s="138"/>
      <c r="BD94" s="138"/>
      <c r="BE94" s="169">
        <f t="shared" si="171"/>
        <v>0</v>
      </c>
      <c r="BF94" s="138"/>
      <c r="BG94" s="138"/>
      <c r="BH94" s="174">
        <f t="shared" si="152"/>
        <v>0</v>
      </c>
      <c r="BI94" s="138"/>
      <c r="BJ94" s="138"/>
      <c r="BK94" s="174">
        <f t="shared" si="172"/>
        <v>0</v>
      </c>
      <c r="BL94" s="138"/>
      <c r="BM94" s="138"/>
      <c r="BN94" s="174">
        <f t="shared" si="173"/>
        <v>0</v>
      </c>
      <c r="BO94" s="138"/>
      <c r="BP94" s="138"/>
      <c r="BQ94" s="174">
        <f t="shared" si="174"/>
        <v>0</v>
      </c>
      <c r="BR94" s="138"/>
      <c r="BS94" s="138"/>
      <c r="BT94" s="174">
        <f t="shared" si="151"/>
        <v>0</v>
      </c>
      <c r="BU94" s="138"/>
      <c r="BV94" s="138"/>
      <c r="BW94" s="174">
        <f t="shared" si="175"/>
        <v>0</v>
      </c>
      <c r="BX94" s="138"/>
      <c r="BY94" s="138"/>
      <c r="BZ94" s="174">
        <f t="shared" si="176"/>
        <v>0</v>
      </c>
      <c r="CA94" s="138"/>
      <c r="CB94" s="138"/>
      <c r="CC94" s="175">
        <f t="shared" si="177"/>
        <v>0</v>
      </c>
      <c r="CD94" s="141"/>
      <c r="CE94" s="141"/>
      <c r="CF94" s="176">
        <f t="shared" si="178"/>
        <v>0</v>
      </c>
      <c r="CG94" s="141"/>
      <c r="CH94" s="141"/>
      <c r="CI94" s="176">
        <f t="shared" si="179"/>
        <v>0</v>
      </c>
      <c r="CJ94" s="141"/>
      <c r="CK94" s="141"/>
      <c r="CL94" s="177">
        <f t="shared" si="180"/>
        <v>0</v>
      </c>
      <c r="CM94" s="141"/>
      <c r="CN94" s="141"/>
      <c r="CO94" s="141"/>
      <c r="CP94" s="177">
        <f t="shared" si="181"/>
        <v>0</v>
      </c>
      <c r="CQ94" s="141"/>
      <c r="CR94" s="141"/>
      <c r="CS94" s="141"/>
      <c r="CT94" s="176">
        <f t="shared" si="182"/>
        <v>0</v>
      </c>
      <c r="CU94" s="230"/>
      <c r="CV94" s="141"/>
      <c r="CW94" s="141"/>
      <c r="CX94" s="176">
        <f t="shared" si="183"/>
        <v>0</v>
      </c>
      <c r="CY94" s="141"/>
      <c r="CZ94" s="141"/>
      <c r="DA94" s="141"/>
      <c r="DB94" s="176">
        <f t="shared" si="153"/>
        <v>0</v>
      </c>
      <c r="DC94" s="141"/>
      <c r="DD94" s="141"/>
      <c r="DE94" s="175">
        <f t="shared" si="184"/>
        <v>0</v>
      </c>
      <c r="DF94" s="179"/>
      <c r="DG94" s="141"/>
      <c r="DH94" s="141"/>
      <c r="DI94" s="176">
        <f t="shared" si="185"/>
        <v>0</v>
      </c>
      <c r="DJ94" s="180"/>
      <c r="DK94" s="180"/>
      <c r="DL94" s="176">
        <f t="shared" si="186"/>
        <v>0</v>
      </c>
      <c r="DM94" s="141"/>
      <c r="DN94" s="141"/>
      <c r="DO94" s="177">
        <f t="shared" si="187"/>
        <v>0</v>
      </c>
      <c r="DP94" s="137"/>
      <c r="DQ94" s="141"/>
      <c r="DR94" s="141"/>
      <c r="DS94" s="177">
        <f t="shared" si="188"/>
        <v>0</v>
      </c>
      <c r="DT94" s="137"/>
      <c r="DU94" s="141"/>
      <c r="DV94" s="141"/>
      <c r="DW94" s="177">
        <f t="shared" si="189"/>
        <v>0</v>
      </c>
      <c r="DX94" s="141"/>
      <c r="DY94" s="141"/>
      <c r="DZ94" s="177">
        <f t="shared" si="190"/>
        <v>0</v>
      </c>
      <c r="EA94" s="138"/>
      <c r="EB94" s="138"/>
      <c r="EC94" s="175">
        <f t="shared" si="299"/>
        <v>0</v>
      </c>
      <c r="ED94" s="137"/>
      <c r="EE94" s="138"/>
      <c r="EF94" s="138"/>
      <c r="EG94" s="174">
        <f t="shared" si="192"/>
        <v>0</v>
      </c>
      <c r="EH94" s="138"/>
      <c r="EI94" s="138"/>
      <c r="EJ94" s="174">
        <f t="shared" si="193"/>
        <v>0</v>
      </c>
      <c r="EK94" s="231"/>
      <c r="EL94" s="231"/>
      <c r="EM94" s="182">
        <f t="shared" si="194"/>
        <v>0</v>
      </c>
      <c r="EN94" s="137"/>
      <c r="EO94" s="231"/>
      <c r="EP94" s="231"/>
      <c r="EQ94" s="182">
        <f t="shared" si="195"/>
        <v>0</v>
      </c>
      <c r="ER94" s="232"/>
      <c r="ES94" s="232"/>
      <c r="ET94" s="184">
        <f t="shared" si="196"/>
        <v>0</v>
      </c>
      <c r="EU94" s="137"/>
      <c r="EV94" s="232"/>
      <c r="EW94" s="232"/>
      <c r="EX94" s="184">
        <f t="shared" si="197"/>
        <v>0</v>
      </c>
      <c r="EY94" s="233"/>
      <c r="EZ94" s="231"/>
      <c r="FA94" s="231"/>
      <c r="FB94" s="184">
        <f t="shared" si="198"/>
        <v>0</v>
      </c>
      <c r="FC94" s="231"/>
      <c r="FD94" s="231"/>
      <c r="FE94" s="182">
        <f t="shared" si="199"/>
        <v>0</v>
      </c>
      <c r="FF94" s="231"/>
      <c r="FG94" s="231"/>
      <c r="FH94" s="182">
        <f t="shared" si="200"/>
        <v>0</v>
      </c>
      <c r="FI94" s="231"/>
      <c r="FJ94" s="231"/>
      <c r="FK94" s="182">
        <f t="shared" si="201"/>
        <v>0</v>
      </c>
      <c r="FL94" s="231"/>
      <c r="FM94" s="231"/>
      <c r="FN94" s="182">
        <f t="shared" si="202"/>
        <v>0</v>
      </c>
      <c r="FO94" s="137"/>
      <c r="FP94" s="231"/>
      <c r="FQ94" s="231"/>
      <c r="FR94" s="182">
        <f t="shared" si="203"/>
        <v>0</v>
      </c>
      <c r="FS94" s="137"/>
      <c r="FT94" s="231"/>
      <c r="FU94" s="231"/>
      <c r="FV94" s="182">
        <f t="shared" si="204"/>
        <v>0</v>
      </c>
      <c r="FW94" s="137"/>
      <c r="FX94" s="231"/>
      <c r="FY94" s="231"/>
      <c r="FZ94" s="182">
        <f t="shared" si="205"/>
        <v>0</v>
      </c>
      <c r="GA94" s="231"/>
      <c r="GB94" s="231"/>
      <c r="GC94" s="182">
        <f t="shared" si="206"/>
        <v>0</v>
      </c>
      <c r="GD94" s="231"/>
      <c r="GE94" s="231"/>
      <c r="GF94" s="188">
        <f t="shared" si="300"/>
        <v>0</v>
      </c>
      <c r="GG94" s="137"/>
      <c r="GH94" s="231"/>
      <c r="GI94" s="231"/>
      <c r="GJ94" s="188">
        <f t="shared" si="269"/>
        <v>0</v>
      </c>
      <c r="GK94" s="137"/>
      <c r="GL94" s="231"/>
      <c r="GM94" s="231"/>
      <c r="GN94" s="182">
        <f t="shared" si="270"/>
        <v>0</v>
      </c>
      <c r="GO94" s="231"/>
      <c r="GP94" s="231"/>
      <c r="GQ94" s="182">
        <f t="shared" si="208"/>
        <v>0</v>
      </c>
      <c r="GR94" s="231"/>
      <c r="GS94" s="231"/>
      <c r="GT94" s="182">
        <f t="shared" si="209"/>
        <v>0</v>
      </c>
      <c r="GU94" s="231"/>
      <c r="GV94" s="231"/>
      <c r="GW94" s="182">
        <f t="shared" si="210"/>
        <v>0</v>
      </c>
      <c r="GX94" s="231"/>
      <c r="GY94" s="231"/>
      <c r="GZ94" s="182">
        <f t="shared" si="211"/>
        <v>0</v>
      </c>
      <c r="HA94" s="138"/>
      <c r="HB94" s="231"/>
      <c r="HC94" s="182">
        <f t="shared" si="212"/>
        <v>0</v>
      </c>
      <c r="HD94" s="138"/>
      <c r="HE94" s="231"/>
      <c r="HF94" s="182">
        <f t="shared" si="213"/>
        <v>0</v>
      </c>
      <c r="HG94" s="231"/>
      <c r="HH94" s="231"/>
      <c r="HI94" s="182">
        <f t="shared" si="154"/>
        <v>0</v>
      </c>
      <c r="HJ94" s="231"/>
      <c r="HK94" s="231"/>
      <c r="HL94" s="182">
        <f t="shared" si="155"/>
        <v>0</v>
      </c>
      <c r="HM94" s="137"/>
      <c r="HN94" s="231"/>
      <c r="HO94" s="231"/>
      <c r="HP94" s="182">
        <f t="shared" si="214"/>
        <v>0</v>
      </c>
      <c r="HQ94" s="231"/>
      <c r="HR94" s="231"/>
      <c r="HS94" s="231"/>
      <c r="HT94" s="182">
        <f t="shared" si="215"/>
        <v>0</v>
      </c>
      <c r="HU94" s="231"/>
      <c r="HV94" s="231"/>
      <c r="HW94" s="231"/>
      <c r="HX94" s="182">
        <f t="shared" si="216"/>
        <v>0</v>
      </c>
      <c r="HY94" s="231"/>
      <c r="HZ94" s="231"/>
      <c r="IA94" s="182">
        <f t="shared" si="217"/>
        <v>0</v>
      </c>
      <c r="IB94" s="231"/>
      <c r="IC94" s="231"/>
      <c r="ID94" s="182">
        <f t="shared" si="218"/>
        <v>0</v>
      </c>
      <c r="IE94" s="138"/>
      <c r="IF94" s="138"/>
      <c r="IG94" s="175">
        <f t="shared" si="219"/>
        <v>0</v>
      </c>
      <c r="IH94" s="137"/>
      <c r="II94" s="138"/>
      <c r="IJ94" s="138"/>
      <c r="IK94" s="175">
        <f t="shared" si="220"/>
        <v>0</v>
      </c>
      <c r="IL94" s="137"/>
      <c r="IM94" s="231"/>
      <c r="IN94" s="231"/>
      <c r="IO94" s="182">
        <f t="shared" si="221"/>
        <v>0</v>
      </c>
      <c r="IP94" s="231"/>
      <c r="IQ94" s="231"/>
      <c r="IR94" s="182">
        <f t="shared" si="156"/>
        <v>0</v>
      </c>
      <c r="IS94" s="231"/>
      <c r="IT94" s="231"/>
      <c r="IU94" s="182">
        <f t="shared" si="157"/>
        <v>0</v>
      </c>
      <c r="IV94" s="231"/>
      <c r="IW94" s="231"/>
      <c r="IX94" s="182">
        <f t="shared" si="158"/>
        <v>0</v>
      </c>
      <c r="IY94" s="234"/>
      <c r="IZ94" s="234"/>
      <c r="JA94" s="189">
        <f t="shared" si="159"/>
        <v>0</v>
      </c>
      <c r="JB94" s="234"/>
      <c r="JC94" s="234"/>
      <c r="JD94" s="189">
        <f t="shared" si="222"/>
        <v>0</v>
      </c>
      <c r="JE94" s="234"/>
      <c r="JF94" s="234"/>
      <c r="JG94" s="189">
        <f t="shared" si="223"/>
        <v>0</v>
      </c>
      <c r="JH94" s="141"/>
      <c r="JI94" s="141"/>
      <c r="JJ94" s="190">
        <f t="shared" si="224"/>
        <v>0</v>
      </c>
      <c r="JK94" s="137"/>
      <c r="JL94" s="141"/>
      <c r="JM94" s="141"/>
      <c r="JN94" s="190">
        <f t="shared" si="225"/>
        <v>0</v>
      </c>
      <c r="JO94" s="137"/>
      <c r="JP94" s="235"/>
      <c r="JQ94" s="235"/>
      <c r="JR94" s="191">
        <f t="shared" si="226"/>
        <v>0</v>
      </c>
      <c r="JS94" s="155"/>
      <c r="JT94" s="236"/>
      <c r="JU94" s="236"/>
      <c r="JV94" s="194">
        <f t="shared" si="227"/>
        <v>0</v>
      </c>
      <c r="JW94" s="235"/>
      <c r="JX94" s="235"/>
      <c r="JY94" s="194">
        <f t="shared" si="228"/>
        <v>0</v>
      </c>
      <c r="JZ94" s="138"/>
      <c r="KA94" s="138"/>
      <c r="KB94" s="190">
        <f t="shared" si="229"/>
        <v>0</v>
      </c>
      <c r="KC94" s="155"/>
      <c r="KD94" s="138"/>
      <c r="KE94" s="138"/>
      <c r="KF94" s="190">
        <f t="shared" si="230"/>
        <v>0</v>
      </c>
      <c r="KG94" s="234"/>
      <c r="KH94" s="234"/>
      <c r="KI94" s="191">
        <f t="shared" si="231"/>
        <v>0</v>
      </c>
      <c r="KJ94" s="155"/>
      <c r="KK94" s="234"/>
      <c r="KL94" s="234"/>
      <c r="KM94" s="191">
        <f t="shared" si="232"/>
        <v>0</v>
      </c>
      <c r="KN94" s="155"/>
      <c r="KO94" s="234"/>
      <c r="KP94" s="234"/>
      <c r="KQ94" s="191">
        <f t="shared" si="233"/>
        <v>0</v>
      </c>
      <c r="KR94" s="138"/>
      <c r="KS94" s="138"/>
      <c r="KT94" s="174">
        <f t="shared" si="234"/>
        <v>0</v>
      </c>
      <c r="KU94" s="138"/>
      <c r="KV94" s="138"/>
      <c r="KW94" s="138"/>
      <c r="KX94" s="194">
        <f t="shared" si="235"/>
        <v>0</v>
      </c>
      <c r="KY94" s="236"/>
      <c r="KZ94" s="236"/>
      <c r="LA94" s="236"/>
      <c r="LB94" s="194">
        <f t="shared" si="236"/>
        <v>0</v>
      </c>
      <c r="LC94" s="236"/>
      <c r="LD94" s="236"/>
      <c r="LE94" s="194">
        <f t="shared" si="160"/>
        <v>0</v>
      </c>
      <c r="LF94" s="138"/>
      <c r="LG94" s="138"/>
      <c r="LH94" s="174">
        <f t="shared" si="161"/>
        <v>0</v>
      </c>
      <c r="LI94" s="237"/>
      <c r="LJ94" s="237"/>
      <c r="LK94" s="196">
        <f t="shared" si="237"/>
        <v>0</v>
      </c>
      <c r="LL94" s="138"/>
      <c r="LM94" s="138"/>
      <c r="LN94" s="138"/>
      <c r="LO94" s="174">
        <f t="shared" si="238"/>
        <v>0</v>
      </c>
      <c r="LP94" s="138"/>
      <c r="LQ94" s="138"/>
      <c r="LR94" s="138"/>
      <c r="LS94" s="174">
        <f t="shared" si="239"/>
        <v>0</v>
      </c>
      <c r="LT94" s="238"/>
      <c r="LU94" s="138"/>
      <c r="LV94" s="138"/>
      <c r="LW94" s="174">
        <f t="shared" si="240"/>
        <v>0</v>
      </c>
      <c r="LX94" s="238"/>
      <c r="LY94" s="138"/>
      <c r="LZ94" s="138"/>
      <c r="MA94" s="174">
        <f t="shared" si="241"/>
        <v>0</v>
      </c>
      <c r="MB94" s="238"/>
      <c r="MC94" s="138"/>
      <c r="MD94" s="138"/>
      <c r="ME94" s="174">
        <f t="shared" si="242"/>
        <v>0</v>
      </c>
      <c r="MF94" s="238"/>
      <c r="MG94" s="231"/>
      <c r="MH94" s="231"/>
      <c r="MI94" s="182">
        <f t="shared" si="243"/>
        <v>0</v>
      </c>
      <c r="MJ94" s="239"/>
      <c r="MK94" s="231"/>
      <c r="ML94" s="231"/>
      <c r="MM94" s="182">
        <f t="shared" si="244"/>
        <v>0</v>
      </c>
      <c r="MN94" s="239"/>
      <c r="MO94" s="138"/>
      <c r="MP94" s="138"/>
      <c r="MQ94" s="174">
        <f t="shared" si="245"/>
        <v>0</v>
      </c>
      <c r="MR94" s="238"/>
      <c r="MS94" s="138"/>
      <c r="MT94" s="138"/>
      <c r="MU94" s="174">
        <f t="shared" si="246"/>
        <v>0</v>
      </c>
      <c r="MV94" s="238"/>
      <c r="MW94" s="138"/>
      <c r="MX94" s="138"/>
      <c r="MY94" s="174">
        <f t="shared" si="247"/>
        <v>0</v>
      </c>
      <c r="MZ94" s="238"/>
      <c r="NA94" s="240"/>
      <c r="NB94" s="240"/>
      <c r="NC94" s="201">
        <f t="shared" si="271"/>
        <v>0</v>
      </c>
      <c r="ND94" s="241"/>
      <c r="NE94" s="240"/>
      <c r="NF94" s="240"/>
      <c r="NG94" s="201">
        <f t="shared" si="272"/>
        <v>0</v>
      </c>
      <c r="NH94" s="241"/>
      <c r="NI94" s="240"/>
      <c r="NJ94" s="240"/>
      <c r="NK94" s="201">
        <f t="shared" si="273"/>
        <v>0</v>
      </c>
      <c r="NL94" s="241"/>
      <c r="NM94" s="240"/>
      <c r="NN94" s="240"/>
      <c r="NO94" s="201">
        <f t="shared" si="274"/>
        <v>0</v>
      </c>
      <c r="NP94" s="241"/>
      <c r="NQ94" s="234"/>
      <c r="NR94" s="234"/>
      <c r="NS94" s="189">
        <f t="shared" si="275"/>
        <v>0</v>
      </c>
      <c r="NT94" s="242"/>
      <c r="NU94" s="234"/>
      <c r="NV94" s="234"/>
      <c r="NW94" s="189">
        <f t="shared" si="248"/>
        <v>0</v>
      </c>
      <c r="NX94" s="242"/>
      <c r="NY94" s="234"/>
      <c r="NZ94" s="234"/>
      <c r="OA94" s="189">
        <f t="shared" si="249"/>
        <v>0</v>
      </c>
      <c r="OB94" s="242"/>
      <c r="OC94" s="234"/>
      <c r="OD94" s="234"/>
      <c r="OE94" s="189">
        <f t="shared" si="250"/>
        <v>0</v>
      </c>
      <c r="OF94" s="242"/>
      <c r="OG94" s="234"/>
      <c r="OH94" s="234"/>
      <c r="OI94" s="189">
        <f t="shared" si="251"/>
        <v>0</v>
      </c>
      <c r="OJ94" s="242"/>
      <c r="OK94" s="234"/>
      <c r="OL94" s="234"/>
      <c r="OM94" s="189">
        <f t="shared" si="252"/>
        <v>0</v>
      </c>
      <c r="ON94" s="242"/>
      <c r="OO94" s="234"/>
      <c r="OP94" s="234"/>
      <c r="OQ94" s="189">
        <f t="shared" si="276"/>
        <v>0</v>
      </c>
      <c r="OR94" s="242"/>
      <c r="OS94" s="234"/>
      <c r="OT94" s="234"/>
      <c r="OU94" s="189">
        <f t="shared" ref="OU94:OU139" si="301">OQ94+OS94-OT94</f>
        <v>0</v>
      </c>
      <c r="OV94" s="242"/>
      <c r="OW94" s="234"/>
      <c r="OX94" s="234"/>
      <c r="OY94" s="189">
        <f t="shared" ref="OY94:OY139" si="302">OU94+OW94-OX94</f>
        <v>0</v>
      </c>
      <c r="OZ94" s="242"/>
      <c r="PA94" s="234"/>
      <c r="PB94" s="234"/>
      <c r="PC94" s="189">
        <f t="shared" ref="PC94:PC139" si="303">OY94+PA94-PB94</f>
        <v>0</v>
      </c>
      <c r="PD94" s="242"/>
      <c r="PE94" s="234"/>
      <c r="PF94" s="234"/>
      <c r="PG94" s="189">
        <f t="shared" ref="PG94:PG139" si="304">PC94+PE94-PF94</f>
        <v>0</v>
      </c>
      <c r="PH94" s="242"/>
      <c r="PI94" s="234"/>
      <c r="PJ94" s="234"/>
      <c r="PK94" s="189">
        <f t="shared" ref="PK94:PK139" si="305">PG94+PI94-PJ94</f>
        <v>0</v>
      </c>
      <c r="PL94" s="242"/>
      <c r="PM94" s="234"/>
      <c r="PN94" s="234"/>
      <c r="PO94" s="189">
        <f t="shared" ref="PO94:PO139" si="306">PK94+PM94-PN94</f>
        <v>0</v>
      </c>
      <c r="PP94" s="242"/>
      <c r="PQ94" s="234"/>
      <c r="PR94" s="234"/>
      <c r="PS94" s="189">
        <f t="shared" ref="PS94:PS139" si="307">PO94+PQ94-PR94</f>
        <v>0</v>
      </c>
      <c r="PT94" s="242"/>
      <c r="PU94" s="234"/>
      <c r="PV94" s="234"/>
      <c r="PW94" s="189">
        <f t="shared" ref="PW94:PW139" si="308">PS94+PU94-PV94</f>
        <v>0</v>
      </c>
      <c r="PX94" s="242"/>
      <c r="PY94" s="234"/>
      <c r="PZ94" s="234"/>
      <c r="QA94" s="189">
        <f t="shared" ref="QA94:QA139" si="309">PW94+PY94-PZ94</f>
        <v>0</v>
      </c>
      <c r="QB94" s="242"/>
      <c r="QC94" s="234"/>
      <c r="QD94" s="234"/>
      <c r="QE94" s="189">
        <f t="shared" ref="QE94:QE139" si="310">QA94+QC94-QD94</f>
        <v>0</v>
      </c>
      <c r="QF94" s="242"/>
      <c r="QG94" s="234"/>
      <c r="QH94" s="234"/>
      <c r="QI94" s="189">
        <f t="shared" ref="QI94:QI139" si="311">QE94+QG94-QH94</f>
        <v>0</v>
      </c>
      <c r="QJ94" s="242"/>
      <c r="QK94" s="234"/>
      <c r="QL94" s="234"/>
      <c r="QM94" s="189">
        <f t="shared" ref="QM94:QM139" si="312">QI94+QK94-QL94</f>
        <v>0</v>
      </c>
      <c r="QN94" s="242"/>
      <c r="QO94" s="234"/>
      <c r="QP94" s="234"/>
      <c r="QQ94" s="189">
        <f t="shared" ref="QQ94:QQ139" si="313">QM94+QO94-QP94</f>
        <v>0</v>
      </c>
      <c r="QR94" s="242"/>
      <c r="QS94" s="203"/>
      <c r="QT94" s="234"/>
      <c r="QU94" s="189">
        <f t="shared" ref="QU94:QU139" si="314">QQ94+QS94-QT94</f>
        <v>0</v>
      </c>
      <c r="QV94" s="242"/>
      <c r="QW94" s="203"/>
      <c r="QX94" s="234"/>
      <c r="QY94" s="189">
        <f t="shared" ref="QY94:QY139" si="315">QU94+QW94-QX94</f>
        <v>0</v>
      </c>
      <c r="QZ94" s="242"/>
      <c r="RA94" s="203"/>
      <c r="RB94" s="234"/>
      <c r="RC94" s="189">
        <f t="shared" ref="RC94:RC139" si="316">QY94+RA94-RB94</f>
        <v>0</v>
      </c>
      <c r="RD94" s="242"/>
      <c r="RE94" s="203"/>
      <c r="RF94" s="234"/>
      <c r="RG94" s="189">
        <f t="shared" ref="RG94:RG139" si="317">RC94+RE94-RF94</f>
        <v>0</v>
      </c>
      <c r="RH94" s="242"/>
      <c r="RI94" s="203"/>
      <c r="RJ94" s="234"/>
      <c r="RK94" s="189">
        <f t="shared" ref="RK94:RK139" si="318">RG94+RI94-RJ94</f>
        <v>0</v>
      </c>
      <c r="RL94" s="242"/>
      <c r="RM94" s="203"/>
      <c r="RN94" s="234"/>
      <c r="RO94" s="189">
        <f t="shared" ref="RO94:RO139" si="319">RK94+RM94-RN94</f>
        <v>0</v>
      </c>
      <c r="RP94" s="242"/>
      <c r="RQ94" s="203"/>
      <c r="RR94" s="234"/>
      <c r="RS94" s="189">
        <f t="shared" ref="RS94:RS139" si="320">RO94+RQ94-RR94</f>
        <v>0</v>
      </c>
      <c r="RT94" s="242"/>
      <c r="RU94" s="203"/>
      <c r="RV94" s="234"/>
      <c r="RW94" s="189">
        <f t="shared" ref="RW94:RW139" si="321">RS94+RU94-RV94</f>
        <v>0</v>
      </c>
      <c r="RX94" s="242"/>
      <c r="RY94" s="203"/>
      <c r="RZ94" s="234"/>
      <c r="SA94" s="189">
        <f t="shared" si="253"/>
        <v>0</v>
      </c>
      <c r="SB94" s="242"/>
      <c r="SC94" s="203"/>
      <c r="SD94" s="234"/>
      <c r="SE94" s="189">
        <f t="shared" si="254"/>
        <v>0</v>
      </c>
      <c r="SF94" s="242"/>
      <c r="SG94" s="203"/>
      <c r="SH94" s="234"/>
      <c r="SI94" s="189">
        <f t="shared" si="255"/>
        <v>0</v>
      </c>
      <c r="SJ94" s="242"/>
      <c r="SK94" s="203"/>
      <c r="SL94" s="234"/>
      <c r="SM94" s="189">
        <f t="shared" si="256"/>
        <v>0</v>
      </c>
      <c r="SN94" s="242"/>
      <c r="SO94" s="203"/>
      <c r="SP94" s="234"/>
      <c r="SQ94" s="189">
        <f t="shared" si="257"/>
        <v>0</v>
      </c>
      <c r="SR94" s="242"/>
      <c r="SS94" s="203"/>
      <c r="ST94" s="234"/>
      <c r="SU94" s="189">
        <f t="shared" si="258"/>
        <v>0</v>
      </c>
      <c r="SV94" s="242"/>
      <c r="SW94" s="203"/>
      <c r="SX94" s="234"/>
      <c r="SY94" s="189">
        <f t="shared" si="259"/>
        <v>0</v>
      </c>
      <c r="SZ94" s="242"/>
      <c r="TA94" s="203"/>
      <c r="TB94" s="234"/>
      <c r="TC94" s="189">
        <f t="shared" si="260"/>
        <v>0</v>
      </c>
      <c r="TD94" s="242"/>
      <c r="TE94" s="204">
        <f t="shared" si="261"/>
        <v>0</v>
      </c>
      <c r="TF94" s="205">
        <f t="shared" si="262"/>
        <v>0</v>
      </c>
      <c r="TG94" s="123"/>
      <c r="TH94" s="204">
        <f t="shared" si="263"/>
        <v>0</v>
      </c>
      <c r="TI94" s="205">
        <f t="shared" si="264"/>
        <v>0</v>
      </c>
      <c r="TJ94" s="124"/>
      <c r="TK94" s="204">
        <f t="shared" si="265"/>
        <v>0</v>
      </c>
      <c r="TL94" s="205">
        <f t="shared" si="266"/>
        <v>0</v>
      </c>
      <c r="TM94" s="124"/>
      <c r="TN94" s="204">
        <f t="shared" si="267"/>
        <v>0</v>
      </c>
      <c r="TO94" s="205">
        <f t="shared" si="268"/>
        <v>0</v>
      </c>
    </row>
    <row r="95" spans="1:535" ht="24" hidden="1" customHeight="1" x14ac:dyDescent="0.45">
      <c r="A95" s="207">
        <v>91</v>
      </c>
      <c r="B95" s="300" t="s">
        <v>378</v>
      </c>
      <c r="C95" s="127" t="s">
        <v>122</v>
      </c>
      <c r="D95" s="211">
        <v>1</v>
      </c>
      <c r="E95" s="282"/>
      <c r="F95" s="129"/>
      <c r="G95" s="211">
        <f>+D95+E95-F95</f>
        <v>1</v>
      </c>
      <c r="H95" s="130"/>
      <c r="I95" s="282"/>
      <c r="J95" s="129"/>
      <c r="K95" s="211">
        <v>1</v>
      </c>
      <c r="L95" s="130"/>
      <c r="M95" s="282"/>
      <c r="N95" s="129"/>
      <c r="O95" s="211">
        <v>1</v>
      </c>
      <c r="P95" s="131"/>
      <c r="Q95" s="282"/>
      <c r="R95" s="129"/>
      <c r="S95" s="211">
        <v>1</v>
      </c>
      <c r="T95" s="130"/>
      <c r="U95" s="133"/>
      <c r="V95" s="246"/>
      <c r="W95" s="165">
        <f t="shared" si="298"/>
        <v>1</v>
      </c>
      <c r="X95" s="136"/>
      <c r="Y95" s="136"/>
      <c r="Z95" s="165">
        <f t="shared" si="162"/>
        <v>1</v>
      </c>
      <c r="AA95" s="137"/>
      <c r="AB95" s="138"/>
      <c r="AC95" s="169">
        <f t="shared" si="163"/>
        <v>1</v>
      </c>
      <c r="AD95" s="137"/>
      <c r="AE95" s="138"/>
      <c r="AF95" s="169">
        <f t="shared" si="164"/>
        <v>1</v>
      </c>
      <c r="AG95" s="138"/>
      <c r="AH95" s="138"/>
      <c r="AI95" s="170">
        <f t="shared" si="165"/>
        <v>1</v>
      </c>
      <c r="AJ95" s="137"/>
      <c r="AK95" s="137"/>
      <c r="AL95" s="141"/>
      <c r="AM95" s="172">
        <f t="shared" si="166"/>
        <v>1</v>
      </c>
      <c r="AN95" s="137"/>
      <c r="AO95" s="141"/>
      <c r="AP95" s="141"/>
      <c r="AQ95" s="172">
        <f t="shared" si="167"/>
        <v>1</v>
      </c>
      <c r="AR95" s="141"/>
      <c r="AS95" s="137"/>
      <c r="AT95" s="141"/>
      <c r="AU95" s="172">
        <f t="shared" si="168"/>
        <v>1</v>
      </c>
      <c r="AV95" s="138"/>
      <c r="AW95" s="138"/>
      <c r="AX95" s="138"/>
      <c r="AY95" s="169">
        <f t="shared" si="169"/>
        <v>1</v>
      </c>
      <c r="AZ95" s="138"/>
      <c r="BA95" s="138"/>
      <c r="BB95" s="169">
        <f t="shared" si="170"/>
        <v>1</v>
      </c>
      <c r="BC95" s="138"/>
      <c r="BD95" s="138"/>
      <c r="BE95" s="169">
        <f t="shared" si="171"/>
        <v>1</v>
      </c>
      <c r="BF95" s="138"/>
      <c r="BG95" s="138"/>
      <c r="BH95" s="174">
        <f t="shared" si="152"/>
        <v>1</v>
      </c>
      <c r="BI95" s="138"/>
      <c r="BJ95" s="138"/>
      <c r="BK95" s="174">
        <f t="shared" si="172"/>
        <v>1</v>
      </c>
      <c r="BL95" s="138"/>
      <c r="BM95" s="138"/>
      <c r="BN95" s="174">
        <f t="shared" si="173"/>
        <v>1</v>
      </c>
      <c r="BO95" s="138"/>
      <c r="BP95" s="138"/>
      <c r="BQ95" s="174">
        <f t="shared" si="174"/>
        <v>1</v>
      </c>
      <c r="BR95" s="138"/>
      <c r="BS95" s="138"/>
      <c r="BT95" s="174">
        <f t="shared" si="151"/>
        <v>1</v>
      </c>
      <c r="BU95" s="138"/>
      <c r="BV95" s="138"/>
      <c r="BW95" s="174">
        <f t="shared" si="175"/>
        <v>1</v>
      </c>
      <c r="BX95" s="138"/>
      <c r="BY95" s="138"/>
      <c r="BZ95" s="174">
        <f t="shared" si="176"/>
        <v>1</v>
      </c>
      <c r="CA95" s="138"/>
      <c r="CB95" s="138"/>
      <c r="CC95" s="175">
        <f t="shared" si="177"/>
        <v>1</v>
      </c>
      <c r="CD95" s="141"/>
      <c r="CE95" s="141"/>
      <c r="CF95" s="176">
        <f t="shared" si="178"/>
        <v>1</v>
      </c>
      <c r="CG95" s="141"/>
      <c r="CH95" s="141"/>
      <c r="CI95" s="176">
        <f t="shared" si="179"/>
        <v>1</v>
      </c>
      <c r="CJ95" s="141"/>
      <c r="CK95" s="141"/>
      <c r="CL95" s="177">
        <f t="shared" si="180"/>
        <v>1</v>
      </c>
      <c r="CM95" s="141"/>
      <c r="CN95" s="141"/>
      <c r="CO95" s="141"/>
      <c r="CP95" s="177">
        <f t="shared" si="181"/>
        <v>1</v>
      </c>
      <c r="CQ95" s="141"/>
      <c r="CR95" s="141"/>
      <c r="CS95" s="141"/>
      <c r="CT95" s="176">
        <f t="shared" si="182"/>
        <v>1</v>
      </c>
      <c r="CU95" s="230"/>
      <c r="CV95" s="141"/>
      <c r="CW95" s="141"/>
      <c r="CX95" s="176">
        <f t="shared" si="183"/>
        <v>1</v>
      </c>
      <c r="CY95" s="141"/>
      <c r="CZ95" s="141"/>
      <c r="DA95" s="141"/>
      <c r="DB95" s="176">
        <f t="shared" si="153"/>
        <v>1</v>
      </c>
      <c r="DC95" s="141"/>
      <c r="DD95" s="141"/>
      <c r="DE95" s="175">
        <f t="shared" si="184"/>
        <v>1</v>
      </c>
      <c r="DF95" s="179"/>
      <c r="DG95" s="141"/>
      <c r="DH95" s="141"/>
      <c r="DI95" s="176">
        <f t="shared" si="185"/>
        <v>1</v>
      </c>
      <c r="DJ95" s="180"/>
      <c r="DK95" s="180"/>
      <c r="DL95" s="176">
        <f t="shared" si="186"/>
        <v>1</v>
      </c>
      <c r="DM95" s="141"/>
      <c r="DN95" s="141"/>
      <c r="DO95" s="177">
        <f t="shared" si="187"/>
        <v>1</v>
      </c>
      <c r="DP95" s="137"/>
      <c r="DQ95" s="141"/>
      <c r="DR95" s="141"/>
      <c r="DS95" s="177">
        <f t="shared" si="188"/>
        <v>1</v>
      </c>
      <c r="DT95" s="137"/>
      <c r="DU95" s="141"/>
      <c r="DV95" s="141"/>
      <c r="DW95" s="177">
        <f t="shared" si="189"/>
        <v>1</v>
      </c>
      <c r="DX95" s="141"/>
      <c r="DY95" s="141"/>
      <c r="DZ95" s="177">
        <f t="shared" si="190"/>
        <v>1</v>
      </c>
      <c r="EA95" s="138"/>
      <c r="EB95" s="138"/>
      <c r="EC95" s="175">
        <f t="shared" si="299"/>
        <v>1</v>
      </c>
      <c r="ED95" s="137"/>
      <c r="EE95" s="138"/>
      <c r="EF95" s="138"/>
      <c r="EG95" s="174">
        <f t="shared" si="192"/>
        <v>1</v>
      </c>
      <c r="EH95" s="138"/>
      <c r="EI95" s="138"/>
      <c r="EJ95" s="174">
        <f t="shared" si="193"/>
        <v>1</v>
      </c>
      <c r="EK95" s="231"/>
      <c r="EL95" s="231"/>
      <c r="EM95" s="182">
        <f t="shared" si="194"/>
        <v>1</v>
      </c>
      <c r="EN95" s="137"/>
      <c r="EO95" s="231"/>
      <c r="EP95" s="231"/>
      <c r="EQ95" s="182">
        <f t="shared" si="195"/>
        <v>1</v>
      </c>
      <c r="ER95" s="232"/>
      <c r="ES95" s="232"/>
      <c r="ET95" s="184">
        <f t="shared" si="196"/>
        <v>1</v>
      </c>
      <c r="EU95" s="137"/>
      <c r="EV95" s="232"/>
      <c r="EW95" s="232"/>
      <c r="EX95" s="184">
        <f t="shared" si="197"/>
        <v>1</v>
      </c>
      <c r="EY95" s="233"/>
      <c r="EZ95" s="231"/>
      <c r="FA95" s="231"/>
      <c r="FB95" s="184">
        <f t="shared" si="198"/>
        <v>1</v>
      </c>
      <c r="FC95" s="231"/>
      <c r="FD95" s="231"/>
      <c r="FE95" s="182">
        <f t="shared" si="199"/>
        <v>1</v>
      </c>
      <c r="FF95" s="231"/>
      <c r="FG95" s="231"/>
      <c r="FH95" s="182">
        <f t="shared" si="200"/>
        <v>1</v>
      </c>
      <c r="FI95" s="231"/>
      <c r="FJ95" s="231"/>
      <c r="FK95" s="182">
        <f t="shared" si="201"/>
        <v>1</v>
      </c>
      <c r="FL95" s="231"/>
      <c r="FM95" s="231"/>
      <c r="FN95" s="182">
        <f t="shared" si="202"/>
        <v>1</v>
      </c>
      <c r="FO95" s="137"/>
      <c r="FP95" s="231"/>
      <c r="FQ95" s="231"/>
      <c r="FR95" s="182">
        <f t="shared" si="203"/>
        <v>1</v>
      </c>
      <c r="FS95" s="137"/>
      <c r="FT95" s="231"/>
      <c r="FU95" s="231"/>
      <c r="FV95" s="182">
        <f t="shared" si="204"/>
        <v>1</v>
      </c>
      <c r="FW95" s="137"/>
      <c r="FX95" s="231"/>
      <c r="FY95" s="231"/>
      <c r="FZ95" s="182">
        <f t="shared" si="205"/>
        <v>1</v>
      </c>
      <c r="GA95" s="231"/>
      <c r="GB95" s="231"/>
      <c r="GC95" s="182">
        <f t="shared" si="206"/>
        <v>1</v>
      </c>
      <c r="GD95" s="231"/>
      <c r="GE95" s="231"/>
      <c r="GF95" s="188">
        <f t="shared" si="300"/>
        <v>1</v>
      </c>
      <c r="GG95" s="137"/>
      <c r="GH95" s="231"/>
      <c r="GI95" s="231"/>
      <c r="GJ95" s="188">
        <f t="shared" si="269"/>
        <v>1</v>
      </c>
      <c r="GK95" s="137"/>
      <c r="GL95" s="231"/>
      <c r="GM95" s="231"/>
      <c r="GN95" s="182">
        <f t="shared" si="270"/>
        <v>1</v>
      </c>
      <c r="GO95" s="231"/>
      <c r="GP95" s="231"/>
      <c r="GQ95" s="182">
        <f t="shared" si="208"/>
        <v>1</v>
      </c>
      <c r="GR95" s="231"/>
      <c r="GS95" s="231"/>
      <c r="GT95" s="182">
        <f t="shared" si="209"/>
        <v>1</v>
      </c>
      <c r="GU95" s="231"/>
      <c r="GV95" s="231"/>
      <c r="GW95" s="182">
        <f t="shared" si="210"/>
        <v>1</v>
      </c>
      <c r="GX95" s="231"/>
      <c r="GY95" s="231"/>
      <c r="GZ95" s="182">
        <f t="shared" si="211"/>
        <v>1</v>
      </c>
      <c r="HA95" s="138"/>
      <c r="HB95" s="231"/>
      <c r="HC95" s="182">
        <f t="shared" si="212"/>
        <v>1</v>
      </c>
      <c r="HD95" s="138"/>
      <c r="HE95" s="231"/>
      <c r="HF95" s="182">
        <f t="shared" si="213"/>
        <v>1</v>
      </c>
      <c r="HG95" s="231"/>
      <c r="HH95" s="231"/>
      <c r="HI95" s="182">
        <f t="shared" si="154"/>
        <v>1</v>
      </c>
      <c r="HJ95" s="231"/>
      <c r="HK95" s="231"/>
      <c r="HL95" s="182">
        <f t="shared" si="155"/>
        <v>1</v>
      </c>
      <c r="HM95" s="137"/>
      <c r="HN95" s="231"/>
      <c r="HO95" s="231"/>
      <c r="HP95" s="182">
        <f t="shared" si="214"/>
        <v>1</v>
      </c>
      <c r="HQ95" s="231"/>
      <c r="HR95" s="231"/>
      <c r="HS95" s="231"/>
      <c r="HT95" s="182">
        <f t="shared" si="215"/>
        <v>1</v>
      </c>
      <c r="HU95" s="231"/>
      <c r="HV95" s="231"/>
      <c r="HW95" s="231"/>
      <c r="HX95" s="182">
        <f t="shared" si="216"/>
        <v>1</v>
      </c>
      <c r="HY95" s="231"/>
      <c r="HZ95" s="231"/>
      <c r="IA95" s="182">
        <f t="shared" si="217"/>
        <v>1</v>
      </c>
      <c r="IB95" s="231"/>
      <c r="IC95" s="231"/>
      <c r="ID95" s="182">
        <f t="shared" si="218"/>
        <v>1</v>
      </c>
      <c r="IE95" s="138"/>
      <c r="IF95" s="138"/>
      <c r="IG95" s="175">
        <f t="shared" si="219"/>
        <v>1</v>
      </c>
      <c r="IH95" s="137"/>
      <c r="II95" s="138"/>
      <c r="IJ95" s="138"/>
      <c r="IK95" s="175">
        <f t="shared" si="220"/>
        <v>1</v>
      </c>
      <c r="IL95" s="137"/>
      <c r="IM95" s="231"/>
      <c r="IN95" s="231"/>
      <c r="IO95" s="182">
        <f t="shared" si="221"/>
        <v>1</v>
      </c>
      <c r="IP95" s="231"/>
      <c r="IQ95" s="231"/>
      <c r="IR95" s="182">
        <f t="shared" si="156"/>
        <v>1</v>
      </c>
      <c r="IS95" s="231"/>
      <c r="IT95" s="231"/>
      <c r="IU95" s="182">
        <f t="shared" si="157"/>
        <v>1</v>
      </c>
      <c r="IV95" s="231"/>
      <c r="IW95" s="231"/>
      <c r="IX95" s="182">
        <f t="shared" si="158"/>
        <v>1</v>
      </c>
      <c r="IY95" s="234"/>
      <c r="IZ95" s="234"/>
      <c r="JA95" s="189">
        <f t="shared" si="159"/>
        <v>1</v>
      </c>
      <c r="JB95" s="234"/>
      <c r="JC95" s="234"/>
      <c r="JD95" s="189">
        <f t="shared" si="222"/>
        <v>1</v>
      </c>
      <c r="JE95" s="234"/>
      <c r="JF95" s="234"/>
      <c r="JG95" s="189">
        <f t="shared" si="223"/>
        <v>1</v>
      </c>
      <c r="JH95" s="141"/>
      <c r="JI95" s="141"/>
      <c r="JJ95" s="190">
        <f t="shared" si="224"/>
        <v>1</v>
      </c>
      <c r="JK95" s="137"/>
      <c r="JL95" s="141"/>
      <c r="JM95" s="141"/>
      <c r="JN95" s="190">
        <f t="shared" si="225"/>
        <v>1</v>
      </c>
      <c r="JO95" s="137"/>
      <c r="JP95" s="235"/>
      <c r="JQ95" s="235"/>
      <c r="JR95" s="191">
        <f t="shared" si="226"/>
        <v>1</v>
      </c>
      <c r="JS95" s="155"/>
      <c r="JT95" s="236"/>
      <c r="JU95" s="236"/>
      <c r="JV95" s="194">
        <f t="shared" si="227"/>
        <v>1</v>
      </c>
      <c r="JW95" s="235"/>
      <c r="JX95" s="235"/>
      <c r="JY95" s="194">
        <f t="shared" si="228"/>
        <v>1</v>
      </c>
      <c r="JZ95" s="138"/>
      <c r="KA95" s="138"/>
      <c r="KB95" s="190">
        <f t="shared" si="229"/>
        <v>1</v>
      </c>
      <c r="KC95" s="155"/>
      <c r="KD95" s="138"/>
      <c r="KE95" s="138"/>
      <c r="KF95" s="190">
        <f t="shared" si="230"/>
        <v>1</v>
      </c>
      <c r="KG95" s="234"/>
      <c r="KH95" s="234"/>
      <c r="KI95" s="191">
        <f t="shared" si="231"/>
        <v>1</v>
      </c>
      <c r="KJ95" s="155"/>
      <c r="KK95" s="234"/>
      <c r="KL95" s="234"/>
      <c r="KM95" s="191">
        <f t="shared" si="232"/>
        <v>1</v>
      </c>
      <c r="KN95" s="155"/>
      <c r="KO95" s="234"/>
      <c r="KP95" s="234"/>
      <c r="KQ95" s="191">
        <f t="shared" si="233"/>
        <v>1</v>
      </c>
      <c r="KR95" s="138"/>
      <c r="KS95" s="138"/>
      <c r="KT95" s="174">
        <f t="shared" si="234"/>
        <v>1</v>
      </c>
      <c r="KU95" s="138"/>
      <c r="KV95" s="138"/>
      <c r="KW95" s="138"/>
      <c r="KX95" s="194">
        <f t="shared" si="235"/>
        <v>1</v>
      </c>
      <c r="KY95" s="236"/>
      <c r="KZ95" s="236"/>
      <c r="LA95" s="236"/>
      <c r="LB95" s="194">
        <f t="shared" si="236"/>
        <v>1</v>
      </c>
      <c r="LC95" s="236"/>
      <c r="LD95" s="236"/>
      <c r="LE95" s="194">
        <f t="shared" si="160"/>
        <v>1</v>
      </c>
      <c r="LF95" s="138"/>
      <c r="LG95" s="138"/>
      <c r="LH95" s="174">
        <f t="shared" si="161"/>
        <v>1</v>
      </c>
      <c r="LI95" s="237"/>
      <c r="LJ95" s="237"/>
      <c r="LK95" s="196">
        <f t="shared" si="237"/>
        <v>1</v>
      </c>
      <c r="LL95" s="138"/>
      <c r="LM95" s="138"/>
      <c r="LN95" s="138"/>
      <c r="LO95" s="174">
        <f t="shared" si="238"/>
        <v>1</v>
      </c>
      <c r="LP95" s="138"/>
      <c r="LQ95" s="138"/>
      <c r="LR95" s="138"/>
      <c r="LS95" s="174">
        <f t="shared" si="239"/>
        <v>1</v>
      </c>
      <c r="LT95" s="238"/>
      <c r="LU95" s="138"/>
      <c r="LV95" s="138"/>
      <c r="LW95" s="174">
        <f t="shared" si="240"/>
        <v>1</v>
      </c>
      <c r="LX95" s="238"/>
      <c r="LY95" s="138"/>
      <c r="LZ95" s="138"/>
      <c r="MA95" s="174">
        <f t="shared" si="241"/>
        <v>1</v>
      </c>
      <c r="MB95" s="238"/>
      <c r="MC95" s="138"/>
      <c r="MD95" s="138"/>
      <c r="ME95" s="174">
        <f t="shared" si="242"/>
        <v>1</v>
      </c>
      <c r="MF95" s="238"/>
      <c r="MG95" s="231"/>
      <c r="MH95" s="231"/>
      <c r="MI95" s="182">
        <f t="shared" si="243"/>
        <v>1</v>
      </c>
      <c r="MJ95" s="239"/>
      <c r="MK95" s="231"/>
      <c r="ML95" s="231"/>
      <c r="MM95" s="182">
        <f t="shared" si="244"/>
        <v>1</v>
      </c>
      <c r="MN95" s="239"/>
      <c r="MO95" s="138"/>
      <c r="MP95" s="138"/>
      <c r="MQ95" s="174">
        <f t="shared" si="245"/>
        <v>1</v>
      </c>
      <c r="MR95" s="238"/>
      <c r="MS95" s="138"/>
      <c r="MT95" s="138"/>
      <c r="MU95" s="174">
        <f t="shared" si="246"/>
        <v>1</v>
      </c>
      <c r="MV95" s="238"/>
      <c r="MW95" s="138"/>
      <c r="MX95" s="138"/>
      <c r="MY95" s="174">
        <f t="shared" si="247"/>
        <v>1</v>
      </c>
      <c r="MZ95" s="238"/>
      <c r="NA95" s="240"/>
      <c r="NB95" s="240"/>
      <c r="NC95" s="201">
        <f t="shared" si="271"/>
        <v>1</v>
      </c>
      <c r="ND95" s="241"/>
      <c r="NE95" s="240"/>
      <c r="NF95" s="240"/>
      <c r="NG95" s="201">
        <f t="shared" si="272"/>
        <v>1</v>
      </c>
      <c r="NH95" s="241"/>
      <c r="NI95" s="240"/>
      <c r="NJ95" s="240"/>
      <c r="NK95" s="201">
        <f t="shared" si="273"/>
        <v>1</v>
      </c>
      <c r="NL95" s="241"/>
      <c r="NM95" s="240"/>
      <c r="NN95" s="240"/>
      <c r="NO95" s="201">
        <f t="shared" si="274"/>
        <v>1</v>
      </c>
      <c r="NP95" s="241"/>
      <c r="NQ95" s="234"/>
      <c r="NR95" s="234"/>
      <c r="NS95" s="189">
        <f t="shared" si="275"/>
        <v>1</v>
      </c>
      <c r="NT95" s="242"/>
      <c r="NU95" s="234"/>
      <c r="NV95" s="234"/>
      <c r="NW95" s="189">
        <f t="shared" si="248"/>
        <v>1</v>
      </c>
      <c r="NX95" s="242"/>
      <c r="NY95" s="234"/>
      <c r="NZ95" s="234"/>
      <c r="OA95" s="189">
        <f t="shared" si="249"/>
        <v>1</v>
      </c>
      <c r="OB95" s="242"/>
      <c r="OC95" s="234"/>
      <c r="OD95" s="234"/>
      <c r="OE95" s="189">
        <f t="shared" si="250"/>
        <v>1</v>
      </c>
      <c r="OF95" s="242"/>
      <c r="OG95" s="234"/>
      <c r="OH95" s="234"/>
      <c r="OI95" s="189">
        <f t="shared" si="251"/>
        <v>1</v>
      </c>
      <c r="OJ95" s="242"/>
      <c r="OK95" s="234"/>
      <c r="OL95" s="234"/>
      <c r="OM95" s="189">
        <f t="shared" si="252"/>
        <v>1</v>
      </c>
      <c r="ON95" s="242"/>
      <c r="OO95" s="234"/>
      <c r="OP95" s="234"/>
      <c r="OQ95" s="189">
        <f t="shared" si="276"/>
        <v>1</v>
      </c>
      <c r="OR95" s="242"/>
      <c r="OS95" s="234"/>
      <c r="OT95" s="234"/>
      <c r="OU95" s="189">
        <f t="shared" si="301"/>
        <v>1</v>
      </c>
      <c r="OV95" s="242"/>
      <c r="OW95" s="234"/>
      <c r="OX95" s="234"/>
      <c r="OY95" s="189">
        <f t="shared" si="302"/>
        <v>1</v>
      </c>
      <c r="OZ95" s="242"/>
      <c r="PA95" s="234"/>
      <c r="PB95" s="234"/>
      <c r="PC95" s="189">
        <f t="shared" si="303"/>
        <v>1</v>
      </c>
      <c r="PD95" s="242"/>
      <c r="PE95" s="234"/>
      <c r="PF95" s="234"/>
      <c r="PG95" s="189">
        <f t="shared" si="304"/>
        <v>1</v>
      </c>
      <c r="PH95" s="242"/>
      <c r="PI95" s="234"/>
      <c r="PJ95" s="234"/>
      <c r="PK95" s="189">
        <f t="shared" si="305"/>
        <v>1</v>
      </c>
      <c r="PL95" s="242"/>
      <c r="PM95" s="234"/>
      <c r="PN95" s="234"/>
      <c r="PO95" s="189">
        <f t="shared" si="306"/>
        <v>1</v>
      </c>
      <c r="PP95" s="242"/>
      <c r="PQ95" s="234"/>
      <c r="PR95" s="234"/>
      <c r="PS95" s="189">
        <f t="shared" si="307"/>
        <v>1</v>
      </c>
      <c r="PT95" s="242"/>
      <c r="PU95" s="234"/>
      <c r="PV95" s="234"/>
      <c r="PW95" s="189">
        <f t="shared" si="308"/>
        <v>1</v>
      </c>
      <c r="PX95" s="242"/>
      <c r="PY95" s="234"/>
      <c r="PZ95" s="234"/>
      <c r="QA95" s="189">
        <f t="shared" si="309"/>
        <v>1</v>
      </c>
      <c r="QB95" s="242"/>
      <c r="QC95" s="234"/>
      <c r="QD95" s="234"/>
      <c r="QE95" s="189">
        <f t="shared" si="310"/>
        <v>1</v>
      </c>
      <c r="QF95" s="242"/>
      <c r="QG95" s="234"/>
      <c r="QH95" s="234"/>
      <c r="QI95" s="189">
        <f t="shared" si="311"/>
        <v>1</v>
      </c>
      <c r="QJ95" s="242"/>
      <c r="QK95" s="234"/>
      <c r="QL95" s="234"/>
      <c r="QM95" s="189">
        <f t="shared" si="312"/>
        <v>1</v>
      </c>
      <c r="QN95" s="242"/>
      <c r="QO95" s="234"/>
      <c r="QP95" s="234"/>
      <c r="QQ95" s="189">
        <f t="shared" si="313"/>
        <v>1</v>
      </c>
      <c r="QR95" s="242"/>
      <c r="QS95" s="203"/>
      <c r="QT95" s="234"/>
      <c r="QU95" s="189">
        <f t="shared" si="314"/>
        <v>1</v>
      </c>
      <c r="QV95" s="242"/>
      <c r="QW95" s="203"/>
      <c r="QX95" s="234"/>
      <c r="QY95" s="189">
        <f t="shared" si="315"/>
        <v>1</v>
      </c>
      <c r="QZ95" s="242"/>
      <c r="RA95" s="203"/>
      <c r="RB95" s="234"/>
      <c r="RC95" s="189">
        <f t="shared" si="316"/>
        <v>1</v>
      </c>
      <c r="RD95" s="242"/>
      <c r="RE95" s="203"/>
      <c r="RF95" s="234"/>
      <c r="RG95" s="189">
        <f t="shared" si="317"/>
        <v>1</v>
      </c>
      <c r="RH95" s="242"/>
      <c r="RI95" s="203"/>
      <c r="RJ95" s="234"/>
      <c r="RK95" s="189">
        <f t="shared" si="318"/>
        <v>1</v>
      </c>
      <c r="RL95" s="242"/>
      <c r="RM95" s="203"/>
      <c r="RN95" s="234"/>
      <c r="RO95" s="189">
        <f t="shared" si="319"/>
        <v>1</v>
      </c>
      <c r="RP95" s="242"/>
      <c r="RQ95" s="203"/>
      <c r="RR95" s="234"/>
      <c r="RS95" s="189">
        <f t="shared" si="320"/>
        <v>1</v>
      </c>
      <c r="RT95" s="242"/>
      <c r="RU95" s="203"/>
      <c r="RV95" s="234"/>
      <c r="RW95" s="189">
        <f t="shared" si="321"/>
        <v>1</v>
      </c>
      <c r="RX95" s="242"/>
      <c r="RY95" s="203"/>
      <c r="RZ95" s="234"/>
      <c r="SA95" s="189">
        <f t="shared" si="253"/>
        <v>1</v>
      </c>
      <c r="SB95" s="242"/>
      <c r="SC95" s="203"/>
      <c r="SD95" s="234"/>
      <c r="SE95" s="189">
        <f t="shared" si="254"/>
        <v>1</v>
      </c>
      <c r="SF95" s="242"/>
      <c r="SG95" s="203"/>
      <c r="SH95" s="234"/>
      <c r="SI95" s="189">
        <f t="shared" si="255"/>
        <v>1</v>
      </c>
      <c r="SJ95" s="242"/>
      <c r="SK95" s="203"/>
      <c r="SL95" s="234"/>
      <c r="SM95" s="189">
        <f t="shared" si="256"/>
        <v>1</v>
      </c>
      <c r="SN95" s="242"/>
      <c r="SO95" s="203"/>
      <c r="SP95" s="234"/>
      <c r="SQ95" s="189">
        <f t="shared" si="257"/>
        <v>1</v>
      </c>
      <c r="SR95" s="242"/>
      <c r="SS95" s="203"/>
      <c r="ST95" s="234"/>
      <c r="SU95" s="189">
        <f t="shared" si="258"/>
        <v>1</v>
      </c>
      <c r="SV95" s="242"/>
      <c r="SW95" s="203"/>
      <c r="SX95" s="234"/>
      <c r="SY95" s="189">
        <f t="shared" si="259"/>
        <v>1</v>
      </c>
      <c r="SZ95" s="242"/>
      <c r="TA95" s="203"/>
      <c r="TB95" s="234"/>
      <c r="TC95" s="189">
        <f t="shared" si="260"/>
        <v>1</v>
      </c>
      <c r="TD95" s="242"/>
      <c r="TE95" s="204">
        <f t="shared" si="261"/>
        <v>0</v>
      </c>
      <c r="TF95" s="205">
        <f t="shared" si="262"/>
        <v>0</v>
      </c>
      <c r="TG95" s="123"/>
      <c r="TH95" s="204">
        <f t="shared" si="263"/>
        <v>0</v>
      </c>
      <c r="TI95" s="205">
        <f t="shared" si="264"/>
        <v>0</v>
      </c>
      <c r="TJ95" s="124"/>
      <c r="TK95" s="204">
        <f t="shared" si="265"/>
        <v>0</v>
      </c>
      <c r="TL95" s="205">
        <f t="shared" si="266"/>
        <v>0</v>
      </c>
      <c r="TM95" s="124"/>
      <c r="TN95" s="204">
        <f t="shared" si="267"/>
        <v>0</v>
      </c>
      <c r="TO95" s="205">
        <f t="shared" si="268"/>
        <v>0</v>
      </c>
    </row>
    <row r="96" spans="1:535" ht="28.5" hidden="1" x14ac:dyDescent="0.45">
      <c r="A96" s="207">
        <v>92</v>
      </c>
      <c r="B96" s="298" t="s">
        <v>379</v>
      </c>
      <c r="C96" s="222" t="s">
        <v>122</v>
      </c>
      <c r="D96" s="211">
        <v>1</v>
      </c>
      <c r="E96" s="223"/>
      <c r="F96" s="224"/>
      <c r="G96" s="211">
        <f>+D96+E96-F96</f>
        <v>1</v>
      </c>
      <c r="H96" s="225"/>
      <c r="I96" s="223"/>
      <c r="J96" s="224"/>
      <c r="K96" s="211">
        <v>1</v>
      </c>
      <c r="L96" s="225"/>
      <c r="M96" s="223"/>
      <c r="N96" s="224"/>
      <c r="O96" s="211">
        <v>1</v>
      </c>
      <c r="P96" s="226"/>
      <c r="Q96" s="223"/>
      <c r="R96" s="224"/>
      <c r="S96" s="211">
        <v>1</v>
      </c>
      <c r="T96" s="225"/>
      <c r="U96" s="227"/>
      <c r="V96" s="246"/>
      <c r="W96" s="165">
        <f t="shared" si="298"/>
        <v>1</v>
      </c>
      <c r="X96" s="229"/>
      <c r="Y96" s="229"/>
      <c r="Z96" s="165">
        <f t="shared" si="162"/>
        <v>1</v>
      </c>
      <c r="AA96" s="137"/>
      <c r="AB96" s="138"/>
      <c r="AC96" s="169">
        <f t="shared" si="163"/>
        <v>1</v>
      </c>
      <c r="AD96" s="137"/>
      <c r="AE96" s="138"/>
      <c r="AF96" s="169">
        <f t="shared" si="164"/>
        <v>1</v>
      </c>
      <c r="AG96" s="138"/>
      <c r="AH96" s="138"/>
      <c r="AI96" s="170">
        <f t="shared" si="165"/>
        <v>1</v>
      </c>
      <c r="AJ96" s="137"/>
      <c r="AK96" s="137"/>
      <c r="AL96" s="141"/>
      <c r="AM96" s="172">
        <f t="shared" si="166"/>
        <v>1</v>
      </c>
      <c r="AN96" s="137"/>
      <c r="AO96" s="141"/>
      <c r="AP96" s="141"/>
      <c r="AQ96" s="172">
        <f t="shared" si="167"/>
        <v>1</v>
      </c>
      <c r="AR96" s="141"/>
      <c r="AS96" s="137"/>
      <c r="AT96" s="141"/>
      <c r="AU96" s="172">
        <f t="shared" si="168"/>
        <v>1</v>
      </c>
      <c r="AV96" s="138"/>
      <c r="AW96" s="138"/>
      <c r="AX96" s="138"/>
      <c r="AY96" s="169">
        <f t="shared" si="169"/>
        <v>1</v>
      </c>
      <c r="AZ96" s="138"/>
      <c r="BA96" s="138"/>
      <c r="BB96" s="169">
        <f t="shared" si="170"/>
        <v>1</v>
      </c>
      <c r="BC96" s="138"/>
      <c r="BD96" s="138"/>
      <c r="BE96" s="169">
        <f t="shared" si="171"/>
        <v>1</v>
      </c>
      <c r="BF96" s="138"/>
      <c r="BG96" s="138"/>
      <c r="BH96" s="174">
        <f t="shared" si="152"/>
        <v>1</v>
      </c>
      <c r="BI96" s="138"/>
      <c r="BJ96" s="138"/>
      <c r="BK96" s="174">
        <f t="shared" si="172"/>
        <v>1</v>
      </c>
      <c r="BL96" s="138"/>
      <c r="BM96" s="138"/>
      <c r="BN96" s="174">
        <f t="shared" si="173"/>
        <v>1</v>
      </c>
      <c r="BO96" s="138"/>
      <c r="BP96" s="138"/>
      <c r="BQ96" s="174">
        <f t="shared" si="174"/>
        <v>1</v>
      </c>
      <c r="BR96" s="138"/>
      <c r="BS96" s="138"/>
      <c r="BT96" s="174">
        <f t="shared" si="151"/>
        <v>1</v>
      </c>
      <c r="BU96" s="138"/>
      <c r="BV96" s="138"/>
      <c r="BW96" s="174">
        <f t="shared" si="175"/>
        <v>1</v>
      </c>
      <c r="BX96" s="138"/>
      <c r="BY96" s="138"/>
      <c r="BZ96" s="174">
        <f t="shared" si="176"/>
        <v>1</v>
      </c>
      <c r="CA96" s="138"/>
      <c r="CB96" s="138"/>
      <c r="CC96" s="175">
        <f t="shared" si="177"/>
        <v>1</v>
      </c>
      <c r="CD96" s="141"/>
      <c r="CE96" s="141"/>
      <c r="CF96" s="176">
        <f t="shared" si="178"/>
        <v>1</v>
      </c>
      <c r="CG96" s="141"/>
      <c r="CH96" s="141"/>
      <c r="CI96" s="176">
        <f t="shared" si="179"/>
        <v>1</v>
      </c>
      <c r="CJ96" s="141"/>
      <c r="CK96" s="141"/>
      <c r="CL96" s="177">
        <f t="shared" si="180"/>
        <v>1</v>
      </c>
      <c r="CM96" s="141"/>
      <c r="CN96" s="141"/>
      <c r="CO96" s="141"/>
      <c r="CP96" s="177">
        <f t="shared" si="181"/>
        <v>1</v>
      </c>
      <c r="CQ96" s="141"/>
      <c r="CR96" s="141"/>
      <c r="CS96" s="141"/>
      <c r="CT96" s="176">
        <f t="shared" si="182"/>
        <v>1</v>
      </c>
      <c r="CU96" s="230"/>
      <c r="CV96" s="141"/>
      <c r="CW96" s="141"/>
      <c r="CX96" s="176">
        <f t="shared" si="183"/>
        <v>1</v>
      </c>
      <c r="CY96" s="141"/>
      <c r="CZ96" s="141"/>
      <c r="DA96" s="141"/>
      <c r="DB96" s="176">
        <f t="shared" si="153"/>
        <v>1</v>
      </c>
      <c r="DC96" s="141"/>
      <c r="DD96" s="141"/>
      <c r="DE96" s="175">
        <f t="shared" si="184"/>
        <v>1</v>
      </c>
      <c r="DF96" s="179"/>
      <c r="DG96" s="141"/>
      <c r="DH96" s="141"/>
      <c r="DI96" s="176">
        <f t="shared" si="185"/>
        <v>1</v>
      </c>
      <c r="DJ96" s="180"/>
      <c r="DK96" s="180"/>
      <c r="DL96" s="176">
        <f t="shared" si="186"/>
        <v>1</v>
      </c>
      <c r="DM96" s="141"/>
      <c r="DN96" s="141"/>
      <c r="DO96" s="177">
        <f t="shared" si="187"/>
        <v>1</v>
      </c>
      <c r="DP96" s="137"/>
      <c r="DQ96" s="141"/>
      <c r="DR96" s="141"/>
      <c r="DS96" s="177">
        <f t="shared" si="188"/>
        <v>1</v>
      </c>
      <c r="DT96" s="137"/>
      <c r="DU96" s="141"/>
      <c r="DV96" s="141"/>
      <c r="DW96" s="177">
        <f t="shared" si="189"/>
        <v>1</v>
      </c>
      <c r="DX96" s="141"/>
      <c r="DY96" s="141"/>
      <c r="DZ96" s="177">
        <f t="shared" si="190"/>
        <v>1</v>
      </c>
      <c r="EA96" s="138"/>
      <c r="EB96" s="138"/>
      <c r="EC96" s="175">
        <f t="shared" si="299"/>
        <v>1</v>
      </c>
      <c r="ED96" s="137"/>
      <c r="EE96" s="138"/>
      <c r="EF96" s="138"/>
      <c r="EG96" s="174">
        <f t="shared" si="192"/>
        <v>1</v>
      </c>
      <c r="EH96" s="138"/>
      <c r="EI96" s="138"/>
      <c r="EJ96" s="174">
        <f t="shared" si="193"/>
        <v>1</v>
      </c>
      <c r="EK96" s="231"/>
      <c r="EL96" s="231"/>
      <c r="EM96" s="182">
        <f t="shared" si="194"/>
        <v>1</v>
      </c>
      <c r="EN96" s="137"/>
      <c r="EO96" s="231"/>
      <c r="EP96" s="231"/>
      <c r="EQ96" s="182">
        <f t="shared" si="195"/>
        <v>1</v>
      </c>
      <c r="ER96" s="232"/>
      <c r="ES96" s="232"/>
      <c r="ET96" s="184">
        <f t="shared" si="196"/>
        <v>1</v>
      </c>
      <c r="EU96" s="137"/>
      <c r="EV96" s="232"/>
      <c r="EW96" s="232"/>
      <c r="EX96" s="184">
        <f t="shared" si="197"/>
        <v>1</v>
      </c>
      <c r="EY96" s="233"/>
      <c r="EZ96" s="231"/>
      <c r="FA96" s="231"/>
      <c r="FB96" s="184">
        <f t="shared" si="198"/>
        <v>1</v>
      </c>
      <c r="FC96" s="231">
        <v>15</v>
      </c>
      <c r="FD96" s="231">
        <v>15</v>
      </c>
      <c r="FE96" s="182">
        <f t="shared" si="199"/>
        <v>1</v>
      </c>
      <c r="FF96" s="231"/>
      <c r="FG96" s="231"/>
      <c r="FH96" s="182">
        <f t="shared" si="200"/>
        <v>1</v>
      </c>
      <c r="FI96" s="231"/>
      <c r="FJ96" s="231"/>
      <c r="FK96" s="182">
        <f t="shared" si="201"/>
        <v>1</v>
      </c>
      <c r="FL96" s="231"/>
      <c r="FM96" s="231"/>
      <c r="FN96" s="182">
        <f t="shared" si="202"/>
        <v>1</v>
      </c>
      <c r="FO96" s="137"/>
      <c r="FP96" s="231"/>
      <c r="FQ96" s="231"/>
      <c r="FR96" s="182">
        <f t="shared" si="203"/>
        <v>1</v>
      </c>
      <c r="FS96" s="137"/>
      <c r="FT96" s="231"/>
      <c r="FU96" s="231"/>
      <c r="FV96" s="182">
        <f t="shared" si="204"/>
        <v>1</v>
      </c>
      <c r="FW96" s="137"/>
      <c r="FX96" s="231"/>
      <c r="FY96" s="231"/>
      <c r="FZ96" s="182">
        <f t="shared" si="205"/>
        <v>1</v>
      </c>
      <c r="GA96" s="231"/>
      <c r="GB96" s="231"/>
      <c r="GC96" s="182">
        <f t="shared" si="206"/>
        <v>1</v>
      </c>
      <c r="GD96" s="231"/>
      <c r="GE96" s="231"/>
      <c r="GF96" s="188">
        <f t="shared" si="300"/>
        <v>1</v>
      </c>
      <c r="GG96" s="137"/>
      <c r="GH96" s="231"/>
      <c r="GI96" s="231"/>
      <c r="GJ96" s="188">
        <f t="shared" si="269"/>
        <v>1</v>
      </c>
      <c r="GK96" s="137"/>
      <c r="GL96" s="231"/>
      <c r="GM96" s="231"/>
      <c r="GN96" s="182">
        <f t="shared" si="270"/>
        <v>1</v>
      </c>
      <c r="GO96" s="231"/>
      <c r="GP96" s="231"/>
      <c r="GQ96" s="182">
        <f t="shared" si="208"/>
        <v>1</v>
      </c>
      <c r="GR96" s="231"/>
      <c r="GS96" s="231"/>
      <c r="GT96" s="182">
        <f t="shared" si="209"/>
        <v>1</v>
      </c>
      <c r="GU96" s="231"/>
      <c r="GV96" s="231"/>
      <c r="GW96" s="182">
        <f t="shared" si="210"/>
        <v>1</v>
      </c>
      <c r="GX96" s="231"/>
      <c r="GY96" s="231"/>
      <c r="GZ96" s="182">
        <f t="shared" si="211"/>
        <v>1</v>
      </c>
      <c r="HA96" s="138"/>
      <c r="HB96" s="231"/>
      <c r="HC96" s="182">
        <f t="shared" si="212"/>
        <v>1</v>
      </c>
      <c r="HD96" s="138"/>
      <c r="HE96" s="231"/>
      <c r="HF96" s="182">
        <f t="shared" si="213"/>
        <v>1</v>
      </c>
      <c r="HG96" s="231"/>
      <c r="HH96" s="231"/>
      <c r="HI96" s="182">
        <f t="shared" si="154"/>
        <v>1</v>
      </c>
      <c r="HJ96" s="231"/>
      <c r="HK96" s="231"/>
      <c r="HL96" s="182">
        <f t="shared" si="155"/>
        <v>1</v>
      </c>
      <c r="HM96" s="137"/>
      <c r="HN96" s="231"/>
      <c r="HO96" s="231"/>
      <c r="HP96" s="182">
        <f t="shared" si="214"/>
        <v>1</v>
      </c>
      <c r="HQ96" s="231"/>
      <c r="HR96" s="231"/>
      <c r="HS96" s="231"/>
      <c r="HT96" s="182">
        <f t="shared" si="215"/>
        <v>1</v>
      </c>
      <c r="HU96" s="231"/>
      <c r="HV96" s="231"/>
      <c r="HW96" s="231"/>
      <c r="HX96" s="182">
        <f t="shared" si="216"/>
        <v>1</v>
      </c>
      <c r="HY96" s="231"/>
      <c r="HZ96" s="231"/>
      <c r="IA96" s="182">
        <f t="shared" si="217"/>
        <v>1</v>
      </c>
      <c r="IB96" s="231"/>
      <c r="IC96" s="231"/>
      <c r="ID96" s="182">
        <f t="shared" si="218"/>
        <v>1</v>
      </c>
      <c r="IE96" s="138"/>
      <c r="IF96" s="138"/>
      <c r="IG96" s="175">
        <f t="shared" si="219"/>
        <v>1</v>
      </c>
      <c r="IH96" s="137"/>
      <c r="II96" s="138"/>
      <c r="IJ96" s="138"/>
      <c r="IK96" s="175">
        <f t="shared" si="220"/>
        <v>1</v>
      </c>
      <c r="IL96" s="137"/>
      <c r="IM96" s="231"/>
      <c r="IN96" s="231"/>
      <c r="IO96" s="182">
        <f t="shared" si="221"/>
        <v>1</v>
      </c>
      <c r="IP96" s="231"/>
      <c r="IQ96" s="231"/>
      <c r="IR96" s="182">
        <f t="shared" si="156"/>
        <v>1</v>
      </c>
      <c r="IS96" s="231"/>
      <c r="IT96" s="231"/>
      <c r="IU96" s="182">
        <f t="shared" si="157"/>
        <v>1</v>
      </c>
      <c r="IV96" s="231"/>
      <c r="IW96" s="231"/>
      <c r="IX96" s="182">
        <f t="shared" si="158"/>
        <v>1</v>
      </c>
      <c r="IY96" s="234"/>
      <c r="IZ96" s="234"/>
      <c r="JA96" s="189">
        <f t="shared" si="159"/>
        <v>1</v>
      </c>
      <c r="JB96" s="234"/>
      <c r="JC96" s="234"/>
      <c r="JD96" s="189">
        <f t="shared" si="222"/>
        <v>1</v>
      </c>
      <c r="JE96" s="234"/>
      <c r="JF96" s="234"/>
      <c r="JG96" s="189">
        <f t="shared" si="223"/>
        <v>1</v>
      </c>
      <c r="JH96" s="141"/>
      <c r="JI96" s="141"/>
      <c r="JJ96" s="190">
        <f t="shared" si="224"/>
        <v>1</v>
      </c>
      <c r="JK96" s="137"/>
      <c r="JL96" s="141"/>
      <c r="JM96" s="141"/>
      <c r="JN96" s="190">
        <f t="shared" si="225"/>
        <v>1</v>
      </c>
      <c r="JO96" s="137"/>
      <c r="JP96" s="235"/>
      <c r="JQ96" s="235"/>
      <c r="JR96" s="191">
        <f t="shared" si="226"/>
        <v>1</v>
      </c>
      <c r="JS96" s="155"/>
      <c r="JT96" s="236"/>
      <c r="JU96" s="236"/>
      <c r="JV96" s="194">
        <f t="shared" si="227"/>
        <v>1</v>
      </c>
      <c r="JW96" s="235"/>
      <c r="JX96" s="235"/>
      <c r="JY96" s="194">
        <f t="shared" si="228"/>
        <v>1</v>
      </c>
      <c r="JZ96" s="138"/>
      <c r="KA96" s="138"/>
      <c r="KB96" s="190">
        <f t="shared" si="229"/>
        <v>1</v>
      </c>
      <c r="KC96" s="155"/>
      <c r="KD96" s="138"/>
      <c r="KE96" s="138"/>
      <c r="KF96" s="190">
        <f t="shared" si="230"/>
        <v>1</v>
      </c>
      <c r="KG96" s="234"/>
      <c r="KH96" s="234"/>
      <c r="KI96" s="191">
        <f t="shared" si="231"/>
        <v>1</v>
      </c>
      <c r="KJ96" s="155"/>
      <c r="KK96" s="234"/>
      <c r="KL96" s="234"/>
      <c r="KM96" s="191">
        <f t="shared" si="232"/>
        <v>1</v>
      </c>
      <c r="KN96" s="155"/>
      <c r="KO96" s="234"/>
      <c r="KP96" s="234"/>
      <c r="KQ96" s="191">
        <f t="shared" si="233"/>
        <v>1</v>
      </c>
      <c r="KR96" s="138"/>
      <c r="KS96" s="138"/>
      <c r="KT96" s="174">
        <f t="shared" si="234"/>
        <v>1</v>
      </c>
      <c r="KU96" s="138"/>
      <c r="KV96" s="138"/>
      <c r="KW96" s="138"/>
      <c r="KX96" s="194">
        <f t="shared" si="235"/>
        <v>1</v>
      </c>
      <c r="KY96" s="236"/>
      <c r="KZ96" s="236"/>
      <c r="LA96" s="236"/>
      <c r="LB96" s="194">
        <f t="shared" si="236"/>
        <v>1</v>
      </c>
      <c r="LC96" s="236"/>
      <c r="LD96" s="236"/>
      <c r="LE96" s="194">
        <f t="shared" si="160"/>
        <v>1</v>
      </c>
      <c r="LF96" s="138"/>
      <c r="LG96" s="138"/>
      <c r="LH96" s="174">
        <f t="shared" si="161"/>
        <v>1</v>
      </c>
      <c r="LI96" s="237"/>
      <c r="LJ96" s="237"/>
      <c r="LK96" s="196">
        <f t="shared" si="237"/>
        <v>1</v>
      </c>
      <c r="LL96" s="138"/>
      <c r="LM96" s="138"/>
      <c r="LN96" s="138"/>
      <c r="LO96" s="174">
        <f t="shared" si="238"/>
        <v>1</v>
      </c>
      <c r="LP96" s="138"/>
      <c r="LQ96" s="138"/>
      <c r="LR96" s="138"/>
      <c r="LS96" s="174">
        <f t="shared" si="239"/>
        <v>1</v>
      </c>
      <c r="LT96" s="238"/>
      <c r="LU96" s="138"/>
      <c r="LV96" s="138"/>
      <c r="LW96" s="174">
        <f t="shared" si="240"/>
        <v>1</v>
      </c>
      <c r="LX96" s="238"/>
      <c r="LY96" s="138"/>
      <c r="LZ96" s="138"/>
      <c r="MA96" s="174">
        <f t="shared" si="241"/>
        <v>1</v>
      </c>
      <c r="MB96" s="238"/>
      <c r="MC96" s="138"/>
      <c r="MD96" s="138"/>
      <c r="ME96" s="174">
        <f t="shared" si="242"/>
        <v>1</v>
      </c>
      <c r="MF96" s="238"/>
      <c r="MG96" s="231"/>
      <c r="MH96" s="231"/>
      <c r="MI96" s="182">
        <f t="shared" si="243"/>
        <v>1</v>
      </c>
      <c r="MJ96" s="239"/>
      <c r="MK96" s="231"/>
      <c r="ML96" s="231"/>
      <c r="MM96" s="182">
        <f t="shared" si="244"/>
        <v>1</v>
      </c>
      <c r="MN96" s="239"/>
      <c r="MO96" s="138"/>
      <c r="MP96" s="138"/>
      <c r="MQ96" s="174">
        <f t="shared" si="245"/>
        <v>1</v>
      </c>
      <c r="MR96" s="238"/>
      <c r="MS96" s="138"/>
      <c r="MT96" s="138"/>
      <c r="MU96" s="174">
        <f t="shared" si="246"/>
        <v>1</v>
      </c>
      <c r="MV96" s="238"/>
      <c r="MW96" s="138"/>
      <c r="MX96" s="138"/>
      <c r="MY96" s="174">
        <f t="shared" si="247"/>
        <v>1</v>
      </c>
      <c r="MZ96" s="238"/>
      <c r="NA96" s="240"/>
      <c r="NB96" s="240"/>
      <c r="NC96" s="201">
        <f t="shared" si="271"/>
        <v>1</v>
      </c>
      <c r="ND96" s="241"/>
      <c r="NE96" s="240"/>
      <c r="NF96" s="240"/>
      <c r="NG96" s="201">
        <f t="shared" si="272"/>
        <v>1</v>
      </c>
      <c r="NH96" s="241"/>
      <c r="NI96" s="240"/>
      <c r="NJ96" s="240"/>
      <c r="NK96" s="201">
        <f t="shared" si="273"/>
        <v>1</v>
      </c>
      <c r="NL96" s="241"/>
      <c r="NM96" s="240"/>
      <c r="NN96" s="240"/>
      <c r="NO96" s="201">
        <f t="shared" si="274"/>
        <v>1</v>
      </c>
      <c r="NP96" s="241"/>
      <c r="NQ96" s="234"/>
      <c r="NR96" s="234"/>
      <c r="NS96" s="189">
        <f t="shared" si="275"/>
        <v>1</v>
      </c>
      <c r="NT96" s="242"/>
      <c r="NU96" s="234"/>
      <c r="NV96" s="234"/>
      <c r="NW96" s="189">
        <f t="shared" si="248"/>
        <v>1</v>
      </c>
      <c r="NX96" s="242"/>
      <c r="NY96" s="234"/>
      <c r="NZ96" s="234"/>
      <c r="OA96" s="189">
        <f t="shared" si="249"/>
        <v>1</v>
      </c>
      <c r="OB96" s="242"/>
      <c r="OC96" s="234"/>
      <c r="OD96" s="234"/>
      <c r="OE96" s="189">
        <f t="shared" si="250"/>
        <v>1</v>
      </c>
      <c r="OF96" s="242"/>
      <c r="OG96" s="234"/>
      <c r="OH96" s="234"/>
      <c r="OI96" s="189">
        <f t="shared" si="251"/>
        <v>1</v>
      </c>
      <c r="OJ96" s="242"/>
      <c r="OK96" s="234"/>
      <c r="OL96" s="234"/>
      <c r="OM96" s="189">
        <f t="shared" si="252"/>
        <v>1</v>
      </c>
      <c r="ON96" s="242"/>
      <c r="OO96" s="234"/>
      <c r="OP96" s="234"/>
      <c r="OQ96" s="189">
        <f t="shared" si="276"/>
        <v>1</v>
      </c>
      <c r="OR96" s="242"/>
      <c r="OS96" s="234"/>
      <c r="OT96" s="234"/>
      <c r="OU96" s="189">
        <f t="shared" si="301"/>
        <v>1</v>
      </c>
      <c r="OV96" s="242"/>
      <c r="OW96" s="234"/>
      <c r="OX96" s="234"/>
      <c r="OY96" s="189">
        <f t="shared" si="302"/>
        <v>1</v>
      </c>
      <c r="OZ96" s="242"/>
      <c r="PA96" s="234"/>
      <c r="PB96" s="234"/>
      <c r="PC96" s="189">
        <f t="shared" si="303"/>
        <v>1</v>
      </c>
      <c r="PD96" s="242"/>
      <c r="PE96" s="234"/>
      <c r="PF96" s="234"/>
      <c r="PG96" s="189">
        <f t="shared" si="304"/>
        <v>1</v>
      </c>
      <c r="PH96" s="242"/>
      <c r="PI96" s="234"/>
      <c r="PJ96" s="234"/>
      <c r="PK96" s="189">
        <f t="shared" si="305"/>
        <v>1</v>
      </c>
      <c r="PL96" s="242"/>
      <c r="PM96" s="234"/>
      <c r="PN96" s="234"/>
      <c r="PO96" s="189">
        <f t="shared" si="306"/>
        <v>1</v>
      </c>
      <c r="PP96" s="242"/>
      <c r="PQ96" s="234"/>
      <c r="PR96" s="234"/>
      <c r="PS96" s="189">
        <f t="shared" si="307"/>
        <v>1</v>
      </c>
      <c r="PT96" s="242"/>
      <c r="PU96" s="234"/>
      <c r="PV96" s="234"/>
      <c r="PW96" s="189">
        <f t="shared" si="308"/>
        <v>1</v>
      </c>
      <c r="PX96" s="242"/>
      <c r="PY96" s="234"/>
      <c r="PZ96" s="234"/>
      <c r="QA96" s="189">
        <f t="shared" si="309"/>
        <v>1</v>
      </c>
      <c r="QB96" s="242"/>
      <c r="QC96" s="234"/>
      <c r="QD96" s="234"/>
      <c r="QE96" s="189">
        <f t="shared" si="310"/>
        <v>1</v>
      </c>
      <c r="QF96" s="242"/>
      <c r="QG96" s="234"/>
      <c r="QH96" s="234"/>
      <c r="QI96" s="189">
        <f t="shared" si="311"/>
        <v>1</v>
      </c>
      <c r="QJ96" s="242"/>
      <c r="QK96" s="234"/>
      <c r="QL96" s="234"/>
      <c r="QM96" s="189">
        <f t="shared" si="312"/>
        <v>1</v>
      </c>
      <c r="QN96" s="242"/>
      <c r="QO96" s="234"/>
      <c r="QP96" s="234"/>
      <c r="QQ96" s="189">
        <f t="shared" si="313"/>
        <v>1</v>
      </c>
      <c r="QR96" s="242"/>
      <c r="QS96" s="203"/>
      <c r="QT96" s="234"/>
      <c r="QU96" s="189">
        <f t="shared" si="314"/>
        <v>1</v>
      </c>
      <c r="QV96" s="242"/>
      <c r="QW96" s="203"/>
      <c r="QX96" s="234"/>
      <c r="QY96" s="189">
        <f t="shared" si="315"/>
        <v>1</v>
      </c>
      <c r="QZ96" s="242"/>
      <c r="RA96" s="203"/>
      <c r="RB96" s="234"/>
      <c r="RC96" s="189">
        <f t="shared" si="316"/>
        <v>1</v>
      </c>
      <c r="RD96" s="242"/>
      <c r="RE96" s="203"/>
      <c r="RF96" s="234"/>
      <c r="RG96" s="189">
        <f t="shared" si="317"/>
        <v>1</v>
      </c>
      <c r="RH96" s="242"/>
      <c r="RI96" s="203"/>
      <c r="RJ96" s="234"/>
      <c r="RK96" s="189">
        <f t="shared" si="318"/>
        <v>1</v>
      </c>
      <c r="RL96" s="242"/>
      <c r="RM96" s="203"/>
      <c r="RN96" s="234"/>
      <c r="RO96" s="189">
        <f t="shared" si="319"/>
        <v>1</v>
      </c>
      <c r="RP96" s="242"/>
      <c r="RQ96" s="203"/>
      <c r="RR96" s="234"/>
      <c r="RS96" s="189">
        <f t="shared" si="320"/>
        <v>1</v>
      </c>
      <c r="RT96" s="242"/>
      <c r="RU96" s="203"/>
      <c r="RV96" s="234"/>
      <c r="RW96" s="189">
        <f t="shared" si="321"/>
        <v>1</v>
      </c>
      <c r="RX96" s="242"/>
      <c r="RY96" s="203"/>
      <c r="RZ96" s="234"/>
      <c r="SA96" s="189">
        <f t="shared" si="253"/>
        <v>1</v>
      </c>
      <c r="SB96" s="242"/>
      <c r="SC96" s="203"/>
      <c r="SD96" s="234"/>
      <c r="SE96" s="189">
        <f t="shared" si="254"/>
        <v>1</v>
      </c>
      <c r="SF96" s="242"/>
      <c r="SG96" s="203"/>
      <c r="SH96" s="234"/>
      <c r="SI96" s="189">
        <f t="shared" si="255"/>
        <v>1</v>
      </c>
      <c r="SJ96" s="242"/>
      <c r="SK96" s="203"/>
      <c r="SL96" s="234"/>
      <c r="SM96" s="189">
        <f t="shared" si="256"/>
        <v>1</v>
      </c>
      <c r="SN96" s="242"/>
      <c r="SO96" s="203"/>
      <c r="SP96" s="234"/>
      <c r="SQ96" s="189">
        <f t="shared" si="257"/>
        <v>1</v>
      </c>
      <c r="SR96" s="242"/>
      <c r="SS96" s="203"/>
      <c r="ST96" s="234"/>
      <c r="SU96" s="189">
        <f t="shared" si="258"/>
        <v>1</v>
      </c>
      <c r="SV96" s="242"/>
      <c r="SW96" s="203"/>
      <c r="SX96" s="234"/>
      <c r="SY96" s="189">
        <f t="shared" si="259"/>
        <v>1</v>
      </c>
      <c r="SZ96" s="242"/>
      <c r="TA96" s="203"/>
      <c r="TB96" s="234"/>
      <c r="TC96" s="189">
        <f t="shared" si="260"/>
        <v>1</v>
      </c>
      <c r="TD96" s="242"/>
      <c r="TE96" s="204">
        <f t="shared" si="261"/>
        <v>15</v>
      </c>
      <c r="TF96" s="205">
        <f t="shared" si="262"/>
        <v>0.57692307692307687</v>
      </c>
      <c r="TG96" s="123"/>
      <c r="TH96" s="204">
        <f t="shared" si="263"/>
        <v>0</v>
      </c>
      <c r="TI96" s="205">
        <f t="shared" si="264"/>
        <v>0</v>
      </c>
      <c r="TJ96" s="124"/>
      <c r="TK96" s="204">
        <f t="shared" si="265"/>
        <v>0</v>
      </c>
      <c r="TL96" s="205">
        <f t="shared" si="266"/>
        <v>0</v>
      </c>
      <c r="TM96" s="124"/>
      <c r="TN96" s="204">
        <f t="shared" si="267"/>
        <v>15</v>
      </c>
      <c r="TO96" s="205">
        <f t="shared" si="268"/>
        <v>0.189873417721519</v>
      </c>
    </row>
    <row r="97" spans="1:535" ht="28.5" hidden="1" x14ac:dyDescent="0.45">
      <c r="A97" s="207">
        <v>93</v>
      </c>
      <c r="B97" s="298" t="s">
        <v>380</v>
      </c>
      <c r="C97" s="222" t="s">
        <v>122</v>
      </c>
      <c r="D97" s="211">
        <v>0</v>
      </c>
      <c r="E97" s="223"/>
      <c r="F97" s="224"/>
      <c r="G97" s="211">
        <f t="shared" ref="G97:G115" si="322">D97+E97-F97</f>
        <v>0</v>
      </c>
      <c r="H97" s="225"/>
      <c r="I97" s="223"/>
      <c r="J97" s="224"/>
      <c r="K97" s="211">
        <v>0</v>
      </c>
      <c r="L97" s="225"/>
      <c r="M97" s="223"/>
      <c r="N97" s="224"/>
      <c r="O97" s="211">
        <v>0</v>
      </c>
      <c r="P97" s="226"/>
      <c r="Q97" s="223"/>
      <c r="R97" s="224"/>
      <c r="S97" s="211">
        <v>0</v>
      </c>
      <c r="T97" s="225"/>
      <c r="U97" s="227"/>
      <c r="V97" s="246"/>
      <c r="W97" s="165">
        <f t="shared" si="298"/>
        <v>0</v>
      </c>
      <c r="X97" s="229"/>
      <c r="Y97" s="229"/>
      <c r="Z97" s="165">
        <f t="shared" si="162"/>
        <v>0</v>
      </c>
      <c r="AA97" s="137"/>
      <c r="AB97" s="138"/>
      <c r="AC97" s="169">
        <f t="shared" si="163"/>
        <v>0</v>
      </c>
      <c r="AD97" s="137"/>
      <c r="AE97" s="138"/>
      <c r="AF97" s="169">
        <f t="shared" si="164"/>
        <v>0</v>
      </c>
      <c r="AG97" s="138"/>
      <c r="AH97" s="138"/>
      <c r="AI97" s="170">
        <f t="shared" si="165"/>
        <v>0</v>
      </c>
      <c r="AJ97" s="137"/>
      <c r="AK97" s="137"/>
      <c r="AL97" s="141"/>
      <c r="AM97" s="172">
        <f t="shared" si="166"/>
        <v>0</v>
      </c>
      <c r="AN97" s="137"/>
      <c r="AO97" s="141"/>
      <c r="AP97" s="141"/>
      <c r="AQ97" s="172">
        <f t="shared" si="167"/>
        <v>0</v>
      </c>
      <c r="AR97" s="141"/>
      <c r="AS97" s="137"/>
      <c r="AT97" s="141"/>
      <c r="AU97" s="172">
        <f t="shared" si="168"/>
        <v>0</v>
      </c>
      <c r="AV97" s="138"/>
      <c r="AW97" s="138"/>
      <c r="AX97" s="138"/>
      <c r="AY97" s="169">
        <f t="shared" si="169"/>
        <v>0</v>
      </c>
      <c r="AZ97" s="138"/>
      <c r="BA97" s="138"/>
      <c r="BB97" s="169">
        <f t="shared" si="170"/>
        <v>0</v>
      </c>
      <c r="BC97" s="138"/>
      <c r="BD97" s="138"/>
      <c r="BE97" s="169">
        <f t="shared" si="171"/>
        <v>0</v>
      </c>
      <c r="BF97" s="138"/>
      <c r="BG97" s="138"/>
      <c r="BH97" s="174">
        <f t="shared" si="152"/>
        <v>0</v>
      </c>
      <c r="BI97" s="138"/>
      <c r="BJ97" s="138"/>
      <c r="BK97" s="174">
        <f t="shared" si="172"/>
        <v>0</v>
      </c>
      <c r="BL97" s="138"/>
      <c r="BM97" s="138"/>
      <c r="BN97" s="174">
        <f t="shared" si="173"/>
        <v>0</v>
      </c>
      <c r="BO97" s="138"/>
      <c r="BP97" s="138"/>
      <c r="BQ97" s="174">
        <f t="shared" si="174"/>
        <v>0</v>
      </c>
      <c r="BR97" s="138"/>
      <c r="BS97" s="138"/>
      <c r="BT97" s="174">
        <f t="shared" si="151"/>
        <v>0</v>
      </c>
      <c r="BU97" s="138"/>
      <c r="BV97" s="138"/>
      <c r="BW97" s="174">
        <f t="shared" si="175"/>
        <v>0</v>
      </c>
      <c r="BX97" s="138"/>
      <c r="BY97" s="138"/>
      <c r="BZ97" s="174">
        <f t="shared" si="176"/>
        <v>0</v>
      </c>
      <c r="CA97" s="138"/>
      <c r="CB97" s="138"/>
      <c r="CC97" s="175">
        <f t="shared" si="177"/>
        <v>0</v>
      </c>
      <c r="CD97" s="141"/>
      <c r="CE97" s="141"/>
      <c r="CF97" s="176">
        <f t="shared" si="178"/>
        <v>0</v>
      </c>
      <c r="CG97" s="141"/>
      <c r="CH97" s="141"/>
      <c r="CI97" s="176">
        <f t="shared" si="179"/>
        <v>0</v>
      </c>
      <c r="CJ97" s="141"/>
      <c r="CK97" s="141"/>
      <c r="CL97" s="177">
        <f t="shared" si="180"/>
        <v>0</v>
      </c>
      <c r="CM97" s="141"/>
      <c r="CN97" s="141"/>
      <c r="CO97" s="141"/>
      <c r="CP97" s="177">
        <f t="shared" si="181"/>
        <v>0</v>
      </c>
      <c r="CQ97" s="141"/>
      <c r="CR97" s="141"/>
      <c r="CS97" s="141"/>
      <c r="CT97" s="176">
        <f t="shared" si="182"/>
        <v>0</v>
      </c>
      <c r="CU97" s="230"/>
      <c r="CV97" s="141"/>
      <c r="CW97" s="141"/>
      <c r="CX97" s="176">
        <f t="shared" si="183"/>
        <v>0</v>
      </c>
      <c r="CY97" s="141"/>
      <c r="CZ97" s="141"/>
      <c r="DA97" s="141"/>
      <c r="DB97" s="176">
        <f t="shared" si="153"/>
        <v>0</v>
      </c>
      <c r="DC97" s="141"/>
      <c r="DD97" s="141"/>
      <c r="DE97" s="175">
        <f t="shared" si="184"/>
        <v>0</v>
      </c>
      <c r="DF97" s="179"/>
      <c r="DG97" s="141"/>
      <c r="DH97" s="141"/>
      <c r="DI97" s="176">
        <f t="shared" si="185"/>
        <v>0</v>
      </c>
      <c r="DJ97" s="180"/>
      <c r="DK97" s="180"/>
      <c r="DL97" s="176">
        <f t="shared" si="186"/>
        <v>0</v>
      </c>
      <c r="DM97" s="141"/>
      <c r="DN97" s="141"/>
      <c r="DO97" s="177">
        <f t="shared" si="187"/>
        <v>0</v>
      </c>
      <c r="DP97" s="137"/>
      <c r="DQ97" s="141"/>
      <c r="DR97" s="141"/>
      <c r="DS97" s="177">
        <f t="shared" si="188"/>
        <v>0</v>
      </c>
      <c r="DT97" s="137"/>
      <c r="DU97" s="141"/>
      <c r="DV97" s="141"/>
      <c r="DW97" s="177">
        <f t="shared" si="189"/>
        <v>0</v>
      </c>
      <c r="DX97" s="141"/>
      <c r="DY97" s="141"/>
      <c r="DZ97" s="177">
        <f t="shared" si="190"/>
        <v>0</v>
      </c>
      <c r="EA97" s="138"/>
      <c r="EB97" s="138"/>
      <c r="EC97" s="175">
        <f t="shared" si="299"/>
        <v>0</v>
      </c>
      <c r="ED97" s="137"/>
      <c r="EE97" s="138"/>
      <c r="EF97" s="138"/>
      <c r="EG97" s="174">
        <f t="shared" si="192"/>
        <v>0</v>
      </c>
      <c r="EH97" s="138"/>
      <c r="EI97" s="138"/>
      <c r="EJ97" s="174">
        <f t="shared" si="193"/>
        <v>0</v>
      </c>
      <c r="EK97" s="231"/>
      <c r="EL97" s="231"/>
      <c r="EM97" s="182">
        <f t="shared" si="194"/>
        <v>0</v>
      </c>
      <c r="EN97" s="137"/>
      <c r="EO97" s="231"/>
      <c r="EP97" s="231"/>
      <c r="EQ97" s="182">
        <f t="shared" si="195"/>
        <v>0</v>
      </c>
      <c r="ER97" s="232"/>
      <c r="ES97" s="232"/>
      <c r="ET97" s="184">
        <f t="shared" si="196"/>
        <v>0</v>
      </c>
      <c r="EU97" s="137"/>
      <c r="EV97" s="232"/>
      <c r="EW97" s="232"/>
      <c r="EX97" s="184">
        <f t="shared" si="197"/>
        <v>0</v>
      </c>
      <c r="EY97" s="233"/>
      <c r="EZ97" s="231"/>
      <c r="FA97" s="231"/>
      <c r="FB97" s="184">
        <f t="shared" si="198"/>
        <v>0</v>
      </c>
      <c r="FC97" s="231">
        <v>4</v>
      </c>
      <c r="FD97" s="231">
        <v>4</v>
      </c>
      <c r="FE97" s="182">
        <f t="shared" si="199"/>
        <v>0</v>
      </c>
      <c r="FF97" s="231"/>
      <c r="FG97" s="231"/>
      <c r="FH97" s="182">
        <f t="shared" si="200"/>
        <v>0</v>
      </c>
      <c r="FI97" s="231"/>
      <c r="FJ97" s="231"/>
      <c r="FK97" s="182">
        <f t="shared" si="201"/>
        <v>0</v>
      </c>
      <c r="FL97" s="231"/>
      <c r="FM97" s="231"/>
      <c r="FN97" s="182">
        <f t="shared" si="202"/>
        <v>0</v>
      </c>
      <c r="FO97" s="137"/>
      <c r="FP97" s="231"/>
      <c r="FQ97" s="231"/>
      <c r="FR97" s="182">
        <f t="shared" si="203"/>
        <v>0</v>
      </c>
      <c r="FS97" s="137"/>
      <c r="FT97" s="231"/>
      <c r="FU97" s="231"/>
      <c r="FV97" s="182">
        <f t="shared" si="204"/>
        <v>0</v>
      </c>
      <c r="FW97" s="137"/>
      <c r="FX97" s="231"/>
      <c r="FY97" s="231"/>
      <c r="FZ97" s="182">
        <f t="shared" si="205"/>
        <v>0</v>
      </c>
      <c r="GA97" s="231"/>
      <c r="GB97" s="231"/>
      <c r="GC97" s="182">
        <f t="shared" si="206"/>
        <v>0</v>
      </c>
      <c r="GD97" s="231"/>
      <c r="GE97" s="231"/>
      <c r="GF97" s="188">
        <f t="shared" si="300"/>
        <v>0</v>
      </c>
      <c r="GG97" s="137"/>
      <c r="GH97" s="231"/>
      <c r="GI97" s="231"/>
      <c r="GJ97" s="188">
        <f t="shared" si="269"/>
        <v>0</v>
      </c>
      <c r="GK97" s="137"/>
      <c r="GL97" s="231"/>
      <c r="GM97" s="231"/>
      <c r="GN97" s="182">
        <f t="shared" si="270"/>
        <v>0</v>
      </c>
      <c r="GO97" s="231"/>
      <c r="GP97" s="231"/>
      <c r="GQ97" s="182">
        <f t="shared" si="208"/>
        <v>0</v>
      </c>
      <c r="GR97" s="231"/>
      <c r="GS97" s="231"/>
      <c r="GT97" s="182">
        <f t="shared" si="209"/>
        <v>0</v>
      </c>
      <c r="GU97" s="231"/>
      <c r="GV97" s="231"/>
      <c r="GW97" s="182">
        <f t="shared" si="210"/>
        <v>0</v>
      </c>
      <c r="GX97" s="231"/>
      <c r="GY97" s="231"/>
      <c r="GZ97" s="182">
        <f t="shared" si="211"/>
        <v>0</v>
      </c>
      <c r="HA97" s="138"/>
      <c r="HB97" s="231"/>
      <c r="HC97" s="182">
        <f t="shared" si="212"/>
        <v>0</v>
      </c>
      <c r="HD97" s="138"/>
      <c r="HE97" s="231"/>
      <c r="HF97" s="182">
        <f t="shared" si="213"/>
        <v>0</v>
      </c>
      <c r="HG97" s="231"/>
      <c r="HH97" s="231"/>
      <c r="HI97" s="182">
        <f t="shared" si="154"/>
        <v>0</v>
      </c>
      <c r="HJ97" s="231"/>
      <c r="HK97" s="231"/>
      <c r="HL97" s="182">
        <f t="shared" si="155"/>
        <v>0</v>
      </c>
      <c r="HM97" s="137"/>
      <c r="HN97" s="231"/>
      <c r="HO97" s="231"/>
      <c r="HP97" s="182">
        <f t="shared" si="214"/>
        <v>0</v>
      </c>
      <c r="HQ97" s="231"/>
      <c r="HR97" s="231"/>
      <c r="HS97" s="231"/>
      <c r="HT97" s="182">
        <f t="shared" si="215"/>
        <v>0</v>
      </c>
      <c r="HU97" s="231"/>
      <c r="HV97" s="231"/>
      <c r="HW97" s="231"/>
      <c r="HX97" s="182">
        <f t="shared" si="216"/>
        <v>0</v>
      </c>
      <c r="HY97" s="231"/>
      <c r="HZ97" s="231"/>
      <c r="IA97" s="182">
        <f t="shared" si="217"/>
        <v>0</v>
      </c>
      <c r="IB97" s="231"/>
      <c r="IC97" s="231"/>
      <c r="ID97" s="182">
        <f t="shared" si="218"/>
        <v>0</v>
      </c>
      <c r="IE97" s="138"/>
      <c r="IF97" s="138"/>
      <c r="IG97" s="175">
        <f t="shared" si="219"/>
        <v>0</v>
      </c>
      <c r="IH97" s="137"/>
      <c r="II97" s="138"/>
      <c r="IJ97" s="138"/>
      <c r="IK97" s="175">
        <f t="shared" si="220"/>
        <v>0</v>
      </c>
      <c r="IL97" s="137"/>
      <c r="IM97" s="231"/>
      <c r="IN97" s="231"/>
      <c r="IO97" s="182">
        <f t="shared" si="221"/>
        <v>0</v>
      </c>
      <c r="IP97" s="231"/>
      <c r="IQ97" s="231"/>
      <c r="IR97" s="182">
        <f t="shared" si="156"/>
        <v>0</v>
      </c>
      <c r="IS97" s="231"/>
      <c r="IT97" s="231"/>
      <c r="IU97" s="182">
        <f t="shared" si="157"/>
        <v>0</v>
      </c>
      <c r="IV97" s="231"/>
      <c r="IW97" s="231"/>
      <c r="IX97" s="182">
        <f t="shared" si="158"/>
        <v>0</v>
      </c>
      <c r="IY97" s="234"/>
      <c r="IZ97" s="234"/>
      <c r="JA97" s="189">
        <f t="shared" si="159"/>
        <v>0</v>
      </c>
      <c r="JB97" s="234"/>
      <c r="JC97" s="234"/>
      <c r="JD97" s="189">
        <f t="shared" si="222"/>
        <v>0</v>
      </c>
      <c r="JE97" s="234"/>
      <c r="JF97" s="234"/>
      <c r="JG97" s="189">
        <f t="shared" si="223"/>
        <v>0</v>
      </c>
      <c r="JH97" s="141"/>
      <c r="JI97" s="141"/>
      <c r="JJ97" s="190">
        <f t="shared" si="224"/>
        <v>0</v>
      </c>
      <c r="JK97" s="137"/>
      <c r="JL97" s="141"/>
      <c r="JM97" s="141"/>
      <c r="JN97" s="190">
        <f t="shared" si="225"/>
        <v>0</v>
      </c>
      <c r="JO97" s="137"/>
      <c r="JP97" s="235"/>
      <c r="JQ97" s="235"/>
      <c r="JR97" s="191">
        <f t="shared" si="226"/>
        <v>0</v>
      </c>
      <c r="JS97" s="155"/>
      <c r="JT97" s="236"/>
      <c r="JU97" s="236"/>
      <c r="JV97" s="194">
        <f t="shared" si="227"/>
        <v>0</v>
      </c>
      <c r="JW97" s="235"/>
      <c r="JX97" s="235"/>
      <c r="JY97" s="194">
        <f t="shared" si="228"/>
        <v>0</v>
      </c>
      <c r="JZ97" s="138"/>
      <c r="KA97" s="138"/>
      <c r="KB97" s="190">
        <f t="shared" si="229"/>
        <v>0</v>
      </c>
      <c r="KC97" s="155"/>
      <c r="KD97" s="138"/>
      <c r="KE97" s="138"/>
      <c r="KF97" s="190">
        <f t="shared" si="230"/>
        <v>0</v>
      </c>
      <c r="KG97" s="234"/>
      <c r="KH97" s="234"/>
      <c r="KI97" s="191">
        <f t="shared" si="231"/>
        <v>0</v>
      </c>
      <c r="KJ97" s="155"/>
      <c r="KK97" s="234"/>
      <c r="KL97" s="234"/>
      <c r="KM97" s="191">
        <f t="shared" si="232"/>
        <v>0</v>
      </c>
      <c r="KN97" s="155"/>
      <c r="KO97" s="234"/>
      <c r="KP97" s="234"/>
      <c r="KQ97" s="191">
        <f t="shared" si="233"/>
        <v>0</v>
      </c>
      <c r="KR97" s="138"/>
      <c r="KS97" s="138"/>
      <c r="KT97" s="174">
        <f t="shared" si="234"/>
        <v>0</v>
      </c>
      <c r="KU97" s="138"/>
      <c r="KV97" s="138"/>
      <c r="KW97" s="138"/>
      <c r="KX97" s="194">
        <f t="shared" si="235"/>
        <v>0</v>
      </c>
      <c r="KY97" s="236"/>
      <c r="KZ97" s="236"/>
      <c r="LA97" s="236"/>
      <c r="LB97" s="194">
        <f t="shared" si="236"/>
        <v>0</v>
      </c>
      <c r="LC97" s="236"/>
      <c r="LD97" s="236"/>
      <c r="LE97" s="194">
        <f t="shared" si="160"/>
        <v>0</v>
      </c>
      <c r="LF97" s="138"/>
      <c r="LG97" s="138"/>
      <c r="LH97" s="174">
        <f t="shared" si="161"/>
        <v>0</v>
      </c>
      <c r="LI97" s="237"/>
      <c r="LJ97" s="237"/>
      <c r="LK97" s="196">
        <f t="shared" si="237"/>
        <v>0</v>
      </c>
      <c r="LL97" s="138"/>
      <c r="LM97" s="138"/>
      <c r="LN97" s="138"/>
      <c r="LO97" s="174">
        <f t="shared" si="238"/>
        <v>0</v>
      </c>
      <c r="LP97" s="138"/>
      <c r="LQ97" s="138"/>
      <c r="LR97" s="138"/>
      <c r="LS97" s="174">
        <f t="shared" si="239"/>
        <v>0</v>
      </c>
      <c r="LT97" s="238"/>
      <c r="LU97" s="138"/>
      <c r="LV97" s="138"/>
      <c r="LW97" s="174">
        <f t="shared" si="240"/>
        <v>0</v>
      </c>
      <c r="LX97" s="238"/>
      <c r="LY97" s="138"/>
      <c r="LZ97" s="138"/>
      <c r="MA97" s="174">
        <f t="shared" si="241"/>
        <v>0</v>
      </c>
      <c r="MB97" s="238"/>
      <c r="MC97" s="138"/>
      <c r="MD97" s="138"/>
      <c r="ME97" s="174">
        <f t="shared" si="242"/>
        <v>0</v>
      </c>
      <c r="MF97" s="238"/>
      <c r="MG97" s="231"/>
      <c r="MH97" s="231"/>
      <c r="MI97" s="182">
        <f t="shared" si="243"/>
        <v>0</v>
      </c>
      <c r="MJ97" s="239"/>
      <c r="MK97" s="231"/>
      <c r="ML97" s="231"/>
      <c r="MM97" s="182">
        <f t="shared" si="244"/>
        <v>0</v>
      </c>
      <c r="MN97" s="239"/>
      <c r="MO97" s="138"/>
      <c r="MP97" s="138"/>
      <c r="MQ97" s="174">
        <f t="shared" si="245"/>
        <v>0</v>
      </c>
      <c r="MR97" s="238"/>
      <c r="MS97" s="138"/>
      <c r="MT97" s="138"/>
      <c r="MU97" s="174">
        <f t="shared" si="246"/>
        <v>0</v>
      </c>
      <c r="MV97" s="238"/>
      <c r="MW97" s="138"/>
      <c r="MX97" s="138"/>
      <c r="MY97" s="174">
        <f t="shared" si="247"/>
        <v>0</v>
      </c>
      <c r="MZ97" s="238"/>
      <c r="NA97" s="240"/>
      <c r="NB97" s="240"/>
      <c r="NC97" s="201">
        <f t="shared" si="271"/>
        <v>0</v>
      </c>
      <c r="ND97" s="241"/>
      <c r="NE97" s="240"/>
      <c r="NF97" s="240"/>
      <c r="NG97" s="201">
        <f t="shared" si="272"/>
        <v>0</v>
      </c>
      <c r="NH97" s="241"/>
      <c r="NI97" s="240"/>
      <c r="NJ97" s="240"/>
      <c r="NK97" s="201">
        <f t="shared" si="273"/>
        <v>0</v>
      </c>
      <c r="NL97" s="241"/>
      <c r="NM97" s="240"/>
      <c r="NN97" s="240"/>
      <c r="NO97" s="201">
        <f t="shared" si="274"/>
        <v>0</v>
      </c>
      <c r="NP97" s="241"/>
      <c r="NQ97" s="234"/>
      <c r="NR97" s="234"/>
      <c r="NS97" s="189">
        <f t="shared" si="275"/>
        <v>0</v>
      </c>
      <c r="NT97" s="242"/>
      <c r="NU97" s="234"/>
      <c r="NV97" s="234"/>
      <c r="NW97" s="189">
        <f t="shared" si="248"/>
        <v>0</v>
      </c>
      <c r="NX97" s="242"/>
      <c r="NY97" s="234"/>
      <c r="NZ97" s="234"/>
      <c r="OA97" s="189">
        <f t="shared" si="249"/>
        <v>0</v>
      </c>
      <c r="OB97" s="242"/>
      <c r="OC97" s="234"/>
      <c r="OD97" s="234"/>
      <c r="OE97" s="189">
        <f t="shared" si="250"/>
        <v>0</v>
      </c>
      <c r="OF97" s="242"/>
      <c r="OG97" s="234"/>
      <c r="OH97" s="234"/>
      <c r="OI97" s="189">
        <f t="shared" si="251"/>
        <v>0</v>
      </c>
      <c r="OJ97" s="242"/>
      <c r="OK97" s="234"/>
      <c r="OL97" s="234"/>
      <c r="OM97" s="189">
        <f t="shared" si="252"/>
        <v>0</v>
      </c>
      <c r="ON97" s="242"/>
      <c r="OO97" s="234"/>
      <c r="OP97" s="234"/>
      <c r="OQ97" s="189">
        <f t="shared" si="276"/>
        <v>0</v>
      </c>
      <c r="OR97" s="242"/>
      <c r="OS97" s="234"/>
      <c r="OT97" s="234"/>
      <c r="OU97" s="189">
        <f t="shared" si="301"/>
        <v>0</v>
      </c>
      <c r="OV97" s="242"/>
      <c r="OW97" s="234"/>
      <c r="OX97" s="234"/>
      <c r="OY97" s="189">
        <f t="shared" si="302"/>
        <v>0</v>
      </c>
      <c r="OZ97" s="242"/>
      <c r="PA97" s="234"/>
      <c r="PB97" s="234"/>
      <c r="PC97" s="189">
        <f t="shared" si="303"/>
        <v>0</v>
      </c>
      <c r="PD97" s="242"/>
      <c r="PE97" s="234"/>
      <c r="PF97" s="234"/>
      <c r="PG97" s="189">
        <f t="shared" si="304"/>
        <v>0</v>
      </c>
      <c r="PH97" s="242"/>
      <c r="PI97" s="234"/>
      <c r="PJ97" s="234"/>
      <c r="PK97" s="189">
        <f t="shared" si="305"/>
        <v>0</v>
      </c>
      <c r="PL97" s="242"/>
      <c r="PM97" s="234"/>
      <c r="PN97" s="234"/>
      <c r="PO97" s="189">
        <f t="shared" si="306"/>
        <v>0</v>
      </c>
      <c r="PP97" s="242"/>
      <c r="PQ97" s="234"/>
      <c r="PR97" s="234"/>
      <c r="PS97" s="189">
        <f t="shared" si="307"/>
        <v>0</v>
      </c>
      <c r="PT97" s="242"/>
      <c r="PU97" s="234"/>
      <c r="PV97" s="234"/>
      <c r="PW97" s="189">
        <f t="shared" si="308"/>
        <v>0</v>
      </c>
      <c r="PX97" s="242"/>
      <c r="PY97" s="234"/>
      <c r="PZ97" s="234"/>
      <c r="QA97" s="189">
        <f t="shared" si="309"/>
        <v>0</v>
      </c>
      <c r="QB97" s="242"/>
      <c r="QC97" s="234"/>
      <c r="QD97" s="234"/>
      <c r="QE97" s="189">
        <f t="shared" si="310"/>
        <v>0</v>
      </c>
      <c r="QF97" s="242"/>
      <c r="QG97" s="234"/>
      <c r="QH97" s="234"/>
      <c r="QI97" s="189">
        <f t="shared" si="311"/>
        <v>0</v>
      </c>
      <c r="QJ97" s="242"/>
      <c r="QK97" s="234"/>
      <c r="QL97" s="234"/>
      <c r="QM97" s="189">
        <f t="shared" si="312"/>
        <v>0</v>
      </c>
      <c r="QN97" s="242"/>
      <c r="QO97" s="234"/>
      <c r="QP97" s="234"/>
      <c r="QQ97" s="189">
        <f t="shared" si="313"/>
        <v>0</v>
      </c>
      <c r="QR97" s="242"/>
      <c r="QS97" s="203"/>
      <c r="QT97" s="234"/>
      <c r="QU97" s="189">
        <f t="shared" si="314"/>
        <v>0</v>
      </c>
      <c r="QV97" s="242"/>
      <c r="QW97" s="203"/>
      <c r="QX97" s="234"/>
      <c r="QY97" s="189">
        <f t="shared" si="315"/>
        <v>0</v>
      </c>
      <c r="QZ97" s="242"/>
      <c r="RA97" s="203"/>
      <c r="RB97" s="234"/>
      <c r="RC97" s="189">
        <f t="shared" si="316"/>
        <v>0</v>
      </c>
      <c r="RD97" s="242"/>
      <c r="RE97" s="203"/>
      <c r="RF97" s="234"/>
      <c r="RG97" s="189">
        <f t="shared" si="317"/>
        <v>0</v>
      </c>
      <c r="RH97" s="242"/>
      <c r="RI97" s="203"/>
      <c r="RJ97" s="234"/>
      <c r="RK97" s="189">
        <f t="shared" si="318"/>
        <v>0</v>
      </c>
      <c r="RL97" s="242"/>
      <c r="RM97" s="203"/>
      <c r="RN97" s="234"/>
      <c r="RO97" s="189">
        <f t="shared" si="319"/>
        <v>0</v>
      </c>
      <c r="RP97" s="242"/>
      <c r="RQ97" s="203"/>
      <c r="RR97" s="234"/>
      <c r="RS97" s="189">
        <f t="shared" si="320"/>
        <v>0</v>
      </c>
      <c r="RT97" s="242"/>
      <c r="RU97" s="203"/>
      <c r="RV97" s="234"/>
      <c r="RW97" s="189">
        <f t="shared" si="321"/>
        <v>0</v>
      </c>
      <c r="RX97" s="242"/>
      <c r="RY97" s="203"/>
      <c r="RZ97" s="234"/>
      <c r="SA97" s="189">
        <f t="shared" si="253"/>
        <v>0</v>
      </c>
      <c r="SB97" s="242"/>
      <c r="SC97" s="203"/>
      <c r="SD97" s="234"/>
      <c r="SE97" s="189">
        <f t="shared" si="254"/>
        <v>0</v>
      </c>
      <c r="SF97" s="242"/>
      <c r="SG97" s="203"/>
      <c r="SH97" s="234"/>
      <c r="SI97" s="189">
        <f t="shared" si="255"/>
        <v>0</v>
      </c>
      <c r="SJ97" s="242"/>
      <c r="SK97" s="203"/>
      <c r="SL97" s="234"/>
      <c r="SM97" s="189">
        <f t="shared" si="256"/>
        <v>0</v>
      </c>
      <c r="SN97" s="242"/>
      <c r="SO97" s="203"/>
      <c r="SP97" s="234"/>
      <c r="SQ97" s="189">
        <f t="shared" si="257"/>
        <v>0</v>
      </c>
      <c r="SR97" s="242"/>
      <c r="SS97" s="203"/>
      <c r="ST97" s="234"/>
      <c r="SU97" s="189">
        <f t="shared" si="258"/>
        <v>0</v>
      </c>
      <c r="SV97" s="242"/>
      <c r="SW97" s="203"/>
      <c r="SX97" s="234"/>
      <c r="SY97" s="189">
        <f t="shared" si="259"/>
        <v>0</v>
      </c>
      <c r="SZ97" s="242"/>
      <c r="TA97" s="203"/>
      <c r="TB97" s="234"/>
      <c r="TC97" s="189">
        <f t="shared" si="260"/>
        <v>0</v>
      </c>
      <c r="TD97" s="242"/>
      <c r="TE97" s="204">
        <f t="shared" si="261"/>
        <v>4</v>
      </c>
      <c r="TF97" s="205">
        <f t="shared" si="262"/>
        <v>0.15384615384615385</v>
      </c>
      <c r="TG97" s="123"/>
      <c r="TH97" s="204">
        <f t="shared" si="263"/>
        <v>0</v>
      </c>
      <c r="TI97" s="205">
        <f t="shared" si="264"/>
        <v>0</v>
      </c>
      <c r="TJ97" s="124"/>
      <c r="TK97" s="204">
        <f t="shared" si="265"/>
        <v>0</v>
      </c>
      <c r="TL97" s="205">
        <f t="shared" si="266"/>
        <v>0</v>
      </c>
      <c r="TM97" s="124"/>
      <c r="TN97" s="204">
        <f t="shared" si="267"/>
        <v>4</v>
      </c>
      <c r="TO97" s="205">
        <f t="shared" si="268"/>
        <v>5.0632911392405063E-2</v>
      </c>
    </row>
    <row r="98" spans="1:535" ht="24" hidden="1" customHeight="1" x14ac:dyDescent="0.45">
      <c r="A98" s="207">
        <v>94</v>
      </c>
      <c r="B98" s="300" t="s">
        <v>381</v>
      </c>
      <c r="C98" s="127" t="s">
        <v>122</v>
      </c>
      <c r="D98" s="211">
        <v>0</v>
      </c>
      <c r="E98" s="282"/>
      <c r="F98" s="129"/>
      <c r="G98" s="211">
        <f t="shared" si="322"/>
        <v>0</v>
      </c>
      <c r="H98" s="130"/>
      <c r="I98" s="282"/>
      <c r="J98" s="129"/>
      <c r="K98" s="211">
        <v>0</v>
      </c>
      <c r="L98" s="130"/>
      <c r="M98" s="282"/>
      <c r="N98" s="129"/>
      <c r="O98" s="211">
        <v>0</v>
      </c>
      <c r="P98" s="131"/>
      <c r="Q98" s="282"/>
      <c r="R98" s="129"/>
      <c r="S98" s="211">
        <v>0</v>
      </c>
      <c r="T98" s="130"/>
      <c r="U98" s="133"/>
      <c r="V98" s="246"/>
      <c r="W98" s="165">
        <f t="shared" si="298"/>
        <v>0</v>
      </c>
      <c r="X98" s="136"/>
      <c r="Y98" s="136"/>
      <c r="Z98" s="165">
        <f t="shared" si="162"/>
        <v>0</v>
      </c>
      <c r="AA98" s="137"/>
      <c r="AB98" s="138"/>
      <c r="AC98" s="169">
        <f t="shared" si="163"/>
        <v>0</v>
      </c>
      <c r="AD98" s="137"/>
      <c r="AE98" s="138"/>
      <c r="AF98" s="169">
        <f t="shared" si="164"/>
        <v>0</v>
      </c>
      <c r="AG98" s="138"/>
      <c r="AH98" s="138"/>
      <c r="AI98" s="170">
        <f t="shared" si="165"/>
        <v>0</v>
      </c>
      <c r="AJ98" s="137"/>
      <c r="AK98" s="137"/>
      <c r="AL98" s="141"/>
      <c r="AM98" s="172">
        <f t="shared" si="166"/>
        <v>0</v>
      </c>
      <c r="AN98" s="137"/>
      <c r="AO98" s="141"/>
      <c r="AP98" s="141"/>
      <c r="AQ98" s="172">
        <f t="shared" si="167"/>
        <v>0</v>
      </c>
      <c r="AR98" s="141"/>
      <c r="AS98" s="137"/>
      <c r="AT98" s="141"/>
      <c r="AU98" s="172">
        <f t="shared" si="168"/>
        <v>0</v>
      </c>
      <c r="AV98" s="138"/>
      <c r="AW98" s="138"/>
      <c r="AX98" s="138"/>
      <c r="AY98" s="169">
        <f t="shared" si="169"/>
        <v>0</v>
      </c>
      <c r="AZ98" s="138"/>
      <c r="BA98" s="138"/>
      <c r="BB98" s="169">
        <f t="shared" si="170"/>
        <v>0</v>
      </c>
      <c r="BC98" s="138"/>
      <c r="BD98" s="138"/>
      <c r="BE98" s="169">
        <f t="shared" si="171"/>
        <v>0</v>
      </c>
      <c r="BF98" s="138"/>
      <c r="BG98" s="138"/>
      <c r="BH98" s="174">
        <f t="shared" si="152"/>
        <v>0</v>
      </c>
      <c r="BI98" s="138"/>
      <c r="BJ98" s="138"/>
      <c r="BK98" s="174">
        <f t="shared" si="172"/>
        <v>0</v>
      </c>
      <c r="BL98" s="138"/>
      <c r="BM98" s="138"/>
      <c r="BN98" s="174">
        <f t="shared" si="173"/>
        <v>0</v>
      </c>
      <c r="BO98" s="138"/>
      <c r="BP98" s="138"/>
      <c r="BQ98" s="174">
        <f t="shared" si="174"/>
        <v>0</v>
      </c>
      <c r="BR98" s="138"/>
      <c r="BS98" s="138"/>
      <c r="BT98" s="174">
        <f t="shared" si="151"/>
        <v>0</v>
      </c>
      <c r="BU98" s="138"/>
      <c r="BV98" s="138"/>
      <c r="BW98" s="174">
        <f t="shared" si="175"/>
        <v>0</v>
      </c>
      <c r="BX98" s="138"/>
      <c r="BY98" s="138"/>
      <c r="BZ98" s="174">
        <f t="shared" si="176"/>
        <v>0</v>
      </c>
      <c r="CA98" s="138"/>
      <c r="CB98" s="138"/>
      <c r="CC98" s="175">
        <f t="shared" si="177"/>
        <v>0</v>
      </c>
      <c r="CD98" s="141"/>
      <c r="CE98" s="141"/>
      <c r="CF98" s="176">
        <f t="shared" si="178"/>
        <v>0</v>
      </c>
      <c r="CG98" s="141"/>
      <c r="CH98" s="141"/>
      <c r="CI98" s="176">
        <f t="shared" si="179"/>
        <v>0</v>
      </c>
      <c r="CJ98" s="141"/>
      <c r="CK98" s="141"/>
      <c r="CL98" s="177">
        <f t="shared" si="180"/>
        <v>0</v>
      </c>
      <c r="CM98" s="141"/>
      <c r="CN98" s="141"/>
      <c r="CO98" s="141"/>
      <c r="CP98" s="177">
        <f t="shared" si="181"/>
        <v>0</v>
      </c>
      <c r="CQ98" s="141"/>
      <c r="CR98" s="141"/>
      <c r="CS98" s="141"/>
      <c r="CT98" s="176">
        <f t="shared" si="182"/>
        <v>0</v>
      </c>
      <c r="CU98" s="230"/>
      <c r="CV98" s="141"/>
      <c r="CW98" s="141"/>
      <c r="CX98" s="176">
        <f t="shared" si="183"/>
        <v>0</v>
      </c>
      <c r="CY98" s="141"/>
      <c r="CZ98" s="141"/>
      <c r="DA98" s="141"/>
      <c r="DB98" s="176">
        <f t="shared" si="153"/>
        <v>0</v>
      </c>
      <c r="DC98" s="141"/>
      <c r="DD98" s="141"/>
      <c r="DE98" s="175">
        <f t="shared" si="184"/>
        <v>0</v>
      </c>
      <c r="DF98" s="179"/>
      <c r="DG98" s="141"/>
      <c r="DH98" s="141"/>
      <c r="DI98" s="176">
        <f t="shared" si="185"/>
        <v>0</v>
      </c>
      <c r="DJ98" s="180"/>
      <c r="DK98" s="180"/>
      <c r="DL98" s="176">
        <f t="shared" si="186"/>
        <v>0</v>
      </c>
      <c r="DM98" s="141"/>
      <c r="DN98" s="141"/>
      <c r="DO98" s="177">
        <f t="shared" si="187"/>
        <v>0</v>
      </c>
      <c r="DP98" s="137"/>
      <c r="DQ98" s="141"/>
      <c r="DR98" s="141"/>
      <c r="DS98" s="177">
        <f t="shared" si="188"/>
        <v>0</v>
      </c>
      <c r="DT98" s="137"/>
      <c r="DU98" s="141"/>
      <c r="DV98" s="141"/>
      <c r="DW98" s="177">
        <f t="shared" si="189"/>
        <v>0</v>
      </c>
      <c r="DX98" s="141"/>
      <c r="DY98" s="141"/>
      <c r="DZ98" s="177">
        <f t="shared" si="190"/>
        <v>0</v>
      </c>
      <c r="EA98" s="138"/>
      <c r="EB98" s="138"/>
      <c r="EC98" s="175">
        <f t="shared" si="299"/>
        <v>0</v>
      </c>
      <c r="ED98" s="137"/>
      <c r="EE98" s="138"/>
      <c r="EF98" s="138"/>
      <c r="EG98" s="174">
        <f t="shared" si="192"/>
        <v>0</v>
      </c>
      <c r="EH98" s="138"/>
      <c r="EI98" s="138"/>
      <c r="EJ98" s="174">
        <f t="shared" si="193"/>
        <v>0</v>
      </c>
      <c r="EK98" s="231"/>
      <c r="EL98" s="231"/>
      <c r="EM98" s="182">
        <f t="shared" si="194"/>
        <v>0</v>
      </c>
      <c r="EN98" s="137"/>
      <c r="EO98" s="231"/>
      <c r="EP98" s="231"/>
      <c r="EQ98" s="182">
        <f t="shared" si="195"/>
        <v>0</v>
      </c>
      <c r="ER98" s="232"/>
      <c r="ES98" s="232"/>
      <c r="ET98" s="184">
        <f t="shared" si="196"/>
        <v>0</v>
      </c>
      <c r="EU98" s="137"/>
      <c r="EV98" s="232"/>
      <c r="EW98" s="232"/>
      <c r="EX98" s="184">
        <f t="shared" si="197"/>
        <v>0</v>
      </c>
      <c r="EY98" s="233"/>
      <c r="EZ98" s="231"/>
      <c r="FA98" s="231"/>
      <c r="FB98" s="184">
        <f t="shared" si="198"/>
        <v>0</v>
      </c>
      <c r="FC98" s="231"/>
      <c r="FD98" s="231"/>
      <c r="FE98" s="182">
        <f t="shared" si="199"/>
        <v>0</v>
      </c>
      <c r="FF98" s="231"/>
      <c r="FG98" s="231"/>
      <c r="FH98" s="182">
        <f t="shared" si="200"/>
        <v>0</v>
      </c>
      <c r="FI98" s="231"/>
      <c r="FJ98" s="231"/>
      <c r="FK98" s="182">
        <f t="shared" si="201"/>
        <v>0</v>
      </c>
      <c r="FL98" s="231"/>
      <c r="FM98" s="231"/>
      <c r="FN98" s="182">
        <f t="shared" si="202"/>
        <v>0</v>
      </c>
      <c r="FO98" s="137"/>
      <c r="FP98" s="231"/>
      <c r="FQ98" s="231"/>
      <c r="FR98" s="182">
        <f t="shared" si="203"/>
        <v>0</v>
      </c>
      <c r="FS98" s="137"/>
      <c r="FT98" s="231"/>
      <c r="FU98" s="231"/>
      <c r="FV98" s="182">
        <f t="shared" si="204"/>
        <v>0</v>
      </c>
      <c r="FW98" s="137"/>
      <c r="FX98" s="231"/>
      <c r="FY98" s="231"/>
      <c r="FZ98" s="182">
        <f t="shared" si="205"/>
        <v>0</v>
      </c>
      <c r="GA98" s="231"/>
      <c r="GB98" s="231"/>
      <c r="GC98" s="182">
        <f t="shared" si="206"/>
        <v>0</v>
      </c>
      <c r="GD98" s="231"/>
      <c r="GE98" s="231"/>
      <c r="GF98" s="188">
        <f t="shared" si="300"/>
        <v>0</v>
      </c>
      <c r="GG98" s="137"/>
      <c r="GH98" s="231"/>
      <c r="GI98" s="231"/>
      <c r="GJ98" s="188">
        <f t="shared" si="269"/>
        <v>0</v>
      </c>
      <c r="GK98" s="137"/>
      <c r="GL98" s="231"/>
      <c r="GM98" s="231"/>
      <c r="GN98" s="182">
        <f t="shared" si="270"/>
        <v>0</v>
      </c>
      <c r="GO98" s="231"/>
      <c r="GP98" s="231"/>
      <c r="GQ98" s="182">
        <f t="shared" si="208"/>
        <v>0</v>
      </c>
      <c r="GR98" s="231"/>
      <c r="GS98" s="231"/>
      <c r="GT98" s="182">
        <f t="shared" si="209"/>
        <v>0</v>
      </c>
      <c r="GU98" s="231"/>
      <c r="GV98" s="231"/>
      <c r="GW98" s="182">
        <f t="shared" si="210"/>
        <v>0</v>
      </c>
      <c r="GX98" s="231"/>
      <c r="GY98" s="231"/>
      <c r="GZ98" s="182">
        <f t="shared" si="211"/>
        <v>0</v>
      </c>
      <c r="HA98" s="138"/>
      <c r="HB98" s="231"/>
      <c r="HC98" s="182">
        <f t="shared" si="212"/>
        <v>0</v>
      </c>
      <c r="HD98" s="138"/>
      <c r="HE98" s="231"/>
      <c r="HF98" s="182">
        <f t="shared" si="213"/>
        <v>0</v>
      </c>
      <c r="HG98" s="231"/>
      <c r="HH98" s="231"/>
      <c r="HI98" s="182">
        <f t="shared" si="154"/>
        <v>0</v>
      </c>
      <c r="HJ98" s="231"/>
      <c r="HK98" s="231"/>
      <c r="HL98" s="182">
        <f t="shared" si="155"/>
        <v>0</v>
      </c>
      <c r="HM98" s="137"/>
      <c r="HN98" s="231"/>
      <c r="HO98" s="231"/>
      <c r="HP98" s="182">
        <f t="shared" si="214"/>
        <v>0</v>
      </c>
      <c r="HQ98" s="231"/>
      <c r="HR98" s="231"/>
      <c r="HS98" s="231"/>
      <c r="HT98" s="182">
        <f t="shared" si="215"/>
        <v>0</v>
      </c>
      <c r="HU98" s="231"/>
      <c r="HV98" s="231"/>
      <c r="HW98" s="231"/>
      <c r="HX98" s="182">
        <f t="shared" si="216"/>
        <v>0</v>
      </c>
      <c r="HY98" s="231"/>
      <c r="HZ98" s="231"/>
      <c r="IA98" s="182">
        <f t="shared" si="217"/>
        <v>0</v>
      </c>
      <c r="IB98" s="231"/>
      <c r="IC98" s="231"/>
      <c r="ID98" s="182">
        <f t="shared" si="218"/>
        <v>0</v>
      </c>
      <c r="IE98" s="138"/>
      <c r="IF98" s="138"/>
      <c r="IG98" s="175">
        <f t="shared" si="219"/>
        <v>0</v>
      </c>
      <c r="IH98" s="137"/>
      <c r="II98" s="138"/>
      <c r="IJ98" s="138"/>
      <c r="IK98" s="175">
        <f t="shared" si="220"/>
        <v>0</v>
      </c>
      <c r="IL98" s="137"/>
      <c r="IM98" s="231"/>
      <c r="IN98" s="231"/>
      <c r="IO98" s="182">
        <f t="shared" si="221"/>
        <v>0</v>
      </c>
      <c r="IP98" s="231"/>
      <c r="IQ98" s="231"/>
      <c r="IR98" s="182">
        <f t="shared" si="156"/>
        <v>0</v>
      </c>
      <c r="IS98" s="231"/>
      <c r="IT98" s="231"/>
      <c r="IU98" s="182">
        <f t="shared" si="157"/>
        <v>0</v>
      </c>
      <c r="IV98" s="231"/>
      <c r="IW98" s="231"/>
      <c r="IX98" s="182">
        <f t="shared" si="158"/>
        <v>0</v>
      </c>
      <c r="IY98" s="234"/>
      <c r="IZ98" s="234"/>
      <c r="JA98" s="189">
        <f t="shared" si="159"/>
        <v>0</v>
      </c>
      <c r="JB98" s="234"/>
      <c r="JC98" s="234"/>
      <c r="JD98" s="189">
        <f t="shared" si="222"/>
        <v>0</v>
      </c>
      <c r="JE98" s="234"/>
      <c r="JF98" s="234"/>
      <c r="JG98" s="189">
        <f t="shared" si="223"/>
        <v>0</v>
      </c>
      <c r="JH98" s="141"/>
      <c r="JI98" s="141"/>
      <c r="JJ98" s="190">
        <f t="shared" si="224"/>
        <v>0</v>
      </c>
      <c r="JK98" s="137"/>
      <c r="JL98" s="141"/>
      <c r="JM98" s="141"/>
      <c r="JN98" s="190">
        <f t="shared" si="225"/>
        <v>0</v>
      </c>
      <c r="JO98" s="137"/>
      <c r="JP98" s="235"/>
      <c r="JQ98" s="235"/>
      <c r="JR98" s="191">
        <f t="shared" si="226"/>
        <v>0</v>
      </c>
      <c r="JS98" s="155"/>
      <c r="JT98" s="236"/>
      <c r="JU98" s="236"/>
      <c r="JV98" s="194">
        <f t="shared" si="227"/>
        <v>0</v>
      </c>
      <c r="JW98" s="235"/>
      <c r="JX98" s="235"/>
      <c r="JY98" s="194">
        <f t="shared" si="228"/>
        <v>0</v>
      </c>
      <c r="JZ98" s="138"/>
      <c r="KA98" s="138"/>
      <c r="KB98" s="190">
        <f t="shared" si="229"/>
        <v>0</v>
      </c>
      <c r="KC98" s="155"/>
      <c r="KD98" s="138"/>
      <c r="KE98" s="138"/>
      <c r="KF98" s="190">
        <f t="shared" si="230"/>
        <v>0</v>
      </c>
      <c r="KG98" s="234"/>
      <c r="KH98" s="234"/>
      <c r="KI98" s="191">
        <f t="shared" si="231"/>
        <v>0</v>
      </c>
      <c r="KJ98" s="155"/>
      <c r="KK98" s="234"/>
      <c r="KL98" s="234"/>
      <c r="KM98" s="191">
        <f t="shared" si="232"/>
        <v>0</v>
      </c>
      <c r="KN98" s="155"/>
      <c r="KO98" s="234"/>
      <c r="KP98" s="234"/>
      <c r="KQ98" s="191">
        <f t="shared" si="233"/>
        <v>0</v>
      </c>
      <c r="KR98" s="138"/>
      <c r="KS98" s="138"/>
      <c r="KT98" s="174">
        <f t="shared" si="234"/>
        <v>0</v>
      </c>
      <c r="KU98" s="138"/>
      <c r="KV98" s="138"/>
      <c r="KW98" s="138"/>
      <c r="KX98" s="194">
        <f t="shared" si="235"/>
        <v>0</v>
      </c>
      <c r="KY98" s="236"/>
      <c r="KZ98" s="236"/>
      <c r="LA98" s="236"/>
      <c r="LB98" s="194">
        <f t="shared" si="236"/>
        <v>0</v>
      </c>
      <c r="LC98" s="236"/>
      <c r="LD98" s="236"/>
      <c r="LE98" s="194">
        <f t="shared" si="160"/>
        <v>0</v>
      </c>
      <c r="LF98" s="138"/>
      <c r="LG98" s="138"/>
      <c r="LH98" s="174">
        <f t="shared" si="161"/>
        <v>0</v>
      </c>
      <c r="LI98" s="237"/>
      <c r="LJ98" s="237"/>
      <c r="LK98" s="196">
        <f t="shared" si="237"/>
        <v>0</v>
      </c>
      <c r="LL98" s="138"/>
      <c r="LM98" s="138"/>
      <c r="LN98" s="138"/>
      <c r="LO98" s="174">
        <f t="shared" si="238"/>
        <v>0</v>
      </c>
      <c r="LP98" s="138"/>
      <c r="LQ98" s="138"/>
      <c r="LR98" s="138"/>
      <c r="LS98" s="174">
        <f t="shared" si="239"/>
        <v>0</v>
      </c>
      <c r="LT98" s="238"/>
      <c r="LU98" s="138"/>
      <c r="LV98" s="138"/>
      <c r="LW98" s="174">
        <f t="shared" si="240"/>
        <v>0</v>
      </c>
      <c r="LX98" s="238"/>
      <c r="LY98" s="138"/>
      <c r="LZ98" s="138"/>
      <c r="MA98" s="174">
        <f t="shared" si="241"/>
        <v>0</v>
      </c>
      <c r="MB98" s="238"/>
      <c r="MC98" s="138"/>
      <c r="MD98" s="138"/>
      <c r="ME98" s="174">
        <f t="shared" si="242"/>
        <v>0</v>
      </c>
      <c r="MF98" s="238"/>
      <c r="MG98" s="231"/>
      <c r="MH98" s="231"/>
      <c r="MI98" s="182">
        <f t="shared" si="243"/>
        <v>0</v>
      </c>
      <c r="MJ98" s="239"/>
      <c r="MK98" s="231"/>
      <c r="ML98" s="231"/>
      <c r="MM98" s="182">
        <f t="shared" si="244"/>
        <v>0</v>
      </c>
      <c r="MN98" s="239"/>
      <c r="MO98" s="138"/>
      <c r="MP98" s="138"/>
      <c r="MQ98" s="174">
        <f t="shared" si="245"/>
        <v>0</v>
      </c>
      <c r="MR98" s="238"/>
      <c r="MS98" s="138"/>
      <c r="MT98" s="138"/>
      <c r="MU98" s="174">
        <f t="shared" si="246"/>
        <v>0</v>
      </c>
      <c r="MV98" s="238"/>
      <c r="MW98" s="138"/>
      <c r="MX98" s="138"/>
      <c r="MY98" s="174">
        <f t="shared" si="247"/>
        <v>0</v>
      </c>
      <c r="MZ98" s="238"/>
      <c r="NA98" s="240"/>
      <c r="NB98" s="240"/>
      <c r="NC98" s="201">
        <f t="shared" si="271"/>
        <v>0</v>
      </c>
      <c r="ND98" s="241"/>
      <c r="NE98" s="240"/>
      <c r="NF98" s="240"/>
      <c r="NG98" s="201">
        <f t="shared" si="272"/>
        <v>0</v>
      </c>
      <c r="NH98" s="241"/>
      <c r="NI98" s="240"/>
      <c r="NJ98" s="240"/>
      <c r="NK98" s="201">
        <f t="shared" si="273"/>
        <v>0</v>
      </c>
      <c r="NL98" s="241"/>
      <c r="NM98" s="240"/>
      <c r="NN98" s="240"/>
      <c r="NO98" s="201">
        <f t="shared" si="274"/>
        <v>0</v>
      </c>
      <c r="NP98" s="241"/>
      <c r="NQ98" s="234"/>
      <c r="NR98" s="234"/>
      <c r="NS98" s="189">
        <f t="shared" si="275"/>
        <v>0</v>
      </c>
      <c r="NT98" s="242"/>
      <c r="NU98" s="234"/>
      <c r="NV98" s="234"/>
      <c r="NW98" s="189">
        <f t="shared" si="248"/>
        <v>0</v>
      </c>
      <c r="NX98" s="242"/>
      <c r="NY98" s="234"/>
      <c r="NZ98" s="234"/>
      <c r="OA98" s="189">
        <f t="shared" si="249"/>
        <v>0</v>
      </c>
      <c r="OB98" s="242"/>
      <c r="OC98" s="234"/>
      <c r="OD98" s="234"/>
      <c r="OE98" s="189">
        <f t="shared" si="250"/>
        <v>0</v>
      </c>
      <c r="OF98" s="242"/>
      <c r="OG98" s="234"/>
      <c r="OH98" s="234"/>
      <c r="OI98" s="189">
        <f t="shared" si="251"/>
        <v>0</v>
      </c>
      <c r="OJ98" s="242"/>
      <c r="OK98" s="234"/>
      <c r="OL98" s="234"/>
      <c r="OM98" s="189">
        <f t="shared" si="252"/>
        <v>0</v>
      </c>
      <c r="ON98" s="242"/>
      <c r="OO98" s="234"/>
      <c r="OP98" s="234"/>
      <c r="OQ98" s="189">
        <f t="shared" si="276"/>
        <v>0</v>
      </c>
      <c r="OR98" s="242"/>
      <c r="OS98" s="234"/>
      <c r="OT98" s="234"/>
      <c r="OU98" s="189">
        <f t="shared" si="301"/>
        <v>0</v>
      </c>
      <c r="OV98" s="242"/>
      <c r="OW98" s="234"/>
      <c r="OX98" s="234"/>
      <c r="OY98" s="189">
        <f t="shared" si="302"/>
        <v>0</v>
      </c>
      <c r="OZ98" s="242"/>
      <c r="PA98" s="234"/>
      <c r="PB98" s="234"/>
      <c r="PC98" s="189">
        <f t="shared" si="303"/>
        <v>0</v>
      </c>
      <c r="PD98" s="242"/>
      <c r="PE98" s="234"/>
      <c r="PF98" s="234"/>
      <c r="PG98" s="189">
        <f t="shared" si="304"/>
        <v>0</v>
      </c>
      <c r="PH98" s="242"/>
      <c r="PI98" s="234"/>
      <c r="PJ98" s="234"/>
      <c r="PK98" s="189">
        <f t="shared" si="305"/>
        <v>0</v>
      </c>
      <c r="PL98" s="242"/>
      <c r="PM98" s="234"/>
      <c r="PN98" s="234"/>
      <c r="PO98" s="189">
        <f t="shared" si="306"/>
        <v>0</v>
      </c>
      <c r="PP98" s="242"/>
      <c r="PQ98" s="234"/>
      <c r="PR98" s="234"/>
      <c r="PS98" s="189">
        <f t="shared" si="307"/>
        <v>0</v>
      </c>
      <c r="PT98" s="242"/>
      <c r="PU98" s="234"/>
      <c r="PV98" s="234"/>
      <c r="PW98" s="189">
        <f t="shared" si="308"/>
        <v>0</v>
      </c>
      <c r="PX98" s="242"/>
      <c r="PY98" s="234"/>
      <c r="PZ98" s="234"/>
      <c r="QA98" s="189">
        <f t="shared" si="309"/>
        <v>0</v>
      </c>
      <c r="QB98" s="242"/>
      <c r="QC98" s="234"/>
      <c r="QD98" s="234"/>
      <c r="QE98" s="189">
        <f t="shared" si="310"/>
        <v>0</v>
      </c>
      <c r="QF98" s="242"/>
      <c r="QG98" s="234"/>
      <c r="QH98" s="234"/>
      <c r="QI98" s="189">
        <f t="shared" si="311"/>
        <v>0</v>
      </c>
      <c r="QJ98" s="242"/>
      <c r="QK98" s="234"/>
      <c r="QL98" s="234"/>
      <c r="QM98" s="189">
        <f t="shared" si="312"/>
        <v>0</v>
      </c>
      <c r="QN98" s="242"/>
      <c r="QO98" s="234"/>
      <c r="QP98" s="234"/>
      <c r="QQ98" s="189">
        <f t="shared" si="313"/>
        <v>0</v>
      </c>
      <c r="QR98" s="242"/>
      <c r="QS98" s="203"/>
      <c r="QT98" s="234"/>
      <c r="QU98" s="189">
        <f t="shared" si="314"/>
        <v>0</v>
      </c>
      <c r="QV98" s="242"/>
      <c r="QW98" s="203"/>
      <c r="QX98" s="234"/>
      <c r="QY98" s="189">
        <f t="shared" si="315"/>
        <v>0</v>
      </c>
      <c r="QZ98" s="242"/>
      <c r="RA98" s="203"/>
      <c r="RB98" s="234"/>
      <c r="RC98" s="189">
        <f t="shared" si="316"/>
        <v>0</v>
      </c>
      <c r="RD98" s="242"/>
      <c r="RE98" s="203"/>
      <c r="RF98" s="234"/>
      <c r="RG98" s="189">
        <f t="shared" si="317"/>
        <v>0</v>
      </c>
      <c r="RH98" s="242"/>
      <c r="RI98" s="203"/>
      <c r="RJ98" s="234"/>
      <c r="RK98" s="189">
        <f t="shared" si="318"/>
        <v>0</v>
      </c>
      <c r="RL98" s="242"/>
      <c r="RM98" s="203"/>
      <c r="RN98" s="234"/>
      <c r="RO98" s="189">
        <f t="shared" si="319"/>
        <v>0</v>
      </c>
      <c r="RP98" s="242"/>
      <c r="RQ98" s="203"/>
      <c r="RR98" s="234"/>
      <c r="RS98" s="189">
        <f t="shared" si="320"/>
        <v>0</v>
      </c>
      <c r="RT98" s="242"/>
      <c r="RU98" s="203"/>
      <c r="RV98" s="234"/>
      <c r="RW98" s="189">
        <f t="shared" si="321"/>
        <v>0</v>
      </c>
      <c r="RX98" s="242"/>
      <c r="RY98" s="203"/>
      <c r="RZ98" s="234"/>
      <c r="SA98" s="189">
        <f t="shared" si="253"/>
        <v>0</v>
      </c>
      <c r="SB98" s="242"/>
      <c r="SC98" s="203"/>
      <c r="SD98" s="234"/>
      <c r="SE98" s="189">
        <f t="shared" si="254"/>
        <v>0</v>
      </c>
      <c r="SF98" s="242"/>
      <c r="SG98" s="203"/>
      <c r="SH98" s="234"/>
      <c r="SI98" s="189">
        <f t="shared" si="255"/>
        <v>0</v>
      </c>
      <c r="SJ98" s="242"/>
      <c r="SK98" s="203"/>
      <c r="SL98" s="234"/>
      <c r="SM98" s="189">
        <f t="shared" si="256"/>
        <v>0</v>
      </c>
      <c r="SN98" s="242"/>
      <c r="SO98" s="203"/>
      <c r="SP98" s="234"/>
      <c r="SQ98" s="189">
        <f t="shared" si="257"/>
        <v>0</v>
      </c>
      <c r="SR98" s="242"/>
      <c r="SS98" s="203"/>
      <c r="ST98" s="234"/>
      <c r="SU98" s="189">
        <f t="shared" si="258"/>
        <v>0</v>
      </c>
      <c r="SV98" s="242"/>
      <c r="SW98" s="203"/>
      <c r="SX98" s="234"/>
      <c r="SY98" s="189">
        <f t="shared" si="259"/>
        <v>0</v>
      </c>
      <c r="SZ98" s="242"/>
      <c r="TA98" s="203"/>
      <c r="TB98" s="234"/>
      <c r="TC98" s="189">
        <f t="shared" si="260"/>
        <v>0</v>
      </c>
      <c r="TD98" s="242"/>
      <c r="TE98" s="204">
        <f t="shared" si="261"/>
        <v>0</v>
      </c>
      <c r="TF98" s="205">
        <f t="shared" si="262"/>
        <v>0</v>
      </c>
      <c r="TG98" s="123"/>
      <c r="TH98" s="204">
        <f t="shared" si="263"/>
        <v>0</v>
      </c>
      <c r="TI98" s="205">
        <f t="shared" si="264"/>
        <v>0</v>
      </c>
      <c r="TJ98" s="124"/>
      <c r="TK98" s="204">
        <f t="shared" si="265"/>
        <v>0</v>
      </c>
      <c r="TL98" s="205">
        <f t="shared" si="266"/>
        <v>0</v>
      </c>
      <c r="TM98" s="124"/>
      <c r="TN98" s="204">
        <f t="shared" si="267"/>
        <v>0</v>
      </c>
      <c r="TO98" s="205">
        <f t="shared" si="268"/>
        <v>0</v>
      </c>
    </row>
    <row r="99" spans="1:535" ht="24" hidden="1" customHeight="1" x14ac:dyDescent="0.45">
      <c r="A99" s="207">
        <v>95</v>
      </c>
      <c r="B99" s="300" t="s">
        <v>382</v>
      </c>
      <c r="C99" s="127" t="s">
        <v>122</v>
      </c>
      <c r="D99" s="211">
        <v>0</v>
      </c>
      <c r="E99" s="282"/>
      <c r="F99" s="129"/>
      <c r="G99" s="211">
        <f t="shared" si="322"/>
        <v>0</v>
      </c>
      <c r="H99" s="130"/>
      <c r="I99" s="282"/>
      <c r="J99" s="129"/>
      <c r="K99" s="211">
        <v>0</v>
      </c>
      <c r="L99" s="130"/>
      <c r="M99" s="282"/>
      <c r="N99" s="129"/>
      <c r="O99" s="211">
        <v>0</v>
      </c>
      <c r="P99" s="131"/>
      <c r="Q99" s="282"/>
      <c r="R99" s="129"/>
      <c r="S99" s="211">
        <v>0</v>
      </c>
      <c r="T99" s="130"/>
      <c r="U99" s="133"/>
      <c r="V99" s="246"/>
      <c r="W99" s="165">
        <f t="shared" si="298"/>
        <v>0</v>
      </c>
      <c r="X99" s="136"/>
      <c r="Y99" s="136"/>
      <c r="Z99" s="165">
        <f t="shared" si="162"/>
        <v>0</v>
      </c>
      <c r="AA99" s="137"/>
      <c r="AB99" s="138"/>
      <c r="AC99" s="169">
        <f t="shared" si="163"/>
        <v>0</v>
      </c>
      <c r="AD99" s="137"/>
      <c r="AE99" s="138"/>
      <c r="AF99" s="169">
        <f t="shared" si="164"/>
        <v>0</v>
      </c>
      <c r="AG99" s="138"/>
      <c r="AH99" s="138"/>
      <c r="AI99" s="170">
        <f t="shared" si="165"/>
        <v>0</v>
      </c>
      <c r="AJ99" s="137"/>
      <c r="AK99" s="137"/>
      <c r="AL99" s="141"/>
      <c r="AM99" s="172">
        <f t="shared" si="166"/>
        <v>0</v>
      </c>
      <c r="AN99" s="137"/>
      <c r="AO99" s="141"/>
      <c r="AP99" s="141"/>
      <c r="AQ99" s="172">
        <f t="shared" si="167"/>
        <v>0</v>
      </c>
      <c r="AR99" s="141"/>
      <c r="AS99" s="137"/>
      <c r="AT99" s="141"/>
      <c r="AU99" s="172">
        <f t="shared" si="168"/>
        <v>0</v>
      </c>
      <c r="AV99" s="138"/>
      <c r="AW99" s="138"/>
      <c r="AX99" s="138"/>
      <c r="AY99" s="169">
        <f t="shared" si="169"/>
        <v>0</v>
      </c>
      <c r="AZ99" s="138"/>
      <c r="BA99" s="138"/>
      <c r="BB99" s="169">
        <f t="shared" si="170"/>
        <v>0</v>
      </c>
      <c r="BC99" s="138"/>
      <c r="BD99" s="138"/>
      <c r="BE99" s="169">
        <f t="shared" si="171"/>
        <v>0</v>
      </c>
      <c r="BF99" s="138"/>
      <c r="BG99" s="138"/>
      <c r="BH99" s="174">
        <f t="shared" si="152"/>
        <v>0</v>
      </c>
      <c r="BI99" s="138"/>
      <c r="BJ99" s="138"/>
      <c r="BK99" s="174">
        <f t="shared" si="172"/>
        <v>0</v>
      </c>
      <c r="BL99" s="138"/>
      <c r="BM99" s="138"/>
      <c r="BN99" s="174">
        <f t="shared" si="173"/>
        <v>0</v>
      </c>
      <c r="BO99" s="138"/>
      <c r="BP99" s="138"/>
      <c r="BQ99" s="174">
        <f t="shared" si="174"/>
        <v>0</v>
      </c>
      <c r="BR99" s="138"/>
      <c r="BS99" s="138"/>
      <c r="BT99" s="174">
        <f t="shared" si="151"/>
        <v>0</v>
      </c>
      <c r="BU99" s="138"/>
      <c r="BV99" s="138"/>
      <c r="BW99" s="174">
        <f t="shared" si="175"/>
        <v>0</v>
      </c>
      <c r="BX99" s="138"/>
      <c r="BY99" s="138"/>
      <c r="BZ99" s="174">
        <f t="shared" si="176"/>
        <v>0</v>
      </c>
      <c r="CA99" s="138"/>
      <c r="CB99" s="138"/>
      <c r="CC99" s="175">
        <f t="shared" si="177"/>
        <v>0</v>
      </c>
      <c r="CD99" s="141"/>
      <c r="CE99" s="141"/>
      <c r="CF99" s="176">
        <f t="shared" si="178"/>
        <v>0</v>
      </c>
      <c r="CG99" s="141"/>
      <c r="CH99" s="141"/>
      <c r="CI99" s="176">
        <f t="shared" si="179"/>
        <v>0</v>
      </c>
      <c r="CJ99" s="141"/>
      <c r="CK99" s="141"/>
      <c r="CL99" s="177">
        <f t="shared" si="180"/>
        <v>0</v>
      </c>
      <c r="CM99" s="141"/>
      <c r="CN99" s="141"/>
      <c r="CO99" s="141"/>
      <c r="CP99" s="177">
        <f t="shared" si="181"/>
        <v>0</v>
      </c>
      <c r="CQ99" s="141"/>
      <c r="CR99" s="141"/>
      <c r="CS99" s="141"/>
      <c r="CT99" s="176">
        <f t="shared" si="182"/>
        <v>0</v>
      </c>
      <c r="CU99" s="230"/>
      <c r="CV99" s="141"/>
      <c r="CW99" s="141"/>
      <c r="CX99" s="176">
        <f t="shared" si="183"/>
        <v>0</v>
      </c>
      <c r="CY99" s="141"/>
      <c r="CZ99" s="141"/>
      <c r="DA99" s="141"/>
      <c r="DB99" s="176">
        <f t="shared" si="153"/>
        <v>0</v>
      </c>
      <c r="DC99" s="141"/>
      <c r="DD99" s="141"/>
      <c r="DE99" s="175">
        <f t="shared" si="184"/>
        <v>0</v>
      </c>
      <c r="DF99" s="179"/>
      <c r="DG99" s="141"/>
      <c r="DH99" s="141"/>
      <c r="DI99" s="176">
        <f t="shared" si="185"/>
        <v>0</v>
      </c>
      <c r="DJ99" s="180"/>
      <c r="DK99" s="180"/>
      <c r="DL99" s="176">
        <f t="shared" si="186"/>
        <v>0</v>
      </c>
      <c r="DM99" s="141"/>
      <c r="DN99" s="141"/>
      <c r="DO99" s="177">
        <f t="shared" si="187"/>
        <v>0</v>
      </c>
      <c r="DP99" s="137"/>
      <c r="DQ99" s="141"/>
      <c r="DR99" s="141"/>
      <c r="DS99" s="177">
        <f t="shared" si="188"/>
        <v>0</v>
      </c>
      <c r="DT99" s="137"/>
      <c r="DU99" s="141"/>
      <c r="DV99" s="141"/>
      <c r="DW99" s="177">
        <f t="shared" si="189"/>
        <v>0</v>
      </c>
      <c r="DX99" s="141"/>
      <c r="DY99" s="141"/>
      <c r="DZ99" s="177">
        <f t="shared" si="190"/>
        <v>0</v>
      </c>
      <c r="EA99" s="138"/>
      <c r="EB99" s="138"/>
      <c r="EC99" s="175">
        <f t="shared" si="299"/>
        <v>0</v>
      </c>
      <c r="ED99" s="137"/>
      <c r="EE99" s="138"/>
      <c r="EF99" s="138"/>
      <c r="EG99" s="174">
        <f t="shared" si="192"/>
        <v>0</v>
      </c>
      <c r="EH99" s="138"/>
      <c r="EI99" s="138"/>
      <c r="EJ99" s="174">
        <f t="shared" si="193"/>
        <v>0</v>
      </c>
      <c r="EK99" s="231"/>
      <c r="EL99" s="231"/>
      <c r="EM99" s="182">
        <f t="shared" si="194"/>
        <v>0</v>
      </c>
      <c r="EN99" s="137"/>
      <c r="EO99" s="231"/>
      <c r="EP99" s="231"/>
      <c r="EQ99" s="182">
        <f t="shared" si="195"/>
        <v>0</v>
      </c>
      <c r="ER99" s="232"/>
      <c r="ES99" s="232"/>
      <c r="ET99" s="184">
        <f t="shared" si="196"/>
        <v>0</v>
      </c>
      <c r="EU99" s="137"/>
      <c r="EV99" s="232"/>
      <c r="EW99" s="232"/>
      <c r="EX99" s="184">
        <f t="shared" si="197"/>
        <v>0</v>
      </c>
      <c r="EY99" s="233"/>
      <c r="EZ99" s="231"/>
      <c r="FA99" s="231"/>
      <c r="FB99" s="184">
        <f t="shared" si="198"/>
        <v>0</v>
      </c>
      <c r="FC99" s="231"/>
      <c r="FD99" s="231"/>
      <c r="FE99" s="182">
        <f t="shared" si="199"/>
        <v>0</v>
      </c>
      <c r="FF99" s="231"/>
      <c r="FG99" s="231"/>
      <c r="FH99" s="182">
        <f t="shared" si="200"/>
        <v>0</v>
      </c>
      <c r="FI99" s="231"/>
      <c r="FJ99" s="231"/>
      <c r="FK99" s="182">
        <f t="shared" si="201"/>
        <v>0</v>
      </c>
      <c r="FL99" s="231"/>
      <c r="FM99" s="231"/>
      <c r="FN99" s="182">
        <f t="shared" si="202"/>
        <v>0</v>
      </c>
      <c r="FO99" s="137"/>
      <c r="FP99" s="231"/>
      <c r="FQ99" s="231"/>
      <c r="FR99" s="182">
        <f t="shared" si="203"/>
        <v>0</v>
      </c>
      <c r="FS99" s="137"/>
      <c r="FT99" s="231"/>
      <c r="FU99" s="231"/>
      <c r="FV99" s="182">
        <f t="shared" si="204"/>
        <v>0</v>
      </c>
      <c r="FW99" s="137"/>
      <c r="FX99" s="231"/>
      <c r="FY99" s="231"/>
      <c r="FZ99" s="182">
        <f t="shared" si="205"/>
        <v>0</v>
      </c>
      <c r="GA99" s="231"/>
      <c r="GB99" s="231"/>
      <c r="GC99" s="182">
        <f t="shared" si="206"/>
        <v>0</v>
      </c>
      <c r="GD99" s="231"/>
      <c r="GE99" s="231"/>
      <c r="GF99" s="188">
        <f t="shared" si="300"/>
        <v>0</v>
      </c>
      <c r="GG99" s="137"/>
      <c r="GH99" s="231"/>
      <c r="GI99" s="231"/>
      <c r="GJ99" s="188">
        <f t="shared" si="269"/>
        <v>0</v>
      </c>
      <c r="GK99" s="137"/>
      <c r="GL99" s="231"/>
      <c r="GM99" s="231"/>
      <c r="GN99" s="182">
        <f t="shared" si="270"/>
        <v>0</v>
      </c>
      <c r="GO99" s="231"/>
      <c r="GP99" s="231"/>
      <c r="GQ99" s="182">
        <f t="shared" si="208"/>
        <v>0</v>
      </c>
      <c r="GR99" s="231"/>
      <c r="GS99" s="231"/>
      <c r="GT99" s="182">
        <f t="shared" si="209"/>
        <v>0</v>
      </c>
      <c r="GU99" s="231"/>
      <c r="GV99" s="231"/>
      <c r="GW99" s="182">
        <f t="shared" si="210"/>
        <v>0</v>
      </c>
      <c r="GX99" s="231"/>
      <c r="GY99" s="231"/>
      <c r="GZ99" s="182">
        <f t="shared" si="211"/>
        <v>0</v>
      </c>
      <c r="HA99" s="138"/>
      <c r="HB99" s="231"/>
      <c r="HC99" s="182">
        <f t="shared" si="212"/>
        <v>0</v>
      </c>
      <c r="HD99" s="138"/>
      <c r="HE99" s="231"/>
      <c r="HF99" s="182">
        <f t="shared" si="213"/>
        <v>0</v>
      </c>
      <c r="HG99" s="231"/>
      <c r="HH99" s="231"/>
      <c r="HI99" s="182">
        <f t="shared" si="154"/>
        <v>0</v>
      </c>
      <c r="HJ99" s="231"/>
      <c r="HK99" s="231"/>
      <c r="HL99" s="182">
        <f t="shared" si="155"/>
        <v>0</v>
      </c>
      <c r="HM99" s="137"/>
      <c r="HN99" s="231"/>
      <c r="HO99" s="231"/>
      <c r="HP99" s="182">
        <f t="shared" si="214"/>
        <v>0</v>
      </c>
      <c r="HQ99" s="231"/>
      <c r="HR99" s="231"/>
      <c r="HS99" s="231"/>
      <c r="HT99" s="182">
        <f t="shared" si="215"/>
        <v>0</v>
      </c>
      <c r="HU99" s="231"/>
      <c r="HV99" s="231"/>
      <c r="HW99" s="231"/>
      <c r="HX99" s="182">
        <f t="shared" si="216"/>
        <v>0</v>
      </c>
      <c r="HY99" s="231"/>
      <c r="HZ99" s="231"/>
      <c r="IA99" s="182">
        <f t="shared" si="217"/>
        <v>0</v>
      </c>
      <c r="IB99" s="231"/>
      <c r="IC99" s="231"/>
      <c r="ID99" s="182">
        <f t="shared" si="218"/>
        <v>0</v>
      </c>
      <c r="IE99" s="138"/>
      <c r="IF99" s="138"/>
      <c r="IG99" s="175">
        <f t="shared" si="219"/>
        <v>0</v>
      </c>
      <c r="IH99" s="137"/>
      <c r="II99" s="138"/>
      <c r="IJ99" s="138"/>
      <c r="IK99" s="175">
        <f t="shared" si="220"/>
        <v>0</v>
      </c>
      <c r="IL99" s="137"/>
      <c r="IM99" s="231"/>
      <c r="IN99" s="231"/>
      <c r="IO99" s="182">
        <f t="shared" si="221"/>
        <v>0</v>
      </c>
      <c r="IP99" s="231"/>
      <c r="IQ99" s="231"/>
      <c r="IR99" s="182">
        <f t="shared" si="156"/>
        <v>0</v>
      </c>
      <c r="IS99" s="231"/>
      <c r="IT99" s="231"/>
      <c r="IU99" s="182">
        <f t="shared" si="157"/>
        <v>0</v>
      </c>
      <c r="IV99" s="231"/>
      <c r="IW99" s="231"/>
      <c r="IX99" s="182">
        <f t="shared" si="158"/>
        <v>0</v>
      </c>
      <c r="IY99" s="234"/>
      <c r="IZ99" s="234"/>
      <c r="JA99" s="189">
        <f t="shared" si="159"/>
        <v>0</v>
      </c>
      <c r="JB99" s="234"/>
      <c r="JC99" s="234"/>
      <c r="JD99" s="189">
        <f t="shared" si="222"/>
        <v>0</v>
      </c>
      <c r="JE99" s="234"/>
      <c r="JF99" s="234"/>
      <c r="JG99" s="189">
        <f t="shared" si="223"/>
        <v>0</v>
      </c>
      <c r="JH99" s="141"/>
      <c r="JI99" s="141"/>
      <c r="JJ99" s="190">
        <f t="shared" si="224"/>
        <v>0</v>
      </c>
      <c r="JK99" s="137"/>
      <c r="JL99" s="141"/>
      <c r="JM99" s="141"/>
      <c r="JN99" s="190">
        <f t="shared" si="225"/>
        <v>0</v>
      </c>
      <c r="JO99" s="137"/>
      <c r="JP99" s="235"/>
      <c r="JQ99" s="235"/>
      <c r="JR99" s="191">
        <f t="shared" si="226"/>
        <v>0</v>
      </c>
      <c r="JS99" s="155"/>
      <c r="JT99" s="236"/>
      <c r="JU99" s="236"/>
      <c r="JV99" s="194">
        <f t="shared" si="227"/>
        <v>0</v>
      </c>
      <c r="JW99" s="235"/>
      <c r="JX99" s="235"/>
      <c r="JY99" s="194">
        <f t="shared" si="228"/>
        <v>0</v>
      </c>
      <c r="JZ99" s="138"/>
      <c r="KA99" s="138"/>
      <c r="KB99" s="190">
        <f t="shared" si="229"/>
        <v>0</v>
      </c>
      <c r="KC99" s="155"/>
      <c r="KD99" s="138"/>
      <c r="KE99" s="138"/>
      <c r="KF99" s="190">
        <f t="shared" si="230"/>
        <v>0</v>
      </c>
      <c r="KG99" s="234"/>
      <c r="KH99" s="234"/>
      <c r="KI99" s="191">
        <f t="shared" si="231"/>
        <v>0</v>
      </c>
      <c r="KJ99" s="155"/>
      <c r="KK99" s="234"/>
      <c r="KL99" s="234"/>
      <c r="KM99" s="191">
        <f t="shared" si="232"/>
        <v>0</v>
      </c>
      <c r="KN99" s="155"/>
      <c r="KO99" s="234"/>
      <c r="KP99" s="234"/>
      <c r="KQ99" s="191">
        <f t="shared" si="233"/>
        <v>0</v>
      </c>
      <c r="KR99" s="138"/>
      <c r="KS99" s="138"/>
      <c r="KT99" s="174">
        <f t="shared" si="234"/>
        <v>0</v>
      </c>
      <c r="KU99" s="138"/>
      <c r="KV99" s="138"/>
      <c r="KW99" s="138"/>
      <c r="KX99" s="194">
        <f t="shared" si="235"/>
        <v>0</v>
      </c>
      <c r="KY99" s="236"/>
      <c r="KZ99" s="236"/>
      <c r="LA99" s="236"/>
      <c r="LB99" s="194">
        <f t="shared" si="236"/>
        <v>0</v>
      </c>
      <c r="LC99" s="236"/>
      <c r="LD99" s="236"/>
      <c r="LE99" s="194">
        <f t="shared" si="160"/>
        <v>0</v>
      </c>
      <c r="LF99" s="138"/>
      <c r="LG99" s="138"/>
      <c r="LH99" s="174">
        <f t="shared" si="161"/>
        <v>0</v>
      </c>
      <c r="LI99" s="237"/>
      <c r="LJ99" s="237"/>
      <c r="LK99" s="196">
        <f t="shared" si="237"/>
        <v>0</v>
      </c>
      <c r="LL99" s="138"/>
      <c r="LM99" s="138"/>
      <c r="LN99" s="138"/>
      <c r="LO99" s="174">
        <f t="shared" si="238"/>
        <v>0</v>
      </c>
      <c r="LP99" s="138"/>
      <c r="LQ99" s="138"/>
      <c r="LR99" s="138"/>
      <c r="LS99" s="174">
        <f t="shared" si="239"/>
        <v>0</v>
      </c>
      <c r="LT99" s="238"/>
      <c r="LU99" s="138"/>
      <c r="LV99" s="138"/>
      <c r="LW99" s="174">
        <f t="shared" si="240"/>
        <v>0</v>
      </c>
      <c r="LX99" s="238"/>
      <c r="LY99" s="138"/>
      <c r="LZ99" s="138"/>
      <c r="MA99" s="174">
        <f t="shared" si="241"/>
        <v>0</v>
      </c>
      <c r="MB99" s="238"/>
      <c r="MC99" s="138"/>
      <c r="MD99" s="138"/>
      <c r="ME99" s="174">
        <f t="shared" si="242"/>
        <v>0</v>
      </c>
      <c r="MF99" s="238"/>
      <c r="MG99" s="231"/>
      <c r="MH99" s="231"/>
      <c r="MI99" s="182">
        <f t="shared" si="243"/>
        <v>0</v>
      </c>
      <c r="MJ99" s="239"/>
      <c r="MK99" s="231"/>
      <c r="ML99" s="231"/>
      <c r="MM99" s="182">
        <f t="shared" si="244"/>
        <v>0</v>
      </c>
      <c r="MN99" s="239"/>
      <c r="MO99" s="138"/>
      <c r="MP99" s="138"/>
      <c r="MQ99" s="174">
        <f t="shared" si="245"/>
        <v>0</v>
      </c>
      <c r="MR99" s="238"/>
      <c r="MS99" s="138"/>
      <c r="MT99" s="138"/>
      <c r="MU99" s="174">
        <f t="shared" si="246"/>
        <v>0</v>
      </c>
      <c r="MV99" s="238"/>
      <c r="MW99" s="138"/>
      <c r="MX99" s="138"/>
      <c r="MY99" s="174">
        <f t="shared" si="247"/>
        <v>0</v>
      </c>
      <c r="MZ99" s="238"/>
      <c r="NA99" s="240"/>
      <c r="NB99" s="240"/>
      <c r="NC99" s="201">
        <f t="shared" si="271"/>
        <v>0</v>
      </c>
      <c r="ND99" s="241"/>
      <c r="NE99" s="240"/>
      <c r="NF99" s="240"/>
      <c r="NG99" s="201">
        <f t="shared" si="272"/>
        <v>0</v>
      </c>
      <c r="NH99" s="241"/>
      <c r="NI99" s="240"/>
      <c r="NJ99" s="240"/>
      <c r="NK99" s="201">
        <f t="shared" si="273"/>
        <v>0</v>
      </c>
      <c r="NL99" s="241"/>
      <c r="NM99" s="240"/>
      <c r="NN99" s="240"/>
      <c r="NO99" s="201">
        <f t="shared" si="274"/>
        <v>0</v>
      </c>
      <c r="NP99" s="241"/>
      <c r="NQ99" s="234"/>
      <c r="NR99" s="234"/>
      <c r="NS99" s="189">
        <f t="shared" si="275"/>
        <v>0</v>
      </c>
      <c r="NT99" s="242"/>
      <c r="NU99" s="234"/>
      <c r="NV99" s="234"/>
      <c r="NW99" s="189">
        <f t="shared" si="248"/>
        <v>0</v>
      </c>
      <c r="NX99" s="242"/>
      <c r="NY99" s="234"/>
      <c r="NZ99" s="234"/>
      <c r="OA99" s="189">
        <f t="shared" si="249"/>
        <v>0</v>
      </c>
      <c r="OB99" s="242"/>
      <c r="OC99" s="234"/>
      <c r="OD99" s="234"/>
      <c r="OE99" s="189">
        <f t="shared" si="250"/>
        <v>0</v>
      </c>
      <c r="OF99" s="242"/>
      <c r="OG99" s="234"/>
      <c r="OH99" s="234"/>
      <c r="OI99" s="189">
        <f t="shared" si="251"/>
        <v>0</v>
      </c>
      <c r="OJ99" s="242"/>
      <c r="OK99" s="234"/>
      <c r="OL99" s="234"/>
      <c r="OM99" s="189">
        <f t="shared" si="252"/>
        <v>0</v>
      </c>
      <c r="ON99" s="242"/>
      <c r="OO99" s="234"/>
      <c r="OP99" s="234"/>
      <c r="OQ99" s="189">
        <f t="shared" si="276"/>
        <v>0</v>
      </c>
      <c r="OR99" s="242"/>
      <c r="OS99" s="234"/>
      <c r="OT99" s="234"/>
      <c r="OU99" s="189">
        <f t="shared" si="301"/>
        <v>0</v>
      </c>
      <c r="OV99" s="242"/>
      <c r="OW99" s="234"/>
      <c r="OX99" s="234"/>
      <c r="OY99" s="189">
        <f t="shared" si="302"/>
        <v>0</v>
      </c>
      <c r="OZ99" s="242"/>
      <c r="PA99" s="234"/>
      <c r="PB99" s="234"/>
      <c r="PC99" s="189">
        <f t="shared" si="303"/>
        <v>0</v>
      </c>
      <c r="PD99" s="242"/>
      <c r="PE99" s="234"/>
      <c r="PF99" s="234"/>
      <c r="PG99" s="189">
        <f t="shared" si="304"/>
        <v>0</v>
      </c>
      <c r="PH99" s="242"/>
      <c r="PI99" s="234"/>
      <c r="PJ99" s="234"/>
      <c r="PK99" s="189">
        <f t="shared" si="305"/>
        <v>0</v>
      </c>
      <c r="PL99" s="242"/>
      <c r="PM99" s="234"/>
      <c r="PN99" s="234"/>
      <c r="PO99" s="189">
        <f t="shared" si="306"/>
        <v>0</v>
      </c>
      <c r="PP99" s="242"/>
      <c r="PQ99" s="234"/>
      <c r="PR99" s="234"/>
      <c r="PS99" s="189">
        <f t="shared" si="307"/>
        <v>0</v>
      </c>
      <c r="PT99" s="242"/>
      <c r="PU99" s="234"/>
      <c r="PV99" s="234"/>
      <c r="PW99" s="189">
        <f t="shared" si="308"/>
        <v>0</v>
      </c>
      <c r="PX99" s="242"/>
      <c r="PY99" s="234"/>
      <c r="PZ99" s="234"/>
      <c r="QA99" s="189">
        <f t="shared" si="309"/>
        <v>0</v>
      </c>
      <c r="QB99" s="242"/>
      <c r="QC99" s="234"/>
      <c r="QD99" s="234"/>
      <c r="QE99" s="189">
        <f t="shared" si="310"/>
        <v>0</v>
      </c>
      <c r="QF99" s="242"/>
      <c r="QG99" s="234"/>
      <c r="QH99" s="234"/>
      <c r="QI99" s="189">
        <f t="shared" si="311"/>
        <v>0</v>
      </c>
      <c r="QJ99" s="242"/>
      <c r="QK99" s="234"/>
      <c r="QL99" s="234"/>
      <c r="QM99" s="189">
        <f t="shared" si="312"/>
        <v>0</v>
      </c>
      <c r="QN99" s="242"/>
      <c r="QO99" s="234"/>
      <c r="QP99" s="234"/>
      <c r="QQ99" s="189">
        <f t="shared" si="313"/>
        <v>0</v>
      </c>
      <c r="QR99" s="242"/>
      <c r="QS99" s="203"/>
      <c r="QT99" s="234"/>
      <c r="QU99" s="189">
        <f t="shared" si="314"/>
        <v>0</v>
      </c>
      <c r="QV99" s="242"/>
      <c r="QW99" s="203"/>
      <c r="QX99" s="234"/>
      <c r="QY99" s="189">
        <f t="shared" si="315"/>
        <v>0</v>
      </c>
      <c r="QZ99" s="242"/>
      <c r="RA99" s="203"/>
      <c r="RB99" s="234"/>
      <c r="RC99" s="189">
        <f t="shared" si="316"/>
        <v>0</v>
      </c>
      <c r="RD99" s="242"/>
      <c r="RE99" s="203"/>
      <c r="RF99" s="234"/>
      <c r="RG99" s="189">
        <f t="shared" si="317"/>
        <v>0</v>
      </c>
      <c r="RH99" s="242"/>
      <c r="RI99" s="203"/>
      <c r="RJ99" s="234"/>
      <c r="RK99" s="189">
        <f t="shared" si="318"/>
        <v>0</v>
      </c>
      <c r="RL99" s="242"/>
      <c r="RM99" s="203"/>
      <c r="RN99" s="234"/>
      <c r="RO99" s="189">
        <f t="shared" si="319"/>
        <v>0</v>
      </c>
      <c r="RP99" s="242"/>
      <c r="RQ99" s="203"/>
      <c r="RR99" s="234"/>
      <c r="RS99" s="189">
        <f t="shared" si="320"/>
        <v>0</v>
      </c>
      <c r="RT99" s="242"/>
      <c r="RU99" s="203"/>
      <c r="RV99" s="234"/>
      <c r="RW99" s="189">
        <f t="shared" si="321"/>
        <v>0</v>
      </c>
      <c r="RX99" s="242"/>
      <c r="RY99" s="203"/>
      <c r="RZ99" s="234"/>
      <c r="SA99" s="189">
        <f t="shared" si="253"/>
        <v>0</v>
      </c>
      <c r="SB99" s="242"/>
      <c r="SC99" s="203"/>
      <c r="SD99" s="234"/>
      <c r="SE99" s="189">
        <f t="shared" si="254"/>
        <v>0</v>
      </c>
      <c r="SF99" s="242"/>
      <c r="SG99" s="203"/>
      <c r="SH99" s="234"/>
      <c r="SI99" s="189">
        <f t="shared" si="255"/>
        <v>0</v>
      </c>
      <c r="SJ99" s="242"/>
      <c r="SK99" s="203"/>
      <c r="SL99" s="234"/>
      <c r="SM99" s="189">
        <f t="shared" si="256"/>
        <v>0</v>
      </c>
      <c r="SN99" s="242"/>
      <c r="SO99" s="203"/>
      <c r="SP99" s="234"/>
      <c r="SQ99" s="189">
        <f t="shared" si="257"/>
        <v>0</v>
      </c>
      <c r="SR99" s="242"/>
      <c r="SS99" s="203"/>
      <c r="ST99" s="234"/>
      <c r="SU99" s="189">
        <f t="shared" si="258"/>
        <v>0</v>
      </c>
      <c r="SV99" s="242"/>
      <c r="SW99" s="203"/>
      <c r="SX99" s="234"/>
      <c r="SY99" s="189">
        <f t="shared" si="259"/>
        <v>0</v>
      </c>
      <c r="SZ99" s="242"/>
      <c r="TA99" s="203"/>
      <c r="TB99" s="234"/>
      <c r="TC99" s="189">
        <f t="shared" si="260"/>
        <v>0</v>
      </c>
      <c r="TD99" s="242"/>
      <c r="TE99" s="204">
        <f t="shared" si="261"/>
        <v>0</v>
      </c>
      <c r="TF99" s="205">
        <f t="shared" si="262"/>
        <v>0</v>
      </c>
      <c r="TG99" s="123"/>
      <c r="TH99" s="204">
        <f t="shared" si="263"/>
        <v>0</v>
      </c>
      <c r="TI99" s="205">
        <f t="shared" si="264"/>
        <v>0</v>
      </c>
      <c r="TJ99" s="124"/>
      <c r="TK99" s="204">
        <f t="shared" si="265"/>
        <v>0</v>
      </c>
      <c r="TL99" s="205">
        <f t="shared" si="266"/>
        <v>0</v>
      </c>
      <c r="TM99" s="124"/>
      <c r="TN99" s="204">
        <f t="shared" si="267"/>
        <v>0</v>
      </c>
      <c r="TO99" s="205">
        <f t="shared" si="268"/>
        <v>0</v>
      </c>
    </row>
    <row r="100" spans="1:535" ht="24" hidden="1" customHeight="1" x14ac:dyDescent="0.45">
      <c r="A100" s="207">
        <v>96</v>
      </c>
      <c r="B100" s="300" t="s">
        <v>383</v>
      </c>
      <c r="C100" s="127" t="s">
        <v>122</v>
      </c>
      <c r="D100" s="211">
        <v>0</v>
      </c>
      <c r="E100" s="282"/>
      <c r="F100" s="129"/>
      <c r="G100" s="211">
        <f t="shared" si="322"/>
        <v>0</v>
      </c>
      <c r="H100" s="130"/>
      <c r="I100" s="282"/>
      <c r="J100" s="129"/>
      <c r="K100" s="211">
        <v>0</v>
      </c>
      <c r="L100" s="130"/>
      <c r="M100" s="282"/>
      <c r="N100" s="129"/>
      <c r="O100" s="211">
        <v>0</v>
      </c>
      <c r="P100" s="131"/>
      <c r="Q100" s="282"/>
      <c r="R100" s="129"/>
      <c r="S100" s="211">
        <v>0</v>
      </c>
      <c r="T100" s="130"/>
      <c r="U100" s="133"/>
      <c r="V100" s="246"/>
      <c r="W100" s="165">
        <f t="shared" si="298"/>
        <v>0</v>
      </c>
      <c r="X100" s="136"/>
      <c r="Y100" s="136"/>
      <c r="Z100" s="165">
        <f t="shared" si="162"/>
        <v>0</v>
      </c>
      <c r="AA100" s="137"/>
      <c r="AB100" s="138"/>
      <c r="AC100" s="169">
        <f t="shared" si="163"/>
        <v>0</v>
      </c>
      <c r="AD100" s="137"/>
      <c r="AE100" s="138"/>
      <c r="AF100" s="169">
        <f t="shared" si="164"/>
        <v>0</v>
      </c>
      <c r="AG100" s="138"/>
      <c r="AH100" s="138"/>
      <c r="AI100" s="170">
        <f t="shared" si="165"/>
        <v>0</v>
      </c>
      <c r="AJ100" s="137"/>
      <c r="AK100" s="137"/>
      <c r="AL100" s="141"/>
      <c r="AM100" s="172">
        <f t="shared" si="166"/>
        <v>0</v>
      </c>
      <c r="AN100" s="137"/>
      <c r="AO100" s="141"/>
      <c r="AP100" s="141"/>
      <c r="AQ100" s="172">
        <f t="shared" si="167"/>
        <v>0</v>
      </c>
      <c r="AR100" s="141"/>
      <c r="AS100" s="137"/>
      <c r="AT100" s="141"/>
      <c r="AU100" s="172">
        <f t="shared" si="168"/>
        <v>0</v>
      </c>
      <c r="AV100" s="138"/>
      <c r="AW100" s="138"/>
      <c r="AX100" s="138"/>
      <c r="AY100" s="169">
        <f t="shared" si="169"/>
        <v>0</v>
      </c>
      <c r="AZ100" s="138"/>
      <c r="BA100" s="138"/>
      <c r="BB100" s="169">
        <f t="shared" si="170"/>
        <v>0</v>
      </c>
      <c r="BC100" s="138"/>
      <c r="BD100" s="138"/>
      <c r="BE100" s="169">
        <f t="shared" si="171"/>
        <v>0</v>
      </c>
      <c r="BF100" s="138"/>
      <c r="BG100" s="138"/>
      <c r="BH100" s="174">
        <f t="shared" si="152"/>
        <v>0</v>
      </c>
      <c r="BI100" s="138"/>
      <c r="BJ100" s="138"/>
      <c r="BK100" s="174">
        <f t="shared" si="172"/>
        <v>0</v>
      </c>
      <c r="BL100" s="138"/>
      <c r="BM100" s="138"/>
      <c r="BN100" s="174">
        <f t="shared" si="173"/>
        <v>0</v>
      </c>
      <c r="BO100" s="138"/>
      <c r="BP100" s="138"/>
      <c r="BQ100" s="174">
        <f t="shared" si="174"/>
        <v>0</v>
      </c>
      <c r="BR100" s="138"/>
      <c r="BS100" s="138"/>
      <c r="BT100" s="174">
        <f t="shared" si="151"/>
        <v>0</v>
      </c>
      <c r="BU100" s="138"/>
      <c r="BV100" s="138"/>
      <c r="BW100" s="174">
        <f t="shared" si="175"/>
        <v>0</v>
      </c>
      <c r="BX100" s="138"/>
      <c r="BY100" s="138"/>
      <c r="BZ100" s="174">
        <f t="shared" si="176"/>
        <v>0</v>
      </c>
      <c r="CA100" s="138"/>
      <c r="CB100" s="138"/>
      <c r="CC100" s="175">
        <f t="shared" si="177"/>
        <v>0</v>
      </c>
      <c r="CD100" s="141"/>
      <c r="CE100" s="141"/>
      <c r="CF100" s="176">
        <f t="shared" si="178"/>
        <v>0</v>
      </c>
      <c r="CG100" s="141"/>
      <c r="CH100" s="141"/>
      <c r="CI100" s="176">
        <f t="shared" si="179"/>
        <v>0</v>
      </c>
      <c r="CJ100" s="141"/>
      <c r="CK100" s="141"/>
      <c r="CL100" s="177">
        <f t="shared" si="180"/>
        <v>0</v>
      </c>
      <c r="CM100" s="141"/>
      <c r="CN100" s="141"/>
      <c r="CO100" s="141"/>
      <c r="CP100" s="177">
        <f t="shared" si="181"/>
        <v>0</v>
      </c>
      <c r="CQ100" s="141"/>
      <c r="CR100" s="141"/>
      <c r="CS100" s="141"/>
      <c r="CT100" s="176">
        <f t="shared" si="182"/>
        <v>0</v>
      </c>
      <c r="CU100" s="230"/>
      <c r="CV100" s="141"/>
      <c r="CW100" s="141"/>
      <c r="CX100" s="176">
        <f t="shared" si="183"/>
        <v>0</v>
      </c>
      <c r="CY100" s="141"/>
      <c r="CZ100" s="141"/>
      <c r="DA100" s="141"/>
      <c r="DB100" s="176">
        <f t="shared" si="153"/>
        <v>0</v>
      </c>
      <c r="DC100" s="141"/>
      <c r="DD100" s="141"/>
      <c r="DE100" s="175">
        <f t="shared" si="184"/>
        <v>0</v>
      </c>
      <c r="DF100" s="179"/>
      <c r="DG100" s="141"/>
      <c r="DH100" s="141"/>
      <c r="DI100" s="176">
        <f t="shared" si="185"/>
        <v>0</v>
      </c>
      <c r="DJ100" s="180"/>
      <c r="DK100" s="180"/>
      <c r="DL100" s="176">
        <f t="shared" si="186"/>
        <v>0</v>
      </c>
      <c r="DM100" s="141"/>
      <c r="DN100" s="141"/>
      <c r="DO100" s="177">
        <f t="shared" si="187"/>
        <v>0</v>
      </c>
      <c r="DP100" s="137"/>
      <c r="DQ100" s="141"/>
      <c r="DR100" s="141"/>
      <c r="DS100" s="177">
        <f t="shared" si="188"/>
        <v>0</v>
      </c>
      <c r="DT100" s="137"/>
      <c r="DU100" s="141"/>
      <c r="DV100" s="141"/>
      <c r="DW100" s="177">
        <f t="shared" si="189"/>
        <v>0</v>
      </c>
      <c r="DX100" s="141"/>
      <c r="DY100" s="141"/>
      <c r="DZ100" s="177">
        <f t="shared" si="190"/>
        <v>0</v>
      </c>
      <c r="EA100" s="138"/>
      <c r="EB100" s="138"/>
      <c r="EC100" s="175">
        <f t="shared" si="299"/>
        <v>0</v>
      </c>
      <c r="ED100" s="137"/>
      <c r="EE100" s="138"/>
      <c r="EF100" s="138"/>
      <c r="EG100" s="174">
        <f t="shared" si="192"/>
        <v>0</v>
      </c>
      <c r="EH100" s="138"/>
      <c r="EI100" s="138"/>
      <c r="EJ100" s="174">
        <f t="shared" si="193"/>
        <v>0</v>
      </c>
      <c r="EK100" s="231"/>
      <c r="EL100" s="231"/>
      <c r="EM100" s="182">
        <f t="shared" si="194"/>
        <v>0</v>
      </c>
      <c r="EN100" s="137"/>
      <c r="EO100" s="231"/>
      <c r="EP100" s="231"/>
      <c r="EQ100" s="182">
        <f t="shared" si="195"/>
        <v>0</v>
      </c>
      <c r="ER100" s="232"/>
      <c r="ES100" s="232"/>
      <c r="ET100" s="184">
        <f t="shared" si="196"/>
        <v>0</v>
      </c>
      <c r="EU100" s="137"/>
      <c r="EV100" s="232"/>
      <c r="EW100" s="232"/>
      <c r="EX100" s="184">
        <f t="shared" si="197"/>
        <v>0</v>
      </c>
      <c r="EY100" s="233"/>
      <c r="EZ100" s="231"/>
      <c r="FA100" s="231"/>
      <c r="FB100" s="184">
        <f t="shared" si="198"/>
        <v>0</v>
      </c>
      <c r="FC100" s="231"/>
      <c r="FD100" s="231"/>
      <c r="FE100" s="182">
        <f t="shared" si="199"/>
        <v>0</v>
      </c>
      <c r="FF100" s="231"/>
      <c r="FG100" s="231"/>
      <c r="FH100" s="182">
        <f t="shared" si="200"/>
        <v>0</v>
      </c>
      <c r="FI100" s="231"/>
      <c r="FJ100" s="231"/>
      <c r="FK100" s="182">
        <f t="shared" si="201"/>
        <v>0</v>
      </c>
      <c r="FL100" s="231"/>
      <c r="FM100" s="231"/>
      <c r="FN100" s="182">
        <f t="shared" si="202"/>
        <v>0</v>
      </c>
      <c r="FO100" s="137"/>
      <c r="FP100" s="231"/>
      <c r="FQ100" s="231"/>
      <c r="FR100" s="182">
        <f t="shared" si="203"/>
        <v>0</v>
      </c>
      <c r="FS100" s="137"/>
      <c r="FT100" s="231"/>
      <c r="FU100" s="231"/>
      <c r="FV100" s="182">
        <f t="shared" si="204"/>
        <v>0</v>
      </c>
      <c r="FW100" s="137"/>
      <c r="FX100" s="231"/>
      <c r="FY100" s="231"/>
      <c r="FZ100" s="182">
        <f t="shared" si="205"/>
        <v>0</v>
      </c>
      <c r="GA100" s="231"/>
      <c r="GB100" s="231"/>
      <c r="GC100" s="182">
        <f t="shared" si="206"/>
        <v>0</v>
      </c>
      <c r="GD100" s="231"/>
      <c r="GE100" s="231"/>
      <c r="GF100" s="188">
        <f t="shared" si="300"/>
        <v>0</v>
      </c>
      <c r="GG100" s="137"/>
      <c r="GH100" s="231"/>
      <c r="GI100" s="231"/>
      <c r="GJ100" s="188">
        <f t="shared" si="269"/>
        <v>0</v>
      </c>
      <c r="GK100" s="137"/>
      <c r="GL100" s="231"/>
      <c r="GM100" s="231"/>
      <c r="GN100" s="182">
        <f t="shared" si="270"/>
        <v>0</v>
      </c>
      <c r="GO100" s="231"/>
      <c r="GP100" s="231"/>
      <c r="GQ100" s="182">
        <f t="shared" si="208"/>
        <v>0</v>
      </c>
      <c r="GR100" s="231"/>
      <c r="GS100" s="231"/>
      <c r="GT100" s="182">
        <f t="shared" si="209"/>
        <v>0</v>
      </c>
      <c r="GU100" s="231"/>
      <c r="GV100" s="231"/>
      <c r="GW100" s="182">
        <f t="shared" si="210"/>
        <v>0</v>
      </c>
      <c r="GX100" s="231"/>
      <c r="GY100" s="231"/>
      <c r="GZ100" s="182">
        <f t="shared" si="211"/>
        <v>0</v>
      </c>
      <c r="HA100" s="138"/>
      <c r="HB100" s="231"/>
      <c r="HC100" s="182">
        <f t="shared" si="212"/>
        <v>0</v>
      </c>
      <c r="HD100" s="138"/>
      <c r="HE100" s="231"/>
      <c r="HF100" s="182">
        <f t="shared" si="213"/>
        <v>0</v>
      </c>
      <c r="HG100" s="231"/>
      <c r="HH100" s="231"/>
      <c r="HI100" s="182">
        <f t="shared" si="154"/>
        <v>0</v>
      </c>
      <c r="HJ100" s="231"/>
      <c r="HK100" s="231"/>
      <c r="HL100" s="182">
        <f t="shared" si="155"/>
        <v>0</v>
      </c>
      <c r="HM100" s="137"/>
      <c r="HN100" s="231"/>
      <c r="HO100" s="231"/>
      <c r="HP100" s="182">
        <f t="shared" si="214"/>
        <v>0</v>
      </c>
      <c r="HQ100" s="231"/>
      <c r="HR100" s="231"/>
      <c r="HS100" s="231"/>
      <c r="HT100" s="182">
        <f t="shared" si="215"/>
        <v>0</v>
      </c>
      <c r="HU100" s="231"/>
      <c r="HV100" s="231"/>
      <c r="HW100" s="231"/>
      <c r="HX100" s="182">
        <f t="shared" si="216"/>
        <v>0</v>
      </c>
      <c r="HY100" s="231"/>
      <c r="HZ100" s="231"/>
      <c r="IA100" s="182">
        <f t="shared" si="217"/>
        <v>0</v>
      </c>
      <c r="IB100" s="231"/>
      <c r="IC100" s="231"/>
      <c r="ID100" s="182">
        <f t="shared" si="218"/>
        <v>0</v>
      </c>
      <c r="IE100" s="138"/>
      <c r="IF100" s="138"/>
      <c r="IG100" s="175">
        <f t="shared" si="219"/>
        <v>0</v>
      </c>
      <c r="IH100" s="137"/>
      <c r="II100" s="138"/>
      <c r="IJ100" s="138"/>
      <c r="IK100" s="175">
        <f t="shared" si="220"/>
        <v>0</v>
      </c>
      <c r="IL100" s="137"/>
      <c r="IM100" s="231"/>
      <c r="IN100" s="231"/>
      <c r="IO100" s="182">
        <f t="shared" si="221"/>
        <v>0</v>
      </c>
      <c r="IP100" s="231"/>
      <c r="IQ100" s="231"/>
      <c r="IR100" s="182">
        <f t="shared" si="156"/>
        <v>0</v>
      </c>
      <c r="IS100" s="231"/>
      <c r="IT100" s="231"/>
      <c r="IU100" s="182">
        <f t="shared" si="157"/>
        <v>0</v>
      </c>
      <c r="IV100" s="231"/>
      <c r="IW100" s="231"/>
      <c r="IX100" s="182">
        <f t="shared" si="158"/>
        <v>0</v>
      </c>
      <c r="IY100" s="234"/>
      <c r="IZ100" s="234"/>
      <c r="JA100" s="189">
        <f t="shared" si="159"/>
        <v>0</v>
      </c>
      <c r="JB100" s="234"/>
      <c r="JC100" s="234"/>
      <c r="JD100" s="189">
        <f t="shared" si="222"/>
        <v>0</v>
      </c>
      <c r="JE100" s="234"/>
      <c r="JF100" s="234"/>
      <c r="JG100" s="189">
        <f t="shared" si="223"/>
        <v>0</v>
      </c>
      <c r="JH100" s="141"/>
      <c r="JI100" s="141"/>
      <c r="JJ100" s="190">
        <f t="shared" si="224"/>
        <v>0</v>
      </c>
      <c r="JK100" s="137"/>
      <c r="JL100" s="141"/>
      <c r="JM100" s="141"/>
      <c r="JN100" s="190">
        <f t="shared" si="225"/>
        <v>0</v>
      </c>
      <c r="JO100" s="137"/>
      <c r="JP100" s="235"/>
      <c r="JQ100" s="235"/>
      <c r="JR100" s="191">
        <f t="shared" si="226"/>
        <v>0</v>
      </c>
      <c r="JS100" s="155"/>
      <c r="JT100" s="236"/>
      <c r="JU100" s="236"/>
      <c r="JV100" s="194">
        <f t="shared" si="227"/>
        <v>0</v>
      </c>
      <c r="JW100" s="235"/>
      <c r="JX100" s="235"/>
      <c r="JY100" s="194">
        <f t="shared" si="228"/>
        <v>0</v>
      </c>
      <c r="JZ100" s="138"/>
      <c r="KA100" s="138"/>
      <c r="KB100" s="190">
        <f t="shared" si="229"/>
        <v>0</v>
      </c>
      <c r="KC100" s="155"/>
      <c r="KD100" s="138"/>
      <c r="KE100" s="138"/>
      <c r="KF100" s="190">
        <f t="shared" si="230"/>
        <v>0</v>
      </c>
      <c r="KG100" s="234"/>
      <c r="KH100" s="234"/>
      <c r="KI100" s="191">
        <f t="shared" si="231"/>
        <v>0</v>
      </c>
      <c r="KJ100" s="155"/>
      <c r="KK100" s="234"/>
      <c r="KL100" s="234"/>
      <c r="KM100" s="191">
        <f t="shared" si="232"/>
        <v>0</v>
      </c>
      <c r="KN100" s="155"/>
      <c r="KO100" s="234"/>
      <c r="KP100" s="234"/>
      <c r="KQ100" s="191">
        <f t="shared" si="233"/>
        <v>0</v>
      </c>
      <c r="KR100" s="138"/>
      <c r="KS100" s="138"/>
      <c r="KT100" s="174">
        <f t="shared" si="234"/>
        <v>0</v>
      </c>
      <c r="KU100" s="138"/>
      <c r="KV100" s="138"/>
      <c r="KW100" s="138"/>
      <c r="KX100" s="194">
        <f t="shared" si="235"/>
        <v>0</v>
      </c>
      <c r="KY100" s="236"/>
      <c r="KZ100" s="236"/>
      <c r="LA100" s="236"/>
      <c r="LB100" s="194">
        <f t="shared" si="236"/>
        <v>0</v>
      </c>
      <c r="LC100" s="236"/>
      <c r="LD100" s="236"/>
      <c r="LE100" s="194">
        <f t="shared" si="160"/>
        <v>0</v>
      </c>
      <c r="LF100" s="138"/>
      <c r="LG100" s="138"/>
      <c r="LH100" s="174">
        <f t="shared" si="161"/>
        <v>0</v>
      </c>
      <c r="LI100" s="237"/>
      <c r="LJ100" s="237"/>
      <c r="LK100" s="196">
        <f t="shared" si="237"/>
        <v>0</v>
      </c>
      <c r="LL100" s="138"/>
      <c r="LM100" s="138"/>
      <c r="LN100" s="138"/>
      <c r="LO100" s="174">
        <f t="shared" si="238"/>
        <v>0</v>
      </c>
      <c r="LP100" s="138"/>
      <c r="LQ100" s="138"/>
      <c r="LR100" s="138"/>
      <c r="LS100" s="174">
        <f t="shared" si="239"/>
        <v>0</v>
      </c>
      <c r="LT100" s="238"/>
      <c r="LU100" s="138"/>
      <c r="LV100" s="138"/>
      <c r="LW100" s="174">
        <f t="shared" si="240"/>
        <v>0</v>
      </c>
      <c r="LX100" s="238"/>
      <c r="LY100" s="138"/>
      <c r="LZ100" s="138"/>
      <c r="MA100" s="174">
        <f t="shared" si="241"/>
        <v>0</v>
      </c>
      <c r="MB100" s="238"/>
      <c r="MC100" s="138"/>
      <c r="MD100" s="138"/>
      <c r="ME100" s="174">
        <f t="shared" si="242"/>
        <v>0</v>
      </c>
      <c r="MF100" s="238"/>
      <c r="MG100" s="231"/>
      <c r="MH100" s="231"/>
      <c r="MI100" s="182">
        <f t="shared" si="243"/>
        <v>0</v>
      </c>
      <c r="MJ100" s="239"/>
      <c r="MK100" s="231"/>
      <c r="ML100" s="231"/>
      <c r="MM100" s="182">
        <f t="shared" si="244"/>
        <v>0</v>
      </c>
      <c r="MN100" s="239"/>
      <c r="MO100" s="138"/>
      <c r="MP100" s="138"/>
      <c r="MQ100" s="174">
        <f t="shared" si="245"/>
        <v>0</v>
      </c>
      <c r="MR100" s="238"/>
      <c r="MS100" s="138"/>
      <c r="MT100" s="138"/>
      <c r="MU100" s="174">
        <f t="shared" si="246"/>
        <v>0</v>
      </c>
      <c r="MV100" s="238"/>
      <c r="MW100" s="138"/>
      <c r="MX100" s="138"/>
      <c r="MY100" s="174">
        <f t="shared" si="247"/>
        <v>0</v>
      </c>
      <c r="MZ100" s="238"/>
      <c r="NA100" s="240"/>
      <c r="NB100" s="240"/>
      <c r="NC100" s="201">
        <f t="shared" si="271"/>
        <v>0</v>
      </c>
      <c r="ND100" s="241"/>
      <c r="NE100" s="240"/>
      <c r="NF100" s="240"/>
      <c r="NG100" s="201">
        <f t="shared" si="272"/>
        <v>0</v>
      </c>
      <c r="NH100" s="241"/>
      <c r="NI100" s="240"/>
      <c r="NJ100" s="240"/>
      <c r="NK100" s="201">
        <f t="shared" si="273"/>
        <v>0</v>
      </c>
      <c r="NL100" s="241"/>
      <c r="NM100" s="240"/>
      <c r="NN100" s="240"/>
      <c r="NO100" s="201">
        <f t="shared" si="274"/>
        <v>0</v>
      </c>
      <c r="NP100" s="241"/>
      <c r="NQ100" s="234"/>
      <c r="NR100" s="234"/>
      <c r="NS100" s="189">
        <f t="shared" si="275"/>
        <v>0</v>
      </c>
      <c r="NT100" s="242"/>
      <c r="NU100" s="234"/>
      <c r="NV100" s="234"/>
      <c r="NW100" s="189">
        <f t="shared" si="248"/>
        <v>0</v>
      </c>
      <c r="NX100" s="242"/>
      <c r="NY100" s="234"/>
      <c r="NZ100" s="234"/>
      <c r="OA100" s="189">
        <f t="shared" si="249"/>
        <v>0</v>
      </c>
      <c r="OB100" s="242"/>
      <c r="OC100" s="234"/>
      <c r="OD100" s="234"/>
      <c r="OE100" s="189">
        <f t="shared" si="250"/>
        <v>0</v>
      </c>
      <c r="OF100" s="242"/>
      <c r="OG100" s="234"/>
      <c r="OH100" s="234"/>
      <c r="OI100" s="189">
        <f t="shared" si="251"/>
        <v>0</v>
      </c>
      <c r="OJ100" s="242"/>
      <c r="OK100" s="234"/>
      <c r="OL100" s="234"/>
      <c r="OM100" s="189">
        <f t="shared" si="252"/>
        <v>0</v>
      </c>
      <c r="ON100" s="242"/>
      <c r="OO100" s="234"/>
      <c r="OP100" s="234"/>
      <c r="OQ100" s="189">
        <f t="shared" si="276"/>
        <v>0</v>
      </c>
      <c r="OR100" s="242"/>
      <c r="OS100" s="234"/>
      <c r="OT100" s="234"/>
      <c r="OU100" s="189">
        <f t="shared" si="301"/>
        <v>0</v>
      </c>
      <c r="OV100" s="242"/>
      <c r="OW100" s="234"/>
      <c r="OX100" s="234"/>
      <c r="OY100" s="189">
        <f t="shared" si="302"/>
        <v>0</v>
      </c>
      <c r="OZ100" s="242"/>
      <c r="PA100" s="234"/>
      <c r="PB100" s="234"/>
      <c r="PC100" s="189">
        <f t="shared" si="303"/>
        <v>0</v>
      </c>
      <c r="PD100" s="242"/>
      <c r="PE100" s="234"/>
      <c r="PF100" s="234"/>
      <c r="PG100" s="189">
        <f t="shared" si="304"/>
        <v>0</v>
      </c>
      <c r="PH100" s="242"/>
      <c r="PI100" s="234"/>
      <c r="PJ100" s="234"/>
      <c r="PK100" s="189">
        <f t="shared" si="305"/>
        <v>0</v>
      </c>
      <c r="PL100" s="242"/>
      <c r="PM100" s="234"/>
      <c r="PN100" s="234"/>
      <c r="PO100" s="189">
        <f t="shared" si="306"/>
        <v>0</v>
      </c>
      <c r="PP100" s="242"/>
      <c r="PQ100" s="234"/>
      <c r="PR100" s="234"/>
      <c r="PS100" s="189">
        <f t="shared" si="307"/>
        <v>0</v>
      </c>
      <c r="PT100" s="242"/>
      <c r="PU100" s="234"/>
      <c r="PV100" s="234"/>
      <c r="PW100" s="189">
        <f t="shared" si="308"/>
        <v>0</v>
      </c>
      <c r="PX100" s="242"/>
      <c r="PY100" s="234"/>
      <c r="PZ100" s="234"/>
      <c r="QA100" s="189">
        <f t="shared" si="309"/>
        <v>0</v>
      </c>
      <c r="QB100" s="242"/>
      <c r="QC100" s="234"/>
      <c r="QD100" s="234"/>
      <c r="QE100" s="189">
        <f t="shared" si="310"/>
        <v>0</v>
      </c>
      <c r="QF100" s="242"/>
      <c r="QG100" s="234"/>
      <c r="QH100" s="234"/>
      <c r="QI100" s="189">
        <f t="shared" si="311"/>
        <v>0</v>
      </c>
      <c r="QJ100" s="242"/>
      <c r="QK100" s="234"/>
      <c r="QL100" s="234"/>
      <c r="QM100" s="189">
        <f t="shared" si="312"/>
        <v>0</v>
      </c>
      <c r="QN100" s="242"/>
      <c r="QO100" s="234"/>
      <c r="QP100" s="234"/>
      <c r="QQ100" s="189">
        <f t="shared" si="313"/>
        <v>0</v>
      </c>
      <c r="QR100" s="242"/>
      <c r="QS100" s="203"/>
      <c r="QT100" s="234"/>
      <c r="QU100" s="189">
        <f t="shared" si="314"/>
        <v>0</v>
      </c>
      <c r="QV100" s="242"/>
      <c r="QW100" s="203"/>
      <c r="QX100" s="234"/>
      <c r="QY100" s="189">
        <f t="shared" si="315"/>
        <v>0</v>
      </c>
      <c r="QZ100" s="242"/>
      <c r="RA100" s="203"/>
      <c r="RB100" s="234"/>
      <c r="RC100" s="189">
        <f t="shared" si="316"/>
        <v>0</v>
      </c>
      <c r="RD100" s="242"/>
      <c r="RE100" s="203"/>
      <c r="RF100" s="234"/>
      <c r="RG100" s="189">
        <f t="shared" si="317"/>
        <v>0</v>
      </c>
      <c r="RH100" s="242"/>
      <c r="RI100" s="203"/>
      <c r="RJ100" s="234"/>
      <c r="RK100" s="189">
        <f t="shared" si="318"/>
        <v>0</v>
      </c>
      <c r="RL100" s="242"/>
      <c r="RM100" s="203"/>
      <c r="RN100" s="234"/>
      <c r="RO100" s="189">
        <f t="shared" si="319"/>
        <v>0</v>
      </c>
      <c r="RP100" s="242"/>
      <c r="RQ100" s="203"/>
      <c r="RR100" s="234"/>
      <c r="RS100" s="189">
        <f t="shared" si="320"/>
        <v>0</v>
      </c>
      <c r="RT100" s="242"/>
      <c r="RU100" s="203"/>
      <c r="RV100" s="234"/>
      <c r="RW100" s="189">
        <f t="shared" si="321"/>
        <v>0</v>
      </c>
      <c r="RX100" s="242"/>
      <c r="RY100" s="203"/>
      <c r="RZ100" s="234"/>
      <c r="SA100" s="189">
        <f t="shared" si="253"/>
        <v>0</v>
      </c>
      <c r="SB100" s="242"/>
      <c r="SC100" s="203"/>
      <c r="SD100" s="234"/>
      <c r="SE100" s="189">
        <f t="shared" si="254"/>
        <v>0</v>
      </c>
      <c r="SF100" s="242"/>
      <c r="SG100" s="203"/>
      <c r="SH100" s="234"/>
      <c r="SI100" s="189">
        <f t="shared" si="255"/>
        <v>0</v>
      </c>
      <c r="SJ100" s="242"/>
      <c r="SK100" s="203"/>
      <c r="SL100" s="234"/>
      <c r="SM100" s="189">
        <f t="shared" si="256"/>
        <v>0</v>
      </c>
      <c r="SN100" s="242"/>
      <c r="SO100" s="203"/>
      <c r="SP100" s="234"/>
      <c r="SQ100" s="189">
        <f t="shared" si="257"/>
        <v>0</v>
      </c>
      <c r="SR100" s="242"/>
      <c r="SS100" s="203"/>
      <c r="ST100" s="234"/>
      <c r="SU100" s="189">
        <f t="shared" si="258"/>
        <v>0</v>
      </c>
      <c r="SV100" s="242"/>
      <c r="SW100" s="203"/>
      <c r="SX100" s="234"/>
      <c r="SY100" s="189">
        <f t="shared" si="259"/>
        <v>0</v>
      </c>
      <c r="SZ100" s="242"/>
      <c r="TA100" s="203"/>
      <c r="TB100" s="234"/>
      <c r="TC100" s="189">
        <f t="shared" si="260"/>
        <v>0</v>
      </c>
      <c r="TD100" s="242"/>
      <c r="TE100" s="204">
        <f t="shared" si="261"/>
        <v>0</v>
      </c>
      <c r="TF100" s="205">
        <f t="shared" si="262"/>
        <v>0</v>
      </c>
      <c r="TG100" s="123"/>
      <c r="TH100" s="204">
        <f t="shared" si="263"/>
        <v>0</v>
      </c>
      <c r="TI100" s="205">
        <f t="shared" si="264"/>
        <v>0</v>
      </c>
      <c r="TJ100" s="124"/>
      <c r="TK100" s="204">
        <f t="shared" si="265"/>
        <v>0</v>
      </c>
      <c r="TL100" s="205">
        <f t="shared" si="266"/>
        <v>0</v>
      </c>
      <c r="TM100" s="124"/>
      <c r="TN100" s="204">
        <f t="shared" si="267"/>
        <v>0</v>
      </c>
      <c r="TO100" s="205">
        <f t="shared" si="268"/>
        <v>0</v>
      </c>
    </row>
    <row r="101" spans="1:535" ht="24" hidden="1" customHeight="1" x14ac:dyDescent="0.45">
      <c r="A101" s="207">
        <v>97</v>
      </c>
      <c r="B101" s="300" t="s">
        <v>384</v>
      </c>
      <c r="C101" s="127" t="s">
        <v>122</v>
      </c>
      <c r="D101" s="211">
        <v>0</v>
      </c>
      <c r="E101" s="282"/>
      <c r="F101" s="129"/>
      <c r="G101" s="211">
        <f t="shared" si="322"/>
        <v>0</v>
      </c>
      <c r="H101" s="130"/>
      <c r="I101" s="282"/>
      <c r="J101" s="129"/>
      <c r="K101" s="211">
        <v>0</v>
      </c>
      <c r="L101" s="130"/>
      <c r="M101" s="282"/>
      <c r="N101" s="129"/>
      <c r="O101" s="211">
        <v>0</v>
      </c>
      <c r="P101" s="131"/>
      <c r="Q101" s="282"/>
      <c r="R101" s="129"/>
      <c r="S101" s="211">
        <v>0</v>
      </c>
      <c r="T101" s="130"/>
      <c r="U101" s="133"/>
      <c r="V101" s="246"/>
      <c r="W101" s="165">
        <f t="shared" si="298"/>
        <v>0</v>
      </c>
      <c r="X101" s="136"/>
      <c r="Y101" s="136"/>
      <c r="Z101" s="165">
        <f t="shared" si="162"/>
        <v>0</v>
      </c>
      <c r="AA101" s="137"/>
      <c r="AB101" s="138"/>
      <c r="AC101" s="169">
        <f t="shared" si="163"/>
        <v>0</v>
      </c>
      <c r="AD101" s="137"/>
      <c r="AE101" s="138"/>
      <c r="AF101" s="169">
        <f t="shared" si="164"/>
        <v>0</v>
      </c>
      <c r="AG101" s="138"/>
      <c r="AH101" s="138"/>
      <c r="AI101" s="170">
        <f t="shared" si="165"/>
        <v>0</v>
      </c>
      <c r="AJ101" s="137"/>
      <c r="AK101" s="137"/>
      <c r="AL101" s="141"/>
      <c r="AM101" s="172">
        <f t="shared" si="166"/>
        <v>0</v>
      </c>
      <c r="AN101" s="137"/>
      <c r="AO101" s="141"/>
      <c r="AP101" s="141"/>
      <c r="AQ101" s="172">
        <f t="shared" si="167"/>
        <v>0</v>
      </c>
      <c r="AR101" s="141"/>
      <c r="AS101" s="137"/>
      <c r="AT101" s="141"/>
      <c r="AU101" s="172">
        <f t="shared" si="168"/>
        <v>0</v>
      </c>
      <c r="AV101" s="138"/>
      <c r="AW101" s="138"/>
      <c r="AX101" s="138"/>
      <c r="AY101" s="169">
        <f t="shared" si="169"/>
        <v>0</v>
      </c>
      <c r="AZ101" s="138"/>
      <c r="BA101" s="138"/>
      <c r="BB101" s="169">
        <f t="shared" si="170"/>
        <v>0</v>
      </c>
      <c r="BC101" s="138"/>
      <c r="BD101" s="138"/>
      <c r="BE101" s="169">
        <f t="shared" si="171"/>
        <v>0</v>
      </c>
      <c r="BF101" s="138"/>
      <c r="BG101" s="138"/>
      <c r="BH101" s="174">
        <f t="shared" si="152"/>
        <v>0</v>
      </c>
      <c r="BI101" s="138"/>
      <c r="BJ101" s="138"/>
      <c r="BK101" s="174">
        <f t="shared" si="172"/>
        <v>0</v>
      </c>
      <c r="BL101" s="138"/>
      <c r="BM101" s="138"/>
      <c r="BN101" s="174">
        <f t="shared" si="173"/>
        <v>0</v>
      </c>
      <c r="BO101" s="138"/>
      <c r="BP101" s="138"/>
      <c r="BQ101" s="174">
        <f t="shared" si="174"/>
        <v>0</v>
      </c>
      <c r="BR101" s="138"/>
      <c r="BS101" s="138"/>
      <c r="BT101" s="174">
        <f t="shared" si="151"/>
        <v>0</v>
      </c>
      <c r="BU101" s="138"/>
      <c r="BV101" s="138"/>
      <c r="BW101" s="174">
        <f t="shared" si="175"/>
        <v>0</v>
      </c>
      <c r="BX101" s="138"/>
      <c r="BY101" s="138"/>
      <c r="BZ101" s="174">
        <f t="shared" si="176"/>
        <v>0</v>
      </c>
      <c r="CA101" s="138"/>
      <c r="CB101" s="138"/>
      <c r="CC101" s="175">
        <f t="shared" si="177"/>
        <v>0</v>
      </c>
      <c r="CD101" s="141"/>
      <c r="CE101" s="141"/>
      <c r="CF101" s="176">
        <f t="shared" si="178"/>
        <v>0</v>
      </c>
      <c r="CG101" s="141"/>
      <c r="CH101" s="141"/>
      <c r="CI101" s="176">
        <f t="shared" si="179"/>
        <v>0</v>
      </c>
      <c r="CJ101" s="141"/>
      <c r="CK101" s="141"/>
      <c r="CL101" s="177">
        <f t="shared" si="180"/>
        <v>0</v>
      </c>
      <c r="CM101" s="141"/>
      <c r="CN101" s="141"/>
      <c r="CO101" s="141"/>
      <c r="CP101" s="177">
        <f t="shared" si="181"/>
        <v>0</v>
      </c>
      <c r="CQ101" s="141"/>
      <c r="CR101" s="141"/>
      <c r="CS101" s="141"/>
      <c r="CT101" s="176">
        <f t="shared" si="182"/>
        <v>0</v>
      </c>
      <c r="CU101" s="230"/>
      <c r="CV101" s="141"/>
      <c r="CW101" s="141"/>
      <c r="CX101" s="176">
        <f t="shared" si="183"/>
        <v>0</v>
      </c>
      <c r="CY101" s="141"/>
      <c r="CZ101" s="141"/>
      <c r="DA101" s="141"/>
      <c r="DB101" s="176">
        <f t="shared" si="153"/>
        <v>0</v>
      </c>
      <c r="DC101" s="141"/>
      <c r="DD101" s="141"/>
      <c r="DE101" s="175">
        <f t="shared" si="184"/>
        <v>0</v>
      </c>
      <c r="DF101" s="179"/>
      <c r="DG101" s="141"/>
      <c r="DH101" s="141"/>
      <c r="DI101" s="176">
        <f t="shared" si="185"/>
        <v>0</v>
      </c>
      <c r="DJ101" s="180"/>
      <c r="DK101" s="180"/>
      <c r="DL101" s="176">
        <f t="shared" si="186"/>
        <v>0</v>
      </c>
      <c r="DM101" s="141"/>
      <c r="DN101" s="141"/>
      <c r="DO101" s="177">
        <f t="shared" si="187"/>
        <v>0</v>
      </c>
      <c r="DP101" s="137"/>
      <c r="DQ101" s="141"/>
      <c r="DR101" s="141"/>
      <c r="DS101" s="177">
        <f t="shared" si="188"/>
        <v>0</v>
      </c>
      <c r="DT101" s="137"/>
      <c r="DU101" s="141"/>
      <c r="DV101" s="141"/>
      <c r="DW101" s="177">
        <f t="shared" si="189"/>
        <v>0</v>
      </c>
      <c r="DX101" s="141"/>
      <c r="DY101" s="141"/>
      <c r="DZ101" s="177">
        <f t="shared" si="190"/>
        <v>0</v>
      </c>
      <c r="EA101" s="138"/>
      <c r="EB101" s="138"/>
      <c r="EC101" s="175">
        <f t="shared" si="299"/>
        <v>0</v>
      </c>
      <c r="ED101" s="137"/>
      <c r="EE101" s="138"/>
      <c r="EF101" s="138"/>
      <c r="EG101" s="174">
        <f t="shared" si="192"/>
        <v>0</v>
      </c>
      <c r="EH101" s="138"/>
      <c r="EI101" s="138"/>
      <c r="EJ101" s="174">
        <f t="shared" si="193"/>
        <v>0</v>
      </c>
      <c r="EK101" s="231"/>
      <c r="EL101" s="231"/>
      <c r="EM101" s="182">
        <f t="shared" si="194"/>
        <v>0</v>
      </c>
      <c r="EN101" s="137"/>
      <c r="EO101" s="231"/>
      <c r="EP101" s="231"/>
      <c r="EQ101" s="182">
        <f t="shared" si="195"/>
        <v>0</v>
      </c>
      <c r="ER101" s="232"/>
      <c r="ES101" s="232"/>
      <c r="ET101" s="184">
        <f t="shared" si="196"/>
        <v>0</v>
      </c>
      <c r="EU101" s="137"/>
      <c r="EV101" s="232"/>
      <c r="EW101" s="232"/>
      <c r="EX101" s="184">
        <f t="shared" si="197"/>
        <v>0</v>
      </c>
      <c r="EY101" s="233"/>
      <c r="EZ101" s="231"/>
      <c r="FA101" s="231"/>
      <c r="FB101" s="184">
        <f t="shared" si="198"/>
        <v>0</v>
      </c>
      <c r="FC101" s="231"/>
      <c r="FD101" s="231"/>
      <c r="FE101" s="182">
        <f t="shared" si="199"/>
        <v>0</v>
      </c>
      <c r="FF101" s="231"/>
      <c r="FG101" s="231"/>
      <c r="FH101" s="182">
        <f t="shared" si="200"/>
        <v>0</v>
      </c>
      <c r="FI101" s="231"/>
      <c r="FJ101" s="231"/>
      <c r="FK101" s="182">
        <f t="shared" si="201"/>
        <v>0</v>
      </c>
      <c r="FL101" s="231"/>
      <c r="FM101" s="231"/>
      <c r="FN101" s="182">
        <f t="shared" si="202"/>
        <v>0</v>
      </c>
      <c r="FO101" s="137"/>
      <c r="FP101" s="231"/>
      <c r="FQ101" s="231"/>
      <c r="FR101" s="182">
        <f t="shared" si="203"/>
        <v>0</v>
      </c>
      <c r="FS101" s="137"/>
      <c r="FT101" s="231"/>
      <c r="FU101" s="231"/>
      <c r="FV101" s="182">
        <f t="shared" si="204"/>
        <v>0</v>
      </c>
      <c r="FW101" s="137"/>
      <c r="FX101" s="231"/>
      <c r="FY101" s="231"/>
      <c r="FZ101" s="182">
        <f t="shared" si="205"/>
        <v>0</v>
      </c>
      <c r="GA101" s="231"/>
      <c r="GB101" s="231"/>
      <c r="GC101" s="182">
        <f t="shared" si="206"/>
        <v>0</v>
      </c>
      <c r="GD101" s="231"/>
      <c r="GE101" s="231"/>
      <c r="GF101" s="188">
        <f t="shared" si="300"/>
        <v>0</v>
      </c>
      <c r="GG101" s="137"/>
      <c r="GH101" s="231"/>
      <c r="GI101" s="231"/>
      <c r="GJ101" s="188">
        <f t="shared" si="269"/>
        <v>0</v>
      </c>
      <c r="GK101" s="137"/>
      <c r="GL101" s="231"/>
      <c r="GM101" s="231"/>
      <c r="GN101" s="182">
        <f t="shared" si="270"/>
        <v>0</v>
      </c>
      <c r="GO101" s="231"/>
      <c r="GP101" s="231"/>
      <c r="GQ101" s="182">
        <f t="shared" si="208"/>
        <v>0</v>
      </c>
      <c r="GR101" s="231"/>
      <c r="GS101" s="231"/>
      <c r="GT101" s="182">
        <f t="shared" si="209"/>
        <v>0</v>
      </c>
      <c r="GU101" s="231"/>
      <c r="GV101" s="231"/>
      <c r="GW101" s="182">
        <f t="shared" si="210"/>
        <v>0</v>
      </c>
      <c r="GX101" s="231"/>
      <c r="GY101" s="231"/>
      <c r="GZ101" s="182">
        <f t="shared" si="211"/>
        <v>0</v>
      </c>
      <c r="HA101" s="138"/>
      <c r="HB101" s="231"/>
      <c r="HC101" s="182">
        <f t="shared" si="212"/>
        <v>0</v>
      </c>
      <c r="HD101" s="138"/>
      <c r="HE101" s="231"/>
      <c r="HF101" s="182">
        <f t="shared" si="213"/>
        <v>0</v>
      </c>
      <c r="HG101" s="231"/>
      <c r="HH101" s="231"/>
      <c r="HI101" s="182">
        <f t="shared" si="154"/>
        <v>0</v>
      </c>
      <c r="HJ101" s="231"/>
      <c r="HK101" s="231"/>
      <c r="HL101" s="182">
        <f t="shared" si="155"/>
        <v>0</v>
      </c>
      <c r="HM101" s="137"/>
      <c r="HN101" s="231"/>
      <c r="HO101" s="231"/>
      <c r="HP101" s="182">
        <f t="shared" si="214"/>
        <v>0</v>
      </c>
      <c r="HQ101" s="231"/>
      <c r="HR101" s="231"/>
      <c r="HS101" s="231"/>
      <c r="HT101" s="182">
        <f t="shared" si="215"/>
        <v>0</v>
      </c>
      <c r="HU101" s="231"/>
      <c r="HV101" s="231"/>
      <c r="HW101" s="231"/>
      <c r="HX101" s="182">
        <f t="shared" si="216"/>
        <v>0</v>
      </c>
      <c r="HY101" s="231"/>
      <c r="HZ101" s="231"/>
      <c r="IA101" s="182">
        <f t="shared" si="217"/>
        <v>0</v>
      </c>
      <c r="IB101" s="231"/>
      <c r="IC101" s="231"/>
      <c r="ID101" s="182">
        <f t="shared" si="218"/>
        <v>0</v>
      </c>
      <c r="IE101" s="138"/>
      <c r="IF101" s="138"/>
      <c r="IG101" s="175">
        <f t="shared" si="219"/>
        <v>0</v>
      </c>
      <c r="IH101" s="137"/>
      <c r="II101" s="138"/>
      <c r="IJ101" s="138"/>
      <c r="IK101" s="175">
        <f t="shared" si="220"/>
        <v>0</v>
      </c>
      <c r="IL101" s="137"/>
      <c r="IM101" s="231"/>
      <c r="IN101" s="231"/>
      <c r="IO101" s="182">
        <f t="shared" si="221"/>
        <v>0</v>
      </c>
      <c r="IP101" s="231"/>
      <c r="IQ101" s="231"/>
      <c r="IR101" s="182">
        <f t="shared" si="156"/>
        <v>0</v>
      </c>
      <c r="IS101" s="231"/>
      <c r="IT101" s="231"/>
      <c r="IU101" s="182">
        <f t="shared" si="157"/>
        <v>0</v>
      </c>
      <c r="IV101" s="231"/>
      <c r="IW101" s="231"/>
      <c r="IX101" s="182">
        <f t="shared" si="158"/>
        <v>0</v>
      </c>
      <c r="IY101" s="234"/>
      <c r="IZ101" s="234"/>
      <c r="JA101" s="189">
        <f t="shared" si="159"/>
        <v>0</v>
      </c>
      <c r="JB101" s="234"/>
      <c r="JC101" s="234"/>
      <c r="JD101" s="189">
        <f t="shared" si="222"/>
        <v>0</v>
      </c>
      <c r="JE101" s="234"/>
      <c r="JF101" s="234"/>
      <c r="JG101" s="189">
        <f t="shared" si="223"/>
        <v>0</v>
      </c>
      <c r="JH101" s="141"/>
      <c r="JI101" s="141"/>
      <c r="JJ101" s="190">
        <f t="shared" si="224"/>
        <v>0</v>
      </c>
      <c r="JK101" s="137"/>
      <c r="JL101" s="141"/>
      <c r="JM101" s="141"/>
      <c r="JN101" s="190">
        <f t="shared" si="225"/>
        <v>0</v>
      </c>
      <c r="JO101" s="137"/>
      <c r="JP101" s="235"/>
      <c r="JQ101" s="235"/>
      <c r="JR101" s="191">
        <f t="shared" si="226"/>
        <v>0</v>
      </c>
      <c r="JS101" s="155"/>
      <c r="JT101" s="236"/>
      <c r="JU101" s="236"/>
      <c r="JV101" s="194">
        <f t="shared" si="227"/>
        <v>0</v>
      </c>
      <c r="JW101" s="235"/>
      <c r="JX101" s="235"/>
      <c r="JY101" s="194">
        <f t="shared" si="228"/>
        <v>0</v>
      </c>
      <c r="JZ101" s="138"/>
      <c r="KA101" s="138"/>
      <c r="KB101" s="190">
        <f t="shared" si="229"/>
        <v>0</v>
      </c>
      <c r="KC101" s="155"/>
      <c r="KD101" s="138"/>
      <c r="KE101" s="138"/>
      <c r="KF101" s="190">
        <f t="shared" si="230"/>
        <v>0</v>
      </c>
      <c r="KG101" s="234"/>
      <c r="KH101" s="234"/>
      <c r="KI101" s="191">
        <f t="shared" si="231"/>
        <v>0</v>
      </c>
      <c r="KJ101" s="155"/>
      <c r="KK101" s="234"/>
      <c r="KL101" s="234"/>
      <c r="KM101" s="191">
        <f t="shared" si="232"/>
        <v>0</v>
      </c>
      <c r="KN101" s="155"/>
      <c r="KO101" s="234"/>
      <c r="KP101" s="234"/>
      <c r="KQ101" s="191">
        <f t="shared" si="233"/>
        <v>0</v>
      </c>
      <c r="KR101" s="138"/>
      <c r="KS101" s="138"/>
      <c r="KT101" s="174">
        <f t="shared" si="234"/>
        <v>0</v>
      </c>
      <c r="KU101" s="138"/>
      <c r="KV101" s="138"/>
      <c r="KW101" s="138"/>
      <c r="KX101" s="194">
        <f t="shared" si="235"/>
        <v>0</v>
      </c>
      <c r="KY101" s="236"/>
      <c r="KZ101" s="236"/>
      <c r="LA101" s="236"/>
      <c r="LB101" s="194">
        <f t="shared" si="236"/>
        <v>0</v>
      </c>
      <c r="LC101" s="236"/>
      <c r="LD101" s="236"/>
      <c r="LE101" s="194">
        <f t="shared" si="160"/>
        <v>0</v>
      </c>
      <c r="LF101" s="138"/>
      <c r="LG101" s="138"/>
      <c r="LH101" s="174">
        <f t="shared" si="161"/>
        <v>0</v>
      </c>
      <c r="LI101" s="237"/>
      <c r="LJ101" s="237"/>
      <c r="LK101" s="196">
        <f t="shared" si="237"/>
        <v>0</v>
      </c>
      <c r="LL101" s="138"/>
      <c r="LM101" s="138"/>
      <c r="LN101" s="138"/>
      <c r="LO101" s="174">
        <f t="shared" si="238"/>
        <v>0</v>
      </c>
      <c r="LP101" s="138"/>
      <c r="LQ101" s="138"/>
      <c r="LR101" s="138"/>
      <c r="LS101" s="174">
        <f t="shared" si="239"/>
        <v>0</v>
      </c>
      <c r="LT101" s="238"/>
      <c r="LU101" s="138"/>
      <c r="LV101" s="138"/>
      <c r="LW101" s="174">
        <f t="shared" si="240"/>
        <v>0</v>
      </c>
      <c r="LX101" s="238"/>
      <c r="LY101" s="138"/>
      <c r="LZ101" s="138"/>
      <c r="MA101" s="174">
        <f t="shared" si="241"/>
        <v>0</v>
      </c>
      <c r="MB101" s="238"/>
      <c r="MC101" s="138"/>
      <c r="MD101" s="138"/>
      <c r="ME101" s="174">
        <f t="shared" si="242"/>
        <v>0</v>
      </c>
      <c r="MF101" s="238"/>
      <c r="MG101" s="231"/>
      <c r="MH101" s="231"/>
      <c r="MI101" s="182">
        <f t="shared" si="243"/>
        <v>0</v>
      </c>
      <c r="MJ101" s="239"/>
      <c r="MK101" s="231"/>
      <c r="ML101" s="231"/>
      <c r="MM101" s="182">
        <f t="shared" si="244"/>
        <v>0</v>
      </c>
      <c r="MN101" s="239"/>
      <c r="MO101" s="138"/>
      <c r="MP101" s="138"/>
      <c r="MQ101" s="174">
        <f t="shared" si="245"/>
        <v>0</v>
      </c>
      <c r="MR101" s="238"/>
      <c r="MS101" s="138"/>
      <c r="MT101" s="138"/>
      <c r="MU101" s="174">
        <f t="shared" si="246"/>
        <v>0</v>
      </c>
      <c r="MV101" s="238"/>
      <c r="MW101" s="138"/>
      <c r="MX101" s="138"/>
      <c r="MY101" s="174">
        <f t="shared" si="247"/>
        <v>0</v>
      </c>
      <c r="MZ101" s="238"/>
      <c r="NA101" s="240"/>
      <c r="NB101" s="240"/>
      <c r="NC101" s="201">
        <f t="shared" si="271"/>
        <v>0</v>
      </c>
      <c r="ND101" s="241"/>
      <c r="NE101" s="240"/>
      <c r="NF101" s="240"/>
      <c r="NG101" s="201">
        <f t="shared" si="272"/>
        <v>0</v>
      </c>
      <c r="NH101" s="241"/>
      <c r="NI101" s="240"/>
      <c r="NJ101" s="240"/>
      <c r="NK101" s="201">
        <f t="shared" si="273"/>
        <v>0</v>
      </c>
      <c r="NL101" s="241"/>
      <c r="NM101" s="240"/>
      <c r="NN101" s="240"/>
      <c r="NO101" s="201">
        <f t="shared" si="274"/>
        <v>0</v>
      </c>
      <c r="NP101" s="241"/>
      <c r="NQ101" s="234"/>
      <c r="NR101" s="234"/>
      <c r="NS101" s="189">
        <f t="shared" si="275"/>
        <v>0</v>
      </c>
      <c r="NT101" s="242"/>
      <c r="NU101" s="234"/>
      <c r="NV101" s="234"/>
      <c r="NW101" s="189">
        <f t="shared" si="248"/>
        <v>0</v>
      </c>
      <c r="NX101" s="242"/>
      <c r="NY101" s="234"/>
      <c r="NZ101" s="234"/>
      <c r="OA101" s="189">
        <f t="shared" si="249"/>
        <v>0</v>
      </c>
      <c r="OB101" s="242"/>
      <c r="OC101" s="234"/>
      <c r="OD101" s="234"/>
      <c r="OE101" s="189">
        <f t="shared" si="250"/>
        <v>0</v>
      </c>
      <c r="OF101" s="242"/>
      <c r="OG101" s="234"/>
      <c r="OH101" s="234"/>
      <c r="OI101" s="189">
        <f t="shared" si="251"/>
        <v>0</v>
      </c>
      <c r="OJ101" s="242"/>
      <c r="OK101" s="234"/>
      <c r="OL101" s="234"/>
      <c r="OM101" s="189">
        <f t="shared" si="252"/>
        <v>0</v>
      </c>
      <c r="ON101" s="242"/>
      <c r="OO101" s="234"/>
      <c r="OP101" s="234"/>
      <c r="OQ101" s="189">
        <f t="shared" si="276"/>
        <v>0</v>
      </c>
      <c r="OR101" s="242"/>
      <c r="OS101" s="234"/>
      <c r="OT101" s="234"/>
      <c r="OU101" s="189">
        <f t="shared" si="301"/>
        <v>0</v>
      </c>
      <c r="OV101" s="242"/>
      <c r="OW101" s="234"/>
      <c r="OX101" s="234"/>
      <c r="OY101" s="189">
        <f t="shared" si="302"/>
        <v>0</v>
      </c>
      <c r="OZ101" s="242"/>
      <c r="PA101" s="234"/>
      <c r="PB101" s="234"/>
      <c r="PC101" s="189">
        <f t="shared" si="303"/>
        <v>0</v>
      </c>
      <c r="PD101" s="242"/>
      <c r="PE101" s="234"/>
      <c r="PF101" s="234"/>
      <c r="PG101" s="189">
        <f t="shared" si="304"/>
        <v>0</v>
      </c>
      <c r="PH101" s="242"/>
      <c r="PI101" s="234"/>
      <c r="PJ101" s="234"/>
      <c r="PK101" s="189">
        <f t="shared" si="305"/>
        <v>0</v>
      </c>
      <c r="PL101" s="242"/>
      <c r="PM101" s="234"/>
      <c r="PN101" s="234"/>
      <c r="PO101" s="189">
        <f t="shared" si="306"/>
        <v>0</v>
      </c>
      <c r="PP101" s="242"/>
      <c r="PQ101" s="234"/>
      <c r="PR101" s="234"/>
      <c r="PS101" s="189">
        <f t="shared" si="307"/>
        <v>0</v>
      </c>
      <c r="PT101" s="242"/>
      <c r="PU101" s="234"/>
      <c r="PV101" s="234"/>
      <c r="PW101" s="189">
        <f t="shared" si="308"/>
        <v>0</v>
      </c>
      <c r="PX101" s="242"/>
      <c r="PY101" s="234"/>
      <c r="PZ101" s="234"/>
      <c r="QA101" s="189">
        <f t="shared" si="309"/>
        <v>0</v>
      </c>
      <c r="QB101" s="242"/>
      <c r="QC101" s="234"/>
      <c r="QD101" s="234"/>
      <c r="QE101" s="189">
        <f t="shared" si="310"/>
        <v>0</v>
      </c>
      <c r="QF101" s="242"/>
      <c r="QG101" s="234"/>
      <c r="QH101" s="234"/>
      <c r="QI101" s="189">
        <f t="shared" si="311"/>
        <v>0</v>
      </c>
      <c r="QJ101" s="242"/>
      <c r="QK101" s="234"/>
      <c r="QL101" s="234"/>
      <c r="QM101" s="189">
        <f t="shared" si="312"/>
        <v>0</v>
      </c>
      <c r="QN101" s="242"/>
      <c r="QO101" s="234"/>
      <c r="QP101" s="234"/>
      <c r="QQ101" s="189">
        <f t="shared" si="313"/>
        <v>0</v>
      </c>
      <c r="QR101" s="242"/>
      <c r="QS101" s="203"/>
      <c r="QT101" s="234"/>
      <c r="QU101" s="189">
        <f t="shared" si="314"/>
        <v>0</v>
      </c>
      <c r="QV101" s="242"/>
      <c r="QW101" s="203"/>
      <c r="QX101" s="234"/>
      <c r="QY101" s="189">
        <f t="shared" si="315"/>
        <v>0</v>
      </c>
      <c r="QZ101" s="242"/>
      <c r="RA101" s="203"/>
      <c r="RB101" s="234"/>
      <c r="RC101" s="189">
        <f t="shared" si="316"/>
        <v>0</v>
      </c>
      <c r="RD101" s="242"/>
      <c r="RE101" s="203"/>
      <c r="RF101" s="234"/>
      <c r="RG101" s="189">
        <f t="shared" si="317"/>
        <v>0</v>
      </c>
      <c r="RH101" s="242"/>
      <c r="RI101" s="203"/>
      <c r="RJ101" s="234"/>
      <c r="RK101" s="189">
        <f t="shared" si="318"/>
        <v>0</v>
      </c>
      <c r="RL101" s="242"/>
      <c r="RM101" s="203"/>
      <c r="RN101" s="234"/>
      <c r="RO101" s="189">
        <f t="shared" si="319"/>
        <v>0</v>
      </c>
      <c r="RP101" s="242"/>
      <c r="RQ101" s="203"/>
      <c r="RR101" s="234"/>
      <c r="RS101" s="189">
        <f t="shared" si="320"/>
        <v>0</v>
      </c>
      <c r="RT101" s="242"/>
      <c r="RU101" s="203"/>
      <c r="RV101" s="234"/>
      <c r="RW101" s="189">
        <f t="shared" si="321"/>
        <v>0</v>
      </c>
      <c r="RX101" s="242"/>
      <c r="RY101" s="203"/>
      <c r="RZ101" s="234"/>
      <c r="SA101" s="189">
        <f t="shared" si="253"/>
        <v>0</v>
      </c>
      <c r="SB101" s="242"/>
      <c r="SC101" s="203"/>
      <c r="SD101" s="234"/>
      <c r="SE101" s="189">
        <f t="shared" si="254"/>
        <v>0</v>
      </c>
      <c r="SF101" s="242"/>
      <c r="SG101" s="203"/>
      <c r="SH101" s="234"/>
      <c r="SI101" s="189">
        <f t="shared" si="255"/>
        <v>0</v>
      </c>
      <c r="SJ101" s="242"/>
      <c r="SK101" s="203"/>
      <c r="SL101" s="234"/>
      <c r="SM101" s="189">
        <f t="shared" si="256"/>
        <v>0</v>
      </c>
      <c r="SN101" s="242"/>
      <c r="SO101" s="203"/>
      <c r="SP101" s="234"/>
      <c r="SQ101" s="189">
        <f t="shared" si="257"/>
        <v>0</v>
      </c>
      <c r="SR101" s="242"/>
      <c r="SS101" s="203"/>
      <c r="ST101" s="234"/>
      <c r="SU101" s="189">
        <f t="shared" si="258"/>
        <v>0</v>
      </c>
      <c r="SV101" s="242"/>
      <c r="SW101" s="203"/>
      <c r="SX101" s="234"/>
      <c r="SY101" s="189">
        <f t="shared" si="259"/>
        <v>0</v>
      </c>
      <c r="SZ101" s="242"/>
      <c r="TA101" s="203"/>
      <c r="TB101" s="234"/>
      <c r="TC101" s="189">
        <f t="shared" si="260"/>
        <v>0</v>
      </c>
      <c r="TD101" s="242"/>
      <c r="TE101" s="204">
        <f t="shared" si="261"/>
        <v>0</v>
      </c>
      <c r="TF101" s="205">
        <f t="shared" si="262"/>
        <v>0</v>
      </c>
      <c r="TG101" s="123"/>
      <c r="TH101" s="204">
        <f t="shared" si="263"/>
        <v>0</v>
      </c>
      <c r="TI101" s="205">
        <f t="shared" si="264"/>
        <v>0</v>
      </c>
      <c r="TJ101" s="124"/>
      <c r="TK101" s="204">
        <f t="shared" si="265"/>
        <v>0</v>
      </c>
      <c r="TL101" s="205">
        <f t="shared" si="266"/>
        <v>0</v>
      </c>
      <c r="TM101" s="124"/>
      <c r="TN101" s="204">
        <f t="shared" si="267"/>
        <v>0</v>
      </c>
      <c r="TO101" s="205">
        <f t="shared" si="268"/>
        <v>0</v>
      </c>
    </row>
    <row r="102" spans="1:535" ht="24" hidden="1" customHeight="1" x14ac:dyDescent="0.45">
      <c r="A102" s="207">
        <v>98</v>
      </c>
      <c r="B102" s="300" t="s">
        <v>385</v>
      </c>
      <c r="C102" s="127" t="s">
        <v>272</v>
      </c>
      <c r="D102" s="211">
        <v>0</v>
      </c>
      <c r="E102" s="282"/>
      <c r="F102" s="129"/>
      <c r="G102" s="211">
        <f t="shared" si="322"/>
        <v>0</v>
      </c>
      <c r="H102" s="130"/>
      <c r="I102" s="282"/>
      <c r="J102" s="129"/>
      <c r="K102" s="211">
        <v>0</v>
      </c>
      <c r="L102" s="130"/>
      <c r="M102" s="282"/>
      <c r="N102" s="129"/>
      <c r="O102" s="211">
        <v>0</v>
      </c>
      <c r="P102" s="131"/>
      <c r="Q102" s="282"/>
      <c r="R102" s="129"/>
      <c r="S102" s="211">
        <v>0</v>
      </c>
      <c r="T102" s="130"/>
      <c r="U102" s="133"/>
      <c r="V102" s="246"/>
      <c r="W102" s="165">
        <f t="shared" si="298"/>
        <v>0</v>
      </c>
      <c r="X102" s="136"/>
      <c r="Y102" s="136"/>
      <c r="Z102" s="165">
        <f t="shared" si="162"/>
        <v>0</v>
      </c>
      <c r="AA102" s="137"/>
      <c r="AB102" s="138"/>
      <c r="AC102" s="169">
        <f t="shared" si="163"/>
        <v>0</v>
      </c>
      <c r="AD102" s="137"/>
      <c r="AE102" s="138"/>
      <c r="AF102" s="169">
        <f t="shared" si="164"/>
        <v>0</v>
      </c>
      <c r="AG102" s="138"/>
      <c r="AH102" s="138"/>
      <c r="AI102" s="170">
        <f t="shared" si="165"/>
        <v>0</v>
      </c>
      <c r="AJ102" s="137"/>
      <c r="AK102" s="137"/>
      <c r="AL102" s="141"/>
      <c r="AM102" s="172">
        <f t="shared" si="166"/>
        <v>0</v>
      </c>
      <c r="AN102" s="137"/>
      <c r="AO102" s="141"/>
      <c r="AP102" s="141"/>
      <c r="AQ102" s="172">
        <f t="shared" si="167"/>
        <v>0</v>
      </c>
      <c r="AR102" s="141"/>
      <c r="AS102" s="137"/>
      <c r="AT102" s="141"/>
      <c r="AU102" s="172">
        <f t="shared" si="168"/>
        <v>0</v>
      </c>
      <c r="AV102" s="138"/>
      <c r="AW102" s="138"/>
      <c r="AX102" s="138"/>
      <c r="AY102" s="169">
        <f t="shared" si="169"/>
        <v>0</v>
      </c>
      <c r="AZ102" s="138"/>
      <c r="BA102" s="138"/>
      <c r="BB102" s="169">
        <f t="shared" si="170"/>
        <v>0</v>
      </c>
      <c r="BC102" s="138"/>
      <c r="BD102" s="138"/>
      <c r="BE102" s="169">
        <f t="shared" si="171"/>
        <v>0</v>
      </c>
      <c r="BF102" s="138"/>
      <c r="BG102" s="138"/>
      <c r="BH102" s="174">
        <f t="shared" si="152"/>
        <v>0</v>
      </c>
      <c r="BI102" s="138"/>
      <c r="BJ102" s="138"/>
      <c r="BK102" s="174">
        <f t="shared" si="172"/>
        <v>0</v>
      </c>
      <c r="BL102" s="138"/>
      <c r="BM102" s="138"/>
      <c r="BN102" s="174">
        <f t="shared" si="173"/>
        <v>0</v>
      </c>
      <c r="BO102" s="138"/>
      <c r="BP102" s="138"/>
      <c r="BQ102" s="174">
        <f t="shared" si="174"/>
        <v>0</v>
      </c>
      <c r="BR102" s="138"/>
      <c r="BS102" s="138"/>
      <c r="BT102" s="174">
        <f t="shared" ref="BT102:BT123" si="323">BQ102+BR102-BS102</f>
        <v>0</v>
      </c>
      <c r="BU102" s="138"/>
      <c r="BV102" s="138"/>
      <c r="BW102" s="174">
        <f t="shared" si="175"/>
        <v>0</v>
      </c>
      <c r="BX102" s="138"/>
      <c r="BY102" s="138"/>
      <c r="BZ102" s="174">
        <f t="shared" si="176"/>
        <v>0</v>
      </c>
      <c r="CA102" s="138"/>
      <c r="CB102" s="138"/>
      <c r="CC102" s="175">
        <f t="shared" si="177"/>
        <v>0</v>
      </c>
      <c r="CD102" s="141"/>
      <c r="CE102" s="141"/>
      <c r="CF102" s="176">
        <f t="shared" si="178"/>
        <v>0</v>
      </c>
      <c r="CG102" s="141"/>
      <c r="CH102" s="141"/>
      <c r="CI102" s="176">
        <f t="shared" si="179"/>
        <v>0</v>
      </c>
      <c r="CJ102" s="141"/>
      <c r="CK102" s="141"/>
      <c r="CL102" s="177">
        <f t="shared" si="180"/>
        <v>0</v>
      </c>
      <c r="CM102" s="141"/>
      <c r="CN102" s="141"/>
      <c r="CO102" s="141"/>
      <c r="CP102" s="177">
        <f t="shared" si="181"/>
        <v>0</v>
      </c>
      <c r="CQ102" s="141"/>
      <c r="CR102" s="141"/>
      <c r="CS102" s="141"/>
      <c r="CT102" s="176">
        <f t="shared" si="182"/>
        <v>0</v>
      </c>
      <c r="CU102" s="230"/>
      <c r="CV102" s="141"/>
      <c r="CW102" s="141"/>
      <c r="CX102" s="176">
        <f t="shared" si="183"/>
        <v>0</v>
      </c>
      <c r="CY102" s="141"/>
      <c r="CZ102" s="141"/>
      <c r="DA102" s="141"/>
      <c r="DB102" s="176">
        <f t="shared" si="153"/>
        <v>0</v>
      </c>
      <c r="DC102" s="141"/>
      <c r="DD102" s="141"/>
      <c r="DE102" s="175">
        <f t="shared" si="184"/>
        <v>0</v>
      </c>
      <c r="DF102" s="179"/>
      <c r="DG102" s="141"/>
      <c r="DH102" s="141"/>
      <c r="DI102" s="176">
        <f t="shared" si="185"/>
        <v>0</v>
      </c>
      <c r="DJ102" s="180"/>
      <c r="DK102" s="180"/>
      <c r="DL102" s="176">
        <f t="shared" si="186"/>
        <v>0</v>
      </c>
      <c r="DM102" s="141"/>
      <c r="DN102" s="141"/>
      <c r="DO102" s="177">
        <f t="shared" si="187"/>
        <v>0</v>
      </c>
      <c r="DP102" s="137"/>
      <c r="DQ102" s="141"/>
      <c r="DR102" s="141"/>
      <c r="DS102" s="177">
        <f t="shared" si="188"/>
        <v>0</v>
      </c>
      <c r="DT102" s="137"/>
      <c r="DU102" s="141"/>
      <c r="DV102" s="141"/>
      <c r="DW102" s="177">
        <f t="shared" si="189"/>
        <v>0</v>
      </c>
      <c r="DX102" s="141"/>
      <c r="DY102" s="141"/>
      <c r="DZ102" s="177">
        <f t="shared" si="190"/>
        <v>0</v>
      </c>
      <c r="EA102" s="138"/>
      <c r="EB102" s="138"/>
      <c r="EC102" s="175">
        <f t="shared" si="299"/>
        <v>0</v>
      </c>
      <c r="ED102" s="137"/>
      <c r="EE102" s="138"/>
      <c r="EF102" s="138"/>
      <c r="EG102" s="174">
        <f t="shared" si="192"/>
        <v>0</v>
      </c>
      <c r="EH102" s="138"/>
      <c r="EI102" s="138"/>
      <c r="EJ102" s="174">
        <f t="shared" si="193"/>
        <v>0</v>
      </c>
      <c r="EK102" s="231"/>
      <c r="EL102" s="231"/>
      <c r="EM102" s="182">
        <f t="shared" si="194"/>
        <v>0</v>
      </c>
      <c r="EN102" s="137"/>
      <c r="EO102" s="231"/>
      <c r="EP102" s="231"/>
      <c r="EQ102" s="182">
        <f t="shared" si="195"/>
        <v>0</v>
      </c>
      <c r="ER102" s="232"/>
      <c r="ES102" s="232"/>
      <c r="ET102" s="184">
        <f t="shared" si="196"/>
        <v>0</v>
      </c>
      <c r="EU102" s="137"/>
      <c r="EV102" s="232"/>
      <c r="EW102" s="232"/>
      <c r="EX102" s="184">
        <f t="shared" si="197"/>
        <v>0</v>
      </c>
      <c r="EY102" s="233"/>
      <c r="EZ102" s="231"/>
      <c r="FA102" s="231"/>
      <c r="FB102" s="184">
        <f t="shared" si="198"/>
        <v>0</v>
      </c>
      <c r="FC102" s="231"/>
      <c r="FD102" s="231"/>
      <c r="FE102" s="182">
        <f t="shared" si="199"/>
        <v>0</v>
      </c>
      <c r="FF102" s="231"/>
      <c r="FG102" s="231"/>
      <c r="FH102" s="182">
        <f t="shared" si="200"/>
        <v>0</v>
      </c>
      <c r="FI102" s="231"/>
      <c r="FJ102" s="231"/>
      <c r="FK102" s="182">
        <f t="shared" si="201"/>
        <v>0</v>
      </c>
      <c r="FL102" s="231"/>
      <c r="FM102" s="231"/>
      <c r="FN102" s="182">
        <f t="shared" si="202"/>
        <v>0</v>
      </c>
      <c r="FO102" s="137"/>
      <c r="FP102" s="231"/>
      <c r="FQ102" s="231"/>
      <c r="FR102" s="182">
        <f t="shared" si="203"/>
        <v>0</v>
      </c>
      <c r="FS102" s="137"/>
      <c r="FT102" s="231"/>
      <c r="FU102" s="231"/>
      <c r="FV102" s="182">
        <f t="shared" si="204"/>
        <v>0</v>
      </c>
      <c r="FW102" s="137"/>
      <c r="FX102" s="231"/>
      <c r="FY102" s="231"/>
      <c r="FZ102" s="182">
        <f t="shared" si="205"/>
        <v>0</v>
      </c>
      <c r="GA102" s="231"/>
      <c r="GB102" s="231"/>
      <c r="GC102" s="182">
        <f t="shared" si="206"/>
        <v>0</v>
      </c>
      <c r="GD102" s="231"/>
      <c r="GE102" s="231"/>
      <c r="GF102" s="188">
        <f t="shared" si="300"/>
        <v>0</v>
      </c>
      <c r="GG102" s="137"/>
      <c r="GH102" s="231"/>
      <c r="GI102" s="231"/>
      <c r="GJ102" s="188">
        <f t="shared" si="269"/>
        <v>0</v>
      </c>
      <c r="GK102" s="137"/>
      <c r="GL102" s="231"/>
      <c r="GM102" s="231"/>
      <c r="GN102" s="182">
        <f t="shared" si="270"/>
        <v>0</v>
      </c>
      <c r="GO102" s="231"/>
      <c r="GP102" s="231"/>
      <c r="GQ102" s="182">
        <f t="shared" si="208"/>
        <v>0</v>
      </c>
      <c r="GR102" s="231"/>
      <c r="GS102" s="231"/>
      <c r="GT102" s="182">
        <f t="shared" si="209"/>
        <v>0</v>
      </c>
      <c r="GU102" s="231"/>
      <c r="GV102" s="231"/>
      <c r="GW102" s="182">
        <f t="shared" si="210"/>
        <v>0</v>
      </c>
      <c r="GX102" s="231"/>
      <c r="GY102" s="231"/>
      <c r="GZ102" s="182">
        <f t="shared" si="211"/>
        <v>0</v>
      </c>
      <c r="HA102" s="138"/>
      <c r="HB102" s="231"/>
      <c r="HC102" s="182">
        <f t="shared" si="212"/>
        <v>0</v>
      </c>
      <c r="HD102" s="138"/>
      <c r="HE102" s="231"/>
      <c r="HF102" s="182">
        <f t="shared" si="213"/>
        <v>0</v>
      </c>
      <c r="HG102" s="231"/>
      <c r="HH102" s="231"/>
      <c r="HI102" s="182">
        <f t="shared" si="154"/>
        <v>0</v>
      </c>
      <c r="HJ102" s="231"/>
      <c r="HK102" s="231"/>
      <c r="HL102" s="182">
        <f t="shared" si="155"/>
        <v>0</v>
      </c>
      <c r="HM102" s="137"/>
      <c r="HN102" s="231"/>
      <c r="HO102" s="231"/>
      <c r="HP102" s="182">
        <f t="shared" si="214"/>
        <v>0</v>
      </c>
      <c r="HQ102" s="231"/>
      <c r="HR102" s="231"/>
      <c r="HS102" s="231"/>
      <c r="HT102" s="182">
        <f t="shared" si="215"/>
        <v>0</v>
      </c>
      <c r="HU102" s="231"/>
      <c r="HV102" s="231"/>
      <c r="HW102" s="231"/>
      <c r="HX102" s="182">
        <f t="shared" si="216"/>
        <v>0</v>
      </c>
      <c r="HY102" s="231"/>
      <c r="HZ102" s="231"/>
      <c r="IA102" s="182">
        <f t="shared" si="217"/>
        <v>0</v>
      </c>
      <c r="IB102" s="231"/>
      <c r="IC102" s="231"/>
      <c r="ID102" s="182">
        <f t="shared" si="218"/>
        <v>0</v>
      </c>
      <c r="IE102" s="138"/>
      <c r="IF102" s="138"/>
      <c r="IG102" s="175">
        <f t="shared" si="219"/>
        <v>0</v>
      </c>
      <c r="IH102" s="137"/>
      <c r="II102" s="138"/>
      <c r="IJ102" s="138"/>
      <c r="IK102" s="175">
        <f t="shared" si="220"/>
        <v>0</v>
      </c>
      <c r="IL102" s="137"/>
      <c r="IM102" s="231"/>
      <c r="IN102" s="231"/>
      <c r="IO102" s="182">
        <f t="shared" si="221"/>
        <v>0</v>
      </c>
      <c r="IP102" s="231"/>
      <c r="IQ102" s="231"/>
      <c r="IR102" s="182">
        <f t="shared" si="156"/>
        <v>0</v>
      </c>
      <c r="IS102" s="231"/>
      <c r="IT102" s="231"/>
      <c r="IU102" s="182">
        <f t="shared" si="157"/>
        <v>0</v>
      </c>
      <c r="IV102" s="231"/>
      <c r="IW102" s="231"/>
      <c r="IX102" s="182">
        <f t="shared" si="158"/>
        <v>0</v>
      </c>
      <c r="IY102" s="234"/>
      <c r="IZ102" s="234"/>
      <c r="JA102" s="189">
        <f t="shared" si="159"/>
        <v>0</v>
      </c>
      <c r="JB102" s="234"/>
      <c r="JC102" s="234"/>
      <c r="JD102" s="189">
        <f t="shared" si="222"/>
        <v>0</v>
      </c>
      <c r="JE102" s="234"/>
      <c r="JF102" s="234"/>
      <c r="JG102" s="189">
        <f t="shared" si="223"/>
        <v>0</v>
      </c>
      <c r="JH102" s="141"/>
      <c r="JI102" s="141"/>
      <c r="JJ102" s="190">
        <f t="shared" si="224"/>
        <v>0</v>
      </c>
      <c r="JK102" s="137"/>
      <c r="JL102" s="141"/>
      <c r="JM102" s="141"/>
      <c r="JN102" s="190">
        <f t="shared" si="225"/>
        <v>0</v>
      </c>
      <c r="JO102" s="137"/>
      <c r="JP102" s="235"/>
      <c r="JQ102" s="235"/>
      <c r="JR102" s="191">
        <f t="shared" si="226"/>
        <v>0</v>
      </c>
      <c r="JS102" s="155"/>
      <c r="JT102" s="236"/>
      <c r="JU102" s="236"/>
      <c r="JV102" s="194">
        <f t="shared" si="227"/>
        <v>0</v>
      </c>
      <c r="JW102" s="235"/>
      <c r="JX102" s="235"/>
      <c r="JY102" s="194">
        <f t="shared" si="228"/>
        <v>0</v>
      </c>
      <c r="JZ102" s="138"/>
      <c r="KA102" s="138"/>
      <c r="KB102" s="190">
        <f t="shared" si="229"/>
        <v>0</v>
      </c>
      <c r="KC102" s="155"/>
      <c r="KD102" s="138"/>
      <c r="KE102" s="138"/>
      <c r="KF102" s="190">
        <f t="shared" si="230"/>
        <v>0</v>
      </c>
      <c r="KG102" s="234"/>
      <c r="KH102" s="234"/>
      <c r="KI102" s="191">
        <f t="shared" si="231"/>
        <v>0</v>
      </c>
      <c r="KJ102" s="155"/>
      <c r="KK102" s="234"/>
      <c r="KL102" s="234"/>
      <c r="KM102" s="191">
        <f t="shared" si="232"/>
        <v>0</v>
      </c>
      <c r="KN102" s="155"/>
      <c r="KO102" s="234"/>
      <c r="KP102" s="234"/>
      <c r="KQ102" s="191">
        <f t="shared" si="233"/>
        <v>0</v>
      </c>
      <c r="KR102" s="138"/>
      <c r="KS102" s="138"/>
      <c r="KT102" s="174">
        <f t="shared" si="234"/>
        <v>0</v>
      </c>
      <c r="KU102" s="138"/>
      <c r="KV102" s="138"/>
      <c r="KW102" s="138"/>
      <c r="KX102" s="194">
        <f t="shared" si="235"/>
        <v>0</v>
      </c>
      <c r="KY102" s="236"/>
      <c r="KZ102" s="236"/>
      <c r="LA102" s="236"/>
      <c r="LB102" s="194">
        <f t="shared" si="236"/>
        <v>0</v>
      </c>
      <c r="LC102" s="236"/>
      <c r="LD102" s="236"/>
      <c r="LE102" s="194">
        <f t="shared" si="160"/>
        <v>0</v>
      </c>
      <c r="LF102" s="138"/>
      <c r="LG102" s="138"/>
      <c r="LH102" s="174">
        <f t="shared" si="161"/>
        <v>0</v>
      </c>
      <c r="LI102" s="237"/>
      <c r="LJ102" s="237"/>
      <c r="LK102" s="196">
        <f t="shared" si="237"/>
        <v>0</v>
      </c>
      <c r="LL102" s="138"/>
      <c r="LM102" s="138"/>
      <c r="LN102" s="138"/>
      <c r="LO102" s="174">
        <f t="shared" si="238"/>
        <v>0</v>
      </c>
      <c r="LP102" s="138"/>
      <c r="LQ102" s="138"/>
      <c r="LR102" s="138"/>
      <c r="LS102" s="174">
        <f t="shared" si="239"/>
        <v>0</v>
      </c>
      <c r="LT102" s="238"/>
      <c r="LU102" s="138"/>
      <c r="LV102" s="138"/>
      <c r="LW102" s="174">
        <f t="shared" si="240"/>
        <v>0</v>
      </c>
      <c r="LX102" s="238"/>
      <c r="LY102" s="138"/>
      <c r="LZ102" s="138"/>
      <c r="MA102" s="174">
        <f t="shared" si="241"/>
        <v>0</v>
      </c>
      <c r="MB102" s="238"/>
      <c r="MC102" s="138"/>
      <c r="MD102" s="138"/>
      <c r="ME102" s="174">
        <f t="shared" si="242"/>
        <v>0</v>
      </c>
      <c r="MF102" s="238"/>
      <c r="MG102" s="231"/>
      <c r="MH102" s="231"/>
      <c r="MI102" s="182">
        <f t="shared" si="243"/>
        <v>0</v>
      </c>
      <c r="MJ102" s="239"/>
      <c r="MK102" s="231"/>
      <c r="ML102" s="231"/>
      <c r="MM102" s="182">
        <f t="shared" si="244"/>
        <v>0</v>
      </c>
      <c r="MN102" s="239"/>
      <c r="MO102" s="138"/>
      <c r="MP102" s="138"/>
      <c r="MQ102" s="174">
        <f t="shared" si="245"/>
        <v>0</v>
      </c>
      <c r="MR102" s="238"/>
      <c r="MS102" s="138"/>
      <c r="MT102" s="138"/>
      <c r="MU102" s="174">
        <f t="shared" si="246"/>
        <v>0</v>
      </c>
      <c r="MV102" s="238"/>
      <c r="MW102" s="138"/>
      <c r="MX102" s="138"/>
      <c r="MY102" s="174">
        <f t="shared" si="247"/>
        <v>0</v>
      </c>
      <c r="MZ102" s="238"/>
      <c r="NA102" s="240"/>
      <c r="NB102" s="240"/>
      <c r="NC102" s="201">
        <f t="shared" si="271"/>
        <v>0</v>
      </c>
      <c r="ND102" s="241"/>
      <c r="NE102" s="240"/>
      <c r="NF102" s="240"/>
      <c r="NG102" s="201">
        <f t="shared" si="272"/>
        <v>0</v>
      </c>
      <c r="NH102" s="241"/>
      <c r="NI102" s="240"/>
      <c r="NJ102" s="240"/>
      <c r="NK102" s="201">
        <f t="shared" si="273"/>
        <v>0</v>
      </c>
      <c r="NL102" s="241"/>
      <c r="NM102" s="240"/>
      <c r="NN102" s="240"/>
      <c r="NO102" s="201">
        <f t="shared" si="274"/>
        <v>0</v>
      </c>
      <c r="NP102" s="241"/>
      <c r="NQ102" s="234"/>
      <c r="NR102" s="234"/>
      <c r="NS102" s="189">
        <f t="shared" si="275"/>
        <v>0</v>
      </c>
      <c r="NT102" s="242"/>
      <c r="NU102" s="234"/>
      <c r="NV102" s="234"/>
      <c r="NW102" s="189">
        <f t="shared" si="248"/>
        <v>0</v>
      </c>
      <c r="NX102" s="242"/>
      <c r="NY102" s="234"/>
      <c r="NZ102" s="234"/>
      <c r="OA102" s="189">
        <f t="shared" si="249"/>
        <v>0</v>
      </c>
      <c r="OB102" s="242"/>
      <c r="OC102" s="234"/>
      <c r="OD102" s="234"/>
      <c r="OE102" s="189">
        <f t="shared" si="250"/>
        <v>0</v>
      </c>
      <c r="OF102" s="242"/>
      <c r="OG102" s="234"/>
      <c r="OH102" s="234"/>
      <c r="OI102" s="189">
        <f t="shared" si="251"/>
        <v>0</v>
      </c>
      <c r="OJ102" s="242"/>
      <c r="OK102" s="234"/>
      <c r="OL102" s="234"/>
      <c r="OM102" s="189">
        <f t="shared" si="252"/>
        <v>0</v>
      </c>
      <c r="ON102" s="242"/>
      <c r="OO102" s="234"/>
      <c r="OP102" s="234"/>
      <c r="OQ102" s="189">
        <f t="shared" si="276"/>
        <v>0</v>
      </c>
      <c r="OR102" s="242"/>
      <c r="OS102" s="234"/>
      <c r="OT102" s="234"/>
      <c r="OU102" s="189">
        <f t="shared" si="301"/>
        <v>0</v>
      </c>
      <c r="OV102" s="242"/>
      <c r="OW102" s="234"/>
      <c r="OX102" s="234"/>
      <c r="OY102" s="189">
        <f t="shared" si="302"/>
        <v>0</v>
      </c>
      <c r="OZ102" s="242"/>
      <c r="PA102" s="234"/>
      <c r="PB102" s="234"/>
      <c r="PC102" s="189">
        <f t="shared" si="303"/>
        <v>0</v>
      </c>
      <c r="PD102" s="242"/>
      <c r="PE102" s="234"/>
      <c r="PF102" s="234"/>
      <c r="PG102" s="189">
        <f t="shared" si="304"/>
        <v>0</v>
      </c>
      <c r="PH102" s="242"/>
      <c r="PI102" s="234"/>
      <c r="PJ102" s="234"/>
      <c r="PK102" s="189">
        <f t="shared" si="305"/>
        <v>0</v>
      </c>
      <c r="PL102" s="242"/>
      <c r="PM102" s="234"/>
      <c r="PN102" s="234"/>
      <c r="PO102" s="189">
        <f t="shared" si="306"/>
        <v>0</v>
      </c>
      <c r="PP102" s="242"/>
      <c r="PQ102" s="234"/>
      <c r="PR102" s="234"/>
      <c r="PS102" s="189">
        <f t="shared" si="307"/>
        <v>0</v>
      </c>
      <c r="PT102" s="242"/>
      <c r="PU102" s="234"/>
      <c r="PV102" s="234"/>
      <c r="PW102" s="189">
        <f t="shared" si="308"/>
        <v>0</v>
      </c>
      <c r="PX102" s="242"/>
      <c r="PY102" s="234"/>
      <c r="PZ102" s="234"/>
      <c r="QA102" s="189">
        <f t="shared" si="309"/>
        <v>0</v>
      </c>
      <c r="QB102" s="242"/>
      <c r="QC102" s="234"/>
      <c r="QD102" s="234"/>
      <c r="QE102" s="189">
        <f t="shared" si="310"/>
        <v>0</v>
      </c>
      <c r="QF102" s="242"/>
      <c r="QG102" s="234"/>
      <c r="QH102" s="234"/>
      <c r="QI102" s="189">
        <f t="shared" si="311"/>
        <v>0</v>
      </c>
      <c r="QJ102" s="242"/>
      <c r="QK102" s="234"/>
      <c r="QL102" s="234"/>
      <c r="QM102" s="189">
        <f t="shared" si="312"/>
        <v>0</v>
      </c>
      <c r="QN102" s="242"/>
      <c r="QO102" s="234"/>
      <c r="QP102" s="234"/>
      <c r="QQ102" s="189">
        <f t="shared" si="313"/>
        <v>0</v>
      </c>
      <c r="QR102" s="242"/>
      <c r="QS102" s="203"/>
      <c r="QT102" s="234"/>
      <c r="QU102" s="189">
        <f t="shared" si="314"/>
        <v>0</v>
      </c>
      <c r="QV102" s="242"/>
      <c r="QW102" s="203"/>
      <c r="QX102" s="234"/>
      <c r="QY102" s="189">
        <f t="shared" si="315"/>
        <v>0</v>
      </c>
      <c r="QZ102" s="242"/>
      <c r="RA102" s="203"/>
      <c r="RB102" s="234"/>
      <c r="RC102" s="189">
        <f t="shared" si="316"/>
        <v>0</v>
      </c>
      <c r="RD102" s="242"/>
      <c r="RE102" s="203"/>
      <c r="RF102" s="234"/>
      <c r="RG102" s="189">
        <f t="shared" si="317"/>
        <v>0</v>
      </c>
      <c r="RH102" s="242"/>
      <c r="RI102" s="203"/>
      <c r="RJ102" s="234"/>
      <c r="RK102" s="189">
        <f t="shared" si="318"/>
        <v>0</v>
      </c>
      <c r="RL102" s="242"/>
      <c r="RM102" s="203"/>
      <c r="RN102" s="234"/>
      <c r="RO102" s="189">
        <f t="shared" si="319"/>
        <v>0</v>
      </c>
      <c r="RP102" s="242"/>
      <c r="RQ102" s="203"/>
      <c r="RR102" s="234"/>
      <c r="RS102" s="189">
        <f t="shared" si="320"/>
        <v>0</v>
      </c>
      <c r="RT102" s="242"/>
      <c r="RU102" s="203"/>
      <c r="RV102" s="234"/>
      <c r="RW102" s="189">
        <f t="shared" si="321"/>
        <v>0</v>
      </c>
      <c r="RX102" s="242"/>
      <c r="RY102" s="203"/>
      <c r="RZ102" s="234"/>
      <c r="SA102" s="189">
        <f t="shared" si="253"/>
        <v>0</v>
      </c>
      <c r="SB102" s="242"/>
      <c r="SC102" s="203"/>
      <c r="SD102" s="234"/>
      <c r="SE102" s="189">
        <f t="shared" si="254"/>
        <v>0</v>
      </c>
      <c r="SF102" s="242"/>
      <c r="SG102" s="203"/>
      <c r="SH102" s="234"/>
      <c r="SI102" s="189">
        <f t="shared" si="255"/>
        <v>0</v>
      </c>
      <c r="SJ102" s="242"/>
      <c r="SK102" s="203"/>
      <c r="SL102" s="234"/>
      <c r="SM102" s="189">
        <f t="shared" si="256"/>
        <v>0</v>
      </c>
      <c r="SN102" s="242"/>
      <c r="SO102" s="203"/>
      <c r="SP102" s="234"/>
      <c r="SQ102" s="189">
        <f t="shared" si="257"/>
        <v>0</v>
      </c>
      <c r="SR102" s="242"/>
      <c r="SS102" s="203"/>
      <c r="ST102" s="234"/>
      <c r="SU102" s="189">
        <f t="shared" si="258"/>
        <v>0</v>
      </c>
      <c r="SV102" s="242"/>
      <c r="SW102" s="203"/>
      <c r="SX102" s="234"/>
      <c r="SY102" s="189">
        <f t="shared" si="259"/>
        <v>0</v>
      </c>
      <c r="SZ102" s="242"/>
      <c r="TA102" s="203"/>
      <c r="TB102" s="234"/>
      <c r="TC102" s="189">
        <f t="shared" si="260"/>
        <v>0</v>
      </c>
      <c r="TD102" s="242"/>
      <c r="TE102" s="204">
        <f t="shared" si="261"/>
        <v>0</v>
      </c>
      <c r="TF102" s="205">
        <f t="shared" si="262"/>
        <v>0</v>
      </c>
      <c r="TG102" s="123"/>
      <c r="TH102" s="204">
        <f t="shared" si="263"/>
        <v>0</v>
      </c>
      <c r="TI102" s="205">
        <f t="shared" si="264"/>
        <v>0</v>
      </c>
      <c r="TJ102" s="124"/>
      <c r="TK102" s="204">
        <f t="shared" si="265"/>
        <v>0</v>
      </c>
      <c r="TL102" s="205">
        <f t="shared" si="266"/>
        <v>0</v>
      </c>
      <c r="TM102" s="124"/>
      <c r="TN102" s="204">
        <f t="shared" si="267"/>
        <v>0</v>
      </c>
      <c r="TO102" s="205">
        <f t="shared" si="268"/>
        <v>0</v>
      </c>
    </row>
    <row r="103" spans="1:535" ht="24" hidden="1" customHeight="1" x14ac:dyDescent="0.45">
      <c r="A103" s="207">
        <v>99</v>
      </c>
      <c r="B103" s="300" t="s">
        <v>385</v>
      </c>
      <c r="C103" s="127" t="s">
        <v>145</v>
      </c>
      <c r="D103" s="211">
        <v>0</v>
      </c>
      <c r="E103" s="282"/>
      <c r="F103" s="129"/>
      <c r="G103" s="211">
        <f t="shared" si="322"/>
        <v>0</v>
      </c>
      <c r="H103" s="130"/>
      <c r="I103" s="282"/>
      <c r="J103" s="129"/>
      <c r="K103" s="211">
        <v>0</v>
      </c>
      <c r="L103" s="130"/>
      <c r="M103" s="282"/>
      <c r="N103" s="129"/>
      <c r="O103" s="211">
        <v>0</v>
      </c>
      <c r="P103" s="131"/>
      <c r="Q103" s="282"/>
      <c r="R103" s="129"/>
      <c r="S103" s="211">
        <v>0</v>
      </c>
      <c r="T103" s="130"/>
      <c r="U103" s="133"/>
      <c r="V103" s="246"/>
      <c r="W103" s="165">
        <f t="shared" si="298"/>
        <v>0</v>
      </c>
      <c r="X103" s="136"/>
      <c r="Y103" s="136"/>
      <c r="Z103" s="165">
        <f t="shared" si="162"/>
        <v>0</v>
      </c>
      <c r="AA103" s="137"/>
      <c r="AB103" s="138"/>
      <c r="AC103" s="169">
        <f t="shared" si="163"/>
        <v>0</v>
      </c>
      <c r="AD103" s="137"/>
      <c r="AE103" s="138"/>
      <c r="AF103" s="169">
        <f t="shared" si="164"/>
        <v>0</v>
      </c>
      <c r="AG103" s="138"/>
      <c r="AH103" s="138"/>
      <c r="AI103" s="170">
        <f t="shared" si="165"/>
        <v>0</v>
      </c>
      <c r="AJ103" s="137"/>
      <c r="AK103" s="137"/>
      <c r="AL103" s="141"/>
      <c r="AM103" s="172">
        <f t="shared" si="166"/>
        <v>0</v>
      </c>
      <c r="AN103" s="137"/>
      <c r="AO103" s="141"/>
      <c r="AP103" s="141"/>
      <c r="AQ103" s="172">
        <f t="shared" si="167"/>
        <v>0</v>
      </c>
      <c r="AR103" s="141"/>
      <c r="AS103" s="137"/>
      <c r="AT103" s="141"/>
      <c r="AU103" s="172">
        <f t="shared" si="168"/>
        <v>0</v>
      </c>
      <c r="AV103" s="138"/>
      <c r="AW103" s="138"/>
      <c r="AX103" s="138"/>
      <c r="AY103" s="169">
        <f t="shared" si="169"/>
        <v>0</v>
      </c>
      <c r="AZ103" s="138"/>
      <c r="BA103" s="138"/>
      <c r="BB103" s="169">
        <f t="shared" si="170"/>
        <v>0</v>
      </c>
      <c r="BC103" s="138"/>
      <c r="BD103" s="138"/>
      <c r="BE103" s="169">
        <f t="shared" si="171"/>
        <v>0</v>
      </c>
      <c r="BF103" s="138"/>
      <c r="BG103" s="138"/>
      <c r="BH103" s="174">
        <f t="shared" si="152"/>
        <v>0</v>
      </c>
      <c r="BI103" s="138"/>
      <c r="BJ103" s="138"/>
      <c r="BK103" s="174">
        <f t="shared" si="172"/>
        <v>0</v>
      </c>
      <c r="BL103" s="138"/>
      <c r="BM103" s="138"/>
      <c r="BN103" s="174">
        <f t="shared" si="173"/>
        <v>0</v>
      </c>
      <c r="BO103" s="138"/>
      <c r="BP103" s="138"/>
      <c r="BQ103" s="174">
        <f t="shared" si="174"/>
        <v>0</v>
      </c>
      <c r="BR103" s="138"/>
      <c r="BS103" s="138"/>
      <c r="BT103" s="174">
        <f t="shared" si="323"/>
        <v>0</v>
      </c>
      <c r="BU103" s="138"/>
      <c r="BV103" s="138"/>
      <c r="BW103" s="174">
        <f t="shared" si="175"/>
        <v>0</v>
      </c>
      <c r="BX103" s="138"/>
      <c r="BY103" s="138"/>
      <c r="BZ103" s="174">
        <f t="shared" si="176"/>
        <v>0</v>
      </c>
      <c r="CA103" s="138"/>
      <c r="CB103" s="138"/>
      <c r="CC103" s="175">
        <f t="shared" si="177"/>
        <v>0</v>
      </c>
      <c r="CD103" s="141"/>
      <c r="CE103" s="141"/>
      <c r="CF103" s="176">
        <f t="shared" si="178"/>
        <v>0</v>
      </c>
      <c r="CG103" s="141"/>
      <c r="CH103" s="141"/>
      <c r="CI103" s="176">
        <f t="shared" si="179"/>
        <v>0</v>
      </c>
      <c r="CJ103" s="141"/>
      <c r="CK103" s="141"/>
      <c r="CL103" s="177">
        <f t="shared" si="180"/>
        <v>0</v>
      </c>
      <c r="CM103" s="141"/>
      <c r="CN103" s="141"/>
      <c r="CO103" s="141"/>
      <c r="CP103" s="177">
        <f t="shared" si="181"/>
        <v>0</v>
      </c>
      <c r="CQ103" s="141"/>
      <c r="CR103" s="141"/>
      <c r="CS103" s="141"/>
      <c r="CT103" s="176">
        <f t="shared" si="182"/>
        <v>0</v>
      </c>
      <c r="CU103" s="230"/>
      <c r="CV103" s="141"/>
      <c r="CW103" s="141"/>
      <c r="CX103" s="176">
        <f t="shared" si="183"/>
        <v>0</v>
      </c>
      <c r="CY103" s="141"/>
      <c r="CZ103" s="141"/>
      <c r="DA103" s="141"/>
      <c r="DB103" s="176">
        <f t="shared" si="153"/>
        <v>0</v>
      </c>
      <c r="DC103" s="141"/>
      <c r="DD103" s="141"/>
      <c r="DE103" s="175">
        <f t="shared" si="184"/>
        <v>0</v>
      </c>
      <c r="DF103" s="179"/>
      <c r="DG103" s="141"/>
      <c r="DH103" s="141"/>
      <c r="DI103" s="176">
        <f t="shared" si="185"/>
        <v>0</v>
      </c>
      <c r="DJ103" s="180"/>
      <c r="DK103" s="180"/>
      <c r="DL103" s="176">
        <f t="shared" si="186"/>
        <v>0</v>
      </c>
      <c r="DM103" s="141"/>
      <c r="DN103" s="141"/>
      <c r="DO103" s="177">
        <f t="shared" si="187"/>
        <v>0</v>
      </c>
      <c r="DP103" s="137"/>
      <c r="DQ103" s="141"/>
      <c r="DR103" s="141"/>
      <c r="DS103" s="177">
        <f t="shared" si="188"/>
        <v>0</v>
      </c>
      <c r="DT103" s="137"/>
      <c r="DU103" s="141"/>
      <c r="DV103" s="141"/>
      <c r="DW103" s="177">
        <f t="shared" si="189"/>
        <v>0</v>
      </c>
      <c r="DX103" s="141"/>
      <c r="DY103" s="141"/>
      <c r="DZ103" s="177">
        <f t="shared" si="190"/>
        <v>0</v>
      </c>
      <c r="EA103" s="138"/>
      <c r="EB103" s="138"/>
      <c r="EC103" s="175">
        <f t="shared" si="299"/>
        <v>0</v>
      </c>
      <c r="ED103" s="137"/>
      <c r="EE103" s="138"/>
      <c r="EF103" s="138"/>
      <c r="EG103" s="174">
        <f t="shared" si="192"/>
        <v>0</v>
      </c>
      <c r="EH103" s="138"/>
      <c r="EI103" s="138"/>
      <c r="EJ103" s="174">
        <f t="shared" si="193"/>
        <v>0</v>
      </c>
      <c r="EK103" s="231"/>
      <c r="EL103" s="231"/>
      <c r="EM103" s="182">
        <f t="shared" si="194"/>
        <v>0</v>
      </c>
      <c r="EN103" s="137"/>
      <c r="EO103" s="231"/>
      <c r="EP103" s="231"/>
      <c r="EQ103" s="182">
        <f t="shared" si="195"/>
        <v>0</v>
      </c>
      <c r="ER103" s="232"/>
      <c r="ES103" s="232"/>
      <c r="ET103" s="184">
        <f t="shared" si="196"/>
        <v>0</v>
      </c>
      <c r="EU103" s="137"/>
      <c r="EV103" s="232"/>
      <c r="EW103" s="232"/>
      <c r="EX103" s="184">
        <f t="shared" si="197"/>
        <v>0</v>
      </c>
      <c r="EY103" s="233"/>
      <c r="EZ103" s="231"/>
      <c r="FA103" s="231"/>
      <c r="FB103" s="184">
        <f t="shared" si="198"/>
        <v>0</v>
      </c>
      <c r="FC103" s="231"/>
      <c r="FD103" s="231"/>
      <c r="FE103" s="182">
        <f t="shared" si="199"/>
        <v>0</v>
      </c>
      <c r="FF103" s="231"/>
      <c r="FG103" s="231"/>
      <c r="FH103" s="182">
        <f t="shared" si="200"/>
        <v>0</v>
      </c>
      <c r="FI103" s="231"/>
      <c r="FJ103" s="231"/>
      <c r="FK103" s="182">
        <f t="shared" si="201"/>
        <v>0</v>
      </c>
      <c r="FL103" s="231"/>
      <c r="FM103" s="231"/>
      <c r="FN103" s="182">
        <f t="shared" si="202"/>
        <v>0</v>
      </c>
      <c r="FO103" s="137"/>
      <c r="FP103" s="231"/>
      <c r="FQ103" s="231"/>
      <c r="FR103" s="182">
        <f t="shared" si="203"/>
        <v>0</v>
      </c>
      <c r="FS103" s="137"/>
      <c r="FT103" s="231"/>
      <c r="FU103" s="231"/>
      <c r="FV103" s="182">
        <f t="shared" si="204"/>
        <v>0</v>
      </c>
      <c r="FW103" s="137"/>
      <c r="FX103" s="231"/>
      <c r="FY103" s="231"/>
      <c r="FZ103" s="182">
        <f t="shared" si="205"/>
        <v>0</v>
      </c>
      <c r="GA103" s="231"/>
      <c r="GB103" s="231"/>
      <c r="GC103" s="182">
        <f t="shared" si="206"/>
        <v>0</v>
      </c>
      <c r="GD103" s="231"/>
      <c r="GE103" s="231"/>
      <c r="GF103" s="188">
        <f t="shared" si="300"/>
        <v>0</v>
      </c>
      <c r="GG103" s="137"/>
      <c r="GH103" s="231"/>
      <c r="GI103" s="231"/>
      <c r="GJ103" s="188">
        <f t="shared" si="269"/>
        <v>0</v>
      </c>
      <c r="GK103" s="137"/>
      <c r="GL103" s="231"/>
      <c r="GM103" s="231"/>
      <c r="GN103" s="182">
        <f t="shared" si="270"/>
        <v>0</v>
      </c>
      <c r="GO103" s="231"/>
      <c r="GP103" s="231"/>
      <c r="GQ103" s="182">
        <f t="shared" si="208"/>
        <v>0</v>
      </c>
      <c r="GR103" s="231"/>
      <c r="GS103" s="231"/>
      <c r="GT103" s="182">
        <f t="shared" si="209"/>
        <v>0</v>
      </c>
      <c r="GU103" s="231"/>
      <c r="GV103" s="231"/>
      <c r="GW103" s="182">
        <f t="shared" si="210"/>
        <v>0</v>
      </c>
      <c r="GX103" s="231"/>
      <c r="GY103" s="231"/>
      <c r="GZ103" s="182">
        <f t="shared" si="211"/>
        <v>0</v>
      </c>
      <c r="HA103" s="138"/>
      <c r="HB103" s="231"/>
      <c r="HC103" s="182">
        <f t="shared" si="212"/>
        <v>0</v>
      </c>
      <c r="HD103" s="138"/>
      <c r="HE103" s="231"/>
      <c r="HF103" s="182">
        <f t="shared" si="213"/>
        <v>0</v>
      </c>
      <c r="HG103" s="231"/>
      <c r="HH103" s="231"/>
      <c r="HI103" s="182">
        <f t="shared" si="154"/>
        <v>0</v>
      </c>
      <c r="HJ103" s="231"/>
      <c r="HK103" s="231"/>
      <c r="HL103" s="182">
        <f t="shared" si="155"/>
        <v>0</v>
      </c>
      <c r="HM103" s="137"/>
      <c r="HN103" s="231"/>
      <c r="HO103" s="231"/>
      <c r="HP103" s="182">
        <f t="shared" si="214"/>
        <v>0</v>
      </c>
      <c r="HQ103" s="231"/>
      <c r="HR103" s="231"/>
      <c r="HS103" s="231"/>
      <c r="HT103" s="182">
        <f t="shared" si="215"/>
        <v>0</v>
      </c>
      <c r="HU103" s="231"/>
      <c r="HV103" s="231"/>
      <c r="HW103" s="231"/>
      <c r="HX103" s="182">
        <f t="shared" si="216"/>
        <v>0</v>
      </c>
      <c r="HY103" s="231"/>
      <c r="HZ103" s="231"/>
      <c r="IA103" s="182">
        <f t="shared" si="217"/>
        <v>0</v>
      </c>
      <c r="IB103" s="231"/>
      <c r="IC103" s="231"/>
      <c r="ID103" s="182">
        <f t="shared" si="218"/>
        <v>0</v>
      </c>
      <c r="IE103" s="138"/>
      <c r="IF103" s="138"/>
      <c r="IG103" s="175">
        <f t="shared" si="219"/>
        <v>0</v>
      </c>
      <c r="IH103" s="137"/>
      <c r="II103" s="138"/>
      <c r="IJ103" s="138"/>
      <c r="IK103" s="175">
        <f t="shared" si="220"/>
        <v>0</v>
      </c>
      <c r="IL103" s="137"/>
      <c r="IM103" s="231"/>
      <c r="IN103" s="231"/>
      <c r="IO103" s="182">
        <f t="shared" si="221"/>
        <v>0</v>
      </c>
      <c r="IP103" s="231"/>
      <c r="IQ103" s="231"/>
      <c r="IR103" s="182">
        <f t="shared" si="156"/>
        <v>0</v>
      </c>
      <c r="IS103" s="231"/>
      <c r="IT103" s="231"/>
      <c r="IU103" s="182">
        <f t="shared" si="157"/>
        <v>0</v>
      </c>
      <c r="IV103" s="231"/>
      <c r="IW103" s="231"/>
      <c r="IX103" s="182">
        <f t="shared" si="158"/>
        <v>0</v>
      </c>
      <c r="IY103" s="234"/>
      <c r="IZ103" s="234"/>
      <c r="JA103" s="189">
        <f t="shared" si="159"/>
        <v>0</v>
      </c>
      <c r="JB103" s="234"/>
      <c r="JC103" s="234"/>
      <c r="JD103" s="189">
        <f t="shared" si="222"/>
        <v>0</v>
      </c>
      <c r="JE103" s="234"/>
      <c r="JF103" s="234"/>
      <c r="JG103" s="189">
        <f t="shared" si="223"/>
        <v>0</v>
      </c>
      <c r="JH103" s="141"/>
      <c r="JI103" s="141"/>
      <c r="JJ103" s="190">
        <f t="shared" si="224"/>
        <v>0</v>
      </c>
      <c r="JK103" s="137"/>
      <c r="JL103" s="141"/>
      <c r="JM103" s="141"/>
      <c r="JN103" s="190">
        <f t="shared" si="225"/>
        <v>0</v>
      </c>
      <c r="JO103" s="137"/>
      <c r="JP103" s="235"/>
      <c r="JQ103" s="235"/>
      <c r="JR103" s="191">
        <f t="shared" si="226"/>
        <v>0</v>
      </c>
      <c r="JS103" s="155"/>
      <c r="JT103" s="236"/>
      <c r="JU103" s="236"/>
      <c r="JV103" s="194">
        <f t="shared" si="227"/>
        <v>0</v>
      </c>
      <c r="JW103" s="235"/>
      <c r="JX103" s="235"/>
      <c r="JY103" s="194">
        <f t="shared" si="228"/>
        <v>0</v>
      </c>
      <c r="JZ103" s="138"/>
      <c r="KA103" s="138"/>
      <c r="KB103" s="190">
        <f t="shared" si="229"/>
        <v>0</v>
      </c>
      <c r="KC103" s="155"/>
      <c r="KD103" s="138"/>
      <c r="KE103" s="138"/>
      <c r="KF103" s="190">
        <f t="shared" si="230"/>
        <v>0</v>
      </c>
      <c r="KG103" s="234"/>
      <c r="KH103" s="234"/>
      <c r="KI103" s="191">
        <f t="shared" si="231"/>
        <v>0</v>
      </c>
      <c r="KJ103" s="155"/>
      <c r="KK103" s="234"/>
      <c r="KL103" s="234"/>
      <c r="KM103" s="191">
        <f t="shared" si="232"/>
        <v>0</v>
      </c>
      <c r="KN103" s="155"/>
      <c r="KO103" s="234"/>
      <c r="KP103" s="234"/>
      <c r="KQ103" s="191">
        <f t="shared" si="233"/>
        <v>0</v>
      </c>
      <c r="KR103" s="138"/>
      <c r="KS103" s="138"/>
      <c r="KT103" s="174">
        <f t="shared" si="234"/>
        <v>0</v>
      </c>
      <c r="KU103" s="138"/>
      <c r="KV103" s="138"/>
      <c r="KW103" s="138"/>
      <c r="KX103" s="194">
        <f t="shared" si="235"/>
        <v>0</v>
      </c>
      <c r="KY103" s="236"/>
      <c r="KZ103" s="236"/>
      <c r="LA103" s="236"/>
      <c r="LB103" s="194">
        <f t="shared" si="236"/>
        <v>0</v>
      </c>
      <c r="LC103" s="236"/>
      <c r="LD103" s="236"/>
      <c r="LE103" s="194">
        <f t="shared" si="160"/>
        <v>0</v>
      </c>
      <c r="LF103" s="138"/>
      <c r="LG103" s="138"/>
      <c r="LH103" s="174">
        <f t="shared" si="161"/>
        <v>0</v>
      </c>
      <c r="LI103" s="237"/>
      <c r="LJ103" s="237"/>
      <c r="LK103" s="196">
        <f t="shared" si="237"/>
        <v>0</v>
      </c>
      <c r="LL103" s="138"/>
      <c r="LM103" s="138"/>
      <c r="LN103" s="138"/>
      <c r="LO103" s="174">
        <f t="shared" si="238"/>
        <v>0</v>
      </c>
      <c r="LP103" s="138"/>
      <c r="LQ103" s="138"/>
      <c r="LR103" s="138"/>
      <c r="LS103" s="174">
        <f t="shared" si="239"/>
        <v>0</v>
      </c>
      <c r="LT103" s="238"/>
      <c r="LU103" s="138"/>
      <c r="LV103" s="138"/>
      <c r="LW103" s="174">
        <f t="shared" si="240"/>
        <v>0</v>
      </c>
      <c r="LX103" s="238"/>
      <c r="LY103" s="138"/>
      <c r="LZ103" s="138"/>
      <c r="MA103" s="174">
        <f t="shared" si="241"/>
        <v>0</v>
      </c>
      <c r="MB103" s="238"/>
      <c r="MC103" s="138"/>
      <c r="MD103" s="138"/>
      <c r="ME103" s="174">
        <f t="shared" si="242"/>
        <v>0</v>
      </c>
      <c r="MF103" s="238"/>
      <c r="MG103" s="231"/>
      <c r="MH103" s="231"/>
      <c r="MI103" s="182">
        <f t="shared" si="243"/>
        <v>0</v>
      </c>
      <c r="MJ103" s="239"/>
      <c r="MK103" s="231"/>
      <c r="ML103" s="231"/>
      <c r="MM103" s="182">
        <f t="shared" si="244"/>
        <v>0</v>
      </c>
      <c r="MN103" s="239"/>
      <c r="MO103" s="138"/>
      <c r="MP103" s="138"/>
      <c r="MQ103" s="174">
        <f t="shared" si="245"/>
        <v>0</v>
      </c>
      <c r="MR103" s="238"/>
      <c r="MS103" s="138"/>
      <c r="MT103" s="138"/>
      <c r="MU103" s="174">
        <f t="shared" si="246"/>
        <v>0</v>
      </c>
      <c r="MV103" s="238"/>
      <c r="MW103" s="138"/>
      <c r="MX103" s="138"/>
      <c r="MY103" s="174">
        <f t="shared" si="247"/>
        <v>0</v>
      </c>
      <c r="MZ103" s="238"/>
      <c r="NA103" s="240"/>
      <c r="NB103" s="240"/>
      <c r="NC103" s="201">
        <f t="shared" si="271"/>
        <v>0</v>
      </c>
      <c r="ND103" s="241"/>
      <c r="NE103" s="240"/>
      <c r="NF103" s="240"/>
      <c r="NG103" s="201">
        <f t="shared" si="272"/>
        <v>0</v>
      </c>
      <c r="NH103" s="241"/>
      <c r="NI103" s="240"/>
      <c r="NJ103" s="240"/>
      <c r="NK103" s="201">
        <f t="shared" si="273"/>
        <v>0</v>
      </c>
      <c r="NL103" s="241"/>
      <c r="NM103" s="240"/>
      <c r="NN103" s="240"/>
      <c r="NO103" s="201">
        <f t="shared" si="274"/>
        <v>0</v>
      </c>
      <c r="NP103" s="241"/>
      <c r="NQ103" s="234"/>
      <c r="NR103" s="234"/>
      <c r="NS103" s="189">
        <f t="shared" si="275"/>
        <v>0</v>
      </c>
      <c r="NT103" s="242"/>
      <c r="NU103" s="234"/>
      <c r="NV103" s="234"/>
      <c r="NW103" s="189">
        <f t="shared" si="248"/>
        <v>0</v>
      </c>
      <c r="NX103" s="242"/>
      <c r="NY103" s="234"/>
      <c r="NZ103" s="234"/>
      <c r="OA103" s="189">
        <f t="shared" si="249"/>
        <v>0</v>
      </c>
      <c r="OB103" s="242"/>
      <c r="OC103" s="234"/>
      <c r="OD103" s="234"/>
      <c r="OE103" s="189">
        <f t="shared" si="250"/>
        <v>0</v>
      </c>
      <c r="OF103" s="242"/>
      <c r="OG103" s="234"/>
      <c r="OH103" s="234"/>
      <c r="OI103" s="189">
        <f t="shared" si="251"/>
        <v>0</v>
      </c>
      <c r="OJ103" s="242"/>
      <c r="OK103" s="234"/>
      <c r="OL103" s="234"/>
      <c r="OM103" s="189">
        <f t="shared" si="252"/>
        <v>0</v>
      </c>
      <c r="ON103" s="242"/>
      <c r="OO103" s="234"/>
      <c r="OP103" s="234"/>
      <c r="OQ103" s="189">
        <f t="shared" si="276"/>
        <v>0</v>
      </c>
      <c r="OR103" s="242"/>
      <c r="OS103" s="234"/>
      <c r="OT103" s="234"/>
      <c r="OU103" s="189">
        <f t="shared" si="301"/>
        <v>0</v>
      </c>
      <c r="OV103" s="242"/>
      <c r="OW103" s="234"/>
      <c r="OX103" s="234"/>
      <c r="OY103" s="189">
        <f t="shared" si="302"/>
        <v>0</v>
      </c>
      <c r="OZ103" s="242"/>
      <c r="PA103" s="234"/>
      <c r="PB103" s="234"/>
      <c r="PC103" s="189">
        <f t="shared" si="303"/>
        <v>0</v>
      </c>
      <c r="PD103" s="242"/>
      <c r="PE103" s="234"/>
      <c r="PF103" s="234"/>
      <c r="PG103" s="189">
        <f t="shared" si="304"/>
        <v>0</v>
      </c>
      <c r="PH103" s="242"/>
      <c r="PI103" s="234"/>
      <c r="PJ103" s="234"/>
      <c r="PK103" s="189">
        <f t="shared" si="305"/>
        <v>0</v>
      </c>
      <c r="PL103" s="242"/>
      <c r="PM103" s="234"/>
      <c r="PN103" s="234"/>
      <c r="PO103" s="189">
        <f t="shared" si="306"/>
        <v>0</v>
      </c>
      <c r="PP103" s="242"/>
      <c r="PQ103" s="234"/>
      <c r="PR103" s="234"/>
      <c r="PS103" s="189">
        <f t="shared" si="307"/>
        <v>0</v>
      </c>
      <c r="PT103" s="242"/>
      <c r="PU103" s="234"/>
      <c r="PV103" s="234"/>
      <c r="PW103" s="189">
        <f t="shared" si="308"/>
        <v>0</v>
      </c>
      <c r="PX103" s="242"/>
      <c r="PY103" s="234"/>
      <c r="PZ103" s="234"/>
      <c r="QA103" s="189">
        <f t="shared" si="309"/>
        <v>0</v>
      </c>
      <c r="QB103" s="242"/>
      <c r="QC103" s="234"/>
      <c r="QD103" s="234"/>
      <c r="QE103" s="189">
        <f t="shared" si="310"/>
        <v>0</v>
      </c>
      <c r="QF103" s="242"/>
      <c r="QG103" s="234"/>
      <c r="QH103" s="234"/>
      <c r="QI103" s="189">
        <f t="shared" si="311"/>
        <v>0</v>
      </c>
      <c r="QJ103" s="242"/>
      <c r="QK103" s="234"/>
      <c r="QL103" s="234"/>
      <c r="QM103" s="189">
        <f t="shared" si="312"/>
        <v>0</v>
      </c>
      <c r="QN103" s="242"/>
      <c r="QO103" s="234"/>
      <c r="QP103" s="234"/>
      <c r="QQ103" s="189">
        <f t="shared" si="313"/>
        <v>0</v>
      </c>
      <c r="QR103" s="242"/>
      <c r="QS103" s="203"/>
      <c r="QT103" s="234"/>
      <c r="QU103" s="189">
        <f t="shared" si="314"/>
        <v>0</v>
      </c>
      <c r="QV103" s="242"/>
      <c r="QW103" s="203"/>
      <c r="QX103" s="234"/>
      <c r="QY103" s="189">
        <f t="shared" si="315"/>
        <v>0</v>
      </c>
      <c r="QZ103" s="242"/>
      <c r="RA103" s="203"/>
      <c r="RB103" s="234"/>
      <c r="RC103" s="189">
        <f t="shared" si="316"/>
        <v>0</v>
      </c>
      <c r="RD103" s="242"/>
      <c r="RE103" s="203"/>
      <c r="RF103" s="234"/>
      <c r="RG103" s="189">
        <f t="shared" si="317"/>
        <v>0</v>
      </c>
      <c r="RH103" s="242"/>
      <c r="RI103" s="203"/>
      <c r="RJ103" s="234"/>
      <c r="RK103" s="189">
        <f t="shared" si="318"/>
        <v>0</v>
      </c>
      <c r="RL103" s="242"/>
      <c r="RM103" s="203"/>
      <c r="RN103" s="234"/>
      <c r="RO103" s="189">
        <f t="shared" si="319"/>
        <v>0</v>
      </c>
      <c r="RP103" s="242"/>
      <c r="RQ103" s="203"/>
      <c r="RR103" s="234"/>
      <c r="RS103" s="189">
        <f t="shared" si="320"/>
        <v>0</v>
      </c>
      <c r="RT103" s="242"/>
      <c r="RU103" s="203"/>
      <c r="RV103" s="234"/>
      <c r="RW103" s="189">
        <f t="shared" si="321"/>
        <v>0</v>
      </c>
      <c r="RX103" s="242"/>
      <c r="RY103" s="203"/>
      <c r="RZ103" s="234"/>
      <c r="SA103" s="189">
        <f t="shared" si="253"/>
        <v>0</v>
      </c>
      <c r="SB103" s="242"/>
      <c r="SC103" s="203"/>
      <c r="SD103" s="234"/>
      <c r="SE103" s="189">
        <f t="shared" si="254"/>
        <v>0</v>
      </c>
      <c r="SF103" s="242"/>
      <c r="SG103" s="203"/>
      <c r="SH103" s="234"/>
      <c r="SI103" s="189">
        <f t="shared" si="255"/>
        <v>0</v>
      </c>
      <c r="SJ103" s="242"/>
      <c r="SK103" s="203"/>
      <c r="SL103" s="234"/>
      <c r="SM103" s="189">
        <f t="shared" si="256"/>
        <v>0</v>
      </c>
      <c r="SN103" s="242"/>
      <c r="SO103" s="203"/>
      <c r="SP103" s="234"/>
      <c r="SQ103" s="189">
        <f t="shared" si="257"/>
        <v>0</v>
      </c>
      <c r="SR103" s="242"/>
      <c r="SS103" s="203"/>
      <c r="ST103" s="234"/>
      <c r="SU103" s="189">
        <f t="shared" si="258"/>
        <v>0</v>
      </c>
      <c r="SV103" s="242"/>
      <c r="SW103" s="203"/>
      <c r="SX103" s="234"/>
      <c r="SY103" s="189">
        <f t="shared" si="259"/>
        <v>0</v>
      </c>
      <c r="SZ103" s="242"/>
      <c r="TA103" s="203"/>
      <c r="TB103" s="234"/>
      <c r="TC103" s="189">
        <f t="shared" si="260"/>
        <v>0</v>
      </c>
      <c r="TD103" s="242"/>
      <c r="TE103" s="204">
        <f t="shared" si="261"/>
        <v>0</v>
      </c>
      <c r="TF103" s="205">
        <f t="shared" si="262"/>
        <v>0</v>
      </c>
      <c r="TG103" s="123"/>
      <c r="TH103" s="204">
        <f t="shared" si="263"/>
        <v>0</v>
      </c>
      <c r="TI103" s="205">
        <f t="shared" si="264"/>
        <v>0</v>
      </c>
      <c r="TJ103" s="124"/>
      <c r="TK103" s="204">
        <f t="shared" si="265"/>
        <v>0</v>
      </c>
      <c r="TL103" s="205">
        <f t="shared" si="266"/>
        <v>0</v>
      </c>
      <c r="TM103" s="124"/>
      <c r="TN103" s="204">
        <f t="shared" si="267"/>
        <v>0</v>
      </c>
      <c r="TO103" s="205">
        <f t="shared" si="268"/>
        <v>0</v>
      </c>
    </row>
    <row r="104" spans="1:535" ht="24" hidden="1" customHeight="1" x14ac:dyDescent="0.45">
      <c r="A104" s="207">
        <v>100</v>
      </c>
      <c r="B104" s="300" t="s">
        <v>386</v>
      </c>
      <c r="C104" s="127" t="s">
        <v>122</v>
      </c>
      <c r="D104" s="211">
        <v>0</v>
      </c>
      <c r="E104" s="282"/>
      <c r="F104" s="129"/>
      <c r="G104" s="211">
        <f t="shared" si="322"/>
        <v>0</v>
      </c>
      <c r="H104" s="130"/>
      <c r="I104" s="282"/>
      <c r="J104" s="129"/>
      <c r="K104" s="211">
        <v>0</v>
      </c>
      <c r="L104" s="130"/>
      <c r="M104" s="282"/>
      <c r="N104" s="129"/>
      <c r="O104" s="211">
        <v>0</v>
      </c>
      <c r="P104" s="131"/>
      <c r="Q104" s="282"/>
      <c r="R104" s="129"/>
      <c r="S104" s="211">
        <v>0</v>
      </c>
      <c r="T104" s="130"/>
      <c r="U104" s="133"/>
      <c r="V104" s="246"/>
      <c r="W104" s="165">
        <f t="shared" si="298"/>
        <v>0</v>
      </c>
      <c r="X104" s="136"/>
      <c r="Y104" s="136"/>
      <c r="Z104" s="165">
        <f t="shared" si="162"/>
        <v>0</v>
      </c>
      <c r="AA104" s="137"/>
      <c r="AB104" s="138"/>
      <c r="AC104" s="169">
        <f t="shared" si="163"/>
        <v>0</v>
      </c>
      <c r="AD104" s="137"/>
      <c r="AE104" s="138"/>
      <c r="AF104" s="169">
        <f t="shared" si="164"/>
        <v>0</v>
      </c>
      <c r="AG104" s="138"/>
      <c r="AH104" s="138"/>
      <c r="AI104" s="170">
        <f t="shared" si="165"/>
        <v>0</v>
      </c>
      <c r="AJ104" s="137"/>
      <c r="AK104" s="137"/>
      <c r="AL104" s="141"/>
      <c r="AM104" s="172">
        <f t="shared" si="166"/>
        <v>0</v>
      </c>
      <c r="AN104" s="137"/>
      <c r="AO104" s="141"/>
      <c r="AP104" s="141"/>
      <c r="AQ104" s="172">
        <f t="shared" si="167"/>
        <v>0</v>
      </c>
      <c r="AR104" s="141"/>
      <c r="AS104" s="137"/>
      <c r="AT104" s="141"/>
      <c r="AU104" s="172">
        <f t="shared" si="168"/>
        <v>0</v>
      </c>
      <c r="AV104" s="138"/>
      <c r="AW104" s="138"/>
      <c r="AX104" s="138"/>
      <c r="AY104" s="169">
        <f t="shared" si="169"/>
        <v>0</v>
      </c>
      <c r="AZ104" s="138"/>
      <c r="BA104" s="138"/>
      <c r="BB104" s="169">
        <f t="shared" si="170"/>
        <v>0</v>
      </c>
      <c r="BC104" s="138"/>
      <c r="BD104" s="138"/>
      <c r="BE104" s="169">
        <f t="shared" si="171"/>
        <v>0</v>
      </c>
      <c r="BF104" s="138"/>
      <c r="BG104" s="138"/>
      <c r="BH104" s="174">
        <f t="shared" si="152"/>
        <v>0</v>
      </c>
      <c r="BI104" s="138"/>
      <c r="BJ104" s="138"/>
      <c r="BK104" s="174">
        <f t="shared" si="172"/>
        <v>0</v>
      </c>
      <c r="BL104" s="138"/>
      <c r="BM104" s="138"/>
      <c r="BN104" s="174">
        <f t="shared" si="173"/>
        <v>0</v>
      </c>
      <c r="BO104" s="138"/>
      <c r="BP104" s="138"/>
      <c r="BQ104" s="174">
        <f t="shared" si="174"/>
        <v>0</v>
      </c>
      <c r="BR104" s="138"/>
      <c r="BS104" s="138"/>
      <c r="BT104" s="174">
        <f t="shared" si="323"/>
        <v>0</v>
      </c>
      <c r="BU104" s="138"/>
      <c r="BV104" s="138"/>
      <c r="BW104" s="174">
        <f t="shared" si="175"/>
        <v>0</v>
      </c>
      <c r="BX104" s="138"/>
      <c r="BY104" s="138"/>
      <c r="BZ104" s="174">
        <f t="shared" si="176"/>
        <v>0</v>
      </c>
      <c r="CA104" s="138"/>
      <c r="CB104" s="138"/>
      <c r="CC104" s="175">
        <f t="shared" si="177"/>
        <v>0</v>
      </c>
      <c r="CD104" s="141"/>
      <c r="CE104" s="141"/>
      <c r="CF104" s="176">
        <f t="shared" si="178"/>
        <v>0</v>
      </c>
      <c r="CG104" s="141"/>
      <c r="CH104" s="141"/>
      <c r="CI104" s="176">
        <f t="shared" si="179"/>
        <v>0</v>
      </c>
      <c r="CJ104" s="141"/>
      <c r="CK104" s="141"/>
      <c r="CL104" s="177">
        <f t="shared" si="180"/>
        <v>0</v>
      </c>
      <c r="CM104" s="141"/>
      <c r="CN104" s="141"/>
      <c r="CO104" s="141"/>
      <c r="CP104" s="177">
        <f t="shared" si="181"/>
        <v>0</v>
      </c>
      <c r="CQ104" s="141"/>
      <c r="CR104" s="141"/>
      <c r="CS104" s="141"/>
      <c r="CT104" s="176">
        <f t="shared" si="182"/>
        <v>0</v>
      </c>
      <c r="CU104" s="230"/>
      <c r="CV104" s="141"/>
      <c r="CW104" s="141"/>
      <c r="CX104" s="176">
        <f t="shared" si="183"/>
        <v>0</v>
      </c>
      <c r="CY104" s="141"/>
      <c r="CZ104" s="141"/>
      <c r="DA104" s="141"/>
      <c r="DB104" s="176">
        <f t="shared" si="153"/>
        <v>0</v>
      </c>
      <c r="DC104" s="141"/>
      <c r="DD104" s="141"/>
      <c r="DE104" s="175">
        <f t="shared" si="184"/>
        <v>0</v>
      </c>
      <c r="DF104" s="179"/>
      <c r="DG104" s="141"/>
      <c r="DH104" s="141"/>
      <c r="DI104" s="176">
        <f t="shared" si="185"/>
        <v>0</v>
      </c>
      <c r="DJ104" s="180"/>
      <c r="DK104" s="180"/>
      <c r="DL104" s="176">
        <f t="shared" si="186"/>
        <v>0</v>
      </c>
      <c r="DM104" s="141"/>
      <c r="DN104" s="141"/>
      <c r="DO104" s="177">
        <f t="shared" si="187"/>
        <v>0</v>
      </c>
      <c r="DP104" s="137"/>
      <c r="DQ104" s="141"/>
      <c r="DR104" s="141"/>
      <c r="DS104" s="177">
        <f t="shared" si="188"/>
        <v>0</v>
      </c>
      <c r="DT104" s="137"/>
      <c r="DU104" s="141"/>
      <c r="DV104" s="141"/>
      <c r="DW104" s="177">
        <f t="shared" si="189"/>
        <v>0</v>
      </c>
      <c r="DX104" s="141"/>
      <c r="DY104" s="141"/>
      <c r="DZ104" s="177">
        <f t="shared" si="190"/>
        <v>0</v>
      </c>
      <c r="EA104" s="138"/>
      <c r="EB104" s="138"/>
      <c r="EC104" s="175">
        <f t="shared" si="299"/>
        <v>0</v>
      </c>
      <c r="ED104" s="137"/>
      <c r="EE104" s="138"/>
      <c r="EF104" s="138"/>
      <c r="EG104" s="174">
        <f t="shared" si="192"/>
        <v>0</v>
      </c>
      <c r="EH104" s="138"/>
      <c r="EI104" s="138"/>
      <c r="EJ104" s="174">
        <f t="shared" si="193"/>
        <v>0</v>
      </c>
      <c r="EK104" s="231"/>
      <c r="EL104" s="231"/>
      <c r="EM104" s="182">
        <f t="shared" si="194"/>
        <v>0</v>
      </c>
      <c r="EN104" s="137"/>
      <c r="EO104" s="231"/>
      <c r="EP104" s="231"/>
      <c r="EQ104" s="182">
        <f t="shared" si="195"/>
        <v>0</v>
      </c>
      <c r="ER104" s="232"/>
      <c r="ES104" s="232"/>
      <c r="ET104" s="184">
        <f t="shared" si="196"/>
        <v>0</v>
      </c>
      <c r="EU104" s="137"/>
      <c r="EV104" s="232"/>
      <c r="EW104" s="232"/>
      <c r="EX104" s="184">
        <f t="shared" si="197"/>
        <v>0</v>
      </c>
      <c r="EY104" s="233"/>
      <c r="EZ104" s="231"/>
      <c r="FA104" s="231"/>
      <c r="FB104" s="184">
        <f t="shared" si="198"/>
        <v>0</v>
      </c>
      <c r="FC104" s="231"/>
      <c r="FD104" s="231"/>
      <c r="FE104" s="182">
        <f t="shared" si="199"/>
        <v>0</v>
      </c>
      <c r="FF104" s="231"/>
      <c r="FG104" s="231"/>
      <c r="FH104" s="182">
        <f t="shared" si="200"/>
        <v>0</v>
      </c>
      <c r="FI104" s="231"/>
      <c r="FJ104" s="231"/>
      <c r="FK104" s="182">
        <f t="shared" si="201"/>
        <v>0</v>
      </c>
      <c r="FL104" s="231"/>
      <c r="FM104" s="231"/>
      <c r="FN104" s="182">
        <f t="shared" si="202"/>
        <v>0</v>
      </c>
      <c r="FO104" s="137"/>
      <c r="FP104" s="231"/>
      <c r="FQ104" s="231"/>
      <c r="FR104" s="182">
        <f t="shared" si="203"/>
        <v>0</v>
      </c>
      <c r="FS104" s="137"/>
      <c r="FT104" s="231"/>
      <c r="FU104" s="231"/>
      <c r="FV104" s="182">
        <f t="shared" si="204"/>
        <v>0</v>
      </c>
      <c r="FW104" s="137"/>
      <c r="FX104" s="231"/>
      <c r="FY104" s="231"/>
      <c r="FZ104" s="182">
        <f t="shared" si="205"/>
        <v>0</v>
      </c>
      <c r="GA104" s="231"/>
      <c r="GB104" s="231"/>
      <c r="GC104" s="182">
        <f t="shared" si="206"/>
        <v>0</v>
      </c>
      <c r="GD104" s="231"/>
      <c r="GE104" s="231"/>
      <c r="GF104" s="188">
        <f t="shared" si="300"/>
        <v>0</v>
      </c>
      <c r="GG104" s="137"/>
      <c r="GH104" s="231"/>
      <c r="GI104" s="231"/>
      <c r="GJ104" s="188">
        <f t="shared" si="269"/>
        <v>0</v>
      </c>
      <c r="GK104" s="137"/>
      <c r="GL104" s="231"/>
      <c r="GM104" s="231"/>
      <c r="GN104" s="182">
        <f t="shared" si="270"/>
        <v>0</v>
      </c>
      <c r="GO104" s="231"/>
      <c r="GP104" s="231"/>
      <c r="GQ104" s="182">
        <f t="shared" si="208"/>
        <v>0</v>
      </c>
      <c r="GR104" s="231"/>
      <c r="GS104" s="231"/>
      <c r="GT104" s="182">
        <f t="shared" si="209"/>
        <v>0</v>
      </c>
      <c r="GU104" s="231"/>
      <c r="GV104" s="231"/>
      <c r="GW104" s="182">
        <f t="shared" si="210"/>
        <v>0</v>
      </c>
      <c r="GX104" s="231"/>
      <c r="GY104" s="231"/>
      <c r="GZ104" s="182">
        <f t="shared" si="211"/>
        <v>0</v>
      </c>
      <c r="HA104" s="138"/>
      <c r="HB104" s="231"/>
      <c r="HC104" s="182">
        <f t="shared" si="212"/>
        <v>0</v>
      </c>
      <c r="HD104" s="138"/>
      <c r="HE104" s="231"/>
      <c r="HF104" s="182">
        <f t="shared" si="213"/>
        <v>0</v>
      </c>
      <c r="HG104" s="231"/>
      <c r="HH104" s="231"/>
      <c r="HI104" s="182">
        <f t="shared" si="154"/>
        <v>0</v>
      </c>
      <c r="HJ104" s="231"/>
      <c r="HK104" s="231"/>
      <c r="HL104" s="182">
        <f t="shared" si="155"/>
        <v>0</v>
      </c>
      <c r="HM104" s="137"/>
      <c r="HN104" s="231"/>
      <c r="HO104" s="231"/>
      <c r="HP104" s="182">
        <f t="shared" si="214"/>
        <v>0</v>
      </c>
      <c r="HQ104" s="231"/>
      <c r="HR104" s="231"/>
      <c r="HS104" s="231"/>
      <c r="HT104" s="182">
        <f t="shared" si="215"/>
        <v>0</v>
      </c>
      <c r="HU104" s="231"/>
      <c r="HV104" s="231"/>
      <c r="HW104" s="231"/>
      <c r="HX104" s="182">
        <f t="shared" si="216"/>
        <v>0</v>
      </c>
      <c r="HY104" s="231"/>
      <c r="HZ104" s="231"/>
      <c r="IA104" s="182">
        <f t="shared" si="217"/>
        <v>0</v>
      </c>
      <c r="IB104" s="231"/>
      <c r="IC104" s="231"/>
      <c r="ID104" s="182">
        <f t="shared" si="218"/>
        <v>0</v>
      </c>
      <c r="IE104" s="138"/>
      <c r="IF104" s="138"/>
      <c r="IG104" s="175">
        <f t="shared" si="219"/>
        <v>0</v>
      </c>
      <c r="IH104" s="137"/>
      <c r="II104" s="138"/>
      <c r="IJ104" s="138"/>
      <c r="IK104" s="175">
        <f t="shared" si="220"/>
        <v>0</v>
      </c>
      <c r="IL104" s="137"/>
      <c r="IM104" s="231"/>
      <c r="IN104" s="231"/>
      <c r="IO104" s="182">
        <f t="shared" si="221"/>
        <v>0</v>
      </c>
      <c r="IP104" s="231"/>
      <c r="IQ104" s="231"/>
      <c r="IR104" s="182">
        <f t="shared" si="156"/>
        <v>0</v>
      </c>
      <c r="IS104" s="231"/>
      <c r="IT104" s="231"/>
      <c r="IU104" s="182">
        <f t="shared" si="157"/>
        <v>0</v>
      </c>
      <c r="IV104" s="231"/>
      <c r="IW104" s="231"/>
      <c r="IX104" s="182">
        <f t="shared" si="158"/>
        <v>0</v>
      </c>
      <c r="IY104" s="234"/>
      <c r="IZ104" s="234"/>
      <c r="JA104" s="189">
        <f t="shared" si="159"/>
        <v>0</v>
      </c>
      <c r="JB104" s="234"/>
      <c r="JC104" s="234"/>
      <c r="JD104" s="189">
        <f t="shared" si="222"/>
        <v>0</v>
      </c>
      <c r="JE104" s="234"/>
      <c r="JF104" s="234"/>
      <c r="JG104" s="189">
        <f t="shared" si="223"/>
        <v>0</v>
      </c>
      <c r="JH104" s="141"/>
      <c r="JI104" s="141"/>
      <c r="JJ104" s="190">
        <f t="shared" si="224"/>
        <v>0</v>
      </c>
      <c r="JK104" s="137"/>
      <c r="JL104" s="141"/>
      <c r="JM104" s="141"/>
      <c r="JN104" s="190">
        <f t="shared" si="225"/>
        <v>0</v>
      </c>
      <c r="JO104" s="137"/>
      <c r="JP104" s="235"/>
      <c r="JQ104" s="235"/>
      <c r="JR104" s="191">
        <f t="shared" si="226"/>
        <v>0</v>
      </c>
      <c r="JS104" s="155"/>
      <c r="JT104" s="236"/>
      <c r="JU104" s="236"/>
      <c r="JV104" s="194">
        <f t="shared" si="227"/>
        <v>0</v>
      </c>
      <c r="JW104" s="235"/>
      <c r="JX104" s="235"/>
      <c r="JY104" s="194">
        <f t="shared" si="228"/>
        <v>0</v>
      </c>
      <c r="JZ104" s="138"/>
      <c r="KA104" s="138"/>
      <c r="KB104" s="190">
        <f t="shared" si="229"/>
        <v>0</v>
      </c>
      <c r="KC104" s="155"/>
      <c r="KD104" s="138"/>
      <c r="KE104" s="138"/>
      <c r="KF104" s="190">
        <f t="shared" si="230"/>
        <v>0</v>
      </c>
      <c r="KG104" s="234"/>
      <c r="KH104" s="234"/>
      <c r="KI104" s="191">
        <f t="shared" si="231"/>
        <v>0</v>
      </c>
      <c r="KJ104" s="155"/>
      <c r="KK104" s="234"/>
      <c r="KL104" s="234"/>
      <c r="KM104" s="191">
        <f t="shared" si="232"/>
        <v>0</v>
      </c>
      <c r="KN104" s="155"/>
      <c r="KO104" s="234"/>
      <c r="KP104" s="234"/>
      <c r="KQ104" s="191">
        <f t="shared" si="233"/>
        <v>0</v>
      </c>
      <c r="KR104" s="138"/>
      <c r="KS104" s="138"/>
      <c r="KT104" s="174">
        <f t="shared" si="234"/>
        <v>0</v>
      </c>
      <c r="KU104" s="138"/>
      <c r="KV104" s="138"/>
      <c r="KW104" s="138"/>
      <c r="KX104" s="194">
        <f t="shared" si="235"/>
        <v>0</v>
      </c>
      <c r="KY104" s="236"/>
      <c r="KZ104" s="236"/>
      <c r="LA104" s="236"/>
      <c r="LB104" s="194">
        <f t="shared" si="236"/>
        <v>0</v>
      </c>
      <c r="LC104" s="236"/>
      <c r="LD104" s="236"/>
      <c r="LE104" s="194">
        <f t="shared" si="160"/>
        <v>0</v>
      </c>
      <c r="LF104" s="138"/>
      <c r="LG104" s="138"/>
      <c r="LH104" s="174">
        <f t="shared" si="161"/>
        <v>0</v>
      </c>
      <c r="LI104" s="237"/>
      <c r="LJ104" s="237"/>
      <c r="LK104" s="196">
        <f t="shared" si="237"/>
        <v>0</v>
      </c>
      <c r="LL104" s="138"/>
      <c r="LM104" s="138"/>
      <c r="LN104" s="138"/>
      <c r="LO104" s="174">
        <f t="shared" si="238"/>
        <v>0</v>
      </c>
      <c r="LP104" s="138"/>
      <c r="LQ104" s="138"/>
      <c r="LR104" s="138"/>
      <c r="LS104" s="174">
        <f t="shared" si="239"/>
        <v>0</v>
      </c>
      <c r="LT104" s="238"/>
      <c r="LU104" s="138"/>
      <c r="LV104" s="138"/>
      <c r="LW104" s="174">
        <f t="shared" si="240"/>
        <v>0</v>
      </c>
      <c r="LX104" s="238"/>
      <c r="LY104" s="138"/>
      <c r="LZ104" s="138"/>
      <c r="MA104" s="174">
        <f t="shared" si="241"/>
        <v>0</v>
      </c>
      <c r="MB104" s="238"/>
      <c r="MC104" s="138"/>
      <c r="MD104" s="138"/>
      <c r="ME104" s="174">
        <f t="shared" si="242"/>
        <v>0</v>
      </c>
      <c r="MF104" s="238"/>
      <c r="MG104" s="231"/>
      <c r="MH104" s="231"/>
      <c r="MI104" s="182">
        <f t="shared" si="243"/>
        <v>0</v>
      </c>
      <c r="MJ104" s="239"/>
      <c r="MK104" s="231"/>
      <c r="ML104" s="231"/>
      <c r="MM104" s="182">
        <f t="shared" si="244"/>
        <v>0</v>
      </c>
      <c r="MN104" s="239"/>
      <c r="MO104" s="138"/>
      <c r="MP104" s="138"/>
      <c r="MQ104" s="174">
        <f t="shared" si="245"/>
        <v>0</v>
      </c>
      <c r="MR104" s="238"/>
      <c r="MS104" s="138"/>
      <c r="MT104" s="138"/>
      <c r="MU104" s="174">
        <f t="shared" si="246"/>
        <v>0</v>
      </c>
      <c r="MV104" s="238"/>
      <c r="MW104" s="138"/>
      <c r="MX104" s="138"/>
      <c r="MY104" s="174">
        <f t="shared" si="247"/>
        <v>0</v>
      </c>
      <c r="MZ104" s="238"/>
      <c r="NA104" s="240"/>
      <c r="NB104" s="240"/>
      <c r="NC104" s="201">
        <f t="shared" si="271"/>
        <v>0</v>
      </c>
      <c r="ND104" s="241"/>
      <c r="NE104" s="240"/>
      <c r="NF104" s="240"/>
      <c r="NG104" s="201">
        <f t="shared" si="272"/>
        <v>0</v>
      </c>
      <c r="NH104" s="241"/>
      <c r="NI104" s="240"/>
      <c r="NJ104" s="240"/>
      <c r="NK104" s="201">
        <f t="shared" si="273"/>
        <v>0</v>
      </c>
      <c r="NL104" s="241"/>
      <c r="NM104" s="240"/>
      <c r="NN104" s="240"/>
      <c r="NO104" s="201">
        <f t="shared" si="274"/>
        <v>0</v>
      </c>
      <c r="NP104" s="241"/>
      <c r="NQ104" s="234"/>
      <c r="NR104" s="234"/>
      <c r="NS104" s="189">
        <f t="shared" si="275"/>
        <v>0</v>
      </c>
      <c r="NT104" s="242"/>
      <c r="NU104" s="234"/>
      <c r="NV104" s="234"/>
      <c r="NW104" s="189">
        <f t="shared" si="248"/>
        <v>0</v>
      </c>
      <c r="NX104" s="242"/>
      <c r="NY104" s="234"/>
      <c r="NZ104" s="234"/>
      <c r="OA104" s="189">
        <f t="shared" si="249"/>
        <v>0</v>
      </c>
      <c r="OB104" s="242"/>
      <c r="OC104" s="234"/>
      <c r="OD104" s="234"/>
      <c r="OE104" s="189">
        <f t="shared" si="250"/>
        <v>0</v>
      </c>
      <c r="OF104" s="242"/>
      <c r="OG104" s="234"/>
      <c r="OH104" s="234"/>
      <c r="OI104" s="189">
        <f t="shared" si="251"/>
        <v>0</v>
      </c>
      <c r="OJ104" s="242"/>
      <c r="OK104" s="234"/>
      <c r="OL104" s="234"/>
      <c r="OM104" s="189">
        <f t="shared" si="252"/>
        <v>0</v>
      </c>
      <c r="ON104" s="242"/>
      <c r="OO104" s="234"/>
      <c r="OP104" s="234"/>
      <c r="OQ104" s="189">
        <f t="shared" si="276"/>
        <v>0</v>
      </c>
      <c r="OR104" s="242"/>
      <c r="OS104" s="234"/>
      <c r="OT104" s="234"/>
      <c r="OU104" s="189">
        <f t="shared" si="301"/>
        <v>0</v>
      </c>
      <c r="OV104" s="242"/>
      <c r="OW104" s="234"/>
      <c r="OX104" s="234"/>
      <c r="OY104" s="189">
        <f t="shared" si="302"/>
        <v>0</v>
      </c>
      <c r="OZ104" s="242"/>
      <c r="PA104" s="234"/>
      <c r="PB104" s="234"/>
      <c r="PC104" s="189">
        <f t="shared" si="303"/>
        <v>0</v>
      </c>
      <c r="PD104" s="242"/>
      <c r="PE104" s="234"/>
      <c r="PF104" s="234"/>
      <c r="PG104" s="189">
        <f t="shared" si="304"/>
        <v>0</v>
      </c>
      <c r="PH104" s="242"/>
      <c r="PI104" s="234"/>
      <c r="PJ104" s="234"/>
      <c r="PK104" s="189">
        <f t="shared" si="305"/>
        <v>0</v>
      </c>
      <c r="PL104" s="242"/>
      <c r="PM104" s="234"/>
      <c r="PN104" s="234"/>
      <c r="PO104" s="189">
        <f t="shared" si="306"/>
        <v>0</v>
      </c>
      <c r="PP104" s="242"/>
      <c r="PQ104" s="234"/>
      <c r="PR104" s="234"/>
      <c r="PS104" s="189">
        <f t="shared" si="307"/>
        <v>0</v>
      </c>
      <c r="PT104" s="242"/>
      <c r="PU104" s="234"/>
      <c r="PV104" s="234"/>
      <c r="PW104" s="189">
        <f t="shared" si="308"/>
        <v>0</v>
      </c>
      <c r="PX104" s="242"/>
      <c r="PY104" s="234"/>
      <c r="PZ104" s="234"/>
      <c r="QA104" s="189">
        <f t="shared" si="309"/>
        <v>0</v>
      </c>
      <c r="QB104" s="242"/>
      <c r="QC104" s="234"/>
      <c r="QD104" s="234"/>
      <c r="QE104" s="189">
        <f t="shared" si="310"/>
        <v>0</v>
      </c>
      <c r="QF104" s="242"/>
      <c r="QG104" s="234"/>
      <c r="QH104" s="234"/>
      <c r="QI104" s="189">
        <f t="shared" si="311"/>
        <v>0</v>
      </c>
      <c r="QJ104" s="242"/>
      <c r="QK104" s="234"/>
      <c r="QL104" s="234"/>
      <c r="QM104" s="189">
        <f t="shared" si="312"/>
        <v>0</v>
      </c>
      <c r="QN104" s="242"/>
      <c r="QO104" s="234"/>
      <c r="QP104" s="234"/>
      <c r="QQ104" s="189">
        <f t="shared" si="313"/>
        <v>0</v>
      </c>
      <c r="QR104" s="242"/>
      <c r="QS104" s="203"/>
      <c r="QT104" s="234"/>
      <c r="QU104" s="189">
        <f t="shared" si="314"/>
        <v>0</v>
      </c>
      <c r="QV104" s="242"/>
      <c r="QW104" s="203"/>
      <c r="QX104" s="234"/>
      <c r="QY104" s="189">
        <f t="shared" si="315"/>
        <v>0</v>
      </c>
      <c r="QZ104" s="242"/>
      <c r="RA104" s="203"/>
      <c r="RB104" s="234"/>
      <c r="RC104" s="189">
        <f t="shared" si="316"/>
        <v>0</v>
      </c>
      <c r="RD104" s="242"/>
      <c r="RE104" s="203"/>
      <c r="RF104" s="234"/>
      <c r="RG104" s="189">
        <f t="shared" si="317"/>
        <v>0</v>
      </c>
      <c r="RH104" s="242"/>
      <c r="RI104" s="203"/>
      <c r="RJ104" s="234"/>
      <c r="RK104" s="189">
        <f t="shared" si="318"/>
        <v>0</v>
      </c>
      <c r="RL104" s="242"/>
      <c r="RM104" s="203"/>
      <c r="RN104" s="234"/>
      <c r="RO104" s="189">
        <f t="shared" si="319"/>
        <v>0</v>
      </c>
      <c r="RP104" s="242"/>
      <c r="RQ104" s="203"/>
      <c r="RR104" s="234"/>
      <c r="RS104" s="189">
        <f t="shared" si="320"/>
        <v>0</v>
      </c>
      <c r="RT104" s="242"/>
      <c r="RU104" s="203"/>
      <c r="RV104" s="234"/>
      <c r="RW104" s="189">
        <f t="shared" si="321"/>
        <v>0</v>
      </c>
      <c r="RX104" s="242"/>
      <c r="RY104" s="203"/>
      <c r="RZ104" s="234"/>
      <c r="SA104" s="189">
        <f t="shared" si="253"/>
        <v>0</v>
      </c>
      <c r="SB104" s="242"/>
      <c r="SC104" s="203"/>
      <c r="SD104" s="234"/>
      <c r="SE104" s="189">
        <f t="shared" si="254"/>
        <v>0</v>
      </c>
      <c r="SF104" s="242"/>
      <c r="SG104" s="203"/>
      <c r="SH104" s="234"/>
      <c r="SI104" s="189">
        <f t="shared" si="255"/>
        <v>0</v>
      </c>
      <c r="SJ104" s="242"/>
      <c r="SK104" s="203"/>
      <c r="SL104" s="234"/>
      <c r="SM104" s="189">
        <f t="shared" si="256"/>
        <v>0</v>
      </c>
      <c r="SN104" s="242"/>
      <c r="SO104" s="203"/>
      <c r="SP104" s="234"/>
      <c r="SQ104" s="189">
        <f t="shared" si="257"/>
        <v>0</v>
      </c>
      <c r="SR104" s="242"/>
      <c r="SS104" s="203"/>
      <c r="ST104" s="234"/>
      <c r="SU104" s="189">
        <f t="shared" si="258"/>
        <v>0</v>
      </c>
      <c r="SV104" s="242"/>
      <c r="SW104" s="203"/>
      <c r="SX104" s="234"/>
      <c r="SY104" s="189">
        <f t="shared" si="259"/>
        <v>0</v>
      </c>
      <c r="SZ104" s="242"/>
      <c r="TA104" s="203"/>
      <c r="TB104" s="234"/>
      <c r="TC104" s="189">
        <f t="shared" si="260"/>
        <v>0</v>
      </c>
      <c r="TD104" s="242"/>
      <c r="TE104" s="204">
        <f t="shared" si="261"/>
        <v>0</v>
      </c>
      <c r="TF104" s="205">
        <f t="shared" si="262"/>
        <v>0</v>
      </c>
      <c r="TG104" s="123"/>
      <c r="TH104" s="204">
        <f t="shared" si="263"/>
        <v>0</v>
      </c>
      <c r="TI104" s="205">
        <f t="shared" si="264"/>
        <v>0</v>
      </c>
      <c r="TJ104" s="124"/>
      <c r="TK104" s="204">
        <f t="shared" si="265"/>
        <v>0</v>
      </c>
      <c r="TL104" s="205">
        <f t="shared" si="266"/>
        <v>0</v>
      </c>
      <c r="TM104" s="124"/>
      <c r="TN104" s="204">
        <f t="shared" si="267"/>
        <v>0</v>
      </c>
      <c r="TO104" s="205">
        <f t="shared" si="268"/>
        <v>0</v>
      </c>
    </row>
    <row r="105" spans="1:535" ht="24" hidden="1" customHeight="1" x14ac:dyDescent="0.45">
      <c r="A105" s="207">
        <v>101</v>
      </c>
      <c r="B105" s="300" t="s">
        <v>174</v>
      </c>
      <c r="C105" s="127" t="s">
        <v>122</v>
      </c>
      <c r="D105" s="211">
        <v>0</v>
      </c>
      <c r="E105" s="282"/>
      <c r="F105" s="129"/>
      <c r="G105" s="211">
        <f t="shared" si="322"/>
        <v>0</v>
      </c>
      <c r="H105" s="130"/>
      <c r="I105" s="282"/>
      <c r="J105" s="129"/>
      <c r="K105" s="211">
        <v>0</v>
      </c>
      <c r="L105" s="130"/>
      <c r="M105" s="282"/>
      <c r="N105" s="129"/>
      <c r="O105" s="211">
        <v>0</v>
      </c>
      <c r="P105" s="131"/>
      <c r="Q105" s="282"/>
      <c r="R105" s="129"/>
      <c r="S105" s="211">
        <v>0</v>
      </c>
      <c r="T105" s="130"/>
      <c r="U105" s="133"/>
      <c r="V105" s="246"/>
      <c r="W105" s="165">
        <f t="shared" si="298"/>
        <v>0</v>
      </c>
      <c r="X105" s="136"/>
      <c r="Y105" s="136"/>
      <c r="Z105" s="165">
        <f t="shared" si="162"/>
        <v>0</v>
      </c>
      <c r="AA105" s="137"/>
      <c r="AB105" s="138"/>
      <c r="AC105" s="169">
        <f t="shared" si="163"/>
        <v>0</v>
      </c>
      <c r="AD105" s="137"/>
      <c r="AE105" s="138"/>
      <c r="AF105" s="169">
        <f t="shared" si="164"/>
        <v>0</v>
      </c>
      <c r="AG105" s="138"/>
      <c r="AH105" s="138"/>
      <c r="AI105" s="170">
        <f t="shared" si="165"/>
        <v>0</v>
      </c>
      <c r="AJ105" s="137"/>
      <c r="AK105" s="137"/>
      <c r="AL105" s="141"/>
      <c r="AM105" s="172">
        <f t="shared" si="166"/>
        <v>0</v>
      </c>
      <c r="AN105" s="137"/>
      <c r="AO105" s="141"/>
      <c r="AP105" s="141"/>
      <c r="AQ105" s="172">
        <f t="shared" si="167"/>
        <v>0</v>
      </c>
      <c r="AR105" s="141"/>
      <c r="AS105" s="137"/>
      <c r="AT105" s="141"/>
      <c r="AU105" s="172">
        <f t="shared" si="168"/>
        <v>0</v>
      </c>
      <c r="AV105" s="138"/>
      <c r="AW105" s="138"/>
      <c r="AX105" s="138"/>
      <c r="AY105" s="169">
        <f t="shared" si="169"/>
        <v>0</v>
      </c>
      <c r="AZ105" s="138"/>
      <c r="BA105" s="138"/>
      <c r="BB105" s="169">
        <f t="shared" si="170"/>
        <v>0</v>
      </c>
      <c r="BC105" s="138"/>
      <c r="BD105" s="138"/>
      <c r="BE105" s="169">
        <f t="shared" si="171"/>
        <v>0</v>
      </c>
      <c r="BF105" s="138"/>
      <c r="BG105" s="138"/>
      <c r="BH105" s="174">
        <f t="shared" si="152"/>
        <v>0</v>
      </c>
      <c r="BI105" s="138"/>
      <c r="BJ105" s="138"/>
      <c r="BK105" s="174">
        <f t="shared" si="172"/>
        <v>0</v>
      </c>
      <c r="BL105" s="138"/>
      <c r="BM105" s="138"/>
      <c r="BN105" s="174">
        <f t="shared" si="173"/>
        <v>0</v>
      </c>
      <c r="BO105" s="138"/>
      <c r="BP105" s="138"/>
      <c r="BQ105" s="174">
        <f t="shared" si="174"/>
        <v>0</v>
      </c>
      <c r="BR105" s="138"/>
      <c r="BS105" s="138"/>
      <c r="BT105" s="174">
        <f t="shared" si="323"/>
        <v>0</v>
      </c>
      <c r="BU105" s="138"/>
      <c r="BV105" s="138"/>
      <c r="BW105" s="174">
        <f t="shared" si="175"/>
        <v>0</v>
      </c>
      <c r="BX105" s="138"/>
      <c r="BY105" s="138"/>
      <c r="BZ105" s="174">
        <f t="shared" si="176"/>
        <v>0</v>
      </c>
      <c r="CA105" s="138"/>
      <c r="CB105" s="138"/>
      <c r="CC105" s="175">
        <f t="shared" si="177"/>
        <v>0</v>
      </c>
      <c r="CD105" s="141"/>
      <c r="CE105" s="141"/>
      <c r="CF105" s="176">
        <f t="shared" si="178"/>
        <v>0</v>
      </c>
      <c r="CG105" s="141"/>
      <c r="CH105" s="141"/>
      <c r="CI105" s="176">
        <f t="shared" si="179"/>
        <v>0</v>
      </c>
      <c r="CJ105" s="141"/>
      <c r="CK105" s="141"/>
      <c r="CL105" s="177">
        <f t="shared" si="180"/>
        <v>0</v>
      </c>
      <c r="CM105" s="141"/>
      <c r="CN105" s="141"/>
      <c r="CO105" s="141"/>
      <c r="CP105" s="177">
        <f t="shared" si="181"/>
        <v>0</v>
      </c>
      <c r="CQ105" s="141"/>
      <c r="CR105" s="141"/>
      <c r="CS105" s="141"/>
      <c r="CT105" s="176">
        <f t="shared" si="182"/>
        <v>0</v>
      </c>
      <c r="CU105" s="230"/>
      <c r="CV105" s="141"/>
      <c r="CW105" s="141"/>
      <c r="CX105" s="176">
        <f t="shared" si="183"/>
        <v>0</v>
      </c>
      <c r="CY105" s="141"/>
      <c r="CZ105" s="141"/>
      <c r="DA105" s="141"/>
      <c r="DB105" s="176">
        <f t="shared" si="153"/>
        <v>0</v>
      </c>
      <c r="DC105" s="141"/>
      <c r="DD105" s="141"/>
      <c r="DE105" s="175">
        <f t="shared" si="184"/>
        <v>0</v>
      </c>
      <c r="DF105" s="179"/>
      <c r="DG105" s="141"/>
      <c r="DH105" s="141"/>
      <c r="DI105" s="176">
        <f t="shared" si="185"/>
        <v>0</v>
      </c>
      <c r="DJ105" s="180"/>
      <c r="DK105" s="180"/>
      <c r="DL105" s="176">
        <f t="shared" si="186"/>
        <v>0</v>
      </c>
      <c r="DM105" s="141"/>
      <c r="DN105" s="141"/>
      <c r="DO105" s="177">
        <f t="shared" si="187"/>
        <v>0</v>
      </c>
      <c r="DP105" s="137"/>
      <c r="DQ105" s="141"/>
      <c r="DR105" s="141"/>
      <c r="DS105" s="177">
        <f t="shared" si="188"/>
        <v>0</v>
      </c>
      <c r="DT105" s="137"/>
      <c r="DU105" s="141"/>
      <c r="DV105" s="141"/>
      <c r="DW105" s="177">
        <f t="shared" si="189"/>
        <v>0</v>
      </c>
      <c r="DX105" s="141"/>
      <c r="DY105" s="141"/>
      <c r="DZ105" s="177">
        <f t="shared" si="190"/>
        <v>0</v>
      </c>
      <c r="EA105" s="138"/>
      <c r="EB105" s="138"/>
      <c r="EC105" s="175">
        <f t="shared" si="299"/>
        <v>0</v>
      </c>
      <c r="ED105" s="137"/>
      <c r="EE105" s="138"/>
      <c r="EF105" s="138"/>
      <c r="EG105" s="174">
        <f t="shared" si="192"/>
        <v>0</v>
      </c>
      <c r="EH105" s="138"/>
      <c r="EI105" s="138"/>
      <c r="EJ105" s="174">
        <f t="shared" si="193"/>
        <v>0</v>
      </c>
      <c r="EK105" s="231"/>
      <c r="EL105" s="231"/>
      <c r="EM105" s="182">
        <f t="shared" si="194"/>
        <v>0</v>
      </c>
      <c r="EN105" s="137"/>
      <c r="EO105" s="231"/>
      <c r="EP105" s="231"/>
      <c r="EQ105" s="182">
        <f t="shared" si="195"/>
        <v>0</v>
      </c>
      <c r="ER105" s="232"/>
      <c r="ES105" s="232"/>
      <c r="ET105" s="184">
        <f t="shared" si="196"/>
        <v>0</v>
      </c>
      <c r="EU105" s="137"/>
      <c r="EV105" s="232"/>
      <c r="EW105" s="232"/>
      <c r="EX105" s="184">
        <f t="shared" si="197"/>
        <v>0</v>
      </c>
      <c r="EY105" s="233"/>
      <c r="EZ105" s="231"/>
      <c r="FA105" s="231"/>
      <c r="FB105" s="184">
        <f t="shared" si="198"/>
        <v>0</v>
      </c>
      <c r="FC105" s="231"/>
      <c r="FD105" s="231"/>
      <c r="FE105" s="182">
        <f t="shared" si="199"/>
        <v>0</v>
      </c>
      <c r="FF105" s="231"/>
      <c r="FG105" s="231"/>
      <c r="FH105" s="182">
        <f t="shared" si="200"/>
        <v>0</v>
      </c>
      <c r="FI105" s="231"/>
      <c r="FJ105" s="231"/>
      <c r="FK105" s="182">
        <f t="shared" si="201"/>
        <v>0</v>
      </c>
      <c r="FL105" s="231"/>
      <c r="FM105" s="231"/>
      <c r="FN105" s="182">
        <f t="shared" si="202"/>
        <v>0</v>
      </c>
      <c r="FO105" s="137"/>
      <c r="FP105" s="231"/>
      <c r="FQ105" s="231"/>
      <c r="FR105" s="182">
        <f t="shared" si="203"/>
        <v>0</v>
      </c>
      <c r="FS105" s="137"/>
      <c r="FT105" s="231"/>
      <c r="FU105" s="231"/>
      <c r="FV105" s="182">
        <f t="shared" si="204"/>
        <v>0</v>
      </c>
      <c r="FW105" s="137"/>
      <c r="FX105" s="231"/>
      <c r="FY105" s="231"/>
      <c r="FZ105" s="182">
        <f t="shared" si="205"/>
        <v>0</v>
      </c>
      <c r="GA105" s="231"/>
      <c r="GB105" s="231"/>
      <c r="GC105" s="182">
        <f t="shared" si="206"/>
        <v>0</v>
      </c>
      <c r="GD105" s="231"/>
      <c r="GE105" s="231"/>
      <c r="GF105" s="188">
        <f t="shared" si="300"/>
        <v>0</v>
      </c>
      <c r="GG105" s="137"/>
      <c r="GH105" s="231"/>
      <c r="GI105" s="231"/>
      <c r="GJ105" s="188">
        <f t="shared" si="269"/>
        <v>0</v>
      </c>
      <c r="GK105" s="137"/>
      <c r="GL105" s="231"/>
      <c r="GM105" s="231"/>
      <c r="GN105" s="182">
        <f t="shared" si="270"/>
        <v>0</v>
      </c>
      <c r="GO105" s="231"/>
      <c r="GP105" s="231"/>
      <c r="GQ105" s="182">
        <f t="shared" si="208"/>
        <v>0</v>
      </c>
      <c r="GR105" s="231"/>
      <c r="GS105" s="231"/>
      <c r="GT105" s="182">
        <f t="shared" si="209"/>
        <v>0</v>
      </c>
      <c r="GU105" s="231"/>
      <c r="GV105" s="231"/>
      <c r="GW105" s="182">
        <f t="shared" si="210"/>
        <v>0</v>
      </c>
      <c r="GX105" s="231"/>
      <c r="GY105" s="231"/>
      <c r="GZ105" s="182">
        <f t="shared" si="211"/>
        <v>0</v>
      </c>
      <c r="HA105" s="138"/>
      <c r="HB105" s="231"/>
      <c r="HC105" s="182">
        <f t="shared" si="212"/>
        <v>0</v>
      </c>
      <c r="HD105" s="138"/>
      <c r="HE105" s="231"/>
      <c r="HF105" s="182">
        <f t="shared" si="213"/>
        <v>0</v>
      </c>
      <c r="HG105" s="231"/>
      <c r="HH105" s="231"/>
      <c r="HI105" s="182">
        <f t="shared" si="154"/>
        <v>0</v>
      </c>
      <c r="HJ105" s="231"/>
      <c r="HK105" s="231"/>
      <c r="HL105" s="182">
        <f t="shared" si="155"/>
        <v>0</v>
      </c>
      <c r="HM105" s="137"/>
      <c r="HN105" s="231"/>
      <c r="HO105" s="231"/>
      <c r="HP105" s="182">
        <f t="shared" si="214"/>
        <v>0</v>
      </c>
      <c r="HQ105" s="231"/>
      <c r="HR105" s="231"/>
      <c r="HS105" s="231"/>
      <c r="HT105" s="182">
        <f t="shared" si="215"/>
        <v>0</v>
      </c>
      <c r="HU105" s="231"/>
      <c r="HV105" s="231"/>
      <c r="HW105" s="231"/>
      <c r="HX105" s="182">
        <f t="shared" si="216"/>
        <v>0</v>
      </c>
      <c r="HY105" s="231"/>
      <c r="HZ105" s="231"/>
      <c r="IA105" s="182">
        <f t="shared" si="217"/>
        <v>0</v>
      </c>
      <c r="IB105" s="231"/>
      <c r="IC105" s="231"/>
      <c r="ID105" s="182">
        <f t="shared" si="218"/>
        <v>0</v>
      </c>
      <c r="IE105" s="138"/>
      <c r="IF105" s="138"/>
      <c r="IG105" s="175">
        <f t="shared" si="219"/>
        <v>0</v>
      </c>
      <c r="IH105" s="137"/>
      <c r="II105" s="138"/>
      <c r="IJ105" s="138"/>
      <c r="IK105" s="175">
        <f t="shared" si="220"/>
        <v>0</v>
      </c>
      <c r="IL105" s="137"/>
      <c r="IM105" s="231"/>
      <c r="IN105" s="231"/>
      <c r="IO105" s="182">
        <f t="shared" si="221"/>
        <v>0</v>
      </c>
      <c r="IP105" s="231"/>
      <c r="IQ105" s="231"/>
      <c r="IR105" s="182">
        <f t="shared" si="156"/>
        <v>0</v>
      </c>
      <c r="IS105" s="231"/>
      <c r="IT105" s="231"/>
      <c r="IU105" s="182">
        <f t="shared" si="157"/>
        <v>0</v>
      </c>
      <c r="IV105" s="231"/>
      <c r="IW105" s="231"/>
      <c r="IX105" s="182">
        <f t="shared" si="158"/>
        <v>0</v>
      </c>
      <c r="IY105" s="234"/>
      <c r="IZ105" s="234"/>
      <c r="JA105" s="189">
        <f t="shared" si="159"/>
        <v>0</v>
      </c>
      <c r="JB105" s="234"/>
      <c r="JC105" s="234"/>
      <c r="JD105" s="189">
        <f t="shared" si="222"/>
        <v>0</v>
      </c>
      <c r="JE105" s="234"/>
      <c r="JF105" s="234"/>
      <c r="JG105" s="189">
        <f t="shared" si="223"/>
        <v>0</v>
      </c>
      <c r="JH105" s="141"/>
      <c r="JI105" s="141"/>
      <c r="JJ105" s="190">
        <f t="shared" si="224"/>
        <v>0</v>
      </c>
      <c r="JK105" s="137"/>
      <c r="JL105" s="141"/>
      <c r="JM105" s="141"/>
      <c r="JN105" s="190">
        <f t="shared" si="225"/>
        <v>0</v>
      </c>
      <c r="JO105" s="137"/>
      <c r="JP105" s="235"/>
      <c r="JQ105" s="235"/>
      <c r="JR105" s="191">
        <f t="shared" si="226"/>
        <v>0</v>
      </c>
      <c r="JS105" s="155"/>
      <c r="JT105" s="236"/>
      <c r="JU105" s="236"/>
      <c r="JV105" s="194">
        <f t="shared" si="227"/>
        <v>0</v>
      </c>
      <c r="JW105" s="235"/>
      <c r="JX105" s="235"/>
      <c r="JY105" s="194">
        <f t="shared" si="228"/>
        <v>0</v>
      </c>
      <c r="JZ105" s="138"/>
      <c r="KA105" s="138"/>
      <c r="KB105" s="190">
        <f t="shared" si="229"/>
        <v>0</v>
      </c>
      <c r="KC105" s="155"/>
      <c r="KD105" s="138"/>
      <c r="KE105" s="138"/>
      <c r="KF105" s="190">
        <f t="shared" si="230"/>
        <v>0</v>
      </c>
      <c r="KG105" s="234"/>
      <c r="KH105" s="234"/>
      <c r="KI105" s="191">
        <f t="shared" si="231"/>
        <v>0</v>
      </c>
      <c r="KJ105" s="155"/>
      <c r="KK105" s="234"/>
      <c r="KL105" s="234"/>
      <c r="KM105" s="191">
        <f t="shared" si="232"/>
        <v>0</v>
      </c>
      <c r="KN105" s="155"/>
      <c r="KO105" s="234"/>
      <c r="KP105" s="234"/>
      <c r="KQ105" s="191">
        <f t="shared" si="233"/>
        <v>0</v>
      </c>
      <c r="KR105" s="138"/>
      <c r="KS105" s="138"/>
      <c r="KT105" s="174">
        <f t="shared" si="234"/>
        <v>0</v>
      </c>
      <c r="KU105" s="138"/>
      <c r="KV105" s="138"/>
      <c r="KW105" s="138"/>
      <c r="KX105" s="194">
        <f t="shared" si="235"/>
        <v>0</v>
      </c>
      <c r="KY105" s="236"/>
      <c r="KZ105" s="236"/>
      <c r="LA105" s="236"/>
      <c r="LB105" s="194">
        <f t="shared" si="236"/>
        <v>0</v>
      </c>
      <c r="LC105" s="236"/>
      <c r="LD105" s="236"/>
      <c r="LE105" s="194">
        <f t="shared" si="160"/>
        <v>0</v>
      </c>
      <c r="LF105" s="138"/>
      <c r="LG105" s="138"/>
      <c r="LH105" s="174">
        <f t="shared" si="161"/>
        <v>0</v>
      </c>
      <c r="LI105" s="237"/>
      <c r="LJ105" s="237"/>
      <c r="LK105" s="196">
        <f t="shared" si="237"/>
        <v>0</v>
      </c>
      <c r="LL105" s="138"/>
      <c r="LM105" s="138"/>
      <c r="LN105" s="138"/>
      <c r="LO105" s="174">
        <f t="shared" si="238"/>
        <v>0</v>
      </c>
      <c r="LP105" s="138"/>
      <c r="LQ105" s="138"/>
      <c r="LR105" s="138"/>
      <c r="LS105" s="174">
        <f t="shared" si="239"/>
        <v>0</v>
      </c>
      <c r="LT105" s="238"/>
      <c r="LU105" s="138"/>
      <c r="LV105" s="138"/>
      <c r="LW105" s="174">
        <f t="shared" si="240"/>
        <v>0</v>
      </c>
      <c r="LX105" s="238"/>
      <c r="LY105" s="138"/>
      <c r="LZ105" s="138"/>
      <c r="MA105" s="174">
        <f t="shared" si="241"/>
        <v>0</v>
      </c>
      <c r="MB105" s="238"/>
      <c r="MC105" s="138"/>
      <c r="MD105" s="138"/>
      <c r="ME105" s="174">
        <f t="shared" si="242"/>
        <v>0</v>
      </c>
      <c r="MF105" s="238"/>
      <c r="MG105" s="231"/>
      <c r="MH105" s="231"/>
      <c r="MI105" s="182">
        <f t="shared" si="243"/>
        <v>0</v>
      </c>
      <c r="MJ105" s="239"/>
      <c r="MK105" s="231"/>
      <c r="ML105" s="231"/>
      <c r="MM105" s="182">
        <f t="shared" si="244"/>
        <v>0</v>
      </c>
      <c r="MN105" s="239"/>
      <c r="MO105" s="138"/>
      <c r="MP105" s="138"/>
      <c r="MQ105" s="174">
        <f t="shared" si="245"/>
        <v>0</v>
      </c>
      <c r="MR105" s="238"/>
      <c r="MS105" s="138"/>
      <c r="MT105" s="138"/>
      <c r="MU105" s="174">
        <f t="shared" si="246"/>
        <v>0</v>
      </c>
      <c r="MV105" s="238"/>
      <c r="MW105" s="138"/>
      <c r="MX105" s="138"/>
      <c r="MY105" s="174">
        <f t="shared" si="247"/>
        <v>0</v>
      </c>
      <c r="MZ105" s="238"/>
      <c r="NA105" s="240"/>
      <c r="NB105" s="240"/>
      <c r="NC105" s="201">
        <f t="shared" si="271"/>
        <v>0</v>
      </c>
      <c r="ND105" s="241"/>
      <c r="NE105" s="240"/>
      <c r="NF105" s="240"/>
      <c r="NG105" s="201">
        <f t="shared" si="272"/>
        <v>0</v>
      </c>
      <c r="NH105" s="241"/>
      <c r="NI105" s="240"/>
      <c r="NJ105" s="240"/>
      <c r="NK105" s="201">
        <f t="shared" si="273"/>
        <v>0</v>
      </c>
      <c r="NL105" s="241"/>
      <c r="NM105" s="240"/>
      <c r="NN105" s="240"/>
      <c r="NO105" s="201">
        <f t="shared" si="274"/>
        <v>0</v>
      </c>
      <c r="NP105" s="241"/>
      <c r="NQ105" s="234"/>
      <c r="NR105" s="234"/>
      <c r="NS105" s="189">
        <f t="shared" si="275"/>
        <v>0</v>
      </c>
      <c r="NT105" s="242"/>
      <c r="NU105" s="234"/>
      <c r="NV105" s="234"/>
      <c r="NW105" s="189">
        <f t="shared" si="248"/>
        <v>0</v>
      </c>
      <c r="NX105" s="242"/>
      <c r="NY105" s="234"/>
      <c r="NZ105" s="234"/>
      <c r="OA105" s="189">
        <f t="shared" si="249"/>
        <v>0</v>
      </c>
      <c r="OB105" s="242"/>
      <c r="OC105" s="234"/>
      <c r="OD105" s="234"/>
      <c r="OE105" s="189">
        <f t="shared" si="250"/>
        <v>0</v>
      </c>
      <c r="OF105" s="242"/>
      <c r="OG105" s="234"/>
      <c r="OH105" s="234"/>
      <c r="OI105" s="189">
        <f t="shared" si="251"/>
        <v>0</v>
      </c>
      <c r="OJ105" s="242"/>
      <c r="OK105" s="234"/>
      <c r="OL105" s="234"/>
      <c r="OM105" s="189">
        <f t="shared" si="252"/>
        <v>0</v>
      </c>
      <c r="ON105" s="242"/>
      <c r="OO105" s="234"/>
      <c r="OP105" s="234"/>
      <c r="OQ105" s="189">
        <f t="shared" si="276"/>
        <v>0</v>
      </c>
      <c r="OR105" s="242"/>
      <c r="OS105" s="234"/>
      <c r="OT105" s="234"/>
      <c r="OU105" s="189">
        <f t="shared" si="301"/>
        <v>0</v>
      </c>
      <c r="OV105" s="242"/>
      <c r="OW105" s="234"/>
      <c r="OX105" s="234"/>
      <c r="OY105" s="189">
        <f t="shared" si="302"/>
        <v>0</v>
      </c>
      <c r="OZ105" s="242"/>
      <c r="PA105" s="234"/>
      <c r="PB105" s="234"/>
      <c r="PC105" s="189">
        <f t="shared" si="303"/>
        <v>0</v>
      </c>
      <c r="PD105" s="242"/>
      <c r="PE105" s="234"/>
      <c r="PF105" s="234"/>
      <c r="PG105" s="189">
        <f t="shared" si="304"/>
        <v>0</v>
      </c>
      <c r="PH105" s="242"/>
      <c r="PI105" s="234"/>
      <c r="PJ105" s="234"/>
      <c r="PK105" s="189">
        <f t="shared" si="305"/>
        <v>0</v>
      </c>
      <c r="PL105" s="242"/>
      <c r="PM105" s="234"/>
      <c r="PN105" s="234"/>
      <c r="PO105" s="189">
        <f t="shared" si="306"/>
        <v>0</v>
      </c>
      <c r="PP105" s="242"/>
      <c r="PQ105" s="234"/>
      <c r="PR105" s="234"/>
      <c r="PS105" s="189">
        <f t="shared" si="307"/>
        <v>0</v>
      </c>
      <c r="PT105" s="242"/>
      <c r="PU105" s="234"/>
      <c r="PV105" s="234"/>
      <c r="PW105" s="189">
        <f t="shared" si="308"/>
        <v>0</v>
      </c>
      <c r="PX105" s="242"/>
      <c r="PY105" s="234"/>
      <c r="PZ105" s="234"/>
      <c r="QA105" s="189">
        <f t="shared" si="309"/>
        <v>0</v>
      </c>
      <c r="QB105" s="242"/>
      <c r="QC105" s="234"/>
      <c r="QD105" s="234"/>
      <c r="QE105" s="189">
        <f t="shared" si="310"/>
        <v>0</v>
      </c>
      <c r="QF105" s="242"/>
      <c r="QG105" s="234"/>
      <c r="QH105" s="234"/>
      <c r="QI105" s="189">
        <f t="shared" si="311"/>
        <v>0</v>
      </c>
      <c r="QJ105" s="242"/>
      <c r="QK105" s="234"/>
      <c r="QL105" s="234"/>
      <c r="QM105" s="189">
        <f t="shared" si="312"/>
        <v>0</v>
      </c>
      <c r="QN105" s="242"/>
      <c r="QO105" s="234"/>
      <c r="QP105" s="234"/>
      <c r="QQ105" s="189">
        <f t="shared" si="313"/>
        <v>0</v>
      </c>
      <c r="QR105" s="242"/>
      <c r="QS105" s="203"/>
      <c r="QT105" s="234"/>
      <c r="QU105" s="189">
        <f t="shared" si="314"/>
        <v>0</v>
      </c>
      <c r="QV105" s="242"/>
      <c r="QW105" s="203"/>
      <c r="QX105" s="234"/>
      <c r="QY105" s="189">
        <f t="shared" si="315"/>
        <v>0</v>
      </c>
      <c r="QZ105" s="242"/>
      <c r="RA105" s="203"/>
      <c r="RB105" s="234"/>
      <c r="RC105" s="189">
        <f t="shared" si="316"/>
        <v>0</v>
      </c>
      <c r="RD105" s="242"/>
      <c r="RE105" s="203"/>
      <c r="RF105" s="234"/>
      <c r="RG105" s="189">
        <f t="shared" si="317"/>
        <v>0</v>
      </c>
      <c r="RH105" s="242"/>
      <c r="RI105" s="203"/>
      <c r="RJ105" s="234"/>
      <c r="RK105" s="189">
        <f t="shared" si="318"/>
        <v>0</v>
      </c>
      <c r="RL105" s="242"/>
      <c r="RM105" s="203"/>
      <c r="RN105" s="234"/>
      <c r="RO105" s="189">
        <f t="shared" si="319"/>
        <v>0</v>
      </c>
      <c r="RP105" s="242"/>
      <c r="RQ105" s="203"/>
      <c r="RR105" s="234"/>
      <c r="RS105" s="189">
        <f t="shared" si="320"/>
        <v>0</v>
      </c>
      <c r="RT105" s="242"/>
      <c r="RU105" s="203"/>
      <c r="RV105" s="234"/>
      <c r="RW105" s="189">
        <f t="shared" si="321"/>
        <v>0</v>
      </c>
      <c r="RX105" s="242"/>
      <c r="RY105" s="203"/>
      <c r="RZ105" s="234"/>
      <c r="SA105" s="189">
        <f t="shared" si="253"/>
        <v>0</v>
      </c>
      <c r="SB105" s="242"/>
      <c r="SC105" s="203"/>
      <c r="SD105" s="234"/>
      <c r="SE105" s="189">
        <f t="shared" si="254"/>
        <v>0</v>
      </c>
      <c r="SF105" s="242"/>
      <c r="SG105" s="203"/>
      <c r="SH105" s="234"/>
      <c r="SI105" s="189">
        <f t="shared" si="255"/>
        <v>0</v>
      </c>
      <c r="SJ105" s="242"/>
      <c r="SK105" s="203"/>
      <c r="SL105" s="234"/>
      <c r="SM105" s="189">
        <f t="shared" si="256"/>
        <v>0</v>
      </c>
      <c r="SN105" s="242"/>
      <c r="SO105" s="203"/>
      <c r="SP105" s="234"/>
      <c r="SQ105" s="189">
        <f t="shared" si="257"/>
        <v>0</v>
      </c>
      <c r="SR105" s="242"/>
      <c r="SS105" s="203"/>
      <c r="ST105" s="234"/>
      <c r="SU105" s="189">
        <f t="shared" si="258"/>
        <v>0</v>
      </c>
      <c r="SV105" s="242"/>
      <c r="SW105" s="203"/>
      <c r="SX105" s="234"/>
      <c r="SY105" s="189">
        <f t="shared" si="259"/>
        <v>0</v>
      </c>
      <c r="SZ105" s="242"/>
      <c r="TA105" s="203"/>
      <c r="TB105" s="234"/>
      <c r="TC105" s="189">
        <f t="shared" si="260"/>
        <v>0</v>
      </c>
      <c r="TD105" s="242"/>
      <c r="TE105" s="204">
        <f t="shared" si="261"/>
        <v>0</v>
      </c>
      <c r="TF105" s="205">
        <f t="shared" si="262"/>
        <v>0</v>
      </c>
      <c r="TG105" s="123"/>
      <c r="TH105" s="204">
        <f t="shared" si="263"/>
        <v>0</v>
      </c>
      <c r="TI105" s="205">
        <f t="shared" si="264"/>
        <v>0</v>
      </c>
      <c r="TJ105" s="124"/>
      <c r="TK105" s="204">
        <f t="shared" si="265"/>
        <v>0</v>
      </c>
      <c r="TL105" s="205">
        <f t="shared" si="266"/>
        <v>0</v>
      </c>
      <c r="TM105" s="124"/>
      <c r="TN105" s="204">
        <f t="shared" si="267"/>
        <v>0</v>
      </c>
      <c r="TO105" s="205">
        <f t="shared" si="268"/>
        <v>0</v>
      </c>
    </row>
    <row r="106" spans="1:535" ht="24" hidden="1" customHeight="1" x14ac:dyDescent="0.45">
      <c r="A106" s="207">
        <v>102</v>
      </c>
      <c r="B106" s="300" t="s">
        <v>387</v>
      </c>
      <c r="C106" s="127" t="s">
        <v>122</v>
      </c>
      <c r="D106" s="211">
        <v>0</v>
      </c>
      <c r="E106" s="282"/>
      <c r="F106" s="129"/>
      <c r="G106" s="211">
        <f t="shared" si="322"/>
        <v>0</v>
      </c>
      <c r="H106" s="130"/>
      <c r="I106" s="282"/>
      <c r="J106" s="129"/>
      <c r="K106" s="211">
        <v>0</v>
      </c>
      <c r="L106" s="130"/>
      <c r="M106" s="282"/>
      <c r="N106" s="129"/>
      <c r="O106" s="211">
        <v>0</v>
      </c>
      <c r="P106" s="131"/>
      <c r="Q106" s="282"/>
      <c r="R106" s="129"/>
      <c r="S106" s="211">
        <v>0</v>
      </c>
      <c r="T106" s="130"/>
      <c r="U106" s="133"/>
      <c r="V106" s="246"/>
      <c r="W106" s="165">
        <f t="shared" si="298"/>
        <v>0</v>
      </c>
      <c r="X106" s="136"/>
      <c r="Y106" s="136"/>
      <c r="Z106" s="165">
        <f t="shared" si="162"/>
        <v>0</v>
      </c>
      <c r="AA106" s="137"/>
      <c r="AB106" s="138"/>
      <c r="AC106" s="169">
        <f t="shared" si="163"/>
        <v>0</v>
      </c>
      <c r="AD106" s="137"/>
      <c r="AE106" s="138"/>
      <c r="AF106" s="169">
        <f t="shared" si="164"/>
        <v>0</v>
      </c>
      <c r="AG106" s="138"/>
      <c r="AH106" s="138"/>
      <c r="AI106" s="170">
        <f t="shared" si="165"/>
        <v>0</v>
      </c>
      <c r="AJ106" s="137"/>
      <c r="AK106" s="137"/>
      <c r="AL106" s="141"/>
      <c r="AM106" s="172">
        <f t="shared" si="166"/>
        <v>0</v>
      </c>
      <c r="AN106" s="137"/>
      <c r="AO106" s="141"/>
      <c r="AP106" s="141"/>
      <c r="AQ106" s="172">
        <f t="shared" si="167"/>
        <v>0</v>
      </c>
      <c r="AR106" s="141"/>
      <c r="AS106" s="137"/>
      <c r="AT106" s="141"/>
      <c r="AU106" s="172">
        <f t="shared" si="168"/>
        <v>0</v>
      </c>
      <c r="AV106" s="138"/>
      <c r="AW106" s="138"/>
      <c r="AX106" s="138"/>
      <c r="AY106" s="169">
        <f t="shared" si="169"/>
        <v>0</v>
      </c>
      <c r="AZ106" s="138"/>
      <c r="BA106" s="138"/>
      <c r="BB106" s="169">
        <f t="shared" si="170"/>
        <v>0</v>
      </c>
      <c r="BC106" s="138"/>
      <c r="BD106" s="138"/>
      <c r="BE106" s="169">
        <f t="shared" si="171"/>
        <v>0</v>
      </c>
      <c r="BF106" s="138"/>
      <c r="BG106" s="138"/>
      <c r="BH106" s="174">
        <f t="shared" si="152"/>
        <v>0</v>
      </c>
      <c r="BI106" s="138"/>
      <c r="BJ106" s="138"/>
      <c r="BK106" s="174">
        <f t="shared" si="172"/>
        <v>0</v>
      </c>
      <c r="BL106" s="138"/>
      <c r="BM106" s="138"/>
      <c r="BN106" s="174">
        <f t="shared" si="173"/>
        <v>0</v>
      </c>
      <c r="BO106" s="138"/>
      <c r="BP106" s="138"/>
      <c r="BQ106" s="174">
        <f t="shared" si="174"/>
        <v>0</v>
      </c>
      <c r="BR106" s="138"/>
      <c r="BS106" s="138"/>
      <c r="BT106" s="174">
        <f t="shared" si="323"/>
        <v>0</v>
      </c>
      <c r="BU106" s="138"/>
      <c r="BV106" s="138"/>
      <c r="BW106" s="174">
        <f t="shared" si="175"/>
        <v>0</v>
      </c>
      <c r="BX106" s="138"/>
      <c r="BY106" s="138"/>
      <c r="BZ106" s="174">
        <f t="shared" si="176"/>
        <v>0</v>
      </c>
      <c r="CA106" s="138"/>
      <c r="CB106" s="138"/>
      <c r="CC106" s="175">
        <f t="shared" si="177"/>
        <v>0</v>
      </c>
      <c r="CD106" s="141"/>
      <c r="CE106" s="141"/>
      <c r="CF106" s="176">
        <f t="shared" si="178"/>
        <v>0</v>
      </c>
      <c r="CG106" s="141"/>
      <c r="CH106" s="141"/>
      <c r="CI106" s="176">
        <f t="shared" si="179"/>
        <v>0</v>
      </c>
      <c r="CJ106" s="141"/>
      <c r="CK106" s="141"/>
      <c r="CL106" s="177">
        <f t="shared" si="180"/>
        <v>0</v>
      </c>
      <c r="CM106" s="141"/>
      <c r="CN106" s="141"/>
      <c r="CO106" s="141"/>
      <c r="CP106" s="177">
        <f t="shared" si="181"/>
        <v>0</v>
      </c>
      <c r="CQ106" s="141"/>
      <c r="CR106" s="141"/>
      <c r="CS106" s="141"/>
      <c r="CT106" s="176">
        <f t="shared" si="182"/>
        <v>0</v>
      </c>
      <c r="CU106" s="230"/>
      <c r="CV106" s="141"/>
      <c r="CW106" s="141"/>
      <c r="CX106" s="176">
        <f t="shared" si="183"/>
        <v>0</v>
      </c>
      <c r="CY106" s="141"/>
      <c r="CZ106" s="141"/>
      <c r="DA106" s="141"/>
      <c r="DB106" s="176">
        <f t="shared" si="153"/>
        <v>0</v>
      </c>
      <c r="DC106" s="141"/>
      <c r="DD106" s="141"/>
      <c r="DE106" s="175">
        <f t="shared" si="184"/>
        <v>0</v>
      </c>
      <c r="DF106" s="179"/>
      <c r="DG106" s="141"/>
      <c r="DH106" s="141"/>
      <c r="DI106" s="176">
        <f t="shared" si="185"/>
        <v>0</v>
      </c>
      <c r="DJ106" s="180"/>
      <c r="DK106" s="180"/>
      <c r="DL106" s="176">
        <f t="shared" si="186"/>
        <v>0</v>
      </c>
      <c r="DM106" s="141"/>
      <c r="DN106" s="141"/>
      <c r="DO106" s="177">
        <f t="shared" si="187"/>
        <v>0</v>
      </c>
      <c r="DP106" s="137"/>
      <c r="DQ106" s="141"/>
      <c r="DR106" s="141"/>
      <c r="DS106" s="177">
        <f t="shared" si="188"/>
        <v>0</v>
      </c>
      <c r="DT106" s="137"/>
      <c r="DU106" s="141"/>
      <c r="DV106" s="141"/>
      <c r="DW106" s="177">
        <f t="shared" si="189"/>
        <v>0</v>
      </c>
      <c r="DX106" s="141"/>
      <c r="DY106" s="141"/>
      <c r="DZ106" s="177">
        <f t="shared" si="190"/>
        <v>0</v>
      </c>
      <c r="EA106" s="138"/>
      <c r="EB106" s="138"/>
      <c r="EC106" s="175">
        <f t="shared" si="299"/>
        <v>0</v>
      </c>
      <c r="ED106" s="137"/>
      <c r="EE106" s="138"/>
      <c r="EF106" s="138"/>
      <c r="EG106" s="174">
        <f t="shared" si="192"/>
        <v>0</v>
      </c>
      <c r="EH106" s="138"/>
      <c r="EI106" s="138"/>
      <c r="EJ106" s="174">
        <f t="shared" si="193"/>
        <v>0</v>
      </c>
      <c r="EK106" s="231"/>
      <c r="EL106" s="231"/>
      <c r="EM106" s="182">
        <f t="shared" si="194"/>
        <v>0</v>
      </c>
      <c r="EN106" s="137"/>
      <c r="EO106" s="231"/>
      <c r="EP106" s="231"/>
      <c r="EQ106" s="182">
        <f t="shared" si="195"/>
        <v>0</v>
      </c>
      <c r="ER106" s="232"/>
      <c r="ES106" s="232"/>
      <c r="ET106" s="184">
        <f t="shared" si="196"/>
        <v>0</v>
      </c>
      <c r="EU106" s="137"/>
      <c r="EV106" s="232"/>
      <c r="EW106" s="232"/>
      <c r="EX106" s="184">
        <f t="shared" si="197"/>
        <v>0</v>
      </c>
      <c r="EY106" s="233"/>
      <c r="EZ106" s="231"/>
      <c r="FA106" s="231"/>
      <c r="FB106" s="184">
        <f t="shared" si="198"/>
        <v>0</v>
      </c>
      <c r="FC106" s="231"/>
      <c r="FD106" s="231"/>
      <c r="FE106" s="182">
        <f t="shared" si="199"/>
        <v>0</v>
      </c>
      <c r="FF106" s="231"/>
      <c r="FG106" s="231"/>
      <c r="FH106" s="182">
        <f t="shared" si="200"/>
        <v>0</v>
      </c>
      <c r="FI106" s="231"/>
      <c r="FJ106" s="231"/>
      <c r="FK106" s="182">
        <f t="shared" si="201"/>
        <v>0</v>
      </c>
      <c r="FL106" s="231"/>
      <c r="FM106" s="231"/>
      <c r="FN106" s="182">
        <f t="shared" si="202"/>
        <v>0</v>
      </c>
      <c r="FO106" s="137"/>
      <c r="FP106" s="231"/>
      <c r="FQ106" s="231"/>
      <c r="FR106" s="182">
        <f t="shared" si="203"/>
        <v>0</v>
      </c>
      <c r="FS106" s="137"/>
      <c r="FT106" s="231"/>
      <c r="FU106" s="231"/>
      <c r="FV106" s="182">
        <f t="shared" si="204"/>
        <v>0</v>
      </c>
      <c r="FW106" s="137"/>
      <c r="FX106" s="231"/>
      <c r="FY106" s="231"/>
      <c r="FZ106" s="182">
        <f t="shared" si="205"/>
        <v>0</v>
      </c>
      <c r="GA106" s="231"/>
      <c r="GB106" s="231"/>
      <c r="GC106" s="182">
        <f t="shared" si="206"/>
        <v>0</v>
      </c>
      <c r="GD106" s="231"/>
      <c r="GE106" s="231"/>
      <c r="GF106" s="188">
        <f t="shared" si="300"/>
        <v>0</v>
      </c>
      <c r="GG106" s="137"/>
      <c r="GH106" s="231"/>
      <c r="GI106" s="231"/>
      <c r="GJ106" s="188">
        <f t="shared" si="269"/>
        <v>0</v>
      </c>
      <c r="GK106" s="137"/>
      <c r="GL106" s="231"/>
      <c r="GM106" s="231"/>
      <c r="GN106" s="182">
        <f t="shared" si="270"/>
        <v>0</v>
      </c>
      <c r="GO106" s="231"/>
      <c r="GP106" s="231"/>
      <c r="GQ106" s="182">
        <f t="shared" si="208"/>
        <v>0</v>
      </c>
      <c r="GR106" s="231"/>
      <c r="GS106" s="231"/>
      <c r="GT106" s="182">
        <f t="shared" si="209"/>
        <v>0</v>
      </c>
      <c r="GU106" s="231"/>
      <c r="GV106" s="231"/>
      <c r="GW106" s="182">
        <f t="shared" si="210"/>
        <v>0</v>
      </c>
      <c r="GX106" s="231"/>
      <c r="GY106" s="231"/>
      <c r="GZ106" s="182">
        <f t="shared" si="211"/>
        <v>0</v>
      </c>
      <c r="HA106" s="138"/>
      <c r="HB106" s="231"/>
      <c r="HC106" s="182">
        <f t="shared" si="212"/>
        <v>0</v>
      </c>
      <c r="HD106" s="138"/>
      <c r="HE106" s="231"/>
      <c r="HF106" s="182">
        <f t="shared" si="213"/>
        <v>0</v>
      </c>
      <c r="HG106" s="231"/>
      <c r="HH106" s="231"/>
      <c r="HI106" s="182">
        <f t="shared" si="154"/>
        <v>0</v>
      </c>
      <c r="HJ106" s="231"/>
      <c r="HK106" s="231"/>
      <c r="HL106" s="182">
        <f t="shared" si="155"/>
        <v>0</v>
      </c>
      <c r="HM106" s="137"/>
      <c r="HN106" s="231"/>
      <c r="HO106" s="231"/>
      <c r="HP106" s="182">
        <f t="shared" si="214"/>
        <v>0</v>
      </c>
      <c r="HQ106" s="231"/>
      <c r="HR106" s="231"/>
      <c r="HS106" s="231"/>
      <c r="HT106" s="182">
        <f t="shared" si="215"/>
        <v>0</v>
      </c>
      <c r="HU106" s="231"/>
      <c r="HV106" s="231"/>
      <c r="HW106" s="231"/>
      <c r="HX106" s="182">
        <f t="shared" si="216"/>
        <v>0</v>
      </c>
      <c r="HY106" s="231"/>
      <c r="HZ106" s="231"/>
      <c r="IA106" s="182">
        <f t="shared" si="217"/>
        <v>0</v>
      </c>
      <c r="IB106" s="231"/>
      <c r="IC106" s="231"/>
      <c r="ID106" s="182">
        <f t="shared" si="218"/>
        <v>0</v>
      </c>
      <c r="IE106" s="138"/>
      <c r="IF106" s="138"/>
      <c r="IG106" s="175">
        <f t="shared" si="219"/>
        <v>0</v>
      </c>
      <c r="IH106" s="137"/>
      <c r="II106" s="138"/>
      <c r="IJ106" s="138"/>
      <c r="IK106" s="175">
        <f t="shared" si="220"/>
        <v>0</v>
      </c>
      <c r="IL106" s="137"/>
      <c r="IM106" s="231"/>
      <c r="IN106" s="231"/>
      <c r="IO106" s="182">
        <f t="shared" si="221"/>
        <v>0</v>
      </c>
      <c r="IP106" s="231"/>
      <c r="IQ106" s="231"/>
      <c r="IR106" s="182">
        <f t="shared" si="156"/>
        <v>0</v>
      </c>
      <c r="IS106" s="231"/>
      <c r="IT106" s="231"/>
      <c r="IU106" s="182">
        <f t="shared" si="157"/>
        <v>0</v>
      </c>
      <c r="IV106" s="231"/>
      <c r="IW106" s="231"/>
      <c r="IX106" s="182">
        <f t="shared" si="158"/>
        <v>0</v>
      </c>
      <c r="IY106" s="234"/>
      <c r="IZ106" s="234"/>
      <c r="JA106" s="189">
        <f t="shared" si="159"/>
        <v>0</v>
      </c>
      <c r="JB106" s="234"/>
      <c r="JC106" s="234"/>
      <c r="JD106" s="189">
        <f t="shared" si="222"/>
        <v>0</v>
      </c>
      <c r="JE106" s="234"/>
      <c r="JF106" s="234"/>
      <c r="JG106" s="189">
        <f t="shared" si="223"/>
        <v>0</v>
      </c>
      <c r="JH106" s="141"/>
      <c r="JI106" s="141"/>
      <c r="JJ106" s="190">
        <f t="shared" si="224"/>
        <v>0</v>
      </c>
      <c r="JK106" s="137"/>
      <c r="JL106" s="141"/>
      <c r="JM106" s="141"/>
      <c r="JN106" s="190">
        <f t="shared" si="225"/>
        <v>0</v>
      </c>
      <c r="JO106" s="137"/>
      <c r="JP106" s="235"/>
      <c r="JQ106" s="235"/>
      <c r="JR106" s="191">
        <f t="shared" si="226"/>
        <v>0</v>
      </c>
      <c r="JS106" s="155"/>
      <c r="JT106" s="236"/>
      <c r="JU106" s="236"/>
      <c r="JV106" s="194">
        <f t="shared" si="227"/>
        <v>0</v>
      </c>
      <c r="JW106" s="235"/>
      <c r="JX106" s="235"/>
      <c r="JY106" s="194">
        <f t="shared" si="228"/>
        <v>0</v>
      </c>
      <c r="JZ106" s="138"/>
      <c r="KA106" s="138"/>
      <c r="KB106" s="190">
        <f t="shared" si="229"/>
        <v>0</v>
      </c>
      <c r="KC106" s="155"/>
      <c r="KD106" s="138"/>
      <c r="KE106" s="138"/>
      <c r="KF106" s="190">
        <f t="shared" si="230"/>
        <v>0</v>
      </c>
      <c r="KG106" s="234"/>
      <c r="KH106" s="234"/>
      <c r="KI106" s="191">
        <f t="shared" si="231"/>
        <v>0</v>
      </c>
      <c r="KJ106" s="155"/>
      <c r="KK106" s="234"/>
      <c r="KL106" s="234"/>
      <c r="KM106" s="191">
        <f t="shared" si="232"/>
        <v>0</v>
      </c>
      <c r="KN106" s="155"/>
      <c r="KO106" s="234"/>
      <c r="KP106" s="234"/>
      <c r="KQ106" s="191">
        <f t="shared" si="233"/>
        <v>0</v>
      </c>
      <c r="KR106" s="138"/>
      <c r="KS106" s="138"/>
      <c r="KT106" s="174">
        <f t="shared" si="234"/>
        <v>0</v>
      </c>
      <c r="KU106" s="138"/>
      <c r="KV106" s="138"/>
      <c r="KW106" s="138"/>
      <c r="KX106" s="194">
        <f t="shared" si="235"/>
        <v>0</v>
      </c>
      <c r="KY106" s="236"/>
      <c r="KZ106" s="236"/>
      <c r="LA106" s="236"/>
      <c r="LB106" s="194">
        <f t="shared" si="236"/>
        <v>0</v>
      </c>
      <c r="LC106" s="236"/>
      <c r="LD106" s="236"/>
      <c r="LE106" s="194">
        <f t="shared" si="160"/>
        <v>0</v>
      </c>
      <c r="LF106" s="138"/>
      <c r="LG106" s="138"/>
      <c r="LH106" s="174">
        <f t="shared" si="161"/>
        <v>0</v>
      </c>
      <c r="LI106" s="237"/>
      <c r="LJ106" s="237"/>
      <c r="LK106" s="196">
        <f t="shared" si="237"/>
        <v>0</v>
      </c>
      <c r="LL106" s="138"/>
      <c r="LM106" s="138"/>
      <c r="LN106" s="138"/>
      <c r="LO106" s="174">
        <f t="shared" si="238"/>
        <v>0</v>
      </c>
      <c r="LP106" s="138"/>
      <c r="LQ106" s="138"/>
      <c r="LR106" s="138"/>
      <c r="LS106" s="174">
        <f t="shared" si="239"/>
        <v>0</v>
      </c>
      <c r="LT106" s="238"/>
      <c r="LU106" s="138"/>
      <c r="LV106" s="138"/>
      <c r="LW106" s="174">
        <f t="shared" si="240"/>
        <v>0</v>
      </c>
      <c r="LX106" s="238"/>
      <c r="LY106" s="138"/>
      <c r="LZ106" s="138"/>
      <c r="MA106" s="174">
        <f t="shared" si="241"/>
        <v>0</v>
      </c>
      <c r="MB106" s="238"/>
      <c r="MC106" s="138"/>
      <c r="MD106" s="138"/>
      <c r="ME106" s="174">
        <f t="shared" si="242"/>
        <v>0</v>
      </c>
      <c r="MF106" s="238"/>
      <c r="MG106" s="231"/>
      <c r="MH106" s="231"/>
      <c r="MI106" s="182">
        <f t="shared" si="243"/>
        <v>0</v>
      </c>
      <c r="MJ106" s="239"/>
      <c r="MK106" s="231"/>
      <c r="ML106" s="231"/>
      <c r="MM106" s="182">
        <f t="shared" si="244"/>
        <v>0</v>
      </c>
      <c r="MN106" s="239"/>
      <c r="MO106" s="138"/>
      <c r="MP106" s="138"/>
      <c r="MQ106" s="174">
        <f t="shared" si="245"/>
        <v>0</v>
      </c>
      <c r="MR106" s="238"/>
      <c r="MS106" s="138"/>
      <c r="MT106" s="138"/>
      <c r="MU106" s="174">
        <f t="shared" si="246"/>
        <v>0</v>
      </c>
      <c r="MV106" s="238"/>
      <c r="MW106" s="138"/>
      <c r="MX106" s="138"/>
      <c r="MY106" s="174">
        <f t="shared" si="247"/>
        <v>0</v>
      </c>
      <c r="MZ106" s="238"/>
      <c r="NA106" s="240"/>
      <c r="NB106" s="240"/>
      <c r="NC106" s="201">
        <f t="shared" si="271"/>
        <v>0</v>
      </c>
      <c r="ND106" s="241"/>
      <c r="NE106" s="240"/>
      <c r="NF106" s="240"/>
      <c r="NG106" s="201">
        <f t="shared" si="272"/>
        <v>0</v>
      </c>
      <c r="NH106" s="241"/>
      <c r="NI106" s="240"/>
      <c r="NJ106" s="240"/>
      <c r="NK106" s="201">
        <f t="shared" si="273"/>
        <v>0</v>
      </c>
      <c r="NL106" s="241"/>
      <c r="NM106" s="240"/>
      <c r="NN106" s="240"/>
      <c r="NO106" s="201">
        <f t="shared" si="274"/>
        <v>0</v>
      </c>
      <c r="NP106" s="241"/>
      <c r="NQ106" s="234"/>
      <c r="NR106" s="234"/>
      <c r="NS106" s="189">
        <f t="shared" si="275"/>
        <v>0</v>
      </c>
      <c r="NT106" s="242"/>
      <c r="NU106" s="234"/>
      <c r="NV106" s="234"/>
      <c r="NW106" s="189">
        <f t="shared" si="248"/>
        <v>0</v>
      </c>
      <c r="NX106" s="242"/>
      <c r="NY106" s="234"/>
      <c r="NZ106" s="234"/>
      <c r="OA106" s="189">
        <f t="shared" si="249"/>
        <v>0</v>
      </c>
      <c r="OB106" s="242"/>
      <c r="OC106" s="234"/>
      <c r="OD106" s="234"/>
      <c r="OE106" s="189">
        <f t="shared" si="250"/>
        <v>0</v>
      </c>
      <c r="OF106" s="242"/>
      <c r="OG106" s="234"/>
      <c r="OH106" s="234"/>
      <c r="OI106" s="189">
        <f t="shared" si="251"/>
        <v>0</v>
      </c>
      <c r="OJ106" s="242"/>
      <c r="OK106" s="234"/>
      <c r="OL106" s="234"/>
      <c r="OM106" s="189">
        <f t="shared" si="252"/>
        <v>0</v>
      </c>
      <c r="ON106" s="242"/>
      <c r="OO106" s="234"/>
      <c r="OP106" s="234"/>
      <c r="OQ106" s="189">
        <f t="shared" si="276"/>
        <v>0</v>
      </c>
      <c r="OR106" s="242"/>
      <c r="OS106" s="234"/>
      <c r="OT106" s="234"/>
      <c r="OU106" s="189">
        <f t="shared" si="301"/>
        <v>0</v>
      </c>
      <c r="OV106" s="242"/>
      <c r="OW106" s="234"/>
      <c r="OX106" s="234"/>
      <c r="OY106" s="189">
        <f t="shared" si="302"/>
        <v>0</v>
      </c>
      <c r="OZ106" s="242"/>
      <c r="PA106" s="234"/>
      <c r="PB106" s="234"/>
      <c r="PC106" s="189">
        <f t="shared" si="303"/>
        <v>0</v>
      </c>
      <c r="PD106" s="242"/>
      <c r="PE106" s="234"/>
      <c r="PF106" s="234"/>
      <c r="PG106" s="189">
        <f t="shared" si="304"/>
        <v>0</v>
      </c>
      <c r="PH106" s="242"/>
      <c r="PI106" s="234"/>
      <c r="PJ106" s="234"/>
      <c r="PK106" s="189">
        <f t="shared" si="305"/>
        <v>0</v>
      </c>
      <c r="PL106" s="242"/>
      <c r="PM106" s="234"/>
      <c r="PN106" s="234"/>
      <c r="PO106" s="189">
        <f t="shared" si="306"/>
        <v>0</v>
      </c>
      <c r="PP106" s="242"/>
      <c r="PQ106" s="234"/>
      <c r="PR106" s="234"/>
      <c r="PS106" s="189">
        <f t="shared" si="307"/>
        <v>0</v>
      </c>
      <c r="PT106" s="242"/>
      <c r="PU106" s="234"/>
      <c r="PV106" s="234"/>
      <c r="PW106" s="189">
        <f t="shared" si="308"/>
        <v>0</v>
      </c>
      <c r="PX106" s="242"/>
      <c r="PY106" s="234"/>
      <c r="PZ106" s="234"/>
      <c r="QA106" s="189">
        <f t="shared" si="309"/>
        <v>0</v>
      </c>
      <c r="QB106" s="242"/>
      <c r="QC106" s="234"/>
      <c r="QD106" s="234"/>
      <c r="QE106" s="189">
        <f t="shared" si="310"/>
        <v>0</v>
      </c>
      <c r="QF106" s="242"/>
      <c r="QG106" s="234"/>
      <c r="QH106" s="234"/>
      <c r="QI106" s="189">
        <f t="shared" si="311"/>
        <v>0</v>
      </c>
      <c r="QJ106" s="242"/>
      <c r="QK106" s="234"/>
      <c r="QL106" s="234"/>
      <c r="QM106" s="189">
        <f t="shared" si="312"/>
        <v>0</v>
      </c>
      <c r="QN106" s="242"/>
      <c r="QO106" s="234"/>
      <c r="QP106" s="234"/>
      <c r="QQ106" s="189">
        <f t="shared" si="313"/>
        <v>0</v>
      </c>
      <c r="QR106" s="242"/>
      <c r="QS106" s="203"/>
      <c r="QT106" s="234"/>
      <c r="QU106" s="189">
        <f t="shared" si="314"/>
        <v>0</v>
      </c>
      <c r="QV106" s="242"/>
      <c r="QW106" s="203"/>
      <c r="QX106" s="234"/>
      <c r="QY106" s="189">
        <f t="shared" si="315"/>
        <v>0</v>
      </c>
      <c r="QZ106" s="242"/>
      <c r="RA106" s="203"/>
      <c r="RB106" s="234"/>
      <c r="RC106" s="189">
        <f t="shared" si="316"/>
        <v>0</v>
      </c>
      <c r="RD106" s="242"/>
      <c r="RE106" s="203"/>
      <c r="RF106" s="234"/>
      <c r="RG106" s="189">
        <f t="shared" si="317"/>
        <v>0</v>
      </c>
      <c r="RH106" s="242"/>
      <c r="RI106" s="203"/>
      <c r="RJ106" s="234"/>
      <c r="RK106" s="189">
        <f t="shared" si="318"/>
        <v>0</v>
      </c>
      <c r="RL106" s="242"/>
      <c r="RM106" s="203"/>
      <c r="RN106" s="234"/>
      <c r="RO106" s="189">
        <f t="shared" si="319"/>
        <v>0</v>
      </c>
      <c r="RP106" s="242"/>
      <c r="RQ106" s="203"/>
      <c r="RR106" s="234"/>
      <c r="RS106" s="189">
        <f t="shared" si="320"/>
        <v>0</v>
      </c>
      <c r="RT106" s="242"/>
      <c r="RU106" s="203"/>
      <c r="RV106" s="234"/>
      <c r="RW106" s="189">
        <f t="shared" si="321"/>
        <v>0</v>
      </c>
      <c r="RX106" s="242"/>
      <c r="RY106" s="203"/>
      <c r="RZ106" s="234"/>
      <c r="SA106" s="189">
        <f t="shared" si="253"/>
        <v>0</v>
      </c>
      <c r="SB106" s="242"/>
      <c r="SC106" s="203"/>
      <c r="SD106" s="234"/>
      <c r="SE106" s="189">
        <f t="shared" si="254"/>
        <v>0</v>
      </c>
      <c r="SF106" s="242"/>
      <c r="SG106" s="203"/>
      <c r="SH106" s="234"/>
      <c r="SI106" s="189">
        <f t="shared" si="255"/>
        <v>0</v>
      </c>
      <c r="SJ106" s="242"/>
      <c r="SK106" s="203"/>
      <c r="SL106" s="234"/>
      <c r="SM106" s="189">
        <f t="shared" si="256"/>
        <v>0</v>
      </c>
      <c r="SN106" s="242"/>
      <c r="SO106" s="203"/>
      <c r="SP106" s="234"/>
      <c r="SQ106" s="189">
        <f t="shared" si="257"/>
        <v>0</v>
      </c>
      <c r="SR106" s="242"/>
      <c r="SS106" s="203"/>
      <c r="ST106" s="234"/>
      <c r="SU106" s="189">
        <f t="shared" si="258"/>
        <v>0</v>
      </c>
      <c r="SV106" s="242"/>
      <c r="SW106" s="203"/>
      <c r="SX106" s="234"/>
      <c r="SY106" s="189">
        <f t="shared" si="259"/>
        <v>0</v>
      </c>
      <c r="SZ106" s="242"/>
      <c r="TA106" s="203"/>
      <c r="TB106" s="234"/>
      <c r="TC106" s="189">
        <f t="shared" si="260"/>
        <v>0</v>
      </c>
      <c r="TD106" s="242"/>
      <c r="TE106" s="204">
        <f t="shared" si="261"/>
        <v>0</v>
      </c>
      <c r="TF106" s="205">
        <f t="shared" si="262"/>
        <v>0</v>
      </c>
      <c r="TG106" s="123"/>
      <c r="TH106" s="204">
        <f t="shared" si="263"/>
        <v>0</v>
      </c>
      <c r="TI106" s="205">
        <f t="shared" si="264"/>
        <v>0</v>
      </c>
      <c r="TJ106" s="124"/>
      <c r="TK106" s="204">
        <f t="shared" si="265"/>
        <v>0</v>
      </c>
      <c r="TL106" s="205">
        <f t="shared" si="266"/>
        <v>0</v>
      </c>
      <c r="TM106" s="124"/>
      <c r="TN106" s="204">
        <f t="shared" si="267"/>
        <v>0</v>
      </c>
      <c r="TO106" s="205">
        <f t="shared" si="268"/>
        <v>0</v>
      </c>
    </row>
    <row r="107" spans="1:535" ht="24" hidden="1" customHeight="1" x14ac:dyDescent="0.45">
      <c r="A107" s="207">
        <v>103</v>
      </c>
      <c r="B107" s="300" t="s">
        <v>388</v>
      </c>
      <c r="C107" s="127" t="s">
        <v>122</v>
      </c>
      <c r="D107" s="211">
        <v>0</v>
      </c>
      <c r="E107" s="282"/>
      <c r="F107" s="129"/>
      <c r="G107" s="211">
        <f t="shared" si="322"/>
        <v>0</v>
      </c>
      <c r="H107" s="130"/>
      <c r="I107" s="282"/>
      <c r="J107" s="129"/>
      <c r="K107" s="211">
        <v>0</v>
      </c>
      <c r="L107" s="130"/>
      <c r="M107" s="282"/>
      <c r="N107" s="129"/>
      <c r="O107" s="211">
        <v>0</v>
      </c>
      <c r="P107" s="131"/>
      <c r="Q107" s="282"/>
      <c r="R107" s="129"/>
      <c r="S107" s="211">
        <v>0</v>
      </c>
      <c r="T107" s="130"/>
      <c r="U107" s="133"/>
      <c r="V107" s="246"/>
      <c r="W107" s="165">
        <f t="shared" si="298"/>
        <v>0</v>
      </c>
      <c r="X107" s="136"/>
      <c r="Y107" s="136"/>
      <c r="Z107" s="165">
        <f t="shared" si="162"/>
        <v>0</v>
      </c>
      <c r="AA107" s="137"/>
      <c r="AB107" s="138"/>
      <c r="AC107" s="169">
        <f t="shared" si="163"/>
        <v>0</v>
      </c>
      <c r="AD107" s="137"/>
      <c r="AE107" s="138"/>
      <c r="AF107" s="169">
        <f t="shared" si="164"/>
        <v>0</v>
      </c>
      <c r="AG107" s="138"/>
      <c r="AH107" s="138"/>
      <c r="AI107" s="170">
        <f t="shared" si="165"/>
        <v>0</v>
      </c>
      <c r="AJ107" s="137"/>
      <c r="AK107" s="137"/>
      <c r="AL107" s="141"/>
      <c r="AM107" s="172">
        <f t="shared" si="166"/>
        <v>0</v>
      </c>
      <c r="AN107" s="137"/>
      <c r="AO107" s="141"/>
      <c r="AP107" s="141"/>
      <c r="AQ107" s="172">
        <f t="shared" si="167"/>
        <v>0</v>
      </c>
      <c r="AR107" s="141"/>
      <c r="AS107" s="137"/>
      <c r="AT107" s="141"/>
      <c r="AU107" s="172">
        <f t="shared" si="168"/>
        <v>0</v>
      </c>
      <c r="AV107" s="138"/>
      <c r="AW107" s="138"/>
      <c r="AX107" s="138"/>
      <c r="AY107" s="169">
        <f t="shared" si="169"/>
        <v>0</v>
      </c>
      <c r="AZ107" s="138"/>
      <c r="BA107" s="138"/>
      <c r="BB107" s="169">
        <f t="shared" si="170"/>
        <v>0</v>
      </c>
      <c r="BC107" s="138"/>
      <c r="BD107" s="138"/>
      <c r="BE107" s="169">
        <f t="shared" si="171"/>
        <v>0</v>
      </c>
      <c r="BF107" s="138"/>
      <c r="BG107" s="138"/>
      <c r="BH107" s="174">
        <f t="shared" si="152"/>
        <v>0</v>
      </c>
      <c r="BI107" s="138"/>
      <c r="BJ107" s="138"/>
      <c r="BK107" s="174">
        <f t="shared" si="172"/>
        <v>0</v>
      </c>
      <c r="BL107" s="138"/>
      <c r="BM107" s="138"/>
      <c r="BN107" s="174">
        <f t="shared" si="173"/>
        <v>0</v>
      </c>
      <c r="BO107" s="138"/>
      <c r="BP107" s="138"/>
      <c r="BQ107" s="174">
        <f t="shared" si="174"/>
        <v>0</v>
      </c>
      <c r="BR107" s="138"/>
      <c r="BS107" s="138"/>
      <c r="BT107" s="174">
        <f t="shared" si="323"/>
        <v>0</v>
      </c>
      <c r="BU107" s="138"/>
      <c r="BV107" s="138"/>
      <c r="BW107" s="174">
        <f t="shared" si="175"/>
        <v>0</v>
      </c>
      <c r="BX107" s="138"/>
      <c r="BY107" s="138"/>
      <c r="BZ107" s="174">
        <f t="shared" si="176"/>
        <v>0</v>
      </c>
      <c r="CA107" s="138"/>
      <c r="CB107" s="138"/>
      <c r="CC107" s="175">
        <f t="shared" si="177"/>
        <v>0</v>
      </c>
      <c r="CD107" s="141"/>
      <c r="CE107" s="141"/>
      <c r="CF107" s="176">
        <f t="shared" si="178"/>
        <v>0</v>
      </c>
      <c r="CG107" s="141"/>
      <c r="CH107" s="141"/>
      <c r="CI107" s="176">
        <f t="shared" si="179"/>
        <v>0</v>
      </c>
      <c r="CJ107" s="141"/>
      <c r="CK107" s="141"/>
      <c r="CL107" s="177">
        <f t="shared" si="180"/>
        <v>0</v>
      </c>
      <c r="CM107" s="141"/>
      <c r="CN107" s="141"/>
      <c r="CO107" s="141"/>
      <c r="CP107" s="177">
        <f t="shared" si="181"/>
        <v>0</v>
      </c>
      <c r="CQ107" s="141"/>
      <c r="CR107" s="141"/>
      <c r="CS107" s="141"/>
      <c r="CT107" s="176">
        <f t="shared" si="182"/>
        <v>0</v>
      </c>
      <c r="CU107" s="230"/>
      <c r="CV107" s="141"/>
      <c r="CW107" s="141"/>
      <c r="CX107" s="176">
        <f t="shared" si="183"/>
        <v>0</v>
      </c>
      <c r="CY107" s="141"/>
      <c r="CZ107" s="141"/>
      <c r="DA107" s="141"/>
      <c r="DB107" s="176">
        <f t="shared" si="153"/>
        <v>0</v>
      </c>
      <c r="DC107" s="141"/>
      <c r="DD107" s="141"/>
      <c r="DE107" s="175">
        <f t="shared" si="184"/>
        <v>0</v>
      </c>
      <c r="DF107" s="179"/>
      <c r="DG107" s="141"/>
      <c r="DH107" s="141"/>
      <c r="DI107" s="176">
        <f t="shared" si="185"/>
        <v>0</v>
      </c>
      <c r="DJ107" s="180"/>
      <c r="DK107" s="180"/>
      <c r="DL107" s="176">
        <f t="shared" si="186"/>
        <v>0</v>
      </c>
      <c r="DM107" s="141"/>
      <c r="DN107" s="141"/>
      <c r="DO107" s="177">
        <f t="shared" si="187"/>
        <v>0</v>
      </c>
      <c r="DP107" s="137"/>
      <c r="DQ107" s="141"/>
      <c r="DR107" s="141"/>
      <c r="DS107" s="177">
        <f t="shared" si="188"/>
        <v>0</v>
      </c>
      <c r="DT107" s="137"/>
      <c r="DU107" s="141"/>
      <c r="DV107" s="141"/>
      <c r="DW107" s="177">
        <f t="shared" si="189"/>
        <v>0</v>
      </c>
      <c r="DX107" s="141"/>
      <c r="DY107" s="141"/>
      <c r="DZ107" s="177">
        <f t="shared" si="190"/>
        <v>0</v>
      </c>
      <c r="EA107" s="138"/>
      <c r="EB107" s="138"/>
      <c r="EC107" s="175">
        <f t="shared" si="299"/>
        <v>0</v>
      </c>
      <c r="ED107" s="137"/>
      <c r="EE107" s="138"/>
      <c r="EF107" s="138"/>
      <c r="EG107" s="174">
        <f t="shared" si="192"/>
        <v>0</v>
      </c>
      <c r="EH107" s="138"/>
      <c r="EI107" s="138"/>
      <c r="EJ107" s="174">
        <f t="shared" si="193"/>
        <v>0</v>
      </c>
      <c r="EK107" s="231"/>
      <c r="EL107" s="231"/>
      <c r="EM107" s="182">
        <f t="shared" si="194"/>
        <v>0</v>
      </c>
      <c r="EN107" s="137"/>
      <c r="EO107" s="231"/>
      <c r="EP107" s="231"/>
      <c r="EQ107" s="182">
        <f t="shared" si="195"/>
        <v>0</v>
      </c>
      <c r="ER107" s="232"/>
      <c r="ES107" s="232"/>
      <c r="ET107" s="184">
        <f t="shared" si="196"/>
        <v>0</v>
      </c>
      <c r="EU107" s="137"/>
      <c r="EV107" s="232"/>
      <c r="EW107" s="232"/>
      <c r="EX107" s="184">
        <f t="shared" si="197"/>
        <v>0</v>
      </c>
      <c r="EY107" s="233"/>
      <c r="EZ107" s="231"/>
      <c r="FA107" s="231"/>
      <c r="FB107" s="184">
        <f t="shared" si="198"/>
        <v>0</v>
      </c>
      <c r="FC107" s="231"/>
      <c r="FD107" s="231"/>
      <c r="FE107" s="182">
        <f t="shared" si="199"/>
        <v>0</v>
      </c>
      <c r="FF107" s="231"/>
      <c r="FG107" s="231"/>
      <c r="FH107" s="182">
        <f t="shared" si="200"/>
        <v>0</v>
      </c>
      <c r="FI107" s="231"/>
      <c r="FJ107" s="231"/>
      <c r="FK107" s="182">
        <f t="shared" si="201"/>
        <v>0</v>
      </c>
      <c r="FL107" s="231"/>
      <c r="FM107" s="231"/>
      <c r="FN107" s="182">
        <f t="shared" si="202"/>
        <v>0</v>
      </c>
      <c r="FO107" s="137"/>
      <c r="FP107" s="231"/>
      <c r="FQ107" s="231"/>
      <c r="FR107" s="182">
        <f t="shared" si="203"/>
        <v>0</v>
      </c>
      <c r="FS107" s="137"/>
      <c r="FT107" s="231"/>
      <c r="FU107" s="231"/>
      <c r="FV107" s="182">
        <f t="shared" si="204"/>
        <v>0</v>
      </c>
      <c r="FW107" s="137"/>
      <c r="FX107" s="231"/>
      <c r="FY107" s="231"/>
      <c r="FZ107" s="182">
        <f t="shared" si="205"/>
        <v>0</v>
      </c>
      <c r="GA107" s="231"/>
      <c r="GB107" s="231"/>
      <c r="GC107" s="182">
        <f t="shared" si="206"/>
        <v>0</v>
      </c>
      <c r="GD107" s="231"/>
      <c r="GE107" s="231"/>
      <c r="GF107" s="188">
        <f t="shared" si="300"/>
        <v>0</v>
      </c>
      <c r="GG107" s="137"/>
      <c r="GH107" s="231"/>
      <c r="GI107" s="231"/>
      <c r="GJ107" s="188">
        <f t="shared" si="269"/>
        <v>0</v>
      </c>
      <c r="GK107" s="137"/>
      <c r="GL107" s="231"/>
      <c r="GM107" s="231"/>
      <c r="GN107" s="182">
        <f t="shared" si="270"/>
        <v>0</v>
      </c>
      <c r="GO107" s="231"/>
      <c r="GP107" s="231"/>
      <c r="GQ107" s="182">
        <f t="shared" si="208"/>
        <v>0</v>
      </c>
      <c r="GR107" s="231"/>
      <c r="GS107" s="231"/>
      <c r="GT107" s="182">
        <f t="shared" si="209"/>
        <v>0</v>
      </c>
      <c r="GU107" s="231"/>
      <c r="GV107" s="231"/>
      <c r="GW107" s="182">
        <f t="shared" si="210"/>
        <v>0</v>
      </c>
      <c r="GX107" s="231"/>
      <c r="GY107" s="231"/>
      <c r="GZ107" s="182">
        <f t="shared" si="211"/>
        <v>0</v>
      </c>
      <c r="HA107" s="138"/>
      <c r="HB107" s="231"/>
      <c r="HC107" s="182">
        <f t="shared" si="212"/>
        <v>0</v>
      </c>
      <c r="HD107" s="138"/>
      <c r="HE107" s="231"/>
      <c r="HF107" s="182">
        <f t="shared" si="213"/>
        <v>0</v>
      </c>
      <c r="HG107" s="231"/>
      <c r="HH107" s="231"/>
      <c r="HI107" s="182">
        <f t="shared" si="154"/>
        <v>0</v>
      </c>
      <c r="HJ107" s="231"/>
      <c r="HK107" s="231"/>
      <c r="HL107" s="182">
        <f t="shared" si="155"/>
        <v>0</v>
      </c>
      <c r="HM107" s="137"/>
      <c r="HN107" s="231"/>
      <c r="HO107" s="231"/>
      <c r="HP107" s="182">
        <f t="shared" si="214"/>
        <v>0</v>
      </c>
      <c r="HQ107" s="231"/>
      <c r="HR107" s="231"/>
      <c r="HS107" s="231"/>
      <c r="HT107" s="182">
        <f t="shared" si="215"/>
        <v>0</v>
      </c>
      <c r="HU107" s="231"/>
      <c r="HV107" s="231"/>
      <c r="HW107" s="231"/>
      <c r="HX107" s="182">
        <f t="shared" si="216"/>
        <v>0</v>
      </c>
      <c r="HY107" s="231"/>
      <c r="HZ107" s="231"/>
      <c r="IA107" s="182">
        <f t="shared" si="217"/>
        <v>0</v>
      </c>
      <c r="IB107" s="231"/>
      <c r="IC107" s="231"/>
      <c r="ID107" s="182">
        <f t="shared" si="218"/>
        <v>0</v>
      </c>
      <c r="IE107" s="138"/>
      <c r="IF107" s="138"/>
      <c r="IG107" s="175">
        <f t="shared" si="219"/>
        <v>0</v>
      </c>
      <c r="IH107" s="137"/>
      <c r="II107" s="138"/>
      <c r="IJ107" s="138"/>
      <c r="IK107" s="175">
        <f t="shared" si="220"/>
        <v>0</v>
      </c>
      <c r="IL107" s="137"/>
      <c r="IM107" s="231"/>
      <c r="IN107" s="231"/>
      <c r="IO107" s="182">
        <f t="shared" si="221"/>
        <v>0</v>
      </c>
      <c r="IP107" s="231"/>
      <c r="IQ107" s="231"/>
      <c r="IR107" s="182">
        <f t="shared" si="156"/>
        <v>0</v>
      </c>
      <c r="IS107" s="231"/>
      <c r="IT107" s="231"/>
      <c r="IU107" s="182">
        <f t="shared" si="157"/>
        <v>0</v>
      </c>
      <c r="IV107" s="231"/>
      <c r="IW107" s="231"/>
      <c r="IX107" s="182">
        <f t="shared" si="158"/>
        <v>0</v>
      </c>
      <c r="IY107" s="234"/>
      <c r="IZ107" s="234"/>
      <c r="JA107" s="189">
        <f t="shared" si="159"/>
        <v>0</v>
      </c>
      <c r="JB107" s="234"/>
      <c r="JC107" s="234"/>
      <c r="JD107" s="189">
        <f t="shared" si="222"/>
        <v>0</v>
      </c>
      <c r="JE107" s="234"/>
      <c r="JF107" s="234"/>
      <c r="JG107" s="189">
        <f t="shared" si="223"/>
        <v>0</v>
      </c>
      <c r="JH107" s="141"/>
      <c r="JI107" s="141"/>
      <c r="JJ107" s="190">
        <f t="shared" si="224"/>
        <v>0</v>
      </c>
      <c r="JK107" s="137"/>
      <c r="JL107" s="141"/>
      <c r="JM107" s="141"/>
      <c r="JN107" s="190">
        <f t="shared" si="225"/>
        <v>0</v>
      </c>
      <c r="JO107" s="137"/>
      <c r="JP107" s="235"/>
      <c r="JQ107" s="235"/>
      <c r="JR107" s="191">
        <f t="shared" si="226"/>
        <v>0</v>
      </c>
      <c r="JS107" s="155"/>
      <c r="JT107" s="236"/>
      <c r="JU107" s="236"/>
      <c r="JV107" s="194">
        <f t="shared" si="227"/>
        <v>0</v>
      </c>
      <c r="JW107" s="235"/>
      <c r="JX107" s="235"/>
      <c r="JY107" s="194">
        <f t="shared" si="228"/>
        <v>0</v>
      </c>
      <c r="JZ107" s="138"/>
      <c r="KA107" s="138"/>
      <c r="KB107" s="190">
        <f t="shared" si="229"/>
        <v>0</v>
      </c>
      <c r="KC107" s="155"/>
      <c r="KD107" s="138"/>
      <c r="KE107" s="138"/>
      <c r="KF107" s="190">
        <f t="shared" si="230"/>
        <v>0</v>
      </c>
      <c r="KG107" s="234"/>
      <c r="KH107" s="234"/>
      <c r="KI107" s="191">
        <f t="shared" si="231"/>
        <v>0</v>
      </c>
      <c r="KJ107" s="155"/>
      <c r="KK107" s="234"/>
      <c r="KL107" s="234"/>
      <c r="KM107" s="191">
        <f t="shared" si="232"/>
        <v>0</v>
      </c>
      <c r="KN107" s="155"/>
      <c r="KO107" s="234"/>
      <c r="KP107" s="234"/>
      <c r="KQ107" s="191">
        <f t="shared" si="233"/>
        <v>0</v>
      </c>
      <c r="KR107" s="138"/>
      <c r="KS107" s="138"/>
      <c r="KT107" s="174">
        <f t="shared" si="234"/>
        <v>0</v>
      </c>
      <c r="KU107" s="138"/>
      <c r="KV107" s="138"/>
      <c r="KW107" s="138"/>
      <c r="KX107" s="194">
        <f t="shared" si="235"/>
        <v>0</v>
      </c>
      <c r="KY107" s="236"/>
      <c r="KZ107" s="236"/>
      <c r="LA107" s="236"/>
      <c r="LB107" s="194">
        <f t="shared" si="236"/>
        <v>0</v>
      </c>
      <c r="LC107" s="236"/>
      <c r="LD107" s="236"/>
      <c r="LE107" s="194">
        <f t="shared" si="160"/>
        <v>0</v>
      </c>
      <c r="LF107" s="138"/>
      <c r="LG107" s="138"/>
      <c r="LH107" s="174">
        <f t="shared" si="161"/>
        <v>0</v>
      </c>
      <c r="LI107" s="237"/>
      <c r="LJ107" s="237"/>
      <c r="LK107" s="196">
        <f t="shared" si="237"/>
        <v>0</v>
      </c>
      <c r="LL107" s="138"/>
      <c r="LM107" s="138"/>
      <c r="LN107" s="138"/>
      <c r="LO107" s="174">
        <f t="shared" si="238"/>
        <v>0</v>
      </c>
      <c r="LP107" s="138"/>
      <c r="LQ107" s="138"/>
      <c r="LR107" s="138"/>
      <c r="LS107" s="174">
        <f t="shared" si="239"/>
        <v>0</v>
      </c>
      <c r="LT107" s="238"/>
      <c r="LU107" s="138"/>
      <c r="LV107" s="138"/>
      <c r="LW107" s="174">
        <f t="shared" si="240"/>
        <v>0</v>
      </c>
      <c r="LX107" s="238"/>
      <c r="LY107" s="138"/>
      <c r="LZ107" s="138"/>
      <c r="MA107" s="174">
        <f t="shared" si="241"/>
        <v>0</v>
      </c>
      <c r="MB107" s="238"/>
      <c r="MC107" s="138"/>
      <c r="MD107" s="138"/>
      <c r="ME107" s="174">
        <f t="shared" si="242"/>
        <v>0</v>
      </c>
      <c r="MF107" s="238"/>
      <c r="MG107" s="231"/>
      <c r="MH107" s="231"/>
      <c r="MI107" s="182">
        <f t="shared" si="243"/>
        <v>0</v>
      </c>
      <c r="MJ107" s="239"/>
      <c r="MK107" s="231"/>
      <c r="ML107" s="231"/>
      <c r="MM107" s="182">
        <f t="shared" si="244"/>
        <v>0</v>
      </c>
      <c r="MN107" s="239"/>
      <c r="MO107" s="138"/>
      <c r="MP107" s="138"/>
      <c r="MQ107" s="174">
        <f t="shared" si="245"/>
        <v>0</v>
      </c>
      <c r="MR107" s="238"/>
      <c r="MS107" s="138"/>
      <c r="MT107" s="138"/>
      <c r="MU107" s="174">
        <f t="shared" si="246"/>
        <v>0</v>
      </c>
      <c r="MV107" s="238"/>
      <c r="MW107" s="138"/>
      <c r="MX107" s="138"/>
      <c r="MY107" s="174">
        <f t="shared" si="247"/>
        <v>0</v>
      </c>
      <c r="MZ107" s="238"/>
      <c r="NA107" s="240"/>
      <c r="NB107" s="240"/>
      <c r="NC107" s="201">
        <f t="shared" si="271"/>
        <v>0</v>
      </c>
      <c r="ND107" s="241"/>
      <c r="NE107" s="240"/>
      <c r="NF107" s="240"/>
      <c r="NG107" s="201">
        <f t="shared" si="272"/>
        <v>0</v>
      </c>
      <c r="NH107" s="241"/>
      <c r="NI107" s="240"/>
      <c r="NJ107" s="240"/>
      <c r="NK107" s="201">
        <f t="shared" si="273"/>
        <v>0</v>
      </c>
      <c r="NL107" s="241"/>
      <c r="NM107" s="240"/>
      <c r="NN107" s="240"/>
      <c r="NO107" s="201">
        <f t="shared" si="274"/>
        <v>0</v>
      </c>
      <c r="NP107" s="241"/>
      <c r="NQ107" s="234"/>
      <c r="NR107" s="234"/>
      <c r="NS107" s="189">
        <f t="shared" si="275"/>
        <v>0</v>
      </c>
      <c r="NT107" s="242"/>
      <c r="NU107" s="234"/>
      <c r="NV107" s="234"/>
      <c r="NW107" s="189">
        <f t="shared" si="248"/>
        <v>0</v>
      </c>
      <c r="NX107" s="242"/>
      <c r="NY107" s="234"/>
      <c r="NZ107" s="234"/>
      <c r="OA107" s="189">
        <f t="shared" si="249"/>
        <v>0</v>
      </c>
      <c r="OB107" s="242"/>
      <c r="OC107" s="234"/>
      <c r="OD107" s="234"/>
      <c r="OE107" s="189">
        <f t="shared" si="250"/>
        <v>0</v>
      </c>
      <c r="OF107" s="242"/>
      <c r="OG107" s="234"/>
      <c r="OH107" s="234"/>
      <c r="OI107" s="189">
        <f t="shared" si="251"/>
        <v>0</v>
      </c>
      <c r="OJ107" s="242"/>
      <c r="OK107" s="234"/>
      <c r="OL107" s="234"/>
      <c r="OM107" s="189">
        <f t="shared" si="252"/>
        <v>0</v>
      </c>
      <c r="ON107" s="242"/>
      <c r="OO107" s="234"/>
      <c r="OP107" s="234"/>
      <c r="OQ107" s="189">
        <f t="shared" si="276"/>
        <v>0</v>
      </c>
      <c r="OR107" s="242"/>
      <c r="OS107" s="234"/>
      <c r="OT107" s="234"/>
      <c r="OU107" s="189">
        <f t="shared" si="301"/>
        <v>0</v>
      </c>
      <c r="OV107" s="242"/>
      <c r="OW107" s="234"/>
      <c r="OX107" s="234"/>
      <c r="OY107" s="189">
        <f t="shared" si="302"/>
        <v>0</v>
      </c>
      <c r="OZ107" s="242"/>
      <c r="PA107" s="234"/>
      <c r="PB107" s="234"/>
      <c r="PC107" s="189">
        <f t="shared" si="303"/>
        <v>0</v>
      </c>
      <c r="PD107" s="242"/>
      <c r="PE107" s="234"/>
      <c r="PF107" s="234"/>
      <c r="PG107" s="189">
        <f t="shared" si="304"/>
        <v>0</v>
      </c>
      <c r="PH107" s="242"/>
      <c r="PI107" s="234"/>
      <c r="PJ107" s="234"/>
      <c r="PK107" s="189">
        <f t="shared" si="305"/>
        <v>0</v>
      </c>
      <c r="PL107" s="242"/>
      <c r="PM107" s="234"/>
      <c r="PN107" s="234"/>
      <c r="PO107" s="189">
        <f t="shared" si="306"/>
        <v>0</v>
      </c>
      <c r="PP107" s="242"/>
      <c r="PQ107" s="234"/>
      <c r="PR107" s="234"/>
      <c r="PS107" s="189">
        <f t="shared" si="307"/>
        <v>0</v>
      </c>
      <c r="PT107" s="242"/>
      <c r="PU107" s="234"/>
      <c r="PV107" s="234"/>
      <c r="PW107" s="189">
        <f t="shared" si="308"/>
        <v>0</v>
      </c>
      <c r="PX107" s="242"/>
      <c r="PY107" s="234"/>
      <c r="PZ107" s="234"/>
      <c r="QA107" s="189">
        <f t="shared" si="309"/>
        <v>0</v>
      </c>
      <c r="QB107" s="242"/>
      <c r="QC107" s="234"/>
      <c r="QD107" s="234"/>
      <c r="QE107" s="189">
        <f t="shared" si="310"/>
        <v>0</v>
      </c>
      <c r="QF107" s="242"/>
      <c r="QG107" s="234"/>
      <c r="QH107" s="234"/>
      <c r="QI107" s="189">
        <f t="shared" si="311"/>
        <v>0</v>
      </c>
      <c r="QJ107" s="242"/>
      <c r="QK107" s="234"/>
      <c r="QL107" s="234"/>
      <c r="QM107" s="189">
        <f t="shared" si="312"/>
        <v>0</v>
      </c>
      <c r="QN107" s="242"/>
      <c r="QO107" s="234"/>
      <c r="QP107" s="234"/>
      <c r="QQ107" s="189">
        <f t="shared" si="313"/>
        <v>0</v>
      </c>
      <c r="QR107" s="242"/>
      <c r="QS107" s="203"/>
      <c r="QT107" s="234"/>
      <c r="QU107" s="189">
        <f t="shared" si="314"/>
        <v>0</v>
      </c>
      <c r="QV107" s="242"/>
      <c r="QW107" s="203"/>
      <c r="QX107" s="234"/>
      <c r="QY107" s="189">
        <f t="shared" si="315"/>
        <v>0</v>
      </c>
      <c r="QZ107" s="242"/>
      <c r="RA107" s="203"/>
      <c r="RB107" s="234"/>
      <c r="RC107" s="189">
        <f t="shared" si="316"/>
        <v>0</v>
      </c>
      <c r="RD107" s="242"/>
      <c r="RE107" s="203"/>
      <c r="RF107" s="234"/>
      <c r="RG107" s="189">
        <f t="shared" si="317"/>
        <v>0</v>
      </c>
      <c r="RH107" s="242"/>
      <c r="RI107" s="203"/>
      <c r="RJ107" s="234"/>
      <c r="RK107" s="189">
        <f t="shared" si="318"/>
        <v>0</v>
      </c>
      <c r="RL107" s="242"/>
      <c r="RM107" s="203"/>
      <c r="RN107" s="234"/>
      <c r="RO107" s="189">
        <f t="shared" si="319"/>
        <v>0</v>
      </c>
      <c r="RP107" s="242"/>
      <c r="RQ107" s="203"/>
      <c r="RR107" s="234"/>
      <c r="RS107" s="189">
        <f t="shared" si="320"/>
        <v>0</v>
      </c>
      <c r="RT107" s="242"/>
      <c r="RU107" s="203"/>
      <c r="RV107" s="234"/>
      <c r="RW107" s="189">
        <f t="shared" si="321"/>
        <v>0</v>
      </c>
      <c r="RX107" s="242"/>
      <c r="RY107" s="203"/>
      <c r="RZ107" s="234"/>
      <c r="SA107" s="189">
        <f t="shared" si="253"/>
        <v>0</v>
      </c>
      <c r="SB107" s="242"/>
      <c r="SC107" s="203"/>
      <c r="SD107" s="234"/>
      <c r="SE107" s="189">
        <f t="shared" si="254"/>
        <v>0</v>
      </c>
      <c r="SF107" s="242"/>
      <c r="SG107" s="203"/>
      <c r="SH107" s="234"/>
      <c r="SI107" s="189">
        <f t="shared" si="255"/>
        <v>0</v>
      </c>
      <c r="SJ107" s="242"/>
      <c r="SK107" s="203"/>
      <c r="SL107" s="234"/>
      <c r="SM107" s="189">
        <f t="shared" si="256"/>
        <v>0</v>
      </c>
      <c r="SN107" s="242"/>
      <c r="SO107" s="203"/>
      <c r="SP107" s="234"/>
      <c r="SQ107" s="189">
        <f t="shared" si="257"/>
        <v>0</v>
      </c>
      <c r="SR107" s="242"/>
      <c r="SS107" s="203"/>
      <c r="ST107" s="234"/>
      <c r="SU107" s="189">
        <f t="shared" si="258"/>
        <v>0</v>
      </c>
      <c r="SV107" s="242"/>
      <c r="SW107" s="203"/>
      <c r="SX107" s="234"/>
      <c r="SY107" s="189">
        <f t="shared" si="259"/>
        <v>0</v>
      </c>
      <c r="SZ107" s="242"/>
      <c r="TA107" s="203"/>
      <c r="TB107" s="234"/>
      <c r="TC107" s="189">
        <f t="shared" si="260"/>
        <v>0</v>
      </c>
      <c r="TD107" s="242"/>
      <c r="TE107" s="204">
        <f t="shared" si="261"/>
        <v>0</v>
      </c>
      <c r="TF107" s="205">
        <f t="shared" si="262"/>
        <v>0</v>
      </c>
      <c r="TG107" s="123"/>
      <c r="TH107" s="204">
        <f t="shared" si="263"/>
        <v>0</v>
      </c>
      <c r="TI107" s="205">
        <f t="shared" si="264"/>
        <v>0</v>
      </c>
      <c r="TJ107" s="124"/>
      <c r="TK107" s="204">
        <f t="shared" si="265"/>
        <v>0</v>
      </c>
      <c r="TL107" s="205">
        <f t="shared" si="266"/>
        <v>0</v>
      </c>
      <c r="TM107" s="124"/>
      <c r="TN107" s="204">
        <f t="shared" si="267"/>
        <v>0</v>
      </c>
      <c r="TO107" s="205">
        <f t="shared" si="268"/>
        <v>0</v>
      </c>
    </row>
    <row r="108" spans="1:535" ht="27.75" hidden="1" customHeight="1" x14ac:dyDescent="0.45">
      <c r="A108" s="207">
        <v>104</v>
      </c>
      <c r="B108" s="298" t="s">
        <v>389</v>
      </c>
      <c r="C108" s="222" t="s">
        <v>122</v>
      </c>
      <c r="D108" s="211">
        <v>0</v>
      </c>
      <c r="E108" s="223"/>
      <c r="F108" s="224"/>
      <c r="G108" s="211">
        <f t="shared" si="322"/>
        <v>0</v>
      </c>
      <c r="H108" s="225"/>
      <c r="I108" s="223"/>
      <c r="J108" s="224"/>
      <c r="K108" s="211">
        <v>0</v>
      </c>
      <c r="L108" s="225"/>
      <c r="M108" s="223"/>
      <c r="N108" s="224"/>
      <c r="O108" s="211">
        <v>0</v>
      </c>
      <c r="P108" s="226"/>
      <c r="Q108" s="223"/>
      <c r="R108" s="224"/>
      <c r="S108" s="211">
        <v>0</v>
      </c>
      <c r="T108" s="225"/>
      <c r="U108" s="227"/>
      <c r="V108" s="246"/>
      <c r="W108" s="165">
        <f t="shared" si="298"/>
        <v>0</v>
      </c>
      <c r="X108" s="229"/>
      <c r="Y108" s="229"/>
      <c r="Z108" s="165">
        <f t="shared" si="162"/>
        <v>0</v>
      </c>
      <c r="AA108" s="137"/>
      <c r="AB108" s="138"/>
      <c r="AC108" s="169">
        <f t="shared" si="163"/>
        <v>0</v>
      </c>
      <c r="AD108" s="137"/>
      <c r="AE108" s="138"/>
      <c r="AF108" s="169">
        <f t="shared" si="164"/>
        <v>0</v>
      </c>
      <c r="AG108" s="138"/>
      <c r="AH108" s="138"/>
      <c r="AI108" s="170">
        <f t="shared" si="165"/>
        <v>0</v>
      </c>
      <c r="AJ108" s="137"/>
      <c r="AK108" s="137"/>
      <c r="AL108" s="141"/>
      <c r="AM108" s="172">
        <f t="shared" si="166"/>
        <v>0</v>
      </c>
      <c r="AN108" s="137"/>
      <c r="AO108" s="141"/>
      <c r="AP108" s="141"/>
      <c r="AQ108" s="172">
        <f t="shared" si="167"/>
        <v>0</v>
      </c>
      <c r="AR108" s="141"/>
      <c r="AS108" s="137"/>
      <c r="AT108" s="141"/>
      <c r="AU108" s="172">
        <f t="shared" si="168"/>
        <v>0</v>
      </c>
      <c r="AV108" s="138"/>
      <c r="AW108" s="138"/>
      <c r="AX108" s="138"/>
      <c r="AY108" s="169">
        <f t="shared" si="169"/>
        <v>0</v>
      </c>
      <c r="AZ108" s="138"/>
      <c r="BA108" s="138"/>
      <c r="BB108" s="169">
        <f t="shared" si="170"/>
        <v>0</v>
      </c>
      <c r="BC108" s="138"/>
      <c r="BD108" s="138"/>
      <c r="BE108" s="169">
        <f t="shared" si="171"/>
        <v>0</v>
      </c>
      <c r="BF108" s="138"/>
      <c r="BG108" s="138"/>
      <c r="BH108" s="174">
        <f t="shared" si="152"/>
        <v>0</v>
      </c>
      <c r="BI108" s="138"/>
      <c r="BJ108" s="138"/>
      <c r="BK108" s="174">
        <f t="shared" si="172"/>
        <v>0</v>
      </c>
      <c r="BL108" s="138"/>
      <c r="BM108" s="138"/>
      <c r="BN108" s="174">
        <f t="shared" si="173"/>
        <v>0</v>
      </c>
      <c r="BO108" s="138"/>
      <c r="BP108" s="138"/>
      <c r="BQ108" s="174">
        <f t="shared" si="174"/>
        <v>0</v>
      </c>
      <c r="BR108" s="138"/>
      <c r="BS108" s="138"/>
      <c r="BT108" s="174">
        <f t="shared" si="323"/>
        <v>0</v>
      </c>
      <c r="BU108" s="138"/>
      <c r="BV108" s="138"/>
      <c r="BW108" s="174">
        <f t="shared" si="175"/>
        <v>0</v>
      </c>
      <c r="BX108" s="138"/>
      <c r="BY108" s="138"/>
      <c r="BZ108" s="174">
        <f t="shared" si="176"/>
        <v>0</v>
      </c>
      <c r="CA108" s="138"/>
      <c r="CB108" s="138"/>
      <c r="CC108" s="175">
        <f t="shared" si="177"/>
        <v>0</v>
      </c>
      <c r="CD108" s="141"/>
      <c r="CE108" s="141"/>
      <c r="CF108" s="176">
        <f t="shared" si="178"/>
        <v>0</v>
      </c>
      <c r="CG108" s="141"/>
      <c r="CH108" s="141"/>
      <c r="CI108" s="176">
        <f t="shared" si="179"/>
        <v>0</v>
      </c>
      <c r="CJ108" s="141"/>
      <c r="CK108" s="141"/>
      <c r="CL108" s="177">
        <f t="shared" si="180"/>
        <v>0</v>
      </c>
      <c r="CM108" s="141"/>
      <c r="CN108" s="141"/>
      <c r="CO108" s="141"/>
      <c r="CP108" s="177">
        <f t="shared" si="181"/>
        <v>0</v>
      </c>
      <c r="CQ108" s="141"/>
      <c r="CR108" s="141"/>
      <c r="CS108" s="141"/>
      <c r="CT108" s="176">
        <f t="shared" si="182"/>
        <v>0</v>
      </c>
      <c r="CU108" s="230"/>
      <c r="CV108" s="141"/>
      <c r="CW108" s="141"/>
      <c r="CX108" s="176">
        <f t="shared" si="183"/>
        <v>0</v>
      </c>
      <c r="CY108" s="141"/>
      <c r="CZ108" s="141"/>
      <c r="DA108" s="141"/>
      <c r="DB108" s="176">
        <f t="shared" si="153"/>
        <v>0</v>
      </c>
      <c r="DC108" s="141"/>
      <c r="DD108" s="141"/>
      <c r="DE108" s="175">
        <f t="shared" si="184"/>
        <v>0</v>
      </c>
      <c r="DF108" s="179"/>
      <c r="DG108" s="141"/>
      <c r="DH108" s="141"/>
      <c r="DI108" s="176">
        <f t="shared" si="185"/>
        <v>0</v>
      </c>
      <c r="DJ108" s="180"/>
      <c r="DK108" s="180"/>
      <c r="DL108" s="176">
        <f t="shared" si="186"/>
        <v>0</v>
      </c>
      <c r="DM108" s="141"/>
      <c r="DN108" s="141"/>
      <c r="DO108" s="177">
        <f t="shared" si="187"/>
        <v>0</v>
      </c>
      <c r="DP108" s="137"/>
      <c r="DQ108" s="141"/>
      <c r="DR108" s="141"/>
      <c r="DS108" s="177">
        <f t="shared" si="188"/>
        <v>0</v>
      </c>
      <c r="DT108" s="137"/>
      <c r="DU108" s="141"/>
      <c r="DV108" s="141"/>
      <c r="DW108" s="177">
        <f t="shared" si="189"/>
        <v>0</v>
      </c>
      <c r="DX108" s="141"/>
      <c r="DY108" s="141"/>
      <c r="DZ108" s="177">
        <f t="shared" si="190"/>
        <v>0</v>
      </c>
      <c r="EA108" s="138"/>
      <c r="EB108" s="138"/>
      <c r="EC108" s="175">
        <f t="shared" si="299"/>
        <v>0</v>
      </c>
      <c r="ED108" s="137"/>
      <c r="EE108" s="138"/>
      <c r="EF108" s="138"/>
      <c r="EG108" s="174">
        <f t="shared" si="192"/>
        <v>0</v>
      </c>
      <c r="EH108" s="138"/>
      <c r="EI108" s="138"/>
      <c r="EJ108" s="174">
        <f t="shared" si="193"/>
        <v>0</v>
      </c>
      <c r="EK108" s="231"/>
      <c r="EL108" s="231"/>
      <c r="EM108" s="182">
        <f t="shared" si="194"/>
        <v>0</v>
      </c>
      <c r="EN108" s="137"/>
      <c r="EO108" s="231"/>
      <c r="EP108" s="231"/>
      <c r="EQ108" s="182">
        <f t="shared" si="195"/>
        <v>0</v>
      </c>
      <c r="ER108" s="232"/>
      <c r="ES108" s="232"/>
      <c r="ET108" s="184">
        <f t="shared" si="196"/>
        <v>0</v>
      </c>
      <c r="EU108" s="137"/>
      <c r="EV108" s="232"/>
      <c r="EW108" s="232"/>
      <c r="EX108" s="184">
        <f t="shared" si="197"/>
        <v>0</v>
      </c>
      <c r="EY108" s="233"/>
      <c r="EZ108" s="231"/>
      <c r="FA108" s="231"/>
      <c r="FB108" s="184">
        <f t="shared" si="198"/>
        <v>0</v>
      </c>
      <c r="FC108" s="231"/>
      <c r="FD108" s="231"/>
      <c r="FE108" s="182">
        <f t="shared" si="199"/>
        <v>0</v>
      </c>
      <c r="FF108" s="231"/>
      <c r="FG108" s="231"/>
      <c r="FH108" s="182">
        <f t="shared" si="200"/>
        <v>0</v>
      </c>
      <c r="FI108" s="231"/>
      <c r="FJ108" s="231"/>
      <c r="FK108" s="182">
        <f t="shared" si="201"/>
        <v>0</v>
      </c>
      <c r="FL108" s="231"/>
      <c r="FM108" s="231"/>
      <c r="FN108" s="182">
        <f t="shared" si="202"/>
        <v>0</v>
      </c>
      <c r="FO108" s="137"/>
      <c r="FP108" s="231"/>
      <c r="FQ108" s="231"/>
      <c r="FR108" s="182">
        <f t="shared" si="203"/>
        <v>0</v>
      </c>
      <c r="FS108" s="137"/>
      <c r="FT108" s="231"/>
      <c r="FU108" s="231"/>
      <c r="FV108" s="182">
        <f t="shared" si="204"/>
        <v>0</v>
      </c>
      <c r="FW108" s="137"/>
      <c r="FX108" s="231"/>
      <c r="FY108" s="231"/>
      <c r="FZ108" s="182">
        <f t="shared" si="205"/>
        <v>0</v>
      </c>
      <c r="GA108" s="231"/>
      <c r="GB108" s="231"/>
      <c r="GC108" s="182">
        <f t="shared" si="206"/>
        <v>0</v>
      </c>
      <c r="GD108" s="231"/>
      <c r="GE108" s="231"/>
      <c r="GF108" s="188">
        <f t="shared" si="300"/>
        <v>0</v>
      </c>
      <c r="GG108" s="137"/>
      <c r="GH108" s="231"/>
      <c r="GI108" s="231"/>
      <c r="GJ108" s="188">
        <f t="shared" si="269"/>
        <v>0</v>
      </c>
      <c r="GK108" s="137"/>
      <c r="GL108" s="231"/>
      <c r="GM108" s="231"/>
      <c r="GN108" s="182">
        <f t="shared" si="270"/>
        <v>0</v>
      </c>
      <c r="GO108" s="231"/>
      <c r="GP108" s="231"/>
      <c r="GQ108" s="182">
        <f t="shared" si="208"/>
        <v>0</v>
      </c>
      <c r="GR108" s="231"/>
      <c r="GS108" s="231"/>
      <c r="GT108" s="182">
        <f t="shared" si="209"/>
        <v>0</v>
      </c>
      <c r="GU108" s="231"/>
      <c r="GV108" s="231"/>
      <c r="GW108" s="182">
        <f t="shared" si="210"/>
        <v>0</v>
      </c>
      <c r="GX108" s="231"/>
      <c r="GY108" s="231"/>
      <c r="GZ108" s="182">
        <f t="shared" si="211"/>
        <v>0</v>
      </c>
      <c r="HA108" s="138"/>
      <c r="HB108" s="231"/>
      <c r="HC108" s="182">
        <f t="shared" si="212"/>
        <v>0</v>
      </c>
      <c r="HD108" s="138"/>
      <c r="HE108" s="231"/>
      <c r="HF108" s="182">
        <f t="shared" si="213"/>
        <v>0</v>
      </c>
      <c r="HG108" s="231"/>
      <c r="HH108" s="231"/>
      <c r="HI108" s="182">
        <f t="shared" si="154"/>
        <v>0</v>
      </c>
      <c r="HJ108" s="231"/>
      <c r="HK108" s="231"/>
      <c r="HL108" s="182">
        <f t="shared" si="155"/>
        <v>0</v>
      </c>
      <c r="HM108" s="137"/>
      <c r="HN108" s="231"/>
      <c r="HO108" s="231"/>
      <c r="HP108" s="182">
        <f t="shared" si="214"/>
        <v>0</v>
      </c>
      <c r="HQ108" s="231"/>
      <c r="HR108" s="231"/>
      <c r="HS108" s="231"/>
      <c r="HT108" s="182">
        <f t="shared" si="215"/>
        <v>0</v>
      </c>
      <c r="HU108" s="231"/>
      <c r="HV108" s="231"/>
      <c r="HW108" s="231"/>
      <c r="HX108" s="182">
        <f t="shared" si="216"/>
        <v>0</v>
      </c>
      <c r="HY108" s="231"/>
      <c r="HZ108" s="231"/>
      <c r="IA108" s="182">
        <f t="shared" si="217"/>
        <v>0</v>
      </c>
      <c r="IB108" s="231"/>
      <c r="IC108" s="231"/>
      <c r="ID108" s="182">
        <f t="shared" si="218"/>
        <v>0</v>
      </c>
      <c r="IE108" s="138"/>
      <c r="IF108" s="138"/>
      <c r="IG108" s="175">
        <f t="shared" si="219"/>
        <v>0</v>
      </c>
      <c r="IH108" s="137"/>
      <c r="II108" s="138"/>
      <c r="IJ108" s="138"/>
      <c r="IK108" s="175">
        <f t="shared" si="220"/>
        <v>0</v>
      </c>
      <c r="IL108" s="137"/>
      <c r="IM108" s="231"/>
      <c r="IN108" s="231"/>
      <c r="IO108" s="182">
        <f t="shared" si="221"/>
        <v>0</v>
      </c>
      <c r="IP108" s="231"/>
      <c r="IQ108" s="231"/>
      <c r="IR108" s="182">
        <f t="shared" si="156"/>
        <v>0</v>
      </c>
      <c r="IS108" s="231"/>
      <c r="IT108" s="231"/>
      <c r="IU108" s="182">
        <f t="shared" si="157"/>
        <v>0</v>
      </c>
      <c r="IV108" s="231"/>
      <c r="IW108" s="231"/>
      <c r="IX108" s="182">
        <f t="shared" si="158"/>
        <v>0</v>
      </c>
      <c r="IY108" s="234"/>
      <c r="IZ108" s="234"/>
      <c r="JA108" s="189">
        <f t="shared" si="159"/>
        <v>0</v>
      </c>
      <c r="JB108" s="234"/>
      <c r="JC108" s="234"/>
      <c r="JD108" s="189">
        <f t="shared" si="222"/>
        <v>0</v>
      </c>
      <c r="JE108" s="234"/>
      <c r="JF108" s="234"/>
      <c r="JG108" s="189">
        <f t="shared" si="223"/>
        <v>0</v>
      </c>
      <c r="JH108" s="141"/>
      <c r="JI108" s="141"/>
      <c r="JJ108" s="190">
        <f t="shared" si="224"/>
        <v>0</v>
      </c>
      <c r="JK108" s="137"/>
      <c r="JL108" s="141"/>
      <c r="JM108" s="141"/>
      <c r="JN108" s="190">
        <f t="shared" si="225"/>
        <v>0</v>
      </c>
      <c r="JO108" s="137"/>
      <c r="JP108" s="235"/>
      <c r="JQ108" s="235"/>
      <c r="JR108" s="191">
        <f t="shared" si="226"/>
        <v>0</v>
      </c>
      <c r="JS108" s="155"/>
      <c r="JT108" s="236"/>
      <c r="JU108" s="236"/>
      <c r="JV108" s="194">
        <f t="shared" si="227"/>
        <v>0</v>
      </c>
      <c r="JW108" s="235"/>
      <c r="JX108" s="235"/>
      <c r="JY108" s="194">
        <f t="shared" si="228"/>
        <v>0</v>
      </c>
      <c r="JZ108" s="138"/>
      <c r="KA108" s="138"/>
      <c r="KB108" s="190">
        <f t="shared" si="229"/>
        <v>0</v>
      </c>
      <c r="KC108" s="155"/>
      <c r="KD108" s="138"/>
      <c r="KE108" s="138"/>
      <c r="KF108" s="190">
        <f t="shared" si="230"/>
        <v>0</v>
      </c>
      <c r="KG108" s="234"/>
      <c r="KH108" s="234"/>
      <c r="KI108" s="191">
        <f t="shared" si="231"/>
        <v>0</v>
      </c>
      <c r="KJ108" s="155"/>
      <c r="KK108" s="234"/>
      <c r="KL108" s="234"/>
      <c r="KM108" s="191">
        <f t="shared" si="232"/>
        <v>0</v>
      </c>
      <c r="KN108" s="155"/>
      <c r="KO108" s="234"/>
      <c r="KP108" s="234"/>
      <c r="KQ108" s="191">
        <f t="shared" si="233"/>
        <v>0</v>
      </c>
      <c r="KR108" s="138"/>
      <c r="KS108" s="138"/>
      <c r="KT108" s="174">
        <f t="shared" si="234"/>
        <v>0</v>
      </c>
      <c r="KU108" s="138"/>
      <c r="KV108" s="138"/>
      <c r="KW108" s="138"/>
      <c r="KX108" s="194">
        <f t="shared" si="235"/>
        <v>0</v>
      </c>
      <c r="KY108" s="236"/>
      <c r="KZ108" s="236"/>
      <c r="LA108" s="236"/>
      <c r="LB108" s="194">
        <f t="shared" si="236"/>
        <v>0</v>
      </c>
      <c r="LC108" s="236"/>
      <c r="LD108" s="236"/>
      <c r="LE108" s="194">
        <f t="shared" si="160"/>
        <v>0</v>
      </c>
      <c r="LF108" s="138"/>
      <c r="LG108" s="138"/>
      <c r="LH108" s="174">
        <f t="shared" si="161"/>
        <v>0</v>
      </c>
      <c r="LI108" s="237"/>
      <c r="LJ108" s="237"/>
      <c r="LK108" s="196">
        <f t="shared" si="237"/>
        <v>0</v>
      </c>
      <c r="LL108" s="138"/>
      <c r="LM108" s="138"/>
      <c r="LN108" s="138"/>
      <c r="LO108" s="174">
        <f t="shared" si="238"/>
        <v>0</v>
      </c>
      <c r="LP108" s="138"/>
      <c r="LQ108" s="138"/>
      <c r="LR108" s="138"/>
      <c r="LS108" s="174">
        <f t="shared" si="239"/>
        <v>0</v>
      </c>
      <c r="LT108" s="238"/>
      <c r="LU108" s="138"/>
      <c r="LV108" s="138"/>
      <c r="LW108" s="174">
        <f t="shared" si="240"/>
        <v>0</v>
      </c>
      <c r="LX108" s="238"/>
      <c r="LY108" s="138"/>
      <c r="LZ108" s="138"/>
      <c r="MA108" s="174">
        <f t="shared" si="241"/>
        <v>0</v>
      </c>
      <c r="MB108" s="238"/>
      <c r="MC108" s="138"/>
      <c r="MD108" s="138"/>
      <c r="ME108" s="174">
        <f t="shared" si="242"/>
        <v>0</v>
      </c>
      <c r="MF108" s="238"/>
      <c r="MG108" s="231"/>
      <c r="MH108" s="231"/>
      <c r="MI108" s="182">
        <f t="shared" si="243"/>
        <v>0</v>
      </c>
      <c r="MJ108" s="239"/>
      <c r="MK108" s="231"/>
      <c r="ML108" s="231"/>
      <c r="MM108" s="182">
        <f t="shared" si="244"/>
        <v>0</v>
      </c>
      <c r="MN108" s="239"/>
      <c r="MO108" s="138"/>
      <c r="MP108" s="138"/>
      <c r="MQ108" s="174">
        <f t="shared" si="245"/>
        <v>0</v>
      </c>
      <c r="MR108" s="238"/>
      <c r="MS108" s="138"/>
      <c r="MT108" s="138"/>
      <c r="MU108" s="174">
        <f t="shared" si="246"/>
        <v>0</v>
      </c>
      <c r="MV108" s="238"/>
      <c r="MW108" s="138"/>
      <c r="MX108" s="138"/>
      <c r="MY108" s="174">
        <f t="shared" si="247"/>
        <v>0</v>
      </c>
      <c r="MZ108" s="238"/>
      <c r="NA108" s="240"/>
      <c r="NB108" s="240"/>
      <c r="NC108" s="201">
        <f t="shared" si="271"/>
        <v>0</v>
      </c>
      <c r="ND108" s="241"/>
      <c r="NE108" s="240"/>
      <c r="NF108" s="240"/>
      <c r="NG108" s="201">
        <f t="shared" si="272"/>
        <v>0</v>
      </c>
      <c r="NH108" s="241"/>
      <c r="NI108" s="240"/>
      <c r="NJ108" s="240"/>
      <c r="NK108" s="201">
        <f t="shared" si="273"/>
        <v>0</v>
      </c>
      <c r="NL108" s="241"/>
      <c r="NM108" s="240"/>
      <c r="NN108" s="240"/>
      <c r="NO108" s="201">
        <f t="shared" si="274"/>
        <v>0</v>
      </c>
      <c r="NP108" s="241"/>
      <c r="NQ108" s="234"/>
      <c r="NR108" s="234"/>
      <c r="NS108" s="189">
        <f t="shared" si="275"/>
        <v>0</v>
      </c>
      <c r="NT108" s="242"/>
      <c r="NU108" s="234"/>
      <c r="NV108" s="234"/>
      <c r="NW108" s="189">
        <f t="shared" si="248"/>
        <v>0</v>
      </c>
      <c r="NX108" s="242"/>
      <c r="NY108" s="234"/>
      <c r="NZ108" s="234"/>
      <c r="OA108" s="189">
        <f t="shared" si="249"/>
        <v>0</v>
      </c>
      <c r="OB108" s="242"/>
      <c r="OC108" s="234"/>
      <c r="OD108" s="234"/>
      <c r="OE108" s="189">
        <f t="shared" si="250"/>
        <v>0</v>
      </c>
      <c r="OF108" s="242"/>
      <c r="OG108" s="234"/>
      <c r="OH108" s="234"/>
      <c r="OI108" s="189">
        <f t="shared" si="251"/>
        <v>0</v>
      </c>
      <c r="OJ108" s="242"/>
      <c r="OK108" s="234"/>
      <c r="OL108" s="234"/>
      <c r="OM108" s="189">
        <f t="shared" si="252"/>
        <v>0</v>
      </c>
      <c r="ON108" s="242"/>
      <c r="OO108" s="234"/>
      <c r="OP108" s="234"/>
      <c r="OQ108" s="189">
        <f t="shared" si="276"/>
        <v>0</v>
      </c>
      <c r="OR108" s="242"/>
      <c r="OS108" s="234"/>
      <c r="OT108" s="234"/>
      <c r="OU108" s="189">
        <f t="shared" si="301"/>
        <v>0</v>
      </c>
      <c r="OV108" s="242"/>
      <c r="OW108" s="234"/>
      <c r="OX108" s="234"/>
      <c r="OY108" s="189">
        <f t="shared" si="302"/>
        <v>0</v>
      </c>
      <c r="OZ108" s="242"/>
      <c r="PA108" s="234"/>
      <c r="PB108" s="234"/>
      <c r="PC108" s="189">
        <f t="shared" si="303"/>
        <v>0</v>
      </c>
      <c r="PD108" s="242"/>
      <c r="PE108" s="234"/>
      <c r="PF108" s="234"/>
      <c r="PG108" s="189">
        <f t="shared" si="304"/>
        <v>0</v>
      </c>
      <c r="PH108" s="242"/>
      <c r="PI108" s="234"/>
      <c r="PJ108" s="234"/>
      <c r="PK108" s="189">
        <f t="shared" si="305"/>
        <v>0</v>
      </c>
      <c r="PL108" s="242"/>
      <c r="PM108" s="234"/>
      <c r="PN108" s="234"/>
      <c r="PO108" s="189">
        <f t="shared" si="306"/>
        <v>0</v>
      </c>
      <c r="PP108" s="242"/>
      <c r="PQ108" s="234"/>
      <c r="PR108" s="234"/>
      <c r="PS108" s="189">
        <f t="shared" si="307"/>
        <v>0</v>
      </c>
      <c r="PT108" s="242"/>
      <c r="PU108" s="234"/>
      <c r="PV108" s="234"/>
      <c r="PW108" s="189">
        <f t="shared" si="308"/>
        <v>0</v>
      </c>
      <c r="PX108" s="242"/>
      <c r="PY108" s="234"/>
      <c r="PZ108" s="234"/>
      <c r="QA108" s="189">
        <f t="shared" si="309"/>
        <v>0</v>
      </c>
      <c r="QB108" s="242"/>
      <c r="QC108" s="234"/>
      <c r="QD108" s="234"/>
      <c r="QE108" s="189">
        <f t="shared" si="310"/>
        <v>0</v>
      </c>
      <c r="QF108" s="242"/>
      <c r="QG108" s="234"/>
      <c r="QH108" s="234"/>
      <c r="QI108" s="189">
        <f t="shared" si="311"/>
        <v>0</v>
      </c>
      <c r="QJ108" s="242"/>
      <c r="QK108" s="234"/>
      <c r="QL108" s="234"/>
      <c r="QM108" s="189">
        <f t="shared" si="312"/>
        <v>0</v>
      </c>
      <c r="QN108" s="242"/>
      <c r="QO108" s="234"/>
      <c r="QP108" s="234"/>
      <c r="QQ108" s="189">
        <f t="shared" si="313"/>
        <v>0</v>
      </c>
      <c r="QR108" s="242"/>
      <c r="QS108" s="203"/>
      <c r="QT108" s="234"/>
      <c r="QU108" s="189">
        <f t="shared" si="314"/>
        <v>0</v>
      </c>
      <c r="QV108" s="242"/>
      <c r="QW108" s="203"/>
      <c r="QX108" s="234"/>
      <c r="QY108" s="189">
        <f t="shared" si="315"/>
        <v>0</v>
      </c>
      <c r="QZ108" s="242"/>
      <c r="RA108" s="203"/>
      <c r="RB108" s="234"/>
      <c r="RC108" s="189">
        <f t="shared" si="316"/>
        <v>0</v>
      </c>
      <c r="RD108" s="242"/>
      <c r="RE108" s="203"/>
      <c r="RF108" s="234"/>
      <c r="RG108" s="189">
        <f t="shared" si="317"/>
        <v>0</v>
      </c>
      <c r="RH108" s="242"/>
      <c r="RI108" s="203"/>
      <c r="RJ108" s="234"/>
      <c r="RK108" s="189">
        <f t="shared" si="318"/>
        <v>0</v>
      </c>
      <c r="RL108" s="242"/>
      <c r="RM108" s="203"/>
      <c r="RN108" s="234"/>
      <c r="RO108" s="189">
        <f t="shared" si="319"/>
        <v>0</v>
      </c>
      <c r="RP108" s="242"/>
      <c r="RQ108" s="203"/>
      <c r="RR108" s="234"/>
      <c r="RS108" s="189">
        <f t="shared" si="320"/>
        <v>0</v>
      </c>
      <c r="RT108" s="242"/>
      <c r="RU108" s="203"/>
      <c r="RV108" s="234"/>
      <c r="RW108" s="189">
        <f t="shared" si="321"/>
        <v>0</v>
      </c>
      <c r="RX108" s="242"/>
      <c r="RY108" s="203"/>
      <c r="RZ108" s="234"/>
      <c r="SA108" s="189">
        <f t="shared" si="253"/>
        <v>0</v>
      </c>
      <c r="SB108" s="242"/>
      <c r="SC108" s="203"/>
      <c r="SD108" s="234"/>
      <c r="SE108" s="189">
        <f t="shared" si="254"/>
        <v>0</v>
      </c>
      <c r="SF108" s="242"/>
      <c r="SG108" s="203"/>
      <c r="SH108" s="234"/>
      <c r="SI108" s="189">
        <f t="shared" si="255"/>
        <v>0</v>
      </c>
      <c r="SJ108" s="242"/>
      <c r="SK108" s="203"/>
      <c r="SL108" s="234"/>
      <c r="SM108" s="189">
        <f t="shared" si="256"/>
        <v>0</v>
      </c>
      <c r="SN108" s="242"/>
      <c r="SO108" s="203">
        <v>1</v>
      </c>
      <c r="SP108" s="234">
        <v>1</v>
      </c>
      <c r="SQ108" s="189">
        <f t="shared" si="257"/>
        <v>0</v>
      </c>
      <c r="SR108" s="242"/>
      <c r="SS108" s="203"/>
      <c r="ST108" s="234"/>
      <c r="SU108" s="189">
        <f t="shared" si="258"/>
        <v>0</v>
      </c>
      <c r="SV108" s="242"/>
      <c r="SW108" s="203"/>
      <c r="SX108" s="234"/>
      <c r="SY108" s="189">
        <f t="shared" si="259"/>
        <v>0</v>
      </c>
      <c r="SZ108" s="242"/>
      <c r="TA108" s="203"/>
      <c r="TB108" s="234"/>
      <c r="TC108" s="189">
        <f t="shared" si="260"/>
        <v>0</v>
      </c>
      <c r="TD108" s="242"/>
      <c r="TE108" s="204">
        <f t="shared" si="261"/>
        <v>0</v>
      </c>
      <c r="TF108" s="205">
        <f t="shared" si="262"/>
        <v>0</v>
      </c>
      <c r="TG108" s="123"/>
      <c r="TH108" s="204">
        <f t="shared" si="263"/>
        <v>0</v>
      </c>
      <c r="TI108" s="205">
        <f t="shared" si="264"/>
        <v>0</v>
      </c>
      <c r="TJ108" s="124"/>
      <c r="TK108" s="204">
        <f t="shared" si="265"/>
        <v>0</v>
      </c>
      <c r="TL108" s="205">
        <f t="shared" si="266"/>
        <v>0</v>
      </c>
      <c r="TM108" s="124"/>
      <c r="TN108" s="204">
        <f t="shared" si="267"/>
        <v>0</v>
      </c>
      <c r="TO108" s="205">
        <f t="shared" si="268"/>
        <v>0</v>
      </c>
    </row>
    <row r="109" spans="1:535" ht="24" hidden="1" customHeight="1" x14ac:dyDescent="0.45">
      <c r="A109" s="207">
        <v>105</v>
      </c>
      <c r="B109" s="300" t="s">
        <v>390</v>
      </c>
      <c r="C109" s="127" t="s">
        <v>145</v>
      </c>
      <c r="D109" s="211">
        <v>0</v>
      </c>
      <c r="E109" s="282"/>
      <c r="F109" s="129"/>
      <c r="G109" s="211">
        <f t="shared" si="322"/>
        <v>0</v>
      </c>
      <c r="H109" s="130"/>
      <c r="I109" s="282"/>
      <c r="J109" s="129"/>
      <c r="K109" s="211">
        <v>0</v>
      </c>
      <c r="L109" s="130"/>
      <c r="M109" s="282"/>
      <c r="N109" s="129"/>
      <c r="O109" s="211">
        <v>0</v>
      </c>
      <c r="P109" s="131"/>
      <c r="Q109" s="282"/>
      <c r="R109" s="129"/>
      <c r="S109" s="211">
        <v>0</v>
      </c>
      <c r="T109" s="130"/>
      <c r="U109" s="133"/>
      <c r="V109" s="246"/>
      <c r="W109" s="165">
        <f t="shared" si="298"/>
        <v>0</v>
      </c>
      <c r="X109" s="136"/>
      <c r="Y109" s="136"/>
      <c r="Z109" s="165">
        <f t="shared" si="162"/>
        <v>0</v>
      </c>
      <c r="AA109" s="137"/>
      <c r="AB109" s="138"/>
      <c r="AC109" s="169">
        <f t="shared" si="163"/>
        <v>0</v>
      </c>
      <c r="AD109" s="137"/>
      <c r="AE109" s="138"/>
      <c r="AF109" s="169">
        <f t="shared" si="164"/>
        <v>0</v>
      </c>
      <c r="AG109" s="138"/>
      <c r="AH109" s="138"/>
      <c r="AI109" s="170">
        <f t="shared" si="165"/>
        <v>0</v>
      </c>
      <c r="AJ109" s="137"/>
      <c r="AK109" s="137"/>
      <c r="AL109" s="141"/>
      <c r="AM109" s="172">
        <f t="shared" si="166"/>
        <v>0</v>
      </c>
      <c r="AN109" s="137"/>
      <c r="AO109" s="141"/>
      <c r="AP109" s="141"/>
      <c r="AQ109" s="172">
        <f t="shared" si="167"/>
        <v>0</v>
      </c>
      <c r="AR109" s="141"/>
      <c r="AS109" s="137"/>
      <c r="AT109" s="141"/>
      <c r="AU109" s="172">
        <f t="shared" si="168"/>
        <v>0</v>
      </c>
      <c r="AV109" s="138"/>
      <c r="AW109" s="138"/>
      <c r="AX109" s="138"/>
      <c r="AY109" s="169">
        <f t="shared" si="169"/>
        <v>0</v>
      </c>
      <c r="AZ109" s="138"/>
      <c r="BA109" s="138"/>
      <c r="BB109" s="169">
        <f t="shared" si="170"/>
        <v>0</v>
      </c>
      <c r="BC109" s="138"/>
      <c r="BD109" s="138"/>
      <c r="BE109" s="169">
        <f t="shared" si="171"/>
        <v>0</v>
      </c>
      <c r="BF109" s="138"/>
      <c r="BG109" s="138"/>
      <c r="BH109" s="174">
        <f t="shared" si="152"/>
        <v>0</v>
      </c>
      <c r="BI109" s="138"/>
      <c r="BJ109" s="138"/>
      <c r="BK109" s="174">
        <f t="shared" si="172"/>
        <v>0</v>
      </c>
      <c r="BL109" s="138"/>
      <c r="BM109" s="138"/>
      <c r="BN109" s="174">
        <f t="shared" si="173"/>
        <v>0</v>
      </c>
      <c r="BO109" s="138"/>
      <c r="BP109" s="138"/>
      <c r="BQ109" s="174">
        <f t="shared" si="174"/>
        <v>0</v>
      </c>
      <c r="BR109" s="138"/>
      <c r="BS109" s="138"/>
      <c r="BT109" s="174">
        <f t="shared" si="323"/>
        <v>0</v>
      </c>
      <c r="BU109" s="138"/>
      <c r="BV109" s="138"/>
      <c r="BW109" s="174">
        <f t="shared" si="175"/>
        <v>0</v>
      </c>
      <c r="BX109" s="138"/>
      <c r="BY109" s="138"/>
      <c r="BZ109" s="174">
        <f t="shared" si="176"/>
        <v>0</v>
      </c>
      <c r="CA109" s="138"/>
      <c r="CB109" s="138"/>
      <c r="CC109" s="175">
        <f t="shared" si="177"/>
        <v>0</v>
      </c>
      <c r="CD109" s="141"/>
      <c r="CE109" s="141"/>
      <c r="CF109" s="176">
        <f t="shared" si="178"/>
        <v>0</v>
      </c>
      <c r="CG109" s="141"/>
      <c r="CH109" s="141"/>
      <c r="CI109" s="176">
        <f t="shared" si="179"/>
        <v>0</v>
      </c>
      <c r="CJ109" s="141"/>
      <c r="CK109" s="141"/>
      <c r="CL109" s="177">
        <f t="shared" si="180"/>
        <v>0</v>
      </c>
      <c r="CM109" s="141"/>
      <c r="CN109" s="141"/>
      <c r="CO109" s="141"/>
      <c r="CP109" s="177">
        <f t="shared" si="181"/>
        <v>0</v>
      </c>
      <c r="CQ109" s="141"/>
      <c r="CR109" s="141"/>
      <c r="CS109" s="141"/>
      <c r="CT109" s="176">
        <f t="shared" si="182"/>
        <v>0</v>
      </c>
      <c r="CU109" s="230"/>
      <c r="CV109" s="141"/>
      <c r="CW109" s="141"/>
      <c r="CX109" s="176">
        <f t="shared" si="183"/>
        <v>0</v>
      </c>
      <c r="CY109" s="141"/>
      <c r="CZ109" s="141"/>
      <c r="DA109" s="141"/>
      <c r="DB109" s="176">
        <f t="shared" si="153"/>
        <v>0</v>
      </c>
      <c r="DC109" s="141"/>
      <c r="DD109" s="141"/>
      <c r="DE109" s="175">
        <f t="shared" si="184"/>
        <v>0</v>
      </c>
      <c r="DF109" s="179"/>
      <c r="DG109" s="141"/>
      <c r="DH109" s="141"/>
      <c r="DI109" s="176">
        <f t="shared" si="185"/>
        <v>0</v>
      </c>
      <c r="DJ109" s="180"/>
      <c r="DK109" s="180"/>
      <c r="DL109" s="176">
        <f t="shared" si="186"/>
        <v>0</v>
      </c>
      <c r="DM109" s="141"/>
      <c r="DN109" s="141"/>
      <c r="DO109" s="177">
        <f t="shared" si="187"/>
        <v>0</v>
      </c>
      <c r="DP109" s="137"/>
      <c r="DQ109" s="141"/>
      <c r="DR109" s="141"/>
      <c r="DS109" s="177">
        <f t="shared" si="188"/>
        <v>0</v>
      </c>
      <c r="DT109" s="137"/>
      <c r="DU109" s="141"/>
      <c r="DV109" s="141"/>
      <c r="DW109" s="177">
        <f t="shared" si="189"/>
        <v>0</v>
      </c>
      <c r="DX109" s="141"/>
      <c r="DY109" s="141"/>
      <c r="DZ109" s="177">
        <f t="shared" si="190"/>
        <v>0</v>
      </c>
      <c r="EA109" s="138"/>
      <c r="EB109" s="138"/>
      <c r="EC109" s="175">
        <f t="shared" si="299"/>
        <v>0</v>
      </c>
      <c r="ED109" s="137"/>
      <c r="EE109" s="138"/>
      <c r="EF109" s="138"/>
      <c r="EG109" s="174">
        <f t="shared" si="192"/>
        <v>0</v>
      </c>
      <c r="EH109" s="138"/>
      <c r="EI109" s="138"/>
      <c r="EJ109" s="174">
        <f t="shared" si="193"/>
        <v>0</v>
      </c>
      <c r="EK109" s="231"/>
      <c r="EL109" s="231"/>
      <c r="EM109" s="182">
        <f t="shared" si="194"/>
        <v>0</v>
      </c>
      <c r="EN109" s="137"/>
      <c r="EO109" s="231"/>
      <c r="EP109" s="231"/>
      <c r="EQ109" s="182">
        <f t="shared" si="195"/>
        <v>0</v>
      </c>
      <c r="ER109" s="232"/>
      <c r="ES109" s="232"/>
      <c r="ET109" s="184">
        <f t="shared" si="196"/>
        <v>0</v>
      </c>
      <c r="EU109" s="137"/>
      <c r="EV109" s="232"/>
      <c r="EW109" s="232"/>
      <c r="EX109" s="184">
        <f t="shared" si="197"/>
        <v>0</v>
      </c>
      <c r="EY109" s="233"/>
      <c r="EZ109" s="231"/>
      <c r="FA109" s="231"/>
      <c r="FB109" s="184">
        <f t="shared" si="198"/>
        <v>0</v>
      </c>
      <c r="FC109" s="231"/>
      <c r="FD109" s="231"/>
      <c r="FE109" s="182">
        <f t="shared" si="199"/>
        <v>0</v>
      </c>
      <c r="FF109" s="231"/>
      <c r="FG109" s="231"/>
      <c r="FH109" s="182">
        <f t="shared" si="200"/>
        <v>0</v>
      </c>
      <c r="FI109" s="231"/>
      <c r="FJ109" s="231"/>
      <c r="FK109" s="182">
        <f t="shared" si="201"/>
        <v>0</v>
      </c>
      <c r="FL109" s="231"/>
      <c r="FM109" s="231"/>
      <c r="FN109" s="182">
        <f t="shared" si="202"/>
        <v>0</v>
      </c>
      <c r="FO109" s="137"/>
      <c r="FP109" s="231"/>
      <c r="FQ109" s="231"/>
      <c r="FR109" s="182">
        <f t="shared" si="203"/>
        <v>0</v>
      </c>
      <c r="FS109" s="137"/>
      <c r="FT109" s="231"/>
      <c r="FU109" s="231"/>
      <c r="FV109" s="182">
        <f t="shared" si="204"/>
        <v>0</v>
      </c>
      <c r="FW109" s="137"/>
      <c r="FX109" s="231"/>
      <c r="FY109" s="231"/>
      <c r="FZ109" s="182">
        <f t="shared" si="205"/>
        <v>0</v>
      </c>
      <c r="GA109" s="231"/>
      <c r="GB109" s="231"/>
      <c r="GC109" s="182">
        <f t="shared" si="206"/>
        <v>0</v>
      </c>
      <c r="GD109" s="231"/>
      <c r="GE109" s="231"/>
      <c r="GF109" s="188">
        <f t="shared" si="300"/>
        <v>0</v>
      </c>
      <c r="GG109" s="137"/>
      <c r="GH109" s="231"/>
      <c r="GI109" s="231"/>
      <c r="GJ109" s="188">
        <f t="shared" si="269"/>
        <v>0</v>
      </c>
      <c r="GK109" s="137"/>
      <c r="GL109" s="231"/>
      <c r="GM109" s="231"/>
      <c r="GN109" s="182">
        <f t="shared" si="270"/>
        <v>0</v>
      </c>
      <c r="GO109" s="231"/>
      <c r="GP109" s="231"/>
      <c r="GQ109" s="182">
        <f t="shared" si="208"/>
        <v>0</v>
      </c>
      <c r="GR109" s="231"/>
      <c r="GS109" s="231"/>
      <c r="GT109" s="182">
        <f t="shared" si="209"/>
        <v>0</v>
      </c>
      <c r="GU109" s="231"/>
      <c r="GV109" s="231"/>
      <c r="GW109" s="182">
        <f t="shared" si="210"/>
        <v>0</v>
      </c>
      <c r="GX109" s="231"/>
      <c r="GY109" s="231"/>
      <c r="GZ109" s="182">
        <f t="shared" si="211"/>
        <v>0</v>
      </c>
      <c r="HA109" s="138"/>
      <c r="HB109" s="231"/>
      <c r="HC109" s="182">
        <f t="shared" si="212"/>
        <v>0</v>
      </c>
      <c r="HD109" s="138"/>
      <c r="HE109" s="231"/>
      <c r="HF109" s="182">
        <f t="shared" si="213"/>
        <v>0</v>
      </c>
      <c r="HG109" s="231"/>
      <c r="HH109" s="231"/>
      <c r="HI109" s="182">
        <f t="shared" si="154"/>
        <v>0</v>
      </c>
      <c r="HJ109" s="231"/>
      <c r="HK109" s="231"/>
      <c r="HL109" s="182">
        <f t="shared" si="155"/>
        <v>0</v>
      </c>
      <c r="HM109" s="137"/>
      <c r="HN109" s="231"/>
      <c r="HO109" s="231"/>
      <c r="HP109" s="182">
        <f t="shared" si="214"/>
        <v>0</v>
      </c>
      <c r="HQ109" s="231"/>
      <c r="HR109" s="231"/>
      <c r="HS109" s="231"/>
      <c r="HT109" s="182">
        <f t="shared" si="215"/>
        <v>0</v>
      </c>
      <c r="HU109" s="231"/>
      <c r="HV109" s="231"/>
      <c r="HW109" s="231"/>
      <c r="HX109" s="182">
        <f t="shared" si="216"/>
        <v>0</v>
      </c>
      <c r="HY109" s="231"/>
      <c r="HZ109" s="231"/>
      <c r="IA109" s="182">
        <f t="shared" si="217"/>
        <v>0</v>
      </c>
      <c r="IB109" s="231"/>
      <c r="IC109" s="231"/>
      <c r="ID109" s="182">
        <f t="shared" si="218"/>
        <v>0</v>
      </c>
      <c r="IE109" s="138"/>
      <c r="IF109" s="138"/>
      <c r="IG109" s="175">
        <f t="shared" si="219"/>
        <v>0</v>
      </c>
      <c r="IH109" s="137"/>
      <c r="II109" s="138"/>
      <c r="IJ109" s="138"/>
      <c r="IK109" s="175">
        <f t="shared" si="220"/>
        <v>0</v>
      </c>
      <c r="IL109" s="137"/>
      <c r="IM109" s="231"/>
      <c r="IN109" s="231"/>
      <c r="IO109" s="182">
        <f t="shared" si="221"/>
        <v>0</v>
      </c>
      <c r="IP109" s="231"/>
      <c r="IQ109" s="231"/>
      <c r="IR109" s="182">
        <f t="shared" si="156"/>
        <v>0</v>
      </c>
      <c r="IS109" s="231"/>
      <c r="IT109" s="231"/>
      <c r="IU109" s="182">
        <f t="shared" si="157"/>
        <v>0</v>
      </c>
      <c r="IV109" s="231"/>
      <c r="IW109" s="231"/>
      <c r="IX109" s="182">
        <f t="shared" si="158"/>
        <v>0</v>
      </c>
      <c r="IY109" s="234"/>
      <c r="IZ109" s="234"/>
      <c r="JA109" s="189">
        <f t="shared" si="159"/>
        <v>0</v>
      </c>
      <c r="JB109" s="234"/>
      <c r="JC109" s="234"/>
      <c r="JD109" s="189">
        <f t="shared" si="222"/>
        <v>0</v>
      </c>
      <c r="JE109" s="234"/>
      <c r="JF109" s="234"/>
      <c r="JG109" s="189">
        <f t="shared" si="223"/>
        <v>0</v>
      </c>
      <c r="JH109" s="141"/>
      <c r="JI109" s="141"/>
      <c r="JJ109" s="190">
        <f t="shared" si="224"/>
        <v>0</v>
      </c>
      <c r="JK109" s="137"/>
      <c r="JL109" s="141"/>
      <c r="JM109" s="141"/>
      <c r="JN109" s="190">
        <f t="shared" si="225"/>
        <v>0</v>
      </c>
      <c r="JO109" s="137"/>
      <c r="JP109" s="235"/>
      <c r="JQ109" s="235"/>
      <c r="JR109" s="191">
        <f t="shared" si="226"/>
        <v>0</v>
      </c>
      <c r="JS109" s="155"/>
      <c r="JT109" s="236"/>
      <c r="JU109" s="236"/>
      <c r="JV109" s="194">
        <f t="shared" si="227"/>
        <v>0</v>
      </c>
      <c r="JW109" s="235"/>
      <c r="JX109" s="235"/>
      <c r="JY109" s="194">
        <f t="shared" si="228"/>
        <v>0</v>
      </c>
      <c r="JZ109" s="138"/>
      <c r="KA109" s="138"/>
      <c r="KB109" s="190">
        <f t="shared" si="229"/>
        <v>0</v>
      </c>
      <c r="KC109" s="155"/>
      <c r="KD109" s="138"/>
      <c r="KE109" s="138"/>
      <c r="KF109" s="190">
        <f t="shared" si="230"/>
        <v>0</v>
      </c>
      <c r="KG109" s="234"/>
      <c r="KH109" s="234"/>
      <c r="KI109" s="191">
        <f t="shared" si="231"/>
        <v>0</v>
      </c>
      <c r="KJ109" s="155"/>
      <c r="KK109" s="234"/>
      <c r="KL109" s="234"/>
      <c r="KM109" s="191">
        <f t="shared" si="232"/>
        <v>0</v>
      </c>
      <c r="KN109" s="155"/>
      <c r="KO109" s="234"/>
      <c r="KP109" s="234"/>
      <c r="KQ109" s="191">
        <f t="shared" si="233"/>
        <v>0</v>
      </c>
      <c r="KR109" s="138"/>
      <c r="KS109" s="138"/>
      <c r="KT109" s="174">
        <f t="shared" si="234"/>
        <v>0</v>
      </c>
      <c r="KU109" s="138"/>
      <c r="KV109" s="138"/>
      <c r="KW109" s="138"/>
      <c r="KX109" s="194">
        <f t="shared" si="235"/>
        <v>0</v>
      </c>
      <c r="KY109" s="236"/>
      <c r="KZ109" s="236"/>
      <c r="LA109" s="236"/>
      <c r="LB109" s="194">
        <f t="shared" si="236"/>
        <v>0</v>
      </c>
      <c r="LC109" s="236"/>
      <c r="LD109" s="236"/>
      <c r="LE109" s="194">
        <f t="shared" si="160"/>
        <v>0</v>
      </c>
      <c r="LF109" s="138"/>
      <c r="LG109" s="138"/>
      <c r="LH109" s="174">
        <f t="shared" si="161"/>
        <v>0</v>
      </c>
      <c r="LI109" s="237"/>
      <c r="LJ109" s="237"/>
      <c r="LK109" s="196">
        <f t="shared" si="237"/>
        <v>0</v>
      </c>
      <c r="LL109" s="138"/>
      <c r="LM109" s="138"/>
      <c r="LN109" s="138"/>
      <c r="LO109" s="174">
        <f t="shared" si="238"/>
        <v>0</v>
      </c>
      <c r="LP109" s="138"/>
      <c r="LQ109" s="138"/>
      <c r="LR109" s="138"/>
      <c r="LS109" s="174">
        <f t="shared" si="239"/>
        <v>0</v>
      </c>
      <c r="LT109" s="238"/>
      <c r="LU109" s="138"/>
      <c r="LV109" s="138"/>
      <c r="LW109" s="174">
        <f t="shared" si="240"/>
        <v>0</v>
      </c>
      <c r="LX109" s="238"/>
      <c r="LY109" s="138"/>
      <c r="LZ109" s="138"/>
      <c r="MA109" s="174">
        <f t="shared" si="241"/>
        <v>0</v>
      </c>
      <c r="MB109" s="238"/>
      <c r="MC109" s="138"/>
      <c r="MD109" s="138"/>
      <c r="ME109" s="174">
        <f t="shared" si="242"/>
        <v>0</v>
      </c>
      <c r="MF109" s="238"/>
      <c r="MG109" s="231"/>
      <c r="MH109" s="231"/>
      <c r="MI109" s="182">
        <f t="shared" si="243"/>
        <v>0</v>
      </c>
      <c r="MJ109" s="239"/>
      <c r="MK109" s="231"/>
      <c r="ML109" s="231"/>
      <c r="MM109" s="182">
        <f t="shared" si="244"/>
        <v>0</v>
      </c>
      <c r="MN109" s="239"/>
      <c r="MO109" s="138"/>
      <c r="MP109" s="138"/>
      <c r="MQ109" s="174">
        <f t="shared" si="245"/>
        <v>0</v>
      </c>
      <c r="MR109" s="238"/>
      <c r="MS109" s="138"/>
      <c r="MT109" s="138"/>
      <c r="MU109" s="174">
        <f t="shared" si="246"/>
        <v>0</v>
      </c>
      <c r="MV109" s="238"/>
      <c r="MW109" s="138"/>
      <c r="MX109" s="138"/>
      <c r="MY109" s="174">
        <f t="shared" si="247"/>
        <v>0</v>
      </c>
      <c r="MZ109" s="238"/>
      <c r="NA109" s="240"/>
      <c r="NB109" s="240"/>
      <c r="NC109" s="201">
        <f t="shared" si="271"/>
        <v>0</v>
      </c>
      <c r="ND109" s="241"/>
      <c r="NE109" s="240"/>
      <c r="NF109" s="240"/>
      <c r="NG109" s="201">
        <f t="shared" si="272"/>
        <v>0</v>
      </c>
      <c r="NH109" s="241"/>
      <c r="NI109" s="240"/>
      <c r="NJ109" s="240"/>
      <c r="NK109" s="201">
        <f t="shared" si="273"/>
        <v>0</v>
      </c>
      <c r="NL109" s="241"/>
      <c r="NM109" s="240"/>
      <c r="NN109" s="240"/>
      <c r="NO109" s="201">
        <f t="shared" si="274"/>
        <v>0</v>
      </c>
      <c r="NP109" s="241"/>
      <c r="NQ109" s="234"/>
      <c r="NR109" s="234"/>
      <c r="NS109" s="189">
        <f t="shared" si="275"/>
        <v>0</v>
      </c>
      <c r="NT109" s="242"/>
      <c r="NU109" s="234"/>
      <c r="NV109" s="234"/>
      <c r="NW109" s="189">
        <f t="shared" si="248"/>
        <v>0</v>
      </c>
      <c r="NX109" s="242"/>
      <c r="NY109" s="234"/>
      <c r="NZ109" s="234"/>
      <c r="OA109" s="189">
        <f t="shared" si="249"/>
        <v>0</v>
      </c>
      <c r="OB109" s="242"/>
      <c r="OC109" s="234"/>
      <c r="OD109" s="234"/>
      <c r="OE109" s="189">
        <f t="shared" si="250"/>
        <v>0</v>
      </c>
      <c r="OF109" s="242"/>
      <c r="OG109" s="234"/>
      <c r="OH109" s="234"/>
      <c r="OI109" s="189">
        <f t="shared" si="251"/>
        <v>0</v>
      </c>
      <c r="OJ109" s="242"/>
      <c r="OK109" s="234"/>
      <c r="OL109" s="234"/>
      <c r="OM109" s="189">
        <f t="shared" si="252"/>
        <v>0</v>
      </c>
      <c r="ON109" s="242"/>
      <c r="OO109" s="234"/>
      <c r="OP109" s="234"/>
      <c r="OQ109" s="189">
        <f t="shared" si="276"/>
        <v>0</v>
      </c>
      <c r="OR109" s="242"/>
      <c r="OS109" s="234"/>
      <c r="OT109" s="234"/>
      <c r="OU109" s="189">
        <f t="shared" si="301"/>
        <v>0</v>
      </c>
      <c r="OV109" s="242"/>
      <c r="OW109" s="234"/>
      <c r="OX109" s="234"/>
      <c r="OY109" s="189">
        <f t="shared" si="302"/>
        <v>0</v>
      </c>
      <c r="OZ109" s="242"/>
      <c r="PA109" s="234"/>
      <c r="PB109" s="234"/>
      <c r="PC109" s="189">
        <f t="shared" si="303"/>
        <v>0</v>
      </c>
      <c r="PD109" s="242"/>
      <c r="PE109" s="234"/>
      <c r="PF109" s="234"/>
      <c r="PG109" s="189">
        <f t="shared" si="304"/>
        <v>0</v>
      </c>
      <c r="PH109" s="242"/>
      <c r="PI109" s="234"/>
      <c r="PJ109" s="234"/>
      <c r="PK109" s="189">
        <f t="shared" si="305"/>
        <v>0</v>
      </c>
      <c r="PL109" s="242"/>
      <c r="PM109" s="234"/>
      <c r="PN109" s="234"/>
      <c r="PO109" s="189">
        <f t="shared" si="306"/>
        <v>0</v>
      </c>
      <c r="PP109" s="242"/>
      <c r="PQ109" s="234"/>
      <c r="PR109" s="234"/>
      <c r="PS109" s="189">
        <f t="shared" si="307"/>
        <v>0</v>
      </c>
      <c r="PT109" s="242"/>
      <c r="PU109" s="234"/>
      <c r="PV109" s="234"/>
      <c r="PW109" s="189">
        <f t="shared" si="308"/>
        <v>0</v>
      </c>
      <c r="PX109" s="242"/>
      <c r="PY109" s="234"/>
      <c r="PZ109" s="234"/>
      <c r="QA109" s="189">
        <f t="shared" si="309"/>
        <v>0</v>
      </c>
      <c r="QB109" s="242"/>
      <c r="QC109" s="234"/>
      <c r="QD109" s="234"/>
      <c r="QE109" s="189">
        <f t="shared" si="310"/>
        <v>0</v>
      </c>
      <c r="QF109" s="242"/>
      <c r="QG109" s="234"/>
      <c r="QH109" s="234"/>
      <c r="QI109" s="189">
        <f t="shared" si="311"/>
        <v>0</v>
      </c>
      <c r="QJ109" s="242"/>
      <c r="QK109" s="234"/>
      <c r="QL109" s="234"/>
      <c r="QM109" s="189">
        <f t="shared" si="312"/>
        <v>0</v>
      </c>
      <c r="QN109" s="242"/>
      <c r="QO109" s="234"/>
      <c r="QP109" s="234"/>
      <c r="QQ109" s="189">
        <f t="shared" si="313"/>
        <v>0</v>
      </c>
      <c r="QR109" s="242"/>
      <c r="QS109" s="203"/>
      <c r="QT109" s="234"/>
      <c r="QU109" s="189">
        <f t="shared" si="314"/>
        <v>0</v>
      </c>
      <c r="QV109" s="242"/>
      <c r="QW109" s="203"/>
      <c r="QX109" s="234"/>
      <c r="QY109" s="189">
        <f t="shared" si="315"/>
        <v>0</v>
      </c>
      <c r="QZ109" s="242"/>
      <c r="RA109" s="203"/>
      <c r="RB109" s="234"/>
      <c r="RC109" s="189">
        <f t="shared" si="316"/>
        <v>0</v>
      </c>
      <c r="RD109" s="242"/>
      <c r="RE109" s="203"/>
      <c r="RF109" s="234"/>
      <c r="RG109" s="189">
        <f t="shared" si="317"/>
        <v>0</v>
      </c>
      <c r="RH109" s="242"/>
      <c r="RI109" s="203"/>
      <c r="RJ109" s="234"/>
      <c r="RK109" s="189">
        <f t="shared" si="318"/>
        <v>0</v>
      </c>
      <c r="RL109" s="242"/>
      <c r="RM109" s="203"/>
      <c r="RN109" s="234"/>
      <c r="RO109" s="189">
        <f t="shared" si="319"/>
        <v>0</v>
      </c>
      <c r="RP109" s="242"/>
      <c r="RQ109" s="203"/>
      <c r="RR109" s="234"/>
      <c r="RS109" s="189">
        <f t="shared" si="320"/>
        <v>0</v>
      </c>
      <c r="RT109" s="242"/>
      <c r="RU109" s="203"/>
      <c r="RV109" s="234"/>
      <c r="RW109" s="189">
        <f t="shared" si="321"/>
        <v>0</v>
      </c>
      <c r="RX109" s="242"/>
      <c r="RY109" s="203"/>
      <c r="RZ109" s="234"/>
      <c r="SA109" s="189">
        <f t="shared" si="253"/>
        <v>0</v>
      </c>
      <c r="SB109" s="242"/>
      <c r="SC109" s="203"/>
      <c r="SD109" s="234"/>
      <c r="SE109" s="189">
        <f t="shared" si="254"/>
        <v>0</v>
      </c>
      <c r="SF109" s="242"/>
      <c r="SG109" s="203"/>
      <c r="SH109" s="234"/>
      <c r="SI109" s="189">
        <f t="shared" si="255"/>
        <v>0</v>
      </c>
      <c r="SJ109" s="242"/>
      <c r="SK109" s="203"/>
      <c r="SL109" s="234"/>
      <c r="SM109" s="189">
        <f t="shared" si="256"/>
        <v>0</v>
      </c>
      <c r="SN109" s="242"/>
      <c r="SO109" s="203"/>
      <c r="SP109" s="234"/>
      <c r="SQ109" s="189">
        <f t="shared" si="257"/>
        <v>0</v>
      </c>
      <c r="SR109" s="242"/>
      <c r="SS109" s="203"/>
      <c r="ST109" s="234"/>
      <c r="SU109" s="189">
        <f t="shared" si="258"/>
        <v>0</v>
      </c>
      <c r="SV109" s="242"/>
      <c r="SW109" s="203"/>
      <c r="SX109" s="234"/>
      <c r="SY109" s="189">
        <f t="shared" si="259"/>
        <v>0</v>
      </c>
      <c r="SZ109" s="242"/>
      <c r="TA109" s="203"/>
      <c r="TB109" s="234"/>
      <c r="TC109" s="189">
        <f t="shared" si="260"/>
        <v>0</v>
      </c>
      <c r="TD109" s="242"/>
      <c r="TE109" s="204">
        <f t="shared" si="261"/>
        <v>0</v>
      </c>
      <c r="TF109" s="205">
        <f t="shared" si="262"/>
        <v>0</v>
      </c>
      <c r="TG109" s="123"/>
      <c r="TH109" s="204">
        <f t="shared" si="263"/>
        <v>0</v>
      </c>
      <c r="TI109" s="205">
        <f t="shared" si="264"/>
        <v>0</v>
      </c>
      <c r="TJ109" s="124"/>
      <c r="TK109" s="204">
        <f t="shared" si="265"/>
        <v>0</v>
      </c>
      <c r="TL109" s="205">
        <f t="shared" si="266"/>
        <v>0</v>
      </c>
      <c r="TM109" s="124"/>
      <c r="TN109" s="204">
        <f t="shared" si="267"/>
        <v>0</v>
      </c>
      <c r="TO109" s="205">
        <f t="shared" si="268"/>
        <v>0</v>
      </c>
    </row>
    <row r="110" spans="1:535" ht="24" hidden="1" customHeight="1" thickBot="1" x14ac:dyDescent="0.5">
      <c r="A110" s="207">
        <v>106</v>
      </c>
      <c r="B110" s="300" t="s">
        <v>391</v>
      </c>
      <c r="C110" s="127" t="s">
        <v>145</v>
      </c>
      <c r="D110" s="211">
        <v>0</v>
      </c>
      <c r="E110" s="282"/>
      <c r="F110" s="129"/>
      <c r="G110" s="211">
        <f t="shared" si="322"/>
        <v>0</v>
      </c>
      <c r="H110" s="130"/>
      <c r="I110" s="282"/>
      <c r="J110" s="129"/>
      <c r="K110" s="211">
        <v>0</v>
      </c>
      <c r="L110" s="130"/>
      <c r="M110" s="282"/>
      <c r="N110" s="129"/>
      <c r="O110" s="211">
        <v>0</v>
      </c>
      <c r="P110" s="131"/>
      <c r="Q110" s="282"/>
      <c r="R110" s="129"/>
      <c r="S110" s="211">
        <v>0</v>
      </c>
      <c r="T110" s="130"/>
      <c r="U110" s="133"/>
      <c r="V110" s="246"/>
      <c r="W110" s="165">
        <f t="shared" si="298"/>
        <v>0</v>
      </c>
      <c r="X110" s="136"/>
      <c r="Y110" s="136"/>
      <c r="Z110" s="165">
        <f t="shared" si="162"/>
        <v>0</v>
      </c>
      <c r="AA110" s="137"/>
      <c r="AB110" s="138"/>
      <c r="AC110" s="169">
        <f t="shared" si="163"/>
        <v>0</v>
      </c>
      <c r="AD110" s="137"/>
      <c r="AE110" s="138"/>
      <c r="AF110" s="169">
        <f t="shared" si="164"/>
        <v>0</v>
      </c>
      <c r="AG110" s="138"/>
      <c r="AH110" s="138"/>
      <c r="AI110" s="170">
        <f t="shared" si="165"/>
        <v>0</v>
      </c>
      <c r="AJ110" s="137"/>
      <c r="AK110" s="137"/>
      <c r="AL110" s="141"/>
      <c r="AM110" s="172">
        <f t="shared" si="166"/>
        <v>0</v>
      </c>
      <c r="AN110" s="137"/>
      <c r="AO110" s="141"/>
      <c r="AP110" s="141"/>
      <c r="AQ110" s="172">
        <f t="shared" si="167"/>
        <v>0</v>
      </c>
      <c r="AR110" s="141"/>
      <c r="AS110" s="137"/>
      <c r="AT110" s="141"/>
      <c r="AU110" s="172">
        <f t="shared" si="168"/>
        <v>0</v>
      </c>
      <c r="AV110" s="138"/>
      <c r="AW110" s="138"/>
      <c r="AX110" s="138"/>
      <c r="AY110" s="169">
        <f t="shared" si="169"/>
        <v>0</v>
      </c>
      <c r="AZ110" s="138"/>
      <c r="BA110" s="138"/>
      <c r="BB110" s="169">
        <f t="shared" si="170"/>
        <v>0</v>
      </c>
      <c r="BC110" s="138"/>
      <c r="BD110" s="138"/>
      <c r="BE110" s="169">
        <f t="shared" si="171"/>
        <v>0</v>
      </c>
      <c r="BF110" s="138"/>
      <c r="BG110" s="138"/>
      <c r="BH110" s="174">
        <f t="shared" si="152"/>
        <v>0</v>
      </c>
      <c r="BI110" s="138"/>
      <c r="BJ110" s="138"/>
      <c r="BK110" s="174">
        <f t="shared" si="172"/>
        <v>0</v>
      </c>
      <c r="BL110" s="138"/>
      <c r="BM110" s="138"/>
      <c r="BN110" s="174">
        <f t="shared" si="173"/>
        <v>0</v>
      </c>
      <c r="BO110" s="138"/>
      <c r="BP110" s="138"/>
      <c r="BQ110" s="174">
        <f t="shared" si="174"/>
        <v>0</v>
      </c>
      <c r="BR110" s="138"/>
      <c r="BS110" s="138"/>
      <c r="BT110" s="174">
        <f t="shared" si="323"/>
        <v>0</v>
      </c>
      <c r="BU110" s="138"/>
      <c r="BV110" s="138"/>
      <c r="BW110" s="174">
        <f t="shared" si="175"/>
        <v>0</v>
      </c>
      <c r="BX110" s="138"/>
      <c r="BY110" s="138"/>
      <c r="BZ110" s="174">
        <f t="shared" si="176"/>
        <v>0</v>
      </c>
      <c r="CA110" s="138"/>
      <c r="CB110" s="138"/>
      <c r="CC110" s="175">
        <f t="shared" si="177"/>
        <v>0</v>
      </c>
      <c r="CD110" s="141"/>
      <c r="CE110" s="141"/>
      <c r="CF110" s="176">
        <f t="shared" si="178"/>
        <v>0</v>
      </c>
      <c r="CG110" s="141"/>
      <c r="CH110" s="141"/>
      <c r="CI110" s="176">
        <f t="shared" si="179"/>
        <v>0</v>
      </c>
      <c r="CJ110" s="141"/>
      <c r="CK110" s="141"/>
      <c r="CL110" s="177">
        <f t="shared" si="180"/>
        <v>0</v>
      </c>
      <c r="CM110" s="141"/>
      <c r="CN110" s="141"/>
      <c r="CO110" s="141"/>
      <c r="CP110" s="177">
        <f t="shared" si="181"/>
        <v>0</v>
      </c>
      <c r="CQ110" s="141"/>
      <c r="CR110" s="141"/>
      <c r="CS110" s="141"/>
      <c r="CT110" s="176">
        <f t="shared" si="182"/>
        <v>0</v>
      </c>
      <c r="CU110" s="230"/>
      <c r="CV110" s="141"/>
      <c r="CW110" s="141"/>
      <c r="CX110" s="176">
        <f t="shared" si="183"/>
        <v>0</v>
      </c>
      <c r="CY110" s="141"/>
      <c r="CZ110" s="141"/>
      <c r="DA110" s="141"/>
      <c r="DB110" s="176">
        <f t="shared" si="153"/>
        <v>0</v>
      </c>
      <c r="DC110" s="141"/>
      <c r="DD110" s="141"/>
      <c r="DE110" s="175">
        <f t="shared" si="184"/>
        <v>0</v>
      </c>
      <c r="DF110" s="179"/>
      <c r="DG110" s="141"/>
      <c r="DH110" s="141"/>
      <c r="DI110" s="176">
        <f t="shared" si="185"/>
        <v>0</v>
      </c>
      <c r="DJ110" s="180"/>
      <c r="DK110" s="180"/>
      <c r="DL110" s="176">
        <f t="shared" si="186"/>
        <v>0</v>
      </c>
      <c r="DM110" s="141"/>
      <c r="DN110" s="141"/>
      <c r="DO110" s="177">
        <f t="shared" si="187"/>
        <v>0</v>
      </c>
      <c r="DP110" s="137"/>
      <c r="DQ110" s="141"/>
      <c r="DR110" s="141"/>
      <c r="DS110" s="177">
        <f t="shared" si="188"/>
        <v>0</v>
      </c>
      <c r="DT110" s="137"/>
      <c r="DU110" s="141"/>
      <c r="DV110" s="141"/>
      <c r="DW110" s="177">
        <f t="shared" si="189"/>
        <v>0</v>
      </c>
      <c r="DX110" s="141"/>
      <c r="DY110" s="141"/>
      <c r="DZ110" s="177">
        <f t="shared" si="190"/>
        <v>0</v>
      </c>
      <c r="EA110" s="138"/>
      <c r="EB110" s="138"/>
      <c r="EC110" s="175">
        <f t="shared" si="299"/>
        <v>0</v>
      </c>
      <c r="ED110" s="137"/>
      <c r="EE110" s="138"/>
      <c r="EF110" s="138"/>
      <c r="EG110" s="174">
        <f t="shared" si="192"/>
        <v>0</v>
      </c>
      <c r="EH110" s="138"/>
      <c r="EI110" s="138"/>
      <c r="EJ110" s="174">
        <f t="shared" si="193"/>
        <v>0</v>
      </c>
      <c r="EK110" s="231"/>
      <c r="EL110" s="231"/>
      <c r="EM110" s="182">
        <f t="shared" si="194"/>
        <v>0</v>
      </c>
      <c r="EN110" s="137"/>
      <c r="EO110" s="231"/>
      <c r="EP110" s="231"/>
      <c r="EQ110" s="182">
        <f t="shared" si="195"/>
        <v>0</v>
      </c>
      <c r="ER110" s="232"/>
      <c r="ES110" s="232"/>
      <c r="ET110" s="184">
        <f t="shared" si="196"/>
        <v>0</v>
      </c>
      <c r="EU110" s="137"/>
      <c r="EV110" s="232"/>
      <c r="EW110" s="232"/>
      <c r="EX110" s="184">
        <f t="shared" si="197"/>
        <v>0</v>
      </c>
      <c r="EY110" s="233"/>
      <c r="EZ110" s="231"/>
      <c r="FA110" s="231"/>
      <c r="FB110" s="184">
        <f t="shared" si="198"/>
        <v>0</v>
      </c>
      <c r="FC110" s="231"/>
      <c r="FD110" s="231"/>
      <c r="FE110" s="182">
        <f t="shared" si="199"/>
        <v>0</v>
      </c>
      <c r="FF110" s="231"/>
      <c r="FG110" s="231"/>
      <c r="FH110" s="182">
        <f t="shared" si="200"/>
        <v>0</v>
      </c>
      <c r="FI110" s="231"/>
      <c r="FJ110" s="231"/>
      <c r="FK110" s="182">
        <f t="shared" si="201"/>
        <v>0</v>
      </c>
      <c r="FL110" s="231"/>
      <c r="FM110" s="231"/>
      <c r="FN110" s="182">
        <f t="shared" si="202"/>
        <v>0</v>
      </c>
      <c r="FO110" s="137"/>
      <c r="FP110" s="231"/>
      <c r="FQ110" s="231"/>
      <c r="FR110" s="182">
        <f t="shared" si="203"/>
        <v>0</v>
      </c>
      <c r="FS110" s="137"/>
      <c r="FT110" s="231"/>
      <c r="FU110" s="231"/>
      <c r="FV110" s="182">
        <f t="shared" si="204"/>
        <v>0</v>
      </c>
      <c r="FW110" s="137"/>
      <c r="FX110" s="231"/>
      <c r="FY110" s="231"/>
      <c r="FZ110" s="182">
        <f t="shared" si="205"/>
        <v>0</v>
      </c>
      <c r="GA110" s="231"/>
      <c r="GB110" s="231"/>
      <c r="GC110" s="182">
        <f t="shared" si="206"/>
        <v>0</v>
      </c>
      <c r="GD110" s="231"/>
      <c r="GE110" s="231"/>
      <c r="GF110" s="188">
        <f t="shared" si="300"/>
        <v>0</v>
      </c>
      <c r="GG110" s="137"/>
      <c r="GH110" s="231"/>
      <c r="GI110" s="231"/>
      <c r="GJ110" s="188">
        <f t="shared" si="269"/>
        <v>0</v>
      </c>
      <c r="GK110" s="137"/>
      <c r="GL110" s="231"/>
      <c r="GM110" s="231"/>
      <c r="GN110" s="182">
        <f t="shared" si="270"/>
        <v>0</v>
      </c>
      <c r="GO110" s="231"/>
      <c r="GP110" s="231"/>
      <c r="GQ110" s="182">
        <f t="shared" si="208"/>
        <v>0</v>
      </c>
      <c r="GR110" s="231"/>
      <c r="GS110" s="231"/>
      <c r="GT110" s="182">
        <f t="shared" si="209"/>
        <v>0</v>
      </c>
      <c r="GU110" s="231"/>
      <c r="GV110" s="231"/>
      <c r="GW110" s="182">
        <f t="shared" si="210"/>
        <v>0</v>
      </c>
      <c r="GX110" s="231"/>
      <c r="GY110" s="231"/>
      <c r="GZ110" s="182">
        <f t="shared" si="211"/>
        <v>0</v>
      </c>
      <c r="HA110" s="138"/>
      <c r="HB110" s="231"/>
      <c r="HC110" s="182">
        <f t="shared" si="212"/>
        <v>0</v>
      </c>
      <c r="HD110" s="138"/>
      <c r="HE110" s="231"/>
      <c r="HF110" s="182">
        <f t="shared" si="213"/>
        <v>0</v>
      </c>
      <c r="HG110" s="231"/>
      <c r="HH110" s="231"/>
      <c r="HI110" s="182">
        <f t="shared" si="154"/>
        <v>0</v>
      </c>
      <c r="HJ110" s="231"/>
      <c r="HK110" s="231"/>
      <c r="HL110" s="182">
        <f t="shared" si="155"/>
        <v>0</v>
      </c>
      <c r="HM110" s="137"/>
      <c r="HN110" s="231"/>
      <c r="HO110" s="231"/>
      <c r="HP110" s="182">
        <f t="shared" si="214"/>
        <v>0</v>
      </c>
      <c r="HQ110" s="231"/>
      <c r="HR110" s="231"/>
      <c r="HS110" s="231"/>
      <c r="HT110" s="182">
        <f t="shared" si="215"/>
        <v>0</v>
      </c>
      <c r="HU110" s="231"/>
      <c r="HV110" s="231"/>
      <c r="HW110" s="231"/>
      <c r="HX110" s="182">
        <f t="shared" si="216"/>
        <v>0</v>
      </c>
      <c r="HY110" s="231"/>
      <c r="HZ110" s="231"/>
      <c r="IA110" s="182">
        <f t="shared" si="217"/>
        <v>0</v>
      </c>
      <c r="IB110" s="231"/>
      <c r="IC110" s="231"/>
      <c r="ID110" s="182">
        <f t="shared" si="218"/>
        <v>0</v>
      </c>
      <c r="IE110" s="138"/>
      <c r="IF110" s="138"/>
      <c r="IG110" s="175">
        <f t="shared" si="219"/>
        <v>0</v>
      </c>
      <c r="IH110" s="137"/>
      <c r="II110" s="138"/>
      <c r="IJ110" s="138"/>
      <c r="IK110" s="175">
        <f t="shared" si="220"/>
        <v>0</v>
      </c>
      <c r="IL110" s="137"/>
      <c r="IM110" s="231"/>
      <c r="IN110" s="231"/>
      <c r="IO110" s="182">
        <f t="shared" si="221"/>
        <v>0</v>
      </c>
      <c r="IP110" s="231"/>
      <c r="IQ110" s="231"/>
      <c r="IR110" s="182">
        <f t="shared" si="156"/>
        <v>0</v>
      </c>
      <c r="IS110" s="231"/>
      <c r="IT110" s="231"/>
      <c r="IU110" s="182">
        <f t="shared" si="157"/>
        <v>0</v>
      </c>
      <c r="IV110" s="231"/>
      <c r="IW110" s="231"/>
      <c r="IX110" s="182">
        <f t="shared" si="158"/>
        <v>0</v>
      </c>
      <c r="IY110" s="234"/>
      <c r="IZ110" s="234"/>
      <c r="JA110" s="189">
        <f t="shared" si="159"/>
        <v>0</v>
      </c>
      <c r="JB110" s="234"/>
      <c r="JC110" s="234"/>
      <c r="JD110" s="189">
        <f t="shared" si="222"/>
        <v>0</v>
      </c>
      <c r="JE110" s="234"/>
      <c r="JF110" s="234"/>
      <c r="JG110" s="189">
        <f t="shared" si="223"/>
        <v>0</v>
      </c>
      <c r="JH110" s="141"/>
      <c r="JI110" s="141"/>
      <c r="JJ110" s="190">
        <f t="shared" si="224"/>
        <v>0</v>
      </c>
      <c r="JK110" s="137"/>
      <c r="JL110" s="141"/>
      <c r="JM110" s="141"/>
      <c r="JN110" s="190">
        <f t="shared" si="225"/>
        <v>0</v>
      </c>
      <c r="JO110" s="137"/>
      <c r="JP110" s="235"/>
      <c r="JQ110" s="235"/>
      <c r="JR110" s="191">
        <f t="shared" si="226"/>
        <v>0</v>
      </c>
      <c r="JS110" s="155"/>
      <c r="JT110" s="236"/>
      <c r="JU110" s="236"/>
      <c r="JV110" s="194">
        <f t="shared" si="227"/>
        <v>0</v>
      </c>
      <c r="JW110" s="235"/>
      <c r="JX110" s="235"/>
      <c r="JY110" s="194">
        <f t="shared" si="228"/>
        <v>0</v>
      </c>
      <c r="JZ110" s="138"/>
      <c r="KA110" s="138"/>
      <c r="KB110" s="190">
        <f t="shared" si="229"/>
        <v>0</v>
      </c>
      <c r="KC110" s="155"/>
      <c r="KD110" s="138"/>
      <c r="KE110" s="138"/>
      <c r="KF110" s="190">
        <f t="shared" si="230"/>
        <v>0</v>
      </c>
      <c r="KG110" s="234"/>
      <c r="KH110" s="234"/>
      <c r="KI110" s="191">
        <f t="shared" si="231"/>
        <v>0</v>
      </c>
      <c r="KJ110" s="155"/>
      <c r="KK110" s="234"/>
      <c r="KL110" s="234"/>
      <c r="KM110" s="191">
        <f t="shared" si="232"/>
        <v>0</v>
      </c>
      <c r="KN110" s="155"/>
      <c r="KO110" s="234"/>
      <c r="KP110" s="234"/>
      <c r="KQ110" s="191">
        <f t="shared" si="233"/>
        <v>0</v>
      </c>
      <c r="KR110" s="138"/>
      <c r="KS110" s="138"/>
      <c r="KT110" s="174">
        <f t="shared" si="234"/>
        <v>0</v>
      </c>
      <c r="KU110" s="138"/>
      <c r="KV110" s="138"/>
      <c r="KW110" s="138"/>
      <c r="KX110" s="194">
        <f t="shared" si="235"/>
        <v>0</v>
      </c>
      <c r="KY110" s="236"/>
      <c r="KZ110" s="236"/>
      <c r="LA110" s="236"/>
      <c r="LB110" s="194">
        <f t="shared" si="236"/>
        <v>0</v>
      </c>
      <c r="LC110" s="236"/>
      <c r="LD110" s="236"/>
      <c r="LE110" s="194">
        <f t="shared" si="160"/>
        <v>0</v>
      </c>
      <c r="LF110" s="138"/>
      <c r="LG110" s="138"/>
      <c r="LH110" s="174">
        <f t="shared" si="161"/>
        <v>0</v>
      </c>
      <c r="LI110" s="237"/>
      <c r="LJ110" s="237"/>
      <c r="LK110" s="196">
        <f t="shared" si="237"/>
        <v>0</v>
      </c>
      <c r="LL110" s="138"/>
      <c r="LM110" s="138"/>
      <c r="LN110" s="138"/>
      <c r="LO110" s="174">
        <f t="shared" si="238"/>
        <v>0</v>
      </c>
      <c r="LP110" s="138"/>
      <c r="LQ110" s="138"/>
      <c r="LR110" s="138"/>
      <c r="LS110" s="174">
        <f t="shared" si="239"/>
        <v>0</v>
      </c>
      <c r="LT110" s="238"/>
      <c r="LU110" s="138"/>
      <c r="LV110" s="138"/>
      <c r="LW110" s="174">
        <f t="shared" si="240"/>
        <v>0</v>
      </c>
      <c r="LX110" s="238"/>
      <c r="LY110" s="138"/>
      <c r="LZ110" s="138"/>
      <c r="MA110" s="174">
        <f t="shared" si="241"/>
        <v>0</v>
      </c>
      <c r="MB110" s="238"/>
      <c r="MC110" s="138"/>
      <c r="MD110" s="138"/>
      <c r="ME110" s="174">
        <f t="shared" si="242"/>
        <v>0</v>
      </c>
      <c r="MF110" s="238"/>
      <c r="MG110" s="231"/>
      <c r="MH110" s="231"/>
      <c r="MI110" s="182">
        <f t="shared" si="243"/>
        <v>0</v>
      </c>
      <c r="MJ110" s="239"/>
      <c r="MK110" s="231"/>
      <c r="ML110" s="231"/>
      <c r="MM110" s="182">
        <f t="shared" si="244"/>
        <v>0</v>
      </c>
      <c r="MN110" s="239"/>
      <c r="MO110" s="138"/>
      <c r="MP110" s="138"/>
      <c r="MQ110" s="174">
        <f t="shared" si="245"/>
        <v>0</v>
      </c>
      <c r="MR110" s="238"/>
      <c r="MS110" s="138"/>
      <c r="MT110" s="138"/>
      <c r="MU110" s="174">
        <f t="shared" si="246"/>
        <v>0</v>
      </c>
      <c r="MV110" s="238"/>
      <c r="MW110" s="138"/>
      <c r="MX110" s="138"/>
      <c r="MY110" s="174">
        <f t="shared" si="247"/>
        <v>0</v>
      </c>
      <c r="MZ110" s="238"/>
      <c r="NA110" s="240"/>
      <c r="NB110" s="240"/>
      <c r="NC110" s="201">
        <f t="shared" si="271"/>
        <v>0</v>
      </c>
      <c r="ND110" s="241"/>
      <c r="NE110" s="240"/>
      <c r="NF110" s="240"/>
      <c r="NG110" s="201">
        <f t="shared" si="272"/>
        <v>0</v>
      </c>
      <c r="NH110" s="241"/>
      <c r="NI110" s="240"/>
      <c r="NJ110" s="240"/>
      <c r="NK110" s="201">
        <f t="shared" si="273"/>
        <v>0</v>
      </c>
      <c r="NL110" s="241"/>
      <c r="NM110" s="240"/>
      <c r="NN110" s="240"/>
      <c r="NO110" s="201">
        <f t="shared" si="274"/>
        <v>0</v>
      </c>
      <c r="NP110" s="241"/>
      <c r="NQ110" s="234"/>
      <c r="NR110" s="234"/>
      <c r="NS110" s="189">
        <f t="shared" si="275"/>
        <v>0</v>
      </c>
      <c r="NT110" s="242"/>
      <c r="NU110" s="234"/>
      <c r="NV110" s="234"/>
      <c r="NW110" s="189">
        <f t="shared" si="248"/>
        <v>0</v>
      </c>
      <c r="NX110" s="242"/>
      <c r="NY110" s="234"/>
      <c r="NZ110" s="234"/>
      <c r="OA110" s="189">
        <f t="shared" si="249"/>
        <v>0</v>
      </c>
      <c r="OB110" s="242"/>
      <c r="OC110" s="234"/>
      <c r="OD110" s="234"/>
      <c r="OE110" s="189">
        <f t="shared" si="250"/>
        <v>0</v>
      </c>
      <c r="OF110" s="242"/>
      <c r="OG110" s="234"/>
      <c r="OH110" s="234"/>
      <c r="OI110" s="189">
        <f t="shared" si="251"/>
        <v>0</v>
      </c>
      <c r="OJ110" s="242"/>
      <c r="OK110" s="234"/>
      <c r="OL110" s="234"/>
      <c r="OM110" s="189">
        <f t="shared" si="252"/>
        <v>0</v>
      </c>
      <c r="ON110" s="242"/>
      <c r="OO110" s="234"/>
      <c r="OP110" s="234"/>
      <c r="OQ110" s="189">
        <f t="shared" si="276"/>
        <v>0</v>
      </c>
      <c r="OR110" s="242"/>
      <c r="OS110" s="234"/>
      <c r="OT110" s="234"/>
      <c r="OU110" s="189">
        <f t="shared" si="301"/>
        <v>0</v>
      </c>
      <c r="OV110" s="242"/>
      <c r="OW110" s="234"/>
      <c r="OX110" s="234"/>
      <c r="OY110" s="189">
        <f t="shared" si="302"/>
        <v>0</v>
      </c>
      <c r="OZ110" s="242"/>
      <c r="PA110" s="234"/>
      <c r="PB110" s="234"/>
      <c r="PC110" s="189">
        <f t="shared" si="303"/>
        <v>0</v>
      </c>
      <c r="PD110" s="242"/>
      <c r="PE110" s="234"/>
      <c r="PF110" s="234"/>
      <c r="PG110" s="189">
        <f t="shared" si="304"/>
        <v>0</v>
      </c>
      <c r="PH110" s="242"/>
      <c r="PI110" s="234"/>
      <c r="PJ110" s="234"/>
      <c r="PK110" s="189">
        <f t="shared" si="305"/>
        <v>0</v>
      </c>
      <c r="PL110" s="242"/>
      <c r="PM110" s="234"/>
      <c r="PN110" s="234"/>
      <c r="PO110" s="189">
        <f t="shared" si="306"/>
        <v>0</v>
      </c>
      <c r="PP110" s="242"/>
      <c r="PQ110" s="234"/>
      <c r="PR110" s="234"/>
      <c r="PS110" s="189">
        <f t="shared" si="307"/>
        <v>0</v>
      </c>
      <c r="PT110" s="242"/>
      <c r="PU110" s="234"/>
      <c r="PV110" s="234"/>
      <c r="PW110" s="189">
        <f t="shared" si="308"/>
        <v>0</v>
      </c>
      <c r="PX110" s="242"/>
      <c r="PY110" s="234"/>
      <c r="PZ110" s="234"/>
      <c r="QA110" s="189">
        <f t="shared" si="309"/>
        <v>0</v>
      </c>
      <c r="QB110" s="242"/>
      <c r="QC110" s="234"/>
      <c r="QD110" s="234"/>
      <c r="QE110" s="189">
        <f t="shared" si="310"/>
        <v>0</v>
      </c>
      <c r="QF110" s="242"/>
      <c r="QG110" s="234"/>
      <c r="QH110" s="234"/>
      <c r="QI110" s="189">
        <f t="shared" si="311"/>
        <v>0</v>
      </c>
      <c r="QJ110" s="242"/>
      <c r="QK110" s="234"/>
      <c r="QL110" s="234"/>
      <c r="QM110" s="189">
        <f t="shared" si="312"/>
        <v>0</v>
      </c>
      <c r="QN110" s="242"/>
      <c r="QO110" s="234"/>
      <c r="QP110" s="234"/>
      <c r="QQ110" s="189">
        <f t="shared" si="313"/>
        <v>0</v>
      </c>
      <c r="QR110" s="242"/>
      <c r="QS110" s="203"/>
      <c r="QT110" s="234"/>
      <c r="QU110" s="189">
        <f t="shared" si="314"/>
        <v>0</v>
      </c>
      <c r="QV110" s="242"/>
      <c r="QW110" s="203"/>
      <c r="QX110" s="234"/>
      <c r="QY110" s="189">
        <f t="shared" si="315"/>
        <v>0</v>
      </c>
      <c r="QZ110" s="242"/>
      <c r="RA110" s="203"/>
      <c r="RB110" s="234"/>
      <c r="RC110" s="189">
        <f t="shared" si="316"/>
        <v>0</v>
      </c>
      <c r="RD110" s="242"/>
      <c r="RE110" s="203"/>
      <c r="RF110" s="234"/>
      <c r="RG110" s="189">
        <f t="shared" si="317"/>
        <v>0</v>
      </c>
      <c r="RH110" s="242"/>
      <c r="RI110" s="203"/>
      <c r="RJ110" s="234"/>
      <c r="RK110" s="189">
        <f t="shared" si="318"/>
        <v>0</v>
      </c>
      <c r="RL110" s="242"/>
      <c r="RM110" s="203"/>
      <c r="RN110" s="234"/>
      <c r="RO110" s="189">
        <f t="shared" si="319"/>
        <v>0</v>
      </c>
      <c r="RP110" s="242"/>
      <c r="RQ110" s="203"/>
      <c r="RR110" s="234"/>
      <c r="RS110" s="189">
        <f t="shared" si="320"/>
        <v>0</v>
      </c>
      <c r="RT110" s="242"/>
      <c r="RU110" s="203"/>
      <c r="RV110" s="234"/>
      <c r="RW110" s="189">
        <f t="shared" si="321"/>
        <v>0</v>
      </c>
      <c r="RX110" s="242"/>
      <c r="RY110" s="203"/>
      <c r="RZ110" s="234"/>
      <c r="SA110" s="189">
        <f t="shared" si="253"/>
        <v>0</v>
      </c>
      <c r="SB110" s="242"/>
      <c r="SC110" s="203"/>
      <c r="SD110" s="234"/>
      <c r="SE110" s="189">
        <f t="shared" si="254"/>
        <v>0</v>
      </c>
      <c r="SF110" s="242"/>
      <c r="SG110" s="203"/>
      <c r="SH110" s="234"/>
      <c r="SI110" s="189">
        <f t="shared" si="255"/>
        <v>0</v>
      </c>
      <c r="SJ110" s="242"/>
      <c r="SK110" s="203"/>
      <c r="SL110" s="234"/>
      <c r="SM110" s="189">
        <f t="shared" si="256"/>
        <v>0</v>
      </c>
      <c r="SN110" s="242"/>
      <c r="SO110" s="203"/>
      <c r="SP110" s="234"/>
      <c r="SQ110" s="189">
        <f t="shared" si="257"/>
        <v>0</v>
      </c>
      <c r="SR110" s="242"/>
      <c r="SS110" s="203"/>
      <c r="ST110" s="234"/>
      <c r="SU110" s="189">
        <f t="shared" si="258"/>
        <v>0</v>
      </c>
      <c r="SV110" s="242"/>
      <c r="SW110" s="203"/>
      <c r="SX110" s="234"/>
      <c r="SY110" s="189">
        <f t="shared" si="259"/>
        <v>0</v>
      </c>
      <c r="SZ110" s="242"/>
      <c r="TA110" s="203"/>
      <c r="TB110" s="234"/>
      <c r="TC110" s="189">
        <f t="shared" si="260"/>
        <v>0</v>
      </c>
      <c r="TD110" s="242"/>
      <c r="TE110" s="204">
        <f t="shared" si="261"/>
        <v>0</v>
      </c>
      <c r="TF110" s="205">
        <f t="shared" si="262"/>
        <v>0</v>
      </c>
      <c r="TG110" s="123"/>
      <c r="TH110" s="204">
        <f t="shared" si="263"/>
        <v>0</v>
      </c>
      <c r="TI110" s="205">
        <f t="shared" si="264"/>
        <v>0</v>
      </c>
      <c r="TJ110" s="124"/>
      <c r="TK110" s="204">
        <f t="shared" si="265"/>
        <v>0</v>
      </c>
      <c r="TL110" s="205">
        <f t="shared" si="266"/>
        <v>0</v>
      </c>
      <c r="TM110" s="124"/>
      <c r="TN110" s="204">
        <f t="shared" si="267"/>
        <v>0</v>
      </c>
      <c r="TO110" s="205">
        <f t="shared" si="268"/>
        <v>0</v>
      </c>
    </row>
    <row r="111" spans="1:535" ht="29.25" hidden="1" thickBot="1" x14ac:dyDescent="0.5">
      <c r="A111" s="207">
        <v>107</v>
      </c>
      <c r="B111" s="298" t="s">
        <v>392</v>
      </c>
      <c r="C111" s="222" t="s">
        <v>122</v>
      </c>
      <c r="D111" s="211">
        <v>4300</v>
      </c>
      <c r="E111" s="223">
        <v>1700</v>
      </c>
      <c r="F111" s="224"/>
      <c r="G111" s="211">
        <f t="shared" si="322"/>
        <v>6000</v>
      </c>
      <c r="H111" s="225"/>
      <c r="I111" s="223"/>
      <c r="J111" s="224">
        <v>200</v>
      </c>
      <c r="K111" s="211">
        <v>5800</v>
      </c>
      <c r="L111" s="225"/>
      <c r="M111" s="223"/>
      <c r="N111" s="224">
        <v>200</v>
      </c>
      <c r="O111" s="211">
        <v>5600</v>
      </c>
      <c r="P111" s="226"/>
      <c r="Q111" s="223"/>
      <c r="R111" s="224">
        <v>100</v>
      </c>
      <c r="S111" s="211">
        <v>5500</v>
      </c>
      <c r="T111" s="225"/>
      <c r="U111" s="227"/>
      <c r="V111" s="291">
        <v>200</v>
      </c>
      <c r="W111" s="165">
        <f t="shared" si="298"/>
        <v>5300</v>
      </c>
      <c r="X111" s="229"/>
      <c r="Y111" s="229">
        <v>300</v>
      </c>
      <c r="Z111" s="165">
        <f t="shared" si="162"/>
        <v>5000</v>
      </c>
      <c r="AA111" s="137"/>
      <c r="AB111" s="138">
        <v>200</v>
      </c>
      <c r="AC111" s="169">
        <f t="shared" si="163"/>
        <v>4800</v>
      </c>
      <c r="AD111" s="137"/>
      <c r="AE111" s="138">
        <v>200</v>
      </c>
      <c r="AF111" s="169">
        <f t="shared" si="164"/>
        <v>4600</v>
      </c>
      <c r="AG111" s="138"/>
      <c r="AH111" s="138">
        <v>300</v>
      </c>
      <c r="AI111" s="170">
        <f t="shared" si="165"/>
        <v>4300</v>
      </c>
      <c r="AJ111" s="137"/>
      <c r="AK111" s="137"/>
      <c r="AL111" s="141"/>
      <c r="AM111" s="172">
        <f t="shared" si="166"/>
        <v>4300</v>
      </c>
      <c r="AN111" s="137"/>
      <c r="AO111" s="141"/>
      <c r="AP111" s="141">
        <v>200</v>
      </c>
      <c r="AQ111" s="172">
        <f t="shared" si="167"/>
        <v>4100</v>
      </c>
      <c r="AR111" s="141"/>
      <c r="AS111" s="137"/>
      <c r="AT111" s="141">
        <v>200</v>
      </c>
      <c r="AU111" s="172">
        <f t="shared" si="168"/>
        <v>3900</v>
      </c>
      <c r="AV111" s="138"/>
      <c r="AW111" s="138">
        <v>200</v>
      </c>
      <c r="AX111" s="138"/>
      <c r="AY111" s="169">
        <f t="shared" si="169"/>
        <v>3700</v>
      </c>
      <c r="AZ111" s="138"/>
      <c r="BA111" s="138">
        <v>200</v>
      </c>
      <c r="BB111" s="169">
        <f t="shared" si="170"/>
        <v>3500</v>
      </c>
      <c r="BC111" s="138"/>
      <c r="BD111" s="243">
        <v>200</v>
      </c>
      <c r="BE111" s="169">
        <f t="shared" si="171"/>
        <v>3300</v>
      </c>
      <c r="BF111" s="138"/>
      <c r="BG111" s="138">
        <v>200</v>
      </c>
      <c r="BH111" s="174">
        <f t="shared" si="152"/>
        <v>3100</v>
      </c>
      <c r="BI111" s="138"/>
      <c r="BJ111" s="138">
        <v>200</v>
      </c>
      <c r="BK111" s="174">
        <f t="shared" si="172"/>
        <v>2900</v>
      </c>
      <c r="BL111" s="138"/>
      <c r="BM111" s="138">
        <v>200</v>
      </c>
      <c r="BN111" s="174">
        <f t="shared" si="173"/>
        <v>2700</v>
      </c>
      <c r="BO111" s="138"/>
      <c r="BP111" s="138">
        <v>300</v>
      </c>
      <c r="BQ111" s="174">
        <f t="shared" si="174"/>
        <v>2400</v>
      </c>
      <c r="BR111" s="138"/>
      <c r="BS111" s="138"/>
      <c r="BT111" s="174">
        <f t="shared" si="323"/>
        <v>2400</v>
      </c>
      <c r="BU111" s="138"/>
      <c r="BV111" s="138">
        <v>200</v>
      </c>
      <c r="BW111" s="174">
        <f t="shared" si="175"/>
        <v>2200</v>
      </c>
      <c r="BX111" s="138"/>
      <c r="BY111" s="138">
        <v>200</v>
      </c>
      <c r="BZ111" s="174">
        <f t="shared" si="176"/>
        <v>2000</v>
      </c>
      <c r="CA111" s="138"/>
      <c r="CB111" s="138">
        <v>300</v>
      </c>
      <c r="CC111" s="175">
        <f t="shared" si="177"/>
        <v>1700</v>
      </c>
      <c r="CD111" s="141"/>
      <c r="CE111" s="141">
        <v>300</v>
      </c>
      <c r="CF111" s="176">
        <f t="shared" si="178"/>
        <v>1400</v>
      </c>
      <c r="CG111" s="141"/>
      <c r="CH111" s="141">
        <v>200</v>
      </c>
      <c r="CI111" s="176">
        <f t="shared" si="179"/>
        <v>1200</v>
      </c>
      <c r="CJ111" s="141"/>
      <c r="CK111" s="141">
        <v>200</v>
      </c>
      <c r="CL111" s="177">
        <f t="shared" si="180"/>
        <v>1000</v>
      </c>
      <c r="CM111" s="141"/>
      <c r="CN111" s="141"/>
      <c r="CO111" s="141">
        <v>100</v>
      </c>
      <c r="CP111" s="177">
        <f t="shared" si="181"/>
        <v>900</v>
      </c>
      <c r="CQ111" s="141"/>
      <c r="CR111" s="141">
        <v>5100</v>
      </c>
      <c r="CS111" s="141">
        <v>200</v>
      </c>
      <c r="CT111" s="176">
        <f t="shared" si="182"/>
        <v>5800</v>
      </c>
      <c r="CU111" s="230"/>
      <c r="CV111" s="141"/>
      <c r="CW111" s="141">
        <v>200</v>
      </c>
      <c r="CX111" s="176">
        <f t="shared" si="183"/>
        <v>5600</v>
      </c>
      <c r="CY111" s="141"/>
      <c r="CZ111" s="141"/>
      <c r="DA111" s="141">
        <v>200</v>
      </c>
      <c r="DB111" s="176">
        <f t="shared" si="153"/>
        <v>5400</v>
      </c>
      <c r="DC111" s="141"/>
      <c r="DD111" s="141">
        <v>200</v>
      </c>
      <c r="DE111" s="175">
        <f t="shared" si="184"/>
        <v>5200</v>
      </c>
      <c r="DF111" s="179"/>
      <c r="DG111" s="141"/>
      <c r="DH111" s="141">
        <v>100</v>
      </c>
      <c r="DI111" s="176">
        <f t="shared" si="185"/>
        <v>5100</v>
      </c>
      <c r="DJ111" s="180"/>
      <c r="DK111" s="180"/>
      <c r="DL111" s="176">
        <f t="shared" si="186"/>
        <v>5100</v>
      </c>
      <c r="DM111" s="141"/>
      <c r="DN111" s="141">
        <v>300</v>
      </c>
      <c r="DO111" s="177">
        <f t="shared" si="187"/>
        <v>4800</v>
      </c>
      <c r="DP111" s="137"/>
      <c r="DQ111" s="141"/>
      <c r="DR111" s="141">
        <v>200</v>
      </c>
      <c r="DS111" s="177">
        <f t="shared" si="188"/>
        <v>4600</v>
      </c>
      <c r="DT111" s="137"/>
      <c r="DU111" s="141"/>
      <c r="DV111" s="141"/>
      <c r="DW111" s="177">
        <f t="shared" si="189"/>
        <v>4600</v>
      </c>
      <c r="DX111" s="141"/>
      <c r="DY111" s="141">
        <v>200</v>
      </c>
      <c r="DZ111" s="177">
        <f t="shared" si="190"/>
        <v>4400</v>
      </c>
      <c r="EA111" s="138"/>
      <c r="EB111" s="138">
        <v>200</v>
      </c>
      <c r="EC111" s="175">
        <f t="shared" si="299"/>
        <v>4200</v>
      </c>
      <c r="ED111" s="137"/>
      <c r="EE111" s="138"/>
      <c r="EF111" s="138">
        <v>300</v>
      </c>
      <c r="EG111" s="174">
        <f t="shared" si="192"/>
        <v>3900</v>
      </c>
      <c r="EH111" s="138"/>
      <c r="EI111" s="138">
        <v>200</v>
      </c>
      <c r="EJ111" s="174">
        <f t="shared" si="193"/>
        <v>3700</v>
      </c>
      <c r="EK111" s="231"/>
      <c r="EL111" s="231">
        <v>100</v>
      </c>
      <c r="EM111" s="182">
        <f t="shared" si="194"/>
        <v>3600</v>
      </c>
      <c r="EN111" s="137"/>
      <c r="EO111" s="231"/>
      <c r="EP111" s="231">
        <v>300</v>
      </c>
      <c r="EQ111" s="182">
        <f t="shared" si="195"/>
        <v>3300</v>
      </c>
      <c r="ER111" s="232"/>
      <c r="ES111" s="232">
        <v>200</v>
      </c>
      <c r="ET111" s="184">
        <f t="shared" si="196"/>
        <v>3100</v>
      </c>
      <c r="EU111" s="137"/>
      <c r="EV111" s="232"/>
      <c r="EW111" s="232">
        <v>300</v>
      </c>
      <c r="EX111" s="184">
        <f t="shared" si="197"/>
        <v>2800</v>
      </c>
      <c r="EY111" s="233"/>
      <c r="EZ111" s="231"/>
      <c r="FA111" s="231">
        <v>200</v>
      </c>
      <c r="FB111" s="184">
        <f t="shared" si="198"/>
        <v>2600</v>
      </c>
      <c r="FC111" s="231"/>
      <c r="FD111" s="231">
        <v>200</v>
      </c>
      <c r="FE111" s="182">
        <f t="shared" si="199"/>
        <v>2400</v>
      </c>
      <c r="FF111" s="231"/>
      <c r="FG111" s="231">
        <v>200</v>
      </c>
      <c r="FH111" s="182">
        <f t="shared" si="200"/>
        <v>2200</v>
      </c>
      <c r="FI111" s="231"/>
      <c r="FJ111" s="231">
        <v>200</v>
      </c>
      <c r="FK111" s="182">
        <f t="shared" si="201"/>
        <v>2000</v>
      </c>
      <c r="FL111" s="231"/>
      <c r="FM111" s="231">
        <v>200</v>
      </c>
      <c r="FN111" s="182">
        <f t="shared" si="202"/>
        <v>1800</v>
      </c>
      <c r="FO111" s="137"/>
      <c r="FP111" s="231"/>
      <c r="FQ111" s="231">
        <v>200</v>
      </c>
      <c r="FR111" s="182">
        <f t="shared" si="203"/>
        <v>1600</v>
      </c>
      <c r="FS111" s="137"/>
      <c r="FT111" s="231"/>
      <c r="FU111" s="231">
        <v>200</v>
      </c>
      <c r="FV111" s="182">
        <f t="shared" si="204"/>
        <v>1400</v>
      </c>
      <c r="FW111" s="137"/>
      <c r="FX111" s="231"/>
      <c r="FY111" s="231">
        <v>300</v>
      </c>
      <c r="FZ111" s="182">
        <f t="shared" si="205"/>
        <v>1100</v>
      </c>
      <c r="GA111" s="231"/>
      <c r="GB111" s="231">
        <v>200</v>
      </c>
      <c r="GC111" s="182">
        <f t="shared" si="206"/>
        <v>900</v>
      </c>
      <c r="GD111" s="231"/>
      <c r="GE111" s="231">
        <v>200</v>
      </c>
      <c r="GF111" s="188">
        <f t="shared" si="300"/>
        <v>700</v>
      </c>
      <c r="GG111" s="137"/>
      <c r="GH111" s="231">
        <v>5300</v>
      </c>
      <c r="GI111" s="231">
        <v>200</v>
      </c>
      <c r="GJ111" s="188">
        <f t="shared" si="269"/>
        <v>5800</v>
      </c>
      <c r="GK111" s="137"/>
      <c r="GL111" s="231"/>
      <c r="GM111" s="231"/>
      <c r="GN111" s="182">
        <f t="shared" si="270"/>
        <v>5800</v>
      </c>
      <c r="GO111" s="231"/>
      <c r="GP111" s="231">
        <v>100</v>
      </c>
      <c r="GQ111" s="182">
        <f t="shared" si="208"/>
        <v>5700</v>
      </c>
      <c r="GR111" s="231"/>
      <c r="GS111" s="231">
        <v>100</v>
      </c>
      <c r="GT111" s="182">
        <f t="shared" si="209"/>
        <v>5600</v>
      </c>
      <c r="GU111" s="231"/>
      <c r="GV111" s="231">
        <v>100</v>
      </c>
      <c r="GW111" s="182">
        <f t="shared" si="210"/>
        <v>5500</v>
      </c>
      <c r="GX111" s="231"/>
      <c r="GY111" s="231">
        <v>200</v>
      </c>
      <c r="GZ111" s="182">
        <f t="shared" si="211"/>
        <v>5300</v>
      </c>
      <c r="HA111" s="138"/>
      <c r="HB111" s="231">
        <v>100</v>
      </c>
      <c r="HC111" s="182">
        <f t="shared" si="212"/>
        <v>5200</v>
      </c>
      <c r="HD111" s="138"/>
      <c r="HE111" s="231">
        <v>200</v>
      </c>
      <c r="HF111" s="182">
        <f t="shared" si="213"/>
        <v>5000</v>
      </c>
      <c r="HG111" s="231"/>
      <c r="HH111" s="231">
        <v>100</v>
      </c>
      <c r="HI111" s="182">
        <f t="shared" si="154"/>
        <v>4900</v>
      </c>
      <c r="HJ111" s="231"/>
      <c r="HK111" s="231">
        <v>100</v>
      </c>
      <c r="HL111" s="182">
        <f t="shared" si="155"/>
        <v>4800</v>
      </c>
      <c r="HM111" s="137"/>
      <c r="HN111" s="231"/>
      <c r="HO111" s="231">
        <v>200</v>
      </c>
      <c r="HP111" s="182">
        <f t="shared" si="214"/>
        <v>4600</v>
      </c>
      <c r="HQ111" s="231"/>
      <c r="HR111" s="231"/>
      <c r="HS111" s="231">
        <v>100</v>
      </c>
      <c r="HT111" s="182">
        <f t="shared" si="215"/>
        <v>4500</v>
      </c>
      <c r="HU111" s="231"/>
      <c r="HV111" s="231"/>
      <c r="HW111" s="231">
        <v>300</v>
      </c>
      <c r="HX111" s="182">
        <f t="shared" si="216"/>
        <v>4200</v>
      </c>
      <c r="HY111" s="231"/>
      <c r="HZ111" s="231">
        <v>200</v>
      </c>
      <c r="IA111" s="182">
        <f t="shared" si="217"/>
        <v>4000</v>
      </c>
      <c r="IB111" s="231"/>
      <c r="IC111" s="231">
        <v>200</v>
      </c>
      <c r="ID111" s="182">
        <f t="shared" si="218"/>
        <v>3800</v>
      </c>
      <c r="IE111" s="138"/>
      <c r="IF111" s="138">
        <v>200</v>
      </c>
      <c r="IG111" s="175">
        <f t="shared" si="219"/>
        <v>3600</v>
      </c>
      <c r="IH111" s="137"/>
      <c r="II111" s="138"/>
      <c r="IJ111" s="138">
        <v>200</v>
      </c>
      <c r="IK111" s="175">
        <f t="shared" si="220"/>
        <v>3400</v>
      </c>
      <c r="IL111" s="137"/>
      <c r="IM111" s="231"/>
      <c r="IN111" s="231">
        <v>200</v>
      </c>
      <c r="IO111" s="182">
        <f t="shared" si="221"/>
        <v>3200</v>
      </c>
      <c r="IP111" s="231"/>
      <c r="IQ111" s="231">
        <v>200</v>
      </c>
      <c r="IR111" s="182">
        <f t="shared" si="156"/>
        <v>3000</v>
      </c>
      <c r="IS111" s="231"/>
      <c r="IT111" s="231">
        <v>200</v>
      </c>
      <c r="IU111" s="182">
        <f t="shared" si="157"/>
        <v>2800</v>
      </c>
      <c r="IV111" s="231"/>
      <c r="IW111" s="231">
        <v>100</v>
      </c>
      <c r="IX111" s="182">
        <f t="shared" si="158"/>
        <v>2700</v>
      </c>
      <c r="IY111" s="234"/>
      <c r="IZ111" s="234">
        <v>200</v>
      </c>
      <c r="JA111" s="189">
        <f t="shared" si="159"/>
        <v>2500</v>
      </c>
      <c r="JB111" s="234"/>
      <c r="JC111" s="234">
        <v>100</v>
      </c>
      <c r="JD111" s="189">
        <f t="shared" si="222"/>
        <v>2400</v>
      </c>
      <c r="JE111" s="234"/>
      <c r="JF111" s="234">
        <v>100</v>
      </c>
      <c r="JG111" s="189">
        <f t="shared" si="223"/>
        <v>2300</v>
      </c>
      <c r="JH111" s="141"/>
      <c r="JI111" s="141">
        <v>300</v>
      </c>
      <c r="JJ111" s="190">
        <f t="shared" si="224"/>
        <v>2000</v>
      </c>
      <c r="JK111" s="137"/>
      <c r="JL111" s="141"/>
      <c r="JM111" s="141">
        <v>100</v>
      </c>
      <c r="JN111" s="190">
        <f t="shared" si="225"/>
        <v>1900</v>
      </c>
      <c r="JO111" s="137"/>
      <c r="JP111" s="235">
        <v>4100</v>
      </c>
      <c r="JQ111" s="235">
        <v>100</v>
      </c>
      <c r="JR111" s="191">
        <f t="shared" si="226"/>
        <v>5900</v>
      </c>
      <c r="JS111" s="155"/>
      <c r="JT111" s="236"/>
      <c r="JU111" s="236">
        <v>300</v>
      </c>
      <c r="JV111" s="194">
        <f t="shared" si="227"/>
        <v>5600</v>
      </c>
      <c r="JW111" s="235"/>
      <c r="JX111" s="235">
        <v>300</v>
      </c>
      <c r="JY111" s="194">
        <f t="shared" si="228"/>
        <v>5300</v>
      </c>
      <c r="JZ111" s="138"/>
      <c r="KA111" s="138">
        <v>200</v>
      </c>
      <c r="KB111" s="190">
        <f t="shared" si="229"/>
        <v>5100</v>
      </c>
      <c r="KC111" s="155"/>
      <c r="KD111" s="138"/>
      <c r="KE111" s="138">
        <v>200</v>
      </c>
      <c r="KF111" s="190">
        <f t="shared" si="230"/>
        <v>4900</v>
      </c>
      <c r="KG111" s="234"/>
      <c r="KH111" s="234">
        <v>200</v>
      </c>
      <c r="KI111" s="191">
        <f t="shared" si="231"/>
        <v>4700</v>
      </c>
      <c r="KJ111" s="155"/>
      <c r="KK111" s="234"/>
      <c r="KL111" s="234">
        <v>300</v>
      </c>
      <c r="KM111" s="191">
        <f t="shared" si="232"/>
        <v>4400</v>
      </c>
      <c r="KN111" s="155"/>
      <c r="KO111" s="234"/>
      <c r="KP111" s="234">
        <v>200</v>
      </c>
      <c r="KQ111" s="191">
        <f t="shared" si="233"/>
        <v>4200</v>
      </c>
      <c r="KR111" s="138"/>
      <c r="KS111" s="138">
        <v>100</v>
      </c>
      <c r="KT111" s="174">
        <f t="shared" si="234"/>
        <v>4100</v>
      </c>
      <c r="KU111" s="138"/>
      <c r="KV111" s="138"/>
      <c r="KW111" s="138">
        <v>300</v>
      </c>
      <c r="KX111" s="194">
        <f t="shared" si="235"/>
        <v>3800</v>
      </c>
      <c r="KY111" s="236"/>
      <c r="KZ111" s="236"/>
      <c r="LA111" s="236">
        <v>200</v>
      </c>
      <c r="LB111" s="194">
        <f t="shared" si="236"/>
        <v>3600</v>
      </c>
      <c r="LC111" s="236"/>
      <c r="LD111" s="236">
        <v>200</v>
      </c>
      <c r="LE111" s="194">
        <f t="shared" si="160"/>
        <v>3400</v>
      </c>
      <c r="LF111" s="138"/>
      <c r="LG111" s="138">
        <v>200</v>
      </c>
      <c r="LH111" s="174">
        <f t="shared" si="161"/>
        <v>3200</v>
      </c>
      <c r="LI111" s="237"/>
      <c r="LJ111" s="237">
        <v>100</v>
      </c>
      <c r="LK111" s="196">
        <f t="shared" si="237"/>
        <v>3100</v>
      </c>
      <c r="LL111" s="138"/>
      <c r="LM111" s="138"/>
      <c r="LN111" s="138">
        <v>100</v>
      </c>
      <c r="LO111" s="174">
        <f t="shared" si="238"/>
        <v>3000</v>
      </c>
      <c r="LP111" s="138"/>
      <c r="LQ111" s="138"/>
      <c r="LR111" s="138">
        <v>300</v>
      </c>
      <c r="LS111" s="174">
        <f t="shared" si="239"/>
        <v>2700</v>
      </c>
      <c r="LT111" s="238"/>
      <c r="LU111" s="138"/>
      <c r="LV111" s="138">
        <v>100</v>
      </c>
      <c r="LW111" s="174">
        <f t="shared" si="240"/>
        <v>2600</v>
      </c>
      <c r="LX111" s="238"/>
      <c r="LY111" s="138"/>
      <c r="LZ111" s="138">
        <v>200</v>
      </c>
      <c r="MA111" s="174">
        <f t="shared" si="241"/>
        <v>2400</v>
      </c>
      <c r="MB111" s="238"/>
      <c r="MC111" s="138"/>
      <c r="MD111" s="138">
        <v>100</v>
      </c>
      <c r="ME111" s="174">
        <f t="shared" si="242"/>
        <v>2300</v>
      </c>
      <c r="MF111" s="238"/>
      <c r="MG111" s="231"/>
      <c r="MH111" s="231"/>
      <c r="MI111" s="182">
        <f t="shared" si="243"/>
        <v>2300</v>
      </c>
      <c r="MJ111" s="239"/>
      <c r="MK111" s="231"/>
      <c r="ML111" s="231">
        <v>200</v>
      </c>
      <c r="MM111" s="182">
        <f t="shared" si="244"/>
        <v>2100</v>
      </c>
      <c r="MN111" s="239"/>
      <c r="MO111" s="138"/>
      <c r="MP111" s="138">
        <v>200</v>
      </c>
      <c r="MQ111" s="174">
        <f t="shared" si="245"/>
        <v>1900</v>
      </c>
      <c r="MR111" s="238"/>
      <c r="MS111" s="138"/>
      <c r="MT111" s="138">
        <v>200</v>
      </c>
      <c r="MU111" s="174">
        <f t="shared" si="246"/>
        <v>1700</v>
      </c>
      <c r="MV111" s="238"/>
      <c r="MW111" s="138"/>
      <c r="MX111" s="138">
        <v>100</v>
      </c>
      <c r="MY111" s="174">
        <f t="shared" si="247"/>
        <v>1600</v>
      </c>
      <c r="MZ111" s="238"/>
      <c r="NA111" s="240"/>
      <c r="NB111" s="240">
        <v>100</v>
      </c>
      <c r="NC111" s="201">
        <f>MY111+NA111-NB111</f>
        <v>1500</v>
      </c>
      <c r="ND111" s="241"/>
      <c r="NE111" s="240"/>
      <c r="NF111" s="240">
        <v>200</v>
      </c>
      <c r="NG111" s="201">
        <f>NC111+NE111-NF111</f>
        <v>1300</v>
      </c>
      <c r="NH111" s="241"/>
      <c r="NI111" s="240">
        <v>4700</v>
      </c>
      <c r="NJ111" s="240">
        <v>200</v>
      </c>
      <c r="NK111" s="201">
        <f>NG111+NI111-NJ111</f>
        <v>5800</v>
      </c>
      <c r="NL111" s="241"/>
      <c r="NM111" s="240"/>
      <c r="NN111" s="240">
        <v>200</v>
      </c>
      <c r="NO111" s="201">
        <f>NK111+NM111-NN111</f>
        <v>5600</v>
      </c>
      <c r="NP111" s="241"/>
      <c r="NQ111" s="234"/>
      <c r="NR111" s="234">
        <v>100</v>
      </c>
      <c r="NS111" s="189">
        <f>NO111+NQ111-NR111</f>
        <v>5500</v>
      </c>
      <c r="NT111" s="242"/>
      <c r="NU111" s="234"/>
      <c r="NV111" s="234">
        <v>200</v>
      </c>
      <c r="NW111" s="189">
        <f t="shared" si="248"/>
        <v>5300</v>
      </c>
      <c r="NX111" s="242"/>
      <c r="NY111" s="234"/>
      <c r="NZ111" s="234">
        <v>100</v>
      </c>
      <c r="OA111" s="189">
        <f t="shared" si="249"/>
        <v>5200</v>
      </c>
      <c r="OB111" s="242"/>
      <c r="OC111" s="234"/>
      <c r="OD111" s="234">
        <v>200</v>
      </c>
      <c r="OE111" s="189">
        <f t="shared" si="250"/>
        <v>5000</v>
      </c>
      <c r="OF111" s="242"/>
      <c r="OG111" s="234"/>
      <c r="OH111" s="234"/>
      <c r="OI111" s="189">
        <f t="shared" si="251"/>
        <v>5000</v>
      </c>
      <c r="OJ111" s="242"/>
      <c r="OK111" s="234"/>
      <c r="OL111" s="234">
        <v>200</v>
      </c>
      <c r="OM111" s="189">
        <f t="shared" si="252"/>
        <v>4800</v>
      </c>
      <c r="ON111" s="242"/>
      <c r="OO111" s="234"/>
      <c r="OP111" s="234">
        <v>200</v>
      </c>
      <c r="OQ111" s="189">
        <f t="shared" si="276"/>
        <v>4600</v>
      </c>
      <c r="OR111" s="242"/>
      <c r="OS111" s="234"/>
      <c r="OT111" s="234">
        <v>100</v>
      </c>
      <c r="OU111" s="189">
        <f t="shared" si="301"/>
        <v>4500</v>
      </c>
      <c r="OV111" s="242"/>
      <c r="OW111" s="234"/>
      <c r="OX111" s="234">
        <v>200</v>
      </c>
      <c r="OY111" s="189">
        <f t="shared" si="302"/>
        <v>4300</v>
      </c>
      <c r="OZ111" s="242"/>
      <c r="PA111" s="234"/>
      <c r="PB111" s="234">
        <v>200</v>
      </c>
      <c r="PC111" s="189">
        <f t="shared" si="303"/>
        <v>4100</v>
      </c>
      <c r="PD111" s="242"/>
      <c r="PE111" s="234"/>
      <c r="PF111" s="234">
        <v>100</v>
      </c>
      <c r="PG111" s="189">
        <f t="shared" si="304"/>
        <v>4000</v>
      </c>
      <c r="PH111" s="242"/>
      <c r="PI111" s="234"/>
      <c r="PJ111" s="234">
        <v>100</v>
      </c>
      <c r="PK111" s="189">
        <f t="shared" si="305"/>
        <v>3900</v>
      </c>
      <c r="PL111" s="242"/>
      <c r="PM111" s="234"/>
      <c r="PN111" s="234">
        <v>100</v>
      </c>
      <c r="PO111" s="189">
        <f t="shared" si="306"/>
        <v>3800</v>
      </c>
      <c r="PP111" s="242"/>
      <c r="PQ111" s="234"/>
      <c r="PR111" s="234">
        <v>200</v>
      </c>
      <c r="PS111" s="189">
        <f t="shared" si="307"/>
        <v>3600</v>
      </c>
      <c r="PT111" s="242"/>
      <c r="PU111" s="234"/>
      <c r="PV111" s="234">
        <v>100</v>
      </c>
      <c r="PW111" s="189">
        <f t="shared" si="308"/>
        <v>3500</v>
      </c>
      <c r="PX111" s="242"/>
      <c r="PY111" s="234"/>
      <c r="PZ111" s="234">
        <v>200</v>
      </c>
      <c r="QA111" s="189">
        <f t="shared" si="309"/>
        <v>3300</v>
      </c>
      <c r="QB111" s="242"/>
      <c r="QC111" s="234"/>
      <c r="QD111" s="234">
        <v>200</v>
      </c>
      <c r="QE111" s="189">
        <f t="shared" si="310"/>
        <v>3100</v>
      </c>
      <c r="QF111" s="242"/>
      <c r="QG111" s="234"/>
      <c r="QH111" s="234"/>
      <c r="QI111" s="189">
        <f t="shared" si="311"/>
        <v>3100</v>
      </c>
      <c r="QJ111" s="242"/>
      <c r="QK111" s="234"/>
      <c r="QL111" s="234">
        <v>100</v>
      </c>
      <c r="QM111" s="189">
        <f t="shared" si="312"/>
        <v>3000</v>
      </c>
      <c r="QN111" s="242"/>
      <c r="QO111" s="234"/>
      <c r="QP111" s="234">
        <v>100</v>
      </c>
      <c r="QQ111" s="189">
        <f t="shared" si="313"/>
        <v>2900</v>
      </c>
      <c r="QR111" s="242"/>
      <c r="QS111" s="203"/>
      <c r="QT111" s="234">
        <v>200</v>
      </c>
      <c r="QU111" s="189">
        <f t="shared" si="314"/>
        <v>2700</v>
      </c>
      <c r="QV111" s="242"/>
      <c r="QW111" s="203"/>
      <c r="QX111" s="234">
        <v>100</v>
      </c>
      <c r="QY111" s="189">
        <f t="shared" si="315"/>
        <v>2600</v>
      </c>
      <c r="QZ111" s="242"/>
      <c r="RA111" s="203"/>
      <c r="RB111" s="234">
        <v>200</v>
      </c>
      <c r="RC111" s="189">
        <f t="shared" si="316"/>
        <v>2400</v>
      </c>
      <c r="RD111" s="242"/>
      <c r="RE111" s="203"/>
      <c r="RF111" s="234">
        <v>100</v>
      </c>
      <c r="RG111" s="189">
        <f t="shared" si="317"/>
        <v>2300</v>
      </c>
      <c r="RH111" s="242"/>
      <c r="RI111" s="203"/>
      <c r="RJ111" s="234"/>
      <c r="RK111" s="189">
        <f t="shared" si="318"/>
        <v>2300</v>
      </c>
      <c r="RL111" s="242"/>
      <c r="RM111" s="203"/>
      <c r="RN111" s="234">
        <v>100</v>
      </c>
      <c r="RO111" s="189">
        <f t="shared" si="319"/>
        <v>2200</v>
      </c>
      <c r="RP111" s="242"/>
      <c r="RQ111" s="203"/>
      <c r="RR111" s="234">
        <v>300</v>
      </c>
      <c r="RS111" s="189">
        <f t="shared" si="320"/>
        <v>1900</v>
      </c>
      <c r="RT111" s="242"/>
      <c r="RU111" s="203">
        <v>4100</v>
      </c>
      <c r="RV111" s="234">
        <v>200</v>
      </c>
      <c r="RW111" s="189">
        <f t="shared" si="321"/>
        <v>5800</v>
      </c>
      <c r="RX111" s="242"/>
      <c r="RY111" s="203"/>
      <c r="RZ111" s="234">
        <v>500</v>
      </c>
      <c r="SA111" s="189">
        <f t="shared" si="253"/>
        <v>5300</v>
      </c>
      <c r="SB111" s="242"/>
      <c r="SC111" s="203"/>
      <c r="SD111" s="234">
        <v>200</v>
      </c>
      <c r="SE111" s="189">
        <f t="shared" si="254"/>
        <v>5100</v>
      </c>
      <c r="SF111" s="242"/>
      <c r="SG111" s="203"/>
      <c r="SH111" s="234">
        <v>400</v>
      </c>
      <c r="SI111" s="189">
        <f t="shared" si="255"/>
        <v>4700</v>
      </c>
      <c r="SJ111" s="242"/>
      <c r="SK111" s="203"/>
      <c r="SL111" s="234">
        <v>100</v>
      </c>
      <c r="SM111" s="189">
        <f t="shared" si="256"/>
        <v>4600</v>
      </c>
      <c r="SN111" s="242"/>
      <c r="SO111" s="203"/>
      <c r="SP111" s="234">
        <v>200</v>
      </c>
      <c r="SQ111" s="189">
        <f t="shared" si="257"/>
        <v>4400</v>
      </c>
      <c r="SR111" s="242"/>
      <c r="SS111" s="203"/>
      <c r="ST111" s="234">
        <v>200</v>
      </c>
      <c r="SU111" s="189">
        <f t="shared" si="258"/>
        <v>4200</v>
      </c>
      <c r="SV111" s="242"/>
      <c r="SW111" s="203"/>
      <c r="SX111" s="234">
        <v>100</v>
      </c>
      <c r="SY111" s="189">
        <f t="shared" si="259"/>
        <v>4100</v>
      </c>
      <c r="SZ111" s="242"/>
      <c r="TA111" s="203"/>
      <c r="TB111" s="234">
        <v>200</v>
      </c>
      <c r="TC111" s="189">
        <f t="shared" si="260"/>
        <v>3900</v>
      </c>
      <c r="TD111" s="242"/>
      <c r="TE111" s="204">
        <f t="shared" si="261"/>
        <v>4800</v>
      </c>
      <c r="TF111" s="205">
        <f t="shared" si="262"/>
        <v>184.61538461538461</v>
      </c>
      <c r="TG111" s="123"/>
      <c r="TH111" s="204">
        <f t="shared" si="263"/>
        <v>4700</v>
      </c>
      <c r="TI111" s="205">
        <f t="shared" si="264"/>
        <v>180.76923076923077</v>
      </c>
      <c r="TJ111" s="124"/>
      <c r="TK111" s="204">
        <f t="shared" si="265"/>
        <v>4400</v>
      </c>
      <c r="TL111" s="205">
        <f t="shared" si="266"/>
        <v>162.96296296296296</v>
      </c>
      <c r="TM111" s="124"/>
      <c r="TN111" s="204">
        <f t="shared" si="267"/>
        <v>13900</v>
      </c>
      <c r="TO111" s="205">
        <f t="shared" si="268"/>
        <v>175.9493670886076</v>
      </c>
    </row>
    <row r="112" spans="1:535" ht="28.5" hidden="1" x14ac:dyDescent="0.45">
      <c r="A112" s="207">
        <v>108</v>
      </c>
      <c r="B112" s="298" t="s">
        <v>393</v>
      </c>
      <c r="C112" s="222" t="s">
        <v>122</v>
      </c>
      <c r="D112" s="211">
        <v>3</v>
      </c>
      <c r="E112" s="223">
        <v>1</v>
      </c>
      <c r="F112" s="224"/>
      <c r="G112" s="211">
        <f t="shared" si="322"/>
        <v>4</v>
      </c>
      <c r="H112" s="225"/>
      <c r="I112" s="223"/>
      <c r="J112" s="224"/>
      <c r="K112" s="211">
        <v>4</v>
      </c>
      <c r="L112" s="225"/>
      <c r="M112" s="223"/>
      <c r="N112" s="224"/>
      <c r="O112" s="211">
        <v>4</v>
      </c>
      <c r="P112" s="226"/>
      <c r="Q112" s="223"/>
      <c r="R112" s="224"/>
      <c r="S112" s="211">
        <v>4</v>
      </c>
      <c r="T112" s="225"/>
      <c r="U112" s="227"/>
      <c r="V112" s="246"/>
      <c r="W112" s="165">
        <f t="shared" si="298"/>
        <v>4</v>
      </c>
      <c r="X112" s="229"/>
      <c r="Y112" s="229"/>
      <c r="Z112" s="165">
        <f t="shared" si="162"/>
        <v>4</v>
      </c>
      <c r="AA112" s="137"/>
      <c r="AB112" s="138"/>
      <c r="AC112" s="169">
        <f t="shared" si="163"/>
        <v>4</v>
      </c>
      <c r="AD112" s="137"/>
      <c r="AE112" s="138"/>
      <c r="AF112" s="169">
        <f t="shared" si="164"/>
        <v>4</v>
      </c>
      <c r="AG112" s="138"/>
      <c r="AH112" s="138"/>
      <c r="AI112" s="170">
        <f t="shared" si="165"/>
        <v>4</v>
      </c>
      <c r="AJ112" s="137"/>
      <c r="AK112" s="137"/>
      <c r="AL112" s="141"/>
      <c r="AM112" s="172">
        <f t="shared" si="166"/>
        <v>4</v>
      </c>
      <c r="AN112" s="137"/>
      <c r="AO112" s="141"/>
      <c r="AP112" s="141"/>
      <c r="AQ112" s="172">
        <f t="shared" si="167"/>
        <v>4</v>
      </c>
      <c r="AR112" s="141"/>
      <c r="AS112" s="137"/>
      <c r="AT112" s="141"/>
      <c r="AU112" s="172">
        <f t="shared" si="168"/>
        <v>4</v>
      </c>
      <c r="AV112" s="138"/>
      <c r="AW112" s="138"/>
      <c r="AX112" s="138"/>
      <c r="AY112" s="169">
        <f t="shared" si="169"/>
        <v>4</v>
      </c>
      <c r="AZ112" s="138"/>
      <c r="BA112" s="138"/>
      <c r="BB112" s="169">
        <f t="shared" si="170"/>
        <v>4</v>
      </c>
      <c r="BC112" s="138"/>
      <c r="BD112" s="138"/>
      <c r="BE112" s="169">
        <f t="shared" si="171"/>
        <v>4</v>
      </c>
      <c r="BF112" s="138"/>
      <c r="BG112" s="138"/>
      <c r="BH112" s="174">
        <f t="shared" si="152"/>
        <v>4</v>
      </c>
      <c r="BI112" s="138"/>
      <c r="BJ112" s="138"/>
      <c r="BK112" s="174">
        <f t="shared" si="172"/>
        <v>4</v>
      </c>
      <c r="BL112" s="138"/>
      <c r="BM112" s="138"/>
      <c r="BN112" s="174">
        <f t="shared" si="173"/>
        <v>4</v>
      </c>
      <c r="BO112" s="138"/>
      <c r="BP112" s="138"/>
      <c r="BQ112" s="174">
        <f t="shared" si="174"/>
        <v>4</v>
      </c>
      <c r="BR112" s="138"/>
      <c r="BS112" s="138"/>
      <c r="BT112" s="174">
        <f t="shared" si="323"/>
        <v>4</v>
      </c>
      <c r="BU112" s="138"/>
      <c r="BV112" s="138"/>
      <c r="BW112" s="174">
        <f t="shared" si="175"/>
        <v>4</v>
      </c>
      <c r="BX112" s="138"/>
      <c r="BY112" s="138"/>
      <c r="BZ112" s="174">
        <f t="shared" si="176"/>
        <v>4</v>
      </c>
      <c r="CA112" s="138"/>
      <c r="CB112" s="138"/>
      <c r="CC112" s="175">
        <f t="shared" si="177"/>
        <v>4</v>
      </c>
      <c r="CD112" s="141"/>
      <c r="CE112" s="141"/>
      <c r="CF112" s="176">
        <f t="shared" si="178"/>
        <v>4</v>
      </c>
      <c r="CG112" s="141"/>
      <c r="CH112" s="141"/>
      <c r="CI112" s="176">
        <f t="shared" si="179"/>
        <v>4</v>
      </c>
      <c r="CJ112" s="141"/>
      <c r="CK112" s="141"/>
      <c r="CL112" s="177">
        <f t="shared" si="180"/>
        <v>4</v>
      </c>
      <c r="CM112" s="141"/>
      <c r="CN112" s="141"/>
      <c r="CO112" s="141"/>
      <c r="CP112" s="177">
        <f t="shared" si="181"/>
        <v>4</v>
      </c>
      <c r="CQ112" s="141"/>
      <c r="CR112" s="141"/>
      <c r="CS112" s="141"/>
      <c r="CT112" s="176">
        <f t="shared" si="182"/>
        <v>4</v>
      </c>
      <c r="CU112" s="230"/>
      <c r="CV112" s="141"/>
      <c r="CW112" s="141"/>
      <c r="CX112" s="176">
        <f t="shared" si="183"/>
        <v>4</v>
      </c>
      <c r="CY112" s="141"/>
      <c r="CZ112" s="141"/>
      <c r="DA112" s="141"/>
      <c r="DB112" s="176">
        <f t="shared" si="153"/>
        <v>4</v>
      </c>
      <c r="DC112" s="141"/>
      <c r="DD112" s="141"/>
      <c r="DE112" s="175">
        <f t="shared" si="184"/>
        <v>4</v>
      </c>
      <c r="DF112" s="179"/>
      <c r="DG112" s="141"/>
      <c r="DH112" s="141"/>
      <c r="DI112" s="176">
        <f t="shared" si="185"/>
        <v>4</v>
      </c>
      <c r="DJ112" s="180"/>
      <c r="DK112" s="180"/>
      <c r="DL112" s="176">
        <f t="shared" si="186"/>
        <v>4</v>
      </c>
      <c r="DM112" s="141"/>
      <c r="DN112" s="141"/>
      <c r="DO112" s="177">
        <f t="shared" si="187"/>
        <v>4</v>
      </c>
      <c r="DP112" s="137"/>
      <c r="DQ112" s="141"/>
      <c r="DR112" s="141"/>
      <c r="DS112" s="177">
        <f t="shared" si="188"/>
        <v>4</v>
      </c>
      <c r="DT112" s="137"/>
      <c r="DU112" s="141"/>
      <c r="DV112" s="141"/>
      <c r="DW112" s="177">
        <f t="shared" si="189"/>
        <v>4</v>
      </c>
      <c r="DX112" s="141"/>
      <c r="DY112" s="141"/>
      <c r="DZ112" s="177">
        <f t="shared" si="190"/>
        <v>4</v>
      </c>
      <c r="EA112" s="138"/>
      <c r="EB112" s="138"/>
      <c r="EC112" s="175">
        <f t="shared" si="299"/>
        <v>4</v>
      </c>
      <c r="ED112" s="137"/>
      <c r="EE112" s="138"/>
      <c r="EF112" s="138"/>
      <c r="EG112" s="174">
        <f t="shared" si="192"/>
        <v>4</v>
      </c>
      <c r="EH112" s="138"/>
      <c r="EI112" s="138"/>
      <c r="EJ112" s="174">
        <f t="shared" si="193"/>
        <v>4</v>
      </c>
      <c r="EK112" s="231"/>
      <c r="EL112" s="231"/>
      <c r="EM112" s="182">
        <f t="shared" si="194"/>
        <v>4</v>
      </c>
      <c r="EN112" s="137"/>
      <c r="EO112" s="231"/>
      <c r="EP112" s="231">
        <v>1</v>
      </c>
      <c r="EQ112" s="182">
        <f t="shared" si="195"/>
        <v>3</v>
      </c>
      <c r="ER112" s="232"/>
      <c r="ES112" s="232"/>
      <c r="ET112" s="184">
        <f t="shared" si="196"/>
        <v>3</v>
      </c>
      <c r="EU112" s="137"/>
      <c r="EV112" s="232"/>
      <c r="EW112" s="232"/>
      <c r="EX112" s="184">
        <f t="shared" si="197"/>
        <v>3</v>
      </c>
      <c r="EY112" s="233"/>
      <c r="EZ112" s="231"/>
      <c r="FA112" s="231"/>
      <c r="FB112" s="184">
        <f t="shared" si="198"/>
        <v>3</v>
      </c>
      <c r="FC112" s="231"/>
      <c r="FD112" s="231"/>
      <c r="FE112" s="182">
        <f t="shared" si="199"/>
        <v>3</v>
      </c>
      <c r="FF112" s="231"/>
      <c r="FG112" s="231"/>
      <c r="FH112" s="182">
        <f t="shared" si="200"/>
        <v>3</v>
      </c>
      <c r="FI112" s="231"/>
      <c r="FJ112" s="231"/>
      <c r="FK112" s="182">
        <f t="shared" si="201"/>
        <v>3</v>
      </c>
      <c r="FL112" s="231"/>
      <c r="FM112" s="231"/>
      <c r="FN112" s="182">
        <f t="shared" si="202"/>
        <v>3</v>
      </c>
      <c r="FO112" s="137"/>
      <c r="FP112" s="231"/>
      <c r="FQ112" s="231"/>
      <c r="FR112" s="182">
        <f t="shared" si="203"/>
        <v>3</v>
      </c>
      <c r="FS112" s="137"/>
      <c r="FT112" s="231"/>
      <c r="FU112" s="231"/>
      <c r="FV112" s="182">
        <f t="shared" si="204"/>
        <v>3</v>
      </c>
      <c r="FW112" s="137"/>
      <c r="FX112" s="231"/>
      <c r="FY112" s="231"/>
      <c r="FZ112" s="182">
        <f t="shared" si="205"/>
        <v>3</v>
      </c>
      <c r="GA112" s="231"/>
      <c r="GB112" s="231"/>
      <c r="GC112" s="182">
        <f t="shared" si="206"/>
        <v>3</v>
      </c>
      <c r="GD112" s="231"/>
      <c r="GE112" s="231"/>
      <c r="GF112" s="188">
        <f t="shared" si="300"/>
        <v>3</v>
      </c>
      <c r="GG112" s="137"/>
      <c r="GH112" s="231">
        <v>1</v>
      </c>
      <c r="GI112" s="231"/>
      <c r="GJ112" s="188">
        <f t="shared" si="269"/>
        <v>4</v>
      </c>
      <c r="GK112" s="137"/>
      <c r="GL112" s="231"/>
      <c r="GM112" s="231"/>
      <c r="GN112" s="182">
        <f t="shared" si="270"/>
        <v>4</v>
      </c>
      <c r="GO112" s="231"/>
      <c r="GP112" s="231"/>
      <c r="GQ112" s="182">
        <f t="shared" si="208"/>
        <v>4</v>
      </c>
      <c r="GR112" s="231"/>
      <c r="GS112" s="231"/>
      <c r="GT112" s="182">
        <f t="shared" si="209"/>
        <v>4</v>
      </c>
      <c r="GU112" s="231"/>
      <c r="GV112" s="231"/>
      <c r="GW112" s="182">
        <f t="shared" si="210"/>
        <v>4</v>
      </c>
      <c r="GX112" s="231"/>
      <c r="GY112" s="231"/>
      <c r="GZ112" s="182">
        <f t="shared" si="211"/>
        <v>4</v>
      </c>
      <c r="HA112" s="138"/>
      <c r="HB112" s="231"/>
      <c r="HC112" s="182">
        <f t="shared" si="212"/>
        <v>4</v>
      </c>
      <c r="HD112" s="138"/>
      <c r="HE112" s="231">
        <v>1</v>
      </c>
      <c r="HF112" s="182">
        <f t="shared" si="213"/>
        <v>3</v>
      </c>
      <c r="HG112" s="231"/>
      <c r="HH112" s="231"/>
      <c r="HI112" s="182">
        <f t="shared" si="154"/>
        <v>3</v>
      </c>
      <c r="HJ112" s="231"/>
      <c r="HK112" s="231"/>
      <c r="HL112" s="182">
        <f t="shared" si="155"/>
        <v>3</v>
      </c>
      <c r="HM112" s="137"/>
      <c r="HN112" s="231"/>
      <c r="HO112" s="231"/>
      <c r="HP112" s="182">
        <f t="shared" si="214"/>
        <v>3</v>
      </c>
      <c r="HQ112" s="231"/>
      <c r="HR112" s="231"/>
      <c r="HS112" s="231"/>
      <c r="HT112" s="182">
        <f t="shared" si="215"/>
        <v>3</v>
      </c>
      <c r="HU112" s="231"/>
      <c r="HV112" s="231"/>
      <c r="HW112" s="231"/>
      <c r="HX112" s="182">
        <f t="shared" si="216"/>
        <v>3</v>
      </c>
      <c r="HY112" s="231"/>
      <c r="HZ112" s="231"/>
      <c r="IA112" s="182">
        <f t="shared" si="217"/>
        <v>3</v>
      </c>
      <c r="IB112" s="231"/>
      <c r="IC112" s="231"/>
      <c r="ID112" s="182">
        <f t="shared" si="218"/>
        <v>3</v>
      </c>
      <c r="IE112" s="138"/>
      <c r="IF112" s="138"/>
      <c r="IG112" s="175">
        <f t="shared" si="219"/>
        <v>3</v>
      </c>
      <c r="IH112" s="137"/>
      <c r="II112" s="138"/>
      <c r="IJ112" s="138"/>
      <c r="IK112" s="175">
        <f t="shared" si="220"/>
        <v>3</v>
      </c>
      <c r="IL112" s="137"/>
      <c r="IM112" s="231"/>
      <c r="IN112" s="231"/>
      <c r="IO112" s="182">
        <f t="shared" si="221"/>
        <v>3</v>
      </c>
      <c r="IP112" s="231"/>
      <c r="IQ112" s="231"/>
      <c r="IR112" s="182">
        <f t="shared" si="156"/>
        <v>3</v>
      </c>
      <c r="IS112" s="231"/>
      <c r="IT112" s="231"/>
      <c r="IU112" s="182">
        <f t="shared" si="157"/>
        <v>3</v>
      </c>
      <c r="IV112" s="231"/>
      <c r="IW112" s="231"/>
      <c r="IX112" s="182">
        <f t="shared" si="158"/>
        <v>3</v>
      </c>
      <c r="IY112" s="234"/>
      <c r="IZ112" s="234"/>
      <c r="JA112" s="189">
        <f t="shared" si="159"/>
        <v>3</v>
      </c>
      <c r="JB112" s="234"/>
      <c r="JC112" s="234"/>
      <c r="JD112" s="189">
        <f t="shared" si="222"/>
        <v>3</v>
      </c>
      <c r="JE112" s="234"/>
      <c r="JF112" s="234"/>
      <c r="JG112" s="189">
        <f t="shared" si="223"/>
        <v>3</v>
      </c>
      <c r="JH112" s="141"/>
      <c r="JI112" s="141"/>
      <c r="JJ112" s="190">
        <f t="shared" si="224"/>
        <v>3</v>
      </c>
      <c r="JK112" s="137"/>
      <c r="JL112" s="141"/>
      <c r="JM112" s="141"/>
      <c r="JN112" s="190">
        <f t="shared" si="225"/>
        <v>3</v>
      </c>
      <c r="JO112" s="137"/>
      <c r="JP112" s="235">
        <v>1</v>
      </c>
      <c r="JQ112" s="235"/>
      <c r="JR112" s="191">
        <f t="shared" si="226"/>
        <v>4</v>
      </c>
      <c r="JS112" s="155"/>
      <c r="JT112" s="236"/>
      <c r="JU112" s="236"/>
      <c r="JV112" s="194">
        <f t="shared" si="227"/>
        <v>4</v>
      </c>
      <c r="JW112" s="235"/>
      <c r="JX112" s="235"/>
      <c r="JY112" s="194">
        <f t="shared" si="228"/>
        <v>4</v>
      </c>
      <c r="JZ112" s="138"/>
      <c r="KA112" s="138">
        <v>1</v>
      </c>
      <c r="KB112" s="190">
        <f t="shared" si="229"/>
        <v>3</v>
      </c>
      <c r="KC112" s="155"/>
      <c r="KD112" s="138"/>
      <c r="KE112" s="138"/>
      <c r="KF112" s="190">
        <f t="shared" si="230"/>
        <v>3</v>
      </c>
      <c r="KG112" s="234"/>
      <c r="KH112" s="234"/>
      <c r="KI112" s="191">
        <f t="shared" si="231"/>
        <v>3</v>
      </c>
      <c r="KJ112" s="155"/>
      <c r="KK112" s="234"/>
      <c r="KL112" s="234"/>
      <c r="KM112" s="191">
        <f t="shared" si="232"/>
        <v>3</v>
      </c>
      <c r="KN112" s="155"/>
      <c r="KO112" s="234"/>
      <c r="KP112" s="234"/>
      <c r="KQ112" s="191">
        <f t="shared" si="233"/>
        <v>3</v>
      </c>
      <c r="KR112" s="138"/>
      <c r="KS112" s="138"/>
      <c r="KT112" s="174">
        <f t="shared" si="234"/>
        <v>3</v>
      </c>
      <c r="KU112" s="138"/>
      <c r="KV112" s="138"/>
      <c r="KW112" s="138"/>
      <c r="KX112" s="194">
        <f t="shared" si="235"/>
        <v>3</v>
      </c>
      <c r="KY112" s="236"/>
      <c r="KZ112" s="236"/>
      <c r="LA112" s="236"/>
      <c r="LB112" s="194">
        <f t="shared" si="236"/>
        <v>3</v>
      </c>
      <c r="LC112" s="236"/>
      <c r="LD112" s="236"/>
      <c r="LE112" s="194">
        <f t="shared" si="160"/>
        <v>3</v>
      </c>
      <c r="LF112" s="138"/>
      <c r="LG112" s="138"/>
      <c r="LH112" s="174">
        <f t="shared" si="161"/>
        <v>3</v>
      </c>
      <c r="LI112" s="237"/>
      <c r="LJ112" s="237"/>
      <c r="LK112" s="196">
        <f t="shared" si="237"/>
        <v>3</v>
      </c>
      <c r="LL112" s="138"/>
      <c r="LM112" s="138"/>
      <c r="LN112" s="138"/>
      <c r="LO112" s="174">
        <f t="shared" si="238"/>
        <v>3</v>
      </c>
      <c r="LP112" s="138"/>
      <c r="LQ112" s="138"/>
      <c r="LR112" s="138"/>
      <c r="LS112" s="174">
        <f t="shared" si="239"/>
        <v>3</v>
      </c>
      <c r="LT112" s="238"/>
      <c r="LU112" s="138"/>
      <c r="LV112" s="138"/>
      <c r="LW112" s="174">
        <f t="shared" si="240"/>
        <v>3</v>
      </c>
      <c r="LX112" s="238"/>
      <c r="LY112" s="138"/>
      <c r="LZ112" s="138"/>
      <c r="MA112" s="174">
        <f t="shared" si="241"/>
        <v>3</v>
      </c>
      <c r="MB112" s="238"/>
      <c r="MC112" s="138"/>
      <c r="MD112" s="138"/>
      <c r="ME112" s="174">
        <f t="shared" si="242"/>
        <v>3</v>
      </c>
      <c r="MF112" s="238"/>
      <c r="MG112" s="231"/>
      <c r="MH112" s="231"/>
      <c r="MI112" s="182">
        <f t="shared" si="243"/>
        <v>3</v>
      </c>
      <c r="MJ112" s="239"/>
      <c r="MK112" s="231"/>
      <c r="ML112" s="231"/>
      <c r="MM112" s="182">
        <f t="shared" si="244"/>
        <v>3</v>
      </c>
      <c r="MN112" s="239"/>
      <c r="MO112" s="138"/>
      <c r="MP112" s="138"/>
      <c r="MQ112" s="174">
        <f t="shared" si="245"/>
        <v>3</v>
      </c>
      <c r="MR112" s="238"/>
      <c r="MS112" s="138"/>
      <c r="MT112" s="138"/>
      <c r="MU112" s="174">
        <f t="shared" si="246"/>
        <v>3</v>
      </c>
      <c r="MV112" s="238"/>
      <c r="MW112" s="138"/>
      <c r="MX112" s="138"/>
      <c r="MY112" s="174">
        <f t="shared" si="247"/>
        <v>3</v>
      </c>
      <c r="MZ112" s="238"/>
      <c r="NA112" s="240"/>
      <c r="NB112" s="240"/>
      <c r="NC112" s="201">
        <f t="shared" si="271"/>
        <v>3</v>
      </c>
      <c r="ND112" s="241"/>
      <c r="NE112" s="240"/>
      <c r="NF112" s="240"/>
      <c r="NG112" s="201">
        <f t="shared" ref="NG112:NG139" si="324">NC112+NE112-NF112</f>
        <v>3</v>
      </c>
      <c r="NH112" s="241"/>
      <c r="NI112" s="240">
        <v>1</v>
      </c>
      <c r="NJ112" s="240"/>
      <c r="NK112" s="201">
        <f t="shared" ref="NK112:NK139" si="325">NG112+NI112-NJ112</f>
        <v>4</v>
      </c>
      <c r="NL112" s="241"/>
      <c r="NM112" s="240"/>
      <c r="NN112" s="240"/>
      <c r="NO112" s="201">
        <f t="shared" ref="NO112:NO139" si="326">NK112+NM112-NN112</f>
        <v>4</v>
      </c>
      <c r="NP112" s="241"/>
      <c r="NQ112" s="234"/>
      <c r="NR112" s="234"/>
      <c r="NS112" s="189">
        <f t="shared" ref="NS112:NS139" si="327">NO112+NQ112-NR112</f>
        <v>4</v>
      </c>
      <c r="NT112" s="242"/>
      <c r="NU112" s="234"/>
      <c r="NV112" s="234"/>
      <c r="NW112" s="189">
        <f t="shared" si="248"/>
        <v>4</v>
      </c>
      <c r="NX112" s="242"/>
      <c r="NY112" s="234"/>
      <c r="NZ112" s="234"/>
      <c r="OA112" s="189">
        <f t="shared" si="249"/>
        <v>4</v>
      </c>
      <c r="OB112" s="242"/>
      <c r="OC112" s="234"/>
      <c r="OD112" s="234"/>
      <c r="OE112" s="189">
        <f t="shared" si="250"/>
        <v>4</v>
      </c>
      <c r="OF112" s="242"/>
      <c r="OG112" s="234"/>
      <c r="OH112" s="234"/>
      <c r="OI112" s="189">
        <f t="shared" si="251"/>
        <v>4</v>
      </c>
      <c r="OJ112" s="242"/>
      <c r="OK112" s="234"/>
      <c r="OL112" s="234"/>
      <c r="OM112" s="189">
        <f t="shared" si="252"/>
        <v>4</v>
      </c>
      <c r="ON112" s="242"/>
      <c r="OO112" s="234"/>
      <c r="OP112" s="234">
        <v>1</v>
      </c>
      <c r="OQ112" s="189">
        <f t="shared" si="276"/>
        <v>3</v>
      </c>
      <c r="OR112" s="242"/>
      <c r="OS112" s="234"/>
      <c r="OT112" s="234"/>
      <c r="OU112" s="189">
        <f t="shared" si="301"/>
        <v>3</v>
      </c>
      <c r="OV112" s="242"/>
      <c r="OW112" s="234"/>
      <c r="OX112" s="234"/>
      <c r="OY112" s="189">
        <f t="shared" si="302"/>
        <v>3</v>
      </c>
      <c r="OZ112" s="242"/>
      <c r="PA112" s="234"/>
      <c r="PB112" s="234"/>
      <c r="PC112" s="189">
        <f t="shared" si="303"/>
        <v>3</v>
      </c>
      <c r="PD112" s="242"/>
      <c r="PE112" s="234"/>
      <c r="PF112" s="234"/>
      <c r="PG112" s="189">
        <f t="shared" si="304"/>
        <v>3</v>
      </c>
      <c r="PH112" s="242"/>
      <c r="PI112" s="234"/>
      <c r="PJ112" s="234"/>
      <c r="PK112" s="189">
        <f t="shared" si="305"/>
        <v>3</v>
      </c>
      <c r="PL112" s="242"/>
      <c r="PM112" s="234"/>
      <c r="PN112" s="234"/>
      <c r="PO112" s="189">
        <f t="shared" si="306"/>
        <v>3</v>
      </c>
      <c r="PP112" s="242"/>
      <c r="PQ112" s="234"/>
      <c r="PR112" s="234"/>
      <c r="PS112" s="189">
        <f t="shared" si="307"/>
        <v>3</v>
      </c>
      <c r="PT112" s="242"/>
      <c r="PU112" s="234"/>
      <c r="PV112" s="234"/>
      <c r="PW112" s="189">
        <f t="shared" si="308"/>
        <v>3</v>
      </c>
      <c r="PX112" s="242"/>
      <c r="PY112" s="234"/>
      <c r="PZ112" s="234"/>
      <c r="QA112" s="189">
        <f t="shared" si="309"/>
        <v>3</v>
      </c>
      <c r="QB112" s="242"/>
      <c r="QC112" s="234"/>
      <c r="QD112" s="234"/>
      <c r="QE112" s="189">
        <f t="shared" si="310"/>
        <v>3</v>
      </c>
      <c r="QF112" s="242"/>
      <c r="QG112" s="234"/>
      <c r="QH112" s="234"/>
      <c r="QI112" s="189">
        <f t="shared" si="311"/>
        <v>3</v>
      </c>
      <c r="QJ112" s="242"/>
      <c r="QK112" s="234"/>
      <c r="QL112" s="234"/>
      <c r="QM112" s="189">
        <f t="shared" si="312"/>
        <v>3</v>
      </c>
      <c r="QN112" s="242"/>
      <c r="QO112" s="234"/>
      <c r="QP112" s="234"/>
      <c r="QQ112" s="189">
        <f t="shared" si="313"/>
        <v>3</v>
      </c>
      <c r="QR112" s="242"/>
      <c r="QS112" s="203"/>
      <c r="QT112" s="234"/>
      <c r="QU112" s="189">
        <f t="shared" si="314"/>
        <v>3</v>
      </c>
      <c r="QV112" s="242"/>
      <c r="QW112" s="203"/>
      <c r="QX112" s="234"/>
      <c r="QY112" s="189">
        <f t="shared" si="315"/>
        <v>3</v>
      </c>
      <c r="QZ112" s="242"/>
      <c r="RA112" s="203"/>
      <c r="RB112" s="234"/>
      <c r="RC112" s="189">
        <f t="shared" si="316"/>
        <v>3</v>
      </c>
      <c r="RD112" s="242"/>
      <c r="RE112" s="203"/>
      <c r="RF112" s="234"/>
      <c r="RG112" s="189">
        <f t="shared" si="317"/>
        <v>3</v>
      </c>
      <c r="RH112" s="242"/>
      <c r="RI112" s="203"/>
      <c r="RJ112" s="234"/>
      <c r="RK112" s="189">
        <f t="shared" si="318"/>
        <v>3</v>
      </c>
      <c r="RL112" s="242"/>
      <c r="RM112" s="203"/>
      <c r="RN112" s="234"/>
      <c r="RO112" s="189">
        <f t="shared" si="319"/>
        <v>3</v>
      </c>
      <c r="RP112" s="242"/>
      <c r="RQ112" s="203"/>
      <c r="RR112" s="234"/>
      <c r="RS112" s="189">
        <f t="shared" si="320"/>
        <v>3</v>
      </c>
      <c r="RT112" s="242"/>
      <c r="RU112" s="203">
        <v>1</v>
      </c>
      <c r="RV112" s="234"/>
      <c r="RW112" s="189">
        <f t="shared" si="321"/>
        <v>4</v>
      </c>
      <c r="RX112" s="242"/>
      <c r="RY112" s="203"/>
      <c r="RZ112" s="234">
        <v>1</v>
      </c>
      <c r="SA112" s="189">
        <f t="shared" si="253"/>
        <v>3</v>
      </c>
      <c r="SB112" s="242"/>
      <c r="SC112" s="203"/>
      <c r="SD112" s="234"/>
      <c r="SE112" s="189">
        <f t="shared" si="254"/>
        <v>3</v>
      </c>
      <c r="SF112" s="242"/>
      <c r="SG112" s="203"/>
      <c r="SH112" s="234"/>
      <c r="SI112" s="189">
        <f t="shared" si="255"/>
        <v>3</v>
      </c>
      <c r="SJ112" s="242"/>
      <c r="SK112" s="203"/>
      <c r="SL112" s="234"/>
      <c r="SM112" s="189">
        <f t="shared" si="256"/>
        <v>3</v>
      </c>
      <c r="SN112" s="242"/>
      <c r="SO112" s="203"/>
      <c r="SP112" s="234"/>
      <c r="SQ112" s="189">
        <f t="shared" si="257"/>
        <v>3</v>
      </c>
      <c r="SR112" s="242"/>
      <c r="SS112" s="203"/>
      <c r="ST112" s="234"/>
      <c r="SU112" s="189">
        <f t="shared" si="258"/>
        <v>3</v>
      </c>
      <c r="SV112" s="242"/>
      <c r="SW112" s="203"/>
      <c r="SX112" s="234"/>
      <c r="SY112" s="189">
        <f t="shared" si="259"/>
        <v>3</v>
      </c>
      <c r="SZ112" s="242"/>
      <c r="TA112" s="203"/>
      <c r="TB112" s="234"/>
      <c r="TC112" s="189">
        <f t="shared" si="260"/>
        <v>3</v>
      </c>
      <c r="TD112" s="242"/>
      <c r="TE112" s="204">
        <f t="shared" si="261"/>
        <v>1</v>
      </c>
      <c r="TF112" s="205">
        <f t="shared" si="262"/>
        <v>3.8461538461538464E-2</v>
      </c>
      <c r="TG112" s="123"/>
      <c r="TH112" s="204">
        <f t="shared" si="263"/>
        <v>2</v>
      </c>
      <c r="TI112" s="205">
        <f t="shared" si="264"/>
        <v>7.6923076923076927E-2</v>
      </c>
      <c r="TJ112" s="124"/>
      <c r="TK112" s="204">
        <f t="shared" si="265"/>
        <v>0</v>
      </c>
      <c r="TL112" s="205">
        <f t="shared" si="266"/>
        <v>0</v>
      </c>
      <c r="TM112" s="124"/>
      <c r="TN112" s="204">
        <f t="shared" si="267"/>
        <v>3</v>
      </c>
      <c r="TO112" s="205">
        <f t="shared" si="268"/>
        <v>3.7974683544303799E-2</v>
      </c>
    </row>
    <row r="113" spans="1:535" ht="24" hidden="1" customHeight="1" x14ac:dyDescent="0.45">
      <c r="A113" s="207">
        <v>109</v>
      </c>
      <c r="B113" s="300" t="s">
        <v>394</v>
      </c>
      <c r="C113" s="127" t="s">
        <v>122</v>
      </c>
      <c r="D113" s="211">
        <v>0</v>
      </c>
      <c r="E113" s="282"/>
      <c r="F113" s="129"/>
      <c r="G113" s="211">
        <f t="shared" si="322"/>
        <v>0</v>
      </c>
      <c r="H113" s="130"/>
      <c r="I113" s="282"/>
      <c r="J113" s="129"/>
      <c r="K113" s="211">
        <v>0</v>
      </c>
      <c r="L113" s="130"/>
      <c r="M113" s="282"/>
      <c r="N113" s="129"/>
      <c r="O113" s="211">
        <v>0</v>
      </c>
      <c r="P113" s="131"/>
      <c r="Q113" s="282"/>
      <c r="R113" s="129"/>
      <c r="S113" s="211">
        <v>0</v>
      </c>
      <c r="T113" s="130"/>
      <c r="U113" s="133"/>
      <c r="V113" s="246"/>
      <c r="W113" s="165">
        <f t="shared" si="298"/>
        <v>0</v>
      </c>
      <c r="X113" s="136"/>
      <c r="Y113" s="136"/>
      <c r="Z113" s="165">
        <f t="shared" si="162"/>
        <v>0</v>
      </c>
      <c r="AA113" s="137"/>
      <c r="AB113" s="138"/>
      <c r="AC113" s="169">
        <f t="shared" si="163"/>
        <v>0</v>
      </c>
      <c r="AD113" s="137"/>
      <c r="AE113" s="138"/>
      <c r="AF113" s="169">
        <f t="shared" si="164"/>
        <v>0</v>
      </c>
      <c r="AG113" s="138"/>
      <c r="AH113" s="138"/>
      <c r="AI113" s="170">
        <f t="shared" si="165"/>
        <v>0</v>
      </c>
      <c r="AJ113" s="137"/>
      <c r="AK113" s="137"/>
      <c r="AL113" s="141"/>
      <c r="AM113" s="172">
        <f t="shared" si="166"/>
        <v>0</v>
      </c>
      <c r="AN113" s="137"/>
      <c r="AO113" s="141"/>
      <c r="AP113" s="141"/>
      <c r="AQ113" s="172">
        <f t="shared" si="167"/>
        <v>0</v>
      </c>
      <c r="AR113" s="141"/>
      <c r="AS113" s="137"/>
      <c r="AT113" s="141"/>
      <c r="AU113" s="172">
        <f t="shared" si="168"/>
        <v>0</v>
      </c>
      <c r="AV113" s="138"/>
      <c r="AW113" s="138"/>
      <c r="AX113" s="138"/>
      <c r="AY113" s="169">
        <f t="shared" si="169"/>
        <v>0</v>
      </c>
      <c r="AZ113" s="138"/>
      <c r="BA113" s="138"/>
      <c r="BB113" s="169">
        <f t="shared" si="170"/>
        <v>0</v>
      </c>
      <c r="BC113" s="138"/>
      <c r="BD113" s="138"/>
      <c r="BE113" s="169">
        <f t="shared" si="171"/>
        <v>0</v>
      </c>
      <c r="BF113" s="138"/>
      <c r="BG113" s="138"/>
      <c r="BH113" s="174">
        <f t="shared" si="152"/>
        <v>0</v>
      </c>
      <c r="BI113" s="138"/>
      <c r="BJ113" s="138"/>
      <c r="BK113" s="174">
        <f t="shared" si="172"/>
        <v>0</v>
      </c>
      <c r="BL113" s="138"/>
      <c r="BM113" s="138"/>
      <c r="BN113" s="174">
        <f t="shared" si="173"/>
        <v>0</v>
      </c>
      <c r="BO113" s="138"/>
      <c r="BP113" s="138"/>
      <c r="BQ113" s="174">
        <f t="shared" si="174"/>
        <v>0</v>
      </c>
      <c r="BR113" s="138"/>
      <c r="BS113" s="138"/>
      <c r="BT113" s="174">
        <f t="shared" si="323"/>
        <v>0</v>
      </c>
      <c r="BU113" s="138"/>
      <c r="BV113" s="138"/>
      <c r="BW113" s="174">
        <f t="shared" si="175"/>
        <v>0</v>
      </c>
      <c r="BX113" s="138"/>
      <c r="BY113" s="138"/>
      <c r="BZ113" s="174">
        <f t="shared" si="176"/>
        <v>0</v>
      </c>
      <c r="CA113" s="138"/>
      <c r="CB113" s="138"/>
      <c r="CC113" s="175">
        <f t="shared" si="177"/>
        <v>0</v>
      </c>
      <c r="CD113" s="141"/>
      <c r="CE113" s="141"/>
      <c r="CF113" s="176">
        <f t="shared" si="178"/>
        <v>0</v>
      </c>
      <c r="CG113" s="141"/>
      <c r="CH113" s="141"/>
      <c r="CI113" s="176">
        <f t="shared" si="179"/>
        <v>0</v>
      </c>
      <c r="CJ113" s="141"/>
      <c r="CK113" s="141"/>
      <c r="CL113" s="177">
        <f t="shared" si="180"/>
        <v>0</v>
      </c>
      <c r="CM113" s="141"/>
      <c r="CN113" s="141"/>
      <c r="CO113" s="141"/>
      <c r="CP113" s="177">
        <f t="shared" si="181"/>
        <v>0</v>
      </c>
      <c r="CQ113" s="141"/>
      <c r="CR113" s="141"/>
      <c r="CS113" s="141"/>
      <c r="CT113" s="176">
        <f t="shared" si="182"/>
        <v>0</v>
      </c>
      <c r="CU113" s="230"/>
      <c r="CV113" s="141"/>
      <c r="CW113" s="141"/>
      <c r="CX113" s="176">
        <f t="shared" si="183"/>
        <v>0</v>
      </c>
      <c r="CY113" s="141"/>
      <c r="CZ113" s="141"/>
      <c r="DA113" s="141"/>
      <c r="DB113" s="176">
        <f t="shared" si="153"/>
        <v>0</v>
      </c>
      <c r="DC113" s="141"/>
      <c r="DD113" s="141"/>
      <c r="DE113" s="175">
        <f t="shared" si="184"/>
        <v>0</v>
      </c>
      <c r="DF113" s="179"/>
      <c r="DG113" s="141"/>
      <c r="DH113" s="141"/>
      <c r="DI113" s="176">
        <f t="shared" si="185"/>
        <v>0</v>
      </c>
      <c r="DJ113" s="180"/>
      <c r="DK113" s="180"/>
      <c r="DL113" s="176">
        <f t="shared" si="186"/>
        <v>0</v>
      </c>
      <c r="DM113" s="141"/>
      <c r="DN113" s="141"/>
      <c r="DO113" s="177">
        <f t="shared" si="187"/>
        <v>0</v>
      </c>
      <c r="DP113" s="137"/>
      <c r="DQ113" s="141"/>
      <c r="DR113" s="141"/>
      <c r="DS113" s="177">
        <f t="shared" si="188"/>
        <v>0</v>
      </c>
      <c r="DT113" s="137"/>
      <c r="DU113" s="141"/>
      <c r="DV113" s="141"/>
      <c r="DW113" s="177">
        <f t="shared" si="189"/>
        <v>0</v>
      </c>
      <c r="DX113" s="141"/>
      <c r="DY113" s="141"/>
      <c r="DZ113" s="177">
        <f t="shared" si="190"/>
        <v>0</v>
      </c>
      <c r="EA113" s="138"/>
      <c r="EB113" s="138"/>
      <c r="EC113" s="175">
        <f t="shared" si="299"/>
        <v>0</v>
      </c>
      <c r="ED113" s="137"/>
      <c r="EE113" s="138"/>
      <c r="EF113" s="138"/>
      <c r="EG113" s="174">
        <f t="shared" si="192"/>
        <v>0</v>
      </c>
      <c r="EH113" s="138"/>
      <c r="EI113" s="138"/>
      <c r="EJ113" s="174">
        <f t="shared" si="193"/>
        <v>0</v>
      </c>
      <c r="EK113" s="231"/>
      <c r="EL113" s="231"/>
      <c r="EM113" s="182">
        <f t="shared" si="194"/>
        <v>0</v>
      </c>
      <c r="EN113" s="137"/>
      <c r="EO113" s="231"/>
      <c r="EP113" s="231"/>
      <c r="EQ113" s="182">
        <f t="shared" si="195"/>
        <v>0</v>
      </c>
      <c r="ER113" s="232"/>
      <c r="ES113" s="232"/>
      <c r="ET113" s="184">
        <f t="shared" si="196"/>
        <v>0</v>
      </c>
      <c r="EU113" s="137"/>
      <c r="EV113" s="232"/>
      <c r="EW113" s="232"/>
      <c r="EX113" s="184">
        <f t="shared" si="197"/>
        <v>0</v>
      </c>
      <c r="EY113" s="233"/>
      <c r="EZ113" s="231"/>
      <c r="FA113" s="231"/>
      <c r="FB113" s="184">
        <f t="shared" si="198"/>
        <v>0</v>
      </c>
      <c r="FC113" s="231"/>
      <c r="FD113" s="231"/>
      <c r="FE113" s="182">
        <f t="shared" si="199"/>
        <v>0</v>
      </c>
      <c r="FF113" s="231"/>
      <c r="FG113" s="231"/>
      <c r="FH113" s="182">
        <f t="shared" si="200"/>
        <v>0</v>
      </c>
      <c r="FI113" s="231"/>
      <c r="FJ113" s="231"/>
      <c r="FK113" s="182">
        <f t="shared" si="201"/>
        <v>0</v>
      </c>
      <c r="FL113" s="231"/>
      <c r="FM113" s="231"/>
      <c r="FN113" s="182">
        <f t="shared" si="202"/>
        <v>0</v>
      </c>
      <c r="FO113" s="137"/>
      <c r="FP113" s="231"/>
      <c r="FQ113" s="231"/>
      <c r="FR113" s="182">
        <f t="shared" si="203"/>
        <v>0</v>
      </c>
      <c r="FS113" s="137"/>
      <c r="FT113" s="231"/>
      <c r="FU113" s="231"/>
      <c r="FV113" s="182">
        <f t="shared" si="204"/>
        <v>0</v>
      </c>
      <c r="FW113" s="137"/>
      <c r="FX113" s="231"/>
      <c r="FY113" s="231"/>
      <c r="FZ113" s="182">
        <f t="shared" si="205"/>
        <v>0</v>
      </c>
      <c r="GA113" s="231"/>
      <c r="GB113" s="231"/>
      <c r="GC113" s="182">
        <f t="shared" si="206"/>
        <v>0</v>
      </c>
      <c r="GD113" s="231"/>
      <c r="GE113" s="231"/>
      <c r="GF113" s="188">
        <f t="shared" si="300"/>
        <v>0</v>
      </c>
      <c r="GG113" s="137"/>
      <c r="GH113" s="231"/>
      <c r="GI113" s="231"/>
      <c r="GJ113" s="188">
        <f t="shared" si="269"/>
        <v>0</v>
      </c>
      <c r="GK113" s="137"/>
      <c r="GL113" s="231"/>
      <c r="GM113" s="231"/>
      <c r="GN113" s="182">
        <f t="shared" si="270"/>
        <v>0</v>
      </c>
      <c r="GO113" s="231"/>
      <c r="GP113" s="231"/>
      <c r="GQ113" s="182">
        <f t="shared" si="208"/>
        <v>0</v>
      </c>
      <c r="GR113" s="231"/>
      <c r="GS113" s="231"/>
      <c r="GT113" s="182">
        <f t="shared" si="209"/>
        <v>0</v>
      </c>
      <c r="GU113" s="231"/>
      <c r="GV113" s="231"/>
      <c r="GW113" s="182">
        <f t="shared" si="210"/>
        <v>0</v>
      </c>
      <c r="GX113" s="231"/>
      <c r="GY113" s="231"/>
      <c r="GZ113" s="182">
        <f t="shared" si="211"/>
        <v>0</v>
      </c>
      <c r="HA113" s="138"/>
      <c r="HB113" s="231"/>
      <c r="HC113" s="182">
        <f t="shared" si="212"/>
        <v>0</v>
      </c>
      <c r="HD113" s="138"/>
      <c r="HE113" s="231"/>
      <c r="HF113" s="182">
        <f t="shared" si="213"/>
        <v>0</v>
      </c>
      <c r="HG113" s="231"/>
      <c r="HH113" s="231"/>
      <c r="HI113" s="182">
        <f t="shared" si="154"/>
        <v>0</v>
      </c>
      <c r="HJ113" s="231"/>
      <c r="HK113" s="231"/>
      <c r="HL113" s="182">
        <f t="shared" si="155"/>
        <v>0</v>
      </c>
      <c r="HM113" s="137"/>
      <c r="HN113" s="231"/>
      <c r="HO113" s="231"/>
      <c r="HP113" s="182">
        <f t="shared" si="214"/>
        <v>0</v>
      </c>
      <c r="HQ113" s="231"/>
      <c r="HR113" s="231"/>
      <c r="HS113" s="231"/>
      <c r="HT113" s="182">
        <f t="shared" si="215"/>
        <v>0</v>
      </c>
      <c r="HU113" s="231"/>
      <c r="HV113" s="231"/>
      <c r="HW113" s="231"/>
      <c r="HX113" s="182">
        <f t="shared" si="216"/>
        <v>0</v>
      </c>
      <c r="HY113" s="231"/>
      <c r="HZ113" s="231"/>
      <c r="IA113" s="182">
        <f t="shared" si="217"/>
        <v>0</v>
      </c>
      <c r="IB113" s="231"/>
      <c r="IC113" s="231"/>
      <c r="ID113" s="182">
        <f t="shared" si="218"/>
        <v>0</v>
      </c>
      <c r="IE113" s="138"/>
      <c r="IF113" s="138"/>
      <c r="IG113" s="175">
        <f t="shared" si="219"/>
        <v>0</v>
      </c>
      <c r="IH113" s="137"/>
      <c r="II113" s="138"/>
      <c r="IJ113" s="138"/>
      <c r="IK113" s="175">
        <f t="shared" si="220"/>
        <v>0</v>
      </c>
      <c r="IL113" s="137"/>
      <c r="IM113" s="231"/>
      <c r="IN113" s="231"/>
      <c r="IO113" s="182">
        <f t="shared" si="221"/>
        <v>0</v>
      </c>
      <c r="IP113" s="231"/>
      <c r="IQ113" s="231"/>
      <c r="IR113" s="182">
        <f t="shared" si="156"/>
        <v>0</v>
      </c>
      <c r="IS113" s="231"/>
      <c r="IT113" s="231"/>
      <c r="IU113" s="182">
        <f t="shared" si="157"/>
        <v>0</v>
      </c>
      <c r="IV113" s="231"/>
      <c r="IW113" s="231"/>
      <c r="IX113" s="182">
        <f t="shared" si="158"/>
        <v>0</v>
      </c>
      <c r="IY113" s="234"/>
      <c r="IZ113" s="234"/>
      <c r="JA113" s="189">
        <f t="shared" si="159"/>
        <v>0</v>
      </c>
      <c r="JB113" s="234"/>
      <c r="JC113" s="234"/>
      <c r="JD113" s="189">
        <f t="shared" si="222"/>
        <v>0</v>
      </c>
      <c r="JE113" s="234"/>
      <c r="JF113" s="234"/>
      <c r="JG113" s="189">
        <f t="shared" si="223"/>
        <v>0</v>
      </c>
      <c r="JH113" s="141"/>
      <c r="JI113" s="141"/>
      <c r="JJ113" s="190">
        <f t="shared" si="224"/>
        <v>0</v>
      </c>
      <c r="JK113" s="137"/>
      <c r="JL113" s="141"/>
      <c r="JM113" s="141"/>
      <c r="JN113" s="190">
        <f t="shared" si="225"/>
        <v>0</v>
      </c>
      <c r="JO113" s="137"/>
      <c r="JP113" s="235"/>
      <c r="JQ113" s="235"/>
      <c r="JR113" s="191">
        <f t="shared" si="226"/>
        <v>0</v>
      </c>
      <c r="JS113" s="155"/>
      <c r="JT113" s="236"/>
      <c r="JU113" s="236"/>
      <c r="JV113" s="194">
        <f t="shared" si="227"/>
        <v>0</v>
      </c>
      <c r="JW113" s="235"/>
      <c r="JX113" s="235"/>
      <c r="JY113" s="194">
        <f t="shared" si="228"/>
        <v>0</v>
      </c>
      <c r="JZ113" s="138"/>
      <c r="KA113" s="138"/>
      <c r="KB113" s="190">
        <f t="shared" si="229"/>
        <v>0</v>
      </c>
      <c r="KC113" s="155"/>
      <c r="KD113" s="138"/>
      <c r="KE113" s="138"/>
      <c r="KF113" s="190">
        <f t="shared" si="230"/>
        <v>0</v>
      </c>
      <c r="KG113" s="234"/>
      <c r="KH113" s="234"/>
      <c r="KI113" s="191">
        <f t="shared" si="231"/>
        <v>0</v>
      </c>
      <c r="KJ113" s="155"/>
      <c r="KK113" s="234"/>
      <c r="KL113" s="234"/>
      <c r="KM113" s="191">
        <f t="shared" si="232"/>
        <v>0</v>
      </c>
      <c r="KN113" s="155"/>
      <c r="KO113" s="234"/>
      <c r="KP113" s="234"/>
      <c r="KQ113" s="191">
        <f t="shared" si="233"/>
        <v>0</v>
      </c>
      <c r="KR113" s="138"/>
      <c r="KS113" s="138"/>
      <c r="KT113" s="174">
        <f t="shared" si="234"/>
        <v>0</v>
      </c>
      <c r="KU113" s="138"/>
      <c r="KV113" s="138"/>
      <c r="KW113" s="138"/>
      <c r="KX113" s="194">
        <f t="shared" si="235"/>
        <v>0</v>
      </c>
      <c r="KY113" s="236"/>
      <c r="KZ113" s="236"/>
      <c r="LA113" s="236"/>
      <c r="LB113" s="194">
        <f t="shared" si="236"/>
        <v>0</v>
      </c>
      <c r="LC113" s="236"/>
      <c r="LD113" s="236"/>
      <c r="LE113" s="194">
        <f t="shared" si="160"/>
        <v>0</v>
      </c>
      <c r="LF113" s="138"/>
      <c r="LG113" s="138"/>
      <c r="LH113" s="174">
        <f t="shared" si="161"/>
        <v>0</v>
      </c>
      <c r="LI113" s="237"/>
      <c r="LJ113" s="237"/>
      <c r="LK113" s="196">
        <f t="shared" si="237"/>
        <v>0</v>
      </c>
      <c r="LL113" s="138"/>
      <c r="LM113" s="138"/>
      <c r="LN113" s="138"/>
      <c r="LO113" s="174">
        <f t="shared" si="238"/>
        <v>0</v>
      </c>
      <c r="LP113" s="138"/>
      <c r="LQ113" s="138"/>
      <c r="LR113" s="138"/>
      <c r="LS113" s="174">
        <f t="shared" si="239"/>
        <v>0</v>
      </c>
      <c r="LT113" s="238"/>
      <c r="LU113" s="138"/>
      <c r="LV113" s="138"/>
      <c r="LW113" s="174">
        <f t="shared" si="240"/>
        <v>0</v>
      </c>
      <c r="LX113" s="238"/>
      <c r="LY113" s="138"/>
      <c r="LZ113" s="138"/>
      <c r="MA113" s="174">
        <f t="shared" si="241"/>
        <v>0</v>
      </c>
      <c r="MB113" s="238"/>
      <c r="MC113" s="138"/>
      <c r="MD113" s="138"/>
      <c r="ME113" s="174">
        <f t="shared" si="242"/>
        <v>0</v>
      </c>
      <c r="MF113" s="238"/>
      <c r="MG113" s="231"/>
      <c r="MH113" s="231"/>
      <c r="MI113" s="182">
        <f t="shared" si="243"/>
        <v>0</v>
      </c>
      <c r="MJ113" s="239"/>
      <c r="MK113" s="231"/>
      <c r="ML113" s="231"/>
      <c r="MM113" s="182">
        <f t="shared" si="244"/>
        <v>0</v>
      </c>
      <c r="MN113" s="239"/>
      <c r="MO113" s="138"/>
      <c r="MP113" s="138"/>
      <c r="MQ113" s="174">
        <f t="shared" si="245"/>
        <v>0</v>
      </c>
      <c r="MR113" s="238"/>
      <c r="MS113" s="138"/>
      <c r="MT113" s="138"/>
      <c r="MU113" s="174">
        <f t="shared" si="246"/>
        <v>0</v>
      </c>
      <c r="MV113" s="238"/>
      <c r="MW113" s="138"/>
      <c r="MX113" s="138"/>
      <c r="MY113" s="174">
        <f t="shared" si="247"/>
        <v>0</v>
      </c>
      <c r="MZ113" s="238"/>
      <c r="NA113" s="240"/>
      <c r="NB113" s="240"/>
      <c r="NC113" s="201">
        <f t="shared" si="271"/>
        <v>0</v>
      </c>
      <c r="ND113" s="241"/>
      <c r="NE113" s="240"/>
      <c r="NF113" s="240"/>
      <c r="NG113" s="201">
        <f t="shared" si="324"/>
        <v>0</v>
      </c>
      <c r="NH113" s="241"/>
      <c r="NI113" s="240"/>
      <c r="NJ113" s="240"/>
      <c r="NK113" s="201">
        <f t="shared" si="325"/>
        <v>0</v>
      </c>
      <c r="NL113" s="241"/>
      <c r="NM113" s="240"/>
      <c r="NN113" s="240"/>
      <c r="NO113" s="201">
        <f t="shared" si="326"/>
        <v>0</v>
      </c>
      <c r="NP113" s="241"/>
      <c r="NQ113" s="234"/>
      <c r="NR113" s="234"/>
      <c r="NS113" s="189">
        <f t="shared" si="327"/>
        <v>0</v>
      </c>
      <c r="NT113" s="242"/>
      <c r="NU113" s="234"/>
      <c r="NV113" s="234"/>
      <c r="NW113" s="189">
        <f t="shared" si="248"/>
        <v>0</v>
      </c>
      <c r="NX113" s="242"/>
      <c r="NY113" s="234"/>
      <c r="NZ113" s="234"/>
      <c r="OA113" s="189">
        <f t="shared" si="249"/>
        <v>0</v>
      </c>
      <c r="OB113" s="242"/>
      <c r="OC113" s="234"/>
      <c r="OD113" s="234"/>
      <c r="OE113" s="189">
        <f t="shared" si="250"/>
        <v>0</v>
      </c>
      <c r="OF113" s="242"/>
      <c r="OG113" s="234"/>
      <c r="OH113" s="234"/>
      <c r="OI113" s="189">
        <f t="shared" si="251"/>
        <v>0</v>
      </c>
      <c r="OJ113" s="242"/>
      <c r="OK113" s="234"/>
      <c r="OL113" s="234"/>
      <c r="OM113" s="189">
        <f t="shared" si="252"/>
        <v>0</v>
      </c>
      <c r="ON113" s="242"/>
      <c r="OO113" s="234"/>
      <c r="OP113" s="234"/>
      <c r="OQ113" s="189">
        <f t="shared" si="276"/>
        <v>0</v>
      </c>
      <c r="OR113" s="242"/>
      <c r="OS113" s="234"/>
      <c r="OT113" s="234"/>
      <c r="OU113" s="189">
        <f t="shared" si="301"/>
        <v>0</v>
      </c>
      <c r="OV113" s="242"/>
      <c r="OW113" s="234"/>
      <c r="OX113" s="234"/>
      <c r="OY113" s="189">
        <f t="shared" si="302"/>
        <v>0</v>
      </c>
      <c r="OZ113" s="242"/>
      <c r="PA113" s="234"/>
      <c r="PB113" s="234"/>
      <c r="PC113" s="189">
        <f t="shared" si="303"/>
        <v>0</v>
      </c>
      <c r="PD113" s="242"/>
      <c r="PE113" s="234"/>
      <c r="PF113" s="234"/>
      <c r="PG113" s="189">
        <f t="shared" si="304"/>
        <v>0</v>
      </c>
      <c r="PH113" s="242"/>
      <c r="PI113" s="234"/>
      <c r="PJ113" s="234"/>
      <c r="PK113" s="189">
        <f t="shared" si="305"/>
        <v>0</v>
      </c>
      <c r="PL113" s="242"/>
      <c r="PM113" s="234"/>
      <c r="PN113" s="234"/>
      <c r="PO113" s="189">
        <f t="shared" si="306"/>
        <v>0</v>
      </c>
      <c r="PP113" s="242"/>
      <c r="PQ113" s="234"/>
      <c r="PR113" s="234"/>
      <c r="PS113" s="189">
        <f t="shared" si="307"/>
        <v>0</v>
      </c>
      <c r="PT113" s="242"/>
      <c r="PU113" s="234"/>
      <c r="PV113" s="234"/>
      <c r="PW113" s="189">
        <f t="shared" si="308"/>
        <v>0</v>
      </c>
      <c r="PX113" s="242"/>
      <c r="PY113" s="234"/>
      <c r="PZ113" s="234"/>
      <c r="QA113" s="189">
        <f t="shared" si="309"/>
        <v>0</v>
      </c>
      <c r="QB113" s="242"/>
      <c r="QC113" s="234"/>
      <c r="QD113" s="234"/>
      <c r="QE113" s="189">
        <f t="shared" si="310"/>
        <v>0</v>
      </c>
      <c r="QF113" s="242"/>
      <c r="QG113" s="234"/>
      <c r="QH113" s="234"/>
      <c r="QI113" s="189">
        <f t="shared" si="311"/>
        <v>0</v>
      </c>
      <c r="QJ113" s="242"/>
      <c r="QK113" s="234"/>
      <c r="QL113" s="234"/>
      <c r="QM113" s="189">
        <f t="shared" si="312"/>
        <v>0</v>
      </c>
      <c r="QN113" s="242"/>
      <c r="QO113" s="234"/>
      <c r="QP113" s="234"/>
      <c r="QQ113" s="189">
        <f t="shared" si="313"/>
        <v>0</v>
      </c>
      <c r="QR113" s="242"/>
      <c r="QS113" s="203"/>
      <c r="QT113" s="234"/>
      <c r="QU113" s="189">
        <f t="shared" si="314"/>
        <v>0</v>
      </c>
      <c r="QV113" s="242"/>
      <c r="QW113" s="203"/>
      <c r="QX113" s="234"/>
      <c r="QY113" s="189">
        <f t="shared" si="315"/>
        <v>0</v>
      </c>
      <c r="QZ113" s="242"/>
      <c r="RA113" s="203"/>
      <c r="RB113" s="234"/>
      <c r="RC113" s="189">
        <f t="shared" si="316"/>
        <v>0</v>
      </c>
      <c r="RD113" s="242"/>
      <c r="RE113" s="203"/>
      <c r="RF113" s="234"/>
      <c r="RG113" s="189">
        <f t="shared" si="317"/>
        <v>0</v>
      </c>
      <c r="RH113" s="242"/>
      <c r="RI113" s="203"/>
      <c r="RJ113" s="234"/>
      <c r="RK113" s="189">
        <f t="shared" si="318"/>
        <v>0</v>
      </c>
      <c r="RL113" s="242"/>
      <c r="RM113" s="203"/>
      <c r="RN113" s="234"/>
      <c r="RO113" s="189">
        <f t="shared" si="319"/>
        <v>0</v>
      </c>
      <c r="RP113" s="242"/>
      <c r="RQ113" s="203"/>
      <c r="RR113" s="234"/>
      <c r="RS113" s="189">
        <f t="shared" si="320"/>
        <v>0</v>
      </c>
      <c r="RT113" s="242"/>
      <c r="RU113" s="203"/>
      <c r="RV113" s="234"/>
      <c r="RW113" s="189">
        <f t="shared" si="321"/>
        <v>0</v>
      </c>
      <c r="RX113" s="242"/>
      <c r="RY113" s="203"/>
      <c r="RZ113" s="234"/>
      <c r="SA113" s="189">
        <f t="shared" si="253"/>
        <v>0</v>
      </c>
      <c r="SB113" s="242"/>
      <c r="SC113" s="203"/>
      <c r="SD113" s="234"/>
      <c r="SE113" s="189">
        <f t="shared" si="254"/>
        <v>0</v>
      </c>
      <c r="SF113" s="242"/>
      <c r="SG113" s="203"/>
      <c r="SH113" s="234"/>
      <c r="SI113" s="189">
        <f t="shared" si="255"/>
        <v>0</v>
      </c>
      <c r="SJ113" s="242"/>
      <c r="SK113" s="203"/>
      <c r="SL113" s="234"/>
      <c r="SM113" s="189">
        <f t="shared" si="256"/>
        <v>0</v>
      </c>
      <c r="SN113" s="242"/>
      <c r="SO113" s="203"/>
      <c r="SP113" s="234"/>
      <c r="SQ113" s="189">
        <f t="shared" si="257"/>
        <v>0</v>
      </c>
      <c r="SR113" s="242"/>
      <c r="SS113" s="203"/>
      <c r="ST113" s="234"/>
      <c r="SU113" s="189">
        <f t="shared" si="258"/>
        <v>0</v>
      </c>
      <c r="SV113" s="242"/>
      <c r="SW113" s="203"/>
      <c r="SX113" s="234"/>
      <c r="SY113" s="189">
        <f t="shared" si="259"/>
        <v>0</v>
      </c>
      <c r="SZ113" s="242"/>
      <c r="TA113" s="203"/>
      <c r="TB113" s="234"/>
      <c r="TC113" s="189">
        <f t="shared" si="260"/>
        <v>0</v>
      </c>
      <c r="TD113" s="242"/>
      <c r="TE113" s="204">
        <f t="shared" si="261"/>
        <v>0</v>
      </c>
      <c r="TF113" s="205">
        <f t="shared" si="262"/>
        <v>0</v>
      </c>
      <c r="TG113" s="123"/>
      <c r="TH113" s="204">
        <f t="shared" si="263"/>
        <v>0</v>
      </c>
      <c r="TI113" s="205">
        <f t="shared" si="264"/>
        <v>0</v>
      </c>
      <c r="TJ113" s="124"/>
      <c r="TK113" s="204">
        <f t="shared" si="265"/>
        <v>0</v>
      </c>
      <c r="TL113" s="205">
        <f t="shared" si="266"/>
        <v>0</v>
      </c>
      <c r="TM113" s="124"/>
      <c r="TN113" s="204">
        <f t="shared" si="267"/>
        <v>0</v>
      </c>
      <c r="TO113" s="205">
        <f t="shared" si="268"/>
        <v>0</v>
      </c>
    </row>
    <row r="114" spans="1:535" ht="28.5" hidden="1" x14ac:dyDescent="0.45">
      <c r="A114" s="207">
        <v>110</v>
      </c>
      <c r="B114" s="298" t="s">
        <v>395</v>
      </c>
      <c r="C114" s="222" t="s">
        <v>122</v>
      </c>
      <c r="D114" s="211">
        <v>1</v>
      </c>
      <c r="E114" s="223"/>
      <c r="F114" s="224"/>
      <c r="G114" s="211">
        <f t="shared" si="322"/>
        <v>1</v>
      </c>
      <c r="H114" s="225"/>
      <c r="I114" s="223"/>
      <c r="J114" s="224"/>
      <c r="K114" s="211">
        <v>1</v>
      </c>
      <c r="L114" s="225"/>
      <c r="M114" s="223"/>
      <c r="N114" s="224">
        <v>1</v>
      </c>
      <c r="O114" s="211">
        <v>0</v>
      </c>
      <c r="P114" s="226"/>
      <c r="Q114" s="223"/>
      <c r="R114" s="224"/>
      <c r="S114" s="211">
        <v>0</v>
      </c>
      <c r="T114" s="225"/>
      <c r="U114" s="227"/>
      <c r="V114" s="246"/>
      <c r="W114" s="165">
        <f t="shared" si="298"/>
        <v>0</v>
      </c>
      <c r="X114" s="229"/>
      <c r="Y114" s="229"/>
      <c r="Z114" s="165">
        <f t="shared" si="162"/>
        <v>0</v>
      </c>
      <c r="AA114" s="137"/>
      <c r="AB114" s="138"/>
      <c r="AC114" s="169">
        <f t="shared" si="163"/>
        <v>0</v>
      </c>
      <c r="AD114" s="137"/>
      <c r="AE114" s="138"/>
      <c r="AF114" s="169">
        <f t="shared" si="164"/>
        <v>0</v>
      </c>
      <c r="AG114" s="138"/>
      <c r="AH114" s="138"/>
      <c r="AI114" s="170">
        <f t="shared" si="165"/>
        <v>0</v>
      </c>
      <c r="AJ114" s="137"/>
      <c r="AK114" s="137"/>
      <c r="AL114" s="141"/>
      <c r="AM114" s="172">
        <f t="shared" si="166"/>
        <v>0</v>
      </c>
      <c r="AN114" s="137"/>
      <c r="AO114" s="141"/>
      <c r="AP114" s="141"/>
      <c r="AQ114" s="172">
        <f t="shared" si="167"/>
        <v>0</v>
      </c>
      <c r="AR114" s="141"/>
      <c r="AS114" s="137"/>
      <c r="AT114" s="141"/>
      <c r="AU114" s="172">
        <f t="shared" si="168"/>
        <v>0</v>
      </c>
      <c r="AV114" s="138"/>
      <c r="AW114" s="138"/>
      <c r="AX114" s="138"/>
      <c r="AY114" s="169">
        <f t="shared" si="169"/>
        <v>0</v>
      </c>
      <c r="AZ114" s="138"/>
      <c r="BA114" s="138"/>
      <c r="BB114" s="169">
        <f t="shared" si="170"/>
        <v>0</v>
      </c>
      <c r="BC114" s="138"/>
      <c r="BD114" s="138"/>
      <c r="BE114" s="169">
        <f t="shared" si="171"/>
        <v>0</v>
      </c>
      <c r="BF114" s="138">
        <v>1</v>
      </c>
      <c r="BG114" s="138">
        <v>1</v>
      </c>
      <c r="BH114" s="174">
        <f t="shared" si="152"/>
        <v>0</v>
      </c>
      <c r="BI114" s="138"/>
      <c r="BJ114" s="138"/>
      <c r="BK114" s="174">
        <f t="shared" si="172"/>
        <v>0</v>
      </c>
      <c r="BL114" s="138"/>
      <c r="BM114" s="138"/>
      <c r="BN114" s="174">
        <f t="shared" si="173"/>
        <v>0</v>
      </c>
      <c r="BO114" s="138"/>
      <c r="BP114" s="138"/>
      <c r="BQ114" s="174">
        <f t="shared" si="174"/>
        <v>0</v>
      </c>
      <c r="BR114" s="138"/>
      <c r="BS114" s="138"/>
      <c r="BT114" s="174">
        <f t="shared" si="323"/>
        <v>0</v>
      </c>
      <c r="BU114" s="138"/>
      <c r="BV114" s="138"/>
      <c r="BW114" s="174">
        <f t="shared" si="175"/>
        <v>0</v>
      </c>
      <c r="BX114" s="138"/>
      <c r="BY114" s="138"/>
      <c r="BZ114" s="174">
        <f t="shared" si="176"/>
        <v>0</v>
      </c>
      <c r="CA114" s="138"/>
      <c r="CB114" s="138"/>
      <c r="CC114" s="175">
        <f t="shared" si="177"/>
        <v>0</v>
      </c>
      <c r="CD114" s="141"/>
      <c r="CE114" s="141"/>
      <c r="CF114" s="176">
        <f t="shared" si="178"/>
        <v>0</v>
      </c>
      <c r="CG114" s="141"/>
      <c r="CH114" s="141"/>
      <c r="CI114" s="176">
        <f t="shared" si="179"/>
        <v>0</v>
      </c>
      <c r="CJ114" s="141"/>
      <c r="CK114" s="141"/>
      <c r="CL114" s="177">
        <f t="shared" si="180"/>
        <v>0</v>
      </c>
      <c r="CM114" s="141"/>
      <c r="CN114" s="141"/>
      <c r="CO114" s="141"/>
      <c r="CP114" s="177">
        <f t="shared" si="181"/>
        <v>0</v>
      </c>
      <c r="CQ114" s="141"/>
      <c r="CR114" s="141">
        <v>1</v>
      </c>
      <c r="CS114" s="141"/>
      <c r="CT114" s="176">
        <f t="shared" si="182"/>
        <v>1</v>
      </c>
      <c r="CU114" s="230"/>
      <c r="CV114" s="141"/>
      <c r="CW114" s="141"/>
      <c r="CX114" s="176">
        <f t="shared" si="183"/>
        <v>1</v>
      </c>
      <c r="CY114" s="141"/>
      <c r="CZ114" s="141"/>
      <c r="DA114" s="141">
        <v>1</v>
      </c>
      <c r="DB114" s="176">
        <f t="shared" si="153"/>
        <v>0</v>
      </c>
      <c r="DC114" s="141"/>
      <c r="DD114" s="141"/>
      <c r="DE114" s="175">
        <f t="shared" si="184"/>
        <v>0</v>
      </c>
      <c r="DF114" s="179"/>
      <c r="DG114" s="141"/>
      <c r="DH114" s="141"/>
      <c r="DI114" s="176">
        <f t="shared" si="185"/>
        <v>0</v>
      </c>
      <c r="DJ114" s="180"/>
      <c r="DK114" s="180"/>
      <c r="DL114" s="176">
        <f t="shared" si="186"/>
        <v>0</v>
      </c>
      <c r="DM114" s="141"/>
      <c r="DN114" s="141"/>
      <c r="DO114" s="177">
        <f t="shared" si="187"/>
        <v>0</v>
      </c>
      <c r="DP114" s="137"/>
      <c r="DQ114" s="141"/>
      <c r="DR114" s="141"/>
      <c r="DS114" s="177">
        <f t="shared" si="188"/>
        <v>0</v>
      </c>
      <c r="DT114" s="137"/>
      <c r="DU114" s="141"/>
      <c r="DV114" s="141"/>
      <c r="DW114" s="177">
        <f t="shared" si="189"/>
        <v>0</v>
      </c>
      <c r="DX114" s="141"/>
      <c r="DY114" s="141"/>
      <c r="DZ114" s="177">
        <f t="shared" si="190"/>
        <v>0</v>
      </c>
      <c r="EA114" s="138"/>
      <c r="EB114" s="138"/>
      <c r="EC114" s="175">
        <f t="shared" si="299"/>
        <v>0</v>
      </c>
      <c r="ED114" s="137"/>
      <c r="EE114" s="138"/>
      <c r="EF114" s="138"/>
      <c r="EG114" s="174">
        <f t="shared" si="192"/>
        <v>0</v>
      </c>
      <c r="EH114" s="138"/>
      <c r="EI114" s="138"/>
      <c r="EJ114" s="174">
        <f t="shared" si="193"/>
        <v>0</v>
      </c>
      <c r="EK114" s="231"/>
      <c r="EL114" s="231"/>
      <c r="EM114" s="182">
        <f t="shared" si="194"/>
        <v>0</v>
      </c>
      <c r="EN114" s="137"/>
      <c r="EO114" s="231">
        <v>1</v>
      </c>
      <c r="EP114" s="231"/>
      <c r="EQ114" s="182">
        <f t="shared" si="195"/>
        <v>1</v>
      </c>
      <c r="ER114" s="232"/>
      <c r="ES114" s="232"/>
      <c r="ET114" s="184">
        <f t="shared" si="196"/>
        <v>1</v>
      </c>
      <c r="EU114" s="137"/>
      <c r="EV114" s="232"/>
      <c r="EW114" s="232">
        <v>1</v>
      </c>
      <c r="EX114" s="184">
        <f t="shared" si="197"/>
        <v>0</v>
      </c>
      <c r="EY114" s="233"/>
      <c r="EZ114" s="231"/>
      <c r="FA114" s="231"/>
      <c r="FB114" s="184">
        <f t="shared" si="198"/>
        <v>0</v>
      </c>
      <c r="FC114" s="231"/>
      <c r="FD114" s="231"/>
      <c r="FE114" s="182">
        <f t="shared" si="199"/>
        <v>0</v>
      </c>
      <c r="FF114" s="231"/>
      <c r="FG114" s="231"/>
      <c r="FH114" s="182">
        <f t="shared" si="200"/>
        <v>0</v>
      </c>
      <c r="FI114" s="231"/>
      <c r="FJ114" s="231"/>
      <c r="FK114" s="182">
        <f t="shared" si="201"/>
        <v>0</v>
      </c>
      <c r="FL114" s="231"/>
      <c r="FM114" s="231"/>
      <c r="FN114" s="182">
        <f t="shared" si="202"/>
        <v>0</v>
      </c>
      <c r="FO114" s="137"/>
      <c r="FP114" s="231"/>
      <c r="FQ114" s="231"/>
      <c r="FR114" s="182">
        <f t="shared" si="203"/>
        <v>0</v>
      </c>
      <c r="FS114" s="137"/>
      <c r="FT114" s="231"/>
      <c r="FU114" s="231"/>
      <c r="FV114" s="182">
        <f t="shared" si="204"/>
        <v>0</v>
      </c>
      <c r="FW114" s="137"/>
      <c r="FX114" s="231"/>
      <c r="FY114" s="231"/>
      <c r="FZ114" s="182">
        <f t="shared" si="205"/>
        <v>0</v>
      </c>
      <c r="GA114" s="231"/>
      <c r="GB114" s="231"/>
      <c r="GC114" s="182">
        <f t="shared" si="206"/>
        <v>0</v>
      </c>
      <c r="GD114" s="231"/>
      <c r="GE114" s="231"/>
      <c r="GF114" s="188">
        <f t="shared" si="300"/>
        <v>0</v>
      </c>
      <c r="GG114" s="137"/>
      <c r="GH114" s="231">
        <v>1</v>
      </c>
      <c r="GI114" s="231"/>
      <c r="GJ114" s="188">
        <f t="shared" si="269"/>
        <v>1</v>
      </c>
      <c r="GK114" s="137"/>
      <c r="GL114" s="231"/>
      <c r="GM114" s="231"/>
      <c r="GN114" s="182">
        <f t="shared" si="270"/>
        <v>1</v>
      </c>
      <c r="GO114" s="231"/>
      <c r="GP114" s="231"/>
      <c r="GQ114" s="182">
        <f t="shared" si="208"/>
        <v>1</v>
      </c>
      <c r="GR114" s="231"/>
      <c r="GS114" s="231"/>
      <c r="GT114" s="182">
        <f t="shared" si="209"/>
        <v>1</v>
      </c>
      <c r="GU114" s="231"/>
      <c r="GV114" s="231">
        <v>1</v>
      </c>
      <c r="GW114" s="182">
        <f t="shared" si="210"/>
        <v>0</v>
      </c>
      <c r="GX114" s="231"/>
      <c r="GY114" s="231"/>
      <c r="GZ114" s="182">
        <f t="shared" si="211"/>
        <v>0</v>
      </c>
      <c r="HA114" s="138"/>
      <c r="HB114" s="231"/>
      <c r="HC114" s="182">
        <f t="shared" si="212"/>
        <v>0</v>
      </c>
      <c r="HD114" s="138"/>
      <c r="HE114" s="231"/>
      <c r="HF114" s="182">
        <f t="shared" si="213"/>
        <v>0</v>
      </c>
      <c r="HG114" s="231"/>
      <c r="HH114" s="231"/>
      <c r="HI114" s="182">
        <f t="shared" si="154"/>
        <v>0</v>
      </c>
      <c r="HJ114" s="231"/>
      <c r="HK114" s="231"/>
      <c r="HL114" s="182">
        <f t="shared" si="155"/>
        <v>0</v>
      </c>
      <c r="HM114" s="137"/>
      <c r="HN114" s="231"/>
      <c r="HO114" s="231"/>
      <c r="HP114" s="182">
        <f t="shared" si="214"/>
        <v>0</v>
      </c>
      <c r="HQ114" s="231"/>
      <c r="HR114" s="231"/>
      <c r="HS114" s="231"/>
      <c r="HT114" s="182">
        <f t="shared" si="215"/>
        <v>0</v>
      </c>
      <c r="HU114" s="231"/>
      <c r="HV114" s="231"/>
      <c r="HW114" s="231"/>
      <c r="HX114" s="182">
        <f t="shared" si="216"/>
        <v>0</v>
      </c>
      <c r="HY114" s="231">
        <v>1</v>
      </c>
      <c r="HZ114" s="231"/>
      <c r="IA114" s="182">
        <f t="shared" si="217"/>
        <v>1</v>
      </c>
      <c r="IB114" s="231"/>
      <c r="IC114" s="231"/>
      <c r="ID114" s="182">
        <f t="shared" si="218"/>
        <v>1</v>
      </c>
      <c r="IE114" s="138"/>
      <c r="IF114" s="138"/>
      <c r="IG114" s="175">
        <f t="shared" si="219"/>
        <v>1</v>
      </c>
      <c r="IH114" s="137"/>
      <c r="II114" s="138"/>
      <c r="IJ114" s="138"/>
      <c r="IK114" s="175">
        <f t="shared" si="220"/>
        <v>1</v>
      </c>
      <c r="IL114" s="137"/>
      <c r="IM114" s="231"/>
      <c r="IN114" s="231"/>
      <c r="IO114" s="182">
        <f t="shared" si="221"/>
        <v>1</v>
      </c>
      <c r="IP114" s="231"/>
      <c r="IQ114" s="231"/>
      <c r="IR114" s="182">
        <f t="shared" si="156"/>
        <v>1</v>
      </c>
      <c r="IS114" s="231"/>
      <c r="IT114" s="231"/>
      <c r="IU114" s="182">
        <f t="shared" si="157"/>
        <v>1</v>
      </c>
      <c r="IV114" s="231"/>
      <c r="IW114" s="231">
        <v>1</v>
      </c>
      <c r="IX114" s="182">
        <f t="shared" si="158"/>
        <v>0</v>
      </c>
      <c r="IY114" s="234"/>
      <c r="IZ114" s="234"/>
      <c r="JA114" s="189">
        <f t="shared" si="159"/>
        <v>0</v>
      </c>
      <c r="JB114" s="234"/>
      <c r="JC114" s="234"/>
      <c r="JD114" s="189">
        <f t="shared" si="222"/>
        <v>0</v>
      </c>
      <c r="JE114" s="234"/>
      <c r="JF114" s="234"/>
      <c r="JG114" s="189">
        <f t="shared" si="223"/>
        <v>0</v>
      </c>
      <c r="JH114" s="141"/>
      <c r="JI114" s="141"/>
      <c r="JJ114" s="190">
        <f t="shared" si="224"/>
        <v>0</v>
      </c>
      <c r="JK114" s="137"/>
      <c r="JL114" s="141"/>
      <c r="JM114" s="141"/>
      <c r="JN114" s="190">
        <f t="shared" si="225"/>
        <v>0</v>
      </c>
      <c r="JO114" s="137"/>
      <c r="JP114" s="235">
        <v>1</v>
      </c>
      <c r="JQ114" s="235"/>
      <c r="JR114" s="191">
        <f t="shared" si="226"/>
        <v>1</v>
      </c>
      <c r="JS114" s="155"/>
      <c r="JT114" s="236"/>
      <c r="JU114" s="236"/>
      <c r="JV114" s="194">
        <f t="shared" si="227"/>
        <v>1</v>
      </c>
      <c r="JW114" s="235"/>
      <c r="JX114" s="235"/>
      <c r="JY114" s="194">
        <f t="shared" si="228"/>
        <v>1</v>
      </c>
      <c r="JZ114" s="138"/>
      <c r="KA114" s="138"/>
      <c r="KB114" s="190">
        <f t="shared" si="229"/>
        <v>1</v>
      </c>
      <c r="KC114" s="155"/>
      <c r="KD114" s="138"/>
      <c r="KE114" s="138"/>
      <c r="KF114" s="190">
        <f t="shared" si="230"/>
        <v>1</v>
      </c>
      <c r="KG114" s="234"/>
      <c r="KH114" s="234"/>
      <c r="KI114" s="191">
        <f t="shared" si="231"/>
        <v>1</v>
      </c>
      <c r="KJ114" s="155"/>
      <c r="KK114" s="234"/>
      <c r="KL114" s="234"/>
      <c r="KM114" s="191">
        <f t="shared" si="232"/>
        <v>1</v>
      </c>
      <c r="KN114" s="155"/>
      <c r="KO114" s="234"/>
      <c r="KP114" s="234">
        <v>1</v>
      </c>
      <c r="KQ114" s="191">
        <f t="shared" si="233"/>
        <v>0</v>
      </c>
      <c r="KR114" s="138"/>
      <c r="KS114" s="138"/>
      <c r="KT114" s="174">
        <f t="shared" si="234"/>
        <v>0</v>
      </c>
      <c r="KU114" s="138"/>
      <c r="KV114" s="138"/>
      <c r="KW114" s="138"/>
      <c r="KX114" s="194">
        <f t="shared" si="235"/>
        <v>0</v>
      </c>
      <c r="KY114" s="236"/>
      <c r="KZ114" s="236"/>
      <c r="LA114" s="236"/>
      <c r="LB114" s="194">
        <f t="shared" si="236"/>
        <v>0</v>
      </c>
      <c r="LC114" s="236"/>
      <c r="LD114" s="236"/>
      <c r="LE114" s="194">
        <f t="shared" si="160"/>
        <v>0</v>
      </c>
      <c r="LF114" s="138"/>
      <c r="LG114" s="138"/>
      <c r="LH114" s="174">
        <f t="shared" si="161"/>
        <v>0</v>
      </c>
      <c r="LI114" s="237">
        <v>1</v>
      </c>
      <c r="LJ114" s="237"/>
      <c r="LK114" s="196">
        <f t="shared" si="237"/>
        <v>1</v>
      </c>
      <c r="LL114" s="138"/>
      <c r="LM114" s="138"/>
      <c r="LN114" s="138"/>
      <c r="LO114" s="174">
        <f t="shared" si="238"/>
        <v>1</v>
      </c>
      <c r="LP114" s="138"/>
      <c r="LQ114" s="138"/>
      <c r="LR114" s="138"/>
      <c r="LS114" s="174">
        <f t="shared" si="239"/>
        <v>1</v>
      </c>
      <c r="LT114" s="238"/>
      <c r="LU114" s="138"/>
      <c r="LV114" s="138"/>
      <c r="LW114" s="174">
        <f t="shared" si="240"/>
        <v>1</v>
      </c>
      <c r="LX114" s="238"/>
      <c r="LY114" s="138"/>
      <c r="LZ114" s="138">
        <v>1</v>
      </c>
      <c r="MA114" s="174">
        <f t="shared" si="241"/>
        <v>0</v>
      </c>
      <c r="MB114" s="238"/>
      <c r="MC114" s="138"/>
      <c r="MD114" s="138"/>
      <c r="ME114" s="174">
        <f t="shared" si="242"/>
        <v>0</v>
      </c>
      <c r="MF114" s="238"/>
      <c r="MG114" s="231"/>
      <c r="MH114" s="231"/>
      <c r="MI114" s="182">
        <f t="shared" si="243"/>
        <v>0</v>
      </c>
      <c r="MJ114" s="239"/>
      <c r="MK114" s="231"/>
      <c r="ML114" s="231"/>
      <c r="MM114" s="182">
        <f t="shared" si="244"/>
        <v>0</v>
      </c>
      <c r="MN114" s="239"/>
      <c r="MO114" s="138"/>
      <c r="MP114" s="138"/>
      <c r="MQ114" s="174">
        <f t="shared" si="245"/>
        <v>0</v>
      </c>
      <c r="MR114" s="238"/>
      <c r="MS114" s="138"/>
      <c r="MT114" s="138"/>
      <c r="MU114" s="174">
        <f t="shared" si="246"/>
        <v>0</v>
      </c>
      <c r="MV114" s="238"/>
      <c r="MW114" s="138"/>
      <c r="MX114" s="138"/>
      <c r="MY114" s="174">
        <f t="shared" si="247"/>
        <v>0</v>
      </c>
      <c r="MZ114" s="238"/>
      <c r="NA114" s="240"/>
      <c r="NB114" s="240"/>
      <c r="NC114" s="201">
        <f t="shared" si="271"/>
        <v>0</v>
      </c>
      <c r="ND114" s="241"/>
      <c r="NE114" s="240"/>
      <c r="NF114" s="240"/>
      <c r="NG114" s="201">
        <f t="shared" si="324"/>
        <v>0</v>
      </c>
      <c r="NH114" s="241"/>
      <c r="NI114" s="240">
        <v>1</v>
      </c>
      <c r="NJ114" s="240"/>
      <c r="NK114" s="201">
        <f t="shared" si="325"/>
        <v>1</v>
      </c>
      <c r="NL114" s="241"/>
      <c r="NM114" s="240"/>
      <c r="NN114" s="240"/>
      <c r="NO114" s="201">
        <f t="shared" si="326"/>
        <v>1</v>
      </c>
      <c r="NP114" s="241"/>
      <c r="NQ114" s="234"/>
      <c r="NR114" s="234"/>
      <c r="NS114" s="189">
        <f t="shared" si="327"/>
        <v>1</v>
      </c>
      <c r="NT114" s="242"/>
      <c r="NU114" s="234"/>
      <c r="NV114" s="234"/>
      <c r="NW114" s="189">
        <f t="shared" si="248"/>
        <v>1</v>
      </c>
      <c r="NX114" s="242"/>
      <c r="NY114" s="234"/>
      <c r="NZ114" s="234">
        <v>1</v>
      </c>
      <c r="OA114" s="189">
        <f t="shared" si="249"/>
        <v>0</v>
      </c>
      <c r="OB114" s="242"/>
      <c r="OC114" s="234"/>
      <c r="OD114" s="234"/>
      <c r="OE114" s="189">
        <f t="shared" si="250"/>
        <v>0</v>
      </c>
      <c r="OF114" s="242"/>
      <c r="OG114" s="234"/>
      <c r="OH114" s="234"/>
      <c r="OI114" s="189">
        <f t="shared" si="251"/>
        <v>0</v>
      </c>
      <c r="OJ114" s="242"/>
      <c r="OK114" s="234"/>
      <c r="OL114" s="234"/>
      <c r="OM114" s="189">
        <f t="shared" si="252"/>
        <v>0</v>
      </c>
      <c r="ON114" s="242"/>
      <c r="OO114" s="234"/>
      <c r="OP114" s="234"/>
      <c r="OQ114" s="189">
        <f t="shared" si="276"/>
        <v>0</v>
      </c>
      <c r="OR114" s="242"/>
      <c r="OS114" s="234"/>
      <c r="OT114" s="234"/>
      <c r="OU114" s="189">
        <f t="shared" si="301"/>
        <v>0</v>
      </c>
      <c r="OV114" s="242"/>
      <c r="OW114" s="234"/>
      <c r="OX114" s="234"/>
      <c r="OY114" s="189">
        <f t="shared" si="302"/>
        <v>0</v>
      </c>
      <c r="OZ114" s="242"/>
      <c r="PA114" s="234"/>
      <c r="PB114" s="234"/>
      <c r="PC114" s="189">
        <f t="shared" si="303"/>
        <v>0</v>
      </c>
      <c r="PD114" s="242"/>
      <c r="PE114" s="234"/>
      <c r="PF114" s="234"/>
      <c r="PG114" s="189">
        <f t="shared" si="304"/>
        <v>0</v>
      </c>
      <c r="PH114" s="242"/>
      <c r="PI114" s="234"/>
      <c r="PJ114" s="234"/>
      <c r="PK114" s="189">
        <f t="shared" si="305"/>
        <v>0</v>
      </c>
      <c r="PL114" s="242"/>
      <c r="PM114" s="234">
        <v>1</v>
      </c>
      <c r="PN114" s="234"/>
      <c r="PO114" s="189">
        <f t="shared" si="306"/>
        <v>1</v>
      </c>
      <c r="PP114" s="242"/>
      <c r="PQ114" s="234"/>
      <c r="PR114" s="234">
        <v>1</v>
      </c>
      <c r="PS114" s="189">
        <f t="shared" si="307"/>
        <v>0</v>
      </c>
      <c r="PT114" s="242"/>
      <c r="PU114" s="234"/>
      <c r="PV114" s="234"/>
      <c r="PW114" s="189">
        <f t="shared" si="308"/>
        <v>0</v>
      </c>
      <c r="PX114" s="242"/>
      <c r="PY114" s="234"/>
      <c r="PZ114" s="234"/>
      <c r="QA114" s="189">
        <f t="shared" si="309"/>
        <v>0</v>
      </c>
      <c r="QB114" s="242"/>
      <c r="QC114" s="234"/>
      <c r="QD114" s="234"/>
      <c r="QE114" s="189">
        <f t="shared" si="310"/>
        <v>0</v>
      </c>
      <c r="QF114" s="242"/>
      <c r="QG114" s="234"/>
      <c r="QH114" s="234"/>
      <c r="QI114" s="189">
        <f t="shared" si="311"/>
        <v>0</v>
      </c>
      <c r="QJ114" s="242"/>
      <c r="QK114" s="234"/>
      <c r="QL114" s="234"/>
      <c r="QM114" s="189">
        <f t="shared" si="312"/>
        <v>0</v>
      </c>
      <c r="QN114" s="242"/>
      <c r="QO114" s="234"/>
      <c r="QP114" s="234"/>
      <c r="QQ114" s="189">
        <f t="shared" si="313"/>
        <v>0</v>
      </c>
      <c r="QR114" s="242"/>
      <c r="QS114" s="203"/>
      <c r="QT114" s="234"/>
      <c r="QU114" s="189">
        <f t="shared" si="314"/>
        <v>0</v>
      </c>
      <c r="QV114" s="242"/>
      <c r="QW114" s="203"/>
      <c r="QX114" s="234"/>
      <c r="QY114" s="189">
        <f t="shared" si="315"/>
        <v>0</v>
      </c>
      <c r="QZ114" s="242"/>
      <c r="RA114" s="203"/>
      <c r="RB114" s="234"/>
      <c r="RC114" s="189">
        <f t="shared" si="316"/>
        <v>0</v>
      </c>
      <c r="RD114" s="242"/>
      <c r="RE114" s="203"/>
      <c r="RF114" s="234"/>
      <c r="RG114" s="189">
        <f t="shared" si="317"/>
        <v>0</v>
      </c>
      <c r="RH114" s="242"/>
      <c r="RI114" s="203"/>
      <c r="RJ114" s="234"/>
      <c r="RK114" s="189">
        <f t="shared" si="318"/>
        <v>0</v>
      </c>
      <c r="RL114" s="242"/>
      <c r="RM114" s="203"/>
      <c r="RN114" s="234"/>
      <c r="RO114" s="189">
        <f t="shared" si="319"/>
        <v>0</v>
      </c>
      <c r="RP114" s="242"/>
      <c r="RQ114" s="203"/>
      <c r="RR114" s="234"/>
      <c r="RS114" s="189">
        <f t="shared" si="320"/>
        <v>0</v>
      </c>
      <c r="RT114" s="242"/>
      <c r="RU114" s="203">
        <v>1</v>
      </c>
      <c r="RV114" s="234"/>
      <c r="RW114" s="189">
        <f t="shared" si="321"/>
        <v>1</v>
      </c>
      <c r="RX114" s="242"/>
      <c r="RY114" s="203"/>
      <c r="RZ114" s="234">
        <v>1</v>
      </c>
      <c r="SA114" s="189">
        <f t="shared" si="253"/>
        <v>0</v>
      </c>
      <c r="SB114" s="242"/>
      <c r="SC114" s="203"/>
      <c r="SD114" s="234"/>
      <c r="SE114" s="189">
        <f t="shared" si="254"/>
        <v>0</v>
      </c>
      <c r="SF114" s="242"/>
      <c r="SG114" s="203"/>
      <c r="SH114" s="234"/>
      <c r="SI114" s="189">
        <f t="shared" si="255"/>
        <v>0</v>
      </c>
      <c r="SJ114" s="242"/>
      <c r="SK114" s="203"/>
      <c r="SL114" s="234"/>
      <c r="SM114" s="189">
        <f t="shared" si="256"/>
        <v>0</v>
      </c>
      <c r="SN114" s="242"/>
      <c r="SO114" s="203"/>
      <c r="SP114" s="234"/>
      <c r="SQ114" s="189">
        <f t="shared" si="257"/>
        <v>0</v>
      </c>
      <c r="SR114" s="242"/>
      <c r="SS114" s="203"/>
      <c r="ST114" s="234"/>
      <c r="SU114" s="189">
        <f t="shared" si="258"/>
        <v>0</v>
      </c>
      <c r="SV114" s="242"/>
      <c r="SW114" s="203"/>
      <c r="SX114" s="234"/>
      <c r="SY114" s="189">
        <f t="shared" si="259"/>
        <v>0</v>
      </c>
      <c r="SZ114" s="242"/>
      <c r="TA114" s="203"/>
      <c r="TB114" s="234"/>
      <c r="TC114" s="189">
        <f t="shared" si="260"/>
        <v>0</v>
      </c>
      <c r="TD114" s="242"/>
      <c r="TE114" s="204">
        <f t="shared" si="261"/>
        <v>2</v>
      </c>
      <c r="TF114" s="205">
        <f t="shared" si="262"/>
        <v>7.6923076923076927E-2</v>
      </c>
      <c r="TG114" s="123"/>
      <c r="TH114" s="204">
        <f t="shared" si="263"/>
        <v>1</v>
      </c>
      <c r="TI114" s="205">
        <f t="shared" si="264"/>
        <v>3.8461538461538464E-2</v>
      </c>
      <c r="TJ114" s="124"/>
      <c r="TK114" s="204">
        <f t="shared" si="265"/>
        <v>3</v>
      </c>
      <c r="TL114" s="205">
        <f t="shared" si="266"/>
        <v>0.1111111111111111</v>
      </c>
      <c r="TM114" s="124"/>
      <c r="TN114" s="204">
        <f t="shared" si="267"/>
        <v>6</v>
      </c>
      <c r="TO114" s="205">
        <f t="shared" si="268"/>
        <v>7.5949367088607597E-2</v>
      </c>
    </row>
    <row r="115" spans="1:535" ht="24" hidden="1" customHeight="1" thickBot="1" x14ac:dyDescent="0.5">
      <c r="A115" s="207">
        <v>111</v>
      </c>
      <c r="B115" s="300" t="s">
        <v>396</v>
      </c>
      <c r="C115" s="127" t="s">
        <v>122</v>
      </c>
      <c r="D115" s="211">
        <v>0</v>
      </c>
      <c r="E115" s="282"/>
      <c r="F115" s="129"/>
      <c r="G115" s="211">
        <f t="shared" si="322"/>
        <v>0</v>
      </c>
      <c r="H115" s="130"/>
      <c r="I115" s="282"/>
      <c r="J115" s="129"/>
      <c r="K115" s="211">
        <v>0</v>
      </c>
      <c r="L115" s="130"/>
      <c r="M115" s="282"/>
      <c r="N115" s="129"/>
      <c r="O115" s="211">
        <v>0</v>
      </c>
      <c r="P115" s="131"/>
      <c r="Q115" s="282"/>
      <c r="R115" s="129"/>
      <c r="S115" s="211">
        <v>0</v>
      </c>
      <c r="T115" s="130"/>
      <c r="U115" s="133"/>
      <c r="V115" s="246"/>
      <c r="W115" s="165">
        <f t="shared" si="298"/>
        <v>0</v>
      </c>
      <c r="X115" s="136"/>
      <c r="Y115" s="136"/>
      <c r="Z115" s="165">
        <f t="shared" si="162"/>
        <v>0</v>
      </c>
      <c r="AA115" s="137"/>
      <c r="AB115" s="138"/>
      <c r="AC115" s="169">
        <f t="shared" si="163"/>
        <v>0</v>
      </c>
      <c r="AD115" s="137"/>
      <c r="AE115" s="138"/>
      <c r="AF115" s="169">
        <f t="shared" si="164"/>
        <v>0</v>
      </c>
      <c r="AG115" s="138"/>
      <c r="AH115" s="138"/>
      <c r="AI115" s="170">
        <f t="shared" si="165"/>
        <v>0</v>
      </c>
      <c r="AJ115" s="137"/>
      <c r="AK115" s="137"/>
      <c r="AL115" s="141"/>
      <c r="AM115" s="172">
        <f t="shared" si="166"/>
        <v>0</v>
      </c>
      <c r="AN115" s="137"/>
      <c r="AO115" s="141"/>
      <c r="AP115" s="141"/>
      <c r="AQ115" s="172">
        <f t="shared" si="167"/>
        <v>0</v>
      </c>
      <c r="AR115" s="141"/>
      <c r="AS115" s="137"/>
      <c r="AT115" s="141"/>
      <c r="AU115" s="172">
        <f t="shared" si="168"/>
        <v>0</v>
      </c>
      <c r="AV115" s="138"/>
      <c r="AW115" s="138"/>
      <c r="AX115" s="138"/>
      <c r="AY115" s="169">
        <f t="shared" si="169"/>
        <v>0</v>
      </c>
      <c r="AZ115" s="138"/>
      <c r="BA115" s="138"/>
      <c r="BB115" s="169">
        <f t="shared" si="170"/>
        <v>0</v>
      </c>
      <c r="BC115" s="138"/>
      <c r="BD115" s="138"/>
      <c r="BE115" s="169">
        <f t="shared" si="171"/>
        <v>0</v>
      </c>
      <c r="BF115" s="138"/>
      <c r="BG115" s="138"/>
      <c r="BH115" s="174">
        <f t="shared" si="152"/>
        <v>0</v>
      </c>
      <c r="BI115" s="138"/>
      <c r="BJ115" s="138"/>
      <c r="BK115" s="174">
        <f t="shared" si="172"/>
        <v>0</v>
      </c>
      <c r="BL115" s="138"/>
      <c r="BM115" s="138"/>
      <c r="BN115" s="174">
        <f t="shared" si="173"/>
        <v>0</v>
      </c>
      <c r="BO115" s="138"/>
      <c r="BP115" s="138"/>
      <c r="BQ115" s="174">
        <f t="shared" si="174"/>
        <v>0</v>
      </c>
      <c r="BR115" s="138"/>
      <c r="BS115" s="138"/>
      <c r="BT115" s="174">
        <f t="shared" si="323"/>
        <v>0</v>
      </c>
      <c r="BU115" s="138"/>
      <c r="BV115" s="138"/>
      <c r="BW115" s="174">
        <f t="shared" si="175"/>
        <v>0</v>
      </c>
      <c r="BX115" s="138"/>
      <c r="BY115" s="138"/>
      <c r="BZ115" s="174">
        <f t="shared" si="176"/>
        <v>0</v>
      </c>
      <c r="CA115" s="138"/>
      <c r="CB115" s="138"/>
      <c r="CC115" s="175">
        <f t="shared" si="177"/>
        <v>0</v>
      </c>
      <c r="CD115" s="141"/>
      <c r="CE115" s="141"/>
      <c r="CF115" s="176">
        <f t="shared" si="178"/>
        <v>0</v>
      </c>
      <c r="CG115" s="141"/>
      <c r="CH115" s="141"/>
      <c r="CI115" s="176">
        <f t="shared" si="179"/>
        <v>0</v>
      </c>
      <c r="CJ115" s="141"/>
      <c r="CK115" s="141"/>
      <c r="CL115" s="177">
        <f t="shared" si="180"/>
        <v>0</v>
      </c>
      <c r="CM115" s="141"/>
      <c r="CN115" s="141"/>
      <c r="CO115" s="141"/>
      <c r="CP115" s="177">
        <f t="shared" si="181"/>
        <v>0</v>
      </c>
      <c r="CQ115" s="141"/>
      <c r="CR115" s="141"/>
      <c r="CS115" s="141"/>
      <c r="CT115" s="176">
        <f t="shared" si="182"/>
        <v>0</v>
      </c>
      <c r="CU115" s="230"/>
      <c r="CV115" s="141"/>
      <c r="CW115" s="141"/>
      <c r="CX115" s="176">
        <f t="shared" si="183"/>
        <v>0</v>
      </c>
      <c r="CY115" s="141"/>
      <c r="CZ115" s="141"/>
      <c r="DA115" s="141"/>
      <c r="DB115" s="176">
        <f t="shared" si="153"/>
        <v>0</v>
      </c>
      <c r="DC115" s="141"/>
      <c r="DD115" s="141"/>
      <c r="DE115" s="175">
        <f t="shared" si="184"/>
        <v>0</v>
      </c>
      <c r="DF115" s="179"/>
      <c r="DG115" s="141"/>
      <c r="DH115" s="141"/>
      <c r="DI115" s="176">
        <f t="shared" si="185"/>
        <v>0</v>
      </c>
      <c r="DJ115" s="180"/>
      <c r="DK115" s="180"/>
      <c r="DL115" s="176">
        <f t="shared" si="186"/>
        <v>0</v>
      </c>
      <c r="DM115" s="141"/>
      <c r="DN115" s="141"/>
      <c r="DO115" s="177">
        <f t="shared" si="187"/>
        <v>0</v>
      </c>
      <c r="DP115" s="137"/>
      <c r="DQ115" s="141"/>
      <c r="DR115" s="141"/>
      <c r="DS115" s="177">
        <f t="shared" si="188"/>
        <v>0</v>
      </c>
      <c r="DT115" s="137"/>
      <c r="DU115" s="141"/>
      <c r="DV115" s="141"/>
      <c r="DW115" s="177">
        <f t="shared" si="189"/>
        <v>0</v>
      </c>
      <c r="DX115" s="141"/>
      <c r="DY115" s="141"/>
      <c r="DZ115" s="177">
        <f t="shared" si="190"/>
        <v>0</v>
      </c>
      <c r="EA115" s="138"/>
      <c r="EB115" s="138"/>
      <c r="EC115" s="175">
        <f t="shared" si="299"/>
        <v>0</v>
      </c>
      <c r="ED115" s="137"/>
      <c r="EE115" s="138"/>
      <c r="EF115" s="138"/>
      <c r="EG115" s="174">
        <f t="shared" si="192"/>
        <v>0</v>
      </c>
      <c r="EH115" s="138"/>
      <c r="EI115" s="138"/>
      <c r="EJ115" s="174">
        <f t="shared" si="193"/>
        <v>0</v>
      </c>
      <c r="EK115" s="231"/>
      <c r="EL115" s="231"/>
      <c r="EM115" s="182">
        <f t="shared" si="194"/>
        <v>0</v>
      </c>
      <c r="EN115" s="137"/>
      <c r="EO115" s="231"/>
      <c r="EP115" s="231"/>
      <c r="EQ115" s="182">
        <f t="shared" si="195"/>
        <v>0</v>
      </c>
      <c r="ER115" s="232"/>
      <c r="ES115" s="232"/>
      <c r="ET115" s="184">
        <f t="shared" si="196"/>
        <v>0</v>
      </c>
      <c r="EU115" s="137"/>
      <c r="EV115" s="232"/>
      <c r="EW115" s="232"/>
      <c r="EX115" s="184">
        <f t="shared" si="197"/>
        <v>0</v>
      </c>
      <c r="EY115" s="233"/>
      <c r="EZ115" s="231"/>
      <c r="FA115" s="231"/>
      <c r="FB115" s="184">
        <f t="shared" si="198"/>
        <v>0</v>
      </c>
      <c r="FC115" s="181"/>
      <c r="FD115" s="181"/>
      <c r="FE115" s="182">
        <f t="shared" si="199"/>
        <v>0</v>
      </c>
      <c r="FF115" s="181"/>
      <c r="FG115" s="181"/>
      <c r="FH115" s="182">
        <f t="shared" si="200"/>
        <v>0</v>
      </c>
      <c r="FI115" s="231"/>
      <c r="FJ115" s="231"/>
      <c r="FK115" s="182">
        <f t="shared" si="201"/>
        <v>0</v>
      </c>
      <c r="FL115" s="231"/>
      <c r="FM115" s="231"/>
      <c r="FN115" s="182">
        <f t="shared" si="202"/>
        <v>0</v>
      </c>
      <c r="FO115" s="137"/>
      <c r="FP115" s="231"/>
      <c r="FQ115" s="231"/>
      <c r="FR115" s="182">
        <f t="shared" si="203"/>
        <v>0</v>
      </c>
      <c r="FS115" s="137"/>
      <c r="FT115" s="231"/>
      <c r="FU115" s="231"/>
      <c r="FV115" s="182">
        <f t="shared" si="204"/>
        <v>0</v>
      </c>
      <c r="FW115" s="137"/>
      <c r="FX115" s="231"/>
      <c r="FY115" s="231"/>
      <c r="FZ115" s="182">
        <f t="shared" si="205"/>
        <v>0</v>
      </c>
      <c r="GA115" s="231"/>
      <c r="GB115" s="231"/>
      <c r="GC115" s="182">
        <f t="shared" si="206"/>
        <v>0</v>
      </c>
      <c r="GD115" s="231"/>
      <c r="GE115" s="231"/>
      <c r="GF115" s="188">
        <f t="shared" si="300"/>
        <v>0</v>
      </c>
      <c r="GG115" s="137"/>
      <c r="GH115" s="231"/>
      <c r="GI115" s="231"/>
      <c r="GJ115" s="188">
        <f t="shared" si="269"/>
        <v>0</v>
      </c>
      <c r="GK115" s="137"/>
      <c r="GL115" s="231"/>
      <c r="GM115" s="231"/>
      <c r="GN115" s="182">
        <f t="shared" si="270"/>
        <v>0</v>
      </c>
      <c r="GO115" s="231"/>
      <c r="GP115" s="231"/>
      <c r="GQ115" s="182">
        <f t="shared" si="208"/>
        <v>0</v>
      </c>
      <c r="GR115" s="231"/>
      <c r="GS115" s="231"/>
      <c r="GT115" s="182">
        <f t="shared" si="209"/>
        <v>0</v>
      </c>
      <c r="GU115" s="231"/>
      <c r="GV115" s="231"/>
      <c r="GW115" s="182">
        <f t="shared" si="210"/>
        <v>0</v>
      </c>
      <c r="GX115" s="231"/>
      <c r="GY115" s="231"/>
      <c r="GZ115" s="182">
        <f t="shared" si="211"/>
        <v>0</v>
      </c>
      <c r="HA115" s="138"/>
      <c r="HB115" s="231"/>
      <c r="HC115" s="182">
        <f t="shared" si="212"/>
        <v>0</v>
      </c>
      <c r="HD115" s="138"/>
      <c r="HE115" s="231"/>
      <c r="HF115" s="182">
        <f t="shared" si="213"/>
        <v>0</v>
      </c>
      <c r="HG115" s="231"/>
      <c r="HH115" s="231"/>
      <c r="HI115" s="182">
        <f t="shared" si="154"/>
        <v>0</v>
      </c>
      <c r="HJ115" s="231"/>
      <c r="HK115" s="231"/>
      <c r="HL115" s="182">
        <f t="shared" si="155"/>
        <v>0</v>
      </c>
      <c r="HM115" s="137"/>
      <c r="HN115" s="231"/>
      <c r="HO115" s="231"/>
      <c r="HP115" s="182">
        <f t="shared" si="214"/>
        <v>0</v>
      </c>
      <c r="HQ115" s="231"/>
      <c r="HR115" s="231"/>
      <c r="HS115" s="231"/>
      <c r="HT115" s="182">
        <f t="shared" si="215"/>
        <v>0</v>
      </c>
      <c r="HU115" s="231"/>
      <c r="HV115" s="231"/>
      <c r="HW115" s="231"/>
      <c r="HX115" s="182">
        <f t="shared" si="216"/>
        <v>0</v>
      </c>
      <c r="HY115" s="231"/>
      <c r="HZ115" s="231"/>
      <c r="IA115" s="182">
        <f t="shared" si="217"/>
        <v>0</v>
      </c>
      <c r="IB115" s="231"/>
      <c r="IC115" s="231"/>
      <c r="ID115" s="182">
        <f t="shared" si="218"/>
        <v>0</v>
      </c>
      <c r="IE115" s="138"/>
      <c r="IF115" s="138"/>
      <c r="IG115" s="175">
        <f t="shared" si="219"/>
        <v>0</v>
      </c>
      <c r="IH115" s="137"/>
      <c r="II115" s="138"/>
      <c r="IJ115" s="138"/>
      <c r="IK115" s="175">
        <f t="shared" si="220"/>
        <v>0</v>
      </c>
      <c r="IL115" s="137"/>
      <c r="IM115" s="231"/>
      <c r="IN115" s="231"/>
      <c r="IO115" s="182">
        <f t="shared" si="221"/>
        <v>0</v>
      </c>
      <c r="IP115" s="231"/>
      <c r="IQ115" s="231"/>
      <c r="IR115" s="182">
        <f t="shared" si="156"/>
        <v>0</v>
      </c>
      <c r="IS115" s="231"/>
      <c r="IT115" s="231"/>
      <c r="IU115" s="182">
        <f t="shared" si="157"/>
        <v>0</v>
      </c>
      <c r="IV115" s="231"/>
      <c r="IW115" s="231"/>
      <c r="IX115" s="182">
        <f t="shared" si="158"/>
        <v>0</v>
      </c>
      <c r="IY115" s="234"/>
      <c r="IZ115" s="234"/>
      <c r="JA115" s="189">
        <f t="shared" si="159"/>
        <v>0</v>
      </c>
      <c r="JB115" s="234"/>
      <c r="JC115" s="234"/>
      <c r="JD115" s="189">
        <f t="shared" si="222"/>
        <v>0</v>
      </c>
      <c r="JE115" s="234"/>
      <c r="JF115" s="234"/>
      <c r="JG115" s="189">
        <f t="shared" si="223"/>
        <v>0</v>
      </c>
      <c r="JH115" s="141"/>
      <c r="JI115" s="141"/>
      <c r="JJ115" s="190">
        <f t="shared" si="224"/>
        <v>0</v>
      </c>
      <c r="JK115" s="137"/>
      <c r="JL115" s="141"/>
      <c r="JM115" s="141"/>
      <c r="JN115" s="190">
        <f t="shared" si="225"/>
        <v>0</v>
      </c>
      <c r="JO115" s="137"/>
      <c r="JP115" s="235"/>
      <c r="JQ115" s="235"/>
      <c r="JR115" s="191">
        <f t="shared" si="226"/>
        <v>0</v>
      </c>
      <c r="JS115" s="155"/>
      <c r="JT115" s="236"/>
      <c r="JU115" s="236"/>
      <c r="JV115" s="194">
        <f t="shared" si="227"/>
        <v>0</v>
      </c>
      <c r="JW115" s="235"/>
      <c r="JX115" s="235"/>
      <c r="JY115" s="194">
        <f t="shared" si="228"/>
        <v>0</v>
      </c>
      <c r="JZ115" s="138"/>
      <c r="KA115" s="138"/>
      <c r="KB115" s="190">
        <f t="shared" si="229"/>
        <v>0</v>
      </c>
      <c r="KC115" s="155"/>
      <c r="KD115" s="138"/>
      <c r="KE115" s="138"/>
      <c r="KF115" s="190">
        <f t="shared" si="230"/>
        <v>0</v>
      </c>
      <c r="KG115" s="234"/>
      <c r="KH115" s="234"/>
      <c r="KI115" s="191">
        <f t="shared" si="231"/>
        <v>0</v>
      </c>
      <c r="KJ115" s="155"/>
      <c r="KK115" s="234"/>
      <c r="KL115" s="234"/>
      <c r="KM115" s="191">
        <f t="shared" si="232"/>
        <v>0</v>
      </c>
      <c r="KN115" s="155"/>
      <c r="KO115" s="234"/>
      <c r="KP115" s="234"/>
      <c r="KQ115" s="191">
        <f t="shared" si="233"/>
        <v>0</v>
      </c>
      <c r="KR115" s="138"/>
      <c r="KS115" s="138"/>
      <c r="KT115" s="174">
        <f t="shared" si="234"/>
        <v>0</v>
      </c>
      <c r="KU115" s="138"/>
      <c r="KV115" s="138"/>
      <c r="KW115" s="138"/>
      <c r="KX115" s="194">
        <f t="shared" si="235"/>
        <v>0</v>
      </c>
      <c r="KY115" s="236"/>
      <c r="KZ115" s="236"/>
      <c r="LA115" s="236"/>
      <c r="LB115" s="194">
        <f t="shared" si="236"/>
        <v>0</v>
      </c>
      <c r="LC115" s="236"/>
      <c r="LD115" s="236"/>
      <c r="LE115" s="194">
        <f t="shared" si="160"/>
        <v>0</v>
      </c>
      <c r="LF115" s="138"/>
      <c r="LG115" s="138"/>
      <c r="LH115" s="174">
        <f t="shared" si="161"/>
        <v>0</v>
      </c>
      <c r="LI115" s="237"/>
      <c r="LJ115" s="237"/>
      <c r="LK115" s="196">
        <f t="shared" si="237"/>
        <v>0</v>
      </c>
      <c r="LL115" s="138"/>
      <c r="LM115" s="138"/>
      <c r="LN115" s="138"/>
      <c r="LO115" s="174">
        <f t="shared" si="238"/>
        <v>0</v>
      </c>
      <c r="LP115" s="138"/>
      <c r="LQ115" s="138"/>
      <c r="LR115" s="138"/>
      <c r="LS115" s="174">
        <f t="shared" si="239"/>
        <v>0</v>
      </c>
      <c r="LT115" s="238"/>
      <c r="LU115" s="138"/>
      <c r="LV115" s="138"/>
      <c r="LW115" s="174">
        <f t="shared" si="240"/>
        <v>0</v>
      </c>
      <c r="LX115" s="238"/>
      <c r="LY115" s="138"/>
      <c r="LZ115" s="138"/>
      <c r="MA115" s="174">
        <f t="shared" si="241"/>
        <v>0</v>
      </c>
      <c r="MB115" s="238"/>
      <c r="MC115" s="138"/>
      <c r="MD115" s="138"/>
      <c r="ME115" s="174">
        <f t="shared" si="242"/>
        <v>0</v>
      </c>
      <c r="MF115" s="238"/>
      <c r="MG115" s="231"/>
      <c r="MH115" s="231"/>
      <c r="MI115" s="182">
        <f t="shared" si="243"/>
        <v>0</v>
      </c>
      <c r="MJ115" s="239"/>
      <c r="MK115" s="231"/>
      <c r="ML115" s="231"/>
      <c r="MM115" s="182">
        <f t="shared" si="244"/>
        <v>0</v>
      </c>
      <c r="MN115" s="239"/>
      <c r="MO115" s="138"/>
      <c r="MP115" s="138"/>
      <c r="MQ115" s="174">
        <f t="shared" si="245"/>
        <v>0</v>
      </c>
      <c r="MR115" s="238"/>
      <c r="MS115" s="138"/>
      <c r="MT115" s="138"/>
      <c r="MU115" s="174">
        <f t="shared" si="246"/>
        <v>0</v>
      </c>
      <c r="MV115" s="238"/>
      <c r="MW115" s="138"/>
      <c r="MX115" s="138"/>
      <c r="MY115" s="174">
        <f t="shared" si="247"/>
        <v>0</v>
      </c>
      <c r="MZ115" s="238"/>
      <c r="NA115" s="240"/>
      <c r="NB115" s="240"/>
      <c r="NC115" s="201">
        <f t="shared" si="271"/>
        <v>0</v>
      </c>
      <c r="ND115" s="241"/>
      <c r="NE115" s="240"/>
      <c r="NF115" s="240"/>
      <c r="NG115" s="201">
        <f t="shared" si="324"/>
        <v>0</v>
      </c>
      <c r="NH115" s="241"/>
      <c r="NI115" s="240"/>
      <c r="NJ115" s="240"/>
      <c r="NK115" s="201">
        <f t="shared" si="325"/>
        <v>0</v>
      </c>
      <c r="NL115" s="241"/>
      <c r="NM115" s="240"/>
      <c r="NN115" s="240"/>
      <c r="NO115" s="201">
        <f t="shared" si="326"/>
        <v>0</v>
      </c>
      <c r="NP115" s="241"/>
      <c r="NQ115" s="234"/>
      <c r="NR115" s="234"/>
      <c r="NS115" s="189">
        <f t="shared" si="327"/>
        <v>0</v>
      </c>
      <c r="NT115" s="242"/>
      <c r="NU115" s="234"/>
      <c r="NV115" s="234"/>
      <c r="NW115" s="189">
        <f t="shared" si="248"/>
        <v>0</v>
      </c>
      <c r="NX115" s="242"/>
      <c r="NY115" s="234"/>
      <c r="NZ115" s="234"/>
      <c r="OA115" s="189">
        <f t="shared" si="249"/>
        <v>0</v>
      </c>
      <c r="OB115" s="242"/>
      <c r="OC115" s="234"/>
      <c r="OD115" s="234"/>
      <c r="OE115" s="189">
        <f t="shared" si="250"/>
        <v>0</v>
      </c>
      <c r="OF115" s="242"/>
      <c r="OG115" s="234"/>
      <c r="OH115" s="234"/>
      <c r="OI115" s="189">
        <f t="shared" si="251"/>
        <v>0</v>
      </c>
      <c r="OJ115" s="242"/>
      <c r="OK115" s="234"/>
      <c r="OL115" s="234"/>
      <c r="OM115" s="189">
        <f t="shared" si="252"/>
        <v>0</v>
      </c>
      <c r="ON115" s="242"/>
      <c r="OO115" s="234"/>
      <c r="OP115" s="234"/>
      <c r="OQ115" s="189">
        <f t="shared" si="276"/>
        <v>0</v>
      </c>
      <c r="OR115" s="242"/>
      <c r="OS115" s="234"/>
      <c r="OT115" s="234"/>
      <c r="OU115" s="189">
        <f t="shared" si="301"/>
        <v>0</v>
      </c>
      <c r="OV115" s="242"/>
      <c r="OW115" s="234"/>
      <c r="OX115" s="234"/>
      <c r="OY115" s="189">
        <f t="shared" si="302"/>
        <v>0</v>
      </c>
      <c r="OZ115" s="242"/>
      <c r="PA115" s="234"/>
      <c r="PB115" s="234"/>
      <c r="PC115" s="189">
        <f t="shared" si="303"/>
        <v>0</v>
      </c>
      <c r="PD115" s="242"/>
      <c r="PE115" s="234"/>
      <c r="PF115" s="234"/>
      <c r="PG115" s="189">
        <f t="shared" si="304"/>
        <v>0</v>
      </c>
      <c r="PH115" s="242"/>
      <c r="PI115" s="234"/>
      <c r="PJ115" s="234"/>
      <c r="PK115" s="189">
        <f t="shared" si="305"/>
        <v>0</v>
      </c>
      <c r="PL115" s="242"/>
      <c r="PM115" s="234"/>
      <c r="PN115" s="234"/>
      <c r="PO115" s="189">
        <f t="shared" si="306"/>
        <v>0</v>
      </c>
      <c r="PP115" s="242"/>
      <c r="PQ115" s="234"/>
      <c r="PR115" s="234"/>
      <c r="PS115" s="189">
        <f t="shared" si="307"/>
        <v>0</v>
      </c>
      <c r="PT115" s="242"/>
      <c r="PU115" s="234"/>
      <c r="PV115" s="234"/>
      <c r="PW115" s="189">
        <f t="shared" si="308"/>
        <v>0</v>
      </c>
      <c r="PX115" s="242"/>
      <c r="PY115" s="234"/>
      <c r="PZ115" s="234"/>
      <c r="QA115" s="189">
        <f t="shared" si="309"/>
        <v>0</v>
      </c>
      <c r="QB115" s="242"/>
      <c r="QC115" s="234"/>
      <c r="QD115" s="234"/>
      <c r="QE115" s="189">
        <f t="shared" si="310"/>
        <v>0</v>
      </c>
      <c r="QF115" s="242"/>
      <c r="QG115" s="234"/>
      <c r="QH115" s="234"/>
      <c r="QI115" s="189">
        <f t="shared" si="311"/>
        <v>0</v>
      </c>
      <c r="QJ115" s="242"/>
      <c r="QK115" s="234"/>
      <c r="QL115" s="234"/>
      <c r="QM115" s="189">
        <f t="shared" si="312"/>
        <v>0</v>
      </c>
      <c r="QN115" s="242"/>
      <c r="QO115" s="234"/>
      <c r="QP115" s="234"/>
      <c r="QQ115" s="189">
        <f t="shared" si="313"/>
        <v>0</v>
      </c>
      <c r="QR115" s="242"/>
      <c r="QS115" s="203"/>
      <c r="QT115" s="234"/>
      <c r="QU115" s="189">
        <f t="shared" si="314"/>
        <v>0</v>
      </c>
      <c r="QV115" s="242"/>
      <c r="QW115" s="203"/>
      <c r="QX115" s="234"/>
      <c r="QY115" s="189">
        <f t="shared" si="315"/>
        <v>0</v>
      </c>
      <c r="QZ115" s="242"/>
      <c r="RA115" s="203"/>
      <c r="RB115" s="234"/>
      <c r="RC115" s="189">
        <f t="shared" si="316"/>
        <v>0</v>
      </c>
      <c r="RD115" s="242"/>
      <c r="RE115" s="203"/>
      <c r="RF115" s="234"/>
      <c r="RG115" s="189">
        <f t="shared" si="317"/>
        <v>0</v>
      </c>
      <c r="RH115" s="242"/>
      <c r="RI115" s="203"/>
      <c r="RJ115" s="234"/>
      <c r="RK115" s="189">
        <f t="shared" si="318"/>
        <v>0</v>
      </c>
      <c r="RL115" s="242"/>
      <c r="RM115" s="203"/>
      <c r="RN115" s="234"/>
      <c r="RO115" s="189">
        <f t="shared" si="319"/>
        <v>0</v>
      </c>
      <c r="RP115" s="242"/>
      <c r="RQ115" s="203"/>
      <c r="RR115" s="234"/>
      <c r="RS115" s="189">
        <f t="shared" si="320"/>
        <v>0</v>
      </c>
      <c r="RT115" s="242"/>
      <c r="RU115" s="203"/>
      <c r="RV115" s="234"/>
      <c r="RW115" s="189">
        <f t="shared" si="321"/>
        <v>0</v>
      </c>
      <c r="RX115" s="242"/>
      <c r="RY115" s="203"/>
      <c r="RZ115" s="234"/>
      <c r="SA115" s="189">
        <f>RW115+RY115-RZ115</f>
        <v>0</v>
      </c>
      <c r="SB115" s="242"/>
      <c r="SC115" s="203"/>
      <c r="SD115" s="234"/>
      <c r="SE115" s="189">
        <f>SA115+SC115-SD115</f>
        <v>0</v>
      </c>
      <c r="SF115" s="242"/>
      <c r="SG115" s="203"/>
      <c r="SH115" s="234"/>
      <c r="SI115" s="189">
        <f>SE115+SG115-SH115</f>
        <v>0</v>
      </c>
      <c r="SJ115" s="242"/>
      <c r="SK115" s="203"/>
      <c r="SL115" s="234"/>
      <c r="SM115" s="189">
        <f>SI115+SK115-SL115</f>
        <v>0</v>
      </c>
      <c r="SN115" s="242"/>
      <c r="SO115" s="203"/>
      <c r="SP115" s="234"/>
      <c r="SQ115" s="189">
        <f>SM115+SO115-SP115</f>
        <v>0</v>
      </c>
      <c r="SR115" s="242"/>
      <c r="SS115" s="203"/>
      <c r="ST115" s="234"/>
      <c r="SU115" s="189">
        <f>SQ115+SS115-ST115</f>
        <v>0</v>
      </c>
      <c r="SV115" s="242"/>
      <c r="SW115" s="203"/>
      <c r="SX115" s="234"/>
      <c r="SY115" s="189">
        <f>SU115+SW115-SX115</f>
        <v>0</v>
      </c>
      <c r="SZ115" s="242"/>
      <c r="TA115" s="203"/>
      <c r="TB115" s="234"/>
      <c r="TC115" s="189">
        <f>SY115+TA115-TB115</f>
        <v>0</v>
      </c>
      <c r="TD115" s="242"/>
      <c r="TE115" s="204">
        <f t="shared" si="261"/>
        <v>0</v>
      </c>
      <c r="TF115" s="205">
        <f t="shared" si="262"/>
        <v>0</v>
      </c>
      <c r="TG115" s="123"/>
      <c r="TH115" s="204">
        <f t="shared" si="263"/>
        <v>0</v>
      </c>
      <c r="TI115" s="205">
        <f t="shared" si="264"/>
        <v>0</v>
      </c>
      <c r="TJ115" s="124"/>
      <c r="TK115" s="204">
        <f t="shared" si="265"/>
        <v>0</v>
      </c>
      <c r="TL115" s="205">
        <f t="shared" si="266"/>
        <v>0</v>
      </c>
      <c r="TM115" s="124"/>
      <c r="TN115" s="204">
        <f t="shared" si="267"/>
        <v>0</v>
      </c>
      <c r="TO115" s="205">
        <f t="shared" si="268"/>
        <v>0</v>
      </c>
    </row>
    <row r="116" spans="1:535" ht="29.25" hidden="1" thickBot="1" x14ac:dyDescent="0.5">
      <c r="A116" s="207">
        <v>112</v>
      </c>
      <c r="B116" s="340" t="s">
        <v>397</v>
      </c>
      <c r="C116" s="289" t="s">
        <v>122</v>
      </c>
      <c r="D116" s="211">
        <v>275</v>
      </c>
      <c r="E116" s="290"/>
      <c r="F116" s="291"/>
      <c r="G116" s="211">
        <f>+D116+E116-F116</f>
        <v>275</v>
      </c>
      <c r="H116" s="240"/>
      <c r="I116" s="290"/>
      <c r="J116" s="291">
        <v>109</v>
      </c>
      <c r="K116" s="211">
        <v>166</v>
      </c>
      <c r="L116" s="240"/>
      <c r="M116" s="290">
        <v>1000</v>
      </c>
      <c r="N116" s="291">
        <v>233</v>
      </c>
      <c r="O116" s="211">
        <v>933</v>
      </c>
      <c r="P116" s="341"/>
      <c r="Q116" s="290"/>
      <c r="R116" s="291">
        <v>205</v>
      </c>
      <c r="S116" s="211">
        <v>728</v>
      </c>
      <c r="T116" s="240"/>
      <c r="U116" s="295"/>
      <c r="V116" s="291">
        <v>155</v>
      </c>
      <c r="W116" s="165">
        <f t="shared" si="298"/>
        <v>573</v>
      </c>
      <c r="X116" s="234"/>
      <c r="Y116" s="234">
        <v>327</v>
      </c>
      <c r="Z116" s="165">
        <f t="shared" si="162"/>
        <v>246</v>
      </c>
      <c r="AA116" s="137"/>
      <c r="AB116" s="138">
        <v>119</v>
      </c>
      <c r="AC116" s="169">
        <f t="shared" si="163"/>
        <v>127</v>
      </c>
      <c r="AD116" s="138">
        <v>1000</v>
      </c>
      <c r="AE116" s="138">
        <v>228</v>
      </c>
      <c r="AF116" s="169">
        <f t="shared" si="164"/>
        <v>899</v>
      </c>
      <c r="AG116" s="138"/>
      <c r="AH116" s="138">
        <v>172</v>
      </c>
      <c r="AI116" s="170">
        <f t="shared" si="165"/>
        <v>727</v>
      </c>
      <c r="AJ116" s="137"/>
      <c r="AK116" s="137"/>
      <c r="AL116" s="141">
        <v>208</v>
      </c>
      <c r="AM116" s="172">
        <f t="shared" si="166"/>
        <v>519</v>
      </c>
      <c r="AN116" s="137"/>
      <c r="AO116" s="141"/>
      <c r="AP116" s="141">
        <v>162</v>
      </c>
      <c r="AQ116" s="172">
        <f t="shared" si="167"/>
        <v>357</v>
      </c>
      <c r="AR116" s="141"/>
      <c r="AS116" s="141">
        <v>1000</v>
      </c>
      <c r="AT116" s="141">
        <v>242</v>
      </c>
      <c r="AU116" s="172">
        <f t="shared" si="168"/>
        <v>1115</v>
      </c>
      <c r="AV116" s="138"/>
      <c r="AW116" s="138">
        <v>171</v>
      </c>
      <c r="AX116" s="138"/>
      <c r="AY116" s="169">
        <f t="shared" si="169"/>
        <v>944</v>
      </c>
      <c r="AZ116" s="138"/>
      <c r="BA116" s="138">
        <v>200</v>
      </c>
      <c r="BB116" s="169">
        <f t="shared" si="170"/>
        <v>744</v>
      </c>
      <c r="BC116" s="138"/>
      <c r="BD116" s="243">
        <f>206+3</f>
        <v>209</v>
      </c>
      <c r="BE116" s="169">
        <f t="shared" si="171"/>
        <v>535</v>
      </c>
      <c r="BF116" s="138"/>
      <c r="BG116" s="138">
        <v>263</v>
      </c>
      <c r="BH116" s="174">
        <f t="shared" si="152"/>
        <v>272</v>
      </c>
      <c r="BI116" s="138">
        <v>1000</v>
      </c>
      <c r="BJ116" s="138">
        <v>217</v>
      </c>
      <c r="BK116" s="174">
        <f t="shared" si="172"/>
        <v>1055</v>
      </c>
      <c r="BL116" s="138"/>
      <c r="BM116" s="138">
        <v>204</v>
      </c>
      <c r="BN116" s="174">
        <f t="shared" si="173"/>
        <v>851</v>
      </c>
      <c r="BO116" s="138"/>
      <c r="BP116" s="138">
        <v>257</v>
      </c>
      <c r="BQ116" s="174">
        <f t="shared" si="174"/>
        <v>594</v>
      </c>
      <c r="BR116" s="138"/>
      <c r="BS116" s="138"/>
      <c r="BT116" s="174">
        <f t="shared" si="323"/>
        <v>594</v>
      </c>
      <c r="BU116" s="138"/>
      <c r="BV116" s="138">
        <v>190</v>
      </c>
      <c r="BW116" s="174">
        <f t="shared" si="175"/>
        <v>404</v>
      </c>
      <c r="BX116" s="138">
        <v>1000</v>
      </c>
      <c r="BY116" s="138">
        <v>172</v>
      </c>
      <c r="BZ116" s="174">
        <f t="shared" si="176"/>
        <v>1232</v>
      </c>
      <c r="CA116" s="138"/>
      <c r="CB116" s="138">
        <f>191+3</f>
        <v>194</v>
      </c>
      <c r="CC116" s="175">
        <f t="shared" si="177"/>
        <v>1038</v>
      </c>
      <c r="CD116" s="141"/>
      <c r="CE116" s="342">
        <v>281</v>
      </c>
      <c r="CF116" s="176">
        <f t="shared" si="178"/>
        <v>757</v>
      </c>
      <c r="CG116" s="141"/>
      <c r="CH116" s="141">
        <f>2+201</f>
        <v>203</v>
      </c>
      <c r="CI116" s="176">
        <f t="shared" si="179"/>
        <v>554</v>
      </c>
      <c r="CJ116" s="141"/>
      <c r="CK116" s="141">
        <v>174</v>
      </c>
      <c r="CL116" s="177">
        <f>CI116+CJ116-CK116</f>
        <v>380</v>
      </c>
      <c r="CM116" s="141"/>
      <c r="CN116" s="141">
        <v>1000</v>
      </c>
      <c r="CO116" s="141">
        <v>164</v>
      </c>
      <c r="CP116" s="177">
        <f t="shared" si="181"/>
        <v>1216</v>
      </c>
      <c r="CQ116" s="141"/>
      <c r="CR116" s="141"/>
      <c r="CS116" s="141">
        <v>162</v>
      </c>
      <c r="CT116" s="176">
        <f t="shared" si="182"/>
        <v>1054</v>
      </c>
      <c r="CU116" s="230"/>
      <c r="CV116" s="141"/>
      <c r="CW116" s="141">
        <f>263+2</f>
        <v>265</v>
      </c>
      <c r="CX116" s="176">
        <f t="shared" si="183"/>
        <v>789</v>
      </c>
      <c r="CY116" s="141"/>
      <c r="CZ116" s="141"/>
      <c r="DA116" s="141">
        <v>173</v>
      </c>
      <c r="DB116" s="176">
        <f t="shared" si="153"/>
        <v>616</v>
      </c>
      <c r="DC116" s="141"/>
      <c r="DD116" s="141">
        <v>205</v>
      </c>
      <c r="DE116" s="175">
        <f t="shared" si="184"/>
        <v>411</v>
      </c>
      <c r="DF116" s="179"/>
      <c r="DG116" s="141"/>
      <c r="DH116" s="141">
        <v>211</v>
      </c>
      <c r="DI116" s="176">
        <f t="shared" si="185"/>
        <v>200</v>
      </c>
      <c r="DJ116" s="180"/>
      <c r="DK116" s="180"/>
      <c r="DL116" s="176">
        <f t="shared" si="186"/>
        <v>200</v>
      </c>
      <c r="DM116" s="141">
        <v>1000</v>
      </c>
      <c r="DN116" s="141">
        <f>364+2</f>
        <v>366</v>
      </c>
      <c r="DO116" s="177">
        <f t="shared" si="187"/>
        <v>834</v>
      </c>
      <c r="DP116" s="137"/>
      <c r="DQ116" s="141"/>
      <c r="DR116" s="141">
        <v>231</v>
      </c>
      <c r="DS116" s="177">
        <f t="shared" si="188"/>
        <v>603</v>
      </c>
      <c r="DT116" s="137"/>
      <c r="DU116" s="141"/>
      <c r="DV116" s="141">
        <v>111</v>
      </c>
      <c r="DW116" s="177">
        <f t="shared" si="189"/>
        <v>492</v>
      </c>
      <c r="DX116" s="141"/>
      <c r="DY116" s="141">
        <v>129</v>
      </c>
      <c r="DZ116" s="177">
        <f t="shared" si="190"/>
        <v>363</v>
      </c>
      <c r="EA116" s="138">
        <v>1000</v>
      </c>
      <c r="EB116" s="138">
        <v>228</v>
      </c>
      <c r="EC116" s="175">
        <f t="shared" si="299"/>
        <v>1135</v>
      </c>
      <c r="ED116" s="137"/>
      <c r="EE116" s="138"/>
      <c r="EF116" s="138">
        <f>240+1</f>
        <v>241</v>
      </c>
      <c r="EG116" s="174">
        <f t="shared" si="192"/>
        <v>894</v>
      </c>
      <c r="EH116" s="138"/>
      <c r="EI116" s="138">
        <v>219</v>
      </c>
      <c r="EJ116" s="174">
        <f t="shared" si="193"/>
        <v>675</v>
      </c>
      <c r="EK116" s="231"/>
      <c r="EL116" s="231">
        <v>166</v>
      </c>
      <c r="EM116" s="182">
        <f t="shared" si="194"/>
        <v>509</v>
      </c>
      <c r="EN116" s="137"/>
      <c r="EO116" s="231"/>
      <c r="EP116" s="231">
        <v>202</v>
      </c>
      <c r="EQ116" s="182">
        <f t="shared" si="195"/>
        <v>307</v>
      </c>
      <c r="ER116" s="232">
        <v>1000</v>
      </c>
      <c r="ES116" s="232">
        <v>266</v>
      </c>
      <c r="ET116" s="184">
        <f t="shared" si="196"/>
        <v>1041</v>
      </c>
      <c r="EU116" s="137"/>
      <c r="EV116" s="232"/>
      <c r="EW116" s="232">
        <v>265</v>
      </c>
      <c r="EX116" s="184">
        <f t="shared" si="197"/>
        <v>776</v>
      </c>
      <c r="EY116" s="233"/>
      <c r="EZ116" s="231"/>
      <c r="FA116" s="231">
        <v>219</v>
      </c>
      <c r="FB116" s="184">
        <f t="shared" si="198"/>
        <v>557</v>
      </c>
      <c r="FC116" s="231"/>
      <c r="FD116" s="231">
        <v>229</v>
      </c>
      <c r="FE116" s="182">
        <f t="shared" si="199"/>
        <v>328</v>
      </c>
      <c r="FF116" s="231"/>
      <c r="FG116" s="231">
        <v>173</v>
      </c>
      <c r="FH116" s="182">
        <f t="shared" si="200"/>
        <v>155</v>
      </c>
      <c r="FI116" s="231">
        <v>1000</v>
      </c>
      <c r="FJ116" s="231">
        <v>173</v>
      </c>
      <c r="FK116" s="182">
        <f t="shared" si="201"/>
        <v>982</v>
      </c>
      <c r="FL116" s="231"/>
      <c r="FM116" s="231">
        <v>257</v>
      </c>
      <c r="FN116" s="182">
        <f t="shared" si="202"/>
        <v>725</v>
      </c>
      <c r="FO116" s="137"/>
      <c r="FP116" s="231"/>
      <c r="FQ116" s="231">
        <f>2+186</f>
        <v>188</v>
      </c>
      <c r="FR116" s="182">
        <f t="shared" si="203"/>
        <v>537</v>
      </c>
      <c r="FS116" s="137"/>
      <c r="FT116" s="231"/>
      <c r="FU116" s="231">
        <f>1+218</f>
        <v>219</v>
      </c>
      <c r="FV116" s="182">
        <f t="shared" si="204"/>
        <v>318</v>
      </c>
      <c r="FW116" s="137"/>
      <c r="FX116" s="231">
        <v>1000</v>
      </c>
      <c r="FY116" s="231">
        <v>266</v>
      </c>
      <c r="FZ116" s="182">
        <f t="shared" si="205"/>
        <v>1052</v>
      </c>
      <c r="GA116" s="231"/>
      <c r="GB116" s="231">
        <v>204</v>
      </c>
      <c r="GC116" s="182">
        <f t="shared" si="206"/>
        <v>848</v>
      </c>
      <c r="GD116" s="231"/>
      <c r="GE116" s="231">
        <f>3+220</f>
        <v>223</v>
      </c>
      <c r="GF116" s="188">
        <f t="shared" si="300"/>
        <v>625</v>
      </c>
      <c r="GG116" s="137"/>
      <c r="GH116" s="231"/>
      <c r="GI116" s="231">
        <v>192</v>
      </c>
      <c r="GJ116" s="188">
        <f t="shared" si="269"/>
        <v>433</v>
      </c>
      <c r="GK116" s="138" t="s">
        <v>324</v>
      </c>
      <c r="GL116" s="231"/>
      <c r="GM116" s="231">
        <v>101</v>
      </c>
      <c r="GN116" s="182">
        <f t="shared" si="270"/>
        <v>332</v>
      </c>
      <c r="GO116" s="231"/>
      <c r="GP116" s="231">
        <v>46</v>
      </c>
      <c r="GQ116" s="182">
        <f t="shared" si="208"/>
        <v>286</v>
      </c>
      <c r="GR116" s="231">
        <v>1000</v>
      </c>
      <c r="GS116" s="231">
        <v>78</v>
      </c>
      <c r="GT116" s="182">
        <f t="shared" si="209"/>
        <v>1208</v>
      </c>
      <c r="GU116" s="231"/>
      <c r="GV116" s="231">
        <f>1+82</f>
        <v>83</v>
      </c>
      <c r="GW116" s="182">
        <f t="shared" si="210"/>
        <v>1125</v>
      </c>
      <c r="GX116" s="231"/>
      <c r="GY116" s="231">
        <v>134</v>
      </c>
      <c r="GZ116" s="182">
        <f t="shared" si="211"/>
        <v>991</v>
      </c>
      <c r="HA116" s="138"/>
      <c r="HB116" s="231">
        <v>123</v>
      </c>
      <c r="HC116" s="182">
        <f t="shared" si="212"/>
        <v>868</v>
      </c>
      <c r="HD116" s="138"/>
      <c r="HE116" s="231">
        <f>2+129</f>
        <v>131</v>
      </c>
      <c r="HF116" s="182">
        <f t="shared" si="213"/>
        <v>737</v>
      </c>
      <c r="HG116" s="231"/>
      <c r="HH116" s="231">
        <v>132</v>
      </c>
      <c r="HI116" s="182">
        <f t="shared" si="154"/>
        <v>605</v>
      </c>
      <c r="HJ116" s="231">
        <v>500</v>
      </c>
      <c r="HK116" s="231">
        <v>144</v>
      </c>
      <c r="HL116" s="182">
        <f t="shared" si="155"/>
        <v>961</v>
      </c>
      <c r="HM116" s="137"/>
      <c r="HN116" s="231"/>
      <c r="HO116" s="231">
        <f>1+196</f>
        <v>197</v>
      </c>
      <c r="HP116" s="182">
        <f t="shared" si="214"/>
        <v>764</v>
      </c>
      <c r="HQ116" s="231"/>
      <c r="HR116" s="231"/>
      <c r="HS116" s="231">
        <v>161</v>
      </c>
      <c r="HT116" s="182">
        <f t="shared" si="215"/>
        <v>603</v>
      </c>
      <c r="HU116" s="231"/>
      <c r="HV116" s="231"/>
      <c r="HW116" s="231">
        <v>208</v>
      </c>
      <c r="HX116" s="182">
        <f t="shared" si="216"/>
        <v>395</v>
      </c>
      <c r="HY116" s="231"/>
      <c r="HZ116" s="231">
        <v>242</v>
      </c>
      <c r="IA116" s="182">
        <f t="shared" si="217"/>
        <v>153</v>
      </c>
      <c r="IB116" s="231">
        <v>1000</v>
      </c>
      <c r="IC116" s="231">
        <v>153</v>
      </c>
      <c r="ID116" s="182">
        <f t="shared" si="218"/>
        <v>1000</v>
      </c>
      <c r="IE116" s="138"/>
      <c r="IF116" s="138">
        <v>174</v>
      </c>
      <c r="IG116" s="175">
        <f t="shared" si="219"/>
        <v>826</v>
      </c>
      <c r="IH116" s="137"/>
      <c r="II116" s="138"/>
      <c r="IJ116" s="138">
        <v>204</v>
      </c>
      <c r="IK116" s="175">
        <f t="shared" si="220"/>
        <v>622</v>
      </c>
      <c r="IL116" s="137"/>
      <c r="IM116" s="231">
        <v>700</v>
      </c>
      <c r="IN116" s="231">
        <v>178</v>
      </c>
      <c r="IO116" s="182">
        <f t="shared" si="221"/>
        <v>1144</v>
      </c>
      <c r="IP116" s="231"/>
      <c r="IQ116" s="231">
        <v>208</v>
      </c>
      <c r="IR116" s="182">
        <f t="shared" si="156"/>
        <v>936</v>
      </c>
      <c r="IS116" s="231"/>
      <c r="IT116" s="231">
        <v>153</v>
      </c>
      <c r="IU116" s="182">
        <f t="shared" si="157"/>
        <v>783</v>
      </c>
      <c r="IV116" s="231"/>
      <c r="IW116" s="231">
        <v>173</v>
      </c>
      <c r="IX116" s="182">
        <f t="shared" si="158"/>
        <v>610</v>
      </c>
      <c r="IY116" s="234">
        <v>405</v>
      </c>
      <c r="IZ116" s="234">
        <v>189</v>
      </c>
      <c r="JA116" s="189">
        <f t="shared" si="159"/>
        <v>826</v>
      </c>
      <c r="JB116" s="234"/>
      <c r="JC116" s="234">
        <f>1+143</f>
        <v>144</v>
      </c>
      <c r="JD116" s="189">
        <f t="shared" si="222"/>
        <v>682</v>
      </c>
      <c r="JE116" s="234"/>
      <c r="JF116" s="138">
        <v>193</v>
      </c>
      <c r="JG116" s="189">
        <f t="shared" si="223"/>
        <v>489</v>
      </c>
      <c r="JH116" s="141"/>
      <c r="JI116" s="141">
        <v>146</v>
      </c>
      <c r="JJ116" s="190">
        <f t="shared" si="224"/>
        <v>343</v>
      </c>
      <c r="JK116" s="137"/>
      <c r="JL116" s="141"/>
      <c r="JM116" s="141">
        <f>2+196</f>
        <v>198</v>
      </c>
      <c r="JN116" s="190">
        <f t="shared" si="225"/>
        <v>145</v>
      </c>
      <c r="JO116" s="137"/>
      <c r="JP116" s="235">
        <v>2355</v>
      </c>
      <c r="JQ116" s="235">
        <v>214</v>
      </c>
      <c r="JR116" s="191">
        <f t="shared" si="226"/>
        <v>2286</v>
      </c>
      <c r="JS116" s="155"/>
      <c r="JT116" s="236"/>
      <c r="JU116" s="236">
        <v>206</v>
      </c>
      <c r="JV116" s="194">
        <f t="shared" si="227"/>
        <v>2080</v>
      </c>
      <c r="JW116" s="235"/>
      <c r="JX116" s="235">
        <v>180</v>
      </c>
      <c r="JY116" s="194">
        <f t="shared" si="228"/>
        <v>1900</v>
      </c>
      <c r="JZ116" s="138"/>
      <c r="KA116" s="138">
        <f>KA53</f>
        <v>270</v>
      </c>
      <c r="KB116" s="190">
        <f t="shared" si="229"/>
        <v>1630</v>
      </c>
      <c r="KC116" s="155"/>
      <c r="KD116" s="138"/>
      <c r="KE116" s="138">
        <v>241</v>
      </c>
      <c r="KF116" s="190">
        <f t="shared" si="230"/>
        <v>1389</v>
      </c>
      <c r="KG116" s="234"/>
      <c r="KH116" s="234">
        <f>4+150</f>
        <v>154</v>
      </c>
      <c r="KI116" s="191">
        <f t="shared" si="231"/>
        <v>1235</v>
      </c>
      <c r="KJ116" s="155"/>
      <c r="KK116" s="234"/>
      <c r="KL116" s="234">
        <v>287</v>
      </c>
      <c r="KM116" s="191">
        <f t="shared" si="232"/>
        <v>948</v>
      </c>
      <c r="KN116" s="155"/>
      <c r="KO116" s="234"/>
      <c r="KP116" s="234">
        <v>194</v>
      </c>
      <c r="KQ116" s="191">
        <f t="shared" si="233"/>
        <v>754</v>
      </c>
      <c r="KR116" s="138"/>
      <c r="KS116" s="138">
        <v>217</v>
      </c>
      <c r="KT116" s="174">
        <f t="shared" si="234"/>
        <v>537</v>
      </c>
      <c r="KU116" s="138"/>
      <c r="KV116" s="138"/>
      <c r="KW116" s="138">
        <v>230</v>
      </c>
      <c r="KX116" s="194">
        <f t="shared" si="235"/>
        <v>307</v>
      </c>
      <c r="KY116" s="236"/>
      <c r="KZ116" s="236">
        <v>500</v>
      </c>
      <c r="LA116" s="236">
        <v>182</v>
      </c>
      <c r="LB116" s="194">
        <f t="shared" si="236"/>
        <v>625</v>
      </c>
      <c r="LC116" s="236"/>
      <c r="LD116" s="236">
        <v>120</v>
      </c>
      <c r="LE116" s="194">
        <f t="shared" si="160"/>
        <v>505</v>
      </c>
      <c r="LF116" s="138"/>
      <c r="LG116" s="138">
        <f>1+231</f>
        <v>232</v>
      </c>
      <c r="LH116" s="174">
        <f>LE116+LF116-LG116</f>
        <v>273</v>
      </c>
      <c r="LI116" s="237">
        <v>700</v>
      </c>
      <c r="LJ116" s="237">
        <v>126</v>
      </c>
      <c r="LK116" s="196">
        <f t="shared" si="237"/>
        <v>847</v>
      </c>
      <c r="LL116" s="138"/>
      <c r="LM116" s="138"/>
      <c r="LN116" s="138">
        <f>1+116</f>
        <v>117</v>
      </c>
      <c r="LO116" s="174">
        <f t="shared" si="238"/>
        <v>730</v>
      </c>
      <c r="LP116" s="138"/>
      <c r="LQ116" s="138"/>
      <c r="LR116" s="138">
        <v>257</v>
      </c>
      <c r="LS116" s="174">
        <f t="shared" si="239"/>
        <v>473</v>
      </c>
      <c r="LT116" s="238"/>
      <c r="LU116" s="138"/>
      <c r="LV116" s="138">
        <v>168</v>
      </c>
      <c r="LW116" s="174">
        <f t="shared" si="240"/>
        <v>305</v>
      </c>
      <c r="LX116" s="238"/>
      <c r="LY116" s="138">
        <v>285</v>
      </c>
      <c r="LZ116" s="138">
        <v>156</v>
      </c>
      <c r="MA116" s="174">
        <f t="shared" si="241"/>
        <v>434</v>
      </c>
      <c r="MB116" s="238"/>
      <c r="MC116" s="138"/>
      <c r="MD116" s="138">
        <v>188</v>
      </c>
      <c r="ME116" s="174">
        <f t="shared" si="242"/>
        <v>246</v>
      </c>
      <c r="MF116" s="238"/>
      <c r="MG116" s="231"/>
      <c r="MH116" s="231">
        <v>1</v>
      </c>
      <c r="MI116" s="182">
        <f t="shared" si="243"/>
        <v>245</v>
      </c>
      <c r="MJ116" s="239"/>
      <c r="MK116" s="231"/>
      <c r="ML116" s="231">
        <v>161</v>
      </c>
      <c r="MM116" s="182">
        <f t="shared" si="244"/>
        <v>84</v>
      </c>
      <c r="MN116" s="239"/>
      <c r="MO116" s="138">
        <v>335</v>
      </c>
      <c r="MP116" s="138">
        <v>231</v>
      </c>
      <c r="MQ116" s="174">
        <f t="shared" si="245"/>
        <v>188</v>
      </c>
      <c r="MR116" s="238"/>
      <c r="MS116" s="138"/>
      <c r="MT116" s="138">
        <v>120</v>
      </c>
      <c r="MU116" s="174">
        <f t="shared" si="246"/>
        <v>68</v>
      </c>
      <c r="MV116" s="238"/>
      <c r="MW116" s="138">
        <v>1000</v>
      </c>
      <c r="MX116" s="138">
        <v>170</v>
      </c>
      <c r="MY116" s="174">
        <f t="shared" si="247"/>
        <v>898</v>
      </c>
      <c r="MZ116" s="238"/>
      <c r="NA116" s="240"/>
      <c r="NB116" s="240">
        <v>186</v>
      </c>
      <c r="NC116" s="201">
        <f t="shared" si="271"/>
        <v>712</v>
      </c>
      <c r="ND116" s="241"/>
      <c r="NE116" s="240"/>
      <c r="NF116" s="240">
        <f>161+2</f>
        <v>163</v>
      </c>
      <c r="NG116" s="201">
        <f t="shared" si="324"/>
        <v>549</v>
      </c>
      <c r="NH116" s="241"/>
      <c r="NI116" s="240"/>
      <c r="NJ116" s="240">
        <v>169</v>
      </c>
      <c r="NK116" s="201">
        <f t="shared" si="325"/>
        <v>380</v>
      </c>
      <c r="NL116" s="241"/>
      <c r="NM116" s="240">
        <v>1951</v>
      </c>
      <c r="NN116" s="240">
        <v>194</v>
      </c>
      <c r="NO116" s="201">
        <f t="shared" si="326"/>
        <v>2137</v>
      </c>
      <c r="NP116" s="241"/>
      <c r="NQ116" s="234"/>
      <c r="NR116" s="234">
        <v>138</v>
      </c>
      <c r="NS116" s="189">
        <f t="shared" si="327"/>
        <v>1999</v>
      </c>
      <c r="NT116" s="242"/>
      <c r="NU116" s="234"/>
      <c r="NV116" s="234">
        <v>182</v>
      </c>
      <c r="NW116" s="189">
        <f t="shared" si="248"/>
        <v>1817</v>
      </c>
      <c r="NX116" s="242"/>
      <c r="NY116" s="234"/>
      <c r="NZ116" s="234">
        <v>185</v>
      </c>
      <c r="OA116" s="189">
        <f t="shared" si="249"/>
        <v>1632</v>
      </c>
      <c r="OB116" s="242"/>
      <c r="OC116" s="234"/>
      <c r="OD116" s="234">
        <v>194</v>
      </c>
      <c r="OE116" s="189">
        <f t="shared" si="250"/>
        <v>1438</v>
      </c>
      <c r="OF116" s="242"/>
      <c r="OG116" s="234"/>
      <c r="OH116" s="234"/>
      <c r="OI116" s="189">
        <f t="shared" si="251"/>
        <v>1438</v>
      </c>
      <c r="OJ116" s="242"/>
      <c r="OK116" s="234"/>
      <c r="OL116" s="234">
        <v>141</v>
      </c>
      <c r="OM116" s="189">
        <f t="shared" si="252"/>
        <v>1297</v>
      </c>
      <c r="ON116" s="242"/>
      <c r="OO116" s="234"/>
      <c r="OP116" s="234">
        <f>1+206</f>
        <v>207</v>
      </c>
      <c r="OQ116" s="189">
        <f t="shared" si="276"/>
        <v>1090</v>
      </c>
      <c r="OR116" s="242"/>
      <c r="OS116" s="234"/>
      <c r="OT116" s="234">
        <v>146</v>
      </c>
      <c r="OU116" s="189">
        <f t="shared" si="301"/>
        <v>944</v>
      </c>
      <c r="OV116" s="242"/>
      <c r="OW116" s="234"/>
      <c r="OX116" s="234">
        <v>159</v>
      </c>
      <c r="OY116" s="189">
        <f t="shared" si="302"/>
        <v>785</v>
      </c>
      <c r="OZ116" s="242"/>
      <c r="PA116" s="234"/>
      <c r="PB116" s="234">
        <v>191</v>
      </c>
      <c r="PC116" s="189">
        <f t="shared" si="303"/>
        <v>594</v>
      </c>
      <c r="PD116" s="242"/>
      <c r="PE116" s="234"/>
      <c r="PF116" s="234">
        <f>4+75</f>
        <v>79</v>
      </c>
      <c r="PG116" s="189">
        <f t="shared" si="304"/>
        <v>515</v>
      </c>
      <c r="PH116" s="242"/>
      <c r="PI116" s="234"/>
      <c r="PJ116" s="234">
        <v>124</v>
      </c>
      <c r="PK116" s="189">
        <f t="shared" si="305"/>
        <v>391</v>
      </c>
      <c r="PL116" s="242"/>
      <c r="PM116" s="234">
        <v>2109</v>
      </c>
      <c r="PN116" s="234">
        <v>162</v>
      </c>
      <c r="PO116" s="189">
        <f t="shared" si="306"/>
        <v>2338</v>
      </c>
      <c r="PP116" s="242"/>
      <c r="PQ116" s="234"/>
      <c r="PR116" s="234">
        <v>136</v>
      </c>
      <c r="PS116" s="189">
        <f t="shared" si="307"/>
        <v>2202</v>
      </c>
      <c r="PT116" s="242"/>
      <c r="PU116" s="234"/>
      <c r="PV116" s="234">
        <v>129</v>
      </c>
      <c r="PW116" s="189">
        <f t="shared" si="308"/>
        <v>2073</v>
      </c>
      <c r="PX116" s="242"/>
      <c r="PY116" s="234"/>
      <c r="PZ116" s="234">
        <v>174</v>
      </c>
      <c r="QA116" s="189">
        <f t="shared" si="309"/>
        <v>1899</v>
      </c>
      <c r="QB116" s="242"/>
      <c r="QC116" s="234"/>
      <c r="QD116" s="234">
        <v>181</v>
      </c>
      <c r="QE116" s="189">
        <f t="shared" si="310"/>
        <v>1718</v>
      </c>
      <c r="QF116" s="242"/>
      <c r="QG116" s="234"/>
      <c r="QH116" s="234">
        <v>2</v>
      </c>
      <c r="QI116" s="189">
        <f t="shared" si="311"/>
        <v>1716</v>
      </c>
      <c r="QJ116" s="242"/>
      <c r="QK116" s="234"/>
      <c r="QL116" s="234">
        <v>139</v>
      </c>
      <c r="QM116" s="189">
        <f t="shared" si="312"/>
        <v>1577</v>
      </c>
      <c r="QN116" s="242"/>
      <c r="QO116" s="234"/>
      <c r="QP116" s="234">
        <v>108</v>
      </c>
      <c r="QQ116" s="189">
        <f t="shared" si="313"/>
        <v>1469</v>
      </c>
      <c r="QR116" s="242"/>
      <c r="QS116" s="203"/>
      <c r="QT116" s="234">
        <v>144</v>
      </c>
      <c r="QU116" s="189">
        <f t="shared" si="314"/>
        <v>1325</v>
      </c>
      <c r="QV116" s="242"/>
      <c r="QW116" s="203"/>
      <c r="QX116" s="234">
        <v>185</v>
      </c>
      <c r="QY116" s="189">
        <f t="shared" si="315"/>
        <v>1140</v>
      </c>
      <c r="QZ116" s="242"/>
      <c r="RA116" s="203"/>
      <c r="RB116" s="234">
        <v>155</v>
      </c>
      <c r="RC116" s="189">
        <f t="shared" si="316"/>
        <v>985</v>
      </c>
      <c r="RD116" s="242"/>
      <c r="RE116" s="203"/>
      <c r="RF116" s="234">
        <v>120</v>
      </c>
      <c r="RG116" s="189">
        <f t="shared" si="317"/>
        <v>865</v>
      </c>
      <c r="RH116" s="242"/>
      <c r="RI116" s="203"/>
      <c r="RJ116" s="234">
        <v>2</v>
      </c>
      <c r="RK116" s="189">
        <f t="shared" si="318"/>
        <v>863</v>
      </c>
      <c r="RL116" s="242"/>
      <c r="RM116" s="203"/>
      <c r="RN116" s="234">
        <v>167</v>
      </c>
      <c r="RO116" s="189">
        <f t="shared" si="319"/>
        <v>696</v>
      </c>
      <c r="RP116" s="242"/>
      <c r="RQ116" s="203"/>
      <c r="RR116" s="234">
        <v>238</v>
      </c>
      <c r="RS116" s="189">
        <f t="shared" si="320"/>
        <v>458</v>
      </c>
      <c r="RT116" s="242"/>
      <c r="RU116" s="203">
        <v>2042</v>
      </c>
      <c r="RV116" s="234">
        <v>480</v>
      </c>
      <c r="RW116" s="189">
        <f t="shared" si="321"/>
        <v>2020</v>
      </c>
      <c r="RX116" s="242"/>
      <c r="RY116" s="203"/>
      <c r="RZ116" s="234">
        <v>382</v>
      </c>
      <c r="SA116" s="189">
        <f t="shared" si="253"/>
        <v>1638</v>
      </c>
      <c r="SB116" s="242"/>
      <c r="SC116" s="203"/>
      <c r="SD116" s="234">
        <v>332</v>
      </c>
      <c r="SE116" s="189">
        <f t="shared" ref="SE116:SE139" si="328">SA116+SC116-SD116</f>
        <v>1306</v>
      </c>
      <c r="SF116" s="242"/>
      <c r="SG116" s="203"/>
      <c r="SH116" s="234">
        <v>539</v>
      </c>
      <c r="SI116" s="189">
        <f t="shared" ref="SI116:SI139" si="329">SE116+SG116-SH116</f>
        <v>767</v>
      </c>
      <c r="SJ116" s="242"/>
      <c r="SK116" s="203"/>
      <c r="SL116" s="234">
        <v>160</v>
      </c>
      <c r="SM116" s="189">
        <f t="shared" ref="SM116:SM139" si="330">SI116+SK116-SL116</f>
        <v>607</v>
      </c>
      <c r="SN116" s="242"/>
      <c r="SO116" s="203"/>
      <c r="SP116" s="234">
        <v>21</v>
      </c>
      <c r="SQ116" s="189">
        <f t="shared" ref="SQ116:SQ139" si="331">SM116+SO116-SP116</f>
        <v>586</v>
      </c>
      <c r="SR116" s="242"/>
      <c r="SS116" s="203"/>
      <c r="ST116" s="234">
        <v>96</v>
      </c>
      <c r="SU116" s="189">
        <f t="shared" ref="SU116:SU139" si="332">SQ116+SS116-ST116</f>
        <v>490</v>
      </c>
      <c r="SV116" s="242"/>
      <c r="SW116" s="203"/>
      <c r="SX116" s="234">
        <v>106</v>
      </c>
      <c r="SY116" s="189">
        <f t="shared" ref="SY116:SY139" si="333">SU116+SW116-SX116</f>
        <v>384</v>
      </c>
      <c r="SZ116" s="242"/>
      <c r="TA116" s="203">
        <f>1+700</f>
        <v>701</v>
      </c>
      <c r="TB116" s="234">
        <v>117</v>
      </c>
      <c r="TC116" s="189">
        <f t="shared" ref="TC116:TC139" si="334">SY116+TA116-TB116</f>
        <v>968</v>
      </c>
      <c r="TD116" s="200" t="s">
        <v>320</v>
      </c>
      <c r="TE116" s="204">
        <f t="shared" si="261"/>
        <v>4843</v>
      </c>
      <c r="TF116" s="205">
        <f t="shared" si="262"/>
        <v>186.26923076923077</v>
      </c>
      <c r="TG116" s="123"/>
      <c r="TH116" s="204">
        <f t="shared" si="263"/>
        <v>4716</v>
      </c>
      <c r="TI116" s="205">
        <f t="shared" si="264"/>
        <v>181.38461538461539</v>
      </c>
      <c r="TJ116" s="124"/>
      <c r="TK116" s="204">
        <f t="shared" si="265"/>
        <v>4568</v>
      </c>
      <c r="TL116" s="205">
        <f t="shared" si="266"/>
        <v>169.18518518518519</v>
      </c>
      <c r="TM116" s="124"/>
      <c r="TN116" s="204">
        <f t="shared" si="267"/>
        <v>14127</v>
      </c>
      <c r="TO116" s="205">
        <f t="shared" si="268"/>
        <v>178.82278481012659</v>
      </c>
    </row>
    <row r="117" spans="1:535" ht="29.25" hidden="1" thickBot="1" x14ac:dyDescent="0.5">
      <c r="A117" s="207">
        <v>113</v>
      </c>
      <c r="B117" s="343" t="s">
        <v>398</v>
      </c>
      <c r="C117" s="289" t="s">
        <v>122</v>
      </c>
      <c r="D117" s="211">
        <v>713</v>
      </c>
      <c r="E117" s="290"/>
      <c r="F117" s="291"/>
      <c r="G117" s="211">
        <f t="shared" ref="G117:G139" si="335">D117+E117-F117</f>
        <v>713</v>
      </c>
      <c r="H117" s="240"/>
      <c r="I117" s="290"/>
      <c r="J117" s="291">
        <v>89</v>
      </c>
      <c r="K117" s="211">
        <v>624</v>
      </c>
      <c r="L117" s="240"/>
      <c r="M117" s="290">
        <v>1000</v>
      </c>
      <c r="N117" s="291">
        <v>229</v>
      </c>
      <c r="O117" s="211">
        <v>1395</v>
      </c>
      <c r="P117" s="341"/>
      <c r="Q117" s="290"/>
      <c r="R117" s="291">
        <v>219</v>
      </c>
      <c r="S117" s="211">
        <v>1176</v>
      </c>
      <c r="T117" s="240"/>
      <c r="U117" s="295"/>
      <c r="V117" s="291">
        <v>189</v>
      </c>
      <c r="W117" s="165">
        <f t="shared" si="298"/>
        <v>987</v>
      </c>
      <c r="X117" s="234"/>
      <c r="Y117" s="234">
        <v>249</v>
      </c>
      <c r="Z117" s="165">
        <f t="shared" si="162"/>
        <v>738</v>
      </c>
      <c r="AA117" s="137"/>
      <c r="AB117" s="138">
        <v>105</v>
      </c>
      <c r="AC117" s="169">
        <f t="shared" si="163"/>
        <v>633</v>
      </c>
      <c r="AD117" s="138">
        <v>1000</v>
      </c>
      <c r="AE117" s="138">
        <v>224</v>
      </c>
      <c r="AF117" s="169">
        <f t="shared" si="164"/>
        <v>1409</v>
      </c>
      <c r="AG117" s="138"/>
      <c r="AH117" s="138">
        <v>158</v>
      </c>
      <c r="AI117" s="170">
        <f t="shared" si="165"/>
        <v>1251</v>
      </c>
      <c r="AJ117" s="137"/>
      <c r="AK117" s="137"/>
      <c r="AL117" s="141">
        <v>176</v>
      </c>
      <c r="AM117" s="172">
        <f t="shared" si="166"/>
        <v>1075</v>
      </c>
      <c r="AN117" s="137"/>
      <c r="AO117" s="141"/>
      <c r="AP117" s="141">
        <v>146</v>
      </c>
      <c r="AQ117" s="172">
        <f t="shared" si="167"/>
        <v>929</v>
      </c>
      <c r="AR117" s="141"/>
      <c r="AS117" s="141">
        <v>1000</v>
      </c>
      <c r="AT117" s="141">
        <v>248</v>
      </c>
      <c r="AU117" s="172">
        <f t="shared" si="168"/>
        <v>1681</v>
      </c>
      <c r="AV117" s="138"/>
      <c r="AW117" s="138">
        <v>143</v>
      </c>
      <c r="AX117" s="138"/>
      <c r="AY117" s="169">
        <f t="shared" si="169"/>
        <v>1538</v>
      </c>
      <c r="AZ117" s="138"/>
      <c r="BA117" s="138">
        <v>164</v>
      </c>
      <c r="BB117" s="169">
        <f t="shared" si="170"/>
        <v>1374</v>
      </c>
      <c r="BC117" s="138"/>
      <c r="BD117" s="243">
        <f>202+3</f>
        <v>205</v>
      </c>
      <c r="BE117" s="169">
        <f t="shared" si="171"/>
        <v>1169</v>
      </c>
      <c r="BF117" s="138"/>
      <c r="BG117" s="138">
        <v>217</v>
      </c>
      <c r="BH117" s="174">
        <f t="shared" si="152"/>
        <v>952</v>
      </c>
      <c r="BI117" s="138">
        <v>1000</v>
      </c>
      <c r="BJ117" s="138">
        <v>169</v>
      </c>
      <c r="BK117" s="174">
        <f t="shared" si="172"/>
        <v>1783</v>
      </c>
      <c r="BL117" s="138"/>
      <c r="BM117" s="138">
        <v>228</v>
      </c>
      <c r="BN117" s="174">
        <f t="shared" si="173"/>
        <v>1555</v>
      </c>
      <c r="BO117" s="138"/>
      <c r="BP117" s="138">
        <v>201</v>
      </c>
      <c r="BQ117" s="174">
        <f t="shared" si="174"/>
        <v>1354</v>
      </c>
      <c r="BR117" s="138"/>
      <c r="BS117" s="138"/>
      <c r="BT117" s="174">
        <f t="shared" si="323"/>
        <v>1354</v>
      </c>
      <c r="BU117" s="138"/>
      <c r="BV117" s="138">
        <v>212</v>
      </c>
      <c r="BW117" s="174">
        <f t="shared" si="175"/>
        <v>1142</v>
      </c>
      <c r="BX117" s="138"/>
      <c r="BY117" s="138">
        <v>186</v>
      </c>
      <c r="BZ117" s="174">
        <f t="shared" si="176"/>
        <v>956</v>
      </c>
      <c r="CA117" s="138"/>
      <c r="CB117" s="138">
        <f>191+1</f>
        <v>192</v>
      </c>
      <c r="CC117" s="175">
        <f t="shared" si="177"/>
        <v>764</v>
      </c>
      <c r="CD117" s="141"/>
      <c r="CE117" s="342">
        <v>211</v>
      </c>
      <c r="CF117" s="176">
        <f t="shared" si="178"/>
        <v>553</v>
      </c>
      <c r="CG117" s="141"/>
      <c r="CH117" s="141">
        <f>2+171</f>
        <v>173</v>
      </c>
      <c r="CI117" s="176">
        <f t="shared" si="179"/>
        <v>380</v>
      </c>
      <c r="CJ117" s="141"/>
      <c r="CK117" s="141">
        <f>6+140</f>
        <v>146</v>
      </c>
      <c r="CL117" s="177">
        <f t="shared" si="180"/>
        <v>234</v>
      </c>
      <c r="CM117" s="141"/>
      <c r="CN117" s="141">
        <v>1000</v>
      </c>
      <c r="CO117" s="141">
        <v>164</v>
      </c>
      <c r="CP117" s="177">
        <f t="shared" si="181"/>
        <v>1070</v>
      </c>
      <c r="CQ117" s="141"/>
      <c r="CR117" s="141"/>
      <c r="CS117" s="141">
        <v>140</v>
      </c>
      <c r="CT117" s="176">
        <f t="shared" si="182"/>
        <v>930</v>
      </c>
      <c r="CU117" s="230"/>
      <c r="CV117" s="141"/>
      <c r="CW117" s="141">
        <v>177</v>
      </c>
      <c r="CX117" s="176">
        <f t="shared" si="183"/>
        <v>753</v>
      </c>
      <c r="CY117" s="141"/>
      <c r="CZ117" s="141"/>
      <c r="DA117" s="141">
        <v>161</v>
      </c>
      <c r="DB117" s="176">
        <f t="shared" si="153"/>
        <v>592</v>
      </c>
      <c r="DC117" s="141"/>
      <c r="DD117" s="141">
        <v>153</v>
      </c>
      <c r="DE117" s="175">
        <f t="shared" si="184"/>
        <v>439</v>
      </c>
      <c r="DF117" s="179"/>
      <c r="DG117" s="141"/>
      <c r="DH117" s="141">
        <v>153</v>
      </c>
      <c r="DI117" s="176">
        <f t="shared" si="185"/>
        <v>286</v>
      </c>
      <c r="DJ117" s="180"/>
      <c r="DK117" s="180">
        <v>4</v>
      </c>
      <c r="DL117" s="176">
        <f t="shared" si="186"/>
        <v>282</v>
      </c>
      <c r="DM117" s="141">
        <v>1000</v>
      </c>
      <c r="DN117" s="141">
        <v>220</v>
      </c>
      <c r="DO117" s="177">
        <f t="shared" si="187"/>
        <v>1062</v>
      </c>
      <c r="DP117" s="137"/>
      <c r="DQ117" s="141"/>
      <c r="DR117" s="141">
        <v>141</v>
      </c>
      <c r="DS117" s="177">
        <f t="shared" si="188"/>
        <v>921</v>
      </c>
      <c r="DT117" s="137"/>
      <c r="DU117" s="141"/>
      <c r="DV117" s="141">
        <v>91</v>
      </c>
      <c r="DW117" s="177">
        <f t="shared" si="189"/>
        <v>830</v>
      </c>
      <c r="DX117" s="141"/>
      <c r="DY117" s="141">
        <v>119</v>
      </c>
      <c r="DZ117" s="177">
        <f t="shared" si="190"/>
        <v>711</v>
      </c>
      <c r="EA117" s="138">
        <v>1000</v>
      </c>
      <c r="EB117" s="138">
        <v>152</v>
      </c>
      <c r="EC117" s="175">
        <f t="shared" si="299"/>
        <v>1559</v>
      </c>
      <c r="ED117" s="137"/>
      <c r="EE117" s="138"/>
      <c r="EF117" s="138">
        <f>226+3</f>
        <v>229</v>
      </c>
      <c r="EG117" s="174">
        <f t="shared" si="192"/>
        <v>1330</v>
      </c>
      <c r="EH117" s="138"/>
      <c r="EI117" s="138">
        <v>149</v>
      </c>
      <c r="EJ117" s="174">
        <f t="shared" si="193"/>
        <v>1181</v>
      </c>
      <c r="EK117" s="231"/>
      <c r="EL117" s="231">
        <v>198</v>
      </c>
      <c r="EM117" s="182">
        <f t="shared" si="194"/>
        <v>983</v>
      </c>
      <c r="EN117" s="137"/>
      <c r="EO117" s="231"/>
      <c r="EP117" s="231">
        <v>178</v>
      </c>
      <c r="EQ117" s="182">
        <f t="shared" si="195"/>
        <v>805</v>
      </c>
      <c r="ER117" s="232">
        <v>500</v>
      </c>
      <c r="ES117" s="232">
        <v>242</v>
      </c>
      <c r="ET117" s="184">
        <f t="shared" si="196"/>
        <v>1063</v>
      </c>
      <c r="EU117" s="137"/>
      <c r="EV117" s="232">
        <v>2</v>
      </c>
      <c r="EW117" s="232">
        <v>235</v>
      </c>
      <c r="EX117" s="184">
        <f t="shared" si="197"/>
        <v>830</v>
      </c>
      <c r="EY117" s="233"/>
      <c r="EZ117" s="231"/>
      <c r="FA117" s="231">
        <f>8+207</f>
        <v>215</v>
      </c>
      <c r="FB117" s="184">
        <f t="shared" si="198"/>
        <v>615</v>
      </c>
      <c r="FC117" s="231"/>
      <c r="FD117" s="231">
        <v>191</v>
      </c>
      <c r="FE117" s="182">
        <f t="shared" si="199"/>
        <v>424</v>
      </c>
      <c r="FF117" s="231"/>
      <c r="FG117" s="231">
        <v>185</v>
      </c>
      <c r="FH117" s="182">
        <f t="shared" si="200"/>
        <v>239</v>
      </c>
      <c r="FI117" s="231">
        <v>1000</v>
      </c>
      <c r="FJ117" s="231">
        <f>177+10</f>
        <v>187</v>
      </c>
      <c r="FK117" s="182">
        <f t="shared" si="201"/>
        <v>1052</v>
      </c>
      <c r="FL117" s="231"/>
      <c r="FM117" s="231">
        <v>215</v>
      </c>
      <c r="FN117" s="182">
        <f t="shared" si="202"/>
        <v>837</v>
      </c>
      <c r="FO117" s="137"/>
      <c r="FP117" s="231"/>
      <c r="FQ117" s="231">
        <f>6+172</f>
        <v>178</v>
      </c>
      <c r="FR117" s="182">
        <f t="shared" si="203"/>
        <v>659</v>
      </c>
      <c r="FS117" s="137"/>
      <c r="FT117" s="231"/>
      <c r="FU117" s="231">
        <f>3+170</f>
        <v>173</v>
      </c>
      <c r="FV117" s="182">
        <f t="shared" si="204"/>
        <v>486</v>
      </c>
      <c r="FW117" s="137"/>
      <c r="FX117" s="231">
        <v>1000</v>
      </c>
      <c r="FY117" s="231">
        <v>206</v>
      </c>
      <c r="FZ117" s="182">
        <f t="shared" si="205"/>
        <v>1280</v>
      </c>
      <c r="GA117" s="231"/>
      <c r="GB117" s="231">
        <f>10+134</f>
        <v>144</v>
      </c>
      <c r="GC117" s="182">
        <f t="shared" si="206"/>
        <v>1136</v>
      </c>
      <c r="GD117" s="231"/>
      <c r="GE117" s="231">
        <f>3+190</f>
        <v>193</v>
      </c>
      <c r="GF117" s="188">
        <f t="shared" si="300"/>
        <v>943</v>
      </c>
      <c r="GG117" s="137"/>
      <c r="GH117" s="231"/>
      <c r="GI117" s="231">
        <v>148</v>
      </c>
      <c r="GJ117" s="188">
        <f t="shared" si="269"/>
        <v>795</v>
      </c>
      <c r="GK117" s="138" t="s">
        <v>399</v>
      </c>
      <c r="GL117" s="231"/>
      <c r="GM117" s="231">
        <v>75</v>
      </c>
      <c r="GN117" s="182">
        <f t="shared" si="270"/>
        <v>720</v>
      </c>
      <c r="GO117" s="231"/>
      <c r="GP117" s="231">
        <v>54</v>
      </c>
      <c r="GQ117" s="182">
        <f t="shared" si="208"/>
        <v>666</v>
      </c>
      <c r="GR117" s="231">
        <v>500</v>
      </c>
      <c r="GS117" s="231">
        <v>64</v>
      </c>
      <c r="GT117" s="182">
        <f t="shared" si="209"/>
        <v>1102</v>
      </c>
      <c r="GU117" s="231"/>
      <c r="GV117" s="231">
        <f>3+108</f>
        <v>111</v>
      </c>
      <c r="GW117" s="182">
        <f t="shared" si="210"/>
        <v>991</v>
      </c>
      <c r="GX117" s="231"/>
      <c r="GY117" s="231">
        <v>106</v>
      </c>
      <c r="GZ117" s="182">
        <f t="shared" si="211"/>
        <v>885</v>
      </c>
      <c r="HA117" s="138"/>
      <c r="HB117" s="231">
        <v>171</v>
      </c>
      <c r="HC117" s="182">
        <f t="shared" si="212"/>
        <v>714</v>
      </c>
      <c r="HD117" s="138"/>
      <c r="HE117" s="231">
        <f>2+137</f>
        <v>139</v>
      </c>
      <c r="HF117" s="182">
        <f t="shared" si="213"/>
        <v>575</v>
      </c>
      <c r="HG117" s="231"/>
      <c r="HH117" s="231">
        <v>180</v>
      </c>
      <c r="HI117" s="182">
        <f t="shared" si="154"/>
        <v>395</v>
      </c>
      <c r="HJ117" s="231">
        <v>1000</v>
      </c>
      <c r="HK117" s="231">
        <v>148</v>
      </c>
      <c r="HL117" s="182">
        <f t="shared" si="155"/>
        <v>1247</v>
      </c>
      <c r="HM117" s="137"/>
      <c r="HN117" s="231"/>
      <c r="HO117" s="231">
        <f>1+182</f>
        <v>183</v>
      </c>
      <c r="HP117" s="182">
        <f t="shared" si="214"/>
        <v>1064</v>
      </c>
      <c r="HQ117" s="231"/>
      <c r="HR117" s="231"/>
      <c r="HS117" s="231">
        <v>195</v>
      </c>
      <c r="HT117" s="182">
        <f t="shared" si="215"/>
        <v>869</v>
      </c>
      <c r="HU117" s="231"/>
      <c r="HV117" s="231"/>
      <c r="HW117" s="231">
        <v>188</v>
      </c>
      <c r="HX117" s="182">
        <f t="shared" si="216"/>
        <v>681</v>
      </c>
      <c r="HY117" s="231"/>
      <c r="HZ117" s="231">
        <v>200</v>
      </c>
      <c r="IA117" s="182">
        <f t="shared" si="217"/>
        <v>481</v>
      </c>
      <c r="IB117" s="231">
        <v>500</v>
      </c>
      <c r="IC117" s="231">
        <v>201</v>
      </c>
      <c r="ID117" s="182">
        <f t="shared" si="218"/>
        <v>780</v>
      </c>
      <c r="IE117" s="138"/>
      <c r="IF117" s="138">
        <v>238</v>
      </c>
      <c r="IG117" s="175">
        <f t="shared" si="219"/>
        <v>542</v>
      </c>
      <c r="IH117" s="137"/>
      <c r="II117" s="138"/>
      <c r="IJ117" s="138">
        <v>226</v>
      </c>
      <c r="IK117" s="175">
        <f t="shared" si="220"/>
        <v>316</v>
      </c>
      <c r="IL117" s="137"/>
      <c r="IM117" s="231">
        <v>500</v>
      </c>
      <c r="IN117" s="231">
        <v>140</v>
      </c>
      <c r="IO117" s="182">
        <f t="shared" si="221"/>
        <v>676</v>
      </c>
      <c r="IP117" s="231"/>
      <c r="IQ117" s="231">
        <v>146</v>
      </c>
      <c r="IR117" s="182">
        <f t="shared" si="156"/>
        <v>530</v>
      </c>
      <c r="IS117" s="231"/>
      <c r="IT117" s="231">
        <f>4+141</f>
        <v>145</v>
      </c>
      <c r="IU117" s="182">
        <f t="shared" si="157"/>
        <v>385</v>
      </c>
      <c r="IV117" s="231"/>
      <c r="IW117" s="231">
        <f>4+139</f>
        <v>143</v>
      </c>
      <c r="IX117" s="182">
        <f t="shared" si="158"/>
        <v>242</v>
      </c>
      <c r="IY117" s="234">
        <v>319</v>
      </c>
      <c r="IZ117" s="234">
        <v>167</v>
      </c>
      <c r="JA117" s="189">
        <f t="shared" si="159"/>
        <v>394</v>
      </c>
      <c r="JB117" s="234"/>
      <c r="JC117" s="234">
        <f>3+119</f>
        <v>122</v>
      </c>
      <c r="JD117" s="189">
        <f t="shared" si="222"/>
        <v>272</v>
      </c>
      <c r="JE117" s="234"/>
      <c r="JF117" s="138">
        <v>171</v>
      </c>
      <c r="JG117" s="189">
        <f t="shared" si="223"/>
        <v>101</v>
      </c>
      <c r="JH117" s="141">
        <v>350</v>
      </c>
      <c r="JI117" s="141">
        <v>146</v>
      </c>
      <c r="JJ117" s="190">
        <f t="shared" si="224"/>
        <v>305</v>
      </c>
      <c r="JK117" s="137"/>
      <c r="JL117" s="141"/>
      <c r="JM117" s="141">
        <f>4+158</f>
        <v>162</v>
      </c>
      <c r="JN117" s="190">
        <f t="shared" si="225"/>
        <v>143</v>
      </c>
      <c r="JO117" s="137"/>
      <c r="JP117" s="235">
        <v>1857</v>
      </c>
      <c r="JQ117" s="235">
        <v>198</v>
      </c>
      <c r="JR117" s="191">
        <f t="shared" si="226"/>
        <v>1802</v>
      </c>
      <c r="JS117" s="155"/>
      <c r="JT117" s="236"/>
      <c r="JU117" s="236">
        <v>166</v>
      </c>
      <c r="JV117" s="194">
        <f t="shared" si="227"/>
        <v>1636</v>
      </c>
      <c r="JW117" s="235"/>
      <c r="JX117" s="235">
        <v>176</v>
      </c>
      <c r="JY117" s="194">
        <f t="shared" si="228"/>
        <v>1460</v>
      </c>
      <c r="JZ117" s="138"/>
      <c r="KA117" s="138">
        <f>KA52</f>
        <v>210</v>
      </c>
      <c r="KB117" s="190">
        <f t="shared" si="229"/>
        <v>1250</v>
      </c>
      <c r="KC117" s="155"/>
      <c r="KD117" s="138"/>
      <c r="KE117" s="138">
        <v>185</v>
      </c>
      <c r="KF117" s="190">
        <f t="shared" si="230"/>
        <v>1065</v>
      </c>
      <c r="KG117" s="234"/>
      <c r="KH117" s="234">
        <f>2+142</f>
        <v>144</v>
      </c>
      <c r="KI117" s="191">
        <f t="shared" si="231"/>
        <v>921</v>
      </c>
      <c r="KJ117" s="155"/>
      <c r="KK117" s="234"/>
      <c r="KL117" s="234">
        <v>199</v>
      </c>
      <c r="KM117" s="191">
        <f t="shared" si="232"/>
        <v>722</v>
      </c>
      <c r="KN117" s="155"/>
      <c r="KO117" s="234"/>
      <c r="KP117" s="234">
        <v>176</v>
      </c>
      <c r="KQ117" s="191">
        <f t="shared" si="233"/>
        <v>546</v>
      </c>
      <c r="KR117" s="138"/>
      <c r="KS117" s="138">
        <v>219</v>
      </c>
      <c r="KT117" s="174">
        <f t="shared" si="234"/>
        <v>327</v>
      </c>
      <c r="KU117" s="138"/>
      <c r="KV117" s="138"/>
      <c r="KW117" s="138">
        <v>182</v>
      </c>
      <c r="KX117" s="194">
        <f t="shared" si="235"/>
        <v>145</v>
      </c>
      <c r="KY117" s="236"/>
      <c r="KZ117" s="236">
        <v>469</v>
      </c>
      <c r="LA117" s="236">
        <f>8+150</f>
        <v>158</v>
      </c>
      <c r="LB117" s="194">
        <f t="shared" si="236"/>
        <v>456</v>
      </c>
      <c r="LC117" s="236"/>
      <c r="LD117" s="236">
        <v>134</v>
      </c>
      <c r="LE117" s="194">
        <f t="shared" si="160"/>
        <v>322</v>
      </c>
      <c r="LF117" s="138"/>
      <c r="LG117" s="138">
        <f>9+147</f>
        <v>156</v>
      </c>
      <c r="LH117" s="174">
        <f t="shared" si="161"/>
        <v>166</v>
      </c>
      <c r="LI117" s="237">
        <v>1834</v>
      </c>
      <c r="LJ117" s="237">
        <v>140</v>
      </c>
      <c r="LK117" s="196">
        <f t="shared" si="237"/>
        <v>1860</v>
      </c>
      <c r="LL117" s="138"/>
      <c r="LM117" s="138"/>
      <c r="LN117" s="138">
        <f>3+112</f>
        <v>115</v>
      </c>
      <c r="LO117" s="174">
        <f t="shared" si="238"/>
        <v>1745</v>
      </c>
      <c r="LP117" s="138"/>
      <c r="LQ117" s="138"/>
      <c r="LR117" s="138">
        <v>163</v>
      </c>
      <c r="LS117" s="174">
        <f t="shared" si="239"/>
        <v>1582</v>
      </c>
      <c r="LT117" s="238"/>
      <c r="LU117" s="138"/>
      <c r="LV117" s="138">
        <v>188</v>
      </c>
      <c r="LW117" s="174">
        <f t="shared" si="240"/>
        <v>1394</v>
      </c>
      <c r="LX117" s="238"/>
      <c r="LY117" s="138"/>
      <c r="LZ117" s="138">
        <v>146</v>
      </c>
      <c r="MA117" s="174">
        <f t="shared" si="241"/>
        <v>1248</v>
      </c>
      <c r="MB117" s="238"/>
      <c r="MC117" s="138"/>
      <c r="MD117" s="138">
        <v>144</v>
      </c>
      <c r="ME117" s="174">
        <f t="shared" si="242"/>
        <v>1104</v>
      </c>
      <c r="MF117" s="238"/>
      <c r="MG117" s="231"/>
      <c r="MH117" s="231">
        <v>5</v>
      </c>
      <c r="MI117" s="182">
        <f t="shared" si="243"/>
        <v>1099</v>
      </c>
      <c r="MJ117" s="239"/>
      <c r="MK117" s="231">
        <v>2</v>
      </c>
      <c r="ML117" s="231">
        <v>165</v>
      </c>
      <c r="MM117" s="182">
        <f t="shared" si="244"/>
        <v>936</v>
      </c>
      <c r="MN117" s="239"/>
      <c r="MO117" s="138">
        <v>275</v>
      </c>
      <c r="MP117" s="138">
        <v>121</v>
      </c>
      <c r="MQ117" s="174">
        <f t="shared" si="245"/>
        <v>1090</v>
      </c>
      <c r="MR117" s="238"/>
      <c r="MS117" s="138"/>
      <c r="MT117" s="138">
        <v>102</v>
      </c>
      <c r="MU117" s="174">
        <f t="shared" si="246"/>
        <v>988</v>
      </c>
      <c r="MV117" s="238"/>
      <c r="MW117" s="138"/>
      <c r="MX117" s="138">
        <v>144</v>
      </c>
      <c r="MY117" s="174">
        <f t="shared" si="247"/>
        <v>844</v>
      </c>
      <c r="MZ117" s="238"/>
      <c r="NA117" s="240"/>
      <c r="NB117" s="240">
        <v>166</v>
      </c>
      <c r="NC117" s="201">
        <f t="shared" si="271"/>
        <v>678</v>
      </c>
      <c r="ND117" s="241"/>
      <c r="NE117" s="240"/>
      <c r="NF117" s="240">
        <f>131+4</f>
        <v>135</v>
      </c>
      <c r="NG117" s="201">
        <f t="shared" si="324"/>
        <v>543</v>
      </c>
      <c r="NH117" s="241"/>
      <c r="NI117" s="240"/>
      <c r="NJ117" s="240">
        <v>135</v>
      </c>
      <c r="NK117" s="201">
        <f t="shared" si="325"/>
        <v>408</v>
      </c>
      <c r="NL117" s="241"/>
      <c r="NM117" s="240">
        <v>1457</v>
      </c>
      <c r="NN117" s="240">
        <f>6+140</f>
        <v>146</v>
      </c>
      <c r="NO117" s="201">
        <f t="shared" si="326"/>
        <v>1719</v>
      </c>
      <c r="NP117" s="241"/>
      <c r="NQ117" s="234"/>
      <c r="NR117" s="234">
        <v>120</v>
      </c>
      <c r="NS117" s="189">
        <f t="shared" si="327"/>
        <v>1599</v>
      </c>
      <c r="NT117" s="242"/>
      <c r="NU117" s="234"/>
      <c r="NV117" s="234">
        <v>136</v>
      </c>
      <c r="NW117" s="189">
        <f t="shared" si="248"/>
        <v>1463</v>
      </c>
      <c r="NX117" s="242"/>
      <c r="NY117" s="234"/>
      <c r="NZ117" s="234">
        <f>8+175</f>
        <v>183</v>
      </c>
      <c r="OA117" s="189">
        <f t="shared" si="249"/>
        <v>1280</v>
      </c>
      <c r="OB117" s="242"/>
      <c r="OC117" s="234"/>
      <c r="OD117" s="234">
        <v>196</v>
      </c>
      <c r="OE117" s="189">
        <f t="shared" si="250"/>
        <v>1084</v>
      </c>
      <c r="OF117" s="242"/>
      <c r="OG117" s="234"/>
      <c r="OH117" s="234">
        <v>8</v>
      </c>
      <c r="OI117" s="189">
        <f t="shared" si="251"/>
        <v>1076</v>
      </c>
      <c r="OJ117" s="242"/>
      <c r="OK117" s="234"/>
      <c r="OL117" s="234">
        <v>129</v>
      </c>
      <c r="OM117" s="189">
        <f t="shared" si="252"/>
        <v>947</v>
      </c>
      <c r="ON117" s="242"/>
      <c r="OO117" s="234"/>
      <c r="OP117" s="234">
        <f>7+136</f>
        <v>143</v>
      </c>
      <c r="OQ117" s="189">
        <f t="shared" si="276"/>
        <v>804</v>
      </c>
      <c r="OR117" s="242"/>
      <c r="OS117" s="234"/>
      <c r="OT117" s="234">
        <v>138</v>
      </c>
      <c r="OU117" s="189">
        <f t="shared" si="301"/>
        <v>666</v>
      </c>
      <c r="OV117" s="242"/>
      <c r="OW117" s="234"/>
      <c r="OX117" s="234">
        <v>135</v>
      </c>
      <c r="OY117" s="189">
        <f t="shared" si="302"/>
        <v>531</v>
      </c>
      <c r="OZ117" s="242"/>
      <c r="PA117" s="234"/>
      <c r="PB117" s="234">
        <v>135</v>
      </c>
      <c r="PC117" s="189">
        <f t="shared" si="303"/>
        <v>396</v>
      </c>
      <c r="PD117" s="242"/>
      <c r="PE117" s="234"/>
      <c r="PF117" s="234">
        <f>4+77</f>
        <v>81</v>
      </c>
      <c r="PG117" s="189">
        <f t="shared" si="304"/>
        <v>315</v>
      </c>
      <c r="PH117" s="242"/>
      <c r="PI117" s="234"/>
      <c r="PJ117" s="234">
        <v>90</v>
      </c>
      <c r="PK117" s="189">
        <f t="shared" si="305"/>
        <v>225</v>
      </c>
      <c r="PL117" s="242"/>
      <c r="PM117" s="234">
        <v>1775</v>
      </c>
      <c r="PN117" s="234">
        <v>126</v>
      </c>
      <c r="PO117" s="189">
        <f t="shared" si="306"/>
        <v>1874</v>
      </c>
      <c r="PP117" s="242"/>
      <c r="PQ117" s="234"/>
      <c r="PR117" s="234">
        <v>134</v>
      </c>
      <c r="PS117" s="189">
        <f t="shared" si="307"/>
        <v>1740</v>
      </c>
      <c r="PT117" s="242"/>
      <c r="PU117" s="234"/>
      <c r="PV117" s="234">
        <v>123</v>
      </c>
      <c r="PW117" s="189">
        <f t="shared" si="308"/>
        <v>1617</v>
      </c>
      <c r="PX117" s="242"/>
      <c r="PY117" s="234"/>
      <c r="PZ117" s="234">
        <f>146+6</f>
        <v>152</v>
      </c>
      <c r="QA117" s="189">
        <f t="shared" si="309"/>
        <v>1465</v>
      </c>
      <c r="QB117" s="242"/>
      <c r="QC117" s="234"/>
      <c r="QD117" s="234">
        <v>163</v>
      </c>
      <c r="QE117" s="189">
        <f t="shared" si="310"/>
        <v>1302</v>
      </c>
      <c r="QF117" s="242"/>
      <c r="QG117" s="234"/>
      <c r="QH117" s="234">
        <v>8</v>
      </c>
      <c r="QI117" s="189">
        <f t="shared" si="311"/>
        <v>1294</v>
      </c>
      <c r="QJ117" s="242"/>
      <c r="QK117" s="234"/>
      <c r="QL117" s="234">
        <v>113</v>
      </c>
      <c r="QM117" s="189">
        <f t="shared" si="312"/>
        <v>1181</v>
      </c>
      <c r="QN117" s="242"/>
      <c r="QO117" s="234"/>
      <c r="QP117" s="234">
        <v>128</v>
      </c>
      <c r="QQ117" s="189">
        <f t="shared" si="313"/>
        <v>1053</v>
      </c>
      <c r="QR117" s="242"/>
      <c r="QS117" s="203"/>
      <c r="QT117" s="234">
        <v>128</v>
      </c>
      <c r="QU117" s="189">
        <f t="shared" si="314"/>
        <v>925</v>
      </c>
      <c r="QV117" s="242"/>
      <c r="QW117" s="203"/>
      <c r="QX117" s="234">
        <v>111</v>
      </c>
      <c r="QY117" s="189">
        <f t="shared" si="315"/>
        <v>814</v>
      </c>
      <c r="QZ117" s="242"/>
      <c r="RA117" s="203"/>
      <c r="RB117" s="234">
        <v>123</v>
      </c>
      <c r="RC117" s="189">
        <f t="shared" si="316"/>
        <v>691</v>
      </c>
      <c r="RD117" s="242"/>
      <c r="RE117" s="203"/>
      <c r="RF117" s="234">
        <v>94</v>
      </c>
      <c r="RG117" s="189">
        <f t="shared" si="317"/>
        <v>597</v>
      </c>
      <c r="RH117" s="242"/>
      <c r="RI117" s="203"/>
      <c r="RJ117" s="234">
        <v>4</v>
      </c>
      <c r="RK117" s="189">
        <f t="shared" si="318"/>
        <v>593</v>
      </c>
      <c r="RL117" s="242"/>
      <c r="RM117" s="203"/>
      <c r="RN117" s="234">
        <v>119</v>
      </c>
      <c r="RO117" s="189">
        <f t="shared" si="319"/>
        <v>474</v>
      </c>
      <c r="RP117" s="242"/>
      <c r="RQ117" s="203"/>
      <c r="RR117" s="234">
        <v>198</v>
      </c>
      <c r="RS117" s="189">
        <f t="shared" si="320"/>
        <v>276</v>
      </c>
      <c r="RT117" s="242"/>
      <c r="RU117" s="203">
        <v>1724</v>
      </c>
      <c r="RV117" s="234">
        <v>328</v>
      </c>
      <c r="RW117" s="189">
        <f t="shared" si="321"/>
        <v>1672</v>
      </c>
      <c r="RX117" s="242"/>
      <c r="RY117" s="203"/>
      <c r="RZ117" s="234">
        <v>292</v>
      </c>
      <c r="SA117" s="189">
        <f t="shared" si="253"/>
        <v>1380</v>
      </c>
      <c r="SB117" s="242"/>
      <c r="SC117" s="203"/>
      <c r="SD117" s="234">
        <f>4+210</f>
        <v>214</v>
      </c>
      <c r="SE117" s="189">
        <f t="shared" si="328"/>
        <v>1166</v>
      </c>
      <c r="SF117" s="242"/>
      <c r="SG117" s="203"/>
      <c r="SH117" s="234">
        <v>433</v>
      </c>
      <c r="SI117" s="189">
        <f t="shared" si="329"/>
        <v>733</v>
      </c>
      <c r="SJ117" s="242"/>
      <c r="SK117" s="203"/>
      <c r="SL117" s="234">
        <v>86</v>
      </c>
      <c r="SM117" s="189">
        <f t="shared" si="330"/>
        <v>647</v>
      </c>
      <c r="SN117" s="242"/>
      <c r="SO117" s="203"/>
      <c r="SP117" s="234">
        <v>47</v>
      </c>
      <c r="SQ117" s="189">
        <f t="shared" si="331"/>
        <v>600</v>
      </c>
      <c r="SR117" s="242"/>
      <c r="SS117" s="203"/>
      <c r="ST117" s="234">
        <v>118</v>
      </c>
      <c r="SU117" s="189">
        <f t="shared" si="332"/>
        <v>482</v>
      </c>
      <c r="SV117" s="242"/>
      <c r="SW117" s="203"/>
      <c r="SX117" s="234">
        <v>128</v>
      </c>
      <c r="SY117" s="189">
        <f t="shared" si="333"/>
        <v>354</v>
      </c>
      <c r="SZ117" s="242"/>
      <c r="TA117" s="203">
        <f>2+800</f>
        <v>802</v>
      </c>
      <c r="TB117" s="234">
        <v>143</v>
      </c>
      <c r="TC117" s="189">
        <f t="shared" si="334"/>
        <v>1013</v>
      </c>
      <c r="TD117" s="200" t="s">
        <v>400</v>
      </c>
      <c r="TE117" s="204">
        <f t="shared" si="261"/>
        <v>4179</v>
      </c>
      <c r="TF117" s="205">
        <f t="shared" si="262"/>
        <v>160.73076923076923</v>
      </c>
      <c r="TG117" s="123"/>
      <c r="TH117" s="204">
        <f t="shared" si="263"/>
        <v>4490</v>
      </c>
      <c r="TI117" s="205">
        <f t="shared" si="264"/>
        <v>172.69230769230768</v>
      </c>
      <c r="TJ117" s="124"/>
      <c r="TK117" s="204">
        <f t="shared" si="265"/>
        <v>3882</v>
      </c>
      <c r="TL117" s="205">
        <f t="shared" si="266"/>
        <v>143.77777777777777</v>
      </c>
      <c r="TM117" s="124"/>
      <c r="TN117" s="204">
        <f t="shared" si="267"/>
        <v>12551</v>
      </c>
      <c r="TO117" s="205">
        <f t="shared" si="268"/>
        <v>158.87341772151899</v>
      </c>
    </row>
    <row r="118" spans="1:535" ht="24" hidden="1" customHeight="1" x14ac:dyDescent="0.45">
      <c r="A118" s="207">
        <v>114</v>
      </c>
      <c r="B118" s="217" t="s">
        <v>401</v>
      </c>
      <c r="C118" s="222" t="s">
        <v>122</v>
      </c>
      <c r="D118" s="211">
        <v>14</v>
      </c>
      <c r="E118" s="223"/>
      <c r="F118" s="224"/>
      <c r="G118" s="211">
        <f t="shared" si="335"/>
        <v>14</v>
      </c>
      <c r="H118" s="225"/>
      <c r="I118" s="223"/>
      <c r="J118" s="224"/>
      <c r="K118" s="211">
        <v>14</v>
      </c>
      <c r="L118" s="225"/>
      <c r="M118" s="223"/>
      <c r="N118" s="224"/>
      <c r="O118" s="211">
        <v>14</v>
      </c>
      <c r="P118" s="226"/>
      <c r="Q118" s="223"/>
      <c r="R118" s="224"/>
      <c r="S118" s="211">
        <v>14</v>
      </c>
      <c r="T118" s="225"/>
      <c r="U118" s="227"/>
      <c r="V118" s="246"/>
      <c r="W118" s="165">
        <f t="shared" si="298"/>
        <v>14</v>
      </c>
      <c r="X118" s="229"/>
      <c r="Y118" s="229"/>
      <c r="Z118" s="165">
        <f t="shared" si="162"/>
        <v>14</v>
      </c>
      <c r="AA118" s="137"/>
      <c r="AB118" s="138"/>
      <c r="AC118" s="169">
        <f t="shared" si="163"/>
        <v>14</v>
      </c>
      <c r="AD118" s="137"/>
      <c r="AE118" s="138"/>
      <c r="AF118" s="169">
        <f t="shared" si="164"/>
        <v>14</v>
      </c>
      <c r="AG118" s="138"/>
      <c r="AH118" s="138"/>
      <c r="AI118" s="170">
        <f t="shared" si="165"/>
        <v>14</v>
      </c>
      <c r="AJ118" s="137"/>
      <c r="AK118" s="137"/>
      <c r="AL118" s="141"/>
      <c r="AM118" s="172">
        <f t="shared" si="166"/>
        <v>14</v>
      </c>
      <c r="AN118" s="137"/>
      <c r="AO118" s="141"/>
      <c r="AP118" s="141"/>
      <c r="AQ118" s="172">
        <f t="shared" si="167"/>
        <v>14</v>
      </c>
      <c r="AR118" s="141"/>
      <c r="AS118" s="137"/>
      <c r="AT118" s="141"/>
      <c r="AU118" s="172">
        <f t="shared" si="168"/>
        <v>14</v>
      </c>
      <c r="AV118" s="138"/>
      <c r="AW118" s="138"/>
      <c r="AX118" s="138"/>
      <c r="AY118" s="169">
        <f t="shared" si="169"/>
        <v>14</v>
      </c>
      <c r="AZ118" s="138"/>
      <c r="BA118" s="138"/>
      <c r="BB118" s="169">
        <f t="shared" si="170"/>
        <v>14</v>
      </c>
      <c r="BC118" s="138"/>
      <c r="BD118" s="138"/>
      <c r="BE118" s="169">
        <f t="shared" si="171"/>
        <v>14</v>
      </c>
      <c r="BF118" s="138"/>
      <c r="BG118" s="138"/>
      <c r="BH118" s="174">
        <f t="shared" si="152"/>
        <v>14</v>
      </c>
      <c r="BI118" s="138"/>
      <c r="BJ118" s="138"/>
      <c r="BK118" s="174">
        <f t="shared" si="172"/>
        <v>14</v>
      </c>
      <c r="BL118" s="138"/>
      <c r="BM118" s="138"/>
      <c r="BN118" s="174">
        <f t="shared" si="173"/>
        <v>14</v>
      </c>
      <c r="BO118" s="138"/>
      <c r="BP118" s="138"/>
      <c r="BQ118" s="174">
        <f t="shared" si="174"/>
        <v>14</v>
      </c>
      <c r="BR118" s="138"/>
      <c r="BS118" s="138"/>
      <c r="BT118" s="174">
        <f t="shared" si="323"/>
        <v>14</v>
      </c>
      <c r="BU118" s="138"/>
      <c r="BV118" s="138"/>
      <c r="BW118" s="174">
        <f t="shared" si="175"/>
        <v>14</v>
      </c>
      <c r="BX118" s="138"/>
      <c r="BY118" s="138"/>
      <c r="BZ118" s="174">
        <f t="shared" si="176"/>
        <v>14</v>
      </c>
      <c r="CA118" s="138"/>
      <c r="CB118" s="138"/>
      <c r="CC118" s="175">
        <f t="shared" si="177"/>
        <v>14</v>
      </c>
      <c r="CD118" s="141"/>
      <c r="CE118" s="141"/>
      <c r="CF118" s="176">
        <f t="shared" si="178"/>
        <v>14</v>
      </c>
      <c r="CG118" s="141"/>
      <c r="CH118" s="141"/>
      <c r="CI118" s="176">
        <f t="shared" si="179"/>
        <v>14</v>
      </c>
      <c r="CJ118" s="141"/>
      <c r="CK118" s="141"/>
      <c r="CL118" s="177">
        <f t="shared" si="180"/>
        <v>14</v>
      </c>
      <c r="CM118" s="141"/>
      <c r="CN118" s="141"/>
      <c r="CO118" s="141"/>
      <c r="CP118" s="177">
        <f t="shared" si="181"/>
        <v>14</v>
      </c>
      <c r="CQ118" s="141"/>
      <c r="CR118" s="141"/>
      <c r="CS118" s="141"/>
      <c r="CT118" s="176">
        <f t="shared" si="182"/>
        <v>14</v>
      </c>
      <c r="CU118" s="230"/>
      <c r="CV118" s="141"/>
      <c r="CW118" s="141"/>
      <c r="CX118" s="176">
        <f t="shared" si="183"/>
        <v>14</v>
      </c>
      <c r="CY118" s="141"/>
      <c r="CZ118" s="141"/>
      <c r="DA118" s="141"/>
      <c r="DB118" s="176">
        <f t="shared" si="153"/>
        <v>14</v>
      </c>
      <c r="DC118" s="141"/>
      <c r="DD118" s="141"/>
      <c r="DE118" s="175">
        <f t="shared" si="184"/>
        <v>14</v>
      </c>
      <c r="DF118" s="179"/>
      <c r="DG118" s="141"/>
      <c r="DH118" s="141"/>
      <c r="DI118" s="176">
        <f t="shared" si="185"/>
        <v>14</v>
      </c>
      <c r="DJ118" s="180"/>
      <c r="DK118" s="180"/>
      <c r="DL118" s="176">
        <f t="shared" si="186"/>
        <v>14</v>
      </c>
      <c r="DM118" s="141"/>
      <c r="DN118" s="141"/>
      <c r="DO118" s="177">
        <f t="shared" si="187"/>
        <v>14</v>
      </c>
      <c r="DP118" s="137"/>
      <c r="DQ118" s="141"/>
      <c r="DR118" s="141"/>
      <c r="DS118" s="177">
        <f t="shared" si="188"/>
        <v>14</v>
      </c>
      <c r="DT118" s="137"/>
      <c r="DU118" s="141"/>
      <c r="DV118" s="141"/>
      <c r="DW118" s="177">
        <f t="shared" si="189"/>
        <v>14</v>
      </c>
      <c r="DX118" s="141"/>
      <c r="DY118" s="141"/>
      <c r="DZ118" s="177">
        <f t="shared" si="190"/>
        <v>14</v>
      </c>
      <c r="EA118" s="138"/>
      <c r="EB118" s="138"/>
      <c r="EC118" s="175">
        <f t="shared" si="299"/>
        <v>14</v>
      </c>
      <c r="ED118" s="137"/>
      <c r="EE118" s="138"/>
      <c r="EF118" s="138"/>
      <c r="EG118" s="174">
        <f t="shared" si="192"/>
        <v>14</v>
      </c>
      <c r="EH118" s="138"/>
      <c r="EI118" s="138"/>
      <c r="EJ118" s="174">
        <f t="shared" si="193"/>
        <v>14</v>
      </c>
      <c r="EK118" s="231"/>
      <c r="EL118" s="231"/>
      <c r="EM118" s="182">
        <f t="shared" si="194"/>
        <v>14</v>
      </c>
      <c r="EN118" s="137"/>
      <c r="EO118" s="231"/>
      <c r="EP118" s="231"/>
      <c r="EQ118" s="182">
        <f t="shared" si="195"/>
        <v>14</v>
      </c>
      <c r="ER118" s="232"/>
      <c r="ES118" s="232"/>
      <c r="ET118" s="184">
        <f t="shared" si="196"/>
        <v>14</v>
      </c>
      <c r="EU118" s="137"/>
      <c r="EV118" s="232"/>
      <c r="EW118" s="232"/>
      <c r="EX118" s="184">
        <f t="shared" si="197"/>
        <v>14</v>
      </c>
      <c r="EY118" s="233"/>
      <c r="EZ118" s="231"/>
      <c r="FA118" s="231"/>
      <c r="FB118" s="184">
        <f t="shared" si="198"/>
        <v>14</v>
      </c>
      <c r="FC118" s="231"/>
      <c r="FD118" s="231"/>
      <c r="FE118" s="182">
        <f t="shared" si="199"/>
        <v>14</v>
      </c>
      <c r="FF118" s="231"/>
      <c r="FG118" s="231"/>
      <c r="FH118" s="182">
        <f t="shared" si="200"/>
        <v>14</v>
      </c>
      <c r="FI118" s="231"/>
      <c r="FJ118" s="231"/>
      <c r="FK118" s="182">
        <f t="shared" si="201"/>
        <v>14</v>
      </c>
      <c r="FL118" s="231"/>
      <c r="FM118" s="231"/>
      <c r="FN118" s="182">
        <f t="shared" si="202"/>
        <v>14</v>
      </c>
      <c r="FO118" s="137"/>
      <c r="FP118" s="231"/>
      <c r="FQ118" s="231"/>
      <c r="FR118" s="182">
        <f t="shared" si="203"/>
        <v>14</v>
      </c>
      <c r="FS118" s="137"/>
      <c r="FT118" s="231"/>
      <c r="FU118" s="231"/>
      <c r="FV118" s="182">
        <f t="shared" si="204"/>
        <v>14</v>
      </c>
      <c r="FW118" s="137"/>
      <c r="FX118" s="231"/>
      <c r="FY118" s="231"/>
      <c r="FZ118" s="182">
        <f t="shared" si="205"/>
        <v>14</v>
      </c>
      <c r="GA118" s="231"/>
      <c r="GB118" s="231"/>
      <c r="GC118" s="182">
        <f t="shared" si="206"/>
        <v>14</v>
      </c>
      <c r="GD118" s="231"/>
      <c r="GE118" s="231"/>
      <c r="GF118" s="188">
        <f t="shared" si="300"/>
        <v>14</v>
      </c>
      <c r="GG118" s="137"/>
      <c r="GH118" s="231"/>
      <c r="GI118" s="231"/>
      <c r="GJ118" s="188">
        <f t="shared" si="269"/>
        <v>14</v>
      </c>
      <c r="GK118" s="137"/>
      <c r="GL118" s="231"/>
      <c r="GM118" s="231"/>
      <c r="GN118" s="182">
        <f t="shared" si="270"/>
        <v>14</v>
      </c>
      <c r="GO118" s="231"/>
      <c r="GP118" s="231"/>
      <c r="GQ118" s="182">
        <f t="shared" si="208"/>
        <v>14</v>
      </c>
      <c r="GR118" s="231"/>
      <c r="GS118" s="231"/>
      <c r="GT118" s="182">
        <f t="shared" si="209"/>
        <v>14</v>
      </c>
      <c r="GU118" s="231"/>
      <c r="GV118" s="231"/>
      <c r="GW118" s="182">
        <f t="shared" si="210"/>
        <v>14</v>
      </c>
      <c r="GX118" s="231"/>
      <c r="GY118" s="231"/>
      <c r="GZ118" s="182">
        <f t="shared" si="211"/>
        <v>14</v>
      </c>
      <c r="HA118" s="138"/>
      <c r="HB118" s="231"/>
      <c r="HC118" s="182">
        <f t="shared" si="212"/>
        <v>14</v>
      </c>
      <c r="HD118" s="138"/>
      <c r="HE118" s="231"/>
      <c r="HF118" s="182">
        <f t="shared" si="213"/>
        <v>14</v>
      </c>
      <c r="HG118" s="231"/>
      <c r="HH118" s="231"/>
      <c r="HI118" s="182">
        <f t="shared" si="154"/>
        <v>14</v>
      </c>
      <c r="HJ118" s="231"/>
      <c r="HK118" s="231"/>
      <c r="HL118" s="182">
        <f t="shared" si="155"/>
        <v>14</v>
      </c>
      <c r="HM118" s="137"/>
      <c r="HN118" s="231"/>
      <c r="HO118" s="231"/>
      <c r="HP118" s="182">
        <f t="shared" si="214"/>
        <v>14</v>
      </c>
      <c r="HQ118" s="231"/>
      <c r="HR118" s="231"/>
      <c r="HS118" s="231"/>
      <c r="HT118" s="182">
        <f t="shared" si="215"/>
        <v>14</v>
      </c>
      <c r="HU118" s="231"/>
      <c r="HV118" s="231"/>
      <c r="HW118" s="231"/>
      <c r="HX118" s="182">
        <f t="shared" si="216"/>
        <v>14</v>
      </c>
      <c r="HY118" s="231"/>
      <c r="HZ118" s="231"/>
      <c r="IA118" s="182">
        <f t="shared" si="217"/>
        <v>14</v>
      </c>
      <c r="IB118" s="231"/>
      <c r="IC118" s="231"/>
      <c r="ID118" s="182">
        <f t="shared" si="218"/>
        <v>14</v>
      </c>
      <c r="IE118" s="138"/>
      <c r="IF118" s="138"/>
      <c r="IG118" s="175">
        <f t="shared" si="219"/>
        <v>14</v>
      </c>
      <c r="IH118" s="137"/>
      <c r="II118" s="138"/>
      <c r="IJ118" s="138"/>
      <c r="IK118" s="175">
        <f t="shared" si="220"/>
        <v>14</v>
      </c>
      <c r="IL118" s="137"/>
      <c r="IM118" s="231"/>
      <c r="IN118" s="231"/>
      <c r="IO118" s="182">
        <f t="shared" si="221"/>
        <v>14</v>
      </c>
      <c r="IP118" s="231"/>
      <c r="IQ118" s="231"/>
      <c r="IR118" s="182">
        <f t="shared" si="156"/>
        <v>14</v>
      </c>
      <c r="IS118" s="231"/>
      <c r="IT118" s="231"/>
      <c r="IU118" s="182">
        <f t="shared" si="157"/>
        <v>14</v>
      </c>
      <c r="IV118" s="231"/>
      <c r="IW118" s="231"/>
      <c r="IX118" s="182">
        <f t="shared" si="158"/>
        <v>14</v>
      </c>
      <c r="IY118" s="234"/>
      <c r="IZ118" s="234"/>
      <c r="JA118" s="189">
        <f t="shared" si="159"/>
        <v>14</v>
      </c>
      <c r="JB118" s="234"/>
      <c r="JC118" s="234"/>
      <c r="JD118" s="189">
        <f t="shared" si="222"/>
        <v>14</v>
      </c>
      <c r="JE118" s="234"/>
      <c r="JF118" s="234"/>
      <c r="JG118" s="189">
        <f t="shared" si="223"/>
        <v>14</v>
      </c>
      <c r="JH118" s="141"/>
      <c r="JI118" s="141"/>
      <c r="JJ118" s="190">
        <f t="shared" si="224"/>
        <v>14</v>
      </c>
      <c r="JK118" s="137"/>
      <c r="JL118" s="141"/>
      <c r="JM118" s="141"/>
      <c r="JN118" s="190">
        <f t="shared" si="225"/>
        <v>14</v>
      </c>
      <c r="JO118" s="137"/>
      <c r="JP118" s="235"/>
      <c r="JQ118" s="235"/>
      <c r="JR118" s="191">
        <f t="shared" si="226"/>
        <v>14</v>
      </c>
      <c r="JS118" s="155"/>
      <c r="JT118" s="236"/>
      <c r="JU118" s="236"/>
      <c r="JV118" s="194">
        <f t="shared" si="227"/>
        <v>14</v>
      </c>
      <c r="JW118" s="235"/>
      <c r="JX118" s="235"/>
      <c r="JY118" s="194">
        <f t="shared" si="228"/>
        <v>14</v>
      </c>
      <c r="JZ118" s="138"/>
      <c r="KA118" s="138"/>
      <c r="KB118" s="190">
        <f t="shared" si="229"/>
        <v>14</v>
      </c>
      <c r="KC118" s="155"/>
      <c r="KD118" s="138"/>
      <c r="KE118" s="138"/>
      <c r="KF118" s="190">
        <f t="shared" si="230"/>
        <v>14</v>
      </c>
      <c r="KG118" s="234"/>
      <c r="KH118" s="234"/>
      <c r="KI118" s="191">
        <f t="shared" si="231"/>
        <v>14</v>
      </c>
      <c r="KJ118" s="155"/>
      <c r="KK118" s="234"/>
      <c r="KL118" s="234"/>
      <c r="KM118" s="191">
        <f t="shared" si="232"/>
        <v>14</v>
      </c>
      <c r="KN118" s="155"/>
      <c r="KO118" s="234"/>
      <c r="KP118" s="234"/>
      <c r="KQ118" s="191">
        <f t="shared" si="233"/>
        <v>14</v>
      </c>
      <c r="KR118" s="138"/>
      <c r="KS118" s="138"/>
      <c r="KT118" s="174">
        <f t="shared" si="234"/>
        <v>14</v>
      </c>
      <c r="KU118" s="138"/>
      <c r="KV118" s="138"/>
      <c r="KW118" s="138"/>
      <c r="KX118" s="194">
        <f t="shared" si="235"/>
        <v>14</v>
      </c>
      <c r="KY118" s="236"/>
      <c r="KZ118" s="236"/>
      <c r="LA118" s="236"/>
      <c r="LB118" s="194">
        <f t="shared" si="236"/>
        <v>14</v>
      </c>
      <c r="LC118" s="236"/>
      <c r="LD118" s="236"/>
      <c r="LE118" s="194">
        <f t="shared" si="160"/>
        <v>14</v>
      </c>
      <c r="LF118" s="138"/>
      <c r="LG118" s="138"/>
      <c r="LH118" s="174">
        <f t="shared" si="161"/>
        <v>14</v>
      </c>
      <c r="LI118" s="237"/>
      <c r="LJ118" s="237"/>
      <c r="LK118" s="196">
        <f t="shared" si="237"/>
        <v>14</v>
      </c>
      <c r="LL118" s="138"/>
      <c r="LM118" s="138"/>
      <c r="LN118" s="138"/>
      <c r="LO118" s="174">
        <f t="shared" si="238"/>
        <v>14</v>
      </c>
      <c r="LP118" s="138"/>
      <c r="LQ118" s="138"/>
      <c r="LR118" s="138"/>
      <c r="LS118" s="174">
        <f t="shared" si="239"/>
        <v>14</v>
      </c>
      <c r="LT118" s="238"/>
      <c r="LU118" s="138"/>
      <c r="LV118" s="138"/>
      <c r="LW118" s="174">
        <f t="shared" si="240"/>
        <v>14</v>
      </c>
      <c r="LX118" s="238"/>
      <c r="LY118" s="138"/>
      <c r="LZ118" s="138"/>
      <c r="MA118" s="174">
        <f t="shared" si="241"/>
        <v>14</v>
      </c>
      <c r="MB118" s="238"/>
      <c r="MC118" s="138"/>
      <c r="MD118" s="138"/>
      <c r="ME118" s="174">
        <f t="shared" si="242"/>
        <v>14</v>
      </c>
      <c r="MF118" s="238"/>
      <c r="MG118" s="231"/>
      <c r="MH118" s="231"/>
      <c r="MI118" s="182">
        <f t="shared" si="243"/>
        <v>14</v>
      </c>
      <c r="MJ118" s="239"/>
      <c r="MK118" s="231"/>
      <c r="ML118" s="231"/>
      <c r="MM118" s="182">
        <f t="shared" si="244"/>
        <v>14</v>
      </c>
      <c r="MN118" s="239"/>
      <c r="MO118" s="138"/>
      <c r="MP118" s="138"/>
      <c r="MQ118" s="174">
        <f t="shared" si="245"/>
        <v>14</v>
      </c>
      <c r="MR118" s="238"/>
      <c r="MS118" s="138"/>
      <c r="MT118" s="138"/>
      <c r="MU118" s="174">
        <f t="shared" si="246"/>
        <v>14</v>
      </c>
      <c r="MV118" s="238"/>
      <c r="MW118" s="138"/>
      <c r="MX118" s="138"/>
      <c r="MY118" s="174">
        <f t="shared" si="247"/>
        <v>14</v>
      </c>
      <c r="MZ118" s="238"/>
      <c r="NA118" s="240"/>
      <c r="NB118" s="240"/>
      <c r="NC118" s="201">
        <f t="shared" si="271"/>
        <v>14</v>
      </c>
      <c r="ND118" s="241"/>
      <c r="NE118" s="240"/>
      <c r="NF118" s="240"/>
      <c r="NG118" s="201">
        <f t="shared" si="324"/>
        <v>14</v>
      </c>
      <c r="NH118" s="241"/>
      <c r="NI118" s="240"/>
      <c r="NJ118" s="240"/>
      <c r="NK118" s="201">
        <f t="shared" si="325"/>
        <v>14</v>
      </c>
      <c r="NL118" s="241"/>
      <c r="NM118" s="240"/>
      <c r="NN118" s="240"/>
      <c r="NO118" s="201">
        <f t="shared" si="326"/>
        <v>14</v>
      </c>
      <c r="NP118" s="241"/>
      <c r="NQ118" s="234"/>
      <c r="NR118" s="234"/>
      <c r="NS118" s="189">
        <f t="shared" si="327"/>
        <v>14</v>
      </c>
      <c r="NT118" s="242"/>
      <c r="NU118" s="234"/>
      <c r="NV118" s="234"/>
      <c r="NW118" s="189">
        <f t="shared" si="248"/>
        <v>14</v>
      </c>
      <c r="NX118" s="242"/>
      <c r="NY118" s="234"/>
      <c r="NZ118" s="234"/>
      <c r="OA118" s="189">
        <f t="shared" si="249"/>
        <v>14</v>
      </c>
      <c r="OB118" s="242"/>
      <c r="OC118" s="234"/>
      <c r="OD118" s="234"/>
      <c r="OE118" s="189">
        <f t="shared" si="250"/>
        <v>14</v>
      </c>
      <c r="OF118" s="242"/>
      <c r="OG118" s="234"/>
      <c r="OH118" s="234"/>
      <c r="OI118" s="189">
        <f t="shared" si="251"/>
        <v>14</v>
      </c>
      <c r="OJ118" s="242"/>
      <c r="OK118" s="234"/>
      <c r="OL118" s="234"/>
      <c r="OM118" s="189">
        <f t="shared" si="252"/>
        <v>14</v>
      </c>
      <c r="ON118" s="242"/>
      <c r="OO118" s="234"/>
      <c r="OP118" s="234"/>
      <c r="OQ118" s="189">
        <f t="shared" si="276"/>
        <v>14</v>
      </c>
      <c r="OR118" s="242"/>
      <c r="OS118" s="234"/>
      <c r="OT118" s="234"/>
      <c r="OU118" s="189">
        <f t="shared" si="301"/>
        <v>14</v>
      </c>
      <c r="OV118" s="242"/>
      <c r="OW118" s="234"/>
      <c r="OX118" s="234"/>
      <c r="OY118" s="189">
        <f t="shared" si="302"/>
        <v>14</v>
      </c>
      <c r="OZ118" s="242"/>
      <c r="PA118" s="234"/>
      <c r="PB118" s="234"/>
      <c r="PC118" s="189">
        <f t="shared" si="303"/>
        <v>14</v>
      </c>
      <c r="PD118" s="242"/>
      <c r="PE118" s="234"/>
      <c r="PF118" s="234"/>
      <c r="PG118" s="189">
        <f t="shared" si="304"/>
        <v>14</v>
      </c>
      <c r="PH118" s="242"/>
      <c r="PI118" s="234"/>
      <c r="PJ118" s="234"/>
      <c r="PK118" s="189">
        <f t="shared" si="305"/>
        <v>14</v>
      </c>
      <c r="PL118" s="242"/>
      <c r="PM118" s="234"/>
      <c r="PN118" s="234"/>
      <c r="PO118" s="189">
        <f t="shared" si="306"/>
        <v>14</v>
      </c>
      <c r="PP118" s="242"/>
      <c r="PQ118" s="234"/>
      <c r="PR118" s="234"/>
      <c r="PS118" s="189">
        <f t="shared" si="307"/>
        <v>14</v>
      </c>
      <c r="PT118" s="242"/>
      <c r="PU118" s="234"/>
      <c r="PV118" s="234"/>
      <c r="PW118" s="189">
        <f t="shared" si="308"/>
        <v>14</v>
      </c>
      <c r="PX118" s="242"/>
      <c r="PY118" s="234"/>
      <c r="PZ118" s="234"/>
      <c r="QA118" s="189">
        <f t="shared" si="309"/>
        <v>14</v>
      </c>
      <c r="QB118" s="242"/>
      <c r="QC118" s="234"/>
      <c r="QD118" s="234"/>
      <c r="QE118" s="189">
        <f t="shared" si="310"/>
        <v>14</v>
      </c>
      <c r="QF118" s="242"/>
      <c r="QG118" s="234"/>
      <c r="QH118" s="234"/>
      <c r="QI118" s="189">
        <f t="shared" si="311"/>
        <v>14</v>
      </c>
      <c r="QJ118" s="242"/>
      <c r="QK118" s="234"/>
      <c r="QL118" s="234"/>
      <c r="QM118" s="189">
        <f t="shared" si="312"/>
        <v>14</v>
      </c>
      <c r="QN118" s="242"/>
      <c r="QO118" s="234"/>
      <c r="QP118" s="234"/>
      <c r="QQ118" s="189">
        <f t="shared" si="313"/>
        <v>14</v>
      </c>
      <c r="QR118" s="242"/>
      <c r="QS118" s="203"/>
      <c r="QT118" s="234"/>
      <c r="QU118" s="189">
        <f t="shared" si="314"/>
        <v>14</v>
      </c>
      <c r="QV118" s="242"/>
      <c r="QW118" s="203"/>
      <c r="QX118" s="234"/>
      <c r="QY118" s="189">
        <f t="shared" si="315"/>
        <v>14</v>
      </c>
      <c r="QZ118" s="242"/>
      <c r="RA118" s="203"/>
      <c r="RB118" s="234"/>
      <c r="RC118" s="189">
        <f t="shared" si="316"/>
        <v>14</v>
      </c>
      <c r="RD118" s="242"/>
      <c r="RE118" s="203"/>
      <c r="RF118" s="234"/>
      <c r="RG118" s="189">
        <f t="shared" si="317"/>
        <v>14</v>
      </c>
      <c r="RH118" s="242"/>
      <c r="RI118" s="203"/>
      <c r="RJ118" s="234"/>
      <c r="RK118" s="189">
        <f t="shared" si="318"/>
        <v>14</v>
      </c>
      <c r="RL118" s="242"/>
      <c r="RM118" s="203"/>
      <c r="RN118" s="234"/>
      <c r="RO118" s="189">
        <f t="shared" si="319"/>
        <v>14</v>
      </c>
      <c r="RP118" s="242"/>
      <c r="RQ118" s="203"/>
      <c r="RR118" s="234"/>
      <c r="RS118" s="189">
        <f t="shared" si="320"/>
        <v>14</v>
      </c>
      <c r="RT118" s="242"/>
      <c r="RU118" s="203"/>
      <c r="RV118" s="234"/>
      <c r="RW118" s="189">
        <f t="shared" si="321"/>
        <v>14</v>
      </c>
      <c r="RX118" s="242"/>
      <c r="RY118" s="203"/>
      <c r="RZ118" s="234"/>
      <c r="SA118" s="189">
        <f t="shared" si="253"/>
        <v>14</v>
      </c>
      <c r="SB118" s="242"/>
      <c r="SC118" s="203"/>
      <c r="SD118" s="234"/>
      <c r="SE118" s="189">
        <f t="shared" si="328"/>
        <v>14</v>
      </c>
      <c r="SF118" s="242"/>
      <c r="SG118" s="203"/>
      <c r="SH118" s="234"/>
      <c r="SI118" s="189">
        <f t="shared" si="329"/>
        <v>14</v>
      </c>
      <c r="SJ118" s="242"/>
      <c r="SK118" s="203"/>
      <c r="SL118" s="234"/>
      <c r="SM118" s="189">
        <f t="shared" si="330"/>
        <v>14</v>
      </c>
      <c r="SN118" s="242"/>
      <c r="SO118" s="203"/>
      <c r="SP118" s="234"/>
      <c r="SQ118" s="189">
        <f t="shared" si="331"/>
        <v>14</v>
      </c>
      <c r="SR118" s="242"/>
      <c r="SS118" s="203"/>
      <c r="ST118" s="234"/>
      <c r="SU118" s="189">
        <f t="shared" si="332"/>
        <v>14</v>
      </c>
      <c r="SV118" s="242"/>
      <c r="SW118" s="203"/>
      <c r="SX118" s="234"/>
      <c r="SY118" s="189">
        <f t="shared" si="333"/>
        <v>14</v>
      </c>
      <c r="SZ118" s="242"/>
      <c r="TA118" s="203"/>
      <c r="TB118" s="234"/>
      <c r="TC118" s="189">
        <f t="shared" si="334"/>
        <v>14</v>
      </c>
      <c r="TD118" s="242"/>
      <c r="TE118" s="204">
        <f t="shared" si="261"/>
        <v>0</v>
      </c>
      <c r="TF118" s="205">
        <f t="shared" si="262"/>
        <v>0</v>
      </c>
      <c r="TG118" s="123"/>
      <c r="TH118" s="204">
        <f t="shared" si="263"/>
        <v>0</v>
      </c>
      <c r="TI118" s="205">
        <f t="shared" si="264"/>
        <v>0</v>
      </c>
      <c r="TJ118" s="124"/>
      <c r="TK118" s="204">
        <f t="shared" si="265"/>
        <v>0</v>
      </c>
      <c r="TL118" s="205">
        <f t="shared" si="266"/>
        <v>0</v>
      </c>
      <c r="TM118" s="124"/>
      <c r="TN118" s="204">
        <f t="shared" si="267"/>
        <v>0</v>
      </c>
      <c r="TO118" s="205">
        <f t="shared" si="268"/>
        <v>0</v>
      </c>
    </row>
    <row r="119" spans="1:535" ht="24" hidden="1" customHeight="1" x14ac:dyDescent="0.45">
      <c r="A119" s="207">
        <v>115</v>
      </c>
      <c r="B119" s="217" t="s">
        <v>402</v>
      </c>
      <c r="C119" s="222" t="s">
        <v>122</v>
      </c>
      <c r="D119" s="211">
        <v>0</v>
      </c>
      <c r="E119" s="223"/>
      <c r="F119" s="224"/>
      <c r="G119" s="211">
        <f t="shared" si="335"/>
        <v>0</v>
      </c>
      <c r="H119" s="225"/>
      <c r="I119" s="223"/>
      <c r="J119" s="224"/>
      <c r="K119" s="211">
        <v>0</v>
      </c>
      <c r="L119" s="225"/>
      <c r="M119" s="223"/>
      <c r="N119" s="224"/>
      <c r="O119" s="211">
        <v>0</v>
      </c>
      <c r="P119" s="226"/>
      <c r="Q119" s="223"/>
      <c r="R119" s="224"/>
      <c r="S119" s="211">
        <v>0</v>
      </c>
      <c r="T119" s="225"/>
      <c r="U119" s="227"/>
      <c r="V119" s="246"/>
      <c r="W119" s="165">
        <f t="shared" si="298"/>
        <v>0</v>
      </c>
      <c r="X119" s="229"/>
      <c r="Y119" s="229"/>
      <c r="Z119" s="165">
        <f t="shared" si="162"/>
        <v>0</v>
      </c>
      <c r="AA119" s="137"/>
      <c r="AB119" s="138"/>
      <c r="AC119" s="169">
        <f t="shared" si="163"/>
        <v>0</v>
      </c>
      <c r="AD119" s="137"/>
      <c r="AE119" s="138"/>
      <c r="AF119" s="169">
        <f t="shared" si="164"/>
        <v>0</v>
      </c>
      <c r="AG119" s="138"/>
      <c r="AH119" s="138"/>
      <c r="AI119" s="170">
        <f t="shared" si="165"/>
        <v>0</v>
      </c>
      <c r="AJ119" s="137"/>
      <c r="AK119" s="137"/>
      <c r="AL119" s="141"/>
      <c r="AM119" s="172">
        <f t="shared" si="166"/>
        <v>0</v>
      </c>
      <c r="AN119" s="137"/>
      <c r="AO119" s="141"/>
      <c r="AP119" s="141"/>
      <c r="AQ119" s="172">
        <f t="shared" si="167"/>
        <v>0</v>
      </c>
      <c r="AR119" s="141"/>
      <c r="AS119" s="137"/>
      <c r="AT119" s="141"/>
      <c r="AU119" s="172">
        <f t="shared" si="168"/>
        <v>0</v>
      </c>
      <c r="AV119" s="138"/>
      <c r="AW119" s="138"/>
      <c r="AX119" s="138"/>
      <c r="AY119" s="169">
        <f t="shared" si="169"/>
        <v>0</v>
      </c>
      <c r="AZ119" s="138"/>
      <c r="BA119" s="138"/>
      <c r="BB119" s="169">
        <f t="shared" si="170"/>
        <v>0</v>
      </c>
      <c r="BC119" s="138"/>
      <c r="BD119" s="138"/>
      <c r="BE119" s="169">
        <f t="shared" si="171"/>
        <v>0</v>
      </c>
      <c r="BF119" s="138"/>
      <c r="BG119" s="138"/>
      <c r="BH119" s="174">
        <f t="shared" si="152"/>
        <v>0</v>
      </c>
      <c r="BI119" s="138"/>
      <c r="BJ119" s="138"/>
      <c r="BK119" s="174">
        <f t="shared" si="172"/>
        <v>0</v>
      </c>
      <c r="BL119" s="138"/>
      <c r="BM119" s="138"/>
      <c r="BN119" s="174">
        <f t="shared" si="173"/>
        <v>0</v>
      </c>
      <c r="BO119" s="138"/>
      <c r="BP119" s="138"/>
      <c r="BQ119" s="174">
        <f t="shared" si="174"/>
        <v>0</v>
      </c>
      <c r="BR119" s="138"/>
      <c r="BS119" s="138"/>
      <c r="BT119" s="174">
        <f t="shared" si="323"/>
        <v>0</v>
      </c>
      <c r="BU119" s="138"/>
      <c r="BV119" s="138"/>
      <c r="BW119" s="174">
        <f t="shared" si="175"/>
        <v>0</v>
      </c>
      <c r="BX119" s="138"/>
      <c r="BY119" s="138"/>
      <c r="BZ119" s="174">
        <f t="shared" si="176"/>
        <v>0</v>
      </c>
      <c r="CA119" s="138"/>
      <c r="CB119" s="138"/>
      <c r="CC119" s="175">
        <f t="shared" si="177"/>
        <v>0</v>
      </c>
      <c r="CD119" s="141"/>
      <c r="CE119" s="141"/>
      <c r="CF119" s="176">
        <f t="shared" si="178"/>
        <v>0</v>
      </c>
      <c r="CG119" s="141"/>
      <c r="CH119" s="141"/>
      <c r="CI119" s="176">
        <f t="shared" si="179"/>
        <v>0</v>
      </c>
      <c r="CJ119" s="141"/>
      <c r="CK119" s="141"/>
      <c r="CL119" s="177">
        <f t="shared" si="180"/>
        <v>0</v>
      </c>
      <c r="CM119" s="141"/>
      <c r="CN119" s="141"/>
      <c r="CO119" s="141"/>
      <c r="CP119" s="177">
        <f t="shared" si="181"/>
        <v>0</v>
      </c>
      <c r="CQ119" s="141"/>
      <c r="CR119" s="141"/>
      <c r="CS119" s="141"/>
      <c r="CT119" s="176">
        <f t="shared" si="182"/>
        <v>0</v>
      </c>
      <c r="CU119" s="230"/>
      <c r="CV119" s="141"/>
      <c r="CW119" s="141"/>
      <c r="CX119" s="176">
        <f t="shared" si="183"/>
        <v>0</v>
      </c>
      <c r="CY119" s="141"/>
      <c r="CZ119" s="141"/>
      <c r="DA119" s="141"/>
      <c r="DB119" s="176">
        <f t="shared" si="153"/>
        <v>0</v>
      </c>
      <c r="DC119" s="141"/>
      <c r="DD119" s="141"/>
      <c r="DE119" s="175">
        <f t="shared" si="184"/>
        <v>0</v>
      </c>
      <c r="DF119" s="179"/>
      <c r="DG119" s="141"/>
      <c r="DH119" s="141"/>
      <c r="DI119" s="176">
        <f t="shared" si="185"/>
        <v>0</v>
      </c>
      <c r="DJ119" s="180"/>
      <c r="DK119" s="180"/>
      <c r="DL119" s="176">
        <f t="shared" si="186"/>
        <v>0</v>
      </c>
      <c r="DM119" s="141"/>
      <c r="DN119" s="141"/>
      <c r="DO119" s="177">
        <f t="shared" si="187"/>
        <v>0</v>
      </c>
      <c r="DP119" s="137"/>
      <c r="DQ119" s="141"/>
      <c r="DR119" s="141"/>
      <c r="DS119" s="177">
        <f t="shared" si="188"/>
        <v>0</v>
      </c>
      <c r="DT119" s="137"/>
      <c r="DU119" s="141"/>
      <c r="DV119" s="141"/>
      <c r="DW119" s="177">
        <f t="shared" si="189"/>
        <v>0</v>
      </c>
      <c r="DX119" s="141"/>
      <c r="DY119" s="141"/>
      <c r="DZ119" s="177">
        <f t="shared" si="190"/>
        <v>0</v>
      </c>
      <c r="EA119" s="138"/>
      <c r="EB119" s="138"/>
      <c r="EC119" s="175">
        <f t="shared" si="299"/>
        <v>0</v>
      </c>
      <c r="ED119" s="137"/>
      <c r="EE119" s="138"/>
      <c r="EF119" s="138"/>
      <c r="EG119" s="174">
        <f t="shared" si="192"/>
        <v>0</v>
      </c>
      <c r="EH119" s="138"/>
      <c r="EI119" s="138"/>
      <c r="EJ119" s="174">
        <f t="shared" si="193"/>
        <v>0</v>
      </c>
      <c r="EK119" s="231"/>
      <c r="EL119" s="231"/>
      <c r="EM119" s="182">
        <f t="shared" si="194"/>
        <v>0</v>
      </c>
      <c r="EN119" s="137"/>
      <c r="EO119" s="231"/>
      <c r="EP119" s="231"/>
      <c r="EQ119" s="182">
        <f t="shared" si="195"/>
        <v>0</v>
      </c>
      <c r="ER119" s="232"/>
      <c r="ES119" s="232"/>
      <c r="ET119" s="184">
        <f t="shared" si="196"/>
        <v>0</v>
      </c>
      <c r="EU119" s="137"/>
      <c r="EV119" s="232"/>
      <c r="EW119" s="232"/>
      <c r="EX119" s="184">
        <f t="shared" si="197"/>
        <v>0</v>
      </c>
      <c r="EY119" s="233"/>
      <c r="EZ119" s="231"/>
      <c r="FA119" s="231"/>
      <c r="FB119" s="184">
        <f t="shared" si="198"/>
        <v>0</v>
      </c>
      <c r="FC119" s="231"/>
      <c r="FD119" s="231"/>
      <c r="FE119" s="182">
        <f t="shared" si="199"/>
        <v>0</v>
      </c>
      <c r="FF119" s="231"/>
      <c r="FG119" s="231"/>
      <c r="FH119" s="182">
        <f t="shared" si="200"/>
        <v>0</v>
      </c>
      <c r="FI119" s="231"/>
      <c r="FJ119" s="231"/>
      <c r="FK119" s="182">
        <f t="shared" si="201"/>
        <v>0</v>
      </c>
      <c r="FL119" s="231"/>
      <c r="FM119" s="231"/>
      <c r="FN119" s="182">
        <f t="shared" si="202"/>
        <v>0</v>
      </c>
      <c r="FO119" s="137"/>
      <c r="FP119" s="231"/>
      <c r="FQ119" s="231"/>
      <c r="FR119" s="182">
        <f t="shared" si="203"/>
        <v>0</v>
      </c>
      <c r="FS119" s="137"/>
      <c r="FT119" s="231"/>
      <c r="FU119" s="231"/>
      <c r="FV119" s="182">
        <f t="shared" si="204"/>
        <v>0</v>
      </c>
      <c r="FW119" s="137"/>
      <c r="FX119" s="231"/>
      <c r="FY119" s="231"/>
      <c r="FZ119" s="182">
        <f t="shared" si="205"/>
        <v>0</v>
      </c>
      <c r="GA119" s="231"/>
      <c r="GB119" s="231"/>
      <c r="GC119" s="182">
        <f t="shared" si="206"/>
        <v>0</v>
      </c>
      <c r="GD119" s="231"/>
      <c r="GE119" s="231"/>
      <c r="GF119" s="188">
        <f t="shared" si="300"/>
        <v>0</v>
      </c>
      <c r="GG119" s="137"/>
      <c r="GH119" s="231"/>
      <c r="GI119" s="231"/>
      <c r="GJ119" s="188">
        <f t="shared" si="269"/>
        <v>0</v>
      </c>
      <c r="GK119" s="137"/>
      <c r="GL119" s="231"/>
      <c r="GM119" s="231"/>
      <c r="GN119" s="182">
        <f t="shared" si="270"/>
        <v>0</v>
      </c>
      <c r="GO119" s="231"/>
      <c r="GP119" s="231"/>
      <c r="GQ119" s="182">
        <f t="shared" si="208"/>
        <v>0</v>
      </c>
      <c r="GR119" s="231"/>
      <c r="GS119" s="231"/>
      <c r="GT119" s="182">
        <f t="shared" si="209"/>
        <v>0</v>
      </c>
      <c r="GU119" s="231"/>
      <c r="GV119" s="231"/>
      <c r="GW119" s="182">
        <f t="shared" si="210"/>
        <v>0</v>
      </c>
      <c r="GX119" s="231"/>
      <c r="GY119" s="231"/>
      <c r="GZ119" s="182">
        <f t="shared" si="211"/>
        <v>0</v>
      </c>
      <c r="HA119" s="138"/>
      <c r="HB119" s="231"/>
      <c r="HC119" s="182">
        <f t="shared" si="212"/>
        <v>0</v>
      </c>
      <c r="HD119" s="138"/>
      <c r="HE119" s="231"/>
      <c r="HF119" s="182">
        <f t="shared" si="213"/>
        <v>0</v>
      </c>
      <c r="HG119" s="231"/>
      <c r="HH119" s="231"/>
      <c r="HI119" s="182">
        <f t="shared" si="154"/>
        <v>0</v>
      </c>
      <c r="HJ119" s="231"/>
      <c r="HK119" s="231"/>
      <c r="HL119" s="182">
        <f t="shared" si="155"/>
        <v>0</v>
      </c>
      <c r="HM119" s="137"/>
      <c r="HN119" s="231"/>
      <c r="HO119" s="231"/>
      <c r="HP119" s="182">
        <f t="shared" si="214"/>
        <v>0</v>
      </c>
      <c r="HQ119" s="231"/>
      <c r="HR119" s="231"/>
      <c r="HS119" s="231"/>
      <c r="HT119" s="182">
        <f t="shared" si="215"/>
        <v>0</v>
      </c>
      <c r="HU119" s="231"/>
      <c r="HV119" s="231"/>
      <c r="HW119" s="231"/>
      <c r="HX119" s="182">
        <f t="shared" si="216"/>
        <v>0</v>
      </c>
      <c r="HY119" s="231"/>
      <c r="HZ119" s="231"/>
      <c r="IA119" s="182">
        <f t="shared" si="217"/>
        <v>0</v>
      </c>
      <c r="IB119" s="231"/>
      <c r="IC119" s="231"/>
      <c r="ID119" s="182">
        <f t="shared" si="218"/>
        <v>0</v>
      </c>
      <c r="IE119" s="138"/>
      <c r="IF119" s="138"/>
      <c r="IG119" s="175">
        <f t="shared" si="219"/>
        <v>0</v>
      </c>
      <c r="IH119" s="137"/>
      <c r="II119" s="138"/>
      <c r="IJ119" s="138"/>
      <c r="IK119" s="175">
        <f t="shared" si="220"/>
        <v>0</v>
      </c>
      <c r="IL119" s="137"/>
      <c r="IM119" s="231"/>
      <c r="IN119" s="231"/>
      <c r="IO119" s="182">
        <f t="shared" si="221"/>
        <v>0</v>
      </c>
      <c r="IP119" s="231"/>
      <c r="IQ119" s="231"/>
      <c r="IR119" s="182">
        <f t="shared" si="156"/>
        <v>0</v>
      </c>
      <c r="IS119" s="231"/>
      <c r="IT119" s="231"/>
      <c r="IU119" s="182">
        <f t="shared" si="157"/>
        <v>0</v>
      </c>
      <c r="IV119" s="231"/>
      <c r="IW119" s="231"/>
      <c r="IX119" s="182">
        <f t="shared" si="158"/>
        <v>0</v>
      </c>
      <c r="IY119" s="234"/>
      <c r="IZ119" s="234"/>
      <c r="JA119" s="189">
        <f t="shared" si="159"/>
        <v>0</v>
      </c>
      <c r="JB119" s="234"/>
      <c r="JC119" s="234"/>
      <c r="JD119" s="189">
        <f t="shared" si="222"/>
        <v>0</v>
      </c>
      <c r="JE119" s="234"/>
      <c r="JF119" s="234"/>
      <c r="JG119" s="189">
        <f t="shared" si="223"/>
        <v>0</v>
      </c>
      <c r="JH119" s="141"/>
      <c r="JI119" s="141"/>
      <c r="JJ119" s="190">
        <f t="shared" si="224"/>
        <v>0</v>
      </c>
      <c r="JK119" s="137"/>
      <c r="JL119" s="141"/>
      <c r="JM119" s="141"/>
      <c r="JN119" s="190">
        <f t="shared" si="225"/>
        <v>0</v>
      </c>
      <c r="JO119" s="137"/>
      <c r="JP119" s="235"/>
      <c r="JQ119" s="235"/>
      <c r="JR119" s="191">
        <f t="shared" si="226"/>
        <v>0</v>
      </c>
      <c r="JS119" s="155"/>
      <c r="JT119" s="236"/>
      <c r="JU119" s="236"/>
      <c r="JV119" s="194">
        <f t="shared" si="227"/>
        <v>0</v>
      </c>
      <c r="JW119" s="235"/>
      <c r="JX119" s="235"/>
      <c r="JY119" s="194">
        <f t="shared" si="228"/>
        <v>0</v>
      </c>
      <c r="JZ119" s="138"/>
      <c r="KA119" s="138"/>
      <c r="KB119" s="190">
        <f t="shared" si="229"/>
        <v>0</v>
      </c>
      <c r="KC119" s="155"/>
      <c r="KD119" s="138"/>
      <c r="KE119" s="138"/>
      <c r="KF119" s="190">
        <f t="shared" si="230"/>
        <v>0</v>
      </c>
      <c r="KG119" s="234"/>
      <c r="KH119" s="234"/>
      <c r="KI119" s="191">
        <f t="shared" si="231"/>
        <v>0</v>
      </c>
      <c r="KJ119" s="155"/>
      <c r="KK119" s="234"/>
      <c r="KL119" s="234"/>
      <c r="KM119" s="191">
        <f t="shared" si="232"/>
        <v>0</v>
      </c>
      <c r="KN119" s="155"/>
      <c r="KO119" s="234"/>
      <c r="KP119" s="234"/>
      <c r="KQ119" s="191">
        <f t="shared" si="233"/>
        <v>0</v>
      </c>
      <c r="KR119" s="138"/>
      <c r="KS119" s="138"/>
      <c r="KT119" s="174">
        <f t="shared" si="234"/>
        <v>0</v>
      </c>
      <c r="KU119" s="138"/>
      <c r="KV119" s="138"/>
      <c r="KW119" s="138"/>
      <c r="KX119" s="194">
        <f t="shared" si="235"/>
        <v>0</v>
      </c>
      <c r="KY119" s="236"/>
      <c r="KZ119" s="236"/>
      <c r="LA119" s="236"/>
      <c r="LB119" s="194">
        <f t="shared" si="236"/>
        <v>0</v>
      </c>
      <c r="LC119" s="236"/>
      <c r="LD119" s="236"/>
      <c r="LE119" s="194">
        <f t="shared" si="160"/>
        <v>0</v>
      </c>
      <c r="LF119" s="138"/>
      <c r="LG119" s="138"/>
      <c r="LH119" s="174">
        <f t="shared" si="161"/>
        <v>0</v>
      </c>
      <c r="LI119" s="237"/>
      <c r="LJ119" s="237"/>
      <c r="LK119" s="196">
        <f t="shared" si="237"/>
        <v>0</v>
      </c>
      <c r="LL119" s="138"/>
      <c r="LM119" s="138"/>
      <c r="LN119" s="138"/>
      <c r="LO119" s="174">
        <f t="shared" si="238"/>
        <v>0</v>
      </c>
      <c r="LP119" s="138"/>
      <c r="LQ119" s="138"/>
      <c r="LR119" s="138"/>
      <c r="LS119" s="174">
        <f t="shared" si="239"/>
        <v>0</v>
      </c>
      <c r="LT119" s="238"/>
      <c r="LU119" s="138"/>
      <c r="LV119" s="138"/>
      <c r="LW119" s="174">
        <f t="shared" si="240"/>
        <v>0</v>
      </c>
      <c r="LX119" s="238"/>
      <c r="LY119" s="138"/>
      <c r="LZ119" s="138"/>
      <c r="MA119" s="174">
        <f t="shared" si="241"/>
        <v>0</v>
      </c>
      <c r="MB119" s="238"/>
      <c r="MC119" s="138"/>
      <c r="MD119" s="138"/>
      <c r="ME119" s="174">
        <f t="shared" si="242"/>
        <v>0</v>
      </c>
      <c r="MF119" s="238"/>
      <c r="MG119" s="231"/>
      <c r="MH119" s="231"/>
      <c r="MI119" s="182">
        <f t="shared" si="243"/>
        <v>0</v>
      </c>
      <c r="MJ119" s="239"/>
      <c r="MK119" s="231"/>
      <c r="ML119" s="231"/>
      <c r="MM119" s="182">
        <f t="shared" si="244"/>
        <v>0</v>
      </c>
      <c r="MN119" s="239"/>
      <c r="MO119" s="138"/>
      <c r="MP119" s="138"/>
      <c r="MQ119" s="174">
        <f t="shared" si="245"/>
        <v>0</v>
      </c>
      <c r="MR119" s="238"/>
      <c r="MS119" s="138"/>
      <c r="MT119" s="138"/>
      <c r="MU119" s="174">
        <f t="shared" si="246"/>
        <v>0</v>
      </c>
      <c r="MV119" s="238"/>
      <c r="MW119" s="138"/>
      <c r="MX119" s="138"/>
      <c r="MY119" s="174">
        <f t="shared" si="247"/>
        <v>0</v>
      </c>
      <c r="MZ119" s="238"/>
      <c r="NA119" s="240"/>
      <c r="NB119" s="240"/>
      <c r="NC119" s="201">
        <f t="shared" si="271"/>
        <v>0</v>
      </c>
      <c r="ND119" s="241"/>
      <c r="NE119" s="240"/>
      <c r="NF119" s="240"/>
      <c r="NG119" s="201">
        <f t="shared" si="324"/>
        <v>0</v>
      </c>
      <c r="NH119" s="241"/>
      <c r="NI119" s="240"/>
      <c r="NJ119" s="240"/>
      <c r="NK119" s="201">
        <f t="shared" si="325"/>
        <v>0</v>
      </c>
      <c r="NL119" s="241"/>
      <c r="NM119" s="240"/>
      <c r="NN119" s="240"/>
      <c r="NO119" s="201">
        <f t="shared" si="326"/>
        <v>0</v>
      </c>
      <c r="NP119" s="241"/>
      <c r="NQ119" s="234"/>
      <c r="NR119" s="234"/>
      <c r="NS119" s="189">
        <f t="shared" si="327"/>
        <v>0</v>
      </c>
      <c r="NT119" s="242"/>
      <c r="NU119" s="234"/>
      <c r="NV119" s="234"/>
      <c r="NW119" s="189">
        <f t="shared" si="248"/>
        <v>0</v>
      </c>
      <c r="NX119" s="242"/>
      <c r="NY119" s="234"/>
      <c r="NZ119" s="234"/>
      <c r="OA119" s="189">
        <f t="shared" si="249"/>
        <v>0</v>
      </c>
      <c r="OB119" s="242"/>
      <c r="OC119" s="234"/>
      <c r="OD119" s="234"/>
      <c r="OE119" s="189">
        <f t="shared" si="250"/>
        <v>0</v>
      </c>
      <c r="OF119" s="242"/>
      <c r="OG119" s="234"/>
      <c r="OH119" s="234"/>
      <c r="OI119" s="189">
        <f t="shared" si="251"/>
        <v>0</v>
      </c>
      <c r="OJ119" s="242"/>
      <c r="OK119" s="234"/>
      <c r="OL119" s="234"/>
      <c r="OM119" s="189">
        <f t="shared" si="252"/>
        <v>0</v>
      </c>
      <c r="ON119" s="242"/>
      <c r="OO119" s="234"/>
      <c r="OP119" s="234"/>
      <c r="OQ119" s="189">
        <f t="shared" si="276"/>
        <v>0</v>
      </c>
      <c r="OR119" s="242"/>
      <c r="OS119" s="234"/>
      <c r="OT119" s="234"/>
      <c r="OU119" s="189">
        <f t="shared" si="301"/>
        <v>0</v>
      </c>
      <c r="OV119" s="242"/>
      <c r="OW119" s="234"/>
      <c r="OX119" s="234"/>
      <c r="OY119" s="189">
        <f t="shared" si="302"/>
        <v>0</v>
      </c>
      <c r="OZ119" s="242"/>
      <c r="PA119" s="234"/>
      <c r="PB119" s="234"/>
      <c r="PC119" s="189">
        <f t="shared" si="303"/>
        <v>0</v>
      </c>
      <c r="PD119" s="242"/>
      <c r="PE119" s="234"/>
      <c r="PF119" s="234"/>
      <c r="PG119" s="189">
        <f t="shared" si="304"/>
        <v>0</v>
      </c>
      <c r="PH119" s="242"/>
      <c r="PI119" s="234"/>
      <c r="PJ119" s="234"/>
      <c r="PK119" s="189">
        <f t="shared" si="305"/>
        <v>0</v>
      </c>
      <c r="PL119" s="242"/>
      <c r="PM119" s="234"/>
      <c r="PN119" s="234"/>
      <c r="PO119" s="189">
        <f t="shared" si="306"/>
        <v>0</v>
      </c>
      <c r="PP119" s="242"/>
      <c r="PQ119" s="234"/>
      <c r="PR119" s="234"/>
      <c r="PS119" s="189">
        <f t="shared" si="307"/>
        <v>0</v>
      </c>
      <c r="PT119" s="242"/>
      <c r="PU119" s="234"/>
      <c r="PV119" s="234"/>
      <c r="PW119" s="189">
        <f t="shared" si="308"/>
        <v>0</v>
      </c>
      <c r="PX119" s="242"/>
      <c r="PY119" s="234"/>
      <c r="PZ119" s="234"/>
      <c r="QA119" s="189">
        <f t="shared" si="309"/>
        <v>0</v>
      </c>
      <c r="QB119" s="242"/>
      <c r="QC119" s="234"/>
      <c r="QD119" s="234"/>
      <c r="QE119" s="189">
        <f t="shared" si="310"/>
        <v>0</v>
      </c>
      <c r="QF119" s="242"/>
      <c r="QG119" s="234"/>
      <c r="QH119" s="234"/>
      <c r="QI119" s="189">
        <f t="shared" si="311"/>
        <v>0</v>
      </c>
      <c r="QJ119" s="242"/>
      <c r="QK119" s="234"/>
      <c r="QL119" s="234"/>
      <c r="QM119" s="189">
        <f t="shared" si="312"/>
        <v>0</v>
      </c>
      <c r="QN119" s="242"/>
      <c r="QO119" s="234"/>
      <c r="QP119" s="234"/>
      <c r="QQ119" s="189">
        <f t="shared" si="313"/>
        <v>0</v>
      </c>
      <c r="QR119" s="242"/>
      <c r="QS119" s="203"/>
      <c r="QT119" s="234"/>
      <c r="QU119" s="189">
        <f t="shared" si="314"/>
        <v>0</v>
      </c>
      <c r="QV119" s="242"/>
      <c r="QW119" s="203"/>
      <c r="QX119" s="234"/>
      <c r="QY119" s="189">
        <f t="shared" si="315"/>
        <v>0</v>
      </c>
      <c r="QZ119" s="242"/>
      <c r="RA119" s="203"/>
      <c r="RB119" s="234"/>
      <c r="RC119" s="189">
        <f t="shared" si="316"/>
        <v>0</v>
      </c>
      <c r="RD119" s="242"/>
      <c r="RE119" s="203"/>
      <c r="RF119" s="234"/>
      <c r="RG119" s="189">
        <f t="shared" si="317"/>
        <v>0</v>
      </c>
      <c r="RH119" s="242"/>
      <c r="RI119" s="203"/>
      <c r="RJ119" s="234"/>
      <c r="RK119" s="189">
        <f t="shared" si="318"/>
        <v>0</v>
      </c>
      <c r="RL119" s="242"/>
      <c r="RM119" s="203"/>
      <c r="RN119" s="234"/>
      <c r="RO119" s="189">
        <f t="shared" si="319"/>
        <v>0</v>
      </c>
      <c r="RP119" s="242"/>
      <c r="RQ119" s="203"/>
      <c r="RR119" s="234"/>
      <c r="RS119" s="189">
        <f t="shared" si="320"/>
        <v>0</v>
      </c>
      <c r="RT119" s="242"/>
      <c r="RU119" s="203"/>
      <c r="RV119" s="234"/>
      <c r="RW119" s="189">
        <f t="shared" si="321"/>
        <v>0</v>
      </c>
      <c r="RX119" s="242"/>
      <c r="RY119" s="203"/>
      <c r="RZ119" s="234"/>
      <c r="SA119" s="189">
        <f t="shared" si="253"/>
        <v>0</v>
      </c>
      <c r="SB119" s="242"/>
      <c r="SC119" s="203"/>
      <c r="SD119" s="234"/>
      <c r="SE119" s="189">
        <f t="shared" si="328"/>
        <v>0</v>
      </c>
      <c r="SF119" s="242"/>
      <c r="SG119" s="203"/>
      <c r="SH119" s="234"/>
      <c r="SI119" s="189">
        <f t="shared" si="329"/>
        <v>0</v>
      </c>
      <c r="SJ119" s="242"/>
      <c r="SK119" s="203"/>
      <c r="SL119" s="234"/>
      <c r="SM119" s="189">
        <f t="shared" si="330"/>
        <v>0</v>
      </c>
      <c r="SN119" s="242"/>
      <c r="SO119" s="203"/>
      <c r="SP119" s="234"/>
      <c r="SQ119" s="189">
        <f t="shared" si="331"/>
        <v>0</v>
      </c>
      <c r="SR119" s="242"/>
      <c r="SS119" s="203"/>
      <c r="ST119" s="234"/>
      <c r="SU119" s="189">
        <f t="shared" si="332"/>
        <v>0</v>
      </c>
      <c r="SV119" s="242"/>
      <c r="SW119" s="203"/>
      <c r="SX119" s="234"/>
      <c r="SY119" s="189">
        <f t="shared" si="333"/>
        <v>0</v>
      </c>
      <c r="SZ119" s="242"/>
      <c r="TA119" s="203"/>
      <c r="TB119" s="234"/>
      <c r="TC119" s="189">
        <f t="shared" si="334"/>
        <v>0</v>
      </c>
      <c r="TD119" s="242"/>
      <c r="TE119" s="204">
        <f t="shared" si="261"/>
        <v>0</v>
      </c>
      <c r="TF119" s="205">
        <f t="shared" si="262"/>
        <v>0</v>
      </c>
      <c r="TG119" s="123"/>
      <c r="TH119" s="204">
        <f t="shared" si="263"/>
        <v>0</v>
      </c>
      <c r="TI119" s="205">
        <f t="shared" si="264"/>
        <v>0</v>
      </c>
      <c r="TJ119" s="124"/>
      <c r="TK119" s="204">
        <f t="shared" si="265"/>
        <v>0</v>
      </c>
      <c r="TL119" s="205">
        <f t="shared" si="266"/>
        <v>0</v>
      </c>
      <c r="TM119" s="124"/>
      <c r="TN119" s="204">
        <f t="shared" si="267"/>
        <v>0</v>
      </c>
      <c r="TO119" s="205">
        <f t="shared" si="268"/>
        <v>0</v>
      </c>
    </row>
    <row r="120" spans="1:535" ht="24" hidden="1" customHeight="1" x14ac:dyDescent="0.45">
      <c r="A120" s="207">
        <v>116</v>
      </c>
      <c r="B120" s="217" t="s">
        <v>403</v>
      </c>
      <c r="C120" s="222" t="s">
        <v>122</v>
      </c>
      <c r="D120" s="211">
        <v>0</v>
      </c>
      <c r="E120" s="223"/>
      <c r="F120" s="224"/>
      <c r="G120" s="211">
        <f t="shared" si="335"/>
        <v>0</v>
      </c>
      <c r="H120" s="225"/>
      <c r="I120" s="223"/>
      <c r="J120" s="224"/>
      <c r="K120" s="211">
        <v>0</v>
      </c>
      <c r="L120" s="225"/>
      <c r="M120" s="223"/>
      <c r="N120" s="224"/>
      <c r="O120" s="211">
        <v>0</v>
      </c>
      <c r="P120" s="226"/>
      <c r="Q120" s="223"/>
      <c r="R120" s="224"/>
      <c r="S120" s="211">
        <v>0</v>
      </c>
      <c r="T120" s="225"/>
      <c r="U120" s="227"/>
      <c r="V120" s="246"/>
      <c r="W120" s="165">
        <f t="shared" si="298"/>
        <v>0</v>
      </c>
      <c r="X120" s="229"/>
      <c r="Y120" s="229"/>
      <c r="Z120" s="165">
        <f t="shared" si="162"/>
        <v>0</v>
      </c>
      <c r="AA120" s="137"/>
      <c r="AB120" s="138"/>
      <c r="AC120" s="169">
        <f t="shared" si="163"/>
        <v>0</v>
      </c>
      <c r="AD120" s="137"/>
      <c r="AE120" s="138"/>
      <c r="AF120" s="169">
        <f t="shared" si="164"/>
        <v>0</v>
      </c>
      <c r="AG120" s="138"/>
      <c r="AH120" s="138"/>
      <c r="AI120" s="170">
        <f t="shared" si="165"/>
        <v>0</v>
      </c>
      <c r="AJ120" s="137"/>
      <c r="AK120" s="137"/>
      <c r="AL120" s="141"/>
      <c r="AM120" s="172">
        <f t="shared" si="166"/>
        <v>0</v>
      </c>
      <c r="AN120" s="137"/>
      <c r="AO120" s="141"/>
      <c r="AP120" s="141"/>
      <c r="AQ120" s="172">
        <f t="shared" si="167"/>
        <v>0</v>
      </c>
      <c r="AR120" s="141"/>
      <c r="AS120" s="137"/>
      <c r="AT120" s="141"/>
      <c r="AU120" s="172">
        <f t="shared" si="168"/>
        <v>0</v>
      </c>
      <c r="AV120" s="138"/>
      <c r="AW120" s="138"/>
      <c r="AX120" s="138"/>
      <c r="AY120" s="169">
        <f t="shared" si="169"/>
        <v>0</v>
      </c>
      <c r="AZ120" s="138"/>
      <c r="BA120" s="138"/>
      <c r="BB120" s="169">
        <f t="shared" si="170"/>
        <v>0</v>
      </c>
      <c r="BC120" s="138"/>
      <c r="BD120" s="138"/>
      <c r="BE120" s="169">
        <f t="shared" si="171"/>
        <v>0</v>
      </c>
      <c r="BF120" s="138"/>
      <c r="BG120" s="138"/>
      <c r="BH120" s="174">
        <f t="shared" si="152"/>
        <v>0</v>
      </c>
      <c r="BI120" s="138"/>
      <c r="BJ120" s="138"/>
      <c r="BK120" s="174">
        <f t="shared" si="172"/>
        <v>0</v>
      </c>
      <c r="BL120" s="138"/>
      <c r="BM120" s="138"/>
      <c r="BN120" s="174">
        <f t="shared" si="173"/>
        <v>0</v>
      </c>
      <c r="BO120" s="138"/>
      <c r="BP120" s="138"/>
      <c r="BQ120" s="174">
        <f t="shared" si="174"/>
        <v>0</v>
      </c>
      <c r="BR120" s="138"/>
      <c r="BS120" s="138"/>
      <c r="BT120" s="174">
        <f t="shared" si="323"/>
        <v>0</v>
      </c>
      <c r="BU120" s="138"/>
      <c r="BV120" s="138"/>
      <c r="BW120" s="174">
        <f t="shared" si="175"/>
        <v>0</v>
      </c>
      <c r="BX120" s="138"/>
      <c r="BY120" s="138"/>
      <c r="BZ120" s="174">
        <f t="shared" si="176"/>
        <v>0</v>
      </c>
      <c r="CA120" s="138"/>
      <c r="CB120" s="138"/>
      <c r="CC120" s="175">
        <f t="shared" si="177"/>
        <v>0</v>
      </c>
      <c r="CD120" s="141"/>
      <c r="CE120" s="141"/>
      <c r="CF120" s="176">
        <f t="shared" si="178"/>
        <v>0</v>
      </c>
      <c r="CG120" s="141"/>
      <c r="CH120" s="141"/>
      <c r="CI120" s="176">
        <f t="shared" si="179"/>
        <v>0</v>
      </c>
      <c r="CJ120" s="141"/>
      <c r="CK120" s="141"/>
      <c r="CL120" s="177">
        <f t="shared" si="180"/>
        <v>0</v>
      </c>
      <c r="CM120" s="141"/>
      <c r="CN120" s="141"/>
      <c r="CO120" s="141"/>
      <c r="CP120" s="177">
        <f t="shared" si="181"/>
        <v>0</v>
      </c>
      <c r="CQ120" s="141"/>
      <c r="CR120" s="141"/>
      <c r="CS120" s="141"/>
      <c r="CT120" s="176">
        <f t="shared" si="182"/>
        <v>0</v>
      </c>
      <c r="CU120" s="230"/>
      <c r="CV120" s="141"/>
      <c r="CW120" s="141"/>
      <c r="CX120" s="176">
        <f t="shared" si="183"/>
        <v>0</v>
      </c>
      <c r="CY120" s="141"/>
      <c r="CZ120" s="141"/>
      <c r="DA120" s="141"/>
      <c r="DB120" s="176">
        <f t="shared" si="153"/>
        <v>0</v>
      </c>
      <c r="DC120" s="141"/>
      <c r="DD120" s="141"/>
      <c r="DE120" s="175">
        <f t="shared" si="184"/>
        <v>0</v>
      </c>
      <c r="DF120" s="179"/>
      <c r="DG120" s="141"/>
      <c r="DH120" s="141"/>
      <c r="DI120" s="176">
        <f t="shared" si="185"/>
        <v>0</v>
      </c>
      <c r="DJ120" s="180"/>
      <c r="DK120" s="180"/>
      <c r="DL120" s="176">
        <f t="shared" si="186"/>
        <v>0</v>
      </c>
      <c r="DM120" s="141"/>
      <c r="DN120" s="141"/>
      <c r="DO120" s="177">
        <f t="shared" si="187"/>
        <v>0</v>
      </c>
      <c r="DP120" s="137"/>
      <c r="DQ120" s="141"/>
      <c r="DR120" s="141"/>
      <c r="DS120" s="177">
        <f t="shared" si="188"/>
        <v>0</v>
      </c>
      <c r="DT120" s="137"/>
      <c r="DU120" s="141"/>
      <c r="DV120" s="141"/>
      <c r="DW120" s="177">
        <f t="shared" si="189"/>
        <v>0</v>
      </c>
      <c r="DX120" s="141"/>
      <c r="DY120" s="141"/>
      <c r="DZ120" s="177">
        <f t="shared" si="190"/>
        <v>0</v>
      </c>
      <c r="EA120" s="138"/>
      <c r="EB120" s="138"/>
      <c r="EC120" s="175">
        <f t="shared" si="299"/>
        <v>0</v>
      </c>
      <c r="ED120" s="137"/>
      <c r="EE120" s="138"/>
      <c r="EF120" s="138"/>
      <c r="EG120" s="174">
        <f t="shared" si="192"/>
        <v>0</v>
      </c>
      <c r="EH120" s="138"/>
      <c r="EI120" s="138"/>
      <c r="EJ120" s="174">
        <f t="shared" si="193"/>
        <v>0</v>
      </c>
      <c r="EK120" s="231"/>
      <c r="EL120" s="231"/>
      <c r="EM120" s="182">
        <f t="shared" si="194"/>
        <v>0</v>
      </c>
      <c r="EN120" s="137"/>
      <c r="EO120" s="231"/>
      <c r="EP120" s="231"/>
      <c r="EQ120" s="182">
        <f t="shared" si="195"/>
        <v>0</v>
      </c>
      <c r="ER120" s="232"/>
      <c r="ES120" s="232"/>
      <c r="ET120" s="184">
        <f t="shared" si="196"/>
        <v>0</v>
      </c>
      <c r="EU120" s="137"/>
      <c r="EV120" s="232"/>
      <c r="EW120" s="232"/>
      <c r="EX120" s="184">
        <f t="shared" si="197"/>
        <v>0</v>
      </c>
      <c r="EY120" s="233"/>
      <c r="EZ120" s="231"/>
      <c r="FA120" s="231"/>
      <c r="FB120" s="184">
        <f t="shared" si="198"/>
        <v>0</v>
      </c>
      <c r="FC120" s="231"/>
      <c r="FD120" s="231"/>
      <c r="FE120" s="182">
        <f t="shared" si="199"/>
        <v>0</v>
      </c>
      <c r="FF120" s="231"/>
      <c r="FG120" s="231"/>
      <c r="FH120" s="182">
        <f t="shared" si="200"/>
        <v>0</v>
      </c>
      <c r="FI120" s="231"/>
      <c r="FJ120" s="231"/>
      <c r="FK120" s="182">
        <f t="shared" si="201"/>
        <v>0</v>
      </c>
      <c r="FL120" s="231"/>
      <c r="FM120" s="231"/>
      <c r="FN120" s="182">
        <f t="shared" si="202"/>
        <v>0</v>
      </c>
      <c r="FO120" s="137"/>
      <c r="FP120" s="231"/>
      <c r="FQ120" s="231"/>
      <c r="FR120" s="182">
        <f t="shared" si="203"/>
        <v>0</v>
      </c>
      <c r="FS120" s="137"/>
      <c r="FT120" s="231"/>
      <c r="FU120" s="231"/>
      <c r="FV120" s="182">
        <f t="shared" si="204"/>
        <v>0</v>
      </c>
      <c r="FW120" s="137"/>
      <c r="FX120" s="231"/>
      <c r="FY120" s="231"/>
      <c r="FZ120" s="182">
        <f t="shared" si="205"/>
        <v>0</v>
      </c>
      <c r="GA120" s="231"/>
      <c r="GB120" s="231"/>
      <c r="GC120" s="182">
        <f t="shared" si="206"/>
        <v>0</v>
      </c>
      <c r="GD120" s="231"/>
      <c r="GE120" s="231"/>
      <c r="GF120" s="188">
        <f t="shared" si="300"/>
        <v>0</v>
      </c>
      <c r="GG120" s="137"/>
      <c r="GH120" s="231"/>
      <c r="GI120" s="231"/>
      <c r="GJ120" s="188">
        <f t="shared" si="269"/>
        <v>0</v>
      </c>
      <c r="GK120" s="137"/>
      <c r="GL120" s="231"/>
      <c r="GM120" s="231"/>
      <c r="GN120" s="182">
        <f t="shared" si="270"/>
        <v>0</v>
      </c>
      <c r="GO120" s="231"/>
      <c r="GP120" s="231"/>
      <c r="GQ120" s="182">
        <f t="shared" si="208"/>
        <v>0</v>
      </c>
      <c r="GR120" s="231"/>
      <c r="GS120" s="231"/>
      <c r="GT120" s="182">
        <f t="shared" si="209"/>
        <v>0</v>
      </c>
      <c r="GU120" s="231"/>
      <c r="GV120" s="231"/>
      <c r="GW120" s="182">
        <f t="shared" si="210"/>
        <v>0</v>
      </c>
      <c r="GX120" s="231"/>
      <c r="GY120" s="231"/>
      <c r="GZ120" s="182">
        <f t="shared" si="211"/>
        <v>0</v>
      </c>
      <c r="HA120" s="138"/>
      <c r="HB120" s="231"/>
      <c r="HC120" s="182">
        <f t="shared" si="212"/>
        <v>0</v>
      </c>
      <c r="HD120" s="138"/>
      <c r="HE120" s="231"/>
      <c r="HF120" s="182">
        <f t="shared" si="213"/>
        <v>0</v>
      </c>
      <c r="HG120" s="231"/>
      <c r="HH120" s="231"/>
      <c r="HI120" s="182">
        <f t="shared" si="154"/>
        <v>0</v>
      </c>
      <c r="HJ120" s="231"/>
      <c r="HK120" s="231"/>
      <c r="HL120" s="182">
        <f t="shared" si="155"/>
        <v>0</v>
      </c>
      <c r="HM120" s="137"/>
      <c r="HN120" s="231"/>
      <c r="HO120" s="231"/>
      <c r="HP120" s="182">
        <f t="shared" si="214"/>
        <v>0</v>
      </c>
      <c r="HQ120" s="231"/>
      <c r="HR120" s="231"/>
      <c r="HS120" s="231"/>
      <c r="HT120" s="182">
        <f t="shared" si="215"/>
        <v>0</v>
      </c>
      <c r="HU120" s="231"/>
      <c r="HV120" s="231"/>
      <c r="HW120" s="231"/>
      <c r="HX120" s="182">
        <f t="shared" si="216"/>
        <v>0</v>
      </c>
      <c r="HY120" s="231"/>
      <c r="HZ120" s="231"/>
      <c r="IA120" s="182">
        <f t="shared" si="217"/>
        <v>0</v>
      </c>
      <c r="IB120" s="231"/>
      <c r="IC120" s="231"/>
      <c r="ID120" s="182">
        <f t="shared" si="218"/>
        <v>0</v>
      </c>
      <c r="IE120" s="138"/>
      <c r="IF120" s="138"/>
      <c r="IG120" s="175">
        <f t="shared" si="219"/>
        <v>0</v>
      </c>
      <c r="IH120" s="137"/>
      <c r="II120" s="138"/>
      <c r="IJ120" s="138"/>
      <c r="IK120" s="175">
        <f t="shared" si="220"/>
        <v>0</v>
      </c>
      <c r="IL120" s="137"/>
      <c r="IM120" s="231"/>
      <c r="IN120" s="231"/>
      <c r="IO120" s="182">
        <f t="shared" si="221"/>
        <v>0</v>
      </c>
      <c r="IP120" s="231"/>
      <c r="IQ120" s="231"/>
      <c r="IR120" s="182">
        <f t="shared" si="156"/>
        <v>0</v>
      </c>
      <c r="IS120" s="231"/>
      <c r="IT120" s="231"/>
      <c r="IU120" s="182">
        <f t="shared" si="157"/>
        <v>0</v>
      </c>
      <c r="IV120" s="231"/>
      <c r="IW120" s="231"/>
      <c r="IX120" s="182">
        <f t="shared" si="158"/>
        <v>0</v>
      </c>
      <c r="IY120" s="234"/>
      <c r="IZ120" s="234"/>
      <c r="JA120" s="189">
        <f t="shared" si="159"/>
        <v>0</v>
      </c>
      <c r="JB120" s="234"/>
      <c r="JC120" s="234"/>
      <c r="JD120" s="189">
        <f t="shared" si="222"/>
        <v>0</v>
      </c>
      <c r="JE120" s="234"/>
      <c r="JF120" s="234"/>
      <c r="JG120" s="189">
        <f t="shared" si="223"/>
        <v>0</v>
      </c>
      <c r="JH120" s="141"/>
      <c r="JI120" s="141"/>
      <c r="JJ120" s="190">
        <f t="shared" si="224"/>
        <v>0</v>
      </c>
      <c r="JK120" s="137"/>
      <c r="JL120" s="141"/>
      <c r="JM120" s="141"/>
      <c r="JN120" s="190">
        <f t="shared" si="225"/>
        <v>0</v>
      </c>
      <c r="JO120" s="137"/>
      <c r="JP120" s="235"/>
      <c r="JQ120" s="235"/>
      <c r="JR120" s="191">
        <f t="shared" si="226"/>
        <v>0</v>
      </c>
      <c r="JS120" s="155"/>
      <c r="JT120" s="236"/>
      <c r="JU120" s="236"/>
      <c r="JV120" s="194">
        <f t="shared" si="227"/>
        <v>0</v>
      </c>
      <c r="JW120" s="235"/>
      <c r="JX120" s="235"/>
      <c r="JY120" s="194">
        <f t="shared" si="228"/>
        <v>0</v>
      </c>
      <c r="JZ120" s="138"/>
      <c r="KA120" s="138"/>
      <c r="KB120" s="190">
        <f t="shared" si="229"/>
        <v>0</v>
      </c>
      <c r="KC120" s="155"/>
      <c r="KD120" s="138"/>
      <c r="KE120" s="138"/>
      <c r="KF120" s="190">
        <f t="shared" si="230"/>
        <v>0</v>
      </c>
      <c r="KG120" s="234"/>
      <c r="KH120" s="234"/>
      <c r="KI120" s="191">
        <f t="shared" si="231"/>
        <v>0</v>
      </c>
      <c r="KJ120" s="155"/>
      <c r="KK120" s="234"/>
      <c r="KL120" s="234"/>
      <c r="KM120" s="191">
        <f t="shared" si="232"/>
        <v>0</v>
      </c>
      <c r="KN120" s="155"/>
      <c r="KO120" s="234"/>
      <c r="KP120" s="234"/>
      <c r="KQ120" s="191">
        <f t="shared" si="233"/>
        <v>0</v>
      </c>
      <c r="KR120" s="138"/>
      <c r="KS120" s="138"/>
      <c r="KT120" s="174">
        <f t="shared" si="234"/>
        <v>0</v>
      </c>
      <c r="KU120" s="138"/>
      <c r="KV120" s="138"/>
      <c r="KW120" s="138"/>
      <c r="KX120" s="194">
        <f t="shared" si="235"/>
        <v>0</v>
      </c>
      <c r="KY120" s="236"/>
      <c r="KZ120" s="236"/>
      <c r="LA120" s="236"/>
      <c r="LB120" s="194">
        <f t="shared" si="236"/>
        <v>0</v>
      </c>
      <c r="LC120" s="236"/>
      <c r="LD120" s="236"/>
      <c r="LE120" s="194">
        <f t="shared" si="160"/>
        <v>0</v>
      </c>
      <c r="LF120" s="138"/>
      <c r="LG120" s="138"/>
      <c r="LH120" s="174">
        <f t="shared" si="161"/>
        <v>0</v>
      </c>
      <c r="LI120" s="237"/>
      <c r="LJ120" s="237"/>
      <c r="LK120" s="196">
        <f t="shared" si="237"/>
        <v>0</v>
      </c>
      <c r="LL120" s="138"/>
      <c r="LM120" s="138"/>
      <c r="LN120" s="138"/>
      <c r="LO120" s="174">
        <f t="shared" si="238"/>
        <v>0</v>
      </c>
      <c r="LP120" s="138"/>
      <c r="LQ120" s="138"/>
      <c r="LR120" s="138"/>
      <c r="LS120" s="174">
        <f t="shared" si="239"/>
        <v>0</v>
      </c>
      <c r="LT120" s="238"/>
      <c r="LU120" s="138"/>
      <c r="LV120" s="138"/>
      <c r="LW120" s="174">
        <f t="shared" si="240"/>
        <v>0</v>
      </c>
      <c r="LX120" s="238"/>
      <c r="LY120" s="138"/>
      <c r="LZ120" s="138"/>
      <c r="MA120" s="174">
        <f t="shared" si="241"/>
        <v>0</v>
      </c>
      <c r="MB120" s="238"/>
      <c r="MC120" s="138"/>
      <c r="MD120" s="138"/>
      <c r="ME120" s="174">
        <f t="shared" si="242"/>
        <v>0</v>
      </c>
      <c r="MF120" s="238"/>
      <c r="MG120" s="231"/>
      <c r="MH120" s="231"/>
      <c r="MI120" s="182">
        <f t="shared" si="243"/>
        <v>0</v>
      </c>
      <c r="MJ120" s="239"/>
      <c r="MK120" s="231"/>
      <c r="ML120" s="231"/>
      <c r="MM120" s="182">
        <f t="shared" si="244"/>
        <v>0</v>
      </c>
      <c r="MN120" s="239"/>
      <c r="MO120" s="138"/>
      <c r="MP120" s="138"/>
      <c r="MQ120" s="174">
        <f t="shared" si="245"/>
        <v>0</v>
      </c>
      <c r="MR120" s="238"/>
      <c r="MS120" s="138"/>
      <c r="MT120" s="138"/>
      <c r="MU120" s="174">
        <f t="shared" si="246"/>
        <v>0</v>
      </c>
      <c r="MV120" s="238"/>
      <c r="MW120" s="138"/>
      <c r="MX120" s="138"/>
      <c r="MY120" s="174">
        <f t="shared" si="247"/>
        <v>0</v>
      </c>
      <c r="MZ120" s="238"/>
      <c r="NA120" s="240"/>
      <c r="NB120" s="240"/>
      <c r="NC120" s="201">
        <f t="shared" si="271"/>
        <v>0</v>
      </c>
      <c r="ND120" s="241"/>
      <c r="NE120" s="240"/>
      <c r="NF120" s="240"/>
      <c r="NG120" s="201">
        <f t="shared" si="324"/>
        <v>0</v>
      </c>
      <c r="NH120" s="241"/>
      <c r="NI120" s="240"/>
      <c r="NJ120" s="240"/>
      <c r="NK120" s="201">
        <f t="shared" si="325"/>
        <v>0</v>
      </c>
      <c r="NL120" s="241"/>
      <c r="NM120" s="240"/>
      <c r="NN120" s="240"/>
      <c r="NO120" s="201">
        <f t="shared" si="326"/>
        <v>0</v>
      </c>
      <c r="NP120" s="241"/>
      <c r="NQ120" s="234"/>
      <c r="NR120" s="234"/>
      <c r="NS120" s="189">
        <f t="shared" si="327"/>
        <v>0</v>
      </c>
      <c r="NT120" s="242"/>
      <c r="NU120" s="234"/>
      <c r="NV120" s="234"/>
      <c r="NW120" s="189">
        <f t="shared" si="248"/>
        <v>0</v>
      </c>
      <c r="NX120" s="242"/>
      <c r="NY120" s="234"/>
      <c r="NZ120" s="234"/>
      <c r="OA120" s="189">
        <f t="shared" si="249"/>
        <v>0</v>
      </c>
      <c r="OB120" s="242"/>
      <c r="OC120" s="234"/>
      <c r="OD120" s="234"/>
      <c r="OE120" s="189">
        <f t="shared" si="250"/>
        <v>0</v>
      </c>
      <c r="OF120" s="242"/>
      <c r="OG120" s="234"/>
      <c r="OH120" s="234"/>
      <c r="OI120" s="189">
        <f t="shared" si="251"/>
        <v>0</v>
      </c>
      <c r="OJ120" s="242"/>
      <c r="OK120" s="234"/>
      <c r="OL120" s="234"/>
      <c r="OM120" s="189">
        <f t="shared" si="252"/>
        <v>0</v>
      </c>
      <c r="ON120" s="242"/>
      <c r="OO120" s="234"/>
      <c r="OP120" s="234"/>
      <c r="OQ120" s="189">
        <f t="shared" si="276"/>
        <v>0</v>
      </c>
      <c r="OR120" s="242"/>
      <c r="OS120" s="234"/>
      <c r="OT120" s="234"/>
      <c r="OU120" s="189">
        <f t="shared" si="301"/>
        <v>0</v>
      </c>
      <c r="OV120" s="242"/>
      <c r="OW120" s="234"/>
      <c r="OX120" s="234"/>
      <c r="OY120" s="189">
        <f t="shared" si="302"/>
        <v>0</v>
      </c>
      <c r="OZ120" s="242"/>
      <c r="PA120" s="234"/>
      <c r="PB120" s="234"/>
      <c r="PC120" s="189">
        <f t="shared" si="303"/>
        <v>0</v>
      </c>
      <c r="PD120" s="242"/>
      <c r="PE120" s="234"/>
      <c r="PF120" s="234"/>
      <c r="PG120" s="189">
        <f t="shared" si="304"/>
        <v>0</v>
      </c>
      <c r="PH120" s="242"/>
      <c r="PI120" s="234"/>
      <c r="PJ120" s="234"/>
      <c r="PK120" s="189">
        <f t="shared" si="305"/>
        <v>0</v>
      </c>
      <c r="PL120" s="242"/>
      <c r="PM120" s="234"/>
      <c r="PN120" s="234"/>
      <c r="PO120" s="189">
        <f t="shared" si="306"/>
        <v>0</v>
      </c>
      <c r="PP120" s="242"/>
      <c r="PQ120" s="234"/>
      <c r="PR120" s="234"/>
      <c r="PS120" s="189">
        <f t="shared" si="307"/>
        <v>0</v>
      </c>
      <c r="PT120" s="242"/>
      <c r="PU120" s="234"/>
      <c r="PV120" s="234"/>
      <c r="PW120" s="189">
        <f t="shared" si="308"/>
        <v>0</v>
      </c>
      <c r="PX120" s="242"/>
      <c r="PY120" s="234"/>
      <c r="PZ120" s="234"/>
      <c r="QA120" s="189">
        <f t="shared" si="309"/>
        <v>0</v>
      </c>
      <c r="QB120" s="242"/>
      <c r="QC120" s="234"/>
      <c r="QD120" s="234"/>
      <c r="QE120" s="189">
        <f t="shared" si="310"/>
        <v>0</v>
      </c>
      <c r="QF120" s="242"/>
      <c r="QG120" s="234"/>
      <c r="QH120" s="234"/>
      <c r="QI120" s="189">
        <f t="shared" si="311"/>
        <v>0</v>
      </c>
      <c r="QJ120" s="242"/>
      <c r="QK120" s="234"/>
      <c r="QL120" s="234"/>
      <c r="QM120" s="189">
        <f t="shared" si="312"/>
        <v>0</v>
      </c>
      <c r="QN120" s="242"/>
      <c r="QO120" s="234"/>
      <c r="QP120" s="234"/>
      <c r="QQ120" s="189">
        <f t="shared" si="313"/>
        <v>0</v>
      </c>
      <c r="QR120" s="242"/>
      <c r="QS120" s="203"/>
      <c r="QT120" s="234"/>
      <c r="QU120" s="189">
        <f t="shared" si="314"/>
        <v>0</v>
      </c>
      <c r="QV120" s="242"/>
      <c r="QW120" s="203"/>
      <c r="QX120" s="234"/>
      <c r="QY120" s="189">
        <f t="shared" si="315"/>
        <v>0</v>
      </c>
      <c r="QZ120" s="242"/>
      <c r="RA120" s="203"/>
      <c r="RB120" s="234"/>
      <c r="RC120" s="189">
        <f t="shared" si="316"/>
        <v>0</v>
      </c>
      <c r="RD120" s="242"/>
      <c r="RE120" s="203"/>
      <c r="RF120" s="234"/>
      <c r="RG120" s="189">
        <f t="shared" si="317"/>
        <v>0</v>
      </c>
      <c r="RH120" s="242"/>
      <c r="RI120" s="203"/>
      <c r="RJ120" s="234"/>
      <c r="RK120" s="189">
        <f t="shared" si="318"/>
        <v>0</v>
      </c>
      <c r="RL120" s="242"/>
      <c r="RM120" s="203"/>
      <c r="RN120" s="234"/>
      <c r="RO120" s="189">
        <f t="shared" si="319"/>
        <v>0</v>
      </c>
      <c r="RP120" s="242"/>
      <c r="RQ120" s="203"/>
      <c r="RR120" s="234"/>
      <c r="RS120" s="189">
        <f t="shared" si="320"/>
        <v>0</v>
      </c>
      <c r="RT120" s="242"/>
      <c r="RU120" s="203"/>
      <c r="RV120" s="234"/>
      <c r="RW120" s="189">
        <f t="shared" si="321"/>
        <v>0</v>
      </c>
      <c r="RX120" s="242"/>
      <c r="RY120" s="203"/>
      <c r="RZ120" s="234"/>
      <c r="SA120" s="189">
        <f t="shared" si="253"/>
        <v>0</v>
      </c>
      <c r="SB120" s="242"/>
      <c r="SC120" s="203"/>
      <c r="SD120" s="234"/>
      <c r="SE120" s="189">
        <f t="shared" si="328"/>
        <v>0</v>
      </c>
      <c r="SF120" s="242"/>
      <c r="SG120" s="203"/>
      <c r="SH120" s="234"/>
      <c r="SI120" s="189">
        <f t="shared" si="329"/>
        <v>0</v>
      </c>
      <c r="SJ120" s="242"/>
      <c r="SK120" s="203"/>
      <c r="SL120" s="234"/>
      <c r="SM120" s="189">
        <f t="shared" si="330"/>
        <v>0</v>
      </c>
      <c r="SN120" s="242"/>
      <c r="SO120" s="203"/>
      <c r="SP120" s="234"/>
      <c r="SQ120" s="189">
        <f t="shared" si="331"/>
        <v>0</v>
      </c>
      <c r="SR120" s="242"/>
      <c r="SS120" s="203"/>
      <c r="ST120" s="234"/>
      <c r="SU120" s="189">
        <f t="shared" si="332"/>
        <v>0</v>
      </c>
      <c r="SV120" s="242"/>
      <c r="SW120" s="203"/>
      <c r="SX120" s="234"/>
      <c r="SY120" s="189">
        <f t="shared" si="333"/>
        <v>0</v>
      </c>
      <c r="SZ120" s="242"/>
      <c r="TA120" s="203"/>
      <c r="TB120" s="234"/>
      <c r="TC120" s="189">
        <f t="shared" si="334"/>
        <v>0</v>
      </c>
      <c r="TD120" s="242"/>
      <c r="TE120" s="204">
        <f t="shared" si="261"/>
        <v>0</v>
      </c>
      <c r="TF120" s="205">
        <f t="shared" si="262"/>
        <v>0</v>
      </c>
      <c r="TG120" s="123"/>
      <c r="TH120" s="204">
        <f t="shared" si="263"/>
        <v>0</v>
      </c>
      <c r="TI120" s="205">
        <f t="shared" si="264"/>
        <v>0</v>
      </c>
      <c r="TJ120" s="124"/>
      <c r="TK120" s="204">
        <f t="shared" si="265"/>
        <v>0</v>
      </c>
      <c r="TL120" s="205">
        <f t="shared" si="266"/>
        <v>0</v>
      </c>
      <c r="TM120" s="124"/>
      <c r="TN120" s="204">
        <f t="shared" si="267"/>
        <v>0</v>
      </c>
      <c r="TO120" s="205">
        <f t="shared" si="268"/>
        <v>0</v>
      </c>
    </row>
    <row r="121" spans="1:535" ht="24" hidden="1" customHeight="1" x14ac:dyDescent="0.45">
      <c r="A121" s="207">
        <v>117</v>
      </c>
      <c r="B121" s="217" t="s">
        <v>404</v>
      </c>
      <c r="C121" s="222" t="s">
        <v>122</v>
      </c>
      <c r="D121" s="211">
        <v>0</v>
      </c>
      <c r="E121" s="223"/>
      <c r="F121" s="224"/>
      <c r="G121" s="211">
        <f t="shared" si="335"/>
        <v>0</v>
      </c>
      <c r="H121" s="225"/>
      <c r="I121" s="223"/>
      <c r="J121" s="224"/>
      <c r="K121" s="211">
        <v>0</v>
      </c>
      <c r="L121" s="225"/>
      <c r="M121" s="223"/>
      <c r="N121" s="224"/>
      <c r="O121" s="211">
        <v>0</v>
      </c>
      <c r="P121" s="226"/>
      <c r="Q121" s="223"/>
      <c r="R121" s="224"/>
      <c r="S121" s="211">
        <v>0</v>
      </c>
      <c r="T121" s="225"/>
      <c r="U121" s="227"/>
      <c r="V121" s="246"/>
      <c r="W121" s="165">
        <f t="shared" si="298"/>
        <v>0</v>
      </c>
      <c r="X121" s="229"/>
      <c r="Y121" s="229"/>
      <c r="Z121" s="165">
        <f t="shared" si="162"/>
        <v>0</v>
      </c>
      <c r="AA121" s="137"/>
      <c r="AB121" s="138"/>
      <c r="AC121" s="169">
        <f t="shared" si="163"/>
        <v>0</v>
      </c>
      <c r="AD121" s="137"/>
      <c r="AE121" s="138"/>
      <c r="AF121" s="169">
        <f t="shared" si="164"/>
        <v>0</v>
      </c>
      <c r="AG121" s="138"/>
      <c r="AH121" s="138"/>
      <c r="AI121" s="170">
        <f t="shared" si="165"/>
        <v>0</v>
      </c>
      <c r="AJ121" s="137"/>
      <c r="AK121" s="137"/>
      <c r="AL121" s="141"/>
      <c r="AM121" s="172">
        <f t="shared" si="166"/>
        <v>0</v>
      </c>
      <c r="AN121" s="137"/>
      <c r="AO121" s="141"/>
      <c r="AP121" s="141"/>
      <c r="AQ121" s="172">
        <f t="shared" si="167"/>
        <v>0</v>
      </c>
      <c r="AR121" s="141"/>
      <c r="AS121" s="137"/>
      <c r="AT121" s="141"/>
      <c r="AU121" s="172">
        <f t="shared" si="168"/>
        <v>0</v>
      </c>
      <c r="AV121" s="138"/>
      <c r="AW121" s="138"/>
      <c r="AX121" s="138"/>
      <c r="AY121" s="169">
        <f t="shared" si="169"/>
        <v>0</v>
      </c>
      <c r="AZ121" s="138"/>
      <c r="BA121" s="138"/>
      <c r="BB121" s="169">
        <f t="shared" si="170"/>
        <v>0</v>
      </c>
      <c r="BC121" s="138"/>
      <c r="BD121" s="138"/>
      <c r="BE121" s="169">
        <f t="shared" si="171"/>
        <v>0</v>
      </c>
      <c r="BF121" s="138"/>
      <c r="BG121" s="138"/>
      <c r="BH121" s="174">
        <f t="shared" si="152"/>
        <v>0</v>
      </c>
      <c r="BI121" s="138"/>
      <c r="BJ121" s="138"/>
      <c r="BK121" s="174">
        <f t="shared" si="172"/>
        <v>0</v>
      </c>
      <c r="BL121" s="138"/>
      <c r="BM121" s="138"/>
      <c r="BN121" s="174">
        <f t="shared" si="173"/>
        <v>0</v>
      </c>
      <c r="BO121" s="138"/>
      <c r="BP121" s="138"/>
      <c r="BQ121" s="174">
        <f t="shared" si="174"/>
        <v>0</v>
      </c>
      <c r="BR121" s="138"/>
      <c r="BS121" s="138"/>
      <c r="BT121" s="174">
        <f t="shared" si="323"/>
        <v>0</v>
      </c>
      <c r="BU121" s="138"/>
      <c r="BV121" s="138"/>
      <c r="BW121" s="174">
        <f t="shared" si="175"/>
        <v>0</v>
      </c>
      <c r="BX121" s="138"/>
      <c r="BY121" s="138"/>
      <c r="BZ121" s="174">
        <f t="shared" si="176"/>
        <v>0</v>
      </c>
      <c r="CA121" s="138"/>
      <c r="CB121" s="138"/>
      <c r="CC121" s="175">
        <f t="shared" si="177"/>
        <v>0</v>
      </c>
      <c r="CD121" s="141"/>
      <c r="CE121" s="141"/>
      <c r="CF121" s="176">
        <f t="shared" si="178"/>
        <v>0</v>
      </c>
      <c r="CG121" s="141"/>
      <c r="CH121" s="141"/>
      <c r="CI121" s="176">
        <f t="shared" si="179"/>
        <v>0</v>
      </c>
      <c r="CJ121" s="141"/>
      <c r="CK121" s="141"/>
      <c r="CL121" s="177">
        <f t="shared" si="180"/>
        <v>0</v>
      </c>
      <c r="CM121" s="141"/>
      <c r="CN121" s="141"/>
      <c r="CO121" s="141"/>
      <c r="CP121" s="177">
        <f t="shared" si="181"/>
        <v>0</v>
      </c>
      <c r="CQ121" s="141"/>
      <c r="CR121" s="141"/>
      <c r="CS121" s="141"/>
      <c r="CT121" s="176">
        <f t="shared" si="182"/>
        <v>0</v>
      </c>
      <c r="CU121" s="230"/>
      <c r="CV121" s="141"/>
      <c r="CW121" s="141"/>
      <c r="CX121" s="176">
        <f t="shared" si="183"/>
        <v>0</v>
      </c>
      <c r="CY121" s="141"/>
      <c r="CZ121" s="141"/>
      <c r="DA121" s="141"/>
      <c r="DB121" s="176">
        <f t="shared" si="153"/>
        <v>0</v>
      </c>
      <c r="DC121" s="141"/>
      <c r="DD121" s="141"/>
      <c r="DE121" s="175">
        <f t="shared" si="184"/>
        <v>0</v>
      </c>
      <c r="DF121" s="179"/>
      <c r="DG121" s="141"/>
      <c r="DH121" s="141"/>
      <c r="DI121" s="176">
        <f t="shared" si="185"/>
        <v>0</v>
      </c>
      <c r="DJ121" s="180"/>
      <c r="DK121" s="180"/>
      <c r="DL121" s="176">
        <f t="shared" si="186"/>
        <v>0</v>
      </c>
      <c r="DM121" s="141"/>
      <c r="DN121" s="141"/>
      <c r="DO121" s="177">
        <f t="shared" si="187"/>
        <v>0</v>
      </c>
      <c r="DP121" s="137"/>
      <c r="DQ121" s="141"/>
      <c r="DR121" s="141"/>
      <c r="DS121" s="177">
        <f t="shared" si="188"/>
        <v>0</v>
      </c>
      <c r="DT121" s="137"/>
      <c r="DU121" s="141"/>
      <c r="DV121" s="141"/>
      <c r="DW121" s="177">
        <f t="shared" si="189"/>
        <v>0</v>
      </c>
      <c r="DX121" s="141"/>
      <c r="DY121" s="141"/>
      <c r="DZ121" s="177">
        <f t="shared" si="190"/>
        <v>0</v>
      </c>
      <c r="EA121" s="138"/>
      <c r="EB121" s="138"/>
      <c r="EC121" s="175">
        <f t="shared" si="299"/>
        <v>0</v>
      </c>
      <c r="ED121" s="137"/>
      <c r="EE121" s="138"/>
      <c r="EF121" s="138"/>
      <c r="EG121" s="174">
        <f t="shared" si="192"/>
        <v>0</v>
      </c>
      <c r="EH121" s="138"/>
      <c r="EI121" s="138"/>
      <c r="EJ121" s="174">
        <f t="shared" si="193"/>
        <v>0</v>
      </c>
      <c r="EK121" s="231"/>
      <c r="EL121" s="231"/>
      <c r="EM121" s="182">
        <f t="shared" si="194"/>
        <v>0</v>
      </c>
      <c r="EN121" s="137"/>
      <c r="EO121" s="231"/>
      <c r="EP121" s="231"/>
      <c r="EQ121" s="182">
        <f t="shared" si="195"/>
        <v>0</v>
      </c>
      <c r="ER121" s="232"/>
      <c r="ES121" s="232"/>
      <c r="ET121" s="184">
        <f t="shared" si="196"/>
        <v>0</v>
      </c>
      <c r="EU121" s="137"/>
      <c r="EV121" s="232"/>
      <c r="EW121" s="232"/>
      <c r="EX121" s="184">
        <f t="shared" si="197"/>
        <v>0</v>
      </c>
      <c r="EY121" s="233"/>
      <c r="EZ121" s="231"/>
      <c r="FA121" s="231"/>
      <c r="FB121" s="184">
        <f t="shared" si="198"/>
        <v>0</v>
      </c>
      <c r="FC121" s="231"/>
      <c r="FD121" s="231"/>
      <c r="FE121" s="182">
        <f t="shared" si="199"/>
        <v>0</v>
      </c>
      <c r="FF121" s="231"/>
      <c r="FG121" s="231"/>
      <c r="FH121" s="182">
        <f t="shared" si="200"/>
        <v>0</v>
      </c>
      <c r="FI121" s="231"/>
      <c r="FJ121" s="231"/>
      <c r="FK121" s="182">
        <f t="shared" si="201"/>
        <v>0</v>
      </c>
      <c r="FL121" s="231"/>
      <c r="FM121" s="231"/>
      <c r="FN121" s="182">
        <f t="shared" si="202"/>
        <v>0</v>
      </c>
      <c r="FO121" s="137"/>
      <c r="FP121" s="231"/>
      <c r="FQ121" s="231"/>
      <c r="FR121" s="182">
        <f t="shared" si="203"/>
        <v>0</v>
      </c>
      <c r="FS121" s="137"/>
      <c r="FT121" s="231"/>
      <c r="FU121" s="231"/>
      <c r="FV121" s="182">
        <f t="shared" si="204"/>
        <v>0</v>
      </c>
      <c r="FW121" s="137"/>
      <c r="FX121" s="231"/>
      <c r="FY121" s="231"/>
      <c r="FZ121" s="182">
        <f t="shared" si="205"/>
        <v>0</v>
      </c>
      <c r="GA121" s="231"/>
      <c r="GB121" s="231"/>
      <c r="GC121" s="182">
        <f t="shared" si="206"/>
        <v>0</v>
      </c>
      <c r="GD121" s="231"/>
      <c r="GE121" s="231"/>
      <c r="GF121" s="188">
        <f t="shared" si="300"/>
        <v>0</v>
      </c>
      <c r="GG121" s="137"/>
      <c r="GH121" s="231"/>
      <c r="GI121" s="231"/>
      <c r="GJ121" s="188">
        <f t="shared" si="269"/>
        <v>0</v>
      </c>
      <c r="GK121" s="137"/>
      <c r="GL121" s="231"/>
      <c r="GM121" s="231"/>
      <c r="GN121" s="182">
        <f t="shared" si="270"/>
        <v>0</v>
      </c>
      <c r="GO121" s="231"/>
      <c r="GP121" s="231"/>
      <c r="GQ121" s="182">
        <f t="shared" si="208"/>
        <v>0</v>
      </c>
      <c r="GR121" s="231"/>
      <c r="GS121" s="231"/>
      <c r="GT121" s="182">
        <f t="shared" si="209"/>
        <v>0</v>
      </c>
      <c r="GU121" s="231"/>
      <c r="GV121" s="231"/>
      <c r="GW121" s="182">
        <f t="shared" si="210"/>
        <v>0</v>
      </c>
      <c r="GX121" s="231"/>
      <c r="GY121" s="231"/>
      <c r="GZ121" s="182">
        <f t="shared" si="211"/>
        <v>0</v>
      </c>
      <c r="HA121" s="138"/>
      <c r="HB121" s="231"/>
      <c r="HC121" s="182">
        <f t="shared" si="212"/>
        <v>0</v>
      </c>
      <c r="HD121" s="138"/>
      <c r="HE121" s="231"/>
      <c r="HF121" s="182">
        <f t="shared" si="213"/>
        <v>0</v>
      </c>
      <c r="HG121" s="231"/>
      <c r="HH121" s="231"/>
      <c r="HI121" s="182">
        <f t="shared" si="154"/>
        <v>0</v>
      </c>
      <c r="HJ121" s="231"/>
      <c r="HK121" s="231"/>
      <c r="HL121" s="182">
        <f t="shared" si="155"/>
        <v>0</v>
      </c>
      <c r="HM121" s="137"/>
      <c r="HN121" s="231"/>
      <c r="HO121" s="231"/>
      <c r="HP121" s="182">
        <f t="shared" si="214"/>
        <v>0</v>
      </c>
      <c r="HQ121" s="231"/>
      <c r="HR121" s="231"/>
      <c r="HS121" s="231"/>
      <c r="HT121" s="182">
        <f t="shared" si="215"/>
        <v>0</v>
      </c>
      <c r="HU121" s="231"/>
      <c r="HV121" s="231"/>
      <c r="HW121" s="231"/>
      <c r="HX121" s="182">
        <f t="shared" si="216"/>
        <v>0</v>
      </c>
      <c r="HY121" s="231"/>
      <c r="HZ121" s="231"/>
      <c r="IA121" s="182">
        <f t="shared" si="217"/>
        <v>0</v>
      </c>
      <c r="IB121" s="231"/>
      <c r="IC121" s="231"/>
      <c r="ID121" s="182">
        <f t="shared" si="218"/>
        <v>0</v>
      </c>
      <c r="IE121" s="138"/>
      <c r="IF121" s="138"/>
      <c r="IG121" s="175">
        <f t="shared" si="219"/>
        <v>0</v>
      </c>
      <c r="IH121" s="137"/>
      <c r="II121" s="138"/>
      <c r="IJ121" s="138"/>
      <c r="IK121" s="175">
        <f t="shared" si="220"/>
        <v>0</v>
      </c>
      <c r="IL121" s="137"/>
      <c r="IM121" s="231"/>
      <c r="IN121" s="231"/>
      <c r="IO121" s="182">
        <f t="shared" si="221"/>
        <v>0</v>
      </c>
      <c r="IP121" s="231"/>
      <c r="IQ121" s="231"/>
      <c r="IR121" s="182">
        <f t="shared" si="156"/>
        <v>0</v>
      </c>
      <c r="IS121" s="231"/>
      <c r="IT121" s="231"/>
      <c r="IU121" s="182">
        <f t="shared" si="157"/>
        <v>0</v>
      </c>
      <c r="IV121" s="231"/>
      <c r="IW121" s="231"/>
      <c r="IX121" s="182">
        <f t="shared" si="158"/>
        <v>0</v>
      </c>
      <c r="IY121" s="234"/>
      <c r="IZ121" s="234"/>
      <c r="JA121" s="189">
        <f t="shared" si="159"/>
        <v>0</v>
      </c>
      <c r="JB121" s="234"/>
      <c r="JC121" s="234"/>
      <c r="JD121" s="189">
        <f t="shared" si="222"/>
        <v>0</v>
      </c>
      <c r="JE121" s="234"/>
      <c r="JF121" s="234"/>
      <c r="JG121" s="189">
        <f t="shared" si="223"/>
        <v>0</v>
      </c>
      <c r="JH121" s="141"/>
      <c r="JI121" s="141"/>
      <c r="JJ121" s="190">
        <f t="shared" si="224"/>
        <v>0</v>
      </c>
      <c r="JK121" s="137"/>
      <c r="JL121" s="141"/>
      <c r="JM121" s="141"/>
      <c r="JN121" s="190">
        <f t="shared" si="225"/>
        <v>0</v>
      </c>
      <c r="JO121" s="137"/>
      <c r="JP121" s="235"/>
      <c r="JQ121" s="235"/>
      <c r="JR121" s="191">
        <f t="shared" si="226"/>
        <v>0</v>
      </c>
      <c r="JS121" s="155"/>
      <c r="JT121" s="236"/>
      <c r="JU121" s="236"/>
      <c r="JV121" s="194">
        <f t="shared" si="227"/>
        <v>0</v>
      </c>
      <c r="JW121" s="235"/>
      <c r="JX121" s="235"/>
      <c r="JY121" s="194">
        <f t="shared" si="228"/>
        <v>0</v>
      </c>
      <c r="JZ121" s="138"/>
      <c r="KA121" s="138"/>
      <c r="KB121" s="190">
        <f t="shared" si="229"/>
        <v>0</v>
      </c>
      <c r="KC121" s="155"/>
      <c r="KD121" s="138"/>
      <c r="KE121" s="138"/>
      <c r="KF121" s="190">
        <f t="shared" si="230"/>
        <v>0</v>
      </c>
      <c r="KG121" s="234"/>
      <c r="KH121" s="234"/>
      <c r="KI121" s="191">
        <f t="shared" si="231"/>
        <v>0</v>
      </c>
      <c r="KJ121" s="155"/>
      <c r="KK121" s="234"/>
      <c r="KL121" s="234"/>
      <c r="KM121" s="191">
        <f t="shared" si="232"/>
        <v>0</v>
      </c>
      <c r="KN121" s="155"/>
      <c r="KO121" s="234"/>
      <c r="KP121" s="234"/>
      <c r="KQ121" s="191">
        <f t="shared" si="233"/>
        <v>0</v>
      </c>
      <c r="KR121" s="138"/>
      <c r="KS121" s="138"/>
      <c r="KT121" s="174">
        <f t="shared" si="234"/>
        <v>0</v>
      </c>
      <c r="KU121" s="138"/>
      <c r="KV121" s="138"/>
      <c r="KW121" s="138"/>
      <c r="KX121" s="194">
        <f t="shared" si="235"/>
        <v>0</v>
      </c>
      <c r="KY121" s="236"/>
      <c r="KZ121" s="236"/>
      <c r="LA121" s="236"/>
      <c r="LB121" s="194">
        <f t="shared" si="236"/>
        <v>0</v>
      </c>
      <c r="LC121" s="236"/>
      <c r="LD121" s="236"/>
      <c r="LE121" s="194">
        <f t="shared" si="160"/>
        <v>0</v>
      </c>
      <c r="LF121" s="138"/>
      <c r="LG121" s="138"/>
      <c r="LH121" s="174">
        <f t="shared" si="161"/>
        <v>0</v>
      </c>
      <c r="LI121" s="237"/>
      <c r="LJ121" s="237"/>
      <c r="LK121" s="196">
        <f t="shared" si="237"/>
        <v>0</v>
      </c>
      <c r="LL121" s="138"/>
      <c r="LM121" s="138"/>
      <c r="LN121" s="138"/>
      <c r="LO121" s="174">
        <f t="shared" si="238"/>
        <v>0</v>
      </c>
      <c r="LP121" s="138"/>
      <c r="LQ121" s="138"/>
      <c r="LR121" s="138"/>
      <c r="LS121" s="174">
        <f t="shared" si="239"/>
        <v>0</v>
      </c>
      <c r="LT121" s="238"/>
      <c r="LU121" s="138"/>
      <c r="LV121" s="138"/>
      <c r="LW121" s="174">
        <f t="shared" si="240"/>
        <v>0</v>
      </c>
      <c r="LX121" s="238"/>
      <c r="LY121" s="138"/>
      <c r="LZ121" s="138"/>
      <c r="MA121" s="174">
        <f t="shared" si="241"/>
        <v>0</v>
      </c>
      <c r="MB121" s="238"/>
      <c r="MC121" s="138"/>
      <c r="MD121" s="138"/>
      <c r="ME121" s="174">
        <f t="shared" si="242"/>
        <v>0</v>
      </c>
      <c r="MF121" s="238"/>
      <c r="MG121" s="231"/>
      <c r="MH121" s="231"/>
      <c r="MI121" s="182">
        <f t="shared" si="243"/>
        <v>0</v>
      </c>
      <c r="MJ121" s="239"/>
      <c r="MK121" s="231"/>
      <c r="ML121" s="231"/>
      <c r="MM121" s="182">
        <f t="shared" si="244"/>
        <v>0</v>
      </c>
      <c r="MN121" s="239"/>
      <c r="MO121" s="138"/>
      <c r="MP121" s="138"/>
      <c r="MQ121" s="174">
        <f t="shared" si="245"/>
        <v>0</v>
      </c>
      <c r="MR121" s="238"/>
      <c r="MS121" s="138"/>
      <c r="MT121" s="138"/>
      <c r="MU121" s="174">
        <f t="shared" si="246"/>
        <v>0</v>
      </c>
      <c r="MV121" s="238"/>
      <c r="MW121" s="138"/>
      <c r="MX121" s="138"/>
      <c r="MY121" s="174">
        <f t="shared" si="247"/>
        <v>0</v>
      </c>
      <c r="MZ121" s="238"/>
      <c r="NA121" s="240"/>
      <c r="NB121" s="240"/>
      <c r="NC121" s="201">
        <f t="shared" si="271"/>
        <v>0</v>
      </c>
      <c r="ND121" s="241"/>
      <c r="NE121" s="240"/>
      <c r="NF121" s="240"/>
      <c r="NG121" s="201">
        <f t="shared" si="324"/>
        <v>0</v>
      </c>
      <c r="NH121" s="241"/>
      <c r="NI121" s="240"/>
      <c r="NJ121" s="240"/>
      <c r="NK121" s="201">
        <f t="shared" si="325"/>
        <v>0</v>
      </c>
      <c r="NL121" s="241"/>
      <c r="NM121" s="240"/>
      <c r="NN121" s="240"/>
      <c r="NO121" s="201">
        <f t="shared" si="326"/>
        <v>0</v>
      </c>
      <c r="NP121" s="241"/>
      <c r="NQ121" s="234"/>
      <c r="NR121" s="234"/>
      <c r="NS121" s="189">
        <f t="shared" si="327"/>
        <v>0</v>
      </c>
      <c r="NT121" s="242"/>
      <c r="NU121" s="234"/>
      <c r="NV121" s="234"/>
      <c r="NW121" s="189">
        <f t="shared" si="248"/>
        <v>0</v>
      </c>
      <c r="NX121" s="242"/>
      <c r="NY121" s="234"/>
      <c r="NZ121" s="234"/>
      <c r="OA121" s="189">
        <f t="shared" si="249"/>
        <v>0</v>
      </c>
      <c r="OB121" s="242"/>
      <c r="OC121" s="234"/>
      <c r="OD121" s="234"/>
      <c r="OE121" s="189">
        <f t="shared" si="250"/>
        <v>0</v>
      </c>
      <c r="OF121" s="242"/>
      <c r="OG121" s="234"/>
      <c r="OH121" s="234"/>
      <c r="OI121" s="189">
        <f t="shared" si="251"/>
        <v>0</v>
      </c>
      <c r="OJ121" s="242"/>
      <c r="OK121" s="234"/>
      <c r="OL121" s="234"/>
      <c r="OM121" s="189">
        <f t="shared" si="252"/>
        <v>0</v>
      </c>
      <c r="ON121" s="242"/>
      <c r="OO121" s="234"/>
      <c r="OP121" s="234"/>
      <c r="OQ121" s="189">
        <f t="shared" si="276"/>
        <v>0</v>
      </c>
      <c r="OR121" s="242"/>
      <c r="OS121" s="234"/>
      <c r="OT121" s="234"/>
      <c r="OU121" s="189">
        <f t="shared" si="301"/>
        <v>0</v>
      </c>
      <c r="OV121" s="242"/>
      <c r="OW121" s="234"/>
      <c r="OX121" s="234"/>
      <c r="OY121" s="189">
        <f t="shared" si="302"/>
        <v>0</v>
      </c>
      <c r="OZ121" s="242"/>
      <c r="PA121" s="234"/>
      <c r="PB121" s="234"/>
      <c r="PC121" s="189">
        <f t="shared" si="303"/>
        <v>0</v>
      </c>
      <c r="PD121" s="242"/>
      <c r="PE121" s="234"/>
      <c r="PF121" s="234"/>
      <c r="PG121" s="189">
        <f t="shared" si="304"/>
        <v>0</v>
      </c>
      <c r="PH121" s="242"/>
      <c r="PI121" s="234"/>
      <c r="PJ121" s="234"/>
      <c r="PK121" s="189">
        <f t="shared" si="305"/>
        <v>0</v>
      </c>
      <c r="PL121" s="242"/>
      <c r="PM121" s="234"/>
      <c r="PN121" s="234"/>
      <c r="PO121" s="189">
        <f t="shared" si="306"/>
        <v>0</v>
      </c>
      <c r="PP121" s="242"/>
      <c r="PQ121" s="234"/>
      <c r="PR121" s="234"/>
      <c r="PS121" s="189">
        <f t="shared" si="307"/>
        <v>0</v>
      </c>
      <c r="PT121" s="242"/>
      <c r="PU121" s="234"/>
      <c r="PV121" s="234"/>
      <c r="PW121" s="189">
        <f t="shared" si="308"/>
        <v>0</v>
      </c>
      <c r="PX121" s="242"/>
      <c r="PY121" s="234"/>
      <c r="PZ121" s="234"/>
      <c r="QA121" s="189">
        <f t="shared" si="309"/>
        <v>0</v>
      </c>
      <c r="QB121" s="242"/>
      <c r="QC121" s="234"/>
      <c r="QD121" s="234"/>
      <c r="QE121" s="189">
        <f t="shared" si="310"/>
        <v>0</v>
      </c>
      <c r="QF121" s="242"/>
      <c r="QG121" s="234"/>
      <c r="QH121" s="234"/>
      <c r="QI121" s="189">
        <f t="shared" si="311"/>
        <v>0</v>
      </c>
      <c r="QJ121" s="242"/>
      <c r="QK121" s="234"/>
      <c r="QL121" s="234"/>
      <c r="QM121" s="189">
        <f t="shared" si="312"/>
        <v>0</v>
      </c>
      <c r="QN121" s="242"/>
      <c r="QO121" s="234"/>
      <c r="QP121" s="234"/>
      <c r="QQ121" s="189">
        <f t="shared" si="313"/>
        <v>0</v>
      </c>
      <c r="QR121" s="242"/>
      <c r="QS121" s="203"/>
      <c r="QT121" s="234"/>
      <c r="QU121" s="189">
        <f t="shared" si="314"/>
        <v>0</v>
      </c>
      <c r="QV121" s="242"/>
      <c r="QW121" s="203"/>
      <c r="QX121" s="234"/>
      <c r="QY121" s="189">
        <f t="shared" si="315"/>
        <v>0</v>
      </c>
      <c r="QZ121" s="242"/>
      <c r="RA121" s="203"/>
      <c r="RB121" s="234"/>
      <c r="RC121" s="189">
        <f t="shared" si="316"/>
        <v>0</v>
      </c>
      <c r="RD121" s="242"/>
      <c r="RE121" s="203"/>
      <c r="RF121" s="234"/>
      <c r="RG121" s="189">
        <f t="shared" si="317"/>
        <v>0</v>
      </c>
      <c r="RH121" s="242"/>
      <c r="RI121" s="203"/>
      <c r="RJ121" s="234"/>
      <c r="RK121" s="189">
        <f t="shared" si="318"/>
        <v>0</v>
      </c>
      <c r="RL121" s="242"/>
      <c r="RM121" s="203"/>
      <c r="RN121" s="234"/>
      <c r="RO121" s="189">
        <f t="shared" si="319"/>
        <v>0</v>
      </c>
      <c r="RP121" s="242"/>
      <c r="RQ121" s="203"/>
      <c r="RR121" s="234"/>
      <c r="RS121" s="189">
        <f t="shared" si="320"/>
        <v>0</v>
      </c>
      <c r="RT121" s="242"/>
      <c r="RU121" s="203"/>
      <c r="RV121" s="234"/>
      <c r="RW121" s="189">
        <f t="shared" si="321"/>
        <v>0</v>
      </c>
      <c r="RX121" s="242"/>
      <c r="RY121" s="203"/>
      <c r="RZ121" s="234"/>
      <c r="SA121" s="189">
        <f t="shared" si="253"/>
        <v>0</v>
      </c>
      <c r="SB121" s="242"/>
      <c r="SC121" s="203"/>
      <c r="SD121" s="234"/>
      <c r="SE121" s="189">
        <f t="shared" si="328"/>
        <v>0</v>
      </c>
      <c r="SF121" s="242"/>
      <c r="SG121" s="203"/>
      <c r="SH121" s="234"/>
      <c r="SI121" s="189">
        <f t="shared" si="329"/>
        <v>0</v>
      </c>
      <c r="SJ121" s="242"/>
      <c r="SK121" s="203"/>
      <c r="SL121" s="234"/>
      <c r="SM121" s="189">
        <f t="shared" si="330"/>
        <v>0</v>
      </c>
      <c r="SN121" s="242"/>
      <c r="SO121" s="203"/>
      <c r="SP121" s="234"/>
      <c r="SQ121" s="189">
        <f t="shared" si="331"/>
        <v>0</v>
      </c>
      <c r="SR121" s="242"/>
      <c r="SS121" s="203"/>
      <c r="ST121" s="234"/>
      <c r="SU121" s="189">
        <f t="shared" si="332"/>
        <v>0</v>
      </c>
      <c r="SV121" s="242"/>
      <c r="SW121" s="203"/>
      <c r="SX121" s="234"/>
      <c r="SY121" s="189">
        <f t="shared" si="333"/>
        <v>0</v>
      </c>
      <c r="SZ121" s="242"/>
      <c r="TA121" s="203"/>
      <c r="TB121" s="234"/>
      <c r="TC121" s="189">
        <f t="shared" si="334"/>
        <v>0</v>
      </c>
      <c r="TD121" s="242"/>
      <c r="TE121" s="204">
        <f t="shared" si="261"/>
        <v>0</v>
      </c>
      <c r="TF121" s="205">
        <f t="shared" si="262"/>
        <v>0</v>
      </c>
      <c r="TG121" s="123"/>
      <c r="TH121" s="204">
        <f t="shared" si="263"/>
        <v>0</v>
      </c>
      <c r="TI121" s="205">
        <f t="shared" si="264"/>
        <v>0</v>
      </c>
      <c r="TJ121" s="124"/>
      <c r="TK121" s="204">
        <f t="shared" si="265"/>
        <v>0</v>
      </c>
      <c r="TL121" s="205">
        <f t="shared" si="266"/>
        <v>0</v>
      </c>
      <c r="TM121" s="124"/>
      <c r="TN121" s="204">
        <f t="shared" si="267"/>
        <v>0</v>
      </c>
      <c r="TO121" s="205">
        <f t="shared" si="268"/>
        <v>0</v>
      </c>
    </row>
    <row r="122" spans="1:535" ht="24" hidden="1" customHeight="1" x14ac:dyDescent="0.45">
      <c r="A122" s="207">
        <v>118</v>
      </c>
      <c r="B122" s="217" t="s">
        <v>405</v>
      </c>
      <c r="C122" s="222" t="s">
        <v>122</v>
      </c>
      <c r="D122" s="211">
        <v>0</v>
      </c>
      <c r="E122" s="223"/>
      <c r="F122" s="224"/>
      <c r="G122" s="211">
        <f t="shared" si="335"/>
        <v>0</v>
      </c>
      <c r="H122" s="225"/>
      <c r="I122" s="223"/>
      <c r="J122" s="224"/>
      <c r="K122" s="211">
        <v>0</v>
      </c>
      <c r="L122" s="225"/>
      <c r="M122" s="223"/>
      <c r="N122" s="224"/>
      <c r="O122" s="211">
        <v>0</v>
      </c>
      <c r="P122" s="226"/>
      <c r="Q122" s="223"/>
      <c r="R122" s="224"/>
      <c r="S122" s="211">
        <v>0</v>
      </c>
      <c r="T122" s="225"/>
      <c r="U122" s="227"/>
      <c r="V122" s="246"/>
      <c r="W122" s="165">
        <f t="shared" si="298"/>
        <v>0</v>
      </c>
      <c r="X122" s="229"/>
      <c r="Y122" s="229"/>
      <c r="Z122" s="165">
        <f t="shared" si="162"/>
        <v>0</v>
      </c>
      <c r="AA122" s="137"/>
      <c r="AB122" s="138"/>
      <c r="AC122" s="169">
        <f t="shared" si="163"/>
        <v>0</v>
      </c>
      <c r="AD122" s="137"/>
      <c r="AE122" s="138"/>
      <c r="AF122" s="169">
        <f t="shared" si="164"/>
        <v>0</v>
      </c>
      <c r="AG122" s="138"/>
      <c r="AH122" s="138"/>
      <c r="AI122" s="170">
        <f t="shared" si="165"/>
        <v>0</v>
      </c>
      <c r="AJ122" s="137"/>
      <c r="AK122" s="137"/>
      <c r="AL122" s="141"/>
      <c r="AM122" s="172">
        <f t="shared" si="166"/>
        <v>0</v>
      </c>
      <c r="AN122" s="137"/>
      <c r="AO122" s="141"/>
      <c r="AP122" s="141"/>
      <c r="AQ122" s="172">
        <f t="shared" si="167"/>
        <v>0</v>
      </c>
      <c r="AR122" s="141"/>
      <c r="AS122" s="137"/>
      <c r="AT122" s="141"/>
      <c r="AU122" s="172">
        <f t="shared" si="168"/>
        <v>0</v>
      </c>
      <c r="AV122" s="138"/>
      <c r="AW122" s="138"/>
      <c r="AX122" s="138"/>
      <c r="AY122" s="169">
        <f t="shared" si="169"/>
        <v>0</v>
      </c>
      <c r="AZ122" s="138"/>
      <c r="BA122" s="138"/>
      <c r="BB122" s="169">
        <f t="shared" si="170"/>
        <v>0</v>
      </c>
      <c r="BC122" s="138"/>
      <c r="BD122" s="138"/>
      <c r="BE122" s="169">
        <f t="shared" si="171"/>
        <v>0</v>
      </c>
      <c r="BF122" s="138"/>
      <c r="BG122" s="138"/>
      <c r="BH122" s="174">
        <f t="shared" si="152"/>
        <v>0</v>
      </c>
      <c r="BI122" s="138"/>
      <c r="BJ122" s="138"/>
      <c r="BK122" s="174">
        <f t="shared" si="172"/>
        <v>0</v>
      </c>
      <c r="BL122" s="138"/>
      <c r="BM122" s="138"/>
      <c r="BN122" s="174">
        <f t="shared" si="173"/>
        <v>0</v>
      </c>
      <c r="BO122" s="138"/>
      <c r="BP122" s="138"/>
      <c r="BQ122" s="174">
        <f t="shared" si="174"/>
        <v>0</v>
      </c>
      <c r="BR122" s="138"/>
      <c r="BS122" s="138"/>
      <c r="BT122" s="174">
        <f t="shared" si="323"/>
        <v>0</v>
      </c>
      <c r="BU122" s="138"/>
      <c r="BV122" s="138"/>
      <c r="BW122" s="174">
        <f t="shared" si="175"/>
        <v>0</v>
      </c>
      <c r="BX122" s="138"/>
      <c r="BY122" s="138"/>
      <c r="BZ122" s="174">
        <f t="shared" si="176"/>
        <v>0</v>
      </c>
      <c r="CA122" s="138"/>
      <c r="CB122" s="138"/>
      <c r="CC122" s="175">
        <f t="shared" si="177"/>
        <v>0</v>
      </c>
      <c r="CD122" s="141"/>
      <c r="CE122" s="141"/>
      <c r="CF122" s="176">
        <f t="shared" si="178"/>
        <v>0</v>
      </c>
      <c r="CG122" s="141"/>
      <c r="CH122" s="141"/>
      <c r="CI122" s="176">
        <f t="shared" si="179"/>
        <v>0</v>
      </c>
      <c r="CJ122" s="141"/>
      <c r="CK122" s="141"/>
      <c r="CL122" s="177">
        <f t="shared" si="180"/>
        <v>0</v>
      </c>
      <c r="CM122" s="141"/>
      <c r="CN122" s="141"/>
      <c r="CO122" s="141"/>
      <c r="CP122" s="177">
        <f t="shared" si="181"/>
        <v>0</v>
      </c>
      <c r="CQ122" s="141"/>
      <c r="CR122" s="141"/>
      <c r="CS122" s="141"/>
      <c r="CT122" s="176">
        <f t="shared" si="182"/>
        <v>0</v>
      </c>
      <c r="CU122" s="230"/>
      <c r="CV122" s="141"/>
      <c r="CW122" s="141"/>
      <c r="CX122" s="176">
        <f t="shared" si="183"/>
        <v>0</v>
      </c>
      <c r="CY122" s="141"/>
      <c r="CZ122" s="141"/>
      <c r="DA122" s="141"/>
      <c r="DB122" s="176">
        <f t="shared" si="153"/>
        <v>0</v>
      </c>
      <c r="DC122" s="141"/>
      <c r="DD122" s="141"/>
      <c r="DE122" s="175">
        <f t="shared" si="184"/>
        <v>0</v>
      </c>
      <c r="DF122" s="179"/>
      <c r="DG122" s="141"/>
      <c r="DH122" s="141"/>
      <c r="DI122" s="176">
        <f t="shared" si="185"/>
        <v>0</v>
      </c>
      <c r="DJ122" s="180"/>
      <c r="DK122" s="180"/>
      <c r="DL122" s="176">
        <f t="shared" si="186"/>
        <v>0</v>
      </c>
      <c r="DM122" s="141"/>
      <c r="DN122" s="141"/>
      <c r="DO122" s="177">
        <f t="shared" si="187"/>
        <v>0</v>
      </c>
      <c r="DP122" s="137"/>
      <c r="DQ122" s="141"/>
      <c r="DR122" s="141"/>
      <c r="DS122" s="177">
        <f t="shared" si="188"/>
        <v>0</v>
      </c>
      <c r="DT122" s="137"/>
      <c r="DU122" s="141"/>
      <c r="DV122" s="141"/>
      <c r="DW122" s="177">
        <f t="shared" si="189"/>
        <v>0</v>
      </c>
      <c r="DX122" s="141"/>
      <c r="DY122" s="141"/>
      <c r="DZ122" s="177">
        <f t="shared" si="190"/>
        <v>0</v>
      </c>
      <c r="EA122" s="138"/>
      <c r="EB122" s="138"/>
      <c r="EC122" s="175">
        <f t="shared" si="299"/>
        <v>0</v>
      </c>
      <c r="ED122" s="137"/>
      <c r="EE122" s="138"/>
      <c r="EF122" s="138"/>
      <c r="EG122" s="174">
        <f t="shared" si="192"/>
        <v>0</v>
      </c>
      <c r="EH122" s="138"/>
      <c r="EI122" s="138"/>
      <c r="EJ122" s="174">
        <f t="shared" si="193"/>
        <v>0</v>
      </c>
      <c r="EK122" s="231"/>
      <c r="EL122" s="231"/>
      <c r="EM122" s="182">
        <f t="shared" si="194"/>
        <v>0</v>
      </c>
      <c r="EN122" s="137"/>
      <c r="EO122" s="231"/>
      <c r="EP122" s="231"/>
      <c r="EQ122" s="182">
        <f t="shared" si="195"/>
        <v>0</v>
      </c>
      <c r="ER122" s="232"/>
      <c r="ES122" s="232"/>
      <c r="ET122" s="184">
        <f t="shared" si="196"/>
        <v>0</v>
      </c>
      <c r="EU122" s="137"/>
      <c r="EV122" s="232"/>
      <c r="EW122" s="232"/>
      <c r="EX122" s="184">
        <f t="shared" si="197"/>
        <v>0</v>
      </c>
      <c r="EY122" s="233"/>
      <c r="EZ122" s="231"/>
      <c r="FA122" s="231"/>
      <c r="FB122" s="184">
        <f t="shared" si="198"/>
        <v>0</v>
      </c>
      <c r="FC122" s="231"/>
      <c r="FD122" s="231"/>
      <c r="FE122" s="182">
        <f t="shared" si="199"/>
        <v>0</v>
      </c>
      <c r="FF122" s="231"/>
      <c r="FG122" s="231"/>
      <c r="FH122" s="182">
        <f t="shared" si="200"/>
        <v>0</v>
      </c>
      <c r="FI122" s="231"/>
      <c r="FJ122" s="231"/>
      <c r="FK122" s="182">
        <f t="shared" si="201"/>
        <v>0</v>
      </c>
      <c r="FL122" s="231"/>
      <c r="FM122" s="231"/>
      <c r="FN122" s="182">
        <f t="shared" si="202"/>
        <v>0</v>
      </c>
      <c r="FO122" s="137"/>
      <c r="FP122" s="231"/>
      <c r="FQ122" s="231"/>
      <c r="FR122" s="182">
        <f t="shared" si="203"/>
        <v>0</v>
      </c>
      <c r="FS122" s="137"/>
      <c r="FT122" s="231"/>
      <c r="FU122" s="231"/>
      <c r="FV122" s="182">
        <f t="shared" si="204"/>
        <v>0</v>
      </c>
      <c r="FW122" s="137"/>
      <c r="FX122" s="231"/>
      <c r="FY122" s="231"/>
      <c r="FZ122" s="182">
        <f t="shared" si="205"/>
        <v>0</v>
      </c>
      <c r="GA122" s="231"/>
      <c r="GB122" s="231"/>
      <c r="GC122" s="182">
        <f t="shared" si="206"/>
        <v>0</v>
      </c>
      <c r="GD122" s="231"/>
      <c r="GE122" s="231"/>
      <c r="GF122" s="188">
        <f t="shared" si="300"/>
        <v>0</v>
      </c>
      <c r="GG122" s="137"/>
      <c r="GH122" s="231"/>
      <c r="GI122" s="231"/>
      <c r="GJ122" s="188">
        <f t="shared" si="269"/>
        <v>0</v>
      </c>
      <c r="GK122" s="137"/>
      <c r="GL122" s="231"/>
      <c r="GM122" s="231"/>
      <c r="GN122" s="182">
        <f t="shared" si="270"/>
        <v>0</v>
      </c>
      <c r="GO122" s="231"/>
      <c r="GP122" s="231"/>
      <c r="GQ122" s="182">
        <f t="shared" si="208"/>
        <v>0</v>
      </c>
      <c r="GR122" s="231"/>
      <c r="GS122" s="231"/>
      <c r="GT122" s="182">
        <f t="shared" si="209"/>
        <v>0</v>
      </c>
      <c r="GU122" s="231"/>
      <c r="GV122" s="231"/>
      <c r="GW122" s="182">
        <f t="shared" si="210"/>
        <v>0</v>
      </c>
      <c r="GX122" s="231"/>
      <c r="GY122" s="231"/>
      <c r="GZ122" s="182">
        <f t="shared" si="211"/>
        <v>0</v>
      </c>
      <c r="HA122" s="138"/>
      <c r="HB122" s="231"/>
      <c r="HC122" s="182">
        <f t="shared" si="212"/>
        <v>0</v>
      </c>
      <c r="HD122" s="138"/>
      <c r="HE122" s="231"/>
      <c r="HF122" s="182">
        <f t="shared" si="213"/>
        <v>0</v>
      </c>
      <c r="HG122" s="231"/>
      <c r="HH122" s="231"/>
      <c r="HI122" s="182">
        <f t="shared" si="154"/>
        <v>0</v>
      </c>
      <c r="HJ122" s="231"/>
      <c r="HK122" s="231"/>
      <c r="HL122" s="182">
        <f t="shared" si="155"/>
        <v>0</v>
      </c>
      <c r="HM122" s="137"/>
      <c r="HN122" s="231"/>
      <c r="HO122" s="231"/>
      <c r="HP122" s="182">
        <f t="shared" si="214"/>
        <v>0</v>
      </c>
      <c r="HQ122" s="231"/>
      <c r="HR122" s="231"/>
      <c r="HS122" s="231"/>
      <c r="HT122" s="182">
        <f t="shared" si="215"/>
        <v>0</v>
      </c>
      <c r="HU122" s="231"/>
      <c r="HV122" s="231"/>
      <c r="HW122" s="231"/>
      <c r="HX122" s="182">
        <f t="shared" si="216"/>
        <v>0</v>
      </c>
      <c r="HY122" s="231"/>
      <c r="HZ122" s="231"/>
      <c r="IA122" s="182">
        <f t="shared" si="217"/>
        <v>0</v>
      </c>
      <c r="IB122" s="231"/>
      <c r="IC122" s="231"/>
      <c r="ID122" s="182">
        <f t="shared" si="218"/>
        <v>0</v>
      </c>
      <c r="IE122" s="138"/>
      <c r="IF122" s="138"/>
      <c r="IG122" s="175">
        <f t="shared" si="219"/>
        <v>0</v>
      </c>
      <c r="IH122" s="137"/>
      <c r="II122" s="138"/>
      <c r="IJ122" s="138"/>
      <c r="IK122" s="175">
        <f t="shared" si="220"/>
        <v>0</v>
      </c>
      <c r="IL122" s="137"/>
      <c r="IM122" s="231"/>
      <c r="IN122" s="231"/>
      <c r="IO122" s="182">
        <f t="shared" si="221"/>
        <v>0</v>
      </c>
      <c r="IP122" s="231"/>
      <c r="IQ122" s="231"/>
      <c r="IR122" s="182">
        <f t="shared" si="156"/>
        <v>0</v>
      </c>
      <c r="IS122" s="231"/>
      <c r="IT122" s="231"/>
      <c r="IU122" s="182">
        <f t="shared" si="157"/>
        <v>0</v>
      </c>
      <c r="IV122" s="231"/>
      <c r="IW122" s="231"/>
      <c r="IX122" s="182">
        <f t="shared" si="158"/>
        <v>0</v>
      </c>
      <c r="IY122" s="234"/>
      <c r="IZ122" s="234"/>
      <c r="JA122" s="189">
        <f t="shared" si="159"/>
        <v>0</v>
      </c>
      <c r="JB122" s="234"/>
      <c r="JC122" s="234"/>
      <c r="JD122" s="189">
        <f t="shared" si="222"/>
        <v>0</v>
      </c>
      <c r="JE122" s="234"/>
      <c r="JF122" s="234"/>
      <c r="JG122" s="189">
        <f t="shared" si="223"/>
        <v>0</v>
      </c>
      <c r="JH122" s="141"/>
      <c r="JI122" s="141"/>
      <c r="JJ122" s="190">
        <f t="shared" si="224"/>
        <v>0</v>
      </c>
      <c r="JK122" s="137"/>
      <c r="JL122" s="141"/>
      <c r="JM122" s="141"/>
      <c r="JN122" s="190">
        <f t="shared" si="225"/>
        <v>0</v>
      </c>
      <c r="JO122" s="137"/>
      <c r="JP122" s="235"/>
      <c r="JQ122" s="235"/>
      <c r="JR122" s="191">
        <f t="shared" si="226"/>
        <v>0</v>
      </c>
      <c r="JS122" s="155"/>
      <c r="JT122" s="236"/>
      <c r="JU122" s="236"/>
      <c r="JV122" s="194">
        <f t="shared" si="227"/>
        <v>0</v>
      </c>
      <c r="JW122" s="235"/>
      <c r="JX122" s="235"/>
      <c r="JY122" s="194">
        <f t="shared" si="228"/>
        <v>0</v>
      </c>
      <c r="JZ122" s="138"/>
      <c r="KA122" s="138"/>
      <c r="KB122" s="190">
        <f t="shared" si="229"/>
        <v>0</v>
      </c>
      <c r="KC122" s="155"/>
      <c r="KD122" s="138"/>
      <c r="KE122" s="138"/>
      <c r="KF122" s="190">
        <f t="shared" si="230"/>
        <v>0</v>
      </c>
      <c r="KG122" s="234"/>
      <c r="KH122" s="234"/>
      <c r="KI122" s="191">
        <f t="shared" si="231"/>
        <v>0</v>
      </c>
      <c r="KJ122" s="155"/>
      <c r="KK122" s="234"/>
      <c r="KL122" s="234"/>
      <c r="KM122" s="191">
        <f t="shared" si="232"/>
        <v>0</v>
      </c>
      <c r="KN122" s="155"/>
      <c r="KO122" s="234"/>
      <c r="KP122" s="234"/>
      <c r="KQ122" s="191">
        <f t="shared" si="233"/>
        <v>0</v>
      </c>
      <c r="KR122" s="138"/>
      <c r="KS122" s="138"/>
      <c r="KT122" s="174">
        <f t="shared" si="234"/>
        <v>0</v>
      </c>
      <c r="KU122" s="138"/>
      <c r="KV122" s="138"/>
      <c r="KW122" s="138"/>
      <c r="KX122" s="194">
        <f t="shared" si="235"/>
        <v>0</v>
      </c>
      <c r="KY122" s="236"/>
      <c r="KZ122" s="236"/>
      <c r="LA122" s="236"/>
      <c r="LB122" s="194">
        <f t="shared" si="236"/>
        <v>0</v>
      </c>
      <c r="LC122" s="236"/>
      <c r="LD122" s="236"/>
      <c r="LE122" s="194">
        <f t="shared" si="160"/>
        <v>0</v>
      </c>
      <c r="LF122" s="138"/>
      <c r="LG122" s="138"/>
      <c r="LH122" s="174">
        <f t="shared" si="161"/>
        <v>0</v>
      </c>
      <c r="LI122" s="237"/>
      <c r="LJ122" s="237"/>
      <c r="LK122" s="196">
        <f t="shared" si="237"/>
        <v>0</v>
      </c>
      <c r="LL122" s="138"/>
      <c r="LM122" s="138"/>
      <c r="LN122" s="138"/>
      <c r="LO122" s="174">
        <f t="shared" si="238"/>
        <v>0</v>
      </c>
      <c r="LP122" s="138"/>
      <c r="LQ122" s="138"/>
      <c r="LR122" s="138"/>
      <c r="LS122" s="174">
        <f t="shared" si="239"/>
        <v>0</v>
      </c>
      <c r="LT122" s="238"/>
      <c r="LU122" s="138"/>
      <c r="LV122" s="138"/>
      <c r="LW122" s="174">
        <f t="shared" si="240"/>
        <v>0</v>
      </c>
      <c r="LX122" s="238"/>
      <c r="LY122" s="138"/>
      <c r="LZ122" s="138"/>
      <c r="MA122" s="174">
        <f t="shared" si="241"/>
        <v>0</v>
      </c>
      <c r="MB122" s="238"/>
      <c r="MC122" s="138"/>
      <c r="MD122" s="138"/>
      <c r="ME122" s="174">
        <f t="shared" si="242"/>
        <v>0</v>
      </c>
      <c r="MF122" s="238"/>
      <c r="MG122" s="231"/>
      <c r="MH122" s="231"/>
      <c r="MI122" s="182">
        <f t="shared" si="243"/>
        <v>0</v>
      </c>
      <c r="MJ122" s="239"/>
      <c r="MK122" s="231"/>
      <c r="ML122" s="231"/>
      <c r="MM122" s="182">
        <f t="shared" si="244"/>
        <v>0</v>
      </c>
      <c r="MN122" s="239"/>
      <c r="MO122" s="138"/>
      <c r="MP122" s="138"/>
      <c r="MQ122" s="174">
        <f t="shared" si="245"/>
        <v>0</v>
      </c>
      <c r="MR122" s="238"/>
      <c r="MS122" s="138"/>
      <c r="MT122" s="138"/>
      <c r="MU122" s="174">
        <f t="shared" si="246"/>
        <v>0</v>
      </c>
      <c r="MV122" s="238"/>
      <c r="MW122" s="138"/>
      <c r="MX122" s="138"/>
      <c r="MY122" s="174">
        <f t="shared" si="247"/>
        <v>0</v>
      </c>
      <c r="MZ122" s="238"/>
      <c r="NA122" s="240"/>
      <c r="NB122" s="240"/>
      <c r="NC122" s="201">
        <f t="shared" si="271"/>
        <v>0</v>
      </c>
      <c r="ND122" s="241"/>
      <c r="NE122" s="240"/>
      <c r="NF122" s="240"/>
      <c r="NG122" s="201">
        <f t="shared" si="324"/>
        <v>0</v>
      </c>
      <c r="NH122" s="241"/>
      <c r="NI122" s="240"/>
      <c r="NJ122" s="240"/>
      <c r="NK122" s="201">
        <f t="shared" si="325"/>
        <v>0</v>
      </c>
      <c r="NL122" s="241"/>
      <c r="NM122" s="240"/>
      <c r="NN122" s="240"/>
      <c r="NO122" s="201">
        <f t="shared" si="326"/>
        <v>0</v>
      </c>
      <c r="NP122" s="241"/>
      <c r="NQ122" s="234"/>
      <c r="NR122" s="234"/>
      <c r="NS122" s="189">
        <f t="shared" si="327"/>
        <v>0</v>
      </c>
      <c r="NT122" s="242"/>
      <c r="NU122" s="234"/>
      <c r="NV122" s="234"/>
      <c r="NW122" s="189">
        <f t="shared" si="248"/>
        <v>0</v>
      </c>
      <c r="NX122" s="242"/>
      <c r="NY122" s="234"/>
      <c r="NZ122" s="234"/>
      <c r="OA122" s="189">
        <f t="shared" si="249"/>
        <v>0</v>
      </c>
      <c r="OB122" s="242"/>
      <c r="OC122" s="234"/>
      <c r="OD122" s="234"/>
      <c r="OE122" s="189">
        <f t="shared" si="250"/>
        <v>0</v>
      </c>
      <c r="OF122" s="242"/>
      <c r="OG122" s="234"/>
      <c r="OH122" s="234"/>
      <c r="OI122" s="189">
        <f t="shared" si="251"/>
        <v>0</v>
      </c>
      <c r="OJ122" s="242"/>
      <c r="OK122" s="234"/>
      <c r="OL122" s="234"/>
      <c r="OM122" s="189">
        <f t="shared" si="252"/>
        <v>0</v>
      </c>
      <c r="ON122" s="242"/>
      <c r="OO122" s="234"/>
      <c r="OP122" s="234"/>
      <c r="OQ122" s="189">
        <f t="shared" si="276"/>
        <v>0</v>
      </c>
      <c r="OR122" s="242"/>
      <c r="OS122" s="234"/>
      <c r="OT122" s="234"/>
      <c r="OU122" s="189">
        <f t="shared" si="301"/>
        <v>0</v>
      </c>
      <c r="OV122" s="242"/>
      <c r="OW122" s="234"/>
      <c r="OX122" s="234"/>
      <c r="OY122" s="189">
        <f t="shared" si="302"/>
        <v>0</v>
      </c>
      <c r="OZ122" s="242"/>
      <c r="PA122" s="234"/>
      <c r="PB122" s="234"/>
      <c r="PC122" s="189">
        <f t="shared" si="303"/>
        <v>0</v>
      </c>
      <c r="PD122" s="242"/>
      <c r="PE122" s="234"/>
      <c r="PF122" s="234"/>
      <c r="PG122" s="189">
        <f t="shared" si="304"/>
        <v>0</v>
      </c>
      <c r="PH122" s="242"/>
      <c r="PI122" s="234"/>
      <c r="PJ122" s="234"/>
      <c r="PK122" s="189">
        <f t="shared" si="305"/>
        <v>0</v>
      </c>
      <c r="PL122" s="242"/>
      <c r="PM122" s="234"/>
      <c r="PN122" s="234"/>
      <c r="PO122" s="189">
        <f t="shared" si="306"/>
        <v>0</v>
      </c>
      <c r="PP122" s="242"/>
      <c r="PQ122" s="234"/>
      <c r="PR122" s="234"/>
      <c r="PS122" s="189">
        <f t="shared" si="307"/>
        <v>0</v>
      </c>
      <c r="PT122" s="242"/>
      <c r="PU122" s="234"/>
      <c r="PV122" s="234"/>
      <c r="PW122" s="189">
        <f t="shared" si="308"/>
        <v>0</v>
      </c>
      <c r="PX122" s="242"/>
      <c r="PY122" s="234"/>
      <c r="PZ122" s="234"/>
      <c r="QA122" s="189">
        <f t="shared" si="309"/>
        <v>0</v>
      </c>
      <c r="QB122" s="242"/>
      <c r="QC122" s="234"/>
      <c r="QD122" s="234"/>
      <c r="QE122" s="189">
        <f t="shared" si="310"/>
        <v>0</v>
      </c>
      <c r="QF122" s="242"/>
      <c r="QG122" s="234"/>
      <c r="QH122" s="234"/>
      <c r="QI122" s="189">
        <f t="shared" si="311"/>
        <v>0</v>
      </c>
      <c r="QJ122" s="242"/>
      <c r="QK122" s="234"/>
      <c r="QL122" s="234"/>
      <c r="QM122" s="189">
        <f t="shared" si="312"/>
        <v>0</v>
      </c>
      <c r="QN122" s="242"/>
      <c r="QO122" s="234"/>
      <c r="QP122" s="234"/>
      <c r="QQ122" s="189">
        <f t="shared" si="313"/>
        <v>0</v>
      </c>
      <c r="QR122" s="242"/>
      <c r="QS122" s="203"/>
      <c r="QT122" s="234"/>
      <c r="QU122" s="189">
        <f t="shared" si="314"/>
        <v>0</v>
      </c>
      <c r="QV122" s="242"/>
      <c r="QW122" s="203"/>
      <c r="QX122" s="234"/>
      <c r="QY122" s="189">
        <f t="shared" si="315"/>
        <v>0</v>
      </c>
      <c r="QZ122" s="242"/>
      <c r="RA122" s="203"/>
      <c r="RB122" s="234"/>
      <c r="RC122" s="189">
        <f t="shared" si="316"/>
        <v>0</v>
      </c>
      <c r="RD122" s="242"/>
      <c r="RE122" s="203"/>
      <c r="RF122" s="234"/>
      <c r="RG122" s="189">
        <f t="shared" si="317"/>
        <v>0</v>
      </c>
      <c r="RH122" s="242"/>
      <c r="RI122" s="203"/>
      <c r="RJ122" s="234"/>
      <c r="RK122" s="189">
        <f t="shared" si="318"/>
        <v>0</v>
      </c>
      <c r="RL122" s="242"/>
      <c r="RM122" s="203"/>
      <c r="RN122" s="234"/>
      <c r="RO122" s="189">
        <f t="shared" si="319"/>
        <v>0</v>
      </c>
      <c r="RP122" s="242"/>
      <c r="RQ122" s="203"/>
      <c r="RR122" s="234"/>
      <c r="RS122" s="189">
        <f t="shared" si="320"/>
        <v>0</v>
      </c>
      <c r="RT122" s="242"/>
      <c r="RU122" s="203"/>
      <c r="RV122" s="234"/>
      <c r="RW122" s="189">
        <f t="shared" si="321"/>
        <v>0</v>
      </c>
      <c r="RX122" s="242"/>
      <c r="RY122" s="203"/>
      <c r="RZ122" s="234"/>
      <c r="SA122" s="189">
        <f t="shared" si="253"/>
        <v>0</v>
      </c>
      <c r="SB122" s="242"/>
      <c r="SC122" s="203"/>
      <c r="SD122" s="234"/>
      <c r="SE122" s="189">
        <f t="shared" si="328"/>
        <v>0</v>
      </c>
      <c r="SF122" s="242"/>
      <c r="SG122" s="203"/>
      <c r="SH122" s="234"/>
      <c r="SI122" s="189">
        <f t="shared" si="329"/>
        <v>0</v>
      </c>
      <c r="SJ122" s="242"/>
      <c r="SK122" s="203"/>
      <c r="SL122" s="234"/>
      <c r="SM122" s="189">
        <f t="shared" si="330"/>
        <v>0</v>
      </c>
      <c r="SN122" s="242"/>
      <c r="SO122" s="203"/>
      <c r="SP122" s="234"/>
      <c r="SQ122" s="189">
        <f t="shared" si="331"/>
        <v>0</v>
      </c>
      <c r="SR122" s="242"/>
      <c r="SS122" s="203"/>
      <c r="ST122" s="234"/>
      <c r="SU122" s="189">
        <f t="shared" si="332"/>
        <v>0</v>
      </c>
      <c r="SV122" s="242"/>
      <c r="SW122" s="203"/>
      <c r="SX122" s="234"/>
      <c r="SY122" s="189">
        <f t="shared" si="333"/>
        <v>0</v>
      </c>
      <c r="SZ122" s="242"/>
      <c r="TA122" s="203"/>
      <c r="TB122" s="234"/>
      <c r="TC122" s="189">
        <f t="shared" si="334"/>
        <v>0</v>
      </c>
      <c r="TD122" s="242"/>
      <c r="TE122" s="204">
        <f t="shared" si="261"/>
        <v>0</v>
      </c>
      <c r="TF122" s="205">
        <f t="shared" si="262"/>
        <v>0</v>
      </c>
      <c r="TG122" s="123"/>
      <c r="TH122" s="204">
        <f t="shared" si="263"/>
        <v>0</v>
      </c>
      <c r="TI122" s="205">
        <f t="shared" si="264"/>
        <v>0</v>
      </c>
      <c r="TJ122" s="124"/>
      <c r="TK122" s="204">
        <f t="shared" si="265"/>
        <v>0</v>
      </c>
      <c r="TL122" s="205">
        <f t="shared" si="266"/>
        <v>0</v>
      </c>
      <c r="TM122" s="124"/>
      <c r="TN122" s="204">
        <f t="shared" si="267"/>
        <v>0</v>
      </c>
      <c r="TO122" s="205">
        <f t="shared" si="268"/>
        <v>0</v>
      </c>
    </row>
    <row r="123" spans="1:535" ht="28.5" hidden="1" x14ac:dyDescent="0.45">
      <c r="A123" s="207">
        <v>119</v>
      </c>
      <c r="B123" s="298" t="s">
        <v>406</v>
      </c>
      <c r="C123" s="222" t="s">
        <v>122</v>
      </c>
      <c r="D123" s="211">
        <v>0</v>
      </c>
      <c r="E123" s="223"/>
      <c r="F123" s="224"/>
      <c r="G123" s="211">
        <f t="shared" si="335"/>
        <v>0</v>
      </c>
      <c r="H123" s="225"/>
      <c r="I123" s="223"/>
      <c r="J123" s="224"/>
      <c r="K123" s="211">
        <v>0</v>
      </c>
      <c r="L123" s="225"/>
      <c r="M123" s="223"/>
      <c r="N123" s="224"/>
      <c r="O123" s="211">
        <v>0</v>
      </c>
      <c r="P123" s="226"/>
      <c r="Q123" s="223"/>
      <c r="R123" s="224"/>
      <c r="S123" s="211">
        <v>0</v>
      </c>
      <c r="T123" s="225"/>
      <c r="U123" s="227"/>
      <c r="V123" s="246"/>
      <c r="W123" s="165">
        <f>S123-V123</f>
        <v>0</v>
      </c>
      <c r="X123" s="229"/>
      <c r="Y123" s="229"/>
      <c r="Z123" s="165">
        <f t="shared" si="162"/>
        <v>0</v>
      </c>
      <c r="AA123" s="137"/>
      <c r="AB123" s="138"/>
      <c r="AC123" s="169">
        <f t="shared" si="163"/>
        <v>0</v>
      </c>
      <c r="AD123" s="137"/>
      <c r="AE123" s="138"/>
      <c r="AF123" s="169">
        <f t="shared" si="164"/>
        <v>0</v>
      </c>
      <c r="AG123" s="138"/>
      <c r="AH123" s="138"/>
      <c r="AI123" s="170">
        <f t="shared" si="165"/>
        <v>0</v>
      </c>
      <c r="AJ123" s="137"/>
      <c r="AK123" s="137"/>
      <c r="AL123" s="141"/>
      <c r="AM123" s="172">
        <f t="shared" si="166"/>
        <v>0</v>
      </c>
      <c r="AN123" s="137"/>
      <c r="AO123" s="141"/>
      <c r="AP123" s="141"/>
      <c r="AQ123" s="172">
        <f t="shared" si="167"/>
        <v>0</v>
      </c>
      <c r="AR123" s="141"/>
      <c r="AS123" s="137"/>
      <c r="AT123" s="141"/>
      <c r="AU123" s="172">
        <f t="shared" si="168"/>
        <v>0</v>
      </c>
      <c r="AV123" s="138"/>
      <c r="AW123" s="138"/>
      <c r="AX123" s="138"/>
      <c r="AY123" s="169">
        <f t="shared" si="169"/>
        <v>0</v>
      </c>
      <c r="AZ123" s="138"/>
      <c r="BA123" s="138"/>
      <c r="BB123" s="169">
        <f t="shared" si="170"/>
        <v>0</v>
      </c>
      <c r="BC123" s="138"/>
      <c r="BD123" s="138"/>
      <c r="BE123" s="169">
        <f t="shared" si="171"/>
        <v>0</v>
      </c>
      <c r="BF123" s="138"/>
      <c r="BG123" s="138"/>
      <c r="BH123" s="174">
        <f t="shared" si="152"/>
        <v>0</v>
      </c>
      <c r="BI123" s="138">
        <v>3</v>
      </c>
      <c r="BJ123" s="138">
        <v>1</v>
      </c>
      <c r="BK123" s="174">
        <f t="shared" si="172"/>
        <v>2</v>
      </c>
      <c r="BL123" s="138"/>
      <c r="BM123" s="138"/>
      <c r="BN123" s="174">
        <f t="shared" si="173"/>
        <v>2</v>
      </c>
      <c r="BO123" s="138"/>
      <c r="BP123" s="138">
        <v>1</v>
      </c>
      <c r="BQ123" s="174">
        <f t="shared" si="174"/>
        <v>1</v>
      </c>
      <c r="BR123" s="138"/>
      <c r="BS123" s="138"/>
      <c r="BT123" s="174">
        <f t="shared" si="323"/>
        <v>1</v>
      </c>
      <c r="BU123" s="138"/>
      <c r="BV123" s="138"/>
      <c r="BW123" s="174">
        <f t="shared" si="175"/>
        <v>1</v>
      </c>
      <c r="BX123" s="138"/>
      <c r="BY123" s="138"/>
      <c r="BZ123" s="174">
        <f t="shared" si="176"/>
        <v>1</v>
      </c>
      <c r="CA123" s="138"/>
      <c r="CB123" s="138"/>
      <c r="CC123" s="175">
        <f t="shared" si="177"/>
        <v>1</v>
      </c>
      <c r="CD123" s="141"/>
      <c r="CE123" s="141">
        <v>1</v>
      </c>
      <c r="CF123" s="176">
        <f t="shared" si="178"/>
        <v>0</v>
      </c>
      <c r="CG123" s="141"/>
      <c r="CH123" s="141"/>
      <c r="CI123" s="176">
        <f t="shared" si="179"/>
        <v>0</v>
      </c>
      <c r="CJ123" s="141"/>
      <c r="CK123" s="141"/>
      <c r="CL123" s="177">
        <f t="shared" si="180"/>
        <v>0</v>
      </c>
      <c r="CM123" s="141"/>
      <c r="CN123" s="141"/>
      <c r="CO123" s="141"/>
      <c r="CP123" s="177">
        <f t="shared" si="181"/>
        <v>0</v>
      </c>
      <c r="CQ123" s="141"/>
      <c r="CR123" s="141"/>
      <c r="CS123" s="141"/>
      <c r="CT123" s="176">
        <f t="shared" si="182"/>
        <v>0</v>
      </c>
      <c r="CU123" s="230"/>
      <c r="CV123" s="141"/>
      <c r="CW123" s="141"/>
      <c r="CX123" s="176">
        <f t="shared" si="183"/>
        <v>0</v>
      </c>
      <c r="CY123" s="141"/>
      <c r="CZ123" s="141"/>
      <c r="DA123" s="141"/>
      <c r="DB123" s="176">
        <f t="shared" si="153"/>
        <v>0</v>
      </c>
      <c r="DC123" s="141"/>
      <c r="DD123" s="141"/>
      <c r="DE123" s="175">
        <f t="shared" si="184"/>
        <v>0</v>
      </c>
      <c r="DF123" s="179"/>
      <c r="DG123" s="141">
        <v>3</v>
      </c>
      <c r="DH123" s="141">
        <v>1</v>
      </c>
      <c r="DI123" s="176">
        <f t="shared" si="185"/>
        <v>2</v>
      </c>
      <c r="DJ123" s="180"/>
      <c r="DK123" s="180"/>
      <c r="DL123" s="176">
        <f t="shared" si="186"/>
        <v>2</v>
      </c>
      <c r="DM123" s="141"/>
      <c r="DN123" s="141"/>
      <c r="DO123" s="177">
        <f t="shared" si="187"/>
        <v>2</v>
      </c>
      <c r="DP123" s="137"/>
      <c r="DQ123" s="141"/>
      <c r="DR123" s="141"/>
      <c r="DS123" s="177">
        <f>DO123+DQ123-DR123</f>
        <v>2</v>
      </c>
      <c r="DT123" s="137"/>
      <c r="DU123" s="141"/>
      <c r="DV123" s="141"/>
      <c r="DW123" s="177">
        <f>DS123+DU123-DV123</f>
        <v>2</v>
      </c>
      <c r="DX123" s="141"/>
      <c r="DY123" s="141"/>
      <c r="DZ123" s="177">
        <f t="shared" si="190"/>
        <v>2</v>
      </c>
      <c r="EA123" s="138"/>
      <c r="EB123" s="138">
        <v>1</v>
      </c>
      <c r="EC123" s="175">
        <f t="shared" si="299"/>
        <v>1</v>
      </c>
      <c r="ED123" s="137"/>
      <c r="EE123" s="138"/>
      <c r="EF123" s="138"/>
      <c r="EG123" s="174">
        <f t="shared" si="192"/>
        <v>1</v>
      </c>
      <c r="EH123" s="138"/>
      <c r="EI123" s="138"/>
      <c r="EJ123" s="174">
        <f t="shared" si="193"/>
        <v>1</v>
      </c>
      <c r="EK123" s="231"/>
      <c r="EL123" s="231">
        <v>1</v>
      </c>
      <c r="EM123" s="182">
        <f t="shared" si="194"/>
        <v>0</v>
      </c>
      <c r="EN123" s="137"/>
      <c r="EO123" s="231"/>
      <c r="EP123" s="231"/>
      <c r="EQ123" s="182">
        <f t="shared" si="195"/>
        <v>0</v>
      </c>
      <c r="ER123" s="232"/>
      <c r="ES123" s="232"/>
      <c r="ET123" s="184">
        <f t="shared" si="196"/>
        <v>0</v>
      </c>
      <c r="EU123" s="137"/>
      <c r="EV123" s="232"/>
      <c r="EW123" s="232"/>
      <c r="EX123" s="184">
        <f t="shared" si="197"/>
        <v>0</v>
      </c>
      <c r="EY123" s="233"/>
      <c r="EZ123" s="231"/>
      <c r="FA123" s="231"/>
      <c r="FB123" s="184">
        <f t="shared" si="198"/>
        <v>0</v>
      </c>
      <c r="FC123" s="231">
        <v>3</v>
      </c>
      <c r="FD123" s="231">
        <v>1</v>
      </c>
      <c r="FE123" s="182">
        <f t="shared" si="199"/>
        <v>2</v>
      </c>
      <c r="FF123" s="231"/>
      <c r="FG123" s="231"/>
      <c r="FH123" s="182">
        <f t="shared" si="200"/>
        <v>2</v>
      </c>
      <c r="FI123" s="231"/>
      <c r="FJ123" s="231"/>
      <c r="FK123" s="182">
        <f>FH123+FI123-FJ123</f>
        <v>2</v>
      </c>
      <c r="FL123" s="231"/>
      <c r="FM123" s="231"/>
      <c r="FN123" s="182">
        <f>FK123+FL123-FM123</f>
        <v>2</v>
      </c>
      <c r="FO123" s="137"/>
      <c r="FP123" s="231"/>
      <c r="FQ123" s="231">
        <v>1</v>
      </c>
      <c r="FR123" s="182">
        <f t="shared" si="203"/>
        <v>1</v>
      </c>
      <c r="FS123" s="137"/>
      <c r="FT123" s="231"/>
      <c r="FU123" s="231"/>
      <c r="FV123" s="182">
        <f t="shared" si="204"/>
        <v>1</v>
      </c>
      <c r="FW123" s="137"/>
      <c r="FX123" s="231"/>
      <c r="FY123" s="231"/>
      <c r="FZ123" s="182">
        <f t="shared" si="205"/>
        <v>1</v>
      </c>
      <c r="GA123" s="231"/>
      <c r="GB123" s="231"/>
      <c r="GC123" s="182">
        <f t="shared" si="206"/>
        <v>1</v>
      </c>
      <c r="GD123" s="231"/>
      <c r="GE123" s="231"/>
      <c r="GF123" s="188">
        <f t="shared" si="300"/>
        <v>1</v>
      </c>
      <c r="GG123" s="137"/>
      <c r="GH123" s="231"/>
      <c r="GI123" s="231">
        <v>1</v>
      </c>
      <c r="GJ123" s="188">
        <f t="shared" si="269"/>
        <v>0</v>
      </c>
      <c r="GK123" s="137"/>
      <c r="GL123" s="231"/>
      <c r="GM123" s="231"/>
      <c r="GN123" s="182">
        <f t="shared" si="270"/>
        <v>0</v>
      </c>
      <c r="GO123" s="231"/>
      <c r="GP123" s="231"/>
      <c r="GQ123" s="182">
        <f t="shared" si="208"/>
        <v>0</v>
      </c>
      <c r="GR123" s="231"/>
      <c r="GS123" s="231"/>
      <c r="GT123" s="182">
        <f t="shared" si="209"/>
        <v>0</v>
      </c>
      <c r="GU123" s="231"/>
      <c r="GV123" s="231"/>
      <c r="GW123" s="182">
        <f t="shared" si="210"/>
        <v>0</v>
      </c>
      <c r="GX123" s="231">
        <v>3</v>
      </c>
      <c r="GY123" s="231">
        <v>1</v>
      </c>
      <c r="GZ123" s="182">
        <f t="shared" si="211"/>
        <v>2</v>
      </c>
      <c r="HA123" s="138"/>
      <c r="HB123" s="231"/>
      <c r="HC123" s="182">
        <f t="shared" si="212"/>
        <v>2</v>
      </c>
      <c r="HD123" s="138"/>
      <c r="HE123" s="231"/>
      <c r="HF123" s="182">
        <f t="shared" si="213"/>
        <v>2</v>
      </c>
      <c r="HG123" s="231"/>
      <c r="HH123" s="231"/>
      <c r="HI123" s="182">
        <f t="shared" si="154"/>
        <v>2</v>
      </c>
      <c r="HJ123" s="231"/>
      <c r="HK123" s="231">
        <v>1</v>
      </c>
      <c r="HL123" s="182">
        <f t="shared" si="155"/>
        <v>1</v>
      </c>
      <c r="HM123" s="137"/>
      <c r="HN123" s="231"/>
      <c r="HO123" s="231"/>
      <c r="HP123" s="182">
        <f t="shared" si="214"/>
        <v>1</v>
      </c>
      <c r="HQ123" s="231"/>
      <c r="HR123" s="231"/>
      <c r="HS123" s="231"/>
      <c r="HT123" s="182">
        <f t="shared" si="215"/>
        <v>1</v>
      </c>
      <c r="HU123" s="231"/>
      <c r="HV123" s="231"/>
      <c r="HW123" s="231"/>
      <c r="HX123" s="182">
        <f t="shared" si="216"/>
        <v>1</v>
      </c>
      <c r="HY123" s="231"/>
      <c r="HZ123" s="231">
        <v>1</v>
      </c>
      <c r="IA123" s="182">
        <f t="shared" si="217"/>
        <v>0</v>
      </c>
      <c r="IB123" s="231"/>
      <c r="IC123" s="231"/>
      <c r="ID123" s="182">
        <f t="shared" si="218"/>
        <v>0</v>
      </c>
      <c r="IE123" s="138"/>
      <c r="IF123" s="138"/>
      <c r="IG123" s="175">
        <f t="shared" si="219"/>
        <v>0</v>
      </c>
      <c r="IH123" s="137"/>
      <c r="II123" s="138"/>
      <c r="IJ123" s="138"/>
      <c r="IK123" s="175">
        <f t="shared" si="220"/>
        <v>0</v>
      </c>
      <c r="IL123" s="137"/>
      <c r="IM123" s="231"/>
      <c r="IN123" s="231"/>
      <c r="IO123" s="182">
        <f t="shared" si="221"/>
        <v>0</v>
      </c>
      <c r="IP123" s="231">
        <v>3</v>
      </c>
      <c r="IQ123" s="231">
        <v>1</v>
      </c>
      <c r="IR123" s="182">
        <f t="shared" si="156"/>
        <v>2</v>
      </c>
      <c r="IS123" s="231"/>
      <c r="IT123" s="231"/>
      <c r="IU123" s="182">
        <f t="shared" si="157"/>
        <v>2</v>
      </c>
      <c r="IV123" s="231"/>
      <c r="IW123" s="231">
        <v>1</v>
      </c>
      <c r="IX123" s="182">
        <f t="shared" si="158"/>
        <v>1</v>
      </c>
      <c r="IY123" s="234"/>
      <c r="IZ123" s="234"/>
      <c r="JA123" s="189">
        <f t="shared" si="159"/>
        <v>1</v>
      </c>
      <c r="JB123" s="234"/>
      <c r="JC123" s="234"/>
      <c r="JD123" s="189">
        <f t="shared" si="222"/>
        <v>1</v>
      </c>
      <c r="JE123" s="234"/>
      <c r="JF123" s="234"/>
      <c r="JG123" s="189">
        <f t="shared" si="223"/>
        <v>1</v>
      </c>
      <c r="JH123" s="141"/>
      <c r="JI123" s="141">
        <v>1</v>
      </c>
      <c r="JJ123" s="190">
        <f t="shared" si="224"/>
        <v>0</v>
      </c>
      <c r="JK123" s="137"/>
      <c r="JL123" s="141"/>
      <c r="JM123" s="141"/>
      <c r="JN123" s="190">
        <f t="shared" si="225"/>
        <v>0</v>
      </c>
      <c r="JO123" s="137"/>
      <c r="JP123" s="235"/>
      <c r="JQ123" s="235"/>
      <c r="JR123" s="191">
        <f t="shared" si="226"/>
        <v>0</v>
      </c>
      <c r="JS123" s="155"/>
      <c r="JT123" s="236"/>
      <c r="JU123" s="236"/>
      <c r="JV123" s="194">
        <f t="shared" si="227"/>
        <v>0</v>
      </c>
      <c r="JW123" s="235"/>
      <c r="JX123" s="235"/>
      <c r="JY123" s="194">
        <f t="shared" si="228"/>
        <v>0</v>
      </c>
      <c r="JZ123" s="138"/>
      <c r="KA123" s="138"/>
      <c r="KB123" s="190">
        <f t="shared" si="229"/>
        <v>0</v>
      </c>
      <c r="KC123" s="155"/>
      <c r="KD123" s="138"/>
      <c r="KE123" s="138"/>
      <c r="KF123" s="190">
        <f t="shared" si="230"/>
        <v>0</v>
      </c>
      <c r="KG123" s="234">
        <v>3</v>
      </c>
      <c r="KH123" s="234">
        <v>1</v>
      </c>
      <c r="KI123" s="191">
        <f t="shared" si="231"/>
        <v>2</v>
      </c>
      <c r="KJ123" s="155"/>
      <c r="KK123" s="234"/>
      <c r="KL123" s="234"/>
      <c r="KM123" s="191">
        <f t="shared" si="232"/>
        <v>2</v>
      </c>
      <c r="KN123" s="155"/>
      <c r="KO123" s="234"/>
      <c r="KP123" s="234">
        <v>1</v>
      </c>
      <c r="KQ123" s="191">
        <f t="shared" si="233"/>
        <v>1</v>
      </c>
      <c r="KR123" s="138"/>
      <c r="KS123" s="138"/>
      <c r="KT123" s="174">
        <f t="shared" si="234"/>
        <v>1</v>
      </c>
      <c r="KU123" s="138"/>
      <c r="KV123" s="138"/>
      <c r="KW123" s="138">
        <v>1</v>
      </c>
      <c r="KX123" s="194">
        <f t="shared" si="235"/>
        <v>0</v>
      </c>
      <c r="KY123" s="236"/>
      <c r="KZ123" s="236"/>
      <c r="LA123" s="236"/>
      <c r="LB123" s="194">
        <f t="shared" si="236"/>
        <v>0</v>
      </c>
      <c r="LC123" s="236"/>
      <c r="LD123" s="236"/>
      <c r="LE123" s="194">
        <f t="shared" si="160"/>
        <v>0</v>
      </c>
      <c r="LF123" s="138"/>
      <c r="LG123" s="138"/>
      <c r="LH123" s="174">
        <f t="shared" si="161"/>
        <v>0</v>
      </c>
      <c r="LI123" s="237"/>
      <c r="LJ123" s="237"/>
      <c r="LK123" s="196">
        <f t="shared" si="237"/>
        <v>0</v>
      </c>
      <c r="LL123" s="138"/>
      <c r="LM123" s="138"/>
      <c r="LN123" s="138"/>
      <c r="LO123" s="174">
        <f t="shared" si="238"/>
        <v>0</v>
      </c>
      <c r="LP123" s="138"/>
      <c r="LQ123" s="138"/>
      <c r="LR123" s="138"/>
      <c r="LS123" s="174">
        <f t="shared" si="239"/>
        <v>0</v>
      </c>
      <c r="LT123" s="238"/>
      <c r="LU123" s="138"/>
      <c r="LV123" s="138"/>
      <c r="LW123" s="174">
        <f t="shared" si="240"/>
        <v>0</v>
      </c>
      <c r="LX123" s="238"/>
      <c r="LY123" s="138"/>
      <c r="LZ123" s="138"/>
      <c r="MA123" s="174">
        <f t="shared" si="241"/>
        <v>0</v>
      </c>
      <c r="MB123" s="238"/>
      <c r="MC123" s="138">
        <v>3</v>
      </c>
      <c r="MD123" s="138">
        <v>1</v>
      </c>
      <c r="ME123" s="174">
        <f t="shared" si="242"/>
        <v>2</v>
      </c>
      <c r="MF123" s="238"/>
      <c r="MG123" s="231"/>
      <c r="MH123" s="231"/>
      <c r="MI123" s="182">
        <f t="shared" si="243"/>
        <v>2</v>
      </c>
      <c r="MJ123" s="239"/>
      <c r="MK123" s="231"/>
      <c r="ML123" s="231">
        <v>1</v>
      </c>
      <c r="MM123" s="182">
        <f t="shared" si="244"/>
        <v>1</v>
      </c>
      <c r="MN123" s="239"/>
      <c r="MO123" s="138"/>
      <c r="MP123" s="138"/>
      <c r="MQ123" s="174">
        <f t="shared" si="245"/>
        <v>1</v>
      </c>
      <c r="MR123" s="238"/>
      <c r="MS123" s="138"/>
      <c r="MT123" s="138"/>
      <c r="MU123" s="174">
        <f t="shared" si="246"/>
        <v>1</v>
      </c>
      <c r="MV123" s="238"/>
      <c r="MW123" s="138"/>
      <c r="MX123" s="138">
        <v>1</v>
      </c>
      <c r="MY123" s="174">
        <f t="shared" si="247"/>
        <v>0</v>
      </c>
      <c r="MZ123" s="238"/>
      <c r="NA123" s="240"/>
      <c r="NB123" s="240"/>
      <c r="NC123" s="201">
        <f t="shared" si="271"/>
        <v>0</v>
      </c>
      <c r="ND123" s="241"/>
      <c r="NE123" s="240"/>
      <c r="NF123" s="240"/>
      <c r="NG123" s="201">
        <f t="shared" si="324"/>
        <v>0</v>
      </c>
      <c r="NH123" s="241"/>
      <c r="NI123" s="240"/>
      <c r="NJ123" s="240"/>
      <c r="NK123" s="201">
        <f t="shared" si="325"/>
        <v>0</v>
      </c>
      <c r="NL123" s="241"/>
      <c r="NM123" s="240"/>
      <c r="NN123" s="240"/>
      <c r="NO123" s="201">
        <f t="shared" si="326"/>
        <v>0</v>
      </c>
      <c r="NP123" s="241"/>
      <c r="NQ123" s="234"/>
      <c r="NR123" s="234"/>
      <c r="NS123" s="189">
        <f t="shared" si="327"/>
        <v>0</v>
      </c>
      <c r="NT123" s="242"/>
      <c r="NU123" s="234"/>
      <c r="NV123" s="234"/>
      <c r="NW123" s="189">
        <f t="shared" si="248"/>
        <v>0</v>
      </c>
      <c r="NX123" s="242"/>
      <c r="NY123" s="234"/>
      <c r="NZ123" s="234"/>
      <c r="OA123" s="189">
        <f t="shared" si="249"/>
        <v>0</v>
      </c>
      <c r="OB123" s="242"/>
      <c r="OC123" s="234"/>
      <c r="OD123" s="234"/>
      <c r="OE123" s="189">
        <f t="shared" si="250"/>
        <v>0</v>
      </c>
      <c r="OF123" s="242"/>
      <c r="OG123" s="234"/>
      <c r="OH123" s="234"/>
      <c r="OI123" s="189">
        <f t="shared" si="251"/>
        <v>0</v>
      </c>
      <c r="OJ123" s="242"/>
      <c r="OK123" s="234">
        <v>3</v>
      </c>
      <c r="OL123" s="234">
        <v>1</v>
      </c>
      <c r="OM123" s="189">
        <f t="shared" si="252"/>
        <v>2</v>
      </c>
      <c r="ON123" s="242"/>
      <c r="OO123" s="234"/>
      <c r="OP123" s="234"/>
      <c r="OQ123" s="189">
        <f t="shared" si="276"/>
        <v>2</v>
      </c>
      <c r="OR123" s="242"/>
      <c r="OS123" s="234"/>
      <c r="OT123" s="234">
        <v>1</v>
      </c>
      <c r="OU123" s="189">
        <f t="shared" si="301"/>
        <v>1</v>
      </c>
      <c r="OV123" s="242"/>
      <c r="OW123" s="234"/>
      <c r="OX123" s="234"/>
      <c r="OY123" s="189">
        <f t="shared" si="302"/>
        <v>1</v>
      </c>
      <c r="OZ123" s="242"/>
      <c r="PA123" s="234"/>
      <c r="PB123" s="234">
        <v>1</v>
      </c>
      <c r="PC123" s="189">
        <f t="shared" si="303"/>
        <v>0</v>
      </c>
      <c r="PD123" s="242"/>
      <c r="PE123" s="234"/>
      <c r="PF123" s="234"/>
      <c r="PG123" s="189">
        <f t="shared" si="304"/>
        <v>0</v>
      </c>
      <c r="PH123" s="242"/>
      <c r="PI123" s="234"/>
      <c r="PJ123" s="234"/>
      <c r="PK123" s="189">
        <f t="shared" si="305"/>
        <v>0</v>
      </c>
      <c r="PL123" s="242"/>
      <c r="PM123" s="234"/>
      <c r="PN123" s="234"/>
      <c r="PO123" s="189">
        <f t="shared" si="306"/>
        <v>0</v>
      </c>
      <c r="PP123" s="242"/>
      <c r="PQ123" s="234"/>
      <c r="PR123" s="234"/>
      <c r="PS123" s="189">
        <f t="shared" si="307"/>
        <v>0</v>
      </c>
      <c r="PT123" s="242"/>
      <c r="PU123" s="234"/>
      <c r="PV123" s="234"/>
      <c r="PW123" s="189">
        <f t="shared" si="308"/>
        <v>0</v>
      </c>
      <c r="PX123" s="242"/>
      <c r="PY123" s="234"/>
      <c r="PZ123" s="234"/>
      <c r="QA123" s="189">
        <f t="shared" si="309"/>
        <v>0</v>
      </c>
      <c r="QB123" s="242"/>
      <c r="QC123" s="234"/>
      <c r="QD123" s="234"/>
      <c r="QE123" s="189">
        <f t="shared" si="310"/>
        <v>0</v>
      </c>
      <c r="QF123" s="242"/>
      <c r="QG123" s="234"/>
      <c r="QH123" s="234"/>
      <c r="QI123" s="189">
        <f t="shared" si="311"/>
        <v>0</v>
      </c>
      <c r="QJ123" s="242"/>
      <c r="QK123" s="234"/>
      <c r="QL123" s="234"/>
      <c r="QM123" s="189">
        <f t="shared" si="312"/>
        <v>0</v>
      </c>
      <c r="QN123" s="242"/>
      <c r="QO123" s="234"/>
      <c r="QP123" s="234"/>
      <c r="QQ123" s="189">
        <f t="shared" si="313"/>
        <v>0</v>
      </c>
      <c r="QR123" s="242"/>
      <c r="QS123" s="203"/>
      <c r="QT123" s="234"/>
      <c r="QU123" s="189">
        <f t="shared" si="314"/>
        <v>0</v>
      </c>
      <c r="QV123" s="242"/>
      <c r="QW123" s="203">
        <v>3</v>
      </c>
      <c r="QX123" s="234"/>
      <c r="QY123" s="189">
        <f t="shared" si="315"/>
        <v>3</v>
      </c>
      <c r="QZ123" s="242"/>
      <c r="RA123" s="203"/>
      <c r="RB123" s="234">
        <v>1</v>
      </c>
      <c r="RC123" s="189">
        <f t="shared" si="316"/>
        <v>2</v>
      </c>
      <c r="RD123" s="242"/>
      <c r="RE123" s="203"/>
      <c r="RF123" s="234"/>
      <c r="RG123" s="189">
        <f t="shared" si="317"/>
        <v>2</v>
      </c>
      <c r="RH123" s="242"/>
      <c r="RI123" s="203"/>
      <c r="RJ123" s="234"/>
      <c r="RK123" s="189">
        <f t="shared" si="318"/>
        <v>2</v>
      </c>
      <c r="RL123" s="242"/>
      <c r="RM123" s="203"/>
      <c r="RN123" s="234"/>
      <c r="RO123" s="189">
        <f t="shared" si="319"/>
        <v>2</v>
      </c>
      <c r="RP123" s="242"/>
      <c r="RQ123" s="203"/>
      <c r="RR123" s="234">
        <v>1</v>
      </c>
      <c r="RS123" s="189">
        <f t="shared" si="320"/>
        <v>1</v>
      </c>
      <c r="RT123" s="242"/>
      <c r="RU123" s="203"/>
      <c r="RV123" s="234"/>
      <c r="RW123" s="189">
        <f t="shared" si="321"/>
        <v>1</v>
      </c>
      <c r="RX123" s="242"/>
      <c r="RY123" s="203"/>
      <c r="RZ123" s="234"/>
      <c r="SA123" s="189">
        <f t="shared" si="253"/>
        <v>1</v>
      </c>
      <c r="SB123" s="242"/>
      <c r="SC123" s="203"/>
      <c r="SD123" s="234"/>
      <c r="SE123" s="189">
        <f t="shared" si="328"/>
        <v>1</v>
      </c>
      <c r="SF123" s="242"/>
      <c r="SG123" s="203"/>
      <c r="SH123" s="234">
        <v>1</v>
      </c>
      <c r="SI123" s="189">
        <f t="shared" si="329"/>
        <v>0</v>
      </c>
      <c r="SJ123" s="242"/>
      <c r="SK123" s="203"/>
      <c r="SL123" s="234"/>
      <c r="SM123" s="189">
        <f t="shared" si="330"/>
        <v>0</v>
      </c>
      <c r="SN123" s="242"/>
      <c r="SO123" s="203"/>
      <c r="SP123" s="234"/>
      <c r="SQ123" s="189">
        <f t="shared" si="331"/>
        <v>0</v>
      </c>
      <c r="SR123" s="242"/>
      <c r="SS123" s="203"/>
      <c r="ST123" s="234"/>
      <c r="SU123" s="189">
        <f t="shared" si="332"/>
        <v>0</v>
      </c>
      <c r="SV123" s="242"/>
      <c r="SW123" s="203"/>
      <c r="SX123" s="234"/>
      <c r="SY123" s="189">
        <f t="shared" si="333"/>
        <v>0</v>
      </c>
      <c r="SZ123" s="242"/>
      <c r="TA123" s="203"/>
      <c r="TB123" s="234"/>
      <c r="TC123" s="189">
        <f t="shared" si="334"/>
        <v>0</v>
      </c>
      <c r="TD123" s="242"/>
      <c r="TE123" s="204">
        <f t="shared" si="261"/>
        <v>6</v>
      </c>
      <c r="TF123" s="205">
        <f t="shared" si="262"/>
        <v>0.23076923076923078</v>
      </c>
      <c r="TG123" s="123"/>
      <c r="TH123" s="204">
        <f t="shared" si="263"/>
        <v>6</v>
      </c>
      <c r="TI123" s="205">
        <f t="shared" si="264"/>
        <v>0.23076923076923078</v>
      </c>
      <c r="TJ123" s="124"/>
      <c r="TK123" s="204">
        <f t="shared" si="265"/>
        <v>5</v>
      </c>
      <c r="TL123" s="205">
        <f t="shared" si="266"/>
        <v>0.18518518518518517</v>
      </c>
      <c r="TM123" s="124"/>
      <c r="TN123" s="204">
        <f t="shared" si="267"/>
        <v>17</v>
      </c>
      <c r="TO123" s="205">
        <f t="shared" si="268"/>
        <v>0.21518987341772153</v>
      </c>
    </row>
    <row r="124" spans="1:535" ht="24" hidden="1" customHeight="1" x14ac:dyDescent="0.45">
      <c r="A124" s="207">
        <v>120</v>
      </c>
      <c r="B124" s="300" t="s">
        <v>407</v>
      </c>
      <c r="C124" s="222" t="s">
        <v>122</v>
      </c>
      <c r="D124" s="211">
        <v>0</v>
      </c>
      <c r="E124" s="344"/>
      <c r="F124" s="345"/>
      <c r="G124" s="211">
        <f t="shared" si="335"/>
        <v>0</v>
      </c>
      <c r="H124" s="346"/>
      <c r="I124" s="344"/>
      <c r="J124" s="345"/>
      <c r="K124" s="211">
        <v>0</v>
      </c>
      <c r="L124" s="346"/>
      <c r="M124" s="344"/>
      <c r="N124" s="345"/>
      <c r="O124" s="211">
        <v>0</v>
      </c>
      <c r="P124" s="347"/>
      <c r="Q124" s="348"/>
      <c r="R124" s="349"/>
      <c r="S124" s="211">
        <v>0</v>
      </c>
      <c r="T124" s="350"/>
      <c r="U124" s="351"/>
      <c r="V124" s="351"/>
      <c r="W124" s="165">
        <f t="shared" ref="W124:W135" si="336">S124-V124</f>
        <v>0</v>
      </c>
      <c r="X124" s="351"/>
      <c r="Y124" s="351"/>
      <c r="Z124" s="165">
        <f t="shared" si="162"/>
        <v>0</v>
      </c>
      <c r="AB124" s="352"/>
      <c r="AC124" s="169">
        <f t="shared" si="163"/>
        <v>0</v>
      </c>
      <c r="AD124" s="137"/>
      <c r="AE124" s="137"/>
      <c r="AF124" s="169">
        <f t="shared" si="164"/>
        <v>0</v>
      </c>
      <c r="AG124" s="143"/>
      <c r="AH124" s="143"/>
      <c r="AI124" s="170">
        <f t="shared" si="165"/>
        <v>0</v>
      </c>
      <c r="AJ124" s="137"/>
      <c r="AK124" s="353"/>
      <c r="AL124" s="353"/>
      <c r="AM124" s="354">
        <f t="shared" si="166"/>
        <v>0</v>
      </c>
      <c r="AN124" s="353"/>
      <c r="AO124" s="147"/>
      <c r="AP124" s="147"/>
      <c r="AQ124" s="172">
        <f t="shared" si="167"/>
        <v>0</v>
      </c>
      <c r="AR124" s="147"/>
      <c r="AY124" s="137"/>
      <c r="BL124" s="142"/>
      <c r="BM124" s="142"/>
      <c r="BN124" s="142"/>
      <c r="BO124" s="142"/>
      <c r="BP124" s="142"/>
      <c r="BQ124" s="142"/>
      <c r="BW124" s="174">
        <f t="shared" si="175"/>
        <v>0</v>
      </c>
      <c r="CA124" s="143"/>
      <c r="CB124" s="143"/>
      <c r="CC124" s="356"/>
      <c r="CI124" s="357">
        <f t="shared" si="179"/>
        <v>0</v>
      </c>
      <c r="CL124" s="182">
        <f t="shared" si="180"/>
        <v>0</v>
      </c>
      <c r="CX124" s="357">
        <f t="shared" si="183"/>
        <v>0</v>
      </c>
      <c r="DE124" s="358">
        <f t="shared" si="184"/>
        <v>0</v>
      </c>
      <c r="DF124" s="359"/>
      <c r="DL124" s="176">
        <f t="shared" si="186"/>
        <v>0</v>
      </c>
      <c r="DS124" s="177">
        <f t="shared" ref="DS124:DS135" si="337">DO124+DQ124-DR124</f>
        <v>0</v>
      </c>
      <c r="DW124" s="177">
        <f t="shared" ref="DW124:DW135" si="338">DS124+DU124-DV124</f>
        <v>0</v>
      </c>
      <c r="DZ124" s="177">
        <f t="shared" si="190"/>
        <v>0</v>
      </c>
      <c r="EC124" s="175">
        <f t="shared" si="299"/>
        <v>0</v>
      </c>
      <c r="EJ124" s="174">
        <f t="shared" si="193"/>
        <v>0</v>
      </c>
      <c r="EM124" s="182">
        <f t="shared" si="194"/>
        <v>0</v>
      </c>
      <c r="EQ124" s="182">
        <f t="shared" si="195"/>
        <v>0</v>
      </c>
      <c r="ER124" s="232"/>
      <c r="ES124" s="232"/>
      <c r="ET124" s="184">
        <f t="shared" si="196"/>
        <v>0</v>
      </c>
      <c r="EV124" s="232"/>
      <c r="EW124" s="232"/>
      <c r="EX124" s="184">
        <f t="shared" si="197"/>
        <v>0</v>
      </c>
      <c r="EZ124" s="231"/>
      <c r="FA124" s="231"/>
      <c r="FB124" s="184">
        <f t="shared" si="198"/>
        <v>0</v>
      </c>
      <c r="FC124" s="231"/>
      <c r="FD124" s="231"/>
      <c r="FE124" s="182">
        <f t="shared" si="199"/>
        <v>0</v>
      </c>
      <c r="FF124" s="231"/>
      <c r="FG124" s="231"/>
      <c r="FH124" s="182">
        <f t="shared" si="200"/>
        <v>0</v>
      </c>
      <c r="FI124" s="231"/>
      <c r="FJ124" s="231"/>
      <c r="FK124" s="182">
        <f t="shared" si="201"/>
        <v>0</v>
      </c>
      <c r="FL124" s="231"/>
      <c r="FM124" s="231"/>
      <c r="FN124" s="182">
        <f t="shared" ref="FN124:FN135" si="339">FK124+FL124-FM124</f>
        <v>0</v>
      </c>
      <c r="FO124" s="360"/>
      <c r="FP124" s="231"/>
      <c r="FQ124" s="231"/>
      <c r="FR124" s="182">
        <f t="shared" si="203"/>
        <v>0</v>
      </c>
      <c r="FS124" s="360"/>
      <c r="FT124" s="231"/>
      <c r="FU124" s="231"/>
      <c r="FV124" s="182">
        <f t="shared" si="204"/>
        <v>0</v>
      </c>
      <c r="FW124" s="137"/>
      <c r="FX124" s="231"/>
      <c r="FY124" s="231"/>
      <c r="FZ124" s="182">
        <f t="shared" si="205"/>
        <v>0</v>
      </c>
      <c r="GA124" s="231"/>
      <c r="GB124" s="231"/>
      <c r="GC124" s="182">
        <f>FZ124+GA124-GB124</f>
        <v>0</v>
      </c>
      <c r="GD124" s="231"/>
      <c r="GE124" s="231"/>
      <c r="GF124" s="188">
        <f>GC124+GD124-GE124</f>
        <v>0</v>
      </c>
      <c r="GG124" s="137"/>
      <c r="GH124" s="231"/>
      <c r="GI124" s="231"/>
      <c r="GJ124" s="188">
        <f t="shared" si="269"/>
        <v>0</v>
      </c>
      <c r="GK124" s="137"/>
      <c r="GL124" s="231"/>
      <c r="GM124" s="231"/>
      <c r="GN124" s="182">
        <f t="shared" si="270"/>
        <v>0</v>
      </c>
      <c r="GO124" s="231"/>
      <c r="GP124" s="231"/>
      <c r="GQ124" s="182">
        <f t="shared" si="208"/>
        <v>0</v>
      </c>
      <c r="GR124" s="231"/>
      <c r="GS124" s="231"/>
      <c r="GT124" s="182">
        <f t="shared" si="209"/>
        <v>0</v>
      </c>
      <c r="GU124" s="231"/>
      <c r="GV124" s="231"/>
      <c r="GW124" s="182">
        <f t="shared" si="210"/>
        <v>0</v>
      </c>
      <c r="GX124" s="231"/>
      <c r="GY124" s="231"/>
      <c r="GZ124" s="182">
        <f t="shared" si="211"/>
        <v>0</v>
      </c>
      <c r="HA124" s="138"/>
      <c r="HB124" s="231"/>
      <c r="HC124" s="182">
        <f t="shared" si="212"/>
        <v>0</v>
      </c>
      <c r="HD124" s="138"/>
      <c r="HE124" s="231"/>
      <c r="HF124" s="182">
        <f t="shared" si="213"/>
        <v>0</v>
      </c>
      <c r="HG124" s="231"/>
      <c r="HH124" s="231"/>
      <c r="HI124" s="182">
        <f t="shared" si="154"/>
        <v>0</v>
      </c>
      <c r="HJ124" s="231"/>
      <c r="HK124" s="231"/>
      <c r="HL124" s="182">
        <f t="shared" si="155"/>
        <v>0</v>
      </c>
      <c r="HM124" s="137"/>
      <c r="HN124" s="231"/>
      <c r="HO124" s="231"/>
      <c r="HP124" s="182">
        <f t="shared" si="214"/>
        <v>0</v>
      </c>
      <c r="HQ124" s="231"/>
      <c r="HR124" s="231"/>
      <c r="HS124" s="231"/>
      <c r="HT124" s="182">
        <f t="shared" si="215"/>
        <v>0</v>
      </c>
      <c r="HU124" s="231"/>
      <c r="HV124" s="231"/>
      <c r="HW124" s="231"/>
      <c r="HX124" s="182">
        <f t="shared" si="216"/>
        <v>0</v>
      </c>
      <c r="HY124" s="231"/>
      <c r="HZ124" s="231"/>
      <c r="IA124" s="182">
        <f t="shared" si="217"/>
        <v>0</v>
      </c>
      <c r="IB124" s="231"/>
      <c r="IC124" s="231"/>
      <c r="ID124" s="182">
        <f t="shared" si="218"/>
        <v>0</v>
      </c>
      <c r="IE124" s="138"/>
      <c r="IF124" s="138"/>
      <c r="IG124" s="175">
        <f t="shared" si="219"/>
        <v>0</v>
      </c>
      <c r="IH124" s="137"/>
      <c r="II124" s="138"/>
      <c r="IJ124" s="138"/>
      <c r="IK124" s="175">
        <f t="shared" si="220"/>
        <v>0</v>
      </c>
      <c r="IL124" s="137"/>
      <c r="IM124" s="231"/>
      <c r="IN124" s="231"/>
      <c r="IO124" s="182">
        <f t="shared" si="221"/>
        <v>0</v>
      </c>
      <c r="IP124" s="231"/>
      <c r="IQ124" s="231"/>
      <c r="IR124" s="182">
        <f t="shared" si="156"/>
        <v>0</v>
      </c>
      <c r="IS124" s="231"/>
      <c r="IT124" s="231"/>
      <c r="IU124" s="182">
        <f t="shared" si="157"/>
        <v>0</v>
      </c>
      <c r="IV124" s="231"/>
      <c r="IW124" s="231"/>
      <c r="IX124" s="182">
        <f t="shared" si="158"/>
        <v>0</v>
      </c>
      <c r="IY124" s="234"/>
      <c r="IZ124" s="234"/>
      <c r="JA124" s="189">
        <f t="shared" si="159"/>
        <v>0</v>
      </c>
      <c r="JB124" s="234"/>
      <c r="JC124" s="234"/>
      <c r="JD124" s="189">
        <f t="shared" si="222"/>
        <v>0</v>
      </c>
      <c r="JE124" s="234"/>
      <c r="JF124" s="234"/>
      <c r="JG124" s="189">
        <f t="shared" si="223"/>
        <v>0</v>
      </c>
      <c r="JH124" s="141"/>
      <c r="JI124" s="141"/>
      <c r="JJ124" s="190">
        <f t="shared" si="224"/>
        <v>0</v>
      </c>
      <c r="JK124" s="137"/>
      <c r="JL124" s="141"/>
      <c r="JM124" s="141"/>
      <c r="JN124" s="190">
        <f t="shared" si="225"/>
        <v>0</v>
      </c>
      <c r="JO124" s="137"/>
      <c r="JP124" s="235"/>
      <c r="JQ124" s="235"/>
      <c r="JR124" s="191">
        <f t="shared" si="226"/>
        <v>0</v>
      </c>
      <c r="JS124" s="155"/>
      <c r="JT124" s="236"/>
      <c r="JU124" s="236"/>
      <c r="JV124" s="194">
        <f t="shared" si="227"/>
        <v>0</v>
      </c>
      <c r="JW124" s="235"/>
      <c r="JX124" s="235"/>
      <c r="JY124" s="194">
        <f t="shared" si="228"/>
        <v>0</v>
      </c>
      <c r="JZ124" s="138"/>
      <c r="KA124" s="138"/>
      <c r="KB124" s="190">
        <f t="shared" si="229"/>
        <v>0</v>
      </c>
      <c r="KC124" s="155"/>
      <c r="KD124" s="138"/>
      <c r="KE124" s="138"/>
      <c r="KF124" s="190">
        <f t="shared" si="230"/>
        <v>0</v>
      </c>
      <c r="KG124" s="234"/>
      <c r="KH124" s="234"/>
      <c r="KI124" s="191">
        <f t="shared" si="231"/>
        <v>0</v>
      </c>
      <c r="KJ124" s="155"/>
      <c r="KK124" s="234"/>
      <c r="KL124" s="234"/>
      <c r="KM124" s="191">
        <f t="shared" si="232"/>
        <v>0</v>
      </c>
      <c r="KN124" s="155"/>
      <c r="KO124" s="234"/>
      <c r="KP124" s="234"/>
      <c r="KQ124" s="191">
        <f t="shared" si="233"/>
        <v>0</v>
      </c>
      <c r="KR124" s="138"/>
      <c r="KS124" s="138"/>
      <c r="KT124" s="174">
        <f t="shared" si="234"/>
        <v>0</v>
      </c>
      <c r="KU124" s="138"/>
      <c r="KV124" s="138"/>
      <c r="KW124" s="138"/>
      <c r="KX124" s="194">
        <f t="shared" si="235"/>
        <v>0</v>
      </c>
      <c r="KY124" s="236"/>
      <c r="KZ124" s="236"/>
      <c r="LA124" s="236"/>
      <c r="LB124" s="194">
        <f t="shared" si="236"/>
        <v>0</v>
      </c>
      <c r="LC124" s="236"/>
      <c r="LD124" s="236"/>
      <c r="LE124" s="194">
        <f t="shared" si="160"/>
        <v>0</v>
      </c>
      <c r="LF124" s="138"/>
      <c r="LG124" s="138"/>
      <c r="LH124" s="174">
        <f t="shared" si="161"/>
        <v>0</v>
      </c>
      <c r="LI124" s="237"/>
      <c r="LJ124" s="237"/>
      <c r="LK124" s="196">
        <f t="shared" si="237"/>
        <v>0</v>
      </c>
      <c r="LL124" s="138"/>
      <c r="LM124" s="138"/>
      <c r="LN124" s="138"/>
      <c r="LO124" s="174">
        <f t="shared" si="238"/>
        <v>0</v>
      </c>
      <c r="LP124" s="138"/>
      <c r="LQ124" s="138"/>
      <c r="LR124" s="138"/>
      <c r="LS124" s="174">
        <f t="shared" si="239"/>
        <v>0</v>
      </c>
      <c r="LT124" s="238"/>
      <c r="LU124" s="138"/>
      <c r="LV124" s="138"/>
      <c r="LW124" s="174">
        <f t="shared" si="240"/>
        <v>0</v>
      </c>
      <c r="LX124" s="238"/>
      <c r="LY124" s="138"/>
      <c r="LZ124" s="138"/>
      <c r="MA124" s="174">
        <f t="shared" si="241"/>
        <v>0</v>
      </c>
      <c r="MB124" s="238"/>
      <c r="MC124" s="138"/>
      <c r="MD124" s="138"/>
      <c r="ME124" s="174">
        <f t="shared" si="242"/>
        <v>0</v>
      </c>
      <c r="MF124" s="238"/>
      <c r="MG124" s="231"/>
      <c r="MH124" s="231"/>
      <c r="MI124" s="182">
        <f t="shared" si="243"/>
        <v>0</v>
      </c>
      <c r="MJ124" s="239"/>
      <c r="MK124" s="231"/>
      <c r="ML124" s="231"/>
      <c r="MM124" s="182">
        <f t="shared" si="244"/>
        <v>0</v>
      </c>
      <c r="MN124" s="239"/>
      <c r="MO124" s="138"/>
      <c r="MP124" s="138"/>
      <c r="MQ124" s="174">
        <f t="shared" si="245"/>
        <v>0</v>
      </c>
      <c r="MR124" s="238"/>
      <c r="MS124" s="138"/>
      <c r="MT124" s="138"/>
      <c r="MU124" s="174">
        <f t="shared" si="246"/>
        <v>0</v>
      </c>
      <c r="MV124" s="238"/>
      <c r="MW124" s="138"/>
      <c r="MX124" s="138"/>
      <c r="MY124" s="174">
        <f t="shared" si="247"/>
        <v>0</v>
      </c>
      <c r="MZ124" s="238"/>
      <c r="NA124" s="240"/>
      <c r="NB124" s="240"/>
      <c r="NC124" s="201">
        <f t="shared" si="271"/>
        <v>0</v>
      </c>
      <c r="ND124" s="241"/>
      <c r="NE124" s="240"/>
      <c r="NF124" s="240"/>
      <c r="NG124" s="201">
        <f t="shared" si="324"/>
        <v>0</v>
      </c>
      <c r="NH124" s="241"/>
      <c r="NI124" s="240"/>
      <c r="NJ124" s="240"/>
      <c r="NK124" s="201">
        <f t="shared" si="325"/>
        <v>0</v>
      </c>
      <c r="NL124" s="241"/>
      <c r="NM124" s="240"/>
      <c r="NN124" s="240"/>
      <c r="NO124" s="201">
        <f t="shared" si="326"/>
        <v>0</v>
      </c>
      <c r="NP124" s="241"/>
      <c r="NQ124" s="234"/>
      <c r="NR124" s="234"/>
      <c r="NS124" s="189">
        <f t="shared" si="327"/>
        <v>0</v>
      </c>
      <c r="NT124" s="242"/>
      <c r="NU124" s="234"/>
      <c r="NV124" s="234"/>
      <c r="NW124" s="189">
        <f t="shared" si="248"/>
        <v>0</v>
      </c>
      <c r="NX124" s="242"/>
      <c r="NY124" s="234"/>
      <c r="NZ124" s="234"/>
      <c r="OA124" s="189">
        <f t="shared" si="249"/>
        <v>0</v>
      </c>
      <c r="OB124" s="242"/>
      <c r="OC124" s="234"/>
      <c r="OD124" s="234"/>
      <c r="OE124" s="189">
        <f t="shared" si="250"/>
        <v>0</v>
      </c>
      <c r="OF124" s="242"/>
      <c r="OG124" s="234"/>
      <c r="OH124" s="234"/>
      <c r="OI124" s="189">
        <f t="shared" si="251"/>
        <v>0</v>
      </c>
      <c r="OJ124" s="242"/>
      <c r="OK124" s="234"/>
      <c r="OL124" s="234"/>
      <c r="OM124" s="189">
        <f t="shared" si="252"/>
        <v>0</v>
      </c>
      <c r="ON124" s="242"/>
      <c r="OO124" s="234"/>
      <c r="OP124" s="234"/>
      <c r="OQ124" s="189">
        <f t="shared" si="276"/>
        <v>0</v>
      </c>
      <c r="OR124" s="242"/>
      <c r="OS124" s="234"/>
      <c r="OT124" s="234"/>
      <c r="OU124" s="189">
        <f t="shared" si="301"/>
        <v>0</v>
      </c>
      <c r="OV124" s="242"/>
      <c r="OW124" s="234"/>
      <c r="OX124" s="234"/>
      <c r="OY124" s="189">
        <f t="shared" si="302"/>
        <v>0</v>
      </c>
      <c r="OZ124" s="242"/>
      <c r="PA124" s="234"/>
      <c r="PB124" s="234"/>
      <c r="PC124" s="189">
        <f t="shared" si="303"/>
        <v>0</v>
      </c>
      <c r="PD124" s="242"/>
      <c r="PE124" s="234"/>
      <c r="PF124" s="234"/>
      <c r="PG124" s="189">
        <f t="shared" si="304"/>
        <v>0</v>
      </c>
      <c r="PH124" s="242"/>
      <c r="PI124" s="234"/>
      <c r="PJ124" s="234"/>
      <c r="PK124" s="189">
        <f t="shared" si="305"/>
        <v>0</v>
      </c>
      <c r="PL124" s="242"/>
      <c r="PM124" s="234"/>
      <c r="PN124" s="234"/>
      <c r="PO124" s="189">
        <f t="shared" si="306"/>
        <v>0</v>
      </c>
      <c r="PP124" s="242"/>
      <c r="PQ124" s="234"/>
      <c r="PR124" s="234"/>
      <c r="PS124" s="189">
        <f t="shared" si="307"/>
        <v>0</v>
      </c>
      <c r="PT124" s="242"/>
      <c r="PU124" s="234"/>
      <c r="PV124" s="234"/>
      <c r="PW124" s="189">
        <f t="shared" si="308"/>
        <v>0</v>
      </c>
      <c r="PX124" s="242"/>
      <c r="PY124" s="234"/>
      <c r="PZ124" s="234"/>
      <c r="QA124" s="189">
        <f t="shared" si="309"/>
        <v>0</v>
      </c>
      <c r="QB124" s="242"/>
      <c r="QC124" s="234"/>
      <c r="QD124" s="234"/>
      <c r="QE124" s="189">
        <f t="shared" si="310"/>
        <v>0</v>
      </c>
      <c r="QF124" s="242"/>
      <c r="QG124" s="234"/>
      <c r="QH124" s="234"/>
      <c r="QI124" s="189">
        <f t="shared" si="311"/>
        <v>0</v>
      </c>
      <c r="QJ124" s="242"/>
      <c r="QK124" s="234"/>
      <c r="QL124" s="234"/>
      <c r="QM124" s="189">
        <f t="shared" si="312"/>
        <v>0</v>
      </c>
      <c r="QN124" s="242"/>
      <c r="QO124" s="234"/>
      <c r="QP124" s="234"/>
      <c r="QQ124" s="189">
        <f t="shared" si="313"/>
        <v>0</v>
      </c>
      <c r="QR124" s="242"/>
      <c r="QS124" s="203"/>
      <c r="QT124" s="234"/>
      <c r="QU124" s="189">
        <f t="shared" si="314"/>
        <v>0</v>
      </c>
      <c r="QV124" s="242"/>
      <c r="QW124" s="203"/>
      <c r="QX124" s="234"/>
      <c r="QY124" s="189">
        <f t="shared" si="315"/>
        <v>0</v>
      </c>
      <c r="QZ124" s="242"/>
      <c r="RA124" s="203"/>
      <c r="RB124" s="234"/>
      <c r="RC124" s="189">
        <f t="shared" si="316"/>
        <v>0</v>
      </c>
      <c r="RD124" s="242"/>
      <c r="RE124" s="203"/>
      <c r="RF124" s="234"/>
      <c r="RG124" s="189">
        <f t="shared" si="317"/>
        <v>0</v>
      </c>
      <c r="RH124" s="242"/>
      <c r="RI124" s="203"/>
      <c r="RJ124" s="234"/>
      <c r="RK124" s="189">
        <f t="shared" si="318"/>
        <v>0</v>
      </c>
      <c r="RL124" s="242"/>
      <c r="RM124" s="203"/>
      <c r="RN124" s="234"/>
      <c r="RO124" s="189">
        <f t="shared" si="319"/>
        <v>0</v>
      </c>
      <c r="RP124" s="242"/>
      <c r="RQ124" s="203"/>
      <c r="RR124" s="234"/>
      <c r="RS124" s="189">
        <f t="shared" si="320"/>
        <v>0</v>
      </c>
      <c r="RT124" s="242"/>
      <c r="RU124" s="203"/>
      <c r="RV124" s="234"/>
      <c r="RW124" s="189">
        <f t="shared" si="321"/>
        <v>0</v>
      </c>
      <c r="RX124" s="242"/>
      <c r="RY124" s="203"/>
      <c r="RZ124" s="234"/>
      <c r="SA124" s="189">
        <f t="shared" si="253"/>
        <v>0</v>
      </c>
      <c r="SB124" s="242"/>
      <c r="SC124" s="203"/>
      <c r="SD124" s="234"/>
      <c r="SE124" s="189">
        <f t="shared" si="328"/>
        <v>0</v>
      </c>
      <c r="SF124" s="242"/>
      <c r="SG124" s="203"/>
      <c r="SH124" s="234"/>
      <c r="SI124" s="189">
        <f t="shared" si="329"/>
        <v>0</v>
      </c>
      <c r="SJ124" s="242"/>
      <c r="SK124" s="203"/>
      <c r="SL124" s="234"/>
      <c r="SM124" s="189">
        <f t="shared" si="330"/>
        <v>0</v>
      </c>
      <c r="SN124" s="242"/>
      <c r="SO124" s="203"/>
      <c r="SP124" s="234"/>
      <c r="SQ124" s="189">
        <f t="shared" si="331"/>
        <v>0</v>
      </c>
      <c r="SR124" s="242"/>
      <c r="SS124" s="203"/>
      <c r="ST124" s="234"/>
      <c r="SU124" s="189">
        <f t="shared" si="332"/>
        <v>0</v>
      </c>
      <c r="SV124" s="242"/>
      <c r="SW124" s="203"/>
      <c r="SX124" s="234"/>
      <c r="SY124" s="189">
        <f t="shared" si="333"/>
        <v>0</v>
      </c>
      <c r="SZ124" s="242"/>
      <c r="TA124" s="203"/>
      <c r="TB124" s="234"/>
      <c r="TC124" s="189">
        <f t="shared" si="334"/>
        <v>0</v>
      </c>
      <c r="TD124" s="242"/>
      <c r="TE124" s="204">
        <f t="shared" si="261"/>
        <v>0</v>
      </c>
      <c r="TF124" s="205">
        <f t="shared" si="262"/>
        <v>0</v>
      </c>
      <c r="TG124" s="123"/>
      <c r="TH124" s="204">
        <f t="shared" si="263"/>
        <v>0</v>
      </c>
      <c r="TI124" s="205">
        <f t="shared" si="264"/>
        <v>0</v>
      </c>
      <c r="TJ124" s="124"/>
      <c r="TK124" s="204">
        <f t="shared" si="265"/>
        <v>0</v>
      </c>
      <c r="TL124" s="205">
        <f t="shared" si="266"/>
        <v>0</v>
      </c>
      <c r="TM124" s="124"/>
      <c r="TN124" s="204">
        <f t="shared" si="267"/>
        <v>0</v>
      </c>
      <c r="TO124" s="205">
        <f t="shared" si="268"/>
        <v>0</v>
      </c>
    </row>
    <row r="125" spans="1:535" ht="24" hidden="1" customHeight="1" x14ac:dyDescent="0.45">
      <c r="A125" s="207">
        <v>121</v>
      </c>
      <c r="B125" s="300" t="s">
        <v>408</v>
      </c>
      <c r="C125" s="222" t="s">
        <v>122</v>
      </c>
      <c r="D125" s="211">
        <v>0</v>
      </c>
      <c r="E125" s="282"/>
      <c r="F125" s="129"/>
      <c r="G125" s="211">
        <f t="shared" si="335"/>
        <v>0</v>
      </c>
      <c r="H125" s="130"/>
      <c r="I125" s="282"/>
      <c r="J125" s="129"/>
      <c r="K125" s="211">
        <v>0</v>
      </c>
      <c r="L125" s="130"/>
      <c r="M125" s="282"/>
      <c r="N125" s="129"/>
      <c r="O125" s="211">
        <v>0</v>
      </c>
      <c r="P125" s="131"/>
      <c r="Q125" s="348"/>
      <c r="R125" s="349"/>
      <c r="S125" s="211">
        <v>0</v>
      </c>
      <c r="T125" s="350"/>
      <c r="U125" s="351"/>
      <c r="V125" s="351"/>
      <c r="W125" s="165">
        <f t="shared" si="336"/>
        <v>0</v>
      </c>
      <c r="X125" s="351"/>
      <c r="Y125" s="351"/>
      <c r="Z125" s="165">
        <f t="shared" si="162"/>
        <v>0</v>
      </c>
      <c r="AB125" s="352"/>
      <c r="AC125" s="169">
        <f t="shared" si="163"/>
        <v>0</v>
      </c>
      <c r="AD125" s="137"/>
      <c r="AE125" s="137"/>
      <c r="AF125" s="169">
        <f t="shared" si="164"/>
        <v>0</v>
      </c>
      <c r="AG125" s="143"/>
      <c r="AH125" s="143"/>
      <c r="AI125" s="170">
        <f t="shared" si="165"/>
        <v>0</v>
      </c>
      <c r="AJ125" s="137"/>
      <c r="AK125" s="137"/>
      <c r="AL125" s="137"/>
      <c r="AM125" s="361">
        <f t="shared" si="166"/>
        <v>0</v>
      </c>
      <c r="AN125" s="137"/>
      <c r="AO125" s="147"/>
      <c r="AP125" s="147"/>
      <c r="AQ125" s="172">
        <f t="shared" si="167"/>
        <v>0</v>
      </c>
      <c r="AR125" s="147"/>
      <c r="AY125" s="137"/>
      <c r="BL125" s="142"/>
      <c r="BM125" s="142"/>
      <c r="BN125" s="142"/>
      <c r="BO125" s="142"/>
      <c r="BP125" s="142"/>
      <c r="BQ125" s="142"/>
      <c r="BW125" s="174">
        <f t="shared" si="175"/>
        <v>0</v>
      </c>
      <c r="CA125" s="143"/>
      <c r="CB125" s="143"/>
      <c r="CC125" s="356"/>
      <c r="CI125" s="357">
        <f t="shared" si="179"/>
        <v>0</v>
      </c>
      <c r="CL125" s="182">
        <f t="shared" si="180"/>
        <v>0</v>
      </c>
      <c r="CX125" s="357">
        <f t="shared" si="183"/>
        <v>0</v>
      </c>
      <c r="DE125" s="358">
        <f t="shared" si="184"/>
        <v>0</v>
      </c>
      <c r="DF125" s="359"/>
      <c r="DL125" s="176">
        <f t="shared" si="186"/>
        <v>0</v>
      </c>
      <c r="DS125" s="177">
        <f t="shared" si="337"/>
        <v>0</v>
      </c>
      <c r="DW125" s="177">
        <f t="shared" si="338"/>
        <v>0</v>
      </c>
      <c r="DZ125" s="177">
        <f t="shared" si="190"/>
        <v>0</v>
      </c>
      <c r="EC125" s="175">
        <f t="shared" si="299"/>
        <v>0</v>
      </c>
      <c r="EJ125" s="174">
        <f t="shared" si="193"/>
        <v>0</v>
      </c>
      <c r="EM125" s="182">
        <f t="shared" si="194"/>
        <v>0</v>
      </c>
      <c r="EQ125" s="182">
        <f t="shared" si="195"/>
        <v>0</v>
      </c>
      <c r="ER125" s="232"/>
      <c r="ES125" s="232"/>
      <c r="ET125" s="184">
        <f t="shared" si="196"/>
        <v>0</v>
      </c>
      <c r="EV125" s="232"/>
      <c r="EW125" s="232"/>
      <c r="EX125" s="184">
        <f t="shared" si="197"/>
        <v>0</v>
      </c>
      <c r="EZ125" s="231"/>
      <c r="FA125" s="231"/>
      <c r="FB125" s="184">
        <f t="shared" si="198"/>
        <v>0</v>
      </c>
      <c r="FC125" s="231"/>
      <c r="FD125" s="231"/>
      <c r="FE125" s="182">
        <f t="shared" si="199"/>
        <v>0</v>
      </c>
      <c r="FF125" s="231"/>
      <c r="FG125" s="231"/>
      <c r="FH125" s="182">
        <f t="shared" si="200"/>
        <v>0</v>
      </c>
      <c r="FI125" s="231"/>
      <c r="FJ125" s="231"/>
      <c r="FK125" s="182">
        <f t="shared" si="201"/>
        <v>0</v>
      </c>
      <c r="FL125" s="231"/>
      <c r="FM125" s="231"/>
      <c r="FN125" s="182">
        <f t="shared" si="339"/>
        <v>0</v>
      </c>
      <c r="FO125" s="360"/>
      <c r="FP125" s="231"/>
      <c r="FQ125" s="231"/>
      <c r="FR125" s="182">
        <f t="shared" si="203"/>
        <v>0</v>
      </c>
      <c r="FS125" s="360"/>
      <c r="FT125" s="231"/>
      <c r="FU125" s="231"/>
      <c r="FV125" s="182">
        <f t="shared" si="204"/>
        <v>0</v>
      </c>
      <c r="FW125" s="137"/>
      <c r="FX125" s="231"/>
      <c r="FY125" s="231"/>
      <c r="FZ125" s="182">
        <f t="shared" si="205"/>
        <v>0</v>
      </c>
      <c r="GA125" s="231"/>
      <c r="GB125" s="231"/>
      <c r="GC125" s="182">
        <f t="shared" ref="GC125:GC136" si="340">FZ125+GA125-GB125</f>
        <v>0</v>
      </c>
      <c r="GD125" s="231"/>
      <c r="GE125" s="231"/>
      <c r="GF125" s="188">
        <f t="shared" ref="GF125:GF137" si="341">GC125+GD125-GE125</f>
        <v>0</v>
      </c>
      <c r="GG125" s="137"/>
      <c r="GH125" s="231"/>
      <c r="GI125" s="231"/>
      <c r="GJ125" s="188">
        <f t="shared" si="269"/>
        <v>0</v>
      </c>
      <c r="GK125" s="137"/>
      <c r="GL125" s="231"/>
      <c r="GM125" s="231"/>
      <c r="GN125" s="182">
        <f t="shared" si="270"/>
        <v>0</v>
      </c>
      <c r="GO125" s="231"/>
      <c r="GP125" s="231"/>
      <c r="GQ125" s="182">
        <f t="shared" si="208"/>
        <v>0</v>
      </c>
      <c r="GR125" s="231"/>
      <c r="GS125" s="231"/>
      <c r="GT125" s="182">
        <f t="shared" si="209"/>
        <v>0</v>
      </c>
      <c r="GU125" s="231"/>
      <c r="GV125" s="231"/>
      <c r="GW125" s="182">
        <f t="shared" si="210"/>
        <v>0</v>
      </c>
      <c r="GX125" s="231"/>
      <c r="GY125" s="231"/>
      <c r="GZ125" s="182">
        <f t="shared" si="211"/>
        <v>0</v>
      </c>
      <c r="HA125" s="138"/>
      <c r="HB125" s="231"/>
      <c r="HC125" s="182">
        <f t="shared" si="212"/>
        <v>0</v>
      </c>
      <c r="HD125" s="138"/>
      <c r="HE125" s="231"/>
      <c r="HF125" s="182">
        <f t="shared" si="213"/>
        <v>0</v>
      </c>
      <c r="HG125" s="231"/>
      <c r="HH125" s="231"/>
      <c r="HI125" s="182">
        <f t="shared" si="154"/>
        <v>0</v>
      </c>
      <c r="HJ125" s="231"/>
      <c r="HK125" s="231"/>
      <c r="HL125" s="182">
        <f t="shared" si="155"/>
        <v>0</v>
      </c>
      <c r="HM125" s="137"/>
      <c r="HN125" s="231"/>
      <c r="HO125" s="231"/>
      <c r="HP125" s="182">
        <f t="shared" si="214"/>
        <v>0</v>
      </c>
      <c r="HQ125" s="231"/>
      <c r="HR125" s="231"/>
      <c r="HS125" s="231"/>
      <c r="HT125" s="182">
        <f t="shared" si="215"/>
        <v>0</v>
      </c>
      <c r="HU125" s="231"/>
      <c r="HV125" s="231"/>
      <c r="HW125" s="231"/>
      <c r="HX125" s="182">
        <f t="shared" si="216"/>
        <v>0</v>
      </c>
      <c r="HY125" s="231"/>
      <c r="HZ125" s="231"/>
      <c r="IA125" s="182">
        <f t="shared" si="217"/>
        <v>0</v>
      </c>
      <c r="IB125" s="231"/>
      <c r="IC125" s="231"/>
      <c r="ID125" s="182">
        <f t="shared" si="218"/>
        <v>0</v>
      </c>
      <c r="IE125" s="138"/>
      <c r="IF125" s="138"/>
      <c r="IG125" s="175">
        <f t="shared" si="219"/>
        <v>0</v>
      </c>
      <c r="IH125" s="137"/>
      <c r="II125" s="138"/>
      <c r="IJ125" s="138"/>
      <c r="IK125" s="175">
        <f t="shared" si="220"/>
        <v>0</v>
      </c>
      <c r="IL125" s="137"/>
      <c r="IM125" s="231"/>
      <c r="IN125" s="231"/>
      <c r="IO125" s="182">
        <f t="shared" si="221"/>
        <v>0</v>
      </c>
      <c r="IP125" s="231"/>
      <c r="IQ125" s="231"/>
      <c r="IR125" s="182">
        <f t="shared" si="156"/>
        <v>0</v>
      </c>
      <c r="IS125" s="231"/>
      <c r="IT125" s="231"/>
      <c r="IU125" s="182">
        <f t="shared" si="157"/>
        <v>0</v>
      </c>
      <c r="IV125" s="231"/>
      <c r="IW125" s="231"/>
      <c r="IX125" s="182">
        <f t="shared" si="158"/>
        <v>0</v>
      </c>
      <c r="IY125" s="234"/>
      <c r="IZ125" s="234"/>
      <c r="JA125" s="189">
        <f t="shared" si="159"/>
        <v>0</v>
      </c>
      <c r="JB125" s="234"/>
      <c r="JC125" s="234"/>
      <c r="JD125" s="189">
        <f t="shared" si="222"/>
        <v>0</v>
      </c>
      <c r="JE125" s="234"/>
      <c r="JF125" s="234"/>
      <c r="JG125" s="189">
        <f t="shared" si="223"/>
        <v>0</v>
      </c>
      <c r="JH125" s="141"/>
      <c r="JI125" s="141"/>
      <c r="JJ125" s="190">
        <f t="shared" si="224"/>
        <v>0</v>
      </c>
      <c r="JK125" s="137"/>
      <c r="JL125" s="141"/>
      <c r="JM125" s="141"/>
      <c r="JN125" s="190">
        <f t="shared" si="225"/>
        <v>0</v>
      </c>
      <c r="JO125" s="137"/>
      <c r="JP125" s="235"/>
      <c r="JQ125" s="235"/>
      <c r="JR125" s="191">
        <f t="shared" si="226"/>
        <v>0</v>
      </c>
      <c r="JS125" s="155"/>
      <c r="JT125" s="236"/>
      <c r="JU125" s="236"/>
      <c r="JV125" s="194">
        <f t="shared" si="227"/>
        <v>0</v>
      </c>
      <c r="JW125" s="235"/>
      <c r="JX125" s="235"/>
      <c r="JY125" s="194">
        <f t="shared" si="228"/>
        <v>0</v>
      </c>
      <c r="JZ125" s="138"/>
      <c r="KA125" s="138"/>
      <c r="KB125" s="190">
        <f t="shared" si="229"/>
        <v>0</v>
      </c>
      <c r="KC125" s="155"/>
      <c r="KD125" s="138"/>
      <c r="KE125" s="138"/>
      <c r="KF125" s="190">
        <f t="shared" si="230"/>
        <v>0</v>
      </c>
      <c r="KG125" s="234"/>
      <c r="KH125" s="234"/>
      <c r="KI125" s="191">
        <f t="shared" si="231"/>
        <v>0</v>
      </c>
      <c r="KJ125" s="155"/>
      <c r="KK125" s="234"/>
      <c r="KL125" s="234"/>
      <c r="KM125" s="191">
        <f t="shared" si="232"/>
        <v>0</v>
      </c>
      <c r="KN125" s="155"/>
      <c r="KO125" s="234"/>
      <c r="KP125" s="234"/>
      <c r="KQ125" s="191">
        <f t="shared" si="233"/>
        <v>0</v>
      </c>
      <c r="KR125" s="138"/>
      <c r="KS125" s="138"/>
      <c r="KT125" s="174">
        <f t="shared" si="234"/>
        <v>0</v>
      </c>
      <c r="KU125" s="138"/>
      <c r="KV125" s="138"/>
      <c r="KW125" s="138"/>
      <c r="KX125" s="194">
        <f t="shared" si="235"/>
        <v>0</v>
      </c>
      <c r="KY125" s="236"/>
      <c r="KZ125" s="236"/>
      <c r="LA125" s="236"/>
      <c r="LB125" s="194">
        <f t="shared" si="236"/>
        <v>0</v>
      </c>
      <c r="LC125" s="236"/>
      <c r="LD125" s="236"/>
      <c r="LE125" s="194">
        <f t="shared" si="160"/>
        <v>0</v>
      </c>
      <c r="LF125" s="138"/>
      <c r="LG125" s="138"/>
      <c r="LH125" s="174">
        <f t="shared" si="161"/>
        <v>0</v>
      </c>
      <c r="LI125" s="237"/>
      <c r="LJ125" s="237"/>
      <c r="LK125" s="196">
        <f t="shared" si="237"/>
        <v>0</v>
      </c>
      <c r="LL125" s="138"/>
      <c r="LM125" s="138"/>
      <c r="LN125" s="138"/>
      <c r="LO125" s="174">
        <f t="shared" si="238"/>
        <v>0</v>
      </c>
      <c r="LP125" s="138"/>
      <c r="LQ125" s="138"/>
      <c r="LR125" s="138"/>
      <c r="LS125" s="174">
        <f t="shared" si="239"/>
        <v>0</v>
      </c>
      <c r="LT125" s="238"/>
      <c r="LU125" s="138"/>
      <c r="LV125" s="138"/>
      <c r="LW125" s="174">
        <f t="shared" si="240"/>
        <v>0</v>
      </c>
      <c r="LX125" s="238"/>
      <c r="LY125" s="138"/>
      <c r="LZ125" s="138"/>
      <c r="MA125" s="174">
        <f t="shared" si="241"/>
        <v>0</v>
      </c>
      <c r="MB125" s="238"/>
      <c r="MC125" s="138"/>
      <c r="MD125" s="138"/>
      <c r="ME125" s="174">
        <f t="shared" si="242"/>
        <v>0</v>
      </c>
      <c r="MF125" s="238"/>
      <c r="MG125" s="231"/>
      <c r="MH125" s="231"/>
      <c r="MI125" s="182">
        <f t="shared" si="243"/>
        <v>0</v>
      </c>
      <c r="MJ125" s="239"/>
      <c r="MK125" s="231"/>
      <c r="ML125" s="231"/>
      <c r="MM125" s="182">
        <f t="shared" si="244"/>
        <v>0</v>
      </c>
      <c r="MN125" s="239"/>
      <c r="MO125" s="138"/>
      <c r="MP125" s="138"/>
      <c r="MQ125" s="174">
        <f t="shared" si="245"/>
        <v>0</v>
      </c>
      <c r="MR125" s="238"/>
      <c r="MS125" s="138"/>
      <c r="MT125" s="138"/>
      <c r="MU125" s="174">
        <f t="shared" si="246"/>
        <v>0</v>
      </c>
      <c r="MV125" s="238"/>
      <c r="MW125" s="138"/>
      <c r="MX125" s="138"/>
      <c r="MY125" s="174">
        <f t="shared" si="247"/>
        <v>0</v>
      </c>
      <c r="MZ125" s="238"/>
      <c r="NA125" s="240"/>
      <c r="NB125" s="240"/>
      <c r="NC125" s="201">
        <f t="shared" si="271"/>
        <v>0</v>
      </c>
      <c r="ND125" s="241"/>
      <c r="NE125" s="240"/>
      <c r="NF125" s="240"/>
      <c r="NG125" s="201">
        <f t="shared" si="324"/>
        <v>0</v>
      </c>
      <c r="NH125" s="241"/>
      <c r="NI125" s="240"/>
      <c r="NJ125" s="240"/>
      <c r="NK125" s="201">
        <f t="shared" si="325"/>
        <v>0</v>
      </c>
      <c r="NL125" s="241"/>
      <c r="NM125" s="240"/>
      <c r="NN125" s="240"/>
      <c r="NO125" s="201">
        <f t="shared" si="326"/>
        <v>0</v>
      </c>
      <c r="NP125" s="241"/>
      <c r="NQ125" s="234"/>
      <c r="NR125" s="234"/>
      <c r="NS125" s="189">
        <f t="shared" si="327"/>
        <v>0</v>
      </c>
      <c r="NT125" s="242"/>
      <c r="NU125" s="234"/>
      <c r="NV125" s="234"/>
      <c r="NW125" s="189">
        <f t="shared" si="248"/>
        <v>0</v>
      </c>
      <c r="NX125" s="242"/>
      <c r="NY125" s="234"/>
      <c r="NZ125" s="234"/>
      <c r="OA125" s="189">
        <f t="shared" si="249"/>
        <v>0</v>
      </c>
      <c r="OB125" s="242"/>
      <c r="OC125" s="234"/>
      <c r="OD125" s="234"/>
      <c r="OE125" s="189">
        <f t="shared" si="250"/>
        <v>0</v>
      </c>
      <c r="OF125" s="242"/>
      <c r="OG125" s="234"/>
      <c r="OH125" s="234"/>
      <c r="OI125" s="189">
        <f t="shared" si="251"/>
        <v>0</v>
      </c>
      <c r="OJ125" s="242"/>
      <c r="OK125" s="234"/>
      <c r="OL125" s="234"/>
      <c r="OM125" s="189">
        <f t="shared" si="252"/>
        <v>0</v>
      </c>
      <c r="ON125" s="242"/>
      <c r="OO125" s="234"/>
      <c r="OP125" s="234"/>
      <c r="OQ125" s="189">
        <f t="shared" si="276"/>
        <v>0</v>
      </c>
      <c r="OR125" s="242"/>
      <c r="OS125" s="234"/>
      <c r="OT125" s="234"/>
      <c r="OU125" s="189">
        <f t="shared" si="301"/>
        <v>0</v>
      </c>
      <c r="OV125" s="242"/>
      <c r="OW125" s="234"/>
      <c r="OX125" s="234"/>
      <c r="OY125" s="189">
        <f t="shared" si="302"/>
        <v>0</v>
      </c>
      <c r="OZ125" s="242"/>
      <c r="PA125" s="234"/>
      <c r="PB125" s="234"/>
      <c r="PC125" s="189">
        <f t="shared" si="303"/>
        <v>0</v>
      </c>
      <c r="PD125" s="242"/>
      <c r="PE125" s="234"/>
      <c r="PF125" s="234"/>
      <c r="PG125" s="189">
        <f t="shared" si="304"/>
        <v>0</v>
      </c>
      <c r="PH125" s="242"/>
      <c r="PI125" s="234"/>
      <c r="PJ125" s="234"/>
      <c r="PK125" s="189">
        <f t="shared" si="305"/>
        <v>0</v>
      </c>
      <c r="PL125" s="242"/>
      <c r="PM125" s="234"/>
      <c r="PN125" s="234"/>
      <c r="PO125" s="189">
        <f t="shared" si="306"/>
        <v>0</v>
      </c>
      <c r="PP125" s="242"/>
      <c r="PQ125" s="234"/>
      <c r="PR125" s="234"/>
      <c r="PS125" s="189">
        <f t="shared" si="307"/>
        <v>0</v>
      </c>
      <c r="PT125" s="242"/>
      <c r="PU125" s="234"/>
      <c r="PV125" s="234"/>
      <c r="PW125" s="189">
        <f t="shared" si="308"/>
        <v>0</v>
      </c>
      <c r="PX125" s="242"/>
      <c r="PY125" s="234"/>
      <c r="PZ125" s="234"/>
      <c r="QA125" s="189">
        <f t="shared" si="309"/>
        <v>0</v>
      </c>
      <c r="QB125" s="242"/>
      <c r="QC125" s="234"/>
      <c r="QD125" s="234"/>
      <c r="QE125" s="189">
        <f t="shared" si="310"/>
        <v>0</v>
      </c>
      <c r="QF125" s="242"/>
      <c r="QG125" s="234"/>
      <c r="QH125" s="234"/>
      <c r="QI125" s="189">
        <f t="shared" si="311"/>
        <v>0</v>
      </c>
      <c r="QJ125" s="242"/>
      <c r="QK125" s="234"/>
      <c r="QL125" s="234"/>
      <c r="QM125" s="189">
        <f t="shared" si="312"/>
        <v>0</v>
      </c>
      <c r="QN125" s="242"/>
      <c r="QO125" s="234"/>
      <c r="QP125" s="234"/>
      <c r="QQ125" s="189">
        <f t="shared" si="313"/>
        <v>0</v>
      </c>
      <c r="QR125" s="242"/>
      <c r="QS125" s="203"/>
      <c r="QT125" s="234"/>
      <c r="QU125" s="189">
        <f t="shared" si="314"/>
        <v>0</v>
      </c>
      <c r="QV125" s="242"/>
      <c r="QW125" s="203"/>
      <c r="QX125" s="234"/>
      <c r="QY125" s="189">
        <f t="shared" si="315"/>
        <v>0</v>
      </c>
      <c r="QZ125" s="242"/>
      <c r="RA125" s="203"/>
      <c r="RB125" s="234"/>
      <c r="RC125" s="189">
        <f t="shared" si="316"/>
        <v>0</v>
      </c>
      <c r="RD125" s="242"/>
      <c r="RE125" s="203"/>
      <c r="RF125" s="234"/>
      <c r="RG125" s="189">
        <f t="shared" si="317"/>
        <v>0</v>
      </c>
      <c r="RH125" s="242"/>
      <c r="RI125" s="203"/>
      <c r="RJ125" s="234"/>
      <c r="RK125" s="189">
        <f t="shared" si="318"/>
        <v>0</v>
      </c>
      <c r="RL125" s="242"/>
      <c r="RM125" s="203"/>
      <c r="RN125" s="234"/>
      <c r="RO125" s="189">
        <f t="shared" si="319"/>
        <v>0</v>
      </c>
      <c r="RP125" s="242"/>
      <c r="RQ125" s="203"/>
      <c r="RR125" s="234"/>
      <c r="RS125" s="189">
        <f t="shared" si="320"/>
        <v>0</v>
      </c>
      <c r="RT125" s="242"/>
      <c r="RU125" s="203"/>
      <c r="RV125" s="234"/>
      <c r="RW125" s="189">
        <f t="shared" si="321"/>
        <v>0</v>
      </c>
      <c r="RX125" s="242"/>
      <c r="RY125" s="203"/>
      <c r="RZ125" s="234"/>
      <c r="SA125" s="189">
        <f t="shared" si="253"/>
        <v>0</v>
      </c>
      <c r="SB125" s="242"/>
      <c r="SC125" s="203"/>
      <c r="SD125" s="234"/>
      <c r="SE125" s="189">
        <f t="shared" si="328"/>
        <v>0</v>
      </c>
      <c r="SF125" s="242"/>
      <c r="SG125" s="203"/>
      <c r="SH125" s="234"/>
      <c r="SI125" s="189">
        <f t="shared" si="329"/>
        <v>0</v>
      </c>
      <c r="SJ125" s="242"/>
      <c r="SK125" s="203"/>
      <c r="SL125" s="234"/>
      <c r="SM125" s="189">
        <f t="shared" si="330"/>
        <v>0</v>
      </c>
      <c r="SN125" s="242"/>
      <c r="SO125" s="203"/>
      <c r="SP125" s="234"/>
      <c r="SQ125" s="189">
        <f t="shared" si="331"/>
        <v>0</v>
      </c>
      <c r="SR125" s="242"/>
      <c r="SS125" s="203"/>
      <c r="ST125" s="234"/>
      <c r="SU125" s="189">
        <f t="shared" si="332"/>
        <v>0</v>
      </c>
      <c r="SV125" s="242"/>
      <c r="SW125" s="203"/>
      <c r="SX125" s="234"/>
      <c r="SY125" s="189">
        <f t="shared" si="333"/>
        <v>0</v>
      </c>
      <c r="SZ125" s="242"/>
      <c r="TA125" s="203"/>
      <c r="TB125" s="234"/>
      <c r="TC125" s="189">
        <f t="shared" si="334"/>
        <v>0</v>
      </c>
      <c r="TD125" s="242"/>
      <c r="TE125" s="204">
        <f t="shared" si="261"/>
        <v>0</v>
      </c>
      <c r="TF125" s="205">
        <f t="shared" si="262"/>
        <v>0</v>
      </c>
      <c r="TG125" s="123"/>
      <c r="TH125" s="204">
        <f t="shared" si="263"/>
        <v>0</v>
      </c>
      <c r="TI125" s="205">
        <f t="shared" si="264"/>
        <v>0</v>
      </c>
      <c r="TJ125" s="124"/>
      <c r="TK125" s="204">
        <f t="shared" si="265"/>
        <v>0</v>
      </c>
      <c r="TL125" s="205">
        <f t="shared" si="266"/>
        <v>0</v>
      </c>
      <c r="TM125" s="124"/>
      <c r="TN125" s="204">
        <f t="shared" si="267"/>
        <v>0</v>
      </c>
      <c r="TO125" s="205">
        <f t="shared" si="268"/>
        <v>0</v>
      </c>
    </row>
    <row r="126" spans="1:535" ht="24" hidden="1" customHeight="1" x14ac:dyDescent="0.45">
      <c r="A126" s="207">
        <v>122</v>
      </c>
      <c r="B126" s="300" t="s">
        <v>409</v>
      </c>
      <c r="C126" s="222" t="s">
        <v>122</v>
      </c>
      <c r="D126" s="211">
        <v>0</v>
      </c>
      <c r="E126" s="282"/>
      <c r="F126" s="129"/>
      <c r="G126" s="211">
        <f t="shared" si="335"/>
        <v>0</v>
      </c>
      <c r="H126" s="130"/>
      <c r="I126" s="282"/>
      <c r="J126" s="129"/>
      <c r="K126" s="211">
        <v>0</v>
      </c>
      <c r="L126" s="130"/>
      <c r="M126" s="282"/>
      <c r="N126" s="129"/>
      <c r="O126" s="211">
        <v>0</v>
      </c>
      <c r="P126" s="131"/>
      <c r="Q126" s="348"/>
      <c r="R126" s="349"/>
      <c r="S126" s="211">
        <v>0</v>
      </c>
      <c r="T126" s="350"/>
      <c r="U126" s="351"/>
      <c r="V126" s="351"/>
      <c r="W126" s="165">
        <f t="shared" si="336"/>
        <v>0</v>
      </c>
      <c r="X126" s="351"/>
      <c r="Y126" s="351"/>
      <c r="Z126" s="165">
        <f t="shared" si="162"/>
        <v>0</v>
      </c>
      <c r="AB126" s="352"/>
      <c r="AC126" s="169">
        <f t="shared" si="163"/>
        <v>0</v>
      </c>
      <c r="AD126" s="137"/>
      <c r="AE126" s="137"/>
      <c r="AF126" s="169">
        <f t="shared" si="164"/>
        <v>0</v>
      </c>
      <c r="AG126" s="143"/>
      <c r="AH126" s="143"/>
      <c r="AI126" s="170">
        <f t="shared" si="165"/>
        <v>0</v>
      </c>
      <c r="AJ126" s="137"/>
      <c r="AK126" s="137"/>
      <c r="AL126" s="137"/>
      <c r="AM126" s="361">
        <f t="shared" si="166"/>
        <v>0</v>
      </c>
      <c r="AN126" s="137"/>
      <c r="AO126" s="147"/>
      <c r="AP126" s="147"/>
      <c r="AQ126" s="172">
        <f t="shared" si="167"/>
        <v>0</v>
      </c>
      <c r="AR126" s="147"/>
      <c r="AY126" s="137"/>
      <c r="BL126" s="142"/>
      <c r="BM126" s="142"/>
      <c r="BN126" s="142"/>
      <c r="BO126" s="142"/>
      <c r="BP126" s="142"/>
      <c r="BQ126" s="142"/>
      <c r="BW126" s="174">
        <f t="shared" si="175"/>
        <v>0</v>
      </c>
      <c r="CA126" s="143"/>
      <c r="CB126" s="143"/>
      <c r="CC126" s="356"/>
      <c r="CI126" s="357">
        <f t="shared" si="179"/>
        <v>0</v>
      </c>
      <c r="CL126" s="182">
        <f t="shared" si="180"/>
        <v>0</v>
      </c>
      <c r="CX126" s="357">
        <f t="shared" si="183"/>
        <v>0</v>
      </c>
      <c r="DE126" s="358">
        <f t="shared" si="184"/>
        <v>0</v>
      </c>
      <c r="DF126" s="359"/>
      <c r="DL126" s="176">
        <f t="shared" si="186"/>
        <v>0</v>
      </c>
      <c r="DS126" s="177">
        <f t="shared" si="337"/>
        <v>0</v>
      </c>
      <c r="DW126" s="177">
        <f t="shared" si="338"/>
        <v>0</v>
      </c>
      <c r="DZ126" s="177">
        <f t="shared" si="190"/>
        <v>0</v>
      </c>
      <c r="EC126" s="175">
        <f t="shared" si="299"/>
        <v>0</v>
      </c>
      <c r="EJ126" s="174">
        <f t="shared" si="193"/>
        <v>0</v>
      </c>
      <c r="EM126" s="182">
        <f t="shared" si="194"/>
        <v>0</v>
      </c>
      <c r="EQ126" s="182">
        <f t="shared" si="195"/>
        <v>0</v>
      </c>
      <c r="ER126" s="232"/>
      <c r="ES126" s="232"/>
      <c r="ET126" s="184">
        <f t="shared" si="196"/>
        <v>0</v>
      </c>
      <c r="EV126" s="232"/>
      <c r="EW126" s="232"/>
      <c r="EX126" s="184">
        <f t="shared" si="197"/>
        <v>0</v>
      </c>
      <c r="EZ126" s="231"/>
      <c r="FA126" s="231"/>
      <c r="FB126" s="184">
        <f t="shared" si="198"/>
        <v>0</v>
      </c>
      <c r="FC126" s="231"/>
      <c r="FD126" s="231"/>
      <c r="FE126" s="182">
        <f t="shared" si="199"/>
        <v>0</v>
      </c>
      <c r="FF126" s="231"/>
      <c r="FG126" s="231"/>
      <c r="FH126" s="182">
        <f t="shared" si="200"/>
        <v>0</v>
      </c>
      <c r="FI126" s="231"/>
      <c r="FJ126" s="231"/>
      <c r="FK126" s="182">
        <f t="shared" si="201"/>
        <v>0</v>
      </c>
      <c r="FL126" s="231"/>
      <c r="FM126" s="231"/>
      <c r="FN126" s="182">
        <f t="shared" si="339"/>
        <v>0</v>
      </c>
      <c r="FO126" s="360"/>
      <c r="FP126" s="231"/>
      <c r="FQ126" s="231"/>
      <c r="FR126" s="182">
        <f t="shared" si="203"/>
        <v>0</v>
      </c>
      <c r="FS126" s="360"/>
      <c r="FT126" s="231"/>
      <c r="FU126" s="231"/>
      <c r="FV126" s="182">
        <f t="shared" si="204"/>
        <v>0</v>
      </c>
      <c r="FW126" s="137"/>
      <c r="FX126" s="231"/>
      <c r="FY126" s="231"/>
      <c r="FZ126" s="182">
        <f t="shared" si="205"/>
        <v>0</v>
      </c>
      <c r="GA126" s="231"/>
      <c r="GB126" s="231"/>
      <c r="GC126" s="182">
        <f t="shared" si="340"/>
        <v>0</v>
      </c>
      <c r="GD126" s="231"/>
      <c r="GE126" s="231"/>
      <c r="GF126" s="188">
        <f t="shared" si="341"/>
        <v>0</v>
      </c>
      <c r="GG126" s="137"/>
      <c r="GH126" s="231"/>
      <c r="GI126" s="231"/>
      <c r="GJ126" s="188">
        <f t="shared" si="269"/>
        <v>0</v>
      </c>
      <c r="GK126" s="137"/>
      <c r="GL126" s="231"/>
      <c r="GM126" s="231"/>
      <c r="GN126" s="182">
        <f t="shared" si="270"/>
        <v>0</v>
      </c>
      <c r="GO126" s="231"/>
      <c r="GP126" s="231"/>
      <c r="GQ126" s="182">
        <f t="shared" si="208"/>
        <v>0</v>
      </c>
      <c r="GR126" s="231"/>
      <c r="GS126" s="231"/>
      <c r="GT126" s="182">
        <f t="shared" si="209"/>
        <v>0</v>
      </c>
      <c r="GU126" s="231"/>
      <c r="GV126" s="231"/>
      <c r="GW126" s="182">
        <f t="shared" si="210"/>
        <v>0</v>
      </c>
      <c r="GX126" s="231"/>
      <c r="GY126" s="231"/>
      <c r="GZ126" s="182">
        <f t="shared" si="211"/>
        <v>0</v>
      </c>
      <c r="HA126" s="138"/>
      <c r="HB126" s="231"/>
      <c r="HC126" s="182">
        <f t="shared" si="212"/>
        <v>0</v>
      </c>
      <c r="HD126" s="138"/>
      <c r="HE126" s="231"/>
      <c r="HF126" s="182">
        <f t="shared" si="213"/>
        <v>0</v>
      </c>
      <c r="HG126" s="231"/>
      <c r="HH126" s="231"/>
      <c r="HI126" s="182">
        <f t="shared" si="154"/>
        <v>0</v>
      </c>
      <c r="HJ126" s="231"/>
      <c r="HK126" s="231"/>
      <c r="HL126" s="182">
        <f t="shared" si="155"/>
        <v>0</v>
      </c>
      <c r="HM126" s="137"/>
      <c r="HN126" s="231"/>
      <c r="HO126" s="231"/>
      <c r="HP126" s="182">
        <f t="shared" si="214"/>
        <v>0</v>
      </c>
      <c r="HQ126" s="231"/>
      <c r="HR126" s="231"/>
      <c r="HS126" s="231"/>
      <c r="HT126" s="182">
        <f t="shared" si="215"/>
        <v>0</v>
      </c>
      <c r="HU126" s="231"/>
      <c r="HV126" s="231"/>
      <c r="HW126" s="231"/>
      <c r="HX126" s="182">
        <f t="shared" si="216"/>
        <v>0</v>
      </c>
      <c r="HY126" s="231"/>
      <c r="HZ126" s="231"/>
      <c r="IA126" s="182">
        <f t="shared" si="217"/>
        <v>0</v>
      </c>
      <c r="IB126" s="231"/>
      <c r="IC126" s="231"/>
      <c r="ID126" s="182">
        <f t="shared" si="218"/>
        <v>0</v>
      </c>
      <c r="IE126" s="138"/>
      <c r="IF126" s="138"/>
      <c r="IG126" s="175">
        <f t="shared" si="219"/>
        <v>0</v>
      </c>
      <c r="IH126" s="137"/>
      <c r="II126" s="138"/>
      <c r="IJ126" s="138"/>
      <c r="IK126" s="175">
        <f t="shared" si="220"/>
        <v>0</v>
      </c>
      <c r="IL126" s="137"/>
      <c r="IM126" s="231"/>
      <c r="IN126" s="231"/>
      <c r="IO126" s="182">
        <f t="shared" si="221"/>
        <v>0</v>
      </c>
      <c r="IP126" s="231"/>
      <c r="IQ126" s="231"/>
      <c r="IR126" s="182">
        <f t="shared" si="156"/>
        <v>0</v>
      </c>
      <c r="IS126" s="231"/>
      <c r="IT126" s="231"/>
      <c r="IU126" s="182">
        <f t="shared" si="157"/>
        <v>0</v>
      </c>
      <c r="IV126" s="231"/>
      <c r="IW126" s="231"/>
      <c r="IX126" s="182">
        <f t="shared" si="158"/>
        <v>0</v>
      </c>
      <c r="IY126" s="234"/>
      <c r="IZ126" s="234"/>
      <c r="JA126" s="189">
        <f t="shared" si="159"/>
        <v>0</v>
      </c>
      <c r="JB126" s="234"/>
      <c r="JC126" s="234"/>
      <c r="JD126" s="189">
        <f t="shared" si="222"/>
        <v>0</v>
      </c>
      <c r="JE126" s="234"/>
      <c r="JF126" s="234"/>
      <c r="JG126" s="189">
        <f t="shared" si="223"/>
        <v>0</v>
      </c>
      <c r="JH126" s="141"/>
      <c r="JI126" s="141"/>
      <c r="JJ126" s="190">
        <f t="shared" si="224"/>
        <v>0</v>
      </c>
      <c r="JK126" s="137"/>
      <c r="JL126" s="141"/>
      <c r="JM126" s="141"/>
      <c r="JN126" s="190">
        <f t="shared" si="225"/>
        <v>0</v>
      </c>
      <c r="JO126" s="137"/>
      <c r="JP126" s="235"/>
      <c r="JQ126" s="235"/>
      <c r="JR126" s="191">
        <f t="shared" si="226"/>
        <v>0</v>
      </c>
      <c r="JS126" s="155"/>
      <c r="JT126" s="236"/>
      <c r="JU126" s="236"/>
      <c r="JV126" s="194">
        <f t="shared" si="227"/>
        <v>0</v>
      </c>
      <c r="JW126" s="235"/>
      <c r="JX126" s="235"/>
      <c r="JY126" s="194">
        <f t="shared" si="228"/>
        <v>0</v>
      </c>
      <c r="JZ126" s="138"/>
      <c r="KA126" s="138"/>
      <c r="KB126" s="190">
        <f t="shared" si="229"/>
        <v>0</v>
      </c>
      <c r="KC126" s="155"/>
      <c r="KD126" s="138"/>
      <c r="KE126" s="138"/>
      <c r="KF126" s="190">
        <f t="shared" si="230"/>
        <v>0</v>
      </c>
      <c r="KG126" s="234"/>
      <c r="KH126" s="234"/>
      <c r="KI126" s="191">
        <f t="shared" si="231"/>
        <v>0</v>
      </c>
      <c r="KJ126" s="155"/>
      <c r="KK126" s="234"/>
      <c r="KL126" s="234"/>
      <c r="KM126" s="191">
        <f t="shared" si="232"/>
        <v>0</v>
      </c>
      <c r="KN126" s="155"/>
      <c r="KO126" s="234"/>
      <c r="KP126" s="234"/>
      <c r="KQ126" s="191">
        <f t="shared" si="233"/>
        <v>0</v>
      </c>
      <c r="KR126" s="138"/>
      <c r="KS126" s="138"/>
      <c r="KT126" s="174">
        <f t="shared" si="234"/>
        <v>0</v>
      </c>
      <c r="KU126" s="138"/>
      <c r="KV126" s="138"/>
      <c r="KW126" s="138"/>
      <c r="KX126" s="194">
        <f t="shared" si="235"/>
        <v>0</v>
      </c>
      <c r="KY126" s="236"/>
      <c r="KZ126" s="236"/>
      <c r="LA126" s="236"/>
      <c r="LB126" s="194">
        <f t="shared" si="236"/>
        <v>0</v>
      </c>
      <c r="LC126" s="236"/>
      <c r="LD126" s="236"/>
      <c r="LE126" s="194">
        <f t="shared" si="160"/>
        <v>0</v>
      </c>
      <c r="LF126" s="138"/>
      <c r="LG126" s="138"/>
      <c r="LH126" s="174">
        <f t="shared" si="161"/>
        <v>0</v>
      </c>
      <c r="LI126" s="237"/>
      <c r="LJ126" s="237"/>
      <c r="LK126" s="196">
        <f t="shared" si="237"/>
        <v>0</v>
      </c>
      <c r="LL126" s="138"/>
      <c r="LM126" s="138"/>
      <c r="LN126" s="138"/>
      <c r="LO126" s="174">
        <f t="shared" si="238"/>
        <v>0</v>
      </c>
      <c r="LP126" s="138"/>
      <c r="LQ126" s="138"/>
      <c r="LR126" s="138"/>
      <c r="LS126" s="174">
        <f t="shared" si="239"/>
        <v>0</v>
      </c>
      <c r="LT126" s="238"/>
      <c r="LU126" s="138"/>
      <c r="LV126" s="138"/>
      <c r="LW126" s="174">
        <f t="shared" si="240"/>
        <v>0</v>
      </c>
      <c r="LX126" s="238"/>
      <c r="LY126" s="138"/>
      <c r="LZ126" s="138"/>
      <c r="MA126" s="174">
        <f t="shared" si="241"/>
        <v>0</v>
      </c>
      <c r="MB126" s="238"/>
      <c r="MC126" s="138"/>
      <c r="MD126" s="138"/>
      <c r="ME126" s="174">
        <f t="shared" si="242"/>
        <v>0</v>
      </c>
      <c r="MF126" s="238"/>
      <c r="MG126" s="231"/>
      <c r="MH126" s="231"/>
      <c r="MI126" s="182">
        <f t="shared" si="243"/>
        <v>0</v>
      </c>
      <c r="MJ126" s="239"/>
      <c r="MK126" s="231"/>
      <c r="ML126" s="231"/>
      <c r="MM126" s="182">
        <f t="shared" si="244"/>
        <v>0</v>
      </c>
      <c r="MN126" s="239"/>
      <c r="MO126" s="138"/>
      <c r="MP126" s="138"/>
      <c r="MQ126" s="174">
        <f t="shared" si="245"/>
        <v>0</v>
      </c>
      <c r="MR126" s="238"/>
      <c r="MS126" s="138"/>
      <c r="MT126" s="138"/>
      <c r="MU126" s="174">
        <f t="shared" si="246"/>
        <v>0</v>
      </c>
      <c r="MV126" s="238"/>
      <c r="MW126" s="138"/>
      <c r="MX126" s="138"/>
      <c r="MY126" s="174">
        <f t="shared" si="247"/>
        <v>0</v>
      </c>
      <c r="MZ126" s="238"/>
      <c r="NA126" s="240"/>
      <c r="NB126" s="240"/>
      <c r="NC126" s="201">
        <f t="shared" si="271"/>
        <v>0</v>
      </c>
      <c r="ND126" s="241"/>
      <c r="NE126" s="240"/>
      <c r="NF126" s="240"/>
      <c r="NG126" s="201">
        <f t="shared" si="324"/>
        <v>0</v>
      </c>
      <c r="NH126" s="241"/>
      <c r="NI126" s="240"/>
      <c r="NJ126" s="240"/>
      <c r="NK126" s="201">
        <f t="shared" si="325"/>
        <v>0</v>
      </c>
      <c r="NL126" s="241"/>
      <c r="NM126" s="240"/>
      <c r="NN126" s="240"/>
      <c r="NO126" s="201">
        <f t="shared" si="326"/>
        <v>0</v>
      </c>
      <c r="NP126" s="241"/>
      <c r="NQ126" s="234"/>
      <c r="NR126" s="234"/>
      <c r="NS126" s="189">
        <f t="shared" si="327"/>
        <v>0</v>
      </c>
      <c r="NT126" s="242"/>
      <c r="NU126" s="234"/>
      <c r="NV126" s="234"/>
      <c r="NW126" s="189">
        <f t="shared" si="248"/>
        <v>0</v>
      </c>
      <c r="NX126" s="242"/>
      <c r="NY126" s="234"/>
      <c r="NZ126" s="234"/>
      <c r="OA126" s="189">
        <f t="shared" si="249"/>
        <v>0</v>
      </c>
      <c r="OB126" s="242"/>
      <c r="OC126" s="234"/>
      <c r="OD126" s="234"/>
      <c r="OE126" s="189">
        <f t="shared" si="250"/>
        <v>0</v>
      </c>
      <c r="OF126" s="242"/>
      <c r="OG126" s="234"/>
      <c r="OH126" s="234"/>
      <c r="OI126" s="189">
        <f t="shared" si="251"/>
        <v>0</v>
      </c>
      <c r="OJ126" s="242"/>
      <c r="OK126" s="234"/>
      <c r="OL126" s="234"/>
      <c r="OM126" s="189">
        <f t="shared" si="252"/>
        <v>0</v>
      </c>
      <c r="ON126" s="242"/>
      <c r="OO126" s="234"/>
      <c r="OP126" s="234"/>
      <c r="OQ126" s="189">
        <f t="shared" si="276"/>
        <v>0</v>
      </c>
      <c r="OR126" s="242"/>
      <c r="OS126" s="234"/>
      <c r="OT126" s="234"/>
      <c r="OU126" s="189">
        <f t="shared" si="301"/>
        <v>0</v>
      </c>
      <c r="OV126" s="242"/>
      <c r="OW126" s="234"/>
      <c r="OX126" s="234"/>
      <c r="OY126" s="189">
        <f t="shared" si="302"/>
        <v>0</v>
      </c>
      <c r="OZ126" s="242"/>
      <c r="PA126" s="234"/>
      <c r="PB126" s="234"/>
      <c r="PC126" s="189">
        <f t="shared" si="303"/>
        <v>0</v>
      </c>
      <c r="PD126" s="242"/>
      <c r="PE126" s="234"/>
      <c r="PF126" s="234"/>
      <c r="PG126" s="189">
        <f t="shared" si="304"/>
        <v>0</v>
      </c>
      <c r="PH126" s="242"/>
      <c r="PI126" s="234"/>
      <c r="PJ126" s="234"/>
      <c r="PK126" s="189">
        <f t="shared" si="305"/>
        <v>0</v>
      </c>
      <c r="PL126" s="242"/>
      <c r="PM126" s="234"/>
      <c r="PN126" s="234"/>
      <c r="PO126" s="189">
        <f t="shared" si="306"/>
        <v>0</v>
      </c>
      <c r="PP126" s="242"/>
      <c r="PQ126" s="234"/>
      <c r="PR126" s="234"/>
      <c r="PS126" s="189">
        <f t="shared" si="307"/>
        <v>0</v>
      </c>
      <c r="PT126" s="242"/>
      <c r="PU126" s="234"/>
      <c r="PV126" s="234"/>
      <c r="PW126" s="189">
        <f t="shared" si="308"/>
        <v>0</v>
      </c>
      <c r="PX126" s="242"/>
      <c r="PY126" s="234"/>
      <c r="PZ126" s="234"/>
      <c r="QA126" s="189">
        <f t="shared" si="309"/>
        <v>0</v>
      </c>
      <c r="QB126" s="242"/>
      <c r="QC126" s="234"/>
      <c r="QD126" s="234"/>
      <c r="QE126" s="189">
        <f t="shared" si="310"/>
        <v>0</v>
      </c>
      <c r="QF126" s="242"/>
      <c r="QG126" s="234"/>
      <c r="QH126" s="234"/>
      <c r="QI126" s="189">
        <f t="shared" si="311"/>
        <v>0</v>
      </c>
      <c r="QJ126" s="242"/>
      <c r="QK126" s="234"/>
      <c r="QL126" s="234"/>
      <c r="QM126" s="189">
        <f t="shared" si="312"/>
        <v>0</v>
      </c>
      <c r="QN126" s="242"/>
      <c r="QO126" s="234"/>
      <c r="QP126" s="234"/>
      <c r="QQ126" s="189">
        <f t="shared" si="313"/>
        <v>0</v>
      </c>
      <c r="QR126" s="242"/>
      <c r="QS126" s="203"/>
      <c r="QT126" s="234"/>
      <c r="QU126" s="189">
        <f t="shared" si="314"/>
        <v>0</v>
      </c>
      <c r="QV126" s="242"/>
      <c r="QW126" s="203"/>
      <c r="QX126" s="234"/>
      <c r="QY126" s="189">
        <f t="shared" si="315"/>
        <v>0</v>
      </c>
      <c r="QZ126" s="242"/>
      <c r="RA126" s="203"/>
      <c r="RB126" s="234"/>
      <c r="RC126" s="189">
        <f t="shared" si="316"/>
        <v>0</v>
      </c>
      <c r="RD126" s="242"/>
      <c r="RE126" s="203"/>
      <c r="RF126" s="234"/>
      <c r="RG126" s="189">
        <f t="shared" si="317"/>
        <v>0</v>
      </c>
      <c r="RH126" s="242"/>
      <c r="RI126" s="203"/>
      <c r="RJ126" s="234"/>
      <c r="RK126" s="189">
        <f t="shared" si="318"/>
        <v>0</v>
      </c>
      <c r="RL126" s="242"/>
      <c r="RM126" s="203"/>
      <c r="RN126" s="234"/>
      <c r="RO126" s="189">
        <f t="shared" si="319"/>
        <v>0</v>
      </c>
      <c r="RP126" s="242"/>
      <c r="RQ126" s="203"/>
      <c r="RR126" s="234"/>
      <c r="RS126" s="189">
        <f t="shared" si="320"/>
        <v>0</v>
      </c>
      <c r="RT126" s="242"/>
      <c r="RU126" s="203"/>
      <c r="RV126" s="234"/>
      <c r="RW126" s="189">
        <f t="shared" si="321"/>
        <v>0</v>
      </c>
      <c r="RX126" s="242"/>
      <c r="RY126" s="203"/>
      <c r="RZ126" s="234"/>
      <c r="SA126" s="189">
        <f t="shared" si="253"/>
        <v>0</v>
      </c>
      <c r="SB126" s="242"/>
      <c r="SC126" s="203"/>
      <c r="SD126" s="234"/>
      <c r="SE126" s="189">
        <f t="shared" si="328"/>
        <v>0</v>
      </c>
      <c r="SF126" s="242"/>
      <c r="SG126" s="203"/>
      <c r="SH126" s="234"/>
      <c r="SI126" s="189">
        <f t="shared" si="329"/>
        <v>0</v>
      </c>
      <c r="SJ126" s="242"/>
      <c r="SK126" s="203"/>
      <c r="SL126" s="234"/>
      <c r="SM126" s="189">
        <f t="shared" si="330"/>
        <v>0</v>
      </c>
      <c r="SN126" s="242"/>
      <c r="SO126" s="203"/>
      <c r="SP126" s="234"/>
      <c r="SQ126" s="189">
        <f t="shared" si="331"/>
        <v>0</v>
      </c>
      <c r="SR126" s="242"/>
      <c r="SS126" s="203"/>
      <c r="ST126" s="234"/>
      <c r="SU126" s="189">
        <f t="shared" si="332"/>
        <v>0</v>
      </c>
      <c r="SV126" s="242"/>
      <c r="SW126" s="203"/>
      <c r="SX126" s="234"/>
      <c r="SY126" s="189">
        <f t="shared" si="333"/>
        <v>0</v>
      </c>
      <c r="SZ126" s="242"/>
      <c r="TA126" s="203"/>
      <c r="TB126" s="234"/>
      <c r="TC126" s="189">
        <f t="shared" si="334"/>
        <v>0</v>
      </c>
      <c r="TD126" s="242"/>
      <c r="TE126" s="204">
        <f t="shared" si="261"/>
        <v>0</v>
      </c>
      <c r="TF126" s="205">
        <f t="shared" si="262"/>
        <v>0</v>
      </c>
      <c r="TG126" s="123"/>
      <c r="TH126" s="204">
        <f t="shared" si="263"/>
        <v>0</v>
      </c>
      <c r="TI126" s="205">
        <f t="shared" si="264"/>
        <v>0</v>
      </c>
      <c r="TJ126" s="124"/>
      <c r="TK126" s="204">
        <f t="shared" si="265"/>
        <v>0</v>
      </c>
      <c r="TL126" s="205">
        <f t="shared" si="266"/>
        <v>0</v>
      </c>
      <c r="TM126" s="124"/>
      <c r="TN126" s="204">
        <f t="shared" si="267"/>
        <v>0</v>
      </c>
      <c r="TO126" s="205">
        <f t="shared" si="268"/>
        <v>0</v>
      </c>
    </row>
    <row r="127" spans="1:535" ht="24" hidden="1" customHeight="1" x14ac:dyDescent="0.45">
      <c r="A127" s="207">
        <v>123</v>
      </c>
      <c r="B127" s="300" t="s">
        <v>410</v>
      </c>
      <c r="C127" s="222" t="s">
        <v>122</v>
      </c>
      <c r="D127" s="211">
        <v>0</v>
      </c>
      <c r="E127" s="282"/>
      <c r="F127" s="129"/>
      <c r="G127" s="211">
        <f t="shared" si="335"/>
        <v>0</v>
      </c>
      <c r="H127" s="130"/>
      <c r="I127" s="282"/>
      <c r="J127" s="129"/>
      <c r="K127" s="211">
        <v>0</v>
      </c>
      <c r="L127" s="130"/>
      <c r="M127" s="282"/>
      <c r="N127" s="129"/>
      <c r="O127" s="211">
        <v>0</v>
      </c>
      <c r="P127" s="131"/>
      <c r="Q127" s="348"/>
      <c r="R127" s="349"/>
      <c r="S127" s="211">
        <v>0</v>
      </c>
      <c r="T127" s="350"/>
      <c r="U127" s="351"/>
      <c r="V127" s="351"/>
      <c r="W127" s="165">
        <f t="shared" si="336"/>
        <v>0</v>
      </c>
      <c r="X127" s="351"/>
      <c r="Y127" s="351"/>
      <c r="Z127" s="165">
        <f t="shared" si="162"/>
        <v>0</v>
      </c>
      <c r="AB127" s="352"/>
      <c r="AC127" s="169">
        <f t="shared" si="163"/>
        <v>0</v>
      </c>
      <c r="AD127" s="137"/>
      <c r="AE127" s="137"/>
      <c r="AF127" s="169">
        <f t="shared" si="164"/>
        <v>0</v>
      </c>
      <c r="AG127" s="143"/>
      <c r="AH127" s="143"/>
      <c r="AI127" s="170">
        <f t="shared" si="165"/>
        <v>0</v>
      </c>
      <c r="AJ127" s="137"/>
      <c r="AK127" s="137"/>
      <c r="AL127" s="137"/>
      <c r="AM127" s="361">
        <f t="shared" si="166"/>
        <v>0</v>
      </c>
      <c r="AN127" s="137"/>
      <c r="AO127" s="147"/>
      <c r="AP127" s="147"/>
      <c r="AQ127" s="172">
        <f t="shared" si="167"/>
        <v>0</v>
      </c>
      <c r="AR127" s="147"/>
      <c r="AY127" s="137"/>
      <c r="BL127" s="142"/>
      <c r="BM127" s="142"/>
      <c r="BN127" s="142"/>
      <c r="BO127" s="142"/>
      <c r="BP127" s="142"/>
      <c r="BQ127" s="142"/>
      <c r="BW127" s="174">
        <f t="shared" si="175"/>
        <v>0</v>
      </c>
      <c r="CA127" s="143"/>
      <c r="CB127" s="143"/>
      <c r="CC127" s="356"/>
      <c r="CI127" s="357">
        <f t="shared" si="179"/>
        <v>0</v>
      </c>
      <c r="CL127" s="182">
        <f t="shared" si="180"/>
        <v>0</v>
      </c>
      <c r="CX127" s="357">
        <f t="shared" si="183"/>
        <v>0</v>
      </c>
      <c r="DE127" s="358">
        <f t="shared" si="184"/>
        <v>0</v>
      </c>
      <c r="DF127" s="359"/>
      <c r="DL127" s="176">
        <f t="shared" si="186"/>
        <v>0</v>
      </c>
      <c r="DS127" s="177">
        <f t="shared" si="337"/>
        <v>0</v>
      </c>
      <c r="DW127" s="177">
        <f t="shared" si="338"/>
        <v>0</v>
      </c>
      <c r="DZ127" s="177">
        <f t="shared" si="190"/>
        <v>0</v>
      </c>
      <c r="EC127" s="175">
        <f t="shared" si="299"/>
        <v>0</v>
      </c>
      <c r="EJ127" s="174">
        <f t="shared" si="193"/>
        <v>0</v>
      </c>
      <c r="EM127" s="182">
        <f t="shared" si="194"/>
        <v>0</v>
      </c>
      <c r="EQ127" s="182">
        <f t="shared" si="195"/>
        <v>0</v>
      </c>
      <c r="ER127" s="232"/>
      <c r="ES127" s="232"/>
      <c r="ET127" s="184">
        <f t="shared" si="196"/>
        <v>0</v>
      </c>
      <c r="EV127" s="232"/>
      <c r="EW127" s="232"/>
      <c r="EX127" s="184">
        <f t="shared" si="197"/>
        <v>0</v>
      </c>
      <c r="EZ127" s="231"/>
      <c r="FA127" s="231"/>
      <c r="FB127" s="184">
        <f t="shared" si="198"/>
        <v>0</v>
      </c>
      <c r="FC127" s="231"/>
      <c r="FD127" s="231"/>
      <c r="FE127" s="182">
        <f t="shared" si="199"/>
        <v>0</v>
      </c>
      <c r="FF127" s="231"/>
      <c r="FG127" s="231"/>
      <c r="FH127" s="182">
        <f t="shared" si="200"/>
        <v>0</v>
      </c>
      <c r="FI127" s="231"/>
      <c r="FJ127" s="231"/>
      <c r="FK127" s="182">
        <f t="shared" si="201"/>
        <v>0</v>
      </c>
      <c r="FL127" s="231"/>
      <c r="FM127" s="231"/>
      <c r="FN127" s="182">
        <f t="shared" si="339"/>
        <v>0</v>
      </c>
      <c r="FO127" s="360"/>
      <c r="FP127" s="231"/>
      <c r="FQ127" s="231"/>
      <c r="FR127" s="182">
        <f t="shared" si="203"/>
        <v>0</v>
      </c>
      <c r="FS127" s="360"/>
      <c r="FT127" s="231"/>
      <c r="FU127" s="231"/>
      <c r="FV127" s="182">
        <f t="shared" si="204"/>
        <v>0</v>
      </c>
      <c r="FW127" s="137"/>
      <c r="FX127" s="231"/>
      <c r="FY127" s="231"/>
      <c r="FZ127" s="182">
        <f t="shared" si="205"/>
        <v>0</v>
      </c>
      <c r="GA127" s="231"/>
      <c r="GB127" s="231"/>
      <c r="GC127" s="182">
        <f t="shared" si="340"/>
        <v>0</v>
      </c>
      <c r="GD127" s="231"/>
      <c r="GE127" s="231"/>
      <c r="GF127" s="188">
        <f t="shared" si="341"/>
        <v>0</v>
      </c>
      <c r="GG127" s="137"/>
      <c r="GH127" s="231"/>
      <c r="GI127" s="231"/>
      <c r="GJ127" s="188">
        <f t="shared" si="269"/>
        <v>0</v>
      </c>
      <c r="GK127" s="137"/>
      <c r="GL127" s="231"/>
      <c r="GM127" s="231"/>
      <c r="GN127" s="182">
        <f t="shared" si="270"/>
        <v>0</v>
      </c>
      <c r="GO127" s="231"/>
      <c r="GP127" s="231"/>
      <c r="GQ127" s="182">
        <f t="shared" si="208"/>
        <v>0</v>
      </c>
      <c r="GR127" s="231"/>
      <c r="GS127" s="231"/>
      <c r="GT127" s="182">
        <f t="shared" si="209"/>
        <v>0</v>
      </c>
      <c r="GU127" s="231"/>
      <c r="GV127" s="231"/>
      <c r="GW127" s="182">
        <f t="shared" si="210"/>
        <v>0</v>
      </c>
      <c r="GX127" s="231"/>
      <c r="GY127" s="231"/>
      <c r="GZ127" s="182">
        <f t="shared" si="211"/>
        <v>0</v>
      </c>
      <c r="HA127" s="138"/>
      <c r="HB127" s="231"/>
      <c r="HC127" s="182">
        <f t="shared" si="212"/>
        <v>0</v>
      </c>
      <c r="HD127" s="138"/>
      <c r="HE127" s="231"/>
      <c r="HF127" s="182">
        <f t="shared" si="213"/>
        <v>0</v>
      </c>
      <c r="HG127" s="231"/>
      <c r="HH127" s="231"/>
      <c r="HI127" s="182">
        <f t="shared" si="154"/>
        <v>0</v>
      </c>
      <c r="HJ127" s="231"/>
      <c r="HK127" s="231"/>
      <c r="HL127" s="182">
        <f t="shared" si="155"/>
        <v>0</v>
      </c>
      <c r="HM127" s="137"/>
      <c r="HN127" s="231"/>
      <c r="HO127" s="231"/>
      <c r="HP127" s="182">
        <f t="shared" si="214"/>
        <v>0</v>
      </c>
      <c r="HQ127" s="231"/>
      <c r="HR127" s="231"/>
      <c r="HS127" s="231"/>
      <c r="HT127" s="182">
        <f t="shared" si="215"/>
        <v>0</v>
      </c>
      <c r="HU127" s="231"/>
      <c r="HV127" s="231"/>
      <c r="HW127" s="231"/>
      <c r="HX127" s="182">
        <f t="shared" si="216"/>
        <v>0</v>
      </c>
      <c r="HY127" s="231"/>
      <c r="HZ127" s="231"/>
      <c r="IA127" s="182">
        <f t="shared" si="217"/>
        <v>0</v>
      </c>
      <c r="IB127" s="231"/>
      <c r="IC127" s="231"/>
      <c r="ID127" s="182">
        <f t="shared" si="218"/>
        <v>0</v>
      </c>
      <c r="IE127" s="138"/>
      <c r="IF127" s="138"/>
      <c r="IG127" s="175">
        <f t="shared" si="219"/>
        <v>0</v>
      </c>
      <c r="IH127" s="137"/>
      <c r="II127" s="138"/>
      <c r="IJ127" s="138"/>
      <c r="IK127" s="175">
        <f t="shared" si="220"/>
        <v>0</v>
      </c>
      <c r="IL127" s="137"/>
      <c r="IM127" s="231"/>
      <c r="IN127" s="231"/>
      <c r="IO127" s="182">
        <f t="shared" si="221"/>
        <v>0</v>
      </c>
      <c r="IP127" s="231"/>
      <c r="IQ127" s="231"/>
      <c r="IR127" s="182">
        <f t="shared" si="156"/>
        <v>0</v>
      </c>
      <c r="IS127" s="231"/>
      <c r="IT127" s="231"/>
      <c r="IU127" s="182">
        <f t="shared" si="157"/>
        <v>0</v>
      </c>
      <c r="IV127" s="231"/>
      <c r="IW127" s="231"/>
      <c r="IX127" s="182">
        <f t="shared" si="158"/>
        <v>0</v>
      </c>
      <c r="IY127" s="234"/>
      <c r="IZ127" s="234"/>
      <c r="JA127" s="189">
        <f t="shared" si="159"/>
        <v>0</v>
      </c>
      <c r="JB127" s="234"/>
      <c r="JC127" s="234"/>
      <c r="JD127" s="189">
        <f t="shared" si="222"/>
        <v>0</v>
      </c>
      <c r="JE127" s="234"/>
      <c r="JF127" s="234"/>
      <c r="JG127" s="189">
        <f t="shared" si="223"/>
        <v>0</v>
      </c>
      <c r="JH127" s="141"/>
      <c r="JI127" s="141"/>
      <c r="JJ127" s="190">
        <f t="shared" si="224"/>
        <v>0</v>
      </c>
      <c r="JK127" s="137"/>
      <c r="JL127" s="141"/>
      <c r="JM127" s="141"/>
      <c r="JN127" s="190">
        <f t="shared" si="225"/>
        <v>0</v>
      </c>
      <c r="JO127" s="137"/>
      <c r="JP127" s="235"/>
      <c r="JQ127" s="235"/>
      <c r="JR127" s="191">
        <f t="shared" si="226"/>
        <v>0</v>
      </c>
      <c r="JS127" s="155"/>
      <c r="JT127" s="236"/>
      <c r="JU127" s="236"/>
      <c r="JV127" s="194">
        <f t="shared" si="227"/>
        <v>0</v>
      </c>
      <c r="JW127" s="235"/>
      <c r="JX127" s="235"/>
      <c r="JY127" s="194">
        <f t="shared" si="228"/>
        <v>0</v>
      </c>
      <c r="JZ127" s="138"/>
      <c r="KA127" s="138"/>
      <c r="KB127" s="190">
        <f t="shared" si="229"/>
        <v>0</v>
      </c>
      <c r="KC127" s="155"/>
      <c r="KD127" s="138"/>
      <c r="KE127" s="138"/>
      <c r="KF127" s="190">
        <f t="shared" si="230"/>
        <v>0</v>
      </c>
      <c r="KG127" s="234"/>
      <c r="KH127" s="234"/>
      <c r="KI127" s="191">
        <f t="shared" si="231"/>
        <v>0</v>
      </c>
      <c r="KJ127" s="155"/>
      <c r="KK127" s="234"/>
      <c r="KL127" s="234"/>
      <c r="KM127" s="191">
        <f t="shared" si="232"/>
        <v>0</v>
      </c>
      <c r="KN127" s="155"/>
      <c r="KO127" s="234"/>
      <c r="KP127" s="234"/>
      <c r="KQ127" s="191">
        <f t="shared" si="233"/>
        <v>0</v>
      </c>
      <c r="KR127" s="138"/>
      <c r="KS127" s="138"/>
      <c r="KT127" s="174">
        <f t="shared" si="234"/>
        <v>0</v>
      </c>
      <c r="KU127" s="138"/>
      <c r="KV127" s="138"/>
      <c r="KW127" s="138"/>
      <c r="KX127" s="194">
        <f t="shared" si="235"/>
        <v>0</v>
      </c>
      <c r="KY127" s="236"/>
      <c r="KZ127" s="236"/>
      <c r="LA127" s="236"/>
      <c r="LB127" s="194">
        <f t="shared" si="236"/>
        <v>0</v>
      </c>
      <c r="LC127" s="236"/>
      <c r="LD127" s="236"/>
      <c r="LE127" s="194">
        <f t="shared" si="160"/>
        <v>0</v>
      </c>
      <c r="LF127" s="138"/>
      <c r="LG127" s="138"/>
      <c r="LH127" s="174">
        <f t="shared" si="161"/>
        <v>0</v>
      </c>
      <c r="LI127" s="237"/>
      <c r="LJ127" s="237"/>
      <c r="LK127" s="196">
        <f t="shared" si="237"/>
        <v>0</v>
      </c>
      <c r="LL127" s="138"/>
      <c r="LM127" s="138"/>
      <c r="LN127" s="138"/>
      <c r="LO127" s="174">
        <f t="shared" si="238"/>
        <v>0</v>
      </c>
      <c r="LP127" s="138"/>
      <c r="LQ127" s="138"/>
      <c r="LR127" s="138"/>
      <c r="LS127" s="174">
        <f t="shared" si="239"/>
        <v>0</v>
      </c>
      <c r="LT127" s="238"/>
      <c r="LU127" s="138"/>
      <c r="LV127" s="138"/>
      <c r="LW127" s="174">
        <f t="shared" si="240"/>
        <v>0</v>
      </c>
      <c r="LX127" s="238"/>
      <c r="LY127" s="138"/>
      <c r="LZ127" s="138"/>
      <c r="MA127" s="174">
        <f t="shared" si="241"/>
        <v>0</v>
      </c>
      <c r="MB127" s="238"/>
      <c r="MC127" s="138"/>
      <c r="MD127" s="138"/>
      <c r="ME127" s="174">
        <f t="shared" si="242"/>
        <v>0</v>
      </c>
      <c r="MF127" s="238"/>
      <c r="MG127" s="231"/>
      <c r="MH127" s="231"/>
      <c r="MI127" s="182">
        <f t="shared" si="243"/>
        <v>0</v>
      </c>
      <c r="MJ127" s="239"/>
      <c r="MK127" s="231"/>
      <c r="ML127" s="231"/>
      <c r="MM127" s="182">
        <f t="shared" si="244"/>
        <v>0</v>
      </c>
      <c r="MN127" s="239"/>
      <c r="MO127" s="138"/>
      <c r="MP127" s="138"/>
      <c r="MQ127" s="174">
        <f t="shared" si="245"/>
        <v>0</v>
      </c>
      <c r="MR127" s="238"/>
      <c r="MS127" s="138"/>
      <c r="MT127" s="138"/>
      <c r="MU127" s="174">
        <f t="shared" si="246"/>
        <v>0</v>
      </c>
      <c r="MV127" s="238"/>
      <c r="MW127" s="138"/>
      <c r="MX127" s="138"/>
      <c r="MY127" s="174">
        <f t="shared" si="247"/>
        <v>0</v>
      </c>
      <c r="MZ127" s="238"/>
      <c r="NA127" s="240"/>
      <c r="NB127" s="240"/>
      <c r="NC127" s="201">
        <f t="shared" si="271"/>
        <v>0</v>
      </c>
      <c r="ND127" s="241"/>
      <c r="NE127" s="240"/>
      <c r="NF127" s="240"/>
      <c r="NG127" s="201">
        <f t="shared" si="324"/>
        <v>0</v>
      </c>
      <c r="NH127" s="241"/>
      <c r="NI127" s="240"/>
      <c r="NJ127" s="240"/>
      <c r="NK127" s="201">
        <f t="shared" si="325"/>
        <v>0</v>
      </c>
      <c r="NL127" s="241"/>
      <c r="NM127" s="240"/>
      <c r="NN127" s="240"/>
      <c r="NO127" s="201">
        <f t="shared" si="326"/>
        <v>0</v>
      </c>
      <c r="NP127" s="241"/>
      <c r="NQ127" s="234"/>
      <c r="NR127" s="234"/>
      <c r="NS127" s="189">
        <f t="shared" si="327"/>
        <v>0</v>
      </c>
      <c r="NT127" s="242"/>
      <c r="NU127" s="234"/>
      <c r="NV127" s="234"/>
      <c r="NW127" s="189">
        <f t="shared" si="248"/>
        <v>0</v>
      </c>
      <c r="NX127" s="242"/>
      <c r="NY127" s="234"/>
      <c r="NZ127" s="234"/>
      <c r="OA127" s="189">
        <f t="shared" si="249"/>
        <v>0</v>
      </c>
      <c r="OB127" s="242"/>
      <c r="OC127" s="234"/>
      <c r="OD127" s="234"/>
      <c r="OE127" s="189">
        <f t="shared" si="250"/>
        <v>0</v>
      </c>
      <c r="OF127" s="242"/>
      <c r="OG127" s="234"/>
      <c r="OH127" s="234"/>
      <c r="OI127" s="189">
        <f t="shared" si="251"/>
        <v>0</v>
      </c>
      <c r="OJ127" s="242"/>
      <c r="OK127" s="234"/>
      <c r="OL127" s="234"/>
      <c r="OM127" s="189">
        <f t="shared" si="252"/>
        <v>0</v>
      </c>
      <c r="ON127" s="242"/>
      <c r="OO127" s="234"/>
      <c r="OP127" s="234"/>
      <c r="OQ127" s="189">
        <f t="shared" si="276"/>
        <v>0</v>
      </c>
      <c r="OR127" s="242"/>
      <c r="OS127" s="234"/>
      <c r="OT127" s="234"/>
      <c r="OU127" s="189">
        <f t="shared" si="301"/>
        <v>0</v>
      </c>
      <c r="OV127" s="242"/>
      <c r="OW127" s="234"/>
      <c r="OX127" s="234"/>
      <c r="OY127" s="189">
        <f t="shared" si="302"/>
        <v>0</v>
      </c>
      <c r="OZ127" s="242"/>
      <c r="PA127" s="234"/>
      <c r="PB127" s="234"/>
      <c r="PC127" s="189">
        <f t="shared" si="303"/>
        <v>0</v>
      </c>
      <c r="PD127" s="242"/>
      <c r="PE127" s="234"/>
      <c r="PF127" s="234"/>
      <c r="PG127" s="189">
        <f t="shared" si="304"/>
        <v>0</v>
      </c>
      <c r="PH127" s="242"/>
      <c r="PI127" s="234"/>
      <c r="PJ127" s="234"/>
      <c r="PK127" s="189">
        <f t="shared" si="305"/>
        <v>0</v>
      </c>
      <c r="PL127" s="242"/>
      <c r="PM127" s="234"/>
      <c r="PN127" s="234"/>
      <c r="PO127" s="189">
        <f t="shared" si="306"/>
        <v>0</v>
      </c>
      <c r="PP127" s="242"/>
      <c r="PQ127" s="234"/>
      <c r="PR127" s="234"/>
      <c r="PS127" s="189">
        <f t="shared" si="307"/>
        <v>0</v>
      </c>
      <c r="PT127" s="242"/>
      <c r="PU127" s="234"/>
      <c r="PV127" s="234"/>
      <c r="PW127" s="189">
        <f t="shared" si="308"/>
        <v>0</v>
      </c>
      <c r="PX127" s="242"/>
      <c r="PY127" s="234"/>
      <c r="PZ127" s="234"/>
      <c r="QA127" s="189">
        <f t="shared" si="309"/>
        <v>0</v>
      </c>
      <c r="QB127" s="242"/>
      <c r="QC127" s="234"/>
      <c r="QD127" s="234"/>
      <c r="QE127" s="189">
        <f t="shared" si="310"/>
        <v>0</v>
      </c>
      <c r="QF127" s="242"/>
      <c r="QG127" s="234"/>
      <c r="QH127" s="234"/>
      <c r="QI127" s="189">
        <f t="shared" si="311"/>
        <v>0</v>
      </c>
      <c r="QJ127" s="242"/>
      <c r="QK127" s="234"/>
      <c r="QL127" s="234"/>
      <c r="QM127" s="189">
        <f t="shared" si="312"/>
        <v>0</v>
      </c>
      <c r="QN127" s="242"/>
      <c r="QO127" s="234"/>
      <c r="QP127" s="234"/>
      <c r="QQ127" s="189">
        <f t="shared" si="313"/>
        <v>0</v>
      </c>
      <c r="QR127" s="242"/>
      <c r="QS127" s="203"/>
      <c r="QT127" s="234"/>
      <c r="QU127" s="189">
        <f t="shared" si="314"/>
        <v>0</v>
      </c>
      <c r="QV127" s="242"/>
      <c r="QW127" s="203"/>
      <c r="QX127" s="234"/>
      <c r="QY127" s="189">
        <f t="shared" si="315"/>
        <v>0</v>
      </c>
      <c r="QZ127" s="242"/>
      <c r="RA127" s="203"/>
      <c r="RB127" s="234"/>
      <c r="RC127" s="189">
        <f t="shared" si="316"/>
        <v>0</v>
      </c>
      <c r="RD127" s="242"/>
      <c r="RE127" s="203"/>
      <c r="RF127" s="234"/>
      <c r="RG127" s="189">
        <f t="shared" si="317"/>
        <v>0</v>
      </c>
      <c r="RH127" s="242"/>
      <c r="RI127" s="203"/>
      <c r="RJ127" s="234"/>
      <c r="RK127" s="189">
        <f t="shared" si="318"/>
        <v>0</v>
      </c>
      <c r="RL127" s="242"/>
      <c r="RM127" s="203"/>
      <c r="RN127" s="234"/>
      <c r="RO127" s="189">
        <f t="shared" si="319"/>
        <v>0</v>
      </c>
      <c r="RP127" s="242"/>
      <c r="RQ127" s="203"/>
      <c r="RR127" s="234"/>
      <c r="RS127" s="189">
        <f t="shared" si="320"/>
        <v>0</v>
      </c>
      <c r="RT127" s="242"/>
      <c r="RU127" s="203"/>
      <c r="RV127" s="234"/>
      <c r="RW127" s="189">
        <f t="shared" si="321"/>
        <v>0</v>
      </c>
      <c r="RX127" s="242"/>
      <c r="RY127" s="203"/>
      <c r="RZ127" s="234"/>
      <c r="SA127" s="189">
        <f t="shared" si="253"/>
        <v>0</v>
      </c>
      <c r="SB127" s="242"/>
      <c r="SC127" s="203"/>
      <c r="SD127" s="234"/>
      <c r="SE127" s="189">
        <f t="shared" si="328"/>
        <v>0</v>
      </c>
      <c r="SF127" s="242"/>
      <c r="SG127" s="203"/>
      <c r="SH127" s="234"/>
      <c r="SI127" s="189">
        <f t="shared" si="329"/>
        <v>0</v>
      </c>
      <c r="SJ127" s="242"/>
      <c r="SK127" s="203"/>
      <c r="SL127" s="234"/>
      <c r="SM127" s="189">
        <f t="shared" si="330"/>
        <v>0</v>
      </c>
      <c r="SN127" s="242"/>
      <c r="SO127" s="203"/>
      <c r="SP127" s="234"/>
      <c r="SQ127" s="189">
        <f t="shared" si="331"/>
        <v>0</v>
      </c>
      <c r="SR127" s="242"/>
      <c r="SS127" s="203"/>
      <c r="ST127" s="234"/>
      <c r="SU127" s="189">
        <f t="shared" si="332"/>
        <v>0</v>
      </c>
      <c r="SV127" s="242"/>
      <c r="SW127" s="203"/>
      <c r="SX127" s="234"/>
      <c r="SY127" s="189">
        <f t="shared" si="333"/>
        <v>0</v>
      </c>
      <c r="SZ127" s="242"/>
      <c r="TA127" s="203"/>
      <c r="TB127" s="234"/>
      <c r="TC127" s="189">
        <f t="shared" si="334"/>
        <v>0</v>
      </c>
      <c r="TD127" s="242"/>
      <c r="TE127" s="204">
        <f t="shared" si="261"/>
        <v>0</v>
      </c>
      <c r="TF127" s="205">
        <f t="shared" si="262"/>
        <v>0</v>
      </c>
      <c r="TG127" s="123"/>
      <c r="TH127" s="204">
        <f t="shared" si="263"/>
        <v>0</v>
      </c>
      <c r="TI127" s="205">
        <f t="shared" si="264"/>
        <v>0</v>
      </c>
      <c r="TJ127" s="124"/>
      <c r="TK127" s="204">
        <f t="shared" si="265"/>
        <v>0</v>
      </c>
      <c r="TL127" s="205">
        <f t="shared" si="266"/>
        <v>0</v>
      </c>
      <c r="TM127" s="124"/>
      <c r="TN127" s="204">
        <f t="shared" si="267"/>
        <v>0</v>
      </c>
      <c r="TO127" s="205">
        <f t="shared" si="268"/>
        <v>0</v>
      </c>
    </row>
    <row r="128" spans="1:535" ht="24" hidden="1" customHeight="1" x14ac:dyDescent="0.45">
      <c r="A128" s="207">
        <v>124</v>
      </c>
      <c r="B128" s="300" t="s">
        <v>411</v>
      </c>
      <c r="C128" s="222" t="s">
        <v>122</v>
      </c>
      <c r="D128" s="211">
        <v>0</v>
      </c>
      <c r="E128" s="282"/>
      <c r="F128" s="129"/>
      <c r="G128" s="211">
        <f t="shared" si="335"/>
        <v>0</v>
      </c>
      <c r="H128" s="130"/>
      <c r="I128" s="282"/>
      <c r="J128" s="129"/>
      <c r="K128" s="211">
        <v>0</v>
      </c>
      <c r="L128" s="130"/>
      <c r="M128" s="282"/>
      <c r="N128" s="129"/>
      <c r="O128" s="211">
        <v>0</v>
      </c>
      <c r="P128" s="131"/>
      <c r="Q128" s="348"/>
      <c r="R128" s="349"/>
      <c r="S128" s="211">
        <v>0</v>
      </c>
      <c r="T128" s="350"/>
      <c r="U128" s="351"/>
      <c r="V128" s="351"/>
      <c r="W128" s="165">
        <f t="shared" si="336"/>
        <v>0</v>
      </c>
      <c r="X128" s="351"/>
      <c r="Y128" s="351"/>
      <c r="Z128" s="165">
        <f t="shared" si="162"/>
        <v>0</v>
      </c>
      <c r="AB128" s="352"/>
      <c r="AC128" s="169">
        <f t="shared" si="163"/>
        <v>0</v>
      </c>
      <c r="AD128" s="137"/>
      <c r="AE128" s="137"/>
      <c r="AF128" s="169">
        <f t="shared" si="164"/>
        <v>0</v>
      </c>
      <c r="AG128" s="143"/>
      <c r="AH128" s="143"/>
      <c r="AI128" s="170">
        <f t="shared" si="165"/>
        <v>0</v>
      </c>
      <c r="AJ128" s="137"/>
      <c r="AK128" s="137"/>
      <c r="AL128" s="137"/>
      <c r="AM128" s="361">
        <f t="shared" si="166"/>
        <v>0</v>
      </c>
      <c r="AN128" s="137"/>
      <c r="AO128" s="147"/>
      <c r="AP128" s="147"/>
      <c r="AQ128" s="172">
        <f t="shared" si="167"/>
        <v>0</v>
      </c>
      <c r="AR128" s="147"/>
      <c r="AY128" s="137"/>
      <c r="BW128" s="174">
        <f t="shared" si="175"/>
        <v>0</v>
      </c>
      <c r="CA128" s="143"/>
      <c r="CB128" s="143"/>
      <c r="CC128" s="356"/>
      <c r="CI128" s="357">
        <f t="shared" si="179"/>
        <v>0</v>
      </c>
      <c r="CL128" s="182">
        <f t="shared" si="180"/>
        <v>0</v>
      </c>
      <c r="CX128" s="357">
        <f t="shared" si="183"/>
        <v>0</v>
      </c>
      <c r="DE128" s="358">
        <f t="shared" si="184"/>
        <v>0</v>
      </c>
      <c r="DF128" s="359"/>
      <c r="DL128" s="176">
        <f t="shared" si="186"/>
        <v>0</v>
      </c>
      <c r="DS128" s="177">
        <f t="shared" si="337"/>
        <v>0</v>
      </c>
      <c r="DW128" s="177">
        <f t="shared" si="338"/>
        <v>0</v>
      </c>
      <c r="DZ128" s="177">
        <f t="shared" si="190"/>
        <v>0</v>
      </c>
      <c r="EC128" s="175">
        <f t="shared" si="299"/>
        <v>0</v>
      </c>
      <c r="EJ128" s="174">
        <f t="shared" si="193"/>
        <v>0</v>
      </c>
      <c r="EM128" s="182">
        <f t="shared" si="194"/>
        <v>0</v>
      </c>
      <c r="EQ128" s="182">
        <f t="shared" si="195"/>
        <v>0</v>
      </c>
      <c r="ER128" s="232"/>
      <c r="ES128" s="232"/>
      <c r="ET128" s="184">
        <f t="shared" si="196"/>
        <v>0</v>
      </c>
      <c r="EV128" s="232"/>
      <c r="EW128" s="232"/>
      <c r="EX128" s="184">
        <f t="shared" si="197"/>
        <v>0</v>
      </c>
      <c r="EZ128" s="231"/>
      <c r="FA128" s="231"/>
      <c r="FB128" s="184">
        <f t="shared" si="198"/>
        <v>0</v>
      </c>
      <c r="FC128" s="231"/>
      <c r="FD128" s="231"/>
      <c r="FE128" s="182">
        <f t="shared" si="199"/>
        <v>0</v>
      </c>
      <c r="FF128" s="231"/>
      <c r="FG128" s="231"/>
      <c r="FH128" s="182">
        <f t="shared" si="200"/>
        <v>0</v>
      </c>
      <c r="FI128" s="231"/>
      <c r="FJ128" s="231"/>
      <c r="FK128" s="182">
        <f t="shared" si="201"/>
        <v>0</v>
      </c>
      <c r="FL128" s="231"/>
      <c r="FM128" s="231"/>
      <c r="FN128" s="182">
        <f t="shared" si="339"/>
        <v>0</v>
      </c>
      <c r="FO128" s="360"/>
      <c r="FP128" s="231"/>
      <c r="FQ128" s="231"/>
      <c r="FR128" s="182">
        <f t="shared" si="203"/>
        <v>0</v>
      </c>
      <c r="FS128" s="360"/>
      <c r="FT128" s="231"/>
      <c r="FU128" s="231"/>
      <c r="FV128" s="182">
        <f t="shared" si="204"/>
        <v>0</v>
      </c>
      <c r="FW128" s="137"/>
      <c r="FX128" s="231"/>
      <c r="FY128" s="231"/>
      <c r="FZ128" s="182">
        <f t="shared" si="205"/>
        <v>0</v>
      </c>
      <c r="GA128" s="231"/>
      <c r="GB128" s="231"/>
      <c r="GC128" s="182">
        <f t="shared" si="340"/>
        <v>0</v>
      </c>
      <c r="GD128" s="231"/>
      <c r="GE128" s="231"/>
      <c r="GF128" s="188">
        <f t="shared" si="341"/>
        <v>0</v>
      </c>
      <c r="GG128" s="137"/>
      <c r="GH128" s="231"/>
      <c r="GI128" s="231"/>
      <c r="GJ128" s="188">
        <f t="shared" si="269"/>
        <v>0</v>
      </c>
      <c r="GK128" s="137"/>
      <c r="GL128" s="231"/>
      <c r="GM128" s="231"/>
      <c r="GN128" s="182">
        <f t="shared" si="270"/>
        <v>0</v>
      </c>
      <c r="GO128" s="231"/>
      <c r="GP128" s="231"/>
      <c r="GQ128" s="182">
        <f t="shared" si="208"/>
        <v>0</v>
      </c>
      <c r="GR128" s="231"/>
      <c r="GS128" s="231"/>
      <c r="GT128" s="182">
        <f t="shared" si="209"/>
        <v>0</v>
      </c>
      <c r="GU128" s="231"/>
      <c r="GV128" s="231"/>
      <c r="GW128" s="182">
        <f t="shared" si="210"/>
        <v>0</v>
      </c>
      <c r="GX128" s="231"/>
      <c r="GY128" s="231"/>
      <c r="GZ128" s="182">
        <f t="shared" si="211"/>
        <v>0</v>
      </c>
      <c r="HA128" s="138"/>
      <c r="HB128" s="231"/>
      <c r="HC128" s="182">
        <f t="shared" si="212"/>
        <v>0</v>
      </c>
      <c r="HD128" s="138"/>
      <c r="HE128" s="231"/>
      <c r="HF128" s="182">
        <f t="shared" si="213"/>
        <v>0</v>
      </c>
      <c r="HG128" s="231"/>
      <c r="HH128" s="231"/>
      <c r="HI128" s="182">
        <f t="shared" si="154"/>
        <v>0</v>
      </c>
      <c r="HJ128" s="231"/>
      <c r="HK128" s="231"/>
      <c r="HL128" s="182">
        <f t="shared" si="155"/>
        <v>0</v>
      </c>
      <c r="HM128" s="137"/>
      <c r="HN128" s="231"/>
      <c r="HO128" s="231"/>
      <c r="HP128" s="182">
        <f t="shared" si="214"/>
        <v>0</v>
      </c>
      <c r="HQ128" s="231"/>
      <c r="HR128" s="231"/>
      <c r="HS128" s="231"/>
      <c r="HT128" s="182">
        <f t="shared" si="215"/>
        <v>0</v>
      </c>
      <c r="HU128" s="231"/>
      <c r="HV128" s="231"/>
      <c r="HW128" s="231"/>
      <c r="HX128" s="182">
        <f t="shared" si="216"/>
        <v>0</v>
      </c>
      <c r="HY128" s="231"/>
      <c r="HZ128" s="231"/>
      <c r="IA128" s="182">
        <f t="shared" si="217"/>
        <v>0</v>
      </c>
      <c r="IB128" s="231"/>
      <c r="IC128" s="231"/>
      <c r="ID128" s="182">
        <f t="shared" si="218"/>
        <v>0</v>
      </c>
      <c r="IE128" s="138"/>
      <c r="IF128" s="138"/>
      <c r="IG128" s="175">
        <f t="shared" si="219"/>
        <v>0</v>
      </c>
      <c r="IH128" s="137"/>
      <c r="II128" s="138"/>
      <c r="IJ128" s="138"/>
      <c r="IK128" s="175">
        <f t="shared" si="220"/>
        <v>0</v>
      </c>
      <c r="IL128" s="137"/>
      <c r="IM128" s="231"/>
      <c r="IN128" s="231"/>
      <c r="IO128" s="182">
        <f t="shared" si="221"/>
        <v>0</v>
      </c>
      <c r="IP128" s="231"/>
      <c r="IQ128" s="231"/>
      <c r="IR128" s="182">
        <f t="shared" si="156"/>
        <v>0</v>
      </c>
      <c r="IS128" s="231"/>
      <c r="IT128" s="231"/>
      <c r="IU128" s="182">
        <f t="shared" si="157"/>
        <v>0</v>
      </c>
      <c r="IV128" s="231"/>
      <c r="IW128" s="231"/>
      <c r="IX128" s="182">
        <f t="shared" si="158"/>
        <v>0</v>
      </c>
      <c r="IY128" s="234"/>
      <c r="IZ128" s="234"/>
      <c r="JA128" s="189">
        <f t="shared" si="159"/>
        <v>0</v>
      </c>
      <c r="JB128" s="234"/>
      <c r="JC128" s="234"/>
      <c r="JD128" s="189">
        <f t="shared" si="222"/>
        <v>0</v>
      </c>
      <c r="JE128" s="234"/>
      <c r="JF128" s="234"/>
      <c r="JG128" s="189">
        <f t="shared" si="223"/>
        <v>0</v>
      </c>
      <c r="JH128" s="141"/>
      <c r="JI128" s="141"/>
      <c r="JJ128" s="190">
        <f t="shared" si="224"/>
        <v>0</v>
      </c>
      <c r="JK128" s="137"/>
      <c r="JL128" s="141"/>
      <c r="JM128" s="141"/>
      <c r="JN128" s="190">
        <f t="shared" si="225"/>
        <v>0</v>
      </c>
      <c r="JO128" s="137"/>
      <c r="JP128" s="235"/>
      <c r="JQ128" s="235"/>
      <c r="JR128" s="191">
        <f t="shared" si="226"/>
        <v>0</v>
      </c>
      <c r="JS128" s="155"/>
      <c r="JT128" s="236"/>
      <c r="JU128" s="236"/>
      <c r="JV128" s="194">
        <f t="shared" si="227"/>
        <v>0</v>
      </c>
      <c r="JW128" s="235"/>
      <c r="JX128" s="235"/>
      <c r="JY128" s="194">
        <f t="shared" si="228"/>
        <v>0</v>
      </c>
      <c r="JZ128" s="138"/>
      <c r="KA128" s="138"/>
      <c r="KB128" s="190">
        <f t="shared" si="229"/>
        <v>0</v>
      </c>
      <c r="KC128" s="155"/>
      <c r="KD128" s="138"/>
      <c r="KE128" s="138"/>
      <c r="KF128" s="190">
        <f t="shared" si="230"/>
        <v>0</v>
      </c>
      <c r="KG128" s="234"/>
      <c r="KH128" s="234"/>
      <c r="KI128" s="191">
        <f t="shared" si="231"/>
        <v>0</v>
      </c>
      <c r="KJ128" s="155"/>
      <c r="KK128" s="234"/>
      <c r="KL128" s="234"/>
      <c r="KM128" s="191">
        <f t="shared" si="232"/>
        <v>0</v>
      </c>
      <c r="KN128" s="155"/>
      <c r="KO128" s="234"/>
      <c r="KP128" s="234"/>
      <c r="KQ128" s="191">
        <f t="shared" si="233"/>
        <v>0</v>
      </c>
      <c r="KR128" s="138"/>
      <c r="KS128" s="138"/>
      <c r="KT128" s="174">
        <f t="shared" si="234"/>
        <v>0</v>
      </c>
      <c r="KU128" s="138"/>
      <c r="KV128" s="138"/>
      <c r="KW128" s="138"/>
      <c r="KX128" s="194">
        <f t="shared" si="235"/>
        <v>0</v>
      </c>
      <c r="KY128" s="236"/>
      <c r="KZ128" s="236"/>
      <c r="LA128" s="236"/>
      <c r="LB128" s="194">
        <f t="shared" si="236"/>
        <v>0</v>
      </c>
      <c r="LC128" s="236"/>
      <c r="LD128" s="236"/>
      <c r="LE128" s="194">
        <f t="shared" si="160"/>
        <v>0</v>
      </c>
      <c r="LF128" s="138"/>
      <c r="LG128" s="138"/>
      <c r="LH128" s="174">
        <f t="shared" si="161"/>
        <v>0</v>
      </c>
      <c r="LI128" s="237"/>
      <c r="LJ128" s="237"/>
      <c r="LK128" s="196">
        <f t="shared" si="237"/>
        <v>0</v>
      </c>
      <c r="LL128" s="138"/>
      <c r="LM128" s="138"/>
      <c r="LN128" s="138"/>
      <c r="LO128" s="174">
        <f t="shared" si="238"/>
        <v>0</v>
      </c>
      <c r="LP128" s="138"/>
      <c r="LQ128" s="138"/>
      <c r="LR128" s="138"/>
      <c r="LS128" s="174">
        <f t="shared" si="239"/>
        <v>0</v>
      </c>
      <c r="LT128" s="238"/>
      <c r="LU128" s="138"/>
      <c r="LV128" s="138"/>
      <c r="LW128" s="174">
        <f t="shared" si="240"/>
        <v>0</v>
      </c>
      <c r="LX128" s="238"/>
      <c r="LY128" s="138"/>
      <c r="LZ128" s="138"/>
      <c r="MA128" s="174">
        <f t="shared" si="241"/>
        <v>0</v>
      </c>
      <c r="MB128" s="238"/>
      <c r="MC128" s="138"/>
      <c r="MD128" s="138"/>
      <c r="ME128" s="174">
        <f t="shared" si="242"/>
        <v>0</v>
      </c>
      <c r="MF128" s="238"/>
      <c r="MG128" s="231"/>
      <c r="MH128" s="231"/>
      <c r="MI128" s="182">
        <f t="shared" si="243"/>
        <v>0</v>
      </c>
      <c r="MJ128" s="239"/>
      <c r="MK128" s="231"/>
      <c r="ML128" s="231"/>
      <c r="MM128" s="182">
        <f t="shared" si="244"/>
        <v>0</v>
      </c>
      <c r="MN128" s="239"/>
      <c r="MO128" s="138"/>
      <c r="MP128" s="138"/>
      <c r="MQ128" s="174">
        <f t="shared" si="245"/>
        <v>0</v>
      </c>
      <c r="MR128" s="238"/>
      <c r="MS128" s="138"/>
      <c r="MT128" s="138"/>
      <c r="MU128" s="174">
        <f t="shared" si="246"/>
        <v>0</v>
      </c>
      <c r="MV128" s="238"/>
      <c r="MW128" s="138"/>
      <c r="MX128" s="138"/>
      <c r="MY128" s="174">
        <f t="shared" si="247"/>
        <v>0</v>
      </c>
      <c r="MZ128" s="238"/>
      <c r="NA128" s="240"/>
      <c r="NB128" s="240"/>
      <c r="NC128" s="201">
        <f t="shared" si="271"/>
        <v>0</v>
      </c>
      <c r="ND128" s="241"/>
      <c r="NE128" s="240"/>
      <c r="NF128" s="240"/>
      <c r="NG128" s="201">
        <f t="shared" si="324"/>
        <v>0</v>
      </c>
      <c r="NH128" s="241"/>
      <c r="NI128" s="240"/>
      <c r="NJ128" s="240"/>
      <c r="NK128" s="201">
        <f t="shared" si="325"/>
        <v>0</v>
      </c>
      <c r="NL128" s="241"/>
      <c r="NM128" s="240"/>
      <c r="NN128" s="240"/>
      <c r="NO128" s="201">
        <f t="shared" si="326"/>
        <v>0</v>
      </c>
      <c r="NP128" s="241"/>
      <c r="NQ128" s="234"/>
      <c r="NR128" s="234"/>
      <c r="NS128" s="189">
        <f t="shared" si="327"/>
        <v>0</v>
      </c>
      <c r="NT128" s="242"/>
      <c r="NU128" s="234"/>
      <c r="NV128" s="234"/>
      <c r="NW128" s="189">
        <f t="shared" si="248"/>
        <v>0</v>
      </c>
      <c r="NX128" s="242"/>
      <c r="NY128" s="234"/>
      <c r="NZ128" s="234"/>
      <c r="OA128" s="189">
        <f t="shared" si="249"/>
        <v>0</v>
      </c>
      <c r="OB128" s="242"/>
      <c r="OC128" s="234"/>
      <c r="OD128" s="234"/>
      <c r="OE128" s="189">
        <f t="shared" si="250"/>
        <v>0</v>
      </c>
      <c r="OF128" s="242"/>
      <c r="OG128" s="234"/>
      <c r="OH128" s="234"/>
      <c r="OI128" s="189">
        <f t="shared" si="251"/>
        <v>0</v>
      </c>
      <c r="OJ128" s="242"/>
      <c r="OK128" s="234"/>
      <c r="OL128" s="234"/>
      <c r="OM128" s="189">
        <f t="shared" si="252"/>
        <v>0</v>
      </c>
      <c r="ON128" s="242"/>
      <c r="OO128" s="234"/>
      <c r="OP128" s="234"/>
      <c r="OQ128" s="189">
        <f t="shared" si="276"/>
        <v>0</v>
      </c>
      <c r="OR128" s="242"/>
      <c r="OS128" s="234"/>
      <c r="OT128" s="234"/>
      <c r="OU128" s="189">
        <f t="shared" si="301"/>
        <v>0</v>
      </c>
      <c r="OV128" s="242"/>
      <c r="OW128" s="234"/>
      <c r="OX128" s="234"/>
      <c r="OY128" s="189">
        <f t="shared" si="302"/>
        <v>0</v>
      </c>
      <c r="OZ128" s="242"/>
      <c r="PA128" s="234"/>
      <c r="PB128" s="234"/>
      <c r="PC128" s="189">
        <f t="shared" si="303"/>
        <v>0</v>
      </c>
      <c r="PD128" s="242"/>
      <c r="PE128" s="234"/>
      <c r="PF128" s="234"/>
      <c r="PG128" s="189">
        <f t="shared" si="304"/>
        <v>0</v>
      </c>
      <c r="PH128" s="242"/>
      <c r="PI128" s="234"/>
      <c r="PJ128" s="234"/>
      <c r="PK128" s="189">
        <f t="shared" si="305"/>
        <v>0</v>
      </c>
      <c r="PL128" s="242"/>
      <c r="PM128" s="234"/>
      <c r="PN128" s="234"/>
      <c r="PO128" s="189">
        <f t="shared" si="306"/>
        <v>0</v>
      </c>
      <c r="PP128" s="242"/>
      <c r="PQ128" s="234"/>
      <c r="PR128" s="234"/>
      <c r="PS128" s="189">
        <f t="shared" si="307"/>
        <v>0</v>
      </c>
      <c r="PT128" s="242"/>
      <c r="PU128" s="234"/>
      <c r="PV128" s="234"/>
      <c r="PW128" s="189">
        <f t="shared" si="308"/>
        <v>0</v>
      </c>
      <c r="PX128" s="242"/>
      <c r="PY128" s="234"/>
      <c r="PZ128" s="234"/>
      <c r="QA128" s="189">
        <f t="shared" si="309"/>
        <v>0</v>
      </c>
      <c r="QB128" s="242"/>
      <c r="QC128" s="234"/>
      <c r="QD128" s="234"/>
      <c r="QE128" s="189">
        <f t="shared" si="310"/>
        <v>0</v>
      </c>
      <c r="QF128" s="242"/>
      <c r="QG128" s="234"/>
      <c r="QH128" s="234"/>
      <c r="QI128" s="189">
        <f t="shared" si="311"/>
        <v>0</v>
      </c>
      <c r="QJ128" s="242"/>
      <c r="QK128" s="234"/>
      <c r="QL128" s="234"/>
      <c r="QM128" s="189">
        <f t="shared" si="312"/>
        <v>0</v>
      </c>
      <c r="QN128" s="242"/>
      <c r="QO128" s="234"/>
      <c r="QP128" s="234"/>
      <c r="QQ128" s="189">
        <f t="shared" si="313"/>
        <v>0</v>
      </c>
      <c r="QR128" s="242"/>
      <c r="QS128" s="203"/>
      <c r="QT128" s="234"/>
      <c r="QU128" s="189">
        <f t="shared" si="314"/>
        <v>0</v>
      </c>
      <c r="QV128" s="242"/>
      <c r="QW128" s="203"/>
      <c r="QX128" s="234"/>
      <c r="QY128" s="189">
        <f t="shared" si="315"/>
        <v>0</v>
      </c>
      <c r="QZ128" s="242"/>
      <c r="RA128" s="203"/>
      <c r="RB128" s="234"/>
      <c r="RC128" s="189">
        <f t="shared" si="316"/>
        <v>0</v>
      </c>
      <c r="RD128" s="242"/>
      <c r="RE128" s="203"/>
      <c r="RF128" s="234"/>
      <c r="RG128" s="189">
        <f t="shared" si="317"/>
        <v>0</v>
      </c>
      <c r="RH128" s="242"/>
      <c r="RI128" s="203"/>
      <c r="RJ128" s="234"/>
      <c r="RK128" s="189">
        <f t="shared" si="318"/>
        <v>0</v>
      </c>
      <c r="RL128" s="242"/>
      <c r="RM128" s="203"/>
      <c r="RN128" s="234"/>
      <c r="RO128" s="189">
        <f t="shared" si="319"/>
        <v>0</v>
      </c>
      <c r="RP128" s="242"/>
      <c r="RQ128" s="203"/>
      <c r="RR128" s="234"/>
      <c r="RS128" s="189">
        <f t="shared" si="320"/>
        <v>0</v>
      </c>
      <c r="RT128" s="242"/>
      <c r="RU128" s="203"/>
      <c r="RV128" s="234"/>
      <c r="RW128" s="189">
        <f t="shared" si="321"/>
        <v>0</v>
      </c>
      <c r="RX128" s="242"/>
      <c r="RY128" s="203"/>
      <c r="RZ128" s="234"/>
      <c r="SA128" s="189">
        <f t="shared" si="253"/>
        <v>0</v>
      </c>
      <c r="SB128" s="242"/>
      <c r="SC128" s="203"/>
      <c r="SD128" s="234"/>
      <c r="SE128" s="189">
        <f t="shared" si="328"/>
        <v>0</v>
      </c>
      <c r="SF128" s="242"/>
      <c r="SG128" s="203"/>
      <c r="SH128" s="234"/>
      <c r="SI128" s="189">
        <f t="shared" si="329"/>
        <v>0</v>
      </c>
      <c r="SJ128" s="242"/>
      <c r="SK128" s="203"/>
      <c r="SL128" s="234"/>
      <c r="SM128" s="189">
        <f t="shared" si="330"/>
        <v>0</v>
      </c>
      <c r="SN128" s="242"/>
      <c r="SO128" s="203"/>
      <c r="SP128" s="234"/>
      <c r="SQ128" s="189">
        <f t="shared" si="331"/>
        <v>0</v>
      </c>
      <c r="SR128" s="242"/>
      <c r="SS128" s="203"/>
      <c r="ST128" s="234"/>
      <c r="SU128" s="189">
        <f t="shared" si="332"/>
        <v>0</v>
      </c>
      <c r="SV128" s="242"/>
      <c r="SW128" s="203"/>
      <c r="SX128" s="234"/>
      <c r="SY128" s="189">
        <f t="shared" si="333"/>
        <v>0</v>
      </c>
      <c r="SZ128" s="242"/>
      <c r="TA128" s="203"/>
      <c r="TB128" s="234"/>
      <c r="TC128" s="189">
        <f t="shared" si="334"/>
        <v>0</v>
      </c>
      <c r="TD128" s="242"/>
      <c r="TE128" s="204">
        <f t="shared" si="261"/>
        <v>0</v>
      </c>
      <c r="TF128" s="205">
        <f t="shared" si="262"/>
        <v>0</v>
      </c>
      <c r="TG128" s="123"/>
      <c r="TH128" s="204">
        <f t="shared" si="263"/>
        <v>0</v>
      </c>
      <c r="TI128" s="205">
        <f t="shared" si="264"/>
        <v>0</v>
      </c>
      <c r="TJ128" s="124"/>
      <c r="TK128" s="204">
        <f t="shared" si="265"/>
        <v>0</v>
      </c>
      <c r="TL128" s="205">
        <f t="shared" si="266"/>
        <v>0</v>
      </c>
      <c r="TM128" s="124"/>
      <c r="TN128" s="204">
        <f t="shared" si="267"/>
        <v>0</v>
      </c>
      <c r="TO128" s="205">
        <f t="shared" si="268"/>
        <v>0</v>
      </c>
    </row>
    <row r="129" spans="1:535" ht="24" hidden="1" customHeight="1" x14ac:dyDescent="0.45">
      <c r="A129" s="207">
        <v>125</v>
      </c>
      <c r="B129" s="300" t="s">
        <v>206</v>
      </c>
      <c r="C129" s="222" t="s">
        <v>122</v>
      </c>
      <c r="D129" s="211">
        <v>0</v>
      </c>
      <c r="E129" s="282"/>
      <c r="F129" s="129"/>
      <c r="G129" s="211">
        <f t="shared" si="335"/>
        <v>0</v>
      </c>
      <c r="H129" s="130"/>
      <c r="I129" s="282"/>
      <c r="J129" s="129"/>
      <c r="K129" s="211">
        <v>0</v>
      </c>
      <c r="L129" s="130"/>
      <c r="M129" s="282"/>
      <c r="N129" s="129"/>
      <c r="O129" s="211">
        <v>0</v>
      </c>
      <c r="P129" s="131"/>
      <c r="Q129" s="348"/>
      <c r="R129" s="349"/>
      <c r="S129" s="211">
        <v>0</v>
      </c>
      <c r="T129" s="350"/>
      <c r="U129" s="351"/>
      <c r="V129" s="351"/>
      <c r="W129" s="165">
        <f t="shared" si="336"/>
        <v>0</v>
      </c>
      <c r="X129" s="351"/>
      <c r="Y129" s="351"/>
      <c r="Z129" s="165">
        <f t="shared" si="162"/>
        <v>0</v>
      </c>
      <c r="AB129" s="352"/>
      <c r="AC129" s="169">
        <f t="shared" si="163"/>
        <v>0</v>
      </c>
      <c r="AD129" s="137"/>
      <c r="AE129" s="137"/>
      <c r="AF129" s="169">
        <f t="shared" si="164"/>
        <v>0</v>
      </c>
      <c r="AG129" s="143"/>
      <c r="AH129" s="143"/>
      <c r="AI129" s="170">
        <f t="shared" si="165"/>
        <v>0</v>
      </c>
      <c r="AJ129" s="137"/>
      <c r="AK129" s="137"/>
      <c r="AL129" s="137"/>
      <c r="AM129" s="361">
        <f t="shared" si="166"/>
        <v>0</v>
      </c>
      <c r="AN129" s="137"/>
      <c r="AO129" s="147"/>
      <c r="AP129" s="147"/>
      <c r="AQ129" s="172">
        <f t="shared" si="167"/>
        <v>0</v>
      </c>
      <c r="AR129" s="147"/>
      <c r="AY129" s="137"/>
      <c r="BW129" s="174">
        <f t="shared" si="175"/>
        <v>0</v>
      </c>
      <c r="CC129" s="72"/>
      <c r="CI129" s="357">
        <f t="shared" si="179"/>
        <v>0</v>
      </c>
      <c r="CL129" s="182">
        <f t="shared" si="180"/>
        <v>0</v>
      </c>
      <c r="CX129" s="357">
        <f t="shared" si="183"/>
        <v>0</v>
      </c>
      <c r="DE129" s="358">
        <f t="shared" si="184"/>
        <v>0</v>
      </c>
      <c r="DF129" s="359"/>
      <c r="DL129" s="176">
        <f t="shared" si="186"/>
        <v>0</v>
      </c>
      <c r="DS129" s="177">
        <f t="shared" si="337"/>
        <v>0</v>
      </c>
      <c r="DW129" s="177">
        <f t="shared" si="338"/>
        <v>0</v>
      </c>
      <c r="DZ129" s="177">
        <f t="shared" si="190"/>
        <v>0</v>
      </c>
      <c r="EC129" s="175">
        <f t="shared" si="299"/>
        <v>0</v>
      </c>
      <c r="EJ129" s="174">
        <f t="shared" si="193"/>
        <v>0</v>
      </c>
      <c r="EM129" s="182">
        <f t="shared" si="194"/>
        <v>0</v>
      </c>
      <c r="EQ129" s="182">
        <f t="shared" si="195"/>
        <v>0</v>
      </c>
      <c r="ER129" s="232"/>
      <c r="ES129" s="232"/>
      <c r="ET129" s="184">
        <f t="shared" si="196"/>
        <v>0</v>
      </c>
      <c r="EV129" s="232"/>
      <c r="EW129" s="232"/>
      <c r="EX129" s="184">
        <f t="shared" si="197"/>
        <v>0</v>
      </c>
      <c r="EZ129" s="231"/>
      <c r="FA129" s="231"/>
      <c r="FB129" s="184">
        <f t="shared" si="198"/>
        <v>0</v>
      </c>
      <c r="FC129" s="231"/>
      <c r="FD129" s="231"/>
      <c r="FE129" s="182">
        <f t="shared" si="199"/>
        <v>0</v>
      </c>
      <c r="FF129" s="231"/>
      <c r="FG129" s="231"/>
      <c r="FH129" s="182">
        <f t="shared" si="200"/>
        <v>0</v>
      </c>
      <c r="FI129" s="231"/>
      <c r="FJ129" s="231"/>
      <c r="FK129" s="182">
        <f t="shared" si="201"/>
        <v>0</v>
      </c>
      <c r="FL129" s="231"/>
      <c r="FM129" s="231"/>
      <c r="FN129" s="182">
        <f t="shared" si="339"/>
        <v>0</v>
      </c>
      <c r="FO129" s="360"/>
      <c r="FP129" s="231"/>
      <c r="FQ129" s="231"/>
      <c r="FR129" s="182">
        <f t="shared" si="203"/>
        <v>0</v>
      </c>
      <c r="FS129" s="360"/>
      <c r="FT129" s="231"/>
      <c r="FU129" s="231"/>
      <c r="FV129" s="182">
        <f t="shared" si="204"/>
        <v>0</v>
      </c>
      <c r="FW129" s="137"/>
      <c r="FX129" s="231"/>
      <c r="FY129" s="231"/>
      <c r="FZ129" s="182">
        <f t="shared" si="205"/>
        <v>0</v>
      </c>
      <c r="GA129" s="231"/>
      <c r="GB129" s="231"/>
      <c r="GC129" s="182">
        <f t="shared" si="340"/>
        <v>0</v>
      </c>
      <c r="GD129" s="231"/>
      <c r="GE129" s="231"/>
      <c r="GF129" s="188">
        <f t="shared" si="341"/>
        <v>0</v>
      </c>
      <c r="GG129" s="137"/>
      <c r="GH129" s="231"/>
      <c r="GI129" s="231"/>
      <c r="GJ129" s="188">
        <f t="shared" si="269"/>
        <v>0</v>
      </c>
      <c r="GK129" s="137"/>
      <c r="GL129" s="231"/>
      <c r="GM129" s="231"/>
      <c r="GN129" s="182">
        <f t="shared" si="270"/>
        <v>0</v>
      </c>
      <c r="GO129" s="231"/>
      <c r="GP129" s="231"/>
      <c r="GQ129" s="182">
        <f t="shared" si="208"/>
        <v>0</v>
      </c>
      <c r="GR129" s="231"/>
      <c r="GS129" s="231"/>
      <c r="GT129" s="182">
        <f t="shared" si="209"/>
        <v>0</v>
      </c>
      <c r="GU129" s="231"/>
      <c r="GV129" s="231"/>
      <c r="GW129" s="182">
        <f t="shared" si="210"/>
        <v>0</v>
      </c>
      <c r="GX129" s="231"/>
      <c r="GY129" s="231"/>
      <c r="GZ129" s="182">
        <f t="shared" si="211"/>
        <v>0</v>
      </c>
      <c r="HA129" s="138"/>
      <c r="HB129" s="231"/>
      <c r="HC129" s="182">
        <f t="shared" si="212"/>
        <v>0</v>
      </c>
      <c r="HD129" s="138"/>
      <c r="HE129" s="231"/>
      <c r="HF129" s="182">
        <f t="shared" si="213"/>
        <v>0</v>
      </c>
      <c r="HG129" s="231"/>
      <c r="HH129" s="231"/>
      <c r="HI129" s="182">
        <f t="shared" si="154"/>
        <v>0</v>
      </c>
      <c r="HJ129" s="231"/>
      <c r="HK129" s="231"/>
      <c r="HL129" s="182">
        <f t="shared" si="155"/>
        <v>0</v>
      </c>
      <c r="HM129" s="137"/>
      <c r="HN129" s="231"/>
      <c r="HO129" s="231"/>
      <c r="HP129" s="182">
        <f t="shared" si="214"/>
        <v>0</v>
      </c>
      <c r="HQ129" s="231"/>
      <c r="HR129" s="231"/>
      <c r="HS129" s="231"/>
      <c r="HT129" s="182">
        <f t="shared" si="215"/>
        <v>0</v>
      </c>
      <c r="HU129" s="231"/>
      <c r="HV129" s="231"/>
      <c r="HW129" s="231"/>
      <c r="HX129" s="182">
        <f t="shared" si="216"/>
        <v>0</v>
      </c>
      <c r="HY129" s="231"/>
      <c r="HZ129" s="231"/>
      <c r="IA129" s="182">
        <f t="shared" si="217"/>
        <v>0</v>
      </c>
      <c r="IB129" s="231"/>
      <c r="IC129" s="231"/>
      <c r="ID129" s="182">
        <f t="shared" si="218"/>
        <v>0</v>
      </c>
      <c r="IE129" s="138"/>
      <c r="IF129" s="138"/>
      <c r="IG129" s="175">
        <f t="shared" si="219"/>
        <v>0</v>
      </c>
      <c r="IH129" s="137"/>
      <c r="II129" s="138"/>
      <c r="IJ129" s="138"/>
      <c r="IK129" s="175">
        <f t="shared" si="220"/>
        <v>0</v>
      </c>
      <c r="IL129" s="137"/>
      <c r="IM129" s="231"/>
      <c r="IN129" s="231"/>
      <c r="IO129" s="182">
        <f t="shared" si="221"/>
        <v>0</v>
      </c>
      <c r="IP129" s="231"/>
      <c r="IQ129" s="231"/>
      <c r="IR129" s="182">
        <f t="shared" si="156"/>
        <v>0</v>
      </c>
      <c r="IS129" s="231"/>
      <c r="IT129" s="231"/>
      <c r="IU129" s="182">
        <f t="shared" si="157"/>
        <v>0</v>
      </c>
      <c r="IV129" s="231"/>
      <c r="IW129" s="231"/>
      <c r="IX129" s="182">
        <f t="shared" si="158"/>
        <v>0</v>
      </c>
      <c r="IY129" s="234"/>
      <c r="IZ129" s="234"/>
      <c r="JA129" s="189">
        <f t="shared" si="159"/>
        <v>0</v>
      </c>
      <c r="JB129" s="234"/>
      <c r="JC129" s="234"/>
      <c r="JD129" s="189">
        <f t="shared" si="222"/>
        <v>0</v>
      </c>
      <c r="JE129" s="234"/>
      <c r="JF129" s="234"/>
      <c r="JG129" s="189">
        <f t="shared" si="223"/>
        <v>0</v>
      </c>
      <c r="JH129" s="141"/>
      <c r="JI129" s="141"/>
      <c r="JJ129" s="190">
        <f t="shared" si="224"/>
        <v>0</v>
      </c>
      <c r="JK129" s="137"/>
      <c r="JL129" s="141"/>
      <c r="JM129" s="141"/>
      <c r="JN129" s="190">
        <f t="shared" si="225"/>
        <v>0</v>
      </c>
      <c r="JO129" s="137"/>
      <c r="JP129" s="235"/>
      <c r="JQ129" s="235"/>
      <c r="JR129" s="191">
        <f t="shared" si="226"/>
        <v>0</v>
      </c>
      <c r="JS129" s="155"/>
      <c r="JT129" s="236"/>
      <c r="JU129" s="236"/>
      <c r="JV129" s="194">
        <f t="shared" si="227"/>
        <v>0</v>
      </c>
      <c r="JW129" s="235"/>
      <c r="JX129" s="235"/>
      <c r="JY129" s="194">
        <f t="shared" si="228"/>
        <v>0</v>
      </c>
      <c r="JZ129" s="138"/>
      <c r="KA129" s="138"/>
      <c r="KB129" s="190">
        <f t="shared" si="229"/>
        <v>0</v>
      </c>
      <c r="KC129" s="155"/>
      <c r="KD129" s="138"/>
      <c r="KE129" s="138"/>
      <c r="KF129" s="190">
        <f t="shared" si="230"/>
        <v>0</v>
      </c>
      <c r="KG129" s="234"/>
      <c r="KH129" s="234"/>
      <c r="KI129" s="191">
        <f t="shared" si="231"/>
        <v>0</v>
      </c>
      <c r="KJ129" s="155"/>
      <c r="KK129" s="234"/>
      <c r="KL129" s="234"/>
      <c r="KM129" s="191">
        <f t="shared" si="232"/>
        <v>0</v>
      </c>
      <c r="KN129" s="155"/>
      <c r="KO129" s="234"/>
      <c r="KP129" s="234"/>
      <c r="KQ129" s="191">
        <f t="shared" si="233"/>
        <v>0</v>
      </c>
      <c r="KR129" s="138"/>
      <c r="KS129" s="138"/>
      <c r="KT129" s="174">
        <f t="shared" si="234"/>
        <v>0</v>
      </c>
      <c r="KU129" s="138"/>
      <c r="KV129" s="138"/>
      <c r="KW129" s="138"/>
      <c r="KX129" s="194">
        <f t="shared" si="235"/>
        <v>0</v>
      </c>
      <c r="KY129" s="236"/>
      <c r="KZ129" s="236"/>
      <c r="LA129" s="236"/>
      <c r="LB129" s="194">
        <f t="shared" si="236"/>
        <v>0</v>
      </c>
      <c r="LC129" s="236"/>
      <c r="LD129" s="236"/>
      <c r="LE129" s="194">
        <f t="shared" si="160"/>
        <v>0</v>
      </c>
      <c r="LF129" s="138"/>
      <c r="LG129" s="138"/>
      <c r="LH129" s="174">
        <f t="shared" si="161"/>
        <v>0</v>
      </c>
      <c r="LI129" s="237"/>
      <c r="LJ129" s="237"/>
      <c r="LK129" s="196">
        <f t="shared" si="237"/>
        <v>0</v>
      </c>
      <c r="LL129" s="138"/>
      <c r="LM129" s="138"/>
      <c r="LN129" s="138"/>
      <c r="LO129" s="174">
        <f t="shared" si="238"/>
        <v>0</v>
      </c>
      <c r="LP129" s="138"/>
      <c r="LQ129" s="138"/>
      <c r="LR129" s="138"/>
      <c r="LS129" s="174">
        <f t="shared" si="239"/>
        <v>0</v>
      </c>
      <c r="LT129" s="238"/>
      <c r="LU129" s="138"/>
      <c r="LV129" s="138"/>
      <c r="LW129" s="174">
        <f t="shared" si="240"/>
        <v>0</v>
      </c>
      <c r="LX129" s="238"/>
      <c r="LY129" s="138"/>
      <c r="LZ129" s="138"/>
      <c r="MA129" s="174">
        <f t="shared" si="241"/>
        <v>0</v>
      </c>
      <c r="MB129" s="238"/>
      <c r="MC129" s="138"/>
      <c r="MD129" s="138"/>
      <c r="ME129" s="174">
        <f t="shared" si="242"/>
        <v>0</v>
      </c>
      <c r="MF129" s="238"/>
      <c r="MG129" s="231"/>
      <c r="MH129" s="231"/>
      <c r="MI129" s="182">
        <f t="shared" si="243"/>
        <v>0</v>
      </c>
      <c r="MJ129" s="239"/>
      <c r="MK129" s="231"/>
      <c r="ML129" s="231"/>
      <c r="MM129" s="182">
        <f t="shared" si="244"/>
        <v>0</v>
      </c>
      <c r="MN129" s="239"/>
      <c r="MO129" s="138"/>
      <c r="MP129" s="138"/>
      <c r="MQ129" s="174">
        <f t="shared" si="245"/>
        <v>0</v>
      </c>
      <c r="MR129" s="238"/>
      <c r="MS129" s="138"/>
      <c r="MT129" s="138"/>
      <c r="MU129" s="174">
        <f t="shared" si="246"/>
        <v>0</v>
      </c>
      <c r="MV129" s="238"/>
      <c r="MW129" s="138"/>
      <c r="MX129" s="138"/>
      <c r="MY129" s="174">
        <f t="shared" si="247"/>
        <v>0</v>
      </c>
      <c r="MZ129" s="238"/>
      <c r="NA129" s="240"/>
      <c r="NB129" s="240"/>
      <c r="NC129" s="201">
        <f t="shared" si="271"/>
        <v>0</v>
      </c>
      <c r="ND129" s="241"/>
      <c r="NE129" s="240"/>
      <c r="NF129" s="240"/>
      <c r="NG129" s="201">
        <f t="shared" si="324"/>
        <v>0</v>
      </c>
      <c r="NH129" s="241"/>
      <c r="NI129" s="240"/>
      <c r="NJ129" s="240"/>
      <c r="NK129" s="201">
        <f t="shared" si="325"/>
        <v>0</v>
      </c>
      <c r="NL129" s="241"/>
      <c r="NM129" s="240"/>
      <c r="NN129" s="240"/>
      <c r="NO129" s="201">
        <f t="shared" si="326"/>
        <v>0</v>
      </c>
      <c r="NP129" s="241"/>
      <c r="NQ129" s="234"/>
      <c r="NR129" s="234"/>
      <c r="NS129" s="189">
        <f t="shared" si="327"/>
        <v>0</v>
      </c>
      <c r="NT129" s="242"/>
      <c r="NU129" s="234"/>
      <c r="NV129" s="234"/>
      <c r="NW129" s="189">
        <f t="shared" si="248"/>
        <v>0</v>
      </c>
      <c r="NX129" s="242"/>
      <c r="NY129" s="234"/>
      <c r="NZ129" s="234"/>
      <c r="OA129" s="189">
        <f t="shared" si="249"/>
        <v>0</v>
      </c>
      <c r="OB129" s="242"/>
      <c r="OC129" s="234"/>
      <c r="OD129" s="234"/>
      <c r="OE129" s="189">
        <f t="shared" si="250"/>
        <v>0</v>
      </c>
      <c r="OF129" s="242"/>
      <c r="OG129" s="234"/>
      <c r="OH129" s="234"/>
      <c r="OI129" s="189">
        <f t="shared" si="251"/>
        <v>0</v>
      </c>
      <c r="OJ129" s="242"/>
      <c r="OK129" s="234"/>
      <c r="OL129" s="234"/>
      <c r="OM129" s="189">
        <f t="shared" si="252"/>
        <v>0</v>
      </c>
      <c r="ON129" s="242"/>
      <c r="OO129" s="234"/>
      <c r="OP129" s="234"/>
      <c r="OQ129" s="189">
        <f t="shared" si="276"/>
        <v>0</v>
      </c>
      <c r="OR129" s="242"/>
      <c r="OS129" s="234"/>
      <c r="OT129" s="234"/>
      <c r="OU129" s="189">
        <f t="shared" si="301"/>
        <v>0</v>
      </c>
      <c r="OV129" s="242"/>
      <c r="OW129" s="234"/>
      <c r="OX129" s="234"/>
      <c r="OY129" s="189">
        <f t="shared" si="302"/>
        <v>0</v>
      </c>
      <c r="OZ129" s="242"/>
      <c r="PA129" s="234"/>
      <c r="PB129" s="234"/>
      <c r="PC129" s="189">
        <f t="shared" si="303"/>
        <v>0</v>
      </c>
      <c r="PD129" s="242"/>
      <c r="PE129" s="234"/>
      <c r="PF129" s="234"/>
      <c r="PG129" s="189">
        <f t="shared" si="304"/>
        <v>0</v>
      </c>
      <c r="PH129" s="242"/>
      <c r="PI129" s="234"/>
      <c r="PJ129" s="234"/>
      <c r="PK129" s="189">
        <f t="shared" si="305"/>
        <v>0</v>
      </c>
      <c r="PL129" s="242"/>
      <c r="PM129" s="234"/>
      <c r="PN129" s="234"/>
      <c r="PO129" s="189">
        <f t="shared" si="306"/>
        <v>0</v>
      </c>
      <c r="PP129" s="242"/>
      <c r="PQ129" s="234"/>
      <c r="PR129" s="234"/>
      <c r="PS129" s="189">
        <f t="shared" si="307"/>
        <v>0</v>
      </c>
      <c r="PT129" s="242"/>
      <c r="PU129" s="234"/>
      <c r="PV129" s="234"/>
      <c r="PW129" s="189">
        <f t="shared" si="308"/>
        <v>0</v>
      </c>
      <c r="PX129" s="242"/>
      <c r="PY129" s="234"/>
      <c r="PZ129" s="234"/>
      <c r="QA129" s="189">
        <f t="shared" si="309"/>
        <v>0</v>
      </c>
      <c r="QB129" s="242"/>
      <c r="QC129" s="234"/>
      <c r="QD129" s="234"/>
      <c r="QE129" s="189">
        <f t="shared" si="310"/>
        <v>0</v>
      </c>
      <c r="QF129" s="242"/>
      <c r="QG129" s="234"/>
      <c r="QH129" s="234"/>
      <c r="QI129" s="189">
        <f t="shared" si="311"/>
        <v>0</v>
      </c>
      <c r="QJ129" s="242"/>
      <c r="QK129" s="234"/>
      <c r="QL129" s="234"/>
      <c r="QM129" s="189">
        <f t="shared" si="312"/>
        <v>0</v>
      </c>
      <c r="QN129" s="242"/>
      <c r="QO129" s="234"/>
      <c r="QP129" s="234"/>
      <c r="QQ129" s="189">
        <f t="shared" si="313"/>
        <v>0</v>
      </c>
      <c r="QR129" s="242"/>
      <c r="QS129" s="203"/>
      <c r="QT129" s="234"/>
      <c r="QU129" s="189">
        <f t="shared" si="314"/>
        <v>0</v>
      </c>
      <c r="QV129" s="242"/>
      <c r="QW129" s="203"/>
      <c r="QX129" s="234"/>
      <c r="QY129" s="189">
        <f t="shared" si="315"/>
        <v>0</v>
      </c>
      <c r="QZ129" s="242"/>
      <c r="RA129" s="203"/>
      <c r="RB129" s="234"/>
      <c r="RC129" s="189">
        <f t="shared" si="316"/>
        <v>0</v>
      </c>
      <c r="RD129" s="242"/>
      <c r="RE129" s="203"/>
      <c r="RF129" s="234"/>
      <c r="RG129" s="189">
        <f t="shared" si="317"/>
        <v>0</v>
      </c>
      <c r="RH129" s="242"/>
      <c r="RI129" s="203"/>
      <c r="RJ129" s="234"/>
      <c r="RK129" s="189">
        <f t="shared" si="318"/>
        <v>0</v>
      </c>
      <c r="RL129" s="242"/>
      <c r="RM129" s="203"/>
      <c r="RN129" s="234"/>
      <c r="RO129" s="189">
        <f t="shared" si="319"/>
        <v>0</v>
      </c>
      <c r="RP129" s="242"/>
      <c r="RQ129" s="203"/>
      <c r="RR129" s="234"/>
      <c r="RS129" s="189">
        <f t="shared" si="320"/>
        <v>0</v>
      </c>
      <c r="RT129" s="242"/>
      <c r="RU129" s="203"/>
      <c r="RV129" s="234"/>
      <c r="RW129" s="189">
        <f t="shared" si="321"/>
        <v>0</v>
      </c>
      <c r="RX129" s="242"/>
      <c r="RY129" s="203"/>
      <c r="RZ129" s="234"/>
      <c r="SA129" s="189">
        <f t="shared" si="253"/>
        <v>0</v>
      </c>
      <c r="SB129" s="242"/>
      <c r="SC129" s="203"/>
      <c r="SD129" s="234"/>
      <c r="SE129" s="189">
        <f t="shared" si="328"/>
        <v>0</v>
      </c>
      <c r="SF129" s="242"/>
      <c r="SG129" s="203"/>
      <c r="SH129" s="234"/>
      <c r="SI129" s="189">
        <f t="shared" si="329"/>
        <v>0</v>
      </c>
      <c r="SJ129" s="242"/>
      <c r="SK129" s="203"/>
      <c r="SL129" s="234"/>
      <c r="SM129" s="189">
        <f t="shared" si="330"/>
        <v>0</v>
      </c>
      <c r="SN129" s="242"/>
      <c r="SO129" s="203"/>
      <c r="SP129" s="234"/>
      <c r="SQ129" s="189">
        <f t="shared" si="331"/>
        <v>0</v>
      </c>
      <c r="SR129" s="242"/>
      <c r="SS129" s="203"/>
      <c r="ST129" s="234"/>
      <c r="SU129" s="189">
        <f t="shared" si="332"/>
        <v>0</v>
      </c>
      <c r="SV129" s="242"/>
      <c r="SW129" s="203"/>
      <c r="SX129" s="234"/>
      <c r="SY129" s="189">
        <f t="shared" si="333"/>
        <v>0</v>
      </c>
      <c r="SZ129" s="242"/>
      <c r="TA129" s="203"/>
      <c r="TB129" s="234"/>
      <c r="TC129" s="189">
        <f t="shared" si="334"/>
        <v>0</v>
      </c>
      <c r="TD129" s="242"/>
      <c r="TE129" s="204">
        <f t="shared" si="261"/>
        <v>0</v>
      </c>
      <c r="TF129" s="205">
        <f t="shared" si="262"/>
        <v>0</v>
      </c>
      <c r="TG129" s="123"/>
      <c r="TH129" s="204">
        <f t="shared" si="263"/>
        <v>0</v>
      </c>
      <c r="TI129" s="205">
        <f t="shared" si="264"/>
        <v>0</v>
      </c>
      <c r="TJ129" s="124"/>
      <c r="TK129" s="204">
        <f t="shared" si="265"/>
        <v>0</v>
      </c>
      <c r="TL129" s="205">
        <f t="shared" si="266"/>
        <v>0</v>
      </c>
      <c r="TM129" s="124"/>
      <c r="TN129" s="204">
        <f t="shared" si="267"/>
        <v>0</v>
      </c>
      <c r="TO129" s="205">
        <f t="shared" si="268"/>
        <v>0</v>
      </c>
    </row>
    <row r="130" spans="1:535" ht="24" hidden="1" customHeight="1" x14ac:dyDescent="0.45">
      <c r="A130" s="207">
        <v>126</v>
      </c>
      <c r="B130" s="331" t="s">
        <v>412</v>
      </c>
      <c r="C130" s="222" t="s">
        <v>122</v>
      </c>
      <c r="D130" s="211">
        <v>0</v>
      </c>
      <c r="E130" s="282"/>
      <c r="F130" s="129"/>
      <c r="G130" s="211">
        <f t="shared" si="335"/>
        <v>0</v>
      </c>
      <c r="H130" s="130"/>
      <c r="I130" s="282"/>
      <c r="J130" s="129"/>
      <c r="K130" s="211">
        <v>0</v>
      </c>
      <c r="L130" s="130"/>
      <c r="M130" s="282"/>
      <c r="N130" s="129"/>
      <c r="O130" s="211">
        <v>0</v>
      </c>
      <c r="P130" s="131"/>
      <c r="Q130" s="348"/>
      <c r="R130" s="349"/>
      <c r="S130" s="211">
        <v>0</v>
      </c>
      <c r="T130" s="350"/>
      <c r="U130" s="351"/>
      <c r="V130" s="351"/>
      <c r="W130" s="165">
        <f t="shared" si="336"/>
        <v>0</v>
      </c>
      <c r="X130" s="351"/>
      <c r="Y130" s="351"/>
      <c r="Z130" s="165">
        <f t="shared" si="162"/>
        <v>0</v>
      </c>
      <c r="AB130" s="352"/>
      <c r="AC130" s="169">
        <f t="shared" si="163"/>
        <v>0</v>
      </c>
      <c r="AD130" s="137"/>
      <c r="AE130" s="137"/>
      <c r="AF130" s="169">
        <f t="shared" si="164"/>
        <v>0</v>
      </c>
      <c r="AG130" s="143"/>
      <c r="AH130" s="143"/>
      <c r="AI130" s="170">
        <f t="shared" si="165"/>
        <v>0</v>
      </c>
      <c r="AJ130" s="137"/>
      <c r="AK130" s="137"/>
      <c r="AL130" s="137"/>
      <c r="AM130" s="361">
        <f t="shared" si="166"/>
        <v>0</v>
      </c>
      <c r="AN130" s="137"/>
      <c r="AO130" s="147"/>
      <c r="AP130" s="147"/>
      <c r="AQ130" s="172">
        <f t="shared" si="167"/>
        <v>0</v>
      </c>
      <c r="AR130" s="147"/>
      <c r="AY130" s="137"/>
      <c r="BW130" s="174">
        <f t="shared" si="175"/>
        <v>0</v>
      </c>
      <c r="CC130" s="72"/>
      <c r="CI130" s="357">
        <f t="shared" si="179"/>
        <v>0</v>
      </c>
      <c r="CL130" s="182">
        <f t="shared" si="180"/>
        <v>0</v>
      </c>
      <c r="CX130" s="357">
        <f t="shared" si="183"/>
        <v>0</v>
      </c>
      <c r="DE130" s="358">
        <f t="shared" si="184"/>
        <v>0</v>
      </c>
      <c r="DF130" s="359"/>
      <c r="DL130" s="176">
        <f t="shared" si="186"/>
        <v>0</v>
      </c>
      <c r="DS130" s="177">
        <f t="shared" si="337"/>
        <v>0</v>
      </c>
      <c r="DW130" s="177">
        <f t="shared" si="338"/>
        <v>0</v>
      </c>
      <c r="DZ130" s="177">
        <f t="shared" si="190"/>
        <v>0</v>
      </c>
      <c r="EC130" s="175">
        <f t="shared" si="299"/>
        <v>0</v>
      </c>
      <c r="EJ130" s="174">
        <f t="shared" si="193"/>
        <v>0</v>
      </c>
      <c r="EM130" s="182">
        <f t="shared" si="194"/>
        <v>0</v>
      </c>
      <c r="EQ130" s="182">
        <f t="shared" si="195"/>
        <v>0</v>
      </c>
      <c r="ER130" s="232"/>
      <c r="ES130" s="232"/>
      <c r="ET130" s="184">
        <f t="shared" si="196"/>
        <v>0</v>
      </c>
      <c r="EV130" s="232"/>
      <c r="EW130" s="232"/>
      <c r="EX130" s="184">
        <f t="shared" si="197"/>
        <v>0</v>
      </c>
      <c r="EZ130" s="231"/>
      <c r="FA130" s="231"/>
      <c r="FB130" s="184">
        <f t="shared" si="198"/>
        <v>0</v>
      </c>
      <c r="FC130" s="231"/>
      <c r="FD130" s="231"/>
      <c r="FE130" s="182">
        <f t="shared" si="199"/>
        <v>0</v>
      </c>
      <c r="FF130" s="231"/>
      <c r="FG130" s="231"/>
      <c r="FH130" s="182">
        <f t="shared" si="200"/>
        <v>0</v>
      </c>
      <c r="FI130" s="231"/>
      <c r="FJ130" s="231"/>
      <c r="FK130" s="182">
        <f t="shared" si="201"/>
        <v>0</v>
      </c>
      <c r="FL130" s="231"/>
      <c r="FM130" s="231"/>
      <c r="FN130" s="182">
        <f t="shared" si="339"/>
        <v>0</v>
      </c>
      <c r="FO130" s="360"/>
      <c r="FP130" s="231"/>
      <c r="FQ130" s="231"/>
      <c r="FR130" s="182">
        <f t="shared" si="203"/>
        <v>0</v>
      </c>
      <c r="FS130" s="360"/>
      <c r="FT130" s="231"/>
      <c r="FU130" s="231"/>
      <c r="FV130" s="182">
        <f>FR130+FT130-FU130</f>
        <v>0</v>
      </c>
      <c r="FW130" s="137"/>
      <c r="FX130" s="231"/>
      <c r="FY130" s="231"/>
      <c r="FZ130" s="182">
        <f t="shared" si="205"/>
        <v>0</v>
      </c>
      <c r="GA130" s="231"/>
      <c r="GB130" s="231"/>
      <c r="GC130" s="182">
        <f t="shared" si="340"/>
        <v>0</v>
      </c>
      <c r="GD130" s="231"/>
      <c r="GE130" s="231"/>
      <c r="GF130" s="188">
        <f t="shared" si="341"/>
        <v>0</v>
      </c>
      <c r="GG130" s="137"/>
      <c r="GH130" s="231"/>
      <c r="GI130" s="231"/>
      <c r="GJ130" s="188">
        <f t="shared" si="269"/>
        <v>0</v>
      </c>
      <c r="GK130" s="137"/>
      <c r="GL130" s="231"/>
      <c r="GM130" s="231"/>
      <c r="GN130" s="182">
        <f t="shared" si="270"/>
        <v>0</v>
      </c>
      <c r="GO130" s="231"/>
      <c r="GP130" s="231"/>
      <c r="GQ130" s="182">
        <f t="shared" si="208"/>
        <v>0</v>
      </c>
      <c r="GR130" s="231"/>
      <c r="GS130" s="231"/>
      <c r="GT130" s="182">
        <f t="shared" si="209"/>
        <v>0</v>
      </c>
      <c r="GU130" s="231"/>
      <c r="GV130" s="231"/>
      <c r="GW130" s="182">
        <f t="shared" si="210"/>
        <v>0</v>
      </c>
      <c r="GX130" s="231"/>
      <c r="GY130" s="231"/>
      <c r="GZ130" s="182">
        <f t="shared" si="211"/>
        <v>0</v>
      </c>
      <c r="HA130" s="138"/>
      <c r="HB130" s="231"/>
      <c r="HC130" s="182">
        <f t="shared" si="212"/>
        <v>0</v>
      </c>
      <c r="HD130" s="138"/>
      <c r="HE130" s="231"/>
      <c r="HF130" s="182">
        <f t="shared" si="213"/>
        <v>0</v>
      </c>
      <c r="HG130" s="231"/>
      <c r="HH130" s="231"/>
      <c r="HI130" s="182">
        <f t="shared" si="154"/>
        <v>0</v>
      </c>
      <c r="HJ130" s="231"/>
      <c r="HK130" s="231"/>
      <c r="HL130" s="182">
        <f t="shared" si="155"/>
        <v>0</v>
      </c>
      <c r="HM130" s="137"/>
      <c r="HN130" s="231"/>
      <c r="HO130" s="231"/>
      <c r="HP130" s="182">
        <f t="shared" si="214"/>
        <v>0</v>
      </c>
      <c r="HQ130" s="231"/>
      <c r="HR130" s="231"/>
      <c r="HS130" s="231"/>
      <c r="HT130" s="182">
        <f t="shared" si="215"/>
        <v>0</v>
      </c>
      <c r="HU130" s="231"/>
      <c r="HV130" s="231"/>
      <c r="HW130" s="231"/>
      <c r="HX130" s="182">
        <f t="shared" si="216"/>
        <v>0</v>
      </c>
      <c r="HY130" s="231"/>
      <c r="HZ130" s="231"/>
      <c r="IA130" s="182">
        <f t="shared" si="217"/>
        <v>0</v>
      </c>
      <c r="IB130" s="231"/>
      <c r="IC130" s="231"/>
      <c r="ID130" s="182">
        <f t="shared" si="218"/>
        <v>0</v>
      </c>
      <c r="IE130" s="138"/>
      <c r="IF130" s="138"/>
      <c r="IG130" s="175">
        <f t="shared" si="219"/>
        <v>0</v>
      </c>
      <c r="IH130" s="137"/>
      <c r="II130" s="138"/>
      <c r="IJ130" s="138"/>
      <c r="IK130" s="175">
        <f t="shared" si="220"/>
        <v>0</v>
      </c>
      <c r="IL130" s="137"/>
      <c r="IM130" s="231"/>
      <c r="IN130" s="231"/>
      <c r="IO130" s="182">
        <f t="shared" si="221"/>
        <v>0</v>
      </c>
      <c r="IP130" s="231"/>
      <c r="IQ130" s="231"/>
      <c r="IR130" s="182">
        <f t="shared" si="156"/>
        <v>0</v>
      </c>
      <c r="IS130" s="231"/>
      <c r="IT130" s="231"/>
      <c r="IU130" s="182">
        <f t="shared" si="157"/>
        <v>0</v>
      </c>
      <c r="IV130" s="231"/>
      <c r="IW130" s="231"/>
      <c r="IX130" s="182">
        <f t="shared" si="158"/>
        <v>0</v>
      </c>
      <c r="IY130" s="234"/>
      <c r="IZ130" s="234"/>
      <c r="JA130" s="189">
        <f t="shared" si="159"/>
        <v>0</v>
      </c>
      <c r="JB130" s="234"/>
      <c r="JC130" s="234"/>
      <c r="JD130" s="189">
        <f t="shared" si="222"/>
        <v>0</v>
      </c>
      <c r="JE130" s="234"/>
      <c r="JF130" s="234"/>
      <c r="JG130" s="189">
        <f t="shared" si="223"/>
        <v>0</v>
      </c>
      <c r="JH130" s="141"/>
      <c r="JI130" s="141"/>
      <c r="JJ130" s="190">
        <f t="shared" si="224"/>
        <v>0</v>
      </c>
      <c r="JK130" s="137"/>
      <c r="JL130" s="141"/>
      <c r="JM130" s="141"/>
      <c r="JN130" s="190">
        <f t="shared" si="225"/>
        <v>0</v>
      </c>
      <c r="JO130" s="137"/>
      <c r="JP130" s="235"/>
      <c r="JQ130" s="235"/>
      <c r="JR130" s="191">
        <f t="shared" si="226"/>
        <v>0</v>
      </c>
      <c r="JS130" s="155"/>
      <c r="JT130" s="236"/>
      <c r="JU130" s="236"/>
      <c r="JV130" s="194">
        <f t="shared" si="227"/>
        <v>0</v>
      </c>
      <c r="JW130" s="235"/>
      <c r="JX130" s="235"/>
      <c r="JY130" s="194">
        <f t="shared" si="228"/>
        <v>0</v>
      </c>
      <c r="JZ130" s="138"/>
      <c r="KA130" s="138"/>
      <c r="KB130" s="190">
        <f t="shared" si="229"/>
        <v>0</v>
      </c>
      <c r="KC130" s="155"/>
      <c r="KD130" s="138"/>
      <c r="KE130" s="138"/>
      <c r="KF130" s="190">
        <f t="shared" si="230"/>
        <v>0</v>
      </c>
      <c r="KG130" s="234"/>
      <c r="KH130" s="234"/>
      <c r="KI130" s="191">
        <f t="shared" si="231"/>
        <v>0</v>
      </c>
      <c r="KJ130" s="155"/>
      <c r="KK130" s="234"/>
      <c r="KL130" s="234"/>
      <c r="KM130" s="191">
        <f t="shared" si="232"/>
        <v>0</v>
      </c>
      <c r="KN130" s="155"/>
      <c r="KO130" s="234"/>
      <c r="KP130" s="234"/>
      <c r="KQ130" s="191">
        <f t="shared" si="233"/>
        <v>0</v>
      </c>
      <c r="KR130" s="138"/>
      <c r="KS130" s="138"/>
      <c r="KT130" s="174">
        <f t="shared" si="234"/>
        <v>0</v>
      </c>
      <c r="KU130" s="138"/>
      <c r="KV130" s="138"/>
      <c r="KW130" s="138"/>
      <c r="KX130" s="194">
        <f t="shared" si="235"/>
        <v>0</v>
      </c>
      <c r="KY130" s="236"/>
      <c r="KZ130" s="236"/>
      <c r="LA130" s="236"/>
      <c r="LB130" s="194">
        <f t="shared" si="236"/>
        <v>0</v>
      </c>
      <c r="LC130" s="236"/>
      <c r="LD130" s="236"/>
      <c r="LE130" s="194">
        <f t="shared" si="160"/>
        <v>0</v>
      </c>
      <c r="LF130" s="138"/>
      <c r="LG130" s="138"/>
      <c r="LH130" s="174">
        <f t="shared" si="161"/>
        <v>0</v>
      </c>
      <c r="LI130" s="237"/>
      <c r="LJ130" s="237"/>
      <c r="LK130" s="196">
        <f t="shared" si="237"/>
        <v>0</v>
      </c>
      <c r="LL130" s="138"/>
      <c r="LM130" s="138"/>
      <c r="LN130" s="138"/>
      <c r="LO130" s="174">
        <f t="shared" si="238"/>
        <v>0</v>
      </c>
      <c r="LP130" s="138"/>
      <c r="LQ130" s="138"/>
      <c r="LR130" s="138"/>
      <c r="LS130" s="174">
        <f t="shared" si="239"/>
        <v>0</v>
      </c>
      <c r="LT130" s="238"/>
      <c r="LU130" s="138"/>
      <c r="LV130" s="138"/>
      <c r="LW130" s="174">
        <f t="shared" si="240"/>
        <v>0</v>
      </c>
      <c r="LX130" s="238"/>
      <c r="LY130" s="138"/>
      <c r="LZ130" s="138"/>
      <c r="MA130" s="174">
        <f t="shared" si="241"/>
        <v>0</v>
      </c>
      <c r="MB130" s="238"/>
      <c r="MC130" s="138"/>
      <c r="MD130" s="138"/>
      <c r="ME130" s="174">
        <f t="shared" si="242"/>
        <v>0</v>
      </c>
      <c r="MF130" s="238"/>
      <c r="MG130" s="231"/>
      <c r="MH130" s="231"/>
      <c r="MI130" s="182">
        <f t="shared" si="243"/>
        <v>0</v>
      </c>
      <c r="MJ130" s="239"/>
      <c r="MK130" s="231"/>
      <c r="ML130" s="231"/>
      <c r="MM130" s="182">
        <f t="shared" si="244"/>
        <v>0</v>
      </c>
      <c r="MN130" s="239"/>
      <c r="MO130" s="138"/>
      <c r="MP130" s="138"/>
      <c r="MQ130" s="174">
        <f t="shared" si="245"/>
        <v>0</v>
      </c>
      <c r="MR130" s="238"/>
      <c r="MS130" s="138"/>
      <c r="MT130" s="138"/>
      <c r="MU130" s="174">
        <f t="shared" si="246"/>
        <v>0</v>
      </c>
      <c r="MV130" s="238"/>
      <c r="MW130" s="138"/>
      <c r="MX130" s="138"/>
      <c r="MY130" s="174">
        <f t="shared" si="247"/>
        <v>0</v>
      </c>
      <c r="MZ130" s="238"/>
      <c r="NA130" s="240"/>
      <c r="NB130" s="240"/>
      <c r="NC130" s="201">
        <f t="shared" si="271"/>
        <v>0</v>
      </c>
      <c r="ND130" s="241"/>
      <c r="NE130" s="240"/>
      <c r="NF130" s="240"/>
      <c r="NG130" s="201">
        <f t="shared" si="324"/>
        <v>0</v>
      </c>
      <c r="NH130" s="241"/>
      <c r="NI130" s="240"/>
      <c r="NJ130" s="240"/>
      <c r="NK130" s="201">
        <f t="shared" si="325"/>
        <v>0</v>
      </c>
      <c r="NL130" s="241"/>
      <c r="NM130" s="240"/>
      <c r="NN130" s="240"/>
      <c r="NO130" s="201">
        <f t="shared" si="326"/>
        <v>0</v>
      </c>
      <c r="NP130" s="241"/>
      <c r="NQ130" s="234"/>
      <c r="NR130" s="234"/>
      <c r="NS130" s="189">
        <f t="shared" si="327"/>
        <v>0</v>
      </c>
      <c r="NT130" s="242"/>
      <c r="NU130" s="234"/>
      <c r="NV130" s="234"/>
      <c r="NW130" s="189">
        <f t="shared" si="248"/>
        <v>0</v>
      </c>
      <c r="NX130" s="242"/>
      <c r="NY130" s="234"/>
      <c r="NZ130" s="234"/>
      <c r="OA130" s="189">
        <f t="shared" si="249"/>
        <v>0</v>
      </c>
      <c r="OB130" s="242"/>
      <c r="OC130" s="234"/>
      <c r="OD130" s="234"/>
      <c r="OE130" s="189">
        <f t="shared" si="250"/>
        <v>0</v>
      </c>
      <c r="OF130" s="242"/>
      <c r="OG130" s="234"/>
      <c r="OH130" s="234"/>
      <c r="OI130" s="189">
        <f t="shared" si="251"/>
        <v>0</v>
      </c>
      <c r="OJ130" s="242"/>
      <c r="OK130" s="234"/>
      <c r="OL130" s="234"/>
      <c r="OM130" s="189">
        <f t="shared" si="252"/>
        <v>0</v>
      </c>
      <c r="ON130" s="242"/>
      <c r="OO130" s="234"/>
      <c r="OP130" s="234"/>
      <c r="OQ130" s="189">
        <f t="shared" si="276"/>
        <v>0</v>
      </c>
      <c r="OR130" s="242"/>
      <c r="OS130" s="234"/>
      <c r="OT130" s="234"/>
      <c r="OU130" s="189">
        <f t="shared" si="301"/>
        <v>0</v>
      </c>
      <c r="OV130" s="242"/>
      <c r="OW130" s="234"/>
      <c r="OX130" s="234"/>
      <c r="OY130" s="189">
        <f t="shared" si="302"/>
        <v>0</v>
      </c>
      <c r="OZ130" s="242"/>
      <c r="PA130" s="234"/>
      <c r="PB130" s="234"/>
      <c r="PC130" s="189">
        <f t="shared" si="303"/>
        <v>0</v>
      </c>
      <c r="PD130" s="242"/>
      <c r="PE130" s="234"/>
      <c r="PF130" s="234"/>
      <c r="PG130" s="189">
        <f t="shared" si="304"/>
        <v>0</v>
      </c>
      <c r="PH130" s="242"/>
      <c r="PI130" s="234"/>
      <c r="PJ130" s="234"/>
      <c r="PK130" s="189">
        <f t="shared" si="305"/>
        <v>0</v>
      </c>
      <c r="PL130" s="242"/>
      <c r="PM130" s="234"/>
      <c r="PN130" s="234"/>
      <c r="PO130" s="189">
        <f t="shared" si="306"/>
        <v>0</v>
      </c>
      <c r="PP130" s="242"/>
      <c r="PQ130" s="234"/>
      <c r="PR130" s="234"/>
      <c r="PS130" s="189">
        <f t="shared" si="307"/>
        <v>0</v>
      </c>
      <c r="PT130" s="242"/>
      <c r="PU130" s="234"/>
      <c r="PV130" s="234"/>
      <c r="PW130" s="189">
        <f t="shared" si="308"/>
        <v>0</v>
      </c>
      <c r="PX130" s="242"/>
      <c r="PY130" s="234"/>
      <c r="PZ130" s="234"/>
      <c r="QA130" s="189">
        <f t="shared" si="309"/>
        <v>0</v>
      </c>
      <c r="QB130" s="242"/>
      <c r="QC130" s="234"/>
      <c r="QD130" s="234"/>
      <c r="QE130" s="189">
        <f t="shared" si="310"/>
        <v>0</v>
      </c>
      <c r="QF130" s="242"/>
      <c r="QG130" s="234"/>
      <c r="QH130" s="234"/>
      <c r="QI130" s="189">
        <f t="shared" si="311"/>
        <v>0</v>
      </c>
      <c r="QJ130" s="242"/>
      <c r="QK130" s="234"/>
      <c r="QL130" s="234"/>
      <c r="QM130" s="189">
        <f t="shared" si="312"/>
        <v>0</v>
      </c>
      <c r="QN130" s="242"/>
      <c r="QO130" s="234"/>
      <c r="QP130" s="234"/>
      <c r="QQ130" s="189">
        <f t="shared" si="313"/>
        <v>0</v>
      </c>
      <c r="QR130" s="242"/>
      <c r="QS130" s="203"/>
      <c r="QT130" s="234"/>
      <c r="QU130" s="189">
        <f t="shared" si="314"/>
        <v>0</v>
      </c>
      <c r="QV130" s="242"/>
      <c r="QW130" s="203"/>
      <c r="QX130" s="234"/>
      <c r="QY130" s="189">
        <f t="shared" si="315"/>
        <v>0</v>
      </c>
      <c r="QZ130" s="242"/>
      <c r="RA130" s="203"/>
      <c r="RB130" s="234"/>
      <c r="RC130" s="189">
        <f t="shared" si="316"/>
        <v>0</v>
      </c>
      <c r="RD130" s="242"/>
      <c r="RE130" s="203"/>
      <c r="RF130" s="234"/>
      <c r="RG130" s="189">
        <f t="shared" si="317"/>
        <v>0</v>
      </c>
      <c r="RH130" s="242"/>
      <c r="RI130" s="203"/>
      <c r="RJ130" s="234"/>
      <c r="RK130" s="189">
        <f t="shared" si="318"/>
        <v>0</v>
      </c>
      <c r="RL130" s="242"/>
      <c r="RM130" s="203"/>
      <c r="RN130" s="234"/>
      <c r="RO130" s="189">
        <f t="shared" si="319"/>
        <v>0</v>
      </c>
      <c r="RP130" s="242"/>
      <c r="RQ130" s="203"/>
      <c r="RR130" s="234"/>
      <c r="RS130" s="189">
        <f t="shared" si="320"/>
        <v>0</v>
      </c>
      <c r="RT130" s="242"/>
      <c r="RU130" s="203"/>
      <c r="RV130" s="234"/>
      <c r="RW130" s="189">
        <f t="shared" si="321"/>
        <v>0</v>
      </c>
      <c r="RX130" s="242"/>
      <c r="RY130" s="203"/>
      <c r="RZ130" s="234"/>
      <c r="SA130" s="189">
        <f t="shared" si="253"/>
        <v>0</v>
      </c>
      <c r="SB130" s="242"/>
      <c r="SC130" s="203"/>
      <c r="SD130" s="234"/>
      <c r="SE130" s="189">
        <f t="shared" si="328"/>
        <v>0</v>
      </c>
      <c r="SF130" s="242"/>
      <c r="SG130" s="203"/>
      <c r="SH130" s="234"/>
      <c r="SI130" s="189">
        <f t="shared" si="329"/>
        <v>0</v>
      </c>
      <c r="SJ130" s="242"/>
      <c r="SK130" s="203"/>
      <c r="SL130" s="234"/>
      <c r="SM130" s="189">
        <f t="shared" si="330"/>
        <v>0</v>
      </c>
      <c r="SN130" s="242"/>
      <c r="SO130" s="203"/>
      <c r="SP130" s="234"/>
      <c r="SQ130" s="189">
        <f t="shared" si="331"/>
        <v>0</v>
      </c>
      <c r="SR130" s="242"/>
      <c r="SS130" s="203"/>
      <c r="ST130" s="234"/>
      <c r="SU130" s="189">
        <f t="shared" si="332"/>
        <v>0</v>
      </c>
      <c r="SV130" s="242"/>
      <c r="SW130" s="203"/>
      <c r="SX130" s="234"/>
      <c r="SY130" s="189">
        <f t="shared" si="333"/>
        <v>0</v>
      </c>
      <c r="SZ130" s="242"/>
      <c r="TA130" s="203"/>
      <c r="TB130" s="234"/>
      <c r="TC130" s="189">
        <f t="shared" si="334"/>
        <v>0</v>
      </c>
      <c r="TD130" s="242"/>
      <c r="TE130" s="204">
        <f t="shared" si="261"/>
        <v>0</v>
      </c>
      <c r="TF130" s="205">
        <f t="shared" si="262"/>
        <v>0</v>
      </c>
      <c r="TG130" s="123"/>
      <c r="TH130" s="204">
        <f t="shared" si="263"/>
        <v>0</v>
      </c>
      <c r="TI130" s="205">
        <f t="shared" si="264"/>
        <v>0</v>
      </c>
      <c r="TJ130" s="124"/>
      <c r="TK130" s="204">
        <f t="shared" si="265"/>
        <v>0</v>
      </c>
      <c r="TL130" s="205">
        <f t="shared" si="266"/>
        <v>0</v>
      </c>
      <c r="TM130" s="124"/>
      <c r="TN130" s="204">
        <f t="shared" si="267"/>
        <v>0</v>
      </c>
      <c r="TO130" s="205">
        <f t="shared" si="268"/>
        <v>0</v>
      </c>
    </row>
    <row r="131" spans="1:535" ht="23.25" hidden="1" customHeight="1" x14ac:dyDescent="0.45">
      <c r="A131" s="207">
        <v>127</v>
      </c>
      <c r="B131" s="331" t="s">
        <v>413</v>
      </c>
      <c r="C131" s="222" t="s">
        <v>122</v>
      </c>
      <c r="D131" s="211">
        <v>0</v>
      </c>
      <c r="E131" s="282"/>
      <c r="F131" s="129"/>
      <c r="G131" s="211">
        <f t="shared" si="335"/>
        <v>0</v>
      </c>
      <c r="H131" s="130"/>
      <c r="I131" s="282"/>
      <c r="J131" s="129"/>
      <c r="K131" s="211">
        <v>0</v>
      </c>
      <c r="L131" s="130"/>
      <c r="M131" s="282"/>
      <c r="N131" s="129"/>
      <c r="O131" s="211">
        <v>0</v>
      </c>
      <c r="P131" s="131"/>
      <c r="Q131" s="348"/>
      <c r="R131" s="349"/>
      <c r="S131" s="211">
        <v>0</v>
      </c>
      <c r="T131" s="350"/>
      <c r="U131" s="351"/>
      <c r="V131" s="351"/>
      <c r="W131" s="165">
        <f t="shared" si="336"/>
        <v>0</v>
      </c>
      <c r="X131" s="351"/>
      <c r="Y131" s="351"/>
      <c r="Z131" s="165">
        <f t="shared" si="162"/>
        <v>0</v>
      </c>
      <c r="AB131" s="352"/>
      <c r="AC131" s="169">
        <f t="shared" si="163"/>
        <v>0</v>
      </c>
      <c r="AD131" s="137"/>
      <c r="AE131" s="137"/>
      <c r="AF131" s="169">
        <f t="shared" si="164"/>
        <v>0</v>
      </c>
      <c r="AI131" s="170">
        <f t="shared" si="165"/>
        <v>0</v>
      </c>
      <c r="AJ131" s="137"/>
      <c r="AK131" s="137"/>
      <c r="AL131" s="137"/>
      <c r="AM131" s="361">
        <f>AI131+AK131-AL131</f>
        <v>0</v>
      </c>
      <c r="AN131" s="137"/>
      <c r="AO131" s="147"/>
      <c r="AP131" s="147"/>
      <c r="AQ131" s="172">
        <f>AM131+AO131-AP131</f>
        <v>0</v>
      </c>
      <c r="AR131" s="147"/>
      <c r="AY131" s="137"/>
      <c r="BW131" s="174">
        <f>BT131+BU131-BV131</f>
        <v>0</v>
      </c>
      <c r="CC131" s="72"/>
      <c r="CI131" s="357">
        <f>+CF131+CG131-CH131</f>
        <v>0</v>
      </c>
      <c r="CL131" s="182">
        <f>CI131+CJ131-CK131</f>
        <v>0</v>
      </c>
      <c r="CX131" s="357">
        <f>CT131+CV131-CW131</f>
        <v>0</v>
      </c>
      <c r="DE131" s="358">
        <f>DB131+DC131-DD131</f>
        <v>0</v>
      </c>
      <c r="DF131" s="359"/>
      <c r="DL131" s="176">
        <f>DI131+DJ131-DK131</f>
        <v>0</v>
      </c>
      <c r="DS131" s="177">
        <f t="shared" si="337"/>
        <v>0</v>
      </c>
      <c r="DW131" s="177">
        <f t="shared" si="338"/>
        <v>0</v>
      </c>
      <c r="DZ131" s="177">
        <f t="shared" si="190"/>
        <v>0</v>
      </c>
      <c r="EC131" s="175">
        <f t="shared" si="299"/>
        <v>0</v>
      </c>
      <c r="EJ131" s="174">
        <f t="shared" si="193"/>
        <v>0</v>
      </c>
      <c r="EM131" s="182">
        <f t="shared" si="194"/>
        <v>0</v>
      </c>
      <c r="EQ131" s="182">
        <f t="shared" si="195"/>
        <v>0</v>
      </c>
      <c r="ER131" s="232"/>
      <c r="ES131" s="232"/>
      <c r="ET131" s="184">
        <f t="shared" si="196"/>
        <v>0</v>
      </c>
      <c r="EV131" s="232"/>
      <c r="EW131" s="232"/>
      <c r="EX131" s="184">
        <f t="shared" si="197"/>
        <v>0</v>
      </c>
      <c r="EZ131" s="231"/>
      <c r="FA131" s="231"/>
      <c r="FB131" s="184">
        <f t="shared" si="198"/>
        <v>0</v>
      </c>
      <c r="FC131" s="231"/>
      <c r="FD131" s="231"/>
      <c r="FE131" s="182">
        <f t="shared" si="199"/>
        <v>0</v>
      </c>
      <c r="FF131" s="231"/>
      <c r="FG131" s="231"/>
      <c r="FH131" s="182">
        <f t="shared" si="200"/>
        <v>0</v>
      </c>
      <c r="FI131" s="231"/>
      <c r="FJ131" s="231"/>
      <c r="FK131" s="182">
        <f t="shared" si="201"/>
        <v>0</v>
      </c>
      <c r="FL131" s="231"/>
      <c r="FM131" s="231"/>
      <c r="FN131" s="182">
        <f t="shared" si="339"/>
        <v>0</v>
      </c>
      <c r="FO131" s="360"/>
      <c r="FP131" s="231"/>
      <c r="FQ131" s="231"/>
      <c r="FR131" s="182">
        <f t="shared" si="203"/>
        <v>0</v>
      </c>
      <c r="FS131" s="360"/>
      <c r="FT131" s="231"/>
      <c r="FU131" s="231"/>
      <c r="FV131" s="182">
        <f>FR131+FT131-FU131</f>
        <v>0</v>
      </c>
      <c r="FW131" s="137"/>
      <c r="FX131" s="231"/>
      <c r="FY131" s="231"/>
      <c r="FZ131" s="182">
        <f t="shared" si="205"/>
        <v>0</v>
      </c>
      <c r="GA131" s="231"/>
      <c r="GB131" s="231"/>
      <c r="GC131" s="182">
        <f t="shared" si="340"/>
        <v>0</v>
      </c>
      <c r="GD131" s="231"/>
      <c r="GE131" s="231"/>
      <c r="GF131" s="188">
        <f t="shared" si="341"/>
        <v>0</v>
      </c>
      <c r="GG131" s="137"/>
      <c r="GH131" s="231"/>
      <c r="GI131" s="231"/>
      <c r="GJ131" s="188">
        <f t="shared" si="269"/>
        <v>0</v>
      </c>
      <c r="GK131" s="137"/>
      <c r="GL131" s="231"/>
      <c r="GM131" s="231"/>
      <c r="GN131" s="182">
        <f t="shared" si="270"/>
        <v>0</v>
      </c>
      <c r="GO131" s="231"/>
      <c r="GP131" s="231"/>
      <c r="GQ131" s="182">
        <f t="shared" si="208"/>
        <v>0</v>
      </c>
      <c r="GR131" s="231"/>
      <c r="GS131" s="231"/>
      <c r="GT131" s="182">
        <f t="shared" si="209"/>
        <v>0</v>
      </c>
      <c r="GU131" s="231"/>
      <c r="GV131" s="231"/>
      <c r="GW131" s="182">
        <f t="shared" si="210"/>
        <v>0</v>
      </c>
      <c r="GX131" s="231"/>
      <c r="GY131" s="231"/>
      <c r="GZ131" s="182">
        <f t="shared" si="211"/>
        <v>0</v>
      </c>
      <c r="HA131" s="138"/>
      <c r="HB131" s="231"/>
      <c r="HC131" s="182">
        <f t="shared" si="212"/>
        <v>0</v>
      </c>
      <c r="HD131" s="138"/>
      <c r="HE131" s="231"/>
      <c r="HF131" s="182">
        <f t="shared" si="213"/>
        <v>0</v>
      </c>
      <c r="HG131" s="231"/>
      <c r="HH131" s="231"/>
      <c r="HI131" s="182">
        <f t="shared" si="154"/>
        <v>0</v>
      </c>
      <c r="HJ131" s="231"/>
      <c r="HK131" s="231"/>
      <c r="HL131" s="182">
        <f t="shared" si="155"/>
        <v>0</v>
      </c>
      <c r="HM131" s="137"/>
      <c r="HN131" s="231"/>
      <c r="HO131" s="231"/>
      <c r="HP131" s="182">
        <f t="shared" si="214"/>
        <v>0</v>
      </c>
      <c r="HQ131" s="231"/>
      <c r="HR131" s="231"/>
      <c r="HS131" s="231"/>
      <c r="HT131" s="182">
        <f t="shared" si="215"/>
        <v>0</v>
      </c>
      <c r="HU131" s="231"/>
      <c r="HV131" s="231"/>
      <c r="HW131" s="231"/>
      <c r="HX131" s="182">
        <f t="shared" si="216"/>
        <v>0</v>
      </c>
      <c r="HY131" s="231"/>
      <c r="HZ131" s="231"/>
      <c r="IA131" s="182">
        <f t="shared" si="217"/>
        <v>0</v>
      </c>
      <c r="IB131" s="231"/>
      <c r="IC131" s="231"/>
      <c r="ID131" s="182">
        <f t="shared" si="218"/>
        <v>0</v>
      </c>
      <c r="IE131" s="138"/>
      <c r="IF131" s="138"/>
      <c r="IG131" s="175">
        <f t="shared" si="219"/>
        <v>0</v>
      </c>
      <c r="IH131" s="137"/>
      <c r="II131" s="138"/>
      <c r="IJ131" s="138"/>
      <c r="IK131" s="175">
        <f t="shared" si="220"/>
        <v>0</v>
      </c>
      <c r="IL131" s="137"/>
      <c r="IM131" s="231"/>
      <c r="IN131" s="231"/>
      <c r="IO131" s="182">
        <f t="shared" si="221"/>
        <v>0</v>
      </c>
      <c r="IP131" s="231"/>
      <c r="IQ131" s="231"/>
      <c r="IR131" s="182">
        <f t="shared" si="156"/>
        <v>0</v>
      </c>
      <c r="IS131" s="231"/>
      <c r="IT131" s="231"/>
      <c r="IU131" s="182">
        <f t="shared" si="157"/>
        <v>0</v>
      </c>
      <c r="IV131" s="231"/>
      <c r="IW131" s="231"/>
      <c r="IX131" s="182">
        <f t="shared" si="158"/>
        <v>0</v>
      </c>
      <c r="IY131" s="234"/>
      <c r="IZ131" s="234"/>
      <c r="JA131" s="189">
        <f t="shared" si="159"/>
        <v>0</v>
      </c>
      <c r="JB131" s="234"/>
      <c r="JC131" s="234"/>
      <c r="JD131" s="189">
        <f t="shared" si="222"/>
        <v>0</v>
      </c>
      <c r="JE131" s="234"/>
      <c r="JF131" s="234"/>
      <c r="JG131" s="189">
        <f t="shared" si="223"/>
        <v>0</v>
      </c>
      <c r="JH131" s="141"/>
      <c r="JI131" s="141"/>
      <c r="JJ131" s="190">
        <f t="shared" si="224"/>
        <v>0</v>
      </c>
      <c r="JK131" s="137"/>
      <c r="JL131" s="141"/>
      <c r="JM131" s="141"/>
      <c r="JN131" s="190">
        <f t="shared" si="225"/>
        <v>0</v>
      </c>
      <c r="JO131" s="137"/>
      <c r="JP131" s="235"/>
      <c r="JQ131" s="235"/>
      <c r="JR131" s="191">
        <f t="shared" si="226"/>
        <v>0</v>
      </c>
      <c r="JS131" s="155"/>
      <c r="JT131" s="236"/>
      <c r="JU131" s="236"/>
      <c r="JV131" s="194">
        <f t="shared" si="227"/>
        <v>0</v>
      </c>
      <c r="JW131" s="235"/>
      <c r="JX131" s="235"/>
      <c r="JY131" s="194">
        <f t="shared" si="228"/>
        <v>0</v>
      </c>
      <c r="JZ131" s="138"/>
      <c r="KA131" s="138"/>
      <c r="KB131" s="190">
        <f t="shared" si="229"/>
        <v>0</v>
      </c>
      <c r="KC131" s="155"/>
      <c r="KD131" s="138"/>
      <c r="KE131" s="138"/>
      <c r="KF131" s="190">
        <f t="shared" si="230"/>
        <v>0</v>
      </c>
      <c r="KG131" s="234"/>
      <c r="KH131" s="234"/>
      <c r="KI131" s="191">
        <f t="shared" si="231"/>
        <v>0</v>
      </c>
      <c r="KJ131" s="155"/>
      <c r="KK131" s="234"/>
      <c r="KL131" s="234"/>
      <c r="KM131" s="191">
        <f t="shared" si="232"/>
        <v>0</v>
      </c>
      <c r="KN131" s="155"/>
      <c r="KO131" s="234"/>
      <c r="KP131" s="234"/>
      <c r="KQ131" s="191">
        <f t="shared" si="233"/>
        <v>0</v>
      </c>
      <c r="KR131" s="138"/>
      <c r="KS131" s="138"/>
      <c r="KT131" s="174">
        <f t="shared" si="234"/>
        <v>0</v>
      </c>
      <c r="KU131" s="138"/>
      <c r="KV131" s="138"/>
      <c r="KW131" s="138"/>
      <c r="KX131" s="194">
        <f t="shared" si="235"/>
        <v>0</v>
      </c>
      <c r="KY131" s="236"/>
      <c r="KZ131" s="236"/>
      <c r="LA131" s="236"/>
      <c r="LB131" s="194">
        <f t="shared" si="236"/>
        <v>0</v>
      </c>
      <c r="LC131" s="236"/>
      <c r="LD131" s="236"/>
      <c r="LE131" s="194">
        <f t="shared" si="160"/>
        <v>0</v>
      </c>
      <c r="LF131" s="138"/>
      <c r="LG131" s="138"/>
      <c r="LH131" s="174">
        <f t="shared" si="161"/>
        <v>0</v>
      </c>
      <c r="LI131" s="237"/>
      <c r="LJ131" s="237"/>
      <c r="LK131" s="196">
        <f t="shared" si="237"/>
        <v>0</v>
      </c>
      <c r="LL131" s="138"/>
      <c r="LM131" s="138"/>
      <c r="LN131" s="138"/>
      <c r="LO131" s="174">
        <f t="shared" si="238"/>
        <v>0</v>
      </c>
      <c r="LP131" s="138"/>
      <c r="LQ131" s="138"/>
      <c r="LR131" s="138"/>
      <c r="LS131" s="174">
        <f t="shared" si="239"/>
        <v>0</v>
      </c>
      <c r="LT131" s="238"/>
      <c r="LU131" s="138"/>
      <c r="LV131" s="138"/>
      <c r="LW131" s="174">
        <f t="shared" si="240"/>
        <v>0</v>
      </c>
      <c r="LX131" s="238"/>
      <c r="LY131" s="138"/>
      <c r="LZ131" s="138"/>
      <c r="MA131" s="174">
        <f t="shared" si="241"/>
        <v>0</v>
      </c>
      <c r="MB131" s="238"/>
      <c r="MC131" s="138"/>
      <c r="MD131" s="138"/>
      <c r="ME131" s="174">
        <f t="shared" si="242"/>
        <v>0</v>
      </c>
      <c r="MF131" s="238"/>
      <c r="MG131" s="231"/>
      <c r="MH131" s="231"/>
      <c r="MI131" s="182">
        <f t="shared" si="243"/>
        <v>0</v>
      </c>
      <c r="MJ131" s="239"/>
      <c r="MK131" s="231"/>
      <c r="ML131" s="231"/>
      <c r="MM131" s="182">
        <f t="shared" si="244"/>
        <v>0</v>
      </c>
      <c r="MN131" s="239"/>
      <c r="MO131" s="138"/>
      <c r="MP131" s="138"/>
      <c r="MQ131" s="174">
        <f t="shared" si="245"/>
        <v>0</v>
      </c>
      <c r="MR131" s="238"/>
      <c r="MS131" s="138"/>
      <c r="MT131" s="138"/>
      <c r="MU131" s="174">
        <f t="shared" si="246"/>
        <v>0</v>
      </c>
      <c r="MV131" s="238"/>
      <c r="MW131" s="138"/>
      <c r="MX131" s="138"/>
      <c r="MY131" s="174">
        <f t="shared" si="247"/>
        <v>0</v>
      </c>
      <c r="MZ131" s="238"/>
      <c r="NA131" s="240"/>
      <c r="NB131" s="240"/>
      <c r="NC131" s="201">
        <f t="shared" si="271"/>
        <v>0</v>
      </c>
      <c r="ND131" s="241"/>
      <c r="NE131" s="240"/>
      <c r="NF131" s="240"/>
      <c r="NG131" s="201">
        <f t="shared" si="324"/>
        <v>0</v>
      </c>
      <c r="NH131" s="241"/>
      <c r="NI131" s="240"/>
      <c r="NJ131" s="240"/>
      <c r="NK131" s="201">
        <f t="shared" si="325"/>
        <v>0</v>
      </c>
      <c r="NL131" s="241"/>
      <c r="NM131" s="240"/>
      <c r="NN131" s="240"/>
      <c r="NO131" s="201">
        <f t="shared" si="326"/>
        <v>0</v>
      </c>
      <c r="NP131" s="241"/>
      <c r="NQ131" s="234"/>
      <c r="NR131" s="234"/>
      <c r="NS131" s="189">
        <f t="shared" si="327"/>
        <v>0</v>
      </c>
      <c r="NT131" s="242"/>
      <c r="NU131" s="234"/>
      <c r="NV131" s="234"/>
      <c r="NW131" s="189">
        <f t="shared" si="248"/>
        <v>0</v>
      </c>
      <c r="NX131" s="242"/>
      <c r="NY131" s="234"/>
      <c r="NZ131" s="234"/>
      <c r="OA131" s="189">
        <f t="shared" si="249"/>
        <v>0</v>
      </c>
      <c r="OB131" s="242"/>
      <c r="OC131" s="234"/>
      <c r="OD131" s="234"/>
      <c r="OE131" s="189">
        <f t="shared" si="250"/>
        <v>0</v>
      </c>
      <c r="OF131" s="242"/>
      <c r="OG131" s="234"/>
      <c r="OH131" s="234"/>
      <c r="OI131" s="189">
        <f t="shared" si="251"/>
        <v>0</v>
      </c>
      <c r="OJ131" s="242"/>
      <c r="OK131" s="234"/>
      <c r="OL131" s="234"/>
      <c r="OM131" s="189">
        <f t="shared" si="252"/>
        <v>0</v>
      </c>
      <c r="ON131" s="242"/>
      <c r="OO131" s="234"/>
      <c r="OP131" s="234"/>
      <c r="OQ131" s="189">
        <f t="shared" si="276"/>
        <v>0</v>
      </c>
      <c r="OR131" s="242"/>
      <c r="OS131" s="234"/>
      <c r="OT131" s="234"/>
      <c r="OU131" s="189">
        <f t="shared" si="301"/>
        <v>0</v>
      </c>
      <c r="OV131" s="242"/>
      <c r="OW131" s="234"/>
      <c r="OX131" s="234"/>
      <c r="OY131" s="189">
        <f t="shared" si="302"/>
        <v>0</v>
      </c>
      <c r="OZ131" s="242"/>
      <c r="PA131" s="234"/>
      <c r="PB131" s="234"/>
      <c r="PC131" s="189">
        <f t="shared" si="303"/>
        <v>0</v>
      </c>
      <c r="PD131" s="242"/>
      <c r="PE131" s="234"/>
      <c r="PF131" s="234"/>
      <c r="PG131" s="189">
        <f t="shared" si="304"/>
        <v>0</v>
      </c>
      <c r="PH131" s="242"/>
      <c r="PI131" s="234"/>
      <c r="PJ131" s="234"/>
      <c r="PK131" s="189">
        <f t="shared" si="305"/>
        <v>0</v>
      </c>
      <c r="PL131" s="242"/>
      <c r="PM131" s="234"/>
      <c r="PN131" s="234"/>
      <c r="PO131" s="189">
        <f t="shared" si="306"/>
        <v>0</v>
      </c>
      <c r="PP131" s="242"/>
      <c r="PQ131" s="234"/>
      <c r="PR131" s="234"/>
      <c r="PS131" s="189">
        <f t="shared" si="307"/>
        <v>0</v>
      </c>
      <c r="PT131" s="242"/>
      <c r="PU131" s="234"/>
      <c r="PV131" s="234"/>
      <c r="PW131" s="189">
        <f t="shared" si="308"/>
        <v>0</v>
      </c>
      <c r="PX131" s="242"/>
      <c r="PY131" s="234"/>
      <c r="PZ131" s="234"/>
      <c r="QA131" s="189">
        <f t="shared" si="309"/>
        <v>0</v>
      </c>
      <c r="QB131" s="242"/>
      <c r="QC131" s="234"/>
      <c r="QD131" s="234"/>
      <c r="QE131" s="189">
        <f t="shared" si="310"/>
        <v>0</v>
      </c>
      <c r="QF131" s="242"/>
      <c r="QG131" s="234"/>
      <c r="QH131" s="234"/>
      <c r="QI131" s="189">
        <f t="shared" si="311"/>
        <v>0</v>
      </c>
      <c r="QJ131" s="242"/>
      <c r="QK131" s="234"/>
      <c r="QL131" s="234"/>
      <c r="QM131" s="189">
        <f t="shared" si="312"/>
        <v>0</v>
      </c>
      <c r="QN131" s="242"/>
      <c r="QO131" s="234"/>
      <c r="QP131" s="234"/>
      <c r="QQ131" s="189">
        <f t="shared" si="313"/>
        <v>0</v>
      </c>
      <c r="QR131" s="242"/>
      <c r="QS131" s="203"/>
      <c r="QT131" s="234"/>
      <c r="QU131" s="189">
        <f t="shared" si="314"/>
        <v>0</v>
      </c>
      <c r="QV131" s="242"/>
      <c r="QW131" s="203"/>
      <c r="QX131" s="234"/>
      <c r="QY131" s="189">
        <f t="shared" si="315"/>
        <v>0</v>
      </c>
      <c r="QZ131" s="242"/>
      <c r="RA131" s="203"/>
      <c r="RB131" s="234"/>
      <c r="RC131" s="189">
        <f t="shared" si="316"/>
        <v>0</v>
      </c>
      <c r="RD131" s="242"/>
      <c r="RE131" s="203"/>
      <c r="RF131" s="234"/>
      <c r="RG131" s="189">
        <f t="shared" si="317"/>
        <v>0</v>
      </c>
      <c r="RH131" s="242"/>
      <c r="RI131" s="203"/>
      <c r="RJ131" s="234"/>
      <c r="RK131" s="189">
        <f t="shared" si="318"/>
        <v>0</v>
      </c>
      <c r="RL131" s="242"/>
      <c r="RM131" s="203"/>
      <c r="RN131" s="234"/>
      <c r="RO131" s="189">
        <f t="shared" si="319"/>
        <v>0</v>
      </c>
      <c r="RP131" s="242"/>
      <c r="RQ131" s="203"/>
      <c r="RR131" s="234"/>
      <c r="RS131" s="189">
        <f t="shared" si="320"/>
        <v>0</v>
      </c>
      <c r="RT131" s="242"/>
      <c r="RU131" s="203"/>
      <c r="RV131" s="234"/>
      <c r="RW131" s="189">
        <f t="shared" si="321"/>
        <v>0</v>
      </c>
      <c r="RX131" s="242"/>
      <c r="RY131" s="203"/>
      <c r="RZ131" s="234"/>
      <c r="SA131" s="189">
        <f t="shared" si="253"/>
        <v>0</v>
      </c>
      <c r="SB131" s="242"/>
      <c r="SC131" s="203"/>
      <c r="SD131" s="234"/>
      <c r="SE131" s="189">
        <f t="shared" si="328"/>
        <v>0</v>
      </c>
      <c r="SF131" s="242"/>
      <c r="SG131" s="203"/>
      <c r="SH131" s="234"/>
      <c r="SI131" s="189">
        <f t="shared" si="329"/>
        <v>0</v>
      </c>
      <c r="SJ131" s="242"/>
      <c r="SK131" s="203"/>
      <c r="SL131" s="234"/>
      <c r="SM131" s="189">
        <f t="shared" si="330"/>
        <v>0</v>
      </c>
      <c r="SN131" s="242"/>
      <c r="SO131" s="203"/>
      <c r="SP131" s="234"/>
      <c r="SQ131" s="189">
        <f t="shared" si="331"/>
        <v>0</v>
      </c>
      <c r="SR131" s="242"/>
      <c r="SS131" s="203"/>
      <c r="ST131" s="234"/>
      <c r="SU131" s="189">
        <f t="shared" si="332"/>
        <v>0</v>
      </c>
      <c r="SV131" s="242"/>
      <c r="SW131" s="203"/>
      <c r="SX131" s="234"/>
      <c r="SY131" s="189">
        <f t="shared" si="333"/>
        <v>0</v>
      </c>
      <c r="SZ131" s="242"/>
      <c r="TA131" s="203"/>
      <c r="TB131" s="234"/>
      <c r="TC131" s="189">
        <f t="shared" si="334"/>
        <v>0</v>
      </c>
      <c r="TD131" s="242"/>
      <c r="TE131" s="204">
        <f t="shared" si="261"/>
        <v>0</v>
      </c>
      <c r="TF131" s="205">
        <f t="shared" si="262"/>
        <v>0</v>
      </c>
      <c r="TG131" s="123"/>
      <c r="TH131" s="204">
        <f t="shared" si="263"/>
        <v>0</v>
      </c>
      <c r="TI131" s="205">
        <f t="shared" si="264"/>
        <v>0</v>
      </c>
      <c r="TJ131" s="124"/>
      <c r="TK131" s="204">
        <f t="shared" si="265"/>
        <v>0</v>
      </c>
      <c r="TL131" s="205">
        <f t="shared" si="266"/>
        <v>0</v>
      </c>
      <c r="TM131" s="124"/>
      <c r="TN131" s="204">
        <f t="shared" si="267"/>
        <v>0</v>
      </c>
      <c r="TO131" s="205">
        <f t="shared" si="268"/>
        <v>0</v>
      </c>
    </row>
    <row r="132" spans="1:535" ht="23.25" hidden="1" customHeight="1" x14ac:dyDescent="0.45">
      <c r="A132" s="207">
        <f>A131+1</f>
        <v>128</v>
      </c>
      <c r="B132" s="300" t="s">
        <v>414</v>
      </c>
      <c r="C132" s="222" t="s">
        <v>122</v>
      </c>
      <c r="D132" s="211">
        <v>0</v>
      </c>
      <c r="E132" s="282"/>
      <c r="F132" s="129"/>
      <c r="G132" s="211">
        <f t="shared" si="335"/>
        <v>0</v>
      </c>
      <c r="H132" s="130"/>
      <c r="I132" s="282"/>
      <c r="J132" s="129"/>
      <c r="K132" s="211">
        <v>0</v>
      </c>
      <c r="L132" s="130"/>
      <c r="M132" s="282"/>
      <c r="N132" s="129"/>
      <c r="O132" s="211">
        <v>0</v>
      </c>
      <c r="P132" s="131"/>
      <c r="Q132" s="348"/>
      <c r="R132" s="349"/>
      <c r="S132" s="211">
        <v>0</v>
      </c>
      <c r="T132" s="350"/>
      <c r="U132" s="351"/>
      <c r="V132" s="362"/>
      <c r="W132" s="165">
        <f t="shared" si="336"/>
        <v>0</v>
      </c>
      <c r="X132" s="351"/>
      <c r="Y132" s="351"/>
      <c r="Z132" s="165">
        <f t="shared" si="162"/>
        <v>0</v>
      </c>
      <c r="AB132" s="352"/>
      <c r="AC132" s="169">
        <f t="shared" si="163"/>
        <v>0</v>
      </c>
      <c r="AD132" s="137"/>
      <c r="AE132" s="137"/>
      <c r="AF132" s="169">
        <f t="shared" si="164"/>
        <v>0</v>
      </c>
      <c r="AI132" s="170">
        <f t="shared" si="165"/>
        <v>0</v>
      </c>
      <c r="AJ132" s="137"/>
      <c r="AK132" s="137"/>
      <c r="AL132" s="137"/>
      <c r="AM132" s="361">
        <f>AI132+AK132-AL132</f>
        <v>0</v>
      </c>
      <c r="AN132" s="137"/>
      <c r="AO132" s="147"/>
      <c r="AP132" s="147"/>
      <c r="AQ132" s="172">
        <f>AM132+AO132-AP132</f>
        <v>0</v>
      </c>
      <c r="AR132" s="147"/>
      <c r="AY132" s="137"/>
      <c r="BW132" s="174">
        <f>BT132+BU132-BV132</f>
        <v>0</v>
      </c>
      <c r="CC132" s="72"/>
      <c r="CI132" s="357">
        <f>+CF132+CG132-CH132</f>
        <v>0</v>
      </c>
      <c r="CL132" s="182">
        <f>CI132+CJ132-CK132</f>
        <v>0</v>
      </c>
      <c r="CX132" s="357">
        <f>CT132+CV132-CW132</f>
        <v>0</v>
      </c>
      <c r="DE132" s="358">
        <f>DB132+DC132-DD132</f>
        <v>0</v>
      </c>
      <c r="DF132" s="359"/>
      <c r="DL132" s="176">
        <f>DI132+DJ132-DK132</f>
        <v>0</v>
      </c>
      <c r="DS132" s="177">
        <f t="shared" si="337"/>
        <v>0</v>
      </c>
      <c r="DW132" s="177">
        <f t="shared" si="338"/>
        <v>0</v>
      </c>
      <c r="DZ132" s="177">
        <f t="shared" si="190"/>
        <v>0</v>
      </c>
      <c r="EC132" s="175">
        <f t="shared" si="299"/>
        <v>0</v>
      </c>
      <c r="EJ132" s="174">
        <f t="shared" si="193"/>
        <v>0</v>
      </c>
      <c r="EM132" s="182">
        <f t="shared" si="194"/>
        <v>0</v>
      </c>
      <c r="EQ132" s="182">
        <f t="shared" si="195"/>
        <v>0</v>
      </c>
      <c r="ER132" s="232"/>
      <c r="ES132" s="232"/>
      <c r="ET132" s="184">
        <f t="shared" si="196"/>
        <v>0</v>
      </c>
      <c r="EV132" s="232"/>
      <c r="EW132" s="232"/>
      <c r="EX132" s="184">
        <f t="shared" si="197"/>
        <v>0</v>
      </c>
      <c r="EZ132" s="231"/>
      <c r="FA132" s="231"/>
      <c r="FB132" s="184">
        <f t="shared" si="198"/>
        <v>0</v>
      </c>
      <c r="FC132" s="231"/>
      <c r="FD132" s="231"/>
      <c r="FE132" s="182">
        <f t="shared" si="199"/>
        <v>0</v>
      </c>
      <c r="FF132" s="231"/>
      <c r="FG132" s="231"/>
      <c r="FH132" s="182">
        <f t="shared" si="200"/>
        <v>0</v>
      </c>
      <c r="FI132" s="231"/>
      <c r="FJ132" s="231"/>
      <c r="FK132" s="182">
        <f t="shared" si="201"/>
        <v>0</v>
      </c>
      <c r="FL132" s="231"/>
      <c r="FM132" s="231"/>
      <c r="FN132" s="182">
        <f t="shared" si="339"/>
        <v>0</v>
      </c>
      <c r="FO132" s="360"/>
      <c r="FP132" s="231"/>
      <c r="FQ132" s="231"/>
      <c r="FR132" s="182">
        <f t="shared" si="203"/>
        <v>0</v>
      </c>
      <c r="FS132" s="360"/>
      <c r="FT132" s="231"/>
      <c r="FU132" s="231"/>
      <c r="FV132" s="182">
        <f>FR132+FT132-FU132</f>
        <v>0</v>
      </c>
      <c r="FW132" s="137"/>
      <c r="FX132" s="231"/>
      <c r="FY132" s="231"/>
      <c r="FZ132" s="182">
        <f t="shared" si="205"/>
        <v>0</v>
      </c>
      <c r="GA132" s="231"/>
      <c r="GB132" s="231"/>
      <c r="GC132" s="182">
        <f t="shared" si="340"/>
        <v>0</v>
      </c>
      <c r="GD132" s="231"/>
      <c r="GE132" s="231"/>
      <c r="GF132" s="188">
        <f t="shared" si="341"/>
        <v>0</v>
      </c>
      <c r="GG132" s="137"/>
      <c r="GH132" s="231"/>
      <c r="GI132" s="231"/>
      <c r="GJ132" s="188">
        <f t="shared" si="269"/>
        <v>0</v>
      </c>
      <c r="GK132" s="137"/>
      <c r="GL132" s="231"/>
      <c r="GM132" s="231"/>
      <c r="GN132" s="182">
        <f t="shared" si="270"/>
        <v>0</v>
      </c>
      <c r="GO132" s="231"/>
      <c r="GP132" s="231"/>
      <c r="GQ132" s="182">
        <f t="shared" si="208"/>
        <v>0</v>
      </c>
      <c r="GR132" s="231"/>
      <c r="GS132" s="231"/>
      <c r="GT132" s="182">
        <f t="shared" si="209"/>
        <v>0</v>
      </c>
      <c r="GU132" s="231"/>
      <c r="GV132" s="231"/>
      <c r="GW132" s="182">
        <f t="shared" si="210"/>
        <v>0</v>
      </c>
      <c r="GX132" s="231"/>
      <c r="GY132" s="231"/>
      <c r="GZ132" s="182">
        <f t="shared" si="211"/>
        <v>0</v>
      </c>
      <c r="HA132" s="138"/>
      <c r="HB132" s="231"/>
      <c r="HC132" s="182">
        <f t="shared" si="212"/>
        <v>0</v>
      </c>
      <c r="HD132" s="138"/>
      <c r="HE132" s="231"/>
      <c r="HF132" s="182">
        <f t="shared" si="213"/>
        <v>0</v>
      </c>
      <c r="HG132" s="231"/>
      <c r="HH132" s="231"/>
      <c r="HI132" s="182">
        <f t="shared" si="154"/>
        <v>0</v>
      </c>
      <c r="HJ132" s="231"/>
      <c r="HK132" s="231"/>
      <c r="HL132" s="182">
        <f t="shared" si="155"/>
        <v>0</v>
      </c>
      <c r="HM132" s="137"/>
      <c r="HN132" s="231"/>
      <c r="HO132" s="231"/>
      <c r="HP132" s="182">
        <f t="shared" si="214"/>
        <v>0</v>
      </c>
      <c r="HQ132" s="231"/>
      <c r="HR132" s="231"/>
      <c r="HS132" s="231"/>
      <c r="HT132" s="182">
        <f t="shared" si="215"/>
        <v>0</v>
      </c>
      <c r="HU132" s="231"/>
      <c r="HV132" s="231"/>
      <c r="HW132" s="231"/>
      <c r="HX132" s="182">
        <f t="shared" si="216"/>
        <v>0</v>
      </c>
      <c r="HY132" s="231"/>
      <c r="HZ132" s="231"/>
      <c r="IA132" s="182">
        <f t="shared" si="217"/>
        <v>0</v>
      </c>
      <c r="IB132" s="231"/>
      <c r="IC132" s="231"/>
      <c r="ID132" s="182">
        <f t="shared" si="218"/>
        <v>0</v>
      </c>
      <c r="IE132" s="138"/>
      <c r="IF132" s="138"/>
      <c r="IG132" s="175">
        <f t="shared" si="219"/>
        <v>0</v>
      </c>
      <c r="IH132" s="137"/>
      <c r="II132" s="138"/>
      <c r="IJ132" s="138"/>
      <c r="IK132" s="175">
        <f t="shared" si="220"/>
        <v>0</v>
      </c>
      <c r="IL132" s="137"/>
      <c r="IM132" s="231"/>
      <c r="IN132" s="231"/>
      <c r="IO132" s="182">
        <f t="shared" si="221"/>
        <v>0</v>
      </c>
      <c r="IP132" s="231"/>
      <c r="IQ132" s="231"/>
      <c r="IR132" s="182">
        <f t="shared" si="156"/>
        <v>0</v>
      </c>
      <c r="IS132" s="231"/>
      <c r="IT132" s="231"/>
      <c r="IU132" s="182">
        <f t="shared" si="157"/>
        <v>0</v>
      </c>
      <c r="IV132" s="231"/>
      <c r="IW132" s="231"/>
      <c r="IX132" s="182">
        <f t="shared" si="158"/>
        <v>0</v>
      </c>
      <c r="IY132" s="234"/>
      <c r="IZ132" s="234"/>
      <c r="JA132" s="189">
        <f t="shared" si="159"/>
        <v>0</v>
      </c>
      <c r="JB132" s="234"/>
      <c r="JC132" s="234"/>
      <c r="JD132" s="189">
        <f t="shared" si="222"/>
        <v>0</v>
      </c>
      <c r="JE132" s="234"/>
      <c r="JF132" s="234"/>
      <c r="JG132" s="189">
        <f t="shared" si="223"/>
        <v>0</v>
      </c>
      <c r="JH132" s="141"/>
      <c r="JI132" s="141"/>
      <c r="JJ132" s="190">
        <f t="shared" si="224"/>
        <v>0</v>
      </c>
      <c r="JK132" s="137"/>
      <c r="JL132" s="141"/>
      <c r="JM132" s="141"/>
      <c r="JN132" s="190">
        <f t="shared" si="225"/>
        <v>0</v>
      </c>
      <c r="JO132" s="137"/>
      <c r="JP132" s="235"/>
      <c r="JQ132" s="235"/>
      <c r="JR132" s="191">
        <f t="shared" si="226"/>
        <v>0</v>
      </c>
      <c r="JS132" s="155"/>
      <c r="JT132" s="236"/>
      <c r="JU132" s="236"/>
      <c r="JV132" s="194">
        <f t="shared" si="227"/>
        <v>0</v>
      </c>
      <c r="JW132" s="235"/>
      <c r="JX132" s="235"/>
      <c r="JY132" s="194">
        <f t="shared" si="228"/>
        <v>0</v>
      </c>
      <c r="JZ132" s="138"/>
      <c r="KA132" s="138"/>
      <c r="KB132" s="190">
        <f t="shared" si="229"/>
        <v>0</v>
      </c>
      <c r="KC132" s="155"/>
      <c r="KD132" s="138"/>
      <c r="KE132" s="138"/>
      <c r="KF132" s="190">
        <f t="shared" si="230"/>
        <v>0</v>
      </c>
      <c r="KG132" s="234"/>
      <c r="KH132" s="234"/>
      <c r="KI132" s="191">
        <f t="shared" si="231"/>
        <v>0</v>
      </c>
      <c r="KJ132" s="155"/>
      <c r="KK132" s="234"/>
      <c r="KL132" s="234"/>
      <c r="KM132" s="191">
        <f t="shared" si="232"/>
        <v>0</v>
      </c>
      <c r="KN132" s="155"/>
      <c r="KO132" s="234"/>
      <c r="KP132" s="234"/>
      <c r="KQ132" s="191">
        <f t="shared" si="233"/>
        <v>0</v>
      </c>
      <c r="KR132" s="138"/>
      <c r="KS132" s="138"/>
      <c r="KT132" s="174">
        <f t="shared" si="234"/>
        <v>0</v>
      </c>
      <c r="KU132" s="138"/>
      <c r="KV132" s="138"/>
      <c r="KW132" s="138"/>
      <c r="KX132" s="194">
        <f t="shared" si="235"/>
        <v>0</v>
      </c>
      <c r="KY132" s="236"/>
      <c r="KZ132" s="236"/>
      <c r="LA132" s="236"/>
      <c r="LB132" s="194">
        <f t="shared" si="236"/>
        <v>0</v>
      </c>
      <c r="LC132" s="236"/>
      <c r="LD132" s="236"/>
      <c r="LE132" s="194">
        <f t="shared" si="160"/>
        <v>0</v>
      </c>
      <c r="LF132" s="138"/>
      <c r="LG132" s="138"/>
      <c r="LH132" s="174">
        <f t="shared" si="161"/>
        <v>0</v>
      </c>
      <c r="LI132" s="237"/>
      <c r="LJ132" s="237"/>
      <c r="LK132" s="196">
        <f t="shared" si="237"/>
        <v>0</v>
      </c>
      <c r="LL132" s="138"/>
      <c r="LM132" s="138"/>
      <c r="LN132" s="138"/>
      <c r="LO132" s="174">
        <f t="shared" si="238"/>
        <v>0</v>
      </c>
      <c r="LP132" s="138"/>
      <c r="LQ132" s="138"/>
      <c r="LR132" s="138"/>
      <c r="LS132" s="174">
        <f t="shared" si="239"/>
        <v>0</v>
      </c>
      <c r="LT132" s="238"/>
      <c r="LU132" s="138"/>
      <c r="LV132" s="138"/>
      <c r="LW132" s="174">
        <f t="shared" si="240"/>
        <v>0</v>
      </c>
      <c r="LX132" s="238"/>
      <c r="LY132" s="138"/>
      <c r="LZ132" s="138"/>
      <c r="MA132" s="174">
        <f t="shared" si="241"/>
        <v>0</v>
      </c>
      <c r="MB132" s="238"/>
      <c r="MC132" s="138"/>
      <c r="MD132" s="138"/>
      <c r="ME132" s="174">
        <f t="shared" si="242"/>
        <v>0</v>
      </c>
      <c r="MF132" s="238"/>
      <c r="MG132" s="231"/>
      <c r="MH132" s="231"/>
      <c r="MI132" s="182">
        <f t="shared" si="243"/>
        <v>0</v>
      </c>
      <c r="MJ132" s="239"/>
      <c r="MK132" s="231"/>
      <c r="ML132" s="231"/>
      <c r="MM132" s="182">
        <f t="shared" si="244"/>
        <v>0</v>
      </c>
      <c r="MN132" s="239"/>
      <c r="MO132" s="138"/>
      <c r="MP132" s="138"/>
      <c r="MQ132" s="174">
        <f t="shared" si="245"/>
        <v>0</v>
      </c>
      <c r="MR132" s="238"/>
      <c r="MS132" s="138"/>
      <c r="MT132" s="138"/>
      <c r="MU132" s="174">
        <f t="shared" si="246"/>
        <v>0</v>
      </c>
      <c r="MV132" s="238"/>
      <c r="MW132" s="138"/>
      <c r="MX132" s="138"/>
      <c r="MY132" s="174">
        <f t="shared" si="247"/>
        <v>0</v>
      </c>
      <c r="MZ132" s="238"/>
      <c r="NA132" s="240"/>
      <c r="NB132" s="240"/>
      <c r="NC132" s="201">
        <f t="shared" si="271"/>
        <v>0</v>
      </c>
      <c r="ND132" s="241"/>
      <c r="NE132" s="240"/>
      <c r="NF132" s="240"/>
      <c r="NG132" s="201">
        <f t="shared" si="324"/>
        <v>0</v>
      </c>
      <c r="NH132" s="241"/>
      <c r="NI132" s="240"/>
      <c r="NJ132" s="240"/>
      <c r="NK132" s="201">
        <f t="shared" si="325"/>
        <v>0</v>
      </c>
      <c r="NL132" s="241"/>
      <c r="NM132" s="240"/>
      <c r="NN132" s="240"/>
      <c r="NO132" s="201">
        <f t="shared" si="326"/>
        <v>0</v>
      </c>
      <c r="NP132" s="241"/>
      <c r="NQ132" s="234"/>
      <c r="NR132" s="234"/>
      <c r="NS132" s="189">
        <f t="shared" si="327"/>
        <v>0</v>
      </c>
      <c r="NT132" s="242"/>
      <c r="NU132" s="234"/>
      <c r="NV132" s="234"/>
      <c r="NW132" s="189">
        <f t="shared" si="248"/>
        <v>0</v>
      </c>
      <c r="NX132" s="242"/>
      <c r="NY132" s="234"/>
      <c r="NZ132" s="234"/>
      <c r="OA132" s="189">
        <f t="shared" si="249"/>
        <v>0</v>
      </c>
      <c r="OB132" s="242"/>
      <c r="OC132" s="234"/>
      <c r="OD132" s="234"/>
      <c r="OE132" s="189">
        <f t="shared" si="250"/>
        <v>0</v>
      </c>
      <c r="OF132" s="242"/>
      <c r="OG132" s="234"/>
      <c r="OH132" s="234"/>
      <c r="OI132" s="189">
        <f t="shared" si="251"/>
        <v>0</v>
      </c>
      <c r="OJ132" s="242"/>
      <c r="OK132" s="234"/>
      <c r="OL132" s="234"/>
      <c r="OM132" s="189">
        <f t="shared" si="252"/>
        <v>0</v>
      </c>
      <c r="ON132" s="242"/>
      <c r="OO132" s="234"/>
      <c r="OP132" s="234"/>
      <c r="OQ132" s="189">
        <f t="shared" si="276"/>
        <v>0</v>
      </c>
      <c r="OR132" s="242"/>
      <c r="OS132" s="234"/>
      <c r="OT132" s="234"/>
      <c r="OU132" s="189">
        <f t="shared" si="301"/>
        <v>0</v>
      </c>
      <c r="OV132" s="242"/>
      <c r="OW132" s="234"/>
      <c r="OX132" s="234"/>
      <c r="OY132" s="189">
        <f t="shared" si="302"/>
        <v>0</v>
      </c>
      <c r="OZ132" s="242"/>
      <c r="PA132" s="234"/>
      <c r="PB132" s="234"/>
      <c r="PC132" s="189">
        <f t="shared" si="303"/>
        <v>0</v>
      </c>
      <c r="PD132" s="242"/>
      <c r="PE132" s="234"/>
      <c r="PF132" s="234"/>
      <c r="PG132" s="189">
        <f t="shared" si="304"/>
        <v>0</v>
      </c>
      <c r="PH132" s="242"/>
      <c r="PI132" s="234"/>
      <c r="PJ132" s="234"/>
      <c r="PK132" s="189">
        <f t="shared" si="305"/>
        <v>0</v>
      </c>
      <c r="PL132" s="242"/>
      <c r="PM132" s="234"/>
      <c r="PN132" s="234"/>
      <c r="PO132" s="189">
        <f t="shared" si="306"/>
        <v>0</v>
      </c>
      <c r="PP132" s="242"/>
      <c r="PQ132" s="234"/>
      <c r="PR132" s="234"/>
      <c r="PS132" s="189">
        <f t="shared" si="307"/>
        <v>0</v>
      </c>
      <c r="PT132" s="242"/>
      <c r="PU132" s="234"/>
      <c r="PV132" s="234"/>
      <c r="PW132" s="189">
        <f t="shared" si="308"/>
        <v>0</v>
      </c>
      <c r="PX132" s="242"/>
      <c r="PY132" s="234"/>
      <c r="PZ132" s="234"/>
      <c r="QA132" s="189">
        <f t="shared" si="309"/>
        <v>0</v>
      </c>
      <c r="QB132" s="242"/>
      <c r="QC132" s="234"/>
      <c r="QD132" s="234"/>
      <c r="QE132" s="189">
        <f t="shared" si="310"/>
        <v>0</v>
      </c>
      <c r="QF132" s="242"/>
      <c r="QG132" s="234"/>
      <c r="QH132" s="234"/>
      <c r="QI132" s="189">
        <f t="shared" si="311"/>
        <v>0</v>
      </c>
      <c r="QJ132" s="242"/>
      <c r="QK132" s="234"/>
      <c r="QL132" s="234"/>
      <c r="QM132" s="189">
        <f t="shared" si="312"/>
        <v>0</v>
      </c>
      <c r="QN132" s="242"/>
      <c r="QO132" s="234"/>
      <c r="QP132" s="234"/>
      <c r="QQ132" s="189">
        <f t="shared" si="313"/>
        <v>0</v>
      </c>
      <c r="QR132" s="242"/>
      <c r="QS132" s="203"/>
      <c r="QT132" s="234"/>
      <c r="QU132" s="189">
        <f t="shared" si="314"/>
        <v>0</v>
      </c>
      <c r="QV132" s="242"/>
      <c r="QW132" s="203"/>
      <c r="QX132" s="234"/>
      <c r="QY132" s="189">
        <f t="shared" si="315"/>
        <v>0</v>
      </c>
      <c r="QZ132" s="242"/>
      <c r="RA132" s="203"/>
      <c r="RB132" s="234"/>
      <c r="RC132" s="189">
        <f t="shared" si="316"/>
        <v>0</v>
      </c>
      <c r="RD132" s="242"/>
      <c r="RE132" s="203"/>
      <c r="RF132" s="234"/>
      <c r="RG132" s="189">
        <f t="shared" si="317"/>
        <v>0</v>
      </c>
      <c r="RH132" s="242"/>
      <c r="RI132" s="203"/>
      <c r="RJ132" s="234"/>
      <c r="RK132" s="189">
        <f t="shared" si="318"/>
        <v>0</v>
      </c>
      <c r="RL132" s="242"/>
      <c r="RM132" s="203"/>
      <c r="RN132" s="234"/>
      <c r="RO132" s="189">
        <f t="shared" si="319"/>
        <v>0</v>
      </c>
      <c r="RP132" s="242"/>
      <c r="RQ132" s="203"/>
      <c r="RR132" s="234"/>
      <c r="RS132" s="189">
        <f t="shared" si="320"/>
        <v>0</v>
      </c>
      <c r="RT132" s="242"/>
      <c r="RU132" s="203"/>
      <c r="RV132" s="234"/>
      <c r="RW132" s="189">
        <f t="shared" si="321"/>
        <v>0</v>
      </c>
      <c r="RX132" s="242"/>
      <c r="RY132" s="203"/>
      <c r="RZ132" s="234"/>
      <c r="SA132" s="189">
        <f t="shared" si="253"/>
        <v>0</v>
      </c>
      <c r="SB132" s="242"/>
      <c r="SC132" s="203"/>
      <c r="SD132" s="234"/>
      <c r="SE132" s="189">
        <f t="shared" si="328"/>
        <v>0</v>
      </c>
      <c r="SF132" s="242"/>
      <c r="SG132" s="203"/>
      <c r="SH132" s="234"/>
      <c r="SI132" s="189">
        <f t="shared" si="329"/>
        <v>0</v>
      </c>
      <c r="SJ132" s="242"/>
      <c r="SK132" s="203"/>
      <c r="SL132" s="234"/>
      <c r="SM132" s="189">
        <f t="shared" si="330"/>
        <v>0</v>
      </c>
      <c r="SN132" s="242"/>
      <c r="SO132" s="203"/>
      <c r="SP132" s="234"/>
      <c r="SQ132" s="189">
        <f t="shared" si="331"/>
        <v>0</v>
      </c>
      <c r="SR132" s="242"/>
      <c r="SS132" s="203"/>
      <c r="ST132" s="234"/>
      <c r="SU132" s="189">
        <f t="shared" si="332"/>
        <v>0</v>
      </c>
      <c r="SV132" s="242"/>
      <c r="SW132" s="203"/>
      <c r="SX132" s="234"/>
      <c r="SY132" s="189">
        <f t="shared" si="333"/>
        <v>0</v>
      </c>
      <c r="SZ132" s="242"/>
      <c r="TA132" s="203"/>
      <c r="TB132" s="234"/>
      <c r="TC132" s="189">
        <f t="shared" si="334"/>
        <v>0</v>
      </c>
      <c r="TD132" s="242"/>
      <c r="TE132" s="204">
        <f t="shared" si="261"/>
        <v>0</v>
      </c>
      <c r="TF132" s="205">
        <f t="shared" si="262"/>
        <v>0</v>
      </c>
      <c r="TG132" s="123"/>
      <c r="TH132" s="204">
        <f t="shared" si="263"/>
        <v>0</v>
      </c>
      <c r="TI132" s="205">
        <f t="shared" si="264"/>
        <v>0</v>
      </c>
      <c r="TJ132" s="124"/>
      <c r="TK132" s="204">
        <f t="shared" si="265"/>
        <v>0</v>
      </c>
      <c r="TL132" s="205">
        <f t="shared" si="266"/>
        <v>0</v>
      </c>
      <c r="TM132" s="124"/>
      <c r="TN132" s="204">
        <f t="shared" si="267"/>
        <v>0</v>
      </c>
      <c r="TO132" s="205">
        <f t="shared" si="268"/>
        <v>0</v>
      </c>
    </row>
    <row r="133" spans="1:535" ht="22.5" hidden="1" customHeight="1" x14ac:dyDescent="0.45">
      <c r="A133" s="207">
        <v>129</v>
      </c>
      <c r="B133" s="300" t="s">
        <v>415</v>
      </c>
      <c r="C133" s="222" t="s">
        <v>122</v>
      </c>
      <c r="D133" s="211">
        <v>0</v>
      </c>
      <c r="E133" s="282"/>
      <c r="F133" s="129"/>
      <c r="G133" s="211">
        <f t="shared" si="335"/>
        <v>0</v>
      </c>
      <c r="H133" s="130"/>
      <c r="I133" s="282"/>
      <c r="J133" s="129"/>
      <c r="K133" s="211">
        <v>0</v>
      </c>
      <c r="L133" s="130"/>
      <c r="M133" s="282"/>
      <c r="N133" s="129"/>
      <c r="O133" s="211">
        <v>0</v>
      </c>
      <c r="P133" s="131"/>
      <c r="Q133" s="348"/>
      <c r="R133" s="349"/>
      <c r="S133" s="211">
        <v>0</v>
      </c>
      <c r="T133" s="350"/>
      <c r="U133" s="351"/>
      <c r="V133" s="363"/>
      <c r="W133" s="165">
        <f t="shared" si="336"/>
        <v>0</v>
      </c>
      <c r="X133" s="351"/>
      <c r="Y133" s="351"/>
      <c r="Z133" s="165">
        <f t="shared" si="162"/>
        <v>0</v>
      </c>
      <c r="AB133" s="352"/>
      <c r="AC133" s="169">
        <f t="shared" si="163"/>
        <v>0</v>
      </c>
      <c r="AD133" s="137"/>
      <c r="AE133" s="137"/>
      <c r="AF133" s="169">
        <f t="shared" si="164"/>
        <v>0</v>
      </c>
      <c r="AI133" s="170">
        <f t="shared" si="165"/>
        <v>0</v>
      </c>
      <c r="AM133" s="361">
        <f>AI133+AK133-AL133</f>
        <v>0</v>
      </c>
      <c r="AO133" s="147"/>
      <c r="AP133" s="147"/>
      <c r="AQ133" s="172">
        <f>AM133+AO133-AP133</f>
        <v>0</v>
      </c>
      <c r="AR133" s="147"/>
      <c r="AY133" s="137"/>
      <c r="BW133" s="174">
        <f>BT133+BU133-BV133</f>
        <v>0</v>
      </c>
      <c r="CC133" s="72"/>
      <c r="CI133" s="357">
        <f>+CF133+CG133-CH133</f>
        <v>0</v>
      </c>
      <c r="CL133" s="182">
        <f>CI133+CJ133-CK133</f>
        <v>0</v>
      </c>
      <c r="CX133" s="357">
        <f>CT133+CV133-CW133</f>
        <v>0</v>
      </c>
      <c r="DE133" s="358">
        <f>DB133+DC133-DD133</f>
        <v>0</v>
      </c>
      <c r="DF133" s="359"/>
      <c r="DL133" s="176">
        <f>DI133+DJ133-DK133</f>
        <v>0</v>
      </c>
      <c r="DS133" s="177">
        <f t="shared" si="337"/>
        <v>0</v>
      </c>
      <c r="DW133" s="177">
        <f t="shared" si="338"/>
        <v>0</v>
      </c>
      <c r="DZ133" s="177">
        <f t="shared" si="190"/>
        <v>0</v>
      </c>
      <c r="EC133" s="175">
        <f t="shared" si="299"/>
        <v>0</v>
      </c>
      <c r="EJ133" s="174">
        <f t="shared" si="193"/>
        <v>0</v>
      </c>
      <c r="EM133" s="182">
        <f t="shared" si="194"/>
        <v>0</v>
      </c>
      <c r="EQ133" s="182">
        <f t="shared" si="195"/>
        <v>0</v>
      </c>
      <c r="ER133" s="232"/>
      <c r="ES133" s="232"/>
      <c r="ET133" s="184">
        <f t="shared" si="196"/>
        <v>0</v>
      </c>
      <c r="EV133" s="232"/>
      <c r="EW133" s="232"/>
      <c r="EX133" s="184">
        <f t="shared" si="197"/>
        <v>0</v>
      </c>
      <c r="EZ133" s="231"/>
      <c r="FA133" s="231"/>
      <c r="FB133" s="184">
        <f t="shared" si="198"/>
        <v>0</v>
      </c>
      <c r="FC133" s="231"/>
      <c r="FD133" s="231"/>
      <c r="FE133" s="182">
        <f t="shared" si="199"/>
        <v>0</v>
      </c>
      <c r="FF133" s="231"/>
      <c r="FG133" s="231"/>
      <c r="FH133" s="182">
        <f t="shared" si="200"/>
        <v>0</v>
      </c>
      <c r="FI133" s="231"/>
      <c r="FJ133" s="231"/>
      <c r="FK133" s="182">
        <f t="shared" si="201"/>
        <v>0</v>
      </c>
      <c r="FL133" s="231"/>
      <c r="FM133" s="231"/>
      <c r="FN133" s="182">
        <f t="shared" si="339"/>
        <v>0</v>
      </c>
      <c r="FO133" s="360"/>
      <c r="FP133" s="231"/>
      <c r="FQ133" s="231"/>
      <c r="FR133" s="182">
        <f t="shared" si="203"/>
        <v>0</v>
      </c>
      <c r="FS133" s="360"/>
      <c r="FT133" s="231"/>
      <c r="FU133" s="231"/>
      <c r="FV133" s="182">
        <f>FR133+FT133-FU133</f>
        <v>0</v>
      </c>
      <c r="FW133" s="137"/>
      <c r="FX133" s="231"/>
      <c r="FY133" s="231"/>
      <c r="FZ133" s="182">
        <f t="shared" si="205"/>
        <v>0</v>
      </c>
      <c r="GA133" s="231"/>
      <c r="GB133" s="231"/>
      <c r="GC133" s="182">
        <f t="shared" si="340"/>
        <v>0</v>
      </c>
      <c r="GD133" s="231"/>
      <c r="GE133" s="231"/>
      <c r="GF133" s="188">
        <f t="shared" si="341"/>
        <v>0</v>
      </c>
      <c r="GG133" s="137"/>
      <c r="GH133" s="231"/>
      <c r="GI133" s="231"/>
      <c r="GJ133" s="188">
        <f t="shared" si="269"/>
        <v>0</v>
      </c>
      <c r="GK133" s="137"/>
      <c r="GL133" s="231"/>
      <c r="GM133" s="231"/>
      <c r="GN133" s="182">
        <f t="shared" si="270"/>
        <v>0</v>
      </c>
      <c r="GO133" s="231"/>
      <c r="GP133" s="231"/>
      <c r="GQ133" s="182">
        <f t="shared" si="208"/>
        <v>0</v>
      </c>
      <c r="GR133" s="231"/>
      <c r="GS133" s="231"/>
      <c r="GT133" s="182">
        <f t="shared" si="209"/>
        <v>0</v>
      </c>
      <c r="GU133" s="231"/>
      <c r="GV133" s="231"/>
      <c r="GW133" s="182">
        <f t="shared" si="210"/>
        <v>0</v>
      </c>
      <c r="GX133" s="231"/>
      <c r="GY133" s="231"/>
      <c r="GZ133" s="182">
        <f t="shared" si="211"/>
        <v>0</v>
      </c>
      <c r="HA133" s="138"/>
      <c r="HB133" s="231"/>
      <c r="HC133" s="182">
        <f t="shared" si="212"/>
        <v>0</v>
      </c>
      <c r="HD133" s="138"/>
      <c r="HE133" s="231"/>
      <c r="HF133" s="182">
        <f t="shared" si="213"/>
        <v>0</v>
      </c>
      <c r="HG133" s="231"/>
      <c r="HH133" s="231"/>
      <c r="HI133" s="182">
        <f t="shared" ref="HI133:HI138" si="342">HF133+HG133-HH133</f>
        <v>0</v>
      </c>
      <c r="HJ133" s="231"/>
      <c r="HK133" s="231"/>
      <c r="HL133" s="182">
        <f t="shared" ref="HL133:HL138" si="343">HI133+HJ133-HK133</f>
        <v>0</v>
      </c>
      <c r="HM133" s="137"/>
      <c r="HN133" s="231"/>
      <c r="HO133" s="231"/>
      <c r="HP133" s="182">
        <f t="shared" si="214"/>
        <v>0</v>
      </c>
      <c r="HQ133" s="231"/>
      <c r="HR133" s="231"/>
      <c r="HS133" s="231"/>
      <c r="HT133" s="182">
        <f t="shared" si="215"/>
        <v>0</v>
      </c>
      <c r="HU133" s="231"/>
      <c r="HV133" s="231"/>
      <c r="HW133" s="231"/>
      <c r="HX133" s="182">
        <f t="shared" si="216"/>
        <v>0</v>
      </c>
      <c r="HY133" s="231"/>
      <c r="HZ133" s="231"/>
      <c r="IA133" s="182">
        <f t="shared" si="217"/>
        <v>0</v>
      </c>
      <c r="IB133" s="231"/>
      <c r="IC133" s="231"/>
      <c r="ID133" s="182">
        <f t="shared" si="218"/>
        <v>0</v>
      </c>
      <c r="IE133" s="138"/>
      <c r="IF133" s="138"/>
      <c r="IG133" s="175">
        <f t="shared" si="219"/>
        <v>0</v>
      </c>
      <c r="IH133" s="137"/>
      <c r="II133" s="138"/>
      <c r="IJ133" s="138"/>
      <c r="IK133" s="175">
        <f t="shared" si="220"/>
        <v>0</v>
      </c>
      <c r="IL133" s="137"/>
      <c r="IM133" s="231"/>
      <c r="IN133" s="231"/>
      <c r="IO133" s="182">
        <f t="shared" si="221"/>
        <v>0</v>
      </c>
      <c r="IP133" s="231"/>
      <c r="IQ133" s="231"/>
      <c r="IR133" s="182">
        <f t="shared" ref="IR133:IR139" si="344">IO133+IP133-IQ133</f>
        <v>0</v>
      </c>
      <c r="IS133" s="231"/>
      <c r="IT133" s="231"/>
      <c r="IU133" s="182">
        <f t="shared" ref="IU133:IU139" si="345">IR133+IS133-IT133</f>
        <v>0</v>
      </c>
      <c r="IV133" s="231"/>
      <c r="IW133" s="231"/>
      <c r="IX133" s="182">
        <f t="shared" ref="IX133:IX139" si="346">IU133+IV133-IW133</f>
        <v>0</v>
      </c>
      <c r="IY133" s="234"/>
      <c r="IZ133" s="234"/>
      <c r="JA133" s="189">
        <f t="shared" ref="JA133:JA139" si="347">IX133+IY133-IZ133</f>
        <v>0</v>
      </c>
      <c r="JB133" s="234"/>
      <c r="JC133" s="234"/>
      <c r="JD133" s="189">
        <f t="shared" si="222"/>
        <v>0</v>
      </c>
      <c r="JE133" s="234"/>
      <c r="JF133" s="234"/>
      <c r="JG133" s="189">
        <f t="shared" si="223"/>
        <v>0</v>
      </c>
      <c r="JH133" s="141"/>
      <c r="JI133" s="141"/>
      <c r="JJ133" s="190">
        <f t="shared" si="224"/>
        <v>0</v>
      </c>
      <c r="JK133" s="137"/>
      <c r="JL133" s="141"/>
      <c r="JM133" s="141"/>
      <c r="JN133" s="190">
        <f t="shared" si="225"/>
        <v>0</v>
      </c>
      <c r="JO133" s="137"/>
      <c r="JP133" s="235"/>
      <c r="JQ133" s="235"/>
      <c r="JR133" s="191">
        <f t="shared" si="226"/>
        <v>0</v>
      </c>
      <c r="JS133" s="155"/>
      <c r="JT133" s="236"/>
      <c r="JU133" s="236"/>
      <c r="JV133" s="194">
        <f t="shared" si="227"/>
        <v>0</v>
      </c>
      <c r="JW133" s="235"/>
      <c r="JX133" s="235"/>
      <c r="JY133" s="194">
        <f t="shared" si="228"/>
        <v>0</v>
      </c>
      <c r="JZ133" s="138"/>
      <c r="KA133" s="138"/>
      <c r="KB133" s="190">
        <f t="shared" si="229"/>
        <v>0</v>
      </c>
      <c r="KC133" s="155"/>
      <c r="KD133" s="138"/>
      <c r="KE133" s="138"/>
      <c r="KF133" s="190">
        <f t="shared" si="230"/>
        <v>0</v>
      </c>
      <c r="KG133" s="234"/>
      <c r="KH133" s="234"/>
      <c r="KI133" s="191">
        <f t="shared" si="231"/>
        <v>0</v>
      </c>
      <c r="KJ133" s="155"/>
      <c r="KK133" s="234"/>
      <c r="KL133" s="234"/>
      <c r="KM133" s="191">
        <f t="shared" si="232"/>
        <v>0</v>
      </c>
      <c r="KN133" s="155"/>
      <c r="KO133" s="234"/>
      <c r="KP133" s="234"/>
      <c r="KQ133" s="191">
        <f t="shared" si="233"/>
        <v>0</v>
      </c>
      <c r="KR133" s="138"/>
      <c r="KS133" s="138"/>
      <c r="KT133" s="174">
        <f t="shared" si="234"/>
        <v>0</v>
      </c>
      <c r="KU133" s="138"/>
      <c r="KV133" s="138"/>
      <c r="KW133" s="138"/>
      <c r="KX133" s="194">
        <f t="shared" si="235"/>
        <v>0</v>
      </c>
      <c r="KY133" s="236"/>
      <c r="KZ133" s="236"/>
      <c r="LA133" s="236"/>
      <c r="LB133" s="194">
        <f t="shared" si="236"/>
        <v>0</v>
      </c>
      <c r="LC133" s="236"/>
      <c r="LD133" s="236"/>
      <c r="LE133" s="194">
        <f t="shared" ref="LE133:LE139" si="348">LB133+LC133-LD133</f>
        <v>0</v>
      </c>
      <c r="LF133" s="138"/>
      <c r="LG133" s="138"/>
      <c r="LH133" s="174">
        <f t="shared" ref="LH133:LH139" si="349">LE133+LF133-LG133</f>
        <v>0</v>
      </c>
      <c r="LI133" s="237"/>
      <c r="LJ133" s="237"/>
      <c r="LK133" s="196">
        <f t="shared" si="237"/>
        <v>0</v>
      </c>
      <c r="LL133" s="138"/>
      <c r="LM133" s="138"/>
      <c r="LN133" s="138"/>
      <c r="LO133" s="174">
        <f t="shared" si="238"/>
        <v>0</v>
      </c>
      <c r="LP133" s="138"/>
      <c r="LQ133" s="138"/>
      <c r="LR133" s="138"/>
      <c r="LS133" s="174">
        <f t="shared" si="239"/>
        <v>0</v>
      </c>
      <c r="LT133" s="238"/>
      <c r="LU133" s="138"/>
      <c r="LV133" s="138"/>
      <c r="LW133" s="174">
        <f t="shared" si="240"/>
        <v>0</v>
      </c>
      <c r="LX133" s="238"/>
      <c r="LY133" s="138"/>
      <c r="LZ133" s="138"/>
      <c r="MA133" s="174">
        <f t="shared" si="241"/>
        <v>0</v>
      </c>
      <c r="MB133" s="238"/>
      <c r="MC133" s="138"/>
      <c r="MD133" s="138"/>
      <c r="ME133" s="174">
        <f t="shared" si="242"/>
        <v>0</v>
      </c>
      <c r="MF133" s="238"/>
      <c r="MG133" s="231"/>
      <c r="MH133" s="231"/>
      <c r="MI133" s="182">
        <f t="shared" si="243"/>
        <v>0</v>
      </c>
      <c r="MJ133" s="239"/>
      <c r="MK133" s="231"/>
      <c r="ML133" s="231"/>
      <c r="MM133" s="182">
        <f t="shared" si="244"/>
        <v>0</v>
      </c>
      <c r="MN133" s="239"/>
      <c r="MO133" s="138"/>
      <c r="MP133" s="138"/>
      <c r="MQ133" s="174">
        <f t="shared" si="245"/>
        <v>0</v>
      </c>
      <c r="MR133" s="238"/>
      <c r="MS133" s="138"/>
      <c r="MT133" s="138"/>
      <c r="MU133" s="174">
        <f t="shared" si="246"/>
        <v>0</v>
      </c>
      <c r="MV133" s="238"/>
      <c r="MW133" s="138"/>
      <c r="MX133" s="138"/>
      <c r="MY133" s="174">
        <f t="shared" si="247"/>
        <v>0</v>
      </c>
      <c r="MZ133" s="238"/>
      <c r="NA133" s="240"/>
      <c r="NB133" s="240"/>
      <c r="NC133" s="201">
        <f t="shared" si="271"/>
        <v>0</v>
      </c>
      <c r="ND133" s="241"/>
      <c r="NE133" s="240"/>
      <c r="NF133" s="240"/>
      <c r="NG133" s="201">
        <f t="shared" si="324"/>
        <v>0</v>
      </c>
      <c r="NH133" s="241"/>
      <c r="NI133" s="240"/>
      <c r="NJ133" s="240"/>
      <c r="NK133" s="201">
        <f t="shared" si="325"/>
        <v>0</v>
      </c>
      <c r="NL133" s="241"/>
      <c r="NM133" s="240"/>
      <c r="NN133" s="240"/>
      <c r="NO133" s="201">
        <f t="shared" si="326"/>
        <v>0</v>
      </c>
      <c r="NP133" s="241"/>
      <c r="NQ133" s="234"/>
      <c r="NR133" s="234"/>
      <c r="NS133" s="189">
        <f t="shared" si="327"/>
        <v>0</v>
      </c>
      <c r="NT133" s="242"/>
      <c r="NU133" s="234"/>
      <c r="NV133" s="234"/>
      <c r="NW133" s="189">
        <f t="shared" si="248"/>
        <v>0</v>
      </c>
      <c r="NX133" s="242"/>
      <c r="NY133" s="234"/>
      <c r="NZ133" s="234"/>
      <c r="OA133" s="189">
        <f t="shared" si="249"/>
        <v>0</v>
      </c>
      <c r="OB133" s="242"/>
      <c r="OC133" s="234"/>
      <c r="OD133" s="234"/>
      <c r="OE133" s="189">
        <f t="shared" si="250"/>
        <v>0</v>
      </c>
      <c r="OF133" s="242"/>
      <c r="OG133" s="234"/>
      <c r="OH133" s="234"/>
      <c r="OI133" s="189">
        <f t="shared" si="251"/>
        <v>0</v>
      </c>
      <c r="OJ133" s="242"/>
      <c r="OK133" s="234"/>
      <c r="OL133" s="234"/>
      <c r="OM133" s="189">
        <f t="shared" si="252"/>
        <v>0</v>
      </c>
      <c r="ON133" s="242"/>
      <c r="OO133" s="234"/>
      <c r="OP133" s="234"/>
      <c r="OQ133" s="189">
        <f t="shared" si="276"/>
        <v>0</v>
      </c>
      <c r="OR133" s="242"/>
      <c r="OS133" s="234"/>
      <c r="OT133" s="234"/>
      <c r="OU133" s="189">
        <f t="shared" si="301"/>
        <v>0</v>
      </c>
      <c r="OV133" s="242"/>
      <c r="OW133" s="234"/>
      <c r="OX133" s="234"/>
      <c r="OY133" s="189">
        <f t="shared" si="302"/>
        <v>0</v>
      </c>
      <c r="OZ133" s="242"/>
      <c r="PA133" s="234"/>
      <c r="PB133" s="234"/>
      <c r="PC133" s="189">
        <f t="shared" si="303"/>
        <v>0</v>
      </c>
      <c r="PD133" s="242"/>
      <c r="PE133" s="234"/>
      <c r="PF133" s="234"/>
      <c r="PG133" s="189">
        <f t="shared" si="304"/>
        <v>0</v>
      </c>
      <c r="PH133" s="242"/>
      <c r="PI133" s="234"/>
      <c r="PJ133" s="234"/>
      <c r="PK133" s="189">
        <f t="shared" si="305"/>
        <v>0</v>
      </c>
      <c r="PL133" s="242"/>
      <c r="PM133" s="234"/>
      <c r="PN133" s="234"/>
      <c r="PO133" s="189">
        <f t="shared" si="306"/>
        <v>0</v>
      </c>
      <c r="PP133" s="242"/>
      <c r="PQ133" s="234"/>
      <c r="PR133" s="234"/>
      <c r="PS133" s="189">
        <f t="shared" si="307"/>
        <v>0</v>
      </c>
      <c r="PT133" s="242"/>
      <c r="PU133" s="234"/>
      <c r="PV133" s="234"/>
      <c r="PW133" s="189">
        <f t="shared" si="308"/>
        <v>0</v>
      </c>
      <c r="PX133" s="242"/>
      <c r="PY133" s="234"/>
      <c r="PZ133" s="234"/>
      <c r="QA133" s="189">
        <f t="shared" si="309"/>
        <v>0</v>
      </c>
      <c r="QB133" s="242"/>
      <c r="QC133" s="234"/>
      <c r="QD133" s="234"/>
      <c r="QE133" s="189">
        <f t="shared" si="310"/>
        <v>0</v>
      </c>
      <c r="QF133" s="242"/>
      <c r="QG133" s="234"/>
      <c r="QH133" s="234"/>
      <c r="QI133" s="189">
        <f t="shared" si="311"/>
        <v>0</v>
      </c>
      <c r="QJ133" s="242"/>
      <c r="QK133" s="234"/>
      <c r="QL133" s="234"/>
      <c r="QM133" s="189">
        <f t="shared" si="312"/>
        <v>0</v>
      </c>
      <c r="QN133" s="242"/>
      <c r="QO133" s="234"/>
      <c r="QP133" s="234"/>
      <c r="QQ133" s="189">
        <f t="shared" si="313"/>
        <v>0</v>
      </c>
      <c r="QR133" s="242"/>
      <c r="QS133" s="203"/>
      <c r="QT133" s="234"/>
      <c r="QU133" s="189">
        <f t="shared" si="314"/>
        <v>0</v>
      </c>
      <c r="QV133" s="242"/>
      <c r="QW133" s="203"/>
      <c r="QX133" s="234"/>
      <c r="QY133" s="189">
        <f t="shared" si="315"/>
        <v>0</v>
      </c>
      <c r="QZ133" s="242"/>
      <c r="RA133" s="203"/>
      <c r="RB133" s="234"/>
      <c r="RC133" s="189">
        <f t="shared" si="316"/>
        <v>0</v>
      </c>
      <c r="RD133" s="242"/>
      <c r="RE133" s="203"/>
      <c r="RF133" s="234"/>
      <c r="RG133" s="189">
        <f t="shared" si="317"/>
        <v>0</v>
      </c>
      <c r="RH133" s="242"/>
      <c r="RI133" s="203"/>
      <c r="RJ133" s="234"/>
      <c r="RK133" s="189">
        <f t="shared" si="318"/>
        <v>0</v>
      </c>
      <c r="RL133" s="242"/>
      <c r="RM133" s="203"/>
      <c r="RN133" s="234"/>
      <c r="RO133" s="189">
        <f t="shared" si="319"/>
        <v>0</v>
      </c>
      <c r="RP133" s="242"/>
      <c r="RQ133" s="203"/>
      <c r="RR133" s="234"/>
      <c r="RS133" s="189">
        <f t="shared" si="320"/>
        <v>0</v>
      </c>
      <c r="RT133" s="242"/>
      <c r="RU133" s="203"/>
      <c r="RV133" s="234"/>
      <c r="RW133" s="189">
        <f t="shared" si="321"/>
        <v>0</v>
      </c>
      <c r="RX133" s="242"/>
      <c r="RY133" s="203"/>
      <c r="RZ133" s="234"/>
      <c r="SA133" s="189">
        <f t="shared" si="253"/>
        <v>0</v>
      </c>
      <c r="SB133" s="242"/>
      <c r="SC133" s="203"/>
      <c r="SD133" s="234"/>
      <c r="SE133" s="189">
        <f t="shared" si="328"/>
        <v>0</v>
      </c>
      <c r="SF133" s="242"/>
      <c r="SG133" s="203"/>
      <c r="SH133" s="234"/>
      <c r="SI133" s="189">
        <f t="shared" si="329"/>
        <v>0</v>
      </c>
      <c r="SJ133" s="242"/>
      <c r="SK133" s="203"/>
      <c r="SL133" s="234"/>
      <c r="SM133" s="189">
        <f t="shared" si="330"/>
        <v>0</v>
      </c>
      <c r="SN133" s="242"/>
      <c r="SO133" s="203"/>
      <c r="SP133" s="234"/>
      <c r="SQ133" s="189">
        <f t="shared" si="331"/>
        <v>0</v>
      </c>
      <c r="SR133" s="242"/>
      <c r="SS133" s="203"/>
      <c r="ST133" s="234"/>
      <c r="SU133" s="189">
        <f t="shared" si="332"/>
        <v>0</v>
      </c>
      <c r="SV133" s="242"/>
      <c r="SW133" s="203"/>
      <c r="SX133" s="234"/>
      <c r="SY133" s="189">
        <f t="shared" si="333"/>
        <v>0</v>
      </c>
      <c r="SZ133" s="242"/>
      <c r="TA133" s="203"/>
      <c r="TB133" s="234"/>
      <c r="TC133" s="189">
        <f t="shared" si="334"/>
        <v>0</v>
      </c>
      <c r="TD133" s="242"/>
      <c r="TE133" s="204">
        <f t="shared" si="261"/>
        <v>0</v>
      </c>
      <c r="TF133" s="205">
        <f t="shared" si="262"/>
        <v>0</v>
      </c>
      <c r="TG133" s="123"/>
      <c r="TH133" s="204">
        <f t="shared" si="263"/>
        <v>0</v>
      </c>
      <c r="TI133" s="205">
        <f t="shared" si="264"/>
        <v>0</v>
      </c>
      <c r="TJ133" s="124"/>
      <c r="TK133" s="204">
        <f t="shared" si="265"/>
        <v>0</v>
      </c>
      <c r="TL133" s="205">
        <f t="shared" si="266"/>
        <v>0</v>
      </c>
      <c r="TM133" s="124"/>
      <c r="TN133" s="204">
        <f t="shared" si="267"/>
        <v>0</v>
      </c>
      <c r="TO133" s="205">
        <f t="shared" si="268"/>
        <v>0</v>
      </c>
    </row>
    <row r="134" spans="1:535" ht="22.5" hidden="1" customHeight="1" x14ac:dyDescent="0.45">
      <c r="A134" s="207">
        <v>130</v>
      </c>
      <c r="B134" s="300" t="s">
        <v>416</v>
      </c>
      <c r="C134" s="222" t="s">
        <v>122</v>
      </c>
      <c r="D134" s="211">
        <v>0</v>
      </c>
      <c r="E134" s="364"/>
      <c r="F134" s="365"/>
      <c r="G134" s="211">
        <f t="shared" si="335"/>
        <v>0</v>
      </c>
      <c r="H134" s="366"/>
      <c r="I134" s="364"/>
      <c r="J134" s="365"/>
      <c r="K134" s="211">
        <v>0</v>
      </c>
      <c r="L134" s="366"/>
      <c r="M134" s="364"/>
      <c r="N134" s="365"/>
      <c r="O134" s="211">
        <v>0</v>
      </c>
      <c r="P134" s="367"/>
      <c r="Q134" s="348"/>
      <c r="R134" s="349"/>
      <c r="S134" s="211">
        <v>0</v>
      </c>
      <c r="T134" s="350"/>
      <c r="U134" s="368"/>
      <c r="V134" s="363"/>
      <c r="W134" s="165">
        <f t="shared" si="336"/>
        <v>0</v>
      </c>
      <c r="X134" s="368"/>
      <c r="Y134" s="368"/>
      <c r="Z134" s="165">
        <f t="shared" ref="Z134:Z135" si="350">W134+X134-Y134</f>
        <v>0</v>
      </c>
      <c r="AB134" s="352"/>
      <c r="AC134" s="169">
        <f t="shared" ref="AC134:AC135" si="351">Z134+AA134-AB134</f>
        <v>0</v>
      </c>
      <c r="AF134" s="169">
        <f t="shared" ref="AF134:AF135" si="352">AC134+AD134-AE134</f>
        <v>0</v>
      </c>
      <c r="AI134" s="170">
        <f t="shared" ref="AI134:AI135" si="353">AF134+AG134-AH134</f>
        <v>0</v>
      </c>
      <c r="AM134" s="369">
        <f>AI134+AK134-AL134</f>
        <v>0</v>
      </c>
      <c r="AQ134" s="370">
        <f>AM134+AO134-AP134</f>
        <v>0</v>
      </c>
      <c r="AY134" s="371"/>
      <c r="BW134" s="372">
        <f>BT134+BU134-BV134</f>
        <v>0</v>
      </c>
      <c r="CC134" s="72"/>
      <c r="CI134" s="373">
        <f>+CF134+CG134-CH134</f>
        <v>0</v>
      </c>
      <c r="CL134" s="374">
        <f>CI134+CJ134-CK134</f>
        <v>0</v>
      </c>
      <c r="CX134" s="373">
        <f>CT134+CV134-CW134</f>
        <v>0</v>
      </c>
      <c r="DE134" s="375">
        <f>DB134+DC134-DD134</f>
        <v>0</v>
      </c>
      <c r="DF134" s="359"/>
      <c r="DL134" s="376">
        <f>DI134+DJ134-DK134</f>
        <v>0</v>
      </c>
      <c r="DS134" s="177">
        <f t="shared" si="337"/>
        <v>0</v>
      </c>
      <c r="DW134" s="177">
        <f t="shared" si="338"/>
        <v>0</v>
      </c>
      <c r="DZ134" s="177">
        <f t="shared" ref="DZ134:DZ135" si="354">DW134+DX134-DY134</f>
        <v>0</v>
      </c>
      <c r="EC134" s="175">
        <f t="shared" si="299"/>
        <v>0</v>
      </c>
      <c r="EJ134" s="174">
        <f t="shared" ref="EJ134:EJ135" si="355">EG134+EH134-EI134</f>
        <v>0</v>
      </c>
      <c r="EM134" s="182">
        <f t="shared" ref="EM134:EM135" si="356">EJ134+EK134-EL134</f>
        <v>0</v>
      </c>
      <c r="EQ134" s="182">
        <f t="shared" ref="EQ134:EQ135" si="357">EM134+EO134-EP134</f>
        <v>0</v>
      </c>
      <c r="ER134" s="232"/>
      <c r="ES134" s="232"/>
      <c r="ET134" s="184">
        <f t="shared" ref="ET134:ET135" si="358">EQ134+ER134-ES134</f>
        <v>0</v>
      </c>
      <c r="EV134" s="232"/>
      <c r="EW134" s="232"/>
      <c r="EX134" s="184">
        <f t="shared" ref="EX134:EX135" si="359">ET134+EV134-EW134</f>
        <v>0</v>
      </c>
      <c r="EZ134" s="231"/>
      <c r="FA134" s="231"/>
      <c r="FB134" s="184">
        <f t="shared" ref="FB134:FB135" si="360">EX134+EZ134-FA134</f>
        <v>0</v>
      </c>
      <c r="FC134" s="231"/>
      <c r="FD134" s="231"/>
      <c r="FE134" s="182">
        <f t="shared" ref="FE134:FE135" si="361">FB134+FC134-FD134</f>
        <v>0</v>
      </c>
      <c r="FF134" s="231"/>
      <c r="FG134" s="231"/>
      <c r="FH134" s="182">
        <f t="shared" ref="FH134:FH135" si="362">FE134+FF134-FG134</f>
        <v>0</v>
      </c>
      <c r="FI134" s="231"/>
      <c r="FJ134" s="231"/>
      <c r="FK134" s="182">
        <f t="shared" ref="FK134:FK135" si="363">FH134+FI134-FJ134</f>
        <v>0</v>
      </c>
      <c r="FL134" s="231"/>
      <c r="FM134" s="231"/>
      <c r="FN134" s="182">
        <f t="shared" si="339"/>
        <v>0</v>
      </c>
      <c r="FO134" s="360"/>
      <c r="FP134" s="231"/>
      <c r="FQ134" s="231"/>
      <c r="FR134" s="182">
        <f t="shared" ref="FR134:FR135" si="364">FN134+FP134-FQ134</f>
        <v>0</v>
      </c>
      <c r="FS134" s="360"/>
      <c r="FT134" s="231"/>
      <c r="FU134" s="231"/>
      <c r="FV134" s="182">
        <f>FR134+FT134-FU134</f>
        <v>0</v>
      </c>
      <c r="FW134" s="137"/>
      <c r="FX134" s="231"/>
      <c r="FY134" s="231"/>
      <c r="FZ134" s="182">
        <f t="shared" ref="FZ134:FZ136" si="365">FV134+FX134-FY134</f>
        <v>0</v>
      </c>
      <c r="GA134" s="231"/>
      <c r="GB134" s="231"/>
      <c r="GC134" s="182">
        <f t="shared" si="340"/>
        <v>0</v>
      </c>
      <c r="GD134" s="231"/>
      <c r="GE134" s="231"/>
      <c r="GF134" s="188">
        <f t="shared" si="341"/>
        <v>0</v>
      </c>
      <c r="GG134" s="137"/>
      <c r="GH134" s="231"/>
      <c r="GI134" s="231"/>
      <c r="GJ134" s="188">
        <f t="shared" si="269"/>
        <v>0</v>
      </c>
      <c r="GK134" s="137"/>
      <c r="GL134" s="231"/>
      <c r="GM134" s="231"/>
      <c r="GN134" s="182">
        <f t="shared" si="270"/>
        <v>0</v>
      </c>
      <c r="GO134" s="231"/>
      <c r="GP134" s="231"/>
      <c r="GQ134" s="182">
        <f t="shared" ref="GQ134:GQ137" si="366">GN134+GO134-GP134</f>
        <v>0</v>
      </c>
      <c r="GR134" s="231"/>
      <c r="GS134" s="231"/>
      <c r="GT134" s="182">
        <f t="shared" ref="GT134:GT137" si="367">GQ134+GR134-GS134</f>
        <v>0</v>
      </c>
      <c r="GU134" s="231"/>
      <c r="GV134" s="231"/>
      <c r="GW134" s="182">
        <f t="shared" ref="GW134:GW138" si="368">GT134+GU134-GV134</f>
        <v>0</v>
      </c>
      <c r="GX134" s="231"/>
      <c r="GY134" s="231"/>
      <c r="GZ134" s="182">
        <f t="shared" ref="GZ134:GZ138" si="369">GW134+GX134-GY134</f>
        <v>0</v>
      </c>
      <c r="HA134" s="138"/>
      <c r="HB134" s="231"/>
      <c r="HC134" s="182">
        <f t="shared" ref="HC134:HC138" si="370">GZ134+HA134-HB134</f>
        <v>0</v>
      </c>
      <c r="HD134" s="138"/>
      <c r="HE134" s="231"/>
      <c r="HF134" s="182">
        <f t="shared" ref="HF134:HF138" si="371">HC134+HD134-HE134</f>
        <v>0</v>
      </c>
      <c r="HG134" s="231"/>
      <c r="HH134" s="231"/>
      <c r="HI134" s="182">
        <f t="shared" si="342"/>
        <v>0</v>
      </c>
      <c r="HJ134" s="231"/>
      <c r="HK134" s="231"/>
      <c r="HL134" s="182">
        <f t="shared" si="343"/>
        <v>0</v>
      </c>
      <c r="HM134" s="137"/>
      <c r="HN134" s="231"/>
      <c r="HO134" s="231"/>
      <c r="HP134" s="182">
        <f t="shared" ref="HP134:HP139" si="372">HL134+HN134-HO134</f>
        <v>0</v>
      </c>
      <c r="HQ134" s="231"/>
      <c r="HR134" s="231"/>
      <c r="HS134" s="231"/>
      <c r="HT134" s="182">
        <f t="shared" ref="HT134:HT139" si="373">HP134+HR134-HS134</f>
        <v>0</v>
      </c>
      <c r="HU134" s="231"/>
      <c r="HV134" s="231"/>
      <c r="HW134" s="231"/>
      <c r="HX134" s="182">
        <f t="shared" ref="HX134:HX139" si="374">HT134+HV134-HW134</f>
        <v>0</v>
      </c>
      <c r="HY134" s="231"/>
      <c r="HZ134" s="231"/>
      <c r="IA134" s="182">
        <f t="shared" ref="IA134:IA139" si="375">HX134+HY134-HZ134</f>
        <v>0</v>
      </c>
      <c r="IB134" s="231"/>
      <c r="IC134" s="231"/>
      <c r="ID134" s="182">
        <f t="shared" ref="ID134:ID139" si="376">IA134+IB134-IC134</f>
        <v>0</v>
      </c>
      <c r="IE134" s="138"/>
      <c r="IF134" s="138"/>
      <c r="IG134" s="175">
        <f t="shared" ref="IG134:IG139" si="377">ID134+IE134-IF134</f>
        <v>0</v>
      </c>
      <c r="IH134" s="137"/>
      <c r="II134" s="138"/>
      <c r="IJ134" s="138"/>
      <c r="IK134" s="175">
        <f t="shared" ref="IK134:IK139" si="378">IG134+II134-IJ134</f>
        <v>0</v>
      </c>
      <c r="IL134" s="137"/>
      <c r="IM134" s="231"/>
      <c r="IN134" s="231"/>
      <c r="IO134" s="182">
        <f t="shared" ref="IO134:IO139" si="379">IK134+IM134-IN134</f>
        <v>0</v>
      </c>
      <c r="IP134" s="231"/>
      <c r="IQ134" s="231"/>
      <c r="IR134" s="182">
        <f t="shared" si="344"/>
        <v>0</v>
      </c>
      <c r="IS134" s="231"/>
      <c r="IT134" s="231"/>
      <c r="IU134" s="182">
        <f t="shared" si="345"/>
        <v>0</v>
      </c>
      <c r="IV134" s="231"/>
      <c r="IW134" s="231"/>
      <c r="IX134" s="182">
        <f t="shared" si="346"/>
        <v>0</v>
      </c>
      <c r="IY134" s="234"/>
      <c r="IZ134" s="234"/>
      <c r="JA134" s="189">
        <f t="shared" si="347"/>
        <v>0</v>
      </c>
      <c r="JB134" s="234"/>
      <c r="JC134" s="234"/>
      <c r="JD134" s="189">
        <f t="shared" ref="JD134:JD139" si="380">JA134+JB134-JC134</f>
        <v>0</v>
      </c>
      <c r="JE134" s="234"/>
      <c r="JF134" s="234"/>
      <c r="JG134" s="189">
        <f t="shared" ref="JG134:JG139" si="381">JD134+JE134-JF134</f>
        <v>0</v>
      </c>
      <c r="JH134" s="141"/>
      <c r="JI134" s="141"/>
      <c r="JJ134" s="190">
        <f t="shared" ref="JJ134:JJ139" si="382">JG134+JH134-JI134</f>
        <v>0</v>
      </c>
      <c r="JK134" s="137"/>
      <c r="JL134" s="141"/>
      <c r="JM134" s="141"/>
      <c r="JN134" s="190">
        <f t="shared" ref="JN134:JN139" si="383">JJ134+JL134-JM134</f>
        <v>0</v>
      </c>
      <c r="JO134" s="137"/>
      <c r="JP134" s="235"/>
      <c r="JQ134" s="235"/>
      <c r="JR134" s="191">
        <f t="shared" ref="JR134:JR139" si="384">JN134+JP134-JQ134</f>
        <v>0</v>
      </c>
      <c r="JS134" s="155"/>
      <c r="JT134" s="236"/>
      <c r="JU134" s="236"/>
      <c r="JV134" s="194">
        <f t="shared" ref="JV134:JV139" si="385">JR134+JT134-JU134</f>
        <v>0</v>
      </c>
      <c r="JW134" s="235"/>
      <c r="JX134" s="235"/>
      <c r="JY134" s="194">
        <f t="shared" ref="JY134:JY139" si="386">JV134+JW134-JX134</f>
        <v>0</v>
      </c>
      <c r="JZ134" s="138"/>
      <c r="KA134" s="138"/>
      <c r="KB134" s="190">
        <f t="shared" ref="KB134:KB139" si="387">JY134+JZ134-KA134</f>
        <v>0</v>
      </c>
      <c r="KC134" s="155"/>
      <c r="KD134" s="138"/>
      <c r="KE134" s="138"/>
      <c r="KF134" s="190">
        <f t="shared" ref="KF134:KF139" si="388">KB134+KD134-KE134</f>
        <v>0</v>
      </c>
      <c r="KG134" s="234"/>
      <c r="KH134" s="234"/>
      <c r="KI134" s="191">
        <f t="shared" ref="KI134:KI139" si="389">KF134+KG134-KH134</f>
        <v>0</v>
      </c>
      <c r="KJ134" s="155"/>
      <c r="KK134" s="234"/>
      <c r="KL134" s="234"/>
      <c r="KM134" s="191">
        <f t="shared" ref="KM134:KM139" si="390">KI134+KK134-KL134</f>
        <v>0</v>
      </c>
      <c r="KN134" s="155"/>
      <c r="KO134" s="234"/>
      <c r="KP134" s="234"/>
      <c r="KQ134" s="191">
        <f t="shared" ref="KQ134:KQ139" si="391">KM134+KO134-KP134</f>
        <v>0</v>
      </c>
      <c r="KR134" s="138"/>
      <c r="KS134" s="138"/>
      <c r="KT134" s="174">
        <f t="shared" ref="KT134:KT139" si="392">KQ134+KR134-KS134</f>
        <v>0</v>
      </c>
      <c r="KU134" s="138"/>
      <c r="KV134" s="138"/>
      <c r="KW134" s="138"/>
      <c r="KX134" s="194">
        <f t="shared" ref="KX134:KX139" si="393">KT134+KV134-KW134</f>
        <v>0</v>
      </c>
      <c r="KY134" s="236"/>
      <c r="KZ134" s="236"/>
      <c r="LA134" s="236"/>
      <c r="LB134" s="194">
        <f t="shared" ref="LB134:LB139" si="394">KX134+KZ134-LA134</f>
        <v>0</v>
      </c>
      <c r="LC134" s="236"/>
      <c r="LD134" s="236"/>
      <c r="LE134" s="194">
        <f t="shared" si="348"/>
        <v>0</v>
      </c>
      <c r="LF134" s="138"/>
      <c r="LG134" s="138"/>
      <c r="LH134" s="174">
        <f t="shared" si="349"/>
        <v>0</v>
      </c>
      <c r="LI134" s="237"/>
      <c r="LJ134" s="237"/>
      <c r="LK134" s="196">
        <f t="shared" ref="LK134:LK139" si="395">LH134+LI134-LJ134</f>
        <v>0</v>
      </c>
      <c r="LL134" s="138"/>
      <c r="LM134" s="138"/>
      <c r="LN134" s="138"/>
      <c r="LO134" s="174">
        <f t="shared" ref="LO134:LO139" si="396">LK134+LM134-LN134</f>
        <v>0</v>
      </c>
      <c r="LP134" s="138"/>
      <c r="LQ134" s="138"/>
      <c r="LR134" s="138"/>
      <c r="LS134" s="174">
        <f t="shared" ref="LS134:LS139" si="397">LO134+LQ134-LR134</f>
        <v>0</v>
      </c>
      <c r="LT134" s="238"/>
      <c r="LU134" s="138"/>
      <c r="LV134" s="138"/>
      <c r="LW134" s="174">
        <f t="shared" ref="LW134:LW139" si="398">LS134+LU134-LV134</f>
        <v>0</v>
      </c>
      <c r="LX134" s="238"/>
      <c r="LY134" s="138"/>
      <c r="LZ134" s="138"/>
      <c r="MA134" s="174">
        <f t="shared" ref="MA134:MA139" si="399">LW134+LY134-LZ134</f>
        <v>0</v>
      </c>
      <c r="MB134" s="238"/>
      <c r="MC134" s="138"/>
      <c r="MD134" s="138"/>
      <c r="ME134" s="174">
        <f t="shared" ref="ME134:ME139" si="400">MA134+MC134-MD134</f>
        <v>0</v>
      </c>
      <c r="MF134" s="238"/>
      <c r="MG134" s="231"/>
      <c r="MH134" s="231"/>
      <c r="MI134" s="182">
        <f t="shared" ref="MI134:MI139" si="401">ME134+MG134-MH134</f>
        <v>0</v>
      </c>
      <c r="MJ134" s="239"/>
      <c r="MK134" s="231"/>
      <c r="ML134" s="231"/>
      <c r="MM134" s="182">
        <f t="shared" ref="MM134:MM139" si="402">MI134+MK134-ML134</f>
        <v>0</v>
      </c>
      <c r="MN134" s="239"/>
      <c r="MO134" s="138"/>
      <c r="MP134" s="138"/>
      <c r="MQ134" s="174">
        <f t="shared" ref="MQ134:MQ139" si="403">MM134+MO134-MP134</f>
        <v>0</v>
      </c>
      <c r="MR134" s="238"/>
      <c r="MS134" s="138"/>
      <c r="MT134" s="138"/>
      <c r="MU134" s="174">
        <f t="shared" ref="MU134:MU139" si="404">MQ134+MS134-MT134</f>
        <v>0</v>
      </c>
      <c r="MV134" s="238"/>
      <c r="MW134" s="138"/>
      <c r="MX134" s="138"/>
      <c r="MY134" s="174">
        <f t="shared" ref="MY134:MY139" si="405">MU134+MW134-MX134</f>
        <v>0</v>
      </c>
      <c r="MZ134" s="238"/>
      <c r="NA134" s="240"/>
      <c r="NB134" s="240"/>
      <c r="NC134" s="201">
        <f t="shared" si="271"/>
        <v>0</v>
      </c>
      <c r="ND134" s="241"/>
      <c r="NE134" s="240"/>
      <c r="NF134" s="240"/>
      <c r="NG134" s="201">
        <f t="shared" si="324"/>
        <v>0</v>
      </c>
      <c r="NH134" s="241"/>
      <c r="NI134" s="240"/>
      <c r="NJ134" s="240"/>
      <c r="NK134" s="201">
        <f t="shared" si="325"/>
        <v>0</v>
      </c>
      <c r="NL134" s="241"/>
      <c r="NM134" s="240"/>
      <c r="NN134" s="240"/>
      <c r="NO134" s="201">
        <f t="shared" si="326"/>
        <v>0</v>
      </c>
      <c r="NP134" s="241"/>
      <c r="NQ134" s="234"/>
      <c r="NR134" s="234"/>
      <c r="NS134" s="189">
        <f t="shared" si="327"/>
        <v>0</v>
      </c>
      <c r="NT134" s="242"/>
      <c r="NU134" s="234"/>
      <c r="NV134" s="234"/>
      <c r="NW134" s="189">
        <f t="shared" ref="NW134:NW139" si="406">NS134+NU134-NV134</f>
        <v>0</v>
      </c>
      <c r="NX134" s="242"/>
      <c r="NY134" s="234"/>
      <c r="NZ134" s="234"/>
      <c r="OA134" s="189">
        <f t="shared" ref="OA134:OA139" si="407">NW134+NY134-NZ134</f>
        <v>0</v>
      </c>
      <c r="OB134" s="242"/>
      <c r="OC134" s="234"/>
      <c r="OD134" s="234"/>
      <c r="OE134" s="189">
        <f t="shared" ref="OE134:OE139" si="408">OA134+OC134-OD134</f>
        <v>0</v>
      </c>
      <c r="OF134" s="242"/>
      <c r="OG134" s="234"/>
      <c r="OH134" s="234"/>
      <c r="OI134" s="189">
        <f t="shared" ref="OI134:OI139" si="409">OE134+OG134-OH134</f>
        <v>0</v>
      </c>
      <c r="OJ134" s="242"/>
      <c r="OK134" s="234"/>
      <c r="OL134" s="234"/>
      <c r="OM134" s="189">
        <f t="shared" ref="OM134:OM139" si="410">OI134+OK134-OL134</f>
        <v>0</v>
      </c>
      <c r="ON134" s="242"/>
      <c r="OO134" s="234"/>
      <c r="OP134" s="234"/>
      <c r="OQ134" s="189">
        <f t="shared" si="276"/>
        <v>0</v>
      </c>
      <c r="OR134" s="242"/>
      <c r="OS134" s="234"/>
      <c r="OT134" s="234"/>
      <c r="OU134" s="189">
        <f t="shared" si="301"/>
        <v>0</v>
      </c>
      <c r="OV134" s="242"/>
      <c r="OW134" s="234"/>
      <c r="OX134" s="234"/>
      <c r="OY134" s="189">
        <f t="shared" si="302"/>
        <v>0</v>
      </c>
      <c r="OZ134" s="242"/>
      <c r="PA134" s="234"/>
      <c r="PB134" s="234"/>
      <c r="PC134" s="189">
        <f t="shared" si="303"/>
        <v>0</v>
      </c>
      <c r="PD134" s="242"/>
      <c r="PE134" s="234"/>
      <c r="PF134" s="234"/>
      <c r="PG134" s="189">
        <f t="shared" si="304"/>
        <v>0</v>
      </c>
      <c r="PH134" s="242"/>
      <c r="PI134" s="234"/>
      <c r="PJ134" s="234"/>
      <c r="PK134" s="189">
        <f t="shared" si="305"/>
        <v>0</v>
      </c>
      <c r="PL134" s="242"/>
      <c r="PM134" s="234"/>
      <c r="PN134" s="234"/>
      <c r="PO134" s="189">
        <f t="shared" si="306"/>
        <v>0</v>
      </c>
      <c r="PP134" s="242"/>
      <c r="PQ134" s="234"/>
      <c r="PR134" s="234"/>
      <c r="PS134" s="189">
        <f t="shared" si="307"/>
        <v>0</v>
      </c>
      <c r="PT134" s="242"/>
      <c r="PU134" s="234"/>
      <c r="PV134" s="234"/>
      <c r="PW134" s="189">
        <f t="shared" si="308"/>
        <v>0</v>
      </c>
      <c r="PX134" s="242"/>
      <c r="PY134" s="234"/>
      <c r="PZ134" s="234"/>
      <c r="QA134" s="189">
        <f t="shared" si="309"/>
        <v>0</v>
      </c>
      <c r="QB134" s="242"/>
      <c r="QC134" s="234"/>
      <c r="QD134" s="234"/>
      <c r="QE134" s="189">
        <f t="shared" si="310"/>
        <v>0</v>
      </c>
      <c r="QF134" s="242"/>
      <c r="QG134" s="234"/>
      <c r="QH134" s="234"/>
      <c r="QI134" s="189">
        <f t="shared" si="311"/>
        <v>0</v>
      </c>
      <c r="QJ134" s="242"/>
      <c r="QK134" s="234"/>
      <c r="QL134" s="234"/>
      <c r="QM134" s="189">
        <f t="shared" si="312"/>
        <v>0</v>
      </c>
      <c r="QN134" s="242"/>
      <c r="QO134" s="234"/>
      <c r="QP134" s="234"/>
      <c r="QQ134" s="189">
        <f t="shared" si="313"/>
        <v>0</v>
      </c>
      <c r="QR134" s="242"/>
      <c r="QS134" s="203"/>
      <c r="QT134" s="234"/>
      <c r="QU134" s="189">
        <f t="shared" si="314"/>
        <v>0</v>
      </c>
      <c r="QV134" s="242"/>
      <c r="QW134" s="203"/>
      <c r="QX134" s="234"/>
      <c r="QY134" s="189">
        <f t="shared" si="315"/>
        <v>0</v>
      </c>
      <c r="QZ134" s="242"/>
      <c r="RA134" s="203"/>
      <c r="RB134" s="234"/>
      <c r="RC134" s="189">
        <f t="shared" si="316"/>
        <v>0</v>
      </c>
      <c r="RD134" s="242"/>
      <c r="RE134" s="203"/>
      <c r="RF134" s="234"/>
      <c r="RG134" s="189">
        <f t="shared" si="317"/>
        <v>0</v>
      </c>
      <c r="RH134" s="242"/>
      <c r="RI134" s="203"/>
      <c r="RJ134" s="234"/>
      <c r="RK134" s="189">
        <f t="shared" si="318"/>
        <v>0</v>
      </c>
      <c r="RL134" s="242"/>
      <c r="RM134" s="203"/>
      <c r="RN134" s="234"/>
      <c r="RO134" s="189">
        <f t="shared" si="319"/>
        <v>0</v>
      </c>
      <c r="RP134" s="242"/>
      <c r="RQ134" s="203"/>
      <c r="RR134" s="234"/>
      <c r="RS134" s="189">
        <f t="shared" si="320"/>
        <v>0</v>
      </c>
      <c r="RT134" s="242"/>
      <c r="RU134" s="203"/>
      <c r="RV134" s="234"/>
      <c r="RW134" s="189">
        <f t="shared" si="321"/>
        <v>0</v>
      </c>
      <c r="RX134" s="242"/>
      <c r="RY134" s="203"/>
      <c r="RZ134" s="234"/>
      <c r="SA134" s="189">
        <f t="shared" ref="SA134:SA139" si="411">RW134+RY134-RZ134</f>
        <v>0</v>
      </c>
      <c r="SB134" s="242"/>
      <c r="SC134" s="203"/>
      <c r="SD134" s="234"/>
      <c r="SE134" s="189">
        <f t="shared" si="328"/>
        <v>0</v>
      </c>
      <c r="SF134" s="242"/>
      <c r="SG134" s="203"/>
      <c r="SH134" s="234"/>
      <c r="SI134" s="189">
        <f t="shared" si="329"/>
        <v>0</v>
      </c>
      <c r="SJ134" s="242"/>
      <c r="SK134" s="203"/>
      <c r="SL134" s="234"/>
      <c r="SM134" s="189">
        <f t="shared" si="330"/>
        <v>0</v>
      </c>
      <c r="SN134" s="242"/>
      <c r="SO134" s="203"/>
      <c r="SP134" s="234"/>
      <c r="SQ134" s="189">
        <f t="shared" si="331"/>
        <v>0</v>
      </c>
      <c r="SR134" s="242"/>
      <c r="SS134" s="203"/>
      <c r="ST134" s="234"/>
      <c r="SU134" s="189">
        <f t="shared" si="332"/>
        <v>0</v>
      </c>
      <c r="SV134" s="242"/>
      <c r="SW134" s="203"/>
      <c r="SX134" s="234"/>
      <c r="SY134" s="189">
        <f t="shared" si="333"/>
        <v>0</v>
      </c>
      <c r="SZ134" s="242"/>
      <c r="TA134" s="203"/>
      <c r="TB134" s="234"/>
      <c r="TC134" s="189">
        <f t="shared" si="334"/>
        <v>0</v>
      </c>
      <c r="TD134" s="242"/>
      <c r="TE134" s="204">
        <f t="shared" ref="TE134:TE139" si="412">+DR134+DV134+DY134+EB134+EF134+EI134+EL134+EP134+ES134+EW134+FA134+FD134+FG134+FJ134+FM134+FQ134+FU134+FY134+GB134+GE134+GI134+GM134+GP134+GS134+GV134+GY134</f>
        <v>0</v>
      </c>
      <c r="TF134" s="205">
        <f t="shared" ref="TF134:TF139" si="413">+TE134/26</f>
        <v>0</v>
      </c>
      <c r="TG134" s="123"/>
      <c r="TH134" s="204">
        <f t="shared" ref="TH134:TH139" si="414">+HB134+HE134+HH134+HK134+HO134+HS134+HW134+HZ134+IC134+IF134+IJ134+IN134+IQ134+IT134+IW134+IZ134+JC134+JF134+JI134+JM134+JQ134+JU134+JX134+KA134+KE134+KH134</f>
        <v>0</v>
      </c>
      <c r="TI134" s="205">
        <f t="shared" ref="TI134:TI139" si="415">+TH134/26</f>
        <v>0</v>
      </c>
      <c r="TJ134" s="124"/>
      <c r="TK134" s="204">
        <f t="shared" ref="TK134:TK139" si="416">+KL134+KP134+KS134+KW134+LA134+LD134+LG134+LJ134+LN134+LR134+LV134+LZ134+MD134+MH134+ML134+MP134+MT134+MX134+NB134+NF134+NJ134+NN134+NR134+NV134+NZ134+OD134+OH134</f>
        <v>0</v>
      </c>
      <c r="TL134" s="205">
        <f t="shared" ref="TL134:TL139" si="417">+TK134/27</f>
        <v>0</v>
      </c>
      <c r="TM134" s="124"/>
      <c r="TN134" s="204">
        <f t="shared" ref="TN134:TN139" si="418">+TE134+TH134+TK134</f>
        <v>0</v>
      </c>
      <c r="TO134" s="205">
        <f t="shared" ref="TO134:TO139" si="419">+TN134/79</f>
        <v>0</v>
      </c>
    </row>
    <row r="135" spans="1:535" ht="28.5" hidden="1" x14ac:dyDescent="0.45">
      <c r="A135" s="207">
        <f>A134+1</f>
        <v>131</v>
      </c>
      <c r="B135" s="298" t="s">
        <v>417</v>
      </c>
      <c r="C135" s="222" t="s">
        <v>122</v>
      </c>
      <c r="D135" s="211">
        <v>0</v>
      </c>
      <c r="E135" s="137"/>
      <c r="F135" s="137"/>
      <c r="G135" s="211">
        <f t="shared" si="335"/>
        <v>0</v>
      </c>
      <c r="H135" s="137"/>
      <c r="I135" s="137"/>
      <c r="J135" s="137"/>
      <c r="K135" s="211">
        <v>0</v>
      </c>
      <c r="L135" s="137"/>
      <c r="M135" s="137"/>
      <c r="N135" s="137"/>
      <c r="O135" s="211">
        <v>0</v>
      </c>
      <c r="P135" s="137"/>
      <c r="Q135" s="137"/>
      <c r="R135" s="137"/>
      <c r="S135" s="211">
        <v>0</v>
      </c>
      <c r="T135" s="137"/>
      <c r="U135" s="137"/>
      <c r="V135" s="137"/>
      <c r="W135" s="165">
        <f t="shared" si="336"/>
        <v>0</v>
      </c>
      <c r="X135" s="137"/>
      <c r="Y135" s="137"/>
      <c r="Z135" s="165">
        <f t="shared" si="350"/>
        <v>0</v>
      </c>
      <c r="AA135" s="137"/>
      <c r="AB135" s="137"/>
      <c r="AC135" s="169">
        <f t="shared" si="351"/>
        <v>0</v>
      </c>
      <c r="AD135" s="137"/>
      <c r="AE135" s="137"/>
      <c r="AF135" s="169">
        <f t="shared" si="352"/>
        <v>0</v>
      </c>
      <c r="AG135" s="137"/>
      <c r="AH135" s="137"/>
      <c r="AI135" s="170">
        <f t="shared" si="353"/>
        <v>0</v>
      </c>
      <c r="AJ135" s="137"/>
      <c r="AK135" s="137"/>
      <c r="AL135" s="137"/>
      <c r="AM135" s="137"/>
      <c r="AN135" s="137"/>
      <c r="AO135" s="137"/>
      <c r="AP135" s="137"/>
      <c r="AQ135" s="137"/>
      <c r="AR135" s="137"/>
      <c r="AS135" s="137"/>
      <c r="AT135" s="137"/>
      <c r="AU135" s="137"/>
      <c r="AV135" s="137"/>
      <c r="AW135" s="137"/>
      <c r="AX135" s="137"/>
      <c r="AY135" s="137"/>
      <c r="AZ135" s="137"/>
      <c r="BA135" s="137"/>
      <c r="BB135" s="137"/>
      <c r="BC135" s="137"/>
      <c r="BD135" s="137"/>
      <c r="BE135" s="137"/>
      <c r="BF135" s="137"/>
      <c r="BG135" s="137"/>
      <c r="BH135" s="137"/>
      <c r="BI135" s="137"/>
      <c r="BJ135" s="137"/>
      <c r="BK135" s="137"/>
      <c r="BL135" s="137"/>
      <c r="BM135" s="137"/>
      <c r="BN135" s="137"/>
      <c r="BO135" s="137"/>
      <c r="BP135" s="137"/>
      <c r="BQ135" s="137"/>
      <c r="BR135" s="137"/>
      <c r="BS135" s="137"/>
      <c r="BT135" s="137"/>
      <c r="BU135" s="137"/>
      <c r="BV135" s="137"/>
      <c r="BW135" s="137"/>
      <c r="BX135" s="137"/>
      <c r="BY135" s="137"/>
      <c r="BZ135" s="377"/>
      <c r="CA135" s="137"/>
      <c r="CB135" s="167"/>
      <c r="CC135" s="167"/>
      <c r="CD135" s="167"/>
      <c r="CE135" s="167"/>
      <c r="CF135" s="137"/>
      <c r="CG135" s="137"/>
      <c r="CH135" s="137"/>
      <c r="CI135" s="137"/>
      <c r="CJ135" s="137"/>
      <c r="CK135" s="137"/>
      <c r="CL135" s="137"/>
      <c r="CM135" s="137"/>
      <c r="CN135" s="137"/>
      <c r="CO135" s="137"/>
      <c r="CP135" s="137"/>
      <c r="CQ135" s="137"/>
      <c r="CR135" s="137"/>
      <c r="CS135" s="137"/>
      <c r="CT135" s="137"/>
      <c r="CU135" s="137"/>
      <c r="CV135" s="137"/>
      <c r="CW135" s="137"/>
      <c r="CX135" s="137"/>
      <c r="CY135" s="137"/>
      <c r="CZ135" s="137"/>
      <c r="DA135" s="137"/>
      <c r="DB135" s="137"/>
      <c r="DC135" s="137"/>
      <c r="DD135" s="137"/>
      <c r="DE135" s="137"/>
      <c r="DF135" s="137"/>
      <c r="DG135" s="137"/>
      <c r="DH135" s="137"/>
      <c r="DI135" s="137"/>
      <c r="DJ135" s="137"/>
      <c r="DK135" s="137"/>
      <c r="DL135" s="137"/>
      <c r="DM135" s="137"/>
      <c r="DN135" s="137"/>
      <c r="DO135" s="137"/>
      <c r="DP135" s="137"/>
      <c r="DQ135" s="137"/>
      <c r="DR135" s="137"/>
      <c r="DS135" s="177">
        <f t="shared" si="337"/>
        <v>0</v>
      </c>
      <c r="DT135" s="137"/>
      <c r="DU135" s="137"/>
      <c r="DV135" s="137"/>
      <c r="DW135" s="177">
        <f t="shared" si="338"/>
        <v>0</v>
      </c>
      <c r="DX135" s="137"/>
      <c r="DY135" s="137"/>
      <c r="DZ135" s="177">
        <f t="shared" si="354"/>
        <v>0</v>
      </c>
      <c r="EA135" s="137"/>
      <c r="EB135" s="137"/>
      <c r="EC135" s="175">
        <f t="shared" si="299"/>
        <v>0</v>
      </c>
      <c r="ED135" s="137"/>
      <c r="EE135" s="137"/>
      <c r="EF135" s="137"/>
      <c r="EG135" s="174">
        <v>0</v>
      </c>
      <c r="EH135" s="137"/>
      <c r="EI135" s="137"/>
      <c r="EJ135" s="174">
        <f t="shared" si="355"/>
        <v>0</v>
      </c>
      <c r="EK135" s="137"/>
      <c r="EL135" s="137"/>
      <c r="EM135" s="182">
        <f t="shared" si="356"/>
        <v>0</v>
      </c>
      <c r="EN135" s="137"/>
      <c r="EO135" s="141">
        <v>1</v>
      </c>
      <c r="EP135" s="141">
        <v>1</v>
      </c>
      <c r="EQ135" s="182">
        <f t="shared" si="357"/>
        <v>0</v>
      </c>
      <c r="ER135" s="232"/>
      <c r="ES135" s="232"/>
      <c r="ET135" s="184">
        <f t="shared" si="358"/>
        <v>0</v>
      </c>
      <c r="EU135" s="137"/>
      <c r="EV135" s="232"/>
      <c r="EW135" s="232"/>
      <c r="EX135" s="184">
        <f t="shared" si="359"/>
        <v>0</v>
      </c>
      <c r="EY135" s="233"/>
      <c r="EZ135" s="231"/>
      <c r="FA135" s="231"/>
      <c r="FB135" s="184">
        <f t="shared" si="360"/>
        <v>0</v>
      </c>
      <c r="FC135" s="231"/>
      <c r="FD135" s="231"/>
      <c r="FE135" s="182">
        <f t="shared" si="361"/>
        <v>0</v>
      </c>
      <c r="FF135" s="231"/>
      <c r="FG135" s="231"/>
      <c r="FH135" s="182">
        <f t="shared" si="362"/>
        <v>0</v>
      </c>
      <c r="FI135" s="231"/>
      <c r="FJ135" s="231"/>
      <c r="FK135" s="182">
        <f t="shared" si="363"/>
        <v>0</v>
      </c>
      <c r="FL135" s="231"/>
      <c r="FM135" s="231"/>
      <c r="FN135" s="182">
        <f t="shared" si="339"/>
        <v>0</v>
      </c>
      <c r="FO135" s="137"/>
      <c r="FP135" s="231"/>
      <c r="FQ135" s="231"/>
      <c r="FR135" s="182">
        <f t="shared" si="364"/>
        <v>0</v>
      </c>
      <c r="FS135" s="137"/>
      <c r="FT135" s="231"/>
      <c r="FU135" s="231"/>
      <c r="FV135" s="182">
        <v>0</v>
      </c>
      <c r="FW135" s="137"/>
      <c r="FX135" s="231"/>
      <c r="FY135" s="231"/>
      <c r="FZ135" s="182">
        <f t="shared" si="365"/>
        <v>0</v>
      </c>
      <c r="GA135" s="231"/>
      <c r="GB135" s="231"/>
      <c r="GC135" s="182">
        <f t="shared" si="340"/>
        <v>0</v>
      </c>
      <c r="GD135" s="231"/>
      <c r="GE135" s="231"/>
      <c r="GF135" s="188">
        <f t="shared" si="341"/>
        <v>0</v>
      </c>
      <c r="GG135" s="137"/>
      <c r="GH135" s="231"/>
      <c r="GI135" s="231"/>
      <c r="GJ135" s="188">
        <f t="shared" ref="GJ135:GJ137" si="420">GF135+GH135-GI135</f>
        <v>0</v>
      </c>
      <c r="GK135" s="137"/>
      <c r="GL135" s="231"/>
      <c r="GM135" s="231"/>
      <c r="GN135" s="182">
        <f t="shared" ref="GN135:GN137" si="421">GJ135+GL135-GM135</f>
        <v>0</v>
      </c>
      <c r="GO135" s="231"/>
      <c r="GP135" s="231"/>
      <c r="GQ135" s="182">
        <f t="shared" si="366"/>
        <v>0</v>
      </c>
      <c r="GR135" s="231"/>
      <c r="GS135" s="231"/>
      <c r="GT135" s="182">
        <f t="shared" si="367"/>
        <v>0</v>
      </c>
      <c r="GU135" s="231"/>
      <c r="GV135" s="231"/>
      <c r="GW135" s="182">
        <f t="shared" si="368"/>
        <v>0</v>
      </c>
      <c r="GX135" s="231"/>
      <c r="GY135" s="231"/>
      <c r="GZ135" s="182">
        <f t="shared" si="369"/>
        <v>0</v>
      </c>
      <c r="HA135" s="138"/>
      <c r="HB135" s="231"/>
      <c r="HC135" s="182">
        <f t="shared" si="370"/>
        <v>0</v>
      </c>
      <c r="HD135" s="138"/>
      <c r="HE135" s="231"/>
      <c r="HF135" s="182">
        <f t="shared" si="371"/>
        <v>0</v>
      </c>
      <c r="HG135" s="231"/>
      <c r="HH135" s="231"/>
      <c r="HI135" s="182">
        <f t="shared" si="342"/>
        <v>0</v>
      </c>
      <c r="HJ135" s="231"/>
      <c r="HK135" s="231"/>
      <c r="HL135" s="182">
        <f t="shared" si="343"/>
        <v>0</v>
      </c>
      <c r="HM135" s="137"/>
      <c r="HN135" s="231"/>
      <c r="HO135" s="231"/>
      <c r="HP135" s="182">
        <f t="shared" si="372"/>
        <v>0</v>
      </c>
      <c r="HQ135" s="231"/>
      <c r="HR135" s="231"/>
      <c r="HS135" s="231"/>
      <c r="HT135" s="182">
        <f t="shared" si="373"/>
        <v>0</v>
      </c>
      <c r="HU135" s="231"/>
      <c r="HV135" s="231"/>
      <c r="HW135" s="231"/>
      <c r="HX135" s="182">
        <f t="shared" si="374"/>
        <v>0</v>
      </c>
      <c r="HY135" s="231"/>
      <c r="HZ135" s="231"/>
      <c r="IA135" s="182">
        <f t="shared" si="375"/>
        <v>0</v>
      </c>
      <c r="IB135" s="231"/>
      <c r="IC135" s="231"/>
      <c r="ID135" s="182">
        <f t="shared" si="376"/>
        <v>0</v>
      </c>
      <c r="IE135" s="138"/>
      <c r="IF135" s="138"/>
      <c r="IG135" s="175">
        <f t="shared" si="377"/>
        <v>0</v>
      </c>
      <c r="IH135" s="137"/>
      <c r="II135" s="138"/>
      <c r="IJ135" s="138"/>
      <c r="IK135" s="175">
        <f t="shared" si="378"/>
        <v>0</v>
      </c>
      <c r="IL135" s="137"/>
      <c r="IM135" s="231"/>
      <c r="IN135" s="231"/>
      <c r="IO135" s="182">
        <f t="shared" si="379"/>
        <v>0</v>
      </c>
      <c r="IP135" s="231"/>
      <c r="IQ135" s="231"/>
      <c r="IR135" s="182">
        <f t="shared" si="344"/>
        <v>0</v>
      </c>
      <c r="IS135" s="231"/>
      <c r="IT135" s="231"/>
      <c r="IU135" s="182">
        <f t="shared" si="345"/>
        <v>0</v>
      </c>
      <c r="IV135" s="231"/>
      <c r="IW135" s="231"/>
      <c r="IX135" s="182">
        <f t="shared" si="346"/>
        <v>0</v>
      </c>
      <c r="IY135" s="234"/>
      <c r="IZ135" s="234"/>
      <c r="JA135" s="189">
        <f t="shared" si="347"/>
        <v>0</v>
      </c>
      <c r="JB135" s="234"/>
      <c r="JC135" s="234"/>
      <c r="JD135" s="189">
        <f t="shared" si="380"/>
        <v>0</v>
      </c>
      <c r="JE135" s="234"/>
      <c r="JF135" s="234"/>
      <c r="JG135" s="189">
        <f t="shared" si="381"/>
        <v>0</v>
      </c>
      <c r="JH135" s="141"/>
      <c r="JI135" s="141"/>
      <c r="JJ135" s="190">
        <f t="shared" si="382"/>
        <v>0</v>
      </c>
      <c r="JK135" s="137"/>
      <c r="JL135" s="141"/>
      <c r="JM135" s="141"/>
      <c r="JN135" s="190">
        <f t="shared" si="383"/>
        <v>0</v>
      </c>
      <c r="JO135" s="137"/>
      <c r="JP135" s="235"/>
      <c r="JQ135" s="235"/>
      <c r="JR135" s="191">
        <f t="shared" si="384"/>
        <v>0</v>
      </c>
      <c r="JS135" s="155"/>
      <c r="JT135" s="236"/>
      <c r="JU135" s="236"/>
      <c r="JV135" s="194">
        <f t="shared" si="385"/>
        <v>0</v>
      </c>
      <c r="JW135" s="235"/>
      <c r="JX135" s="235"/>
      <c r="JY135" s="194">
        <f t="shared" si="386"/>
        <v>0</v>
      </c>
      <c r="JZ135" s="138"/>
      <c r="KA135" s="138"/>
      <c r="KB135" s="190">
        <f t="shared" si="387"/>
        <v>0</v>
      </c>
      <c r="KC135" s="155"/>
      <c r="KD135" s="138"/>
      <c r="KE135" s="138"/>
      <c r="KF135" s="190">
        <f t="shared" si="388"/>
        <v>0</v>
      </c>
      <c r="KG135" s="234"/>
      <c r="KH135" s="234"/>
      <c r="KI135" s="191">
        <f t="shared" si="389"/>
        <v>0</v>
      </c>
      <c r="KJ135" s="155"/>
      <c r="KK135" s="234"/>
      <c r="KL135" s="234"/>
      <c r="KM135" s="191">
        <f t="shared" si="390"/>
        <v>0</v>
      </c>
      <c r="KN135" s="155"/>
      <c r="KO135" s="234"/>
      <c r="KP135" s="234"/>
      <c r="KQ135" s="191">
        <f t="shared" si="391"/>
        <v>0</v>
      </c>
      <c r="KR135" s="138"/>
      <c r="KS135" s="138"/>
      <c r="KT135" s="174">
        <f t="shared" si="392"/>
        <v>0</v>
      </c>
      <c r="KU135" s="138"/>
      <c r="KV135" s="138"/>
      <c r="KW135" s="138"/>
      <c r="KX135" s="194">
        <f t="shared" si="393"/>
        <v>0</v>
      </c>
      <c r="KY135" s="236"/>
      <c r="KZ135" s="236"/>
      <c r="LA135" s="236"/>
      <c r="LB135" s="194">
        <f t="shared" si="394"/>
        <v>0</v>
      </c>
      <c r="LC135" s="236"/>
      <c r="LD135" s="236"/>
      <c r="LE135" s="194">
        <f t="shared" si="348"/>
        <v>0</v>
      </c>
      <c r="LF135" s="138"/>
      <c r="LG135" s="138"/>
      <c r="LH135" s="174">
        <f t="shared" si="349"/>
        <v>0</v>
      </c>
      <c r="LI135" s="237"/>
      <c r="LJ135" s="237"/>
      <c r="LK135" s="196">
        <f t="shared" si="395"/>
        <v>0</v>
      </c>
      <c r="LL135" s="138"/>
      <c r="LM135" s="138"/>
      <c r="LN135" s="138"/>
      <c r="LO135" s="174">
        <f t="shared" si="396"/>
        <v>0</v>
      </c>
      <c r="LP135" s="138"/>
      <c r="LQ135" s="138"/>
      <c r="LR135" s="138"/>
      <c r="LS135" s="174">
        <f t="shared" si="397"/>
        <v>0</v>
      </c>
      <c r="LT135" s="238"/>
      <c r="LU135" s="138"/>
      <c r="LV135" s="138"/>
      <c r="LW135" s="174">
        <f t="shared" si="398"/>
        <v>0</v>
      </c>
      <c r="LX135" s="238"/>
      <c r="LY135" s="138"/>
      <c r="LZ135" s="138"/>
      <c r="MA135" s="174">
        <f t="shared" si="399"/>
        <v>0</v>
      </c>
      <c r="MB135" s="238"/>
      <c r="MC135" s="138"/>
      <c r="MD135" s="138"/>
      <c r="ME135" s="174">
        <f t="shared" si="400"/>
        <v>0</v>
      </c>
      <c r="MF135" s="238"/>
      <c r="MG135" s="231"/>
      <c r="MH135" s="231"/>
      <c r="MI135" s="182">
        <f t="shared" si="401"/>
        <v>0</v>
      </c>
      <c r="MJ135" s="239"/>
      <c r="MK135" s="231"/>
      <c r="ML135" s="231"/>
      <c r="MM135" s="182">
        <f t="shared" si="402"/>
        <v>0</v>
      </c>
      <c r="MN135" s="239"/>
      <c r="MO135" s="138"/>
      <c r="MP135" s="138"/>
      <c r="MQ135" s="174">
        <f t="shared" si="403"/>
        <v>0</v>
      </c>
      <c r="MR135" s="238"/>
      <c r="MS135" s="138"/>
      <c r="MT135" s="138"/>
      <c r="MU135" s="174">
        <f t="shared" si="404"/>
        <v>0</v>
      </c>
      <c r="MV135" s="238"/>
      <c r="MW135" s="138"/>
      <c r="MX135" s="138"/>
      <c r="MY135" s="174">
        <f t="shared" si="405"/>
        <v>0</v>
      </c>
      <c r="MZ135" s="238"/>
      <c r="NA135" s="240"/>
      <c r="NB135" s="240"/>
      <c r="NC135" s="201">
        <f t="shared" ref="NC135:NC139" si="422">MY135+NA135-NB135</f>
        <v>0</v>
      </c>
      <c r="ND135" s="241"/>
      <c r="NE135" s="240"/>
      <c r="NF135" s="240"/>
      <c r="NG135" s="201">
        <f t="shared" si="324"/>
        <v>0</v>
      </c>
      <c r="NH135" s="241"/>
      <c r="NI135" s="240"/>
      <c r="NJ135" s="240"/>
      <c r="NK135" s="201">
        <f t="shared" si="325"/>
        <v>0</v>
      </c>
      <c r="NL135" s="241"/>
      <c r="NM135" s="240"/>
      <c r="NN135" s="240"/>
      <c r="NO135" s="201">
        <f t="shared" si="326"/>
        <v>0</v>
      </c>
      <c r="NP135" s="241"/>
      <c r="NQ135" s="234"/>
      <c r="NR135" s="234"/>
      <c r="NS135" s="189">
        <f t="shared" si="327"/>
        <v>0</v>
      </c>
      <c r="NT135" s="242"/>
      <c r="NU135" s="234"/>
      <c r="NV135" s="234"/>
      <c r="NW135" s="189">
        <f t="shared" si="406"/>
        <v>0</v>
      </c>
      <c r="NX135" s="242"/>
      <c r="NY135" s="234"/>
      <c r="NZ135" s="234"/>
      <c r="OA135" s="189">
        <f t="shared" si="407"/>
        <v>0</v>
      </c>
      <c r="OB135" s="242"/>
      <c r="OC135" s="234"/>
      <c r="OD135" s="234"/>
      <c r="OE135" s="189">
        <f t="shared" si="408"/>
        <v>0</v>
      </c>
      <c r="OF135" s="242"/>
      <c r="OG135" s="234"/>
      <c r="OH135" s="234"/>
      <c r="OI135" s="189">
        <f t="shared" si="409"/>
        <v>0</v>
      </c>
      <c r="OJ135" s="242"/>
      <c r="OK135" s="234"/>
      <c r="OL135" s="234"/>
      <c r="OM135" s="189">
        <f t="shared" si="410"/>
        <v>0</v>
      </c>
      <c r="ON135" s="242"/>
      <c r="OO135" s="234"/>
      <c r="OP135" s="234"/>
      <c r="OQ135" s="189">
        <f t="shared" ref="OQ135:OQ139" si="423">OM135+OO135-OP135</f>
        <v>0</v>
      </c>
      <c r="OR135" s="242"/>
      <c r="OS135" s="234"/>
      <c r="OT135" s="234"/>
      <c r="OU135" s="189">
        <f t="shared" si="301"/>
        <v>0</v>
      </c>
      <c r="OV135" s="242"/>
      <c r="OW135" s="234"/>
      <c r="OX135" s="234"/>
      <c r="OY135" s="189">
        <f t="shared" si="302"/>
        <v>0</v>
      </c>
      <c r="OZ135" s="242"/>
      <c r="PA135" s="234"/>
      <c r="PB135" s="234"/>
      <c r="PC135" s="189">
        <f t="shared" si="303"/>
        <v>0</v>
      </c>
      <c r="PD135" s="242"/>
      <c r="PE135" s="234"/>
      <c r="PF135" s="234"/>
      <c r="PG135" s="189">
        <f t="shared" si="304"/>
        <v>0</v>
      </c>
      <c r="PH135" s="242"/>
      <c r="PI135" s="234"/>
      <c r="PJ135" s="234"/>
      <c r="PK135" s="189">
        <f t="shared" si="305"/>
        <v>0</v>
      </c>
      <c r="PL135" s="242"/>
      <c r="PM135" s="234"/>
      <c r="PN135" s="234"/>
      <c r="PO135" s="189">
        <f t="shared" si="306"/>
        <v>0</v>
      </c>
      <c r="PP135" s="242"/>
      <c r="PQ135" s="234"/>
      <c r="PR135" s="234"/>
      <c r="PS135" s="189">
        <f t="shared" si="307"/>
        <v>0</v>
      </c>
      <c r="PT135" s="242"/>
      <c r="PU135" s="234"/>
      <c r="PV135" s="234"/>
      <c r="PW135" s="189">
        <f t="shared" si="308"/>
        <v>0</v>
      </c>
      <c r="PX135" s="242"/>
      <c r="PY135" s="234"/>
      <c r="PZ135" s="234"/>
      <c r="QA135" s="189">
        <f t="shared" si="309"/>
        <v>0</v>
      </c>
      <c r="QB135" s="242"/>
      <c r="QC135" s="234"/>
      <c r="QD135" s="234"/>
      <c r="QE135" s="189">
        <f t="shared" si="310"/>
        <v>0</v>
      </c>
      <c r="QF135" s="242"/>
      <c r="QG135" s="234"/>
      <c r="QH135" s="234"/>
      <c r="QI135" s="189">
        <f t="shared" si="311"/>
        <v>0</v>
      </c>
      <c r="QJ135" s="242"/>
      <c r="QK135" s="234"/>
      <c r="QL135" s="234"/>
      <c r="QM135" s="189">
        <f t="shared" si="312"/>
        <v>0</v>
      </c>
      <c r="QN135" s="242"/>
      <c r="QO135" s="234"/>
      <c r="QP135" s="234"/>
      <c r="QQ135" s="189">
        <f t="shared" si="313"/>
        <v>0</v>
      </c>
      <c r="QR135" s="242"/>
      <c r="QS135" s="203"/>
      <c r="QT135" s="234"/>
      <c r="QU135" s="189">
        <f t="shared" si="314"/>
        <v>0</v>
      </c>
      <c r="QV135" s="242"/>
      <c r="QW135" s="203"/>
      <c r="QX135" s="234"/>
      <c r="QY135" s="189">
        <f t="shared" si="315"/>
        <v>0</v>
      </c>
      <c r="QZ135" s="242"/>
      <c r="RA135" s="203"/>
      <c r="RB135" s="234"/>
      <c r="RC135" s="189">
        <f t="shared" si="316"/>
        <v>0</v>
      </c>
      <c r="RD135" s="242"/>
      <c r="RE135" s="203"/>
      <c r="RF135" s="234"/>
      <c r="RG135" s="189">
        <f t="shared" si="317"/>
        <v>0</v>
      </c>
      <c r="RH135" s="242"/>
      <c r="RI135" s="203"/>
      <c r="RJ135" s="234"/>
      <c r="RK135" s="189">
        <f t="shared" si="318"/>
        <v>0</v>
      </c>
      <c r="RL135" s="242"/>
      <c r="RM135" s="203"/>
      <c r="RN135" s="234"/>
      <c r="RO135" s="189">
        <f t="shared" si="319"/>
        <v>0</v>
      </c>
      <c r="RP135" s="242"/>
      <c r="RQ135" s="203"/>
      <c r="RR135" s="234"/>
      <c r="RS135" s="189">
        <f t="shared" si="320"/>
        <v>0</v>
      </c>
      <c r="RT135" s="242"/>
      <c r="RU135" s="203"/>
      <c r="RV135" s="234"/>
      <c r="RW135" s="189">
        <f t="shared" si="321"/>
        <v>0</v>
      </c>
      <c r="RX135" s="242"/>
      <c r="RY135" s="203"/>
      <c r="RZ135" s="234"/>
      <c r="SA135" s="189">
        <f t="shared" si="411"/>
        <v>0</v>
      </c>
      <c r="SB135" s="242"/>
      <c r="SC135" s="203"/>
      <c r="SD135" s="234"/>
      <c r="SE135" s="189">
        <f t="shared" si="328"/>
        <v>0</v>
      </c>
      <c r="SF135" s="242"/>
      <c r="SG135" s="203"/>
      <c r="SH135" s="234"/>
      <c r="SI135" s="189">
        <f t="shared" si="329"/>
        <v>0</v>
      </c>
      <c r="SJ135" s="242"/>
      <c r="SK135" s="203"/>
      <c r="SL135" s="234"/>
      <c r="SM135" s="189">
        <f t="shared" si="330"/>
        <v>0</v>
      </c>
      <c r="SN135" s="242"/>
      <c r="SO135" s="203">
        <v>1</v>
      </c>
      <c r="SP135" s="234">
        <v>1</v>
      </c>
      <c r="SQ135" s="189">
        <f t="shared" si="331"/>
        <v>0</v>
      </c>
      <c r="SR135" s="242"/>
      <c r="SS135" s="203"/>
      <c r="ST135" s="234"/>
      <c r="SU135" s="189">
        <f t="shared" si="332"/>
        <v>0</v>
      </c>
      <c r="SV135" s="242"/>
      <c r="SW135" s="203"/>
      <c r="SX135" s="234"/>
      <c r="SY135" s="189">
        <f t="shared" si="333"/>
        <v>0</v>
      </c>
      <c r="SZ135" s="242"/>
      <c r="TA135" s="203"/>
      <c r="TB135" s="234"/>
      <c r="TC135" s="189">
        <f t="shared" si="334"/>
        <v>0</v>
      </c>
      <c r="TD135" s="242"/>
      <c r="TE135" s="204">
        <f t="shared" si="412"/>
        <v>1</v>
      </c>
      <c r="TF135" s="205">
        <f t="shared" si="413"/>
        <v>3.8461538461538464E-2</v>
      </c>
      <c r="TG135" s="123"/>
      <c r="TH135" s="204">
        <f t="shared" si="414"/>
        <v>0</v>
      </c>
      <c r="TI135" s="205">
        <f t="shared" si="415"/>
        <v>0</v>
      </c>
      <c r="TJ135" s="124"/>
      <c r="TK135" s="204">
        <f t="shared" si="416"/>
        <v>0</v>
      </c>
      <c r="TL135" s="205">
        <f t="shared" si="417"/>
        <v>0</v>
      </c>
      <c r="TM135" s="124"/>
      <c r="TN135" s="204">
        <f t="shared" si="418"/>
        <v>1</v>
      </c>
      <c r="TO135" s="205">
        <f t="shared" si="419"/>
        <v>1.2658227848101266E-2</v>
      </c>
    </row>
    <row r="136" spans="1:535" ht="28.5" hidden="1" x14ac:dyDescent="0.45">
      <c r="A136" s="207">
        <v>132</v>
      </c>
      <c r="B136" s="298" t="s">
        <v>418</v>
      </c>
      <c r="C136" s="222" t="s">
        <v>122</v>
      </c>
      <c r="D136" s="211">
        <v>0</v>
      </c>
      <c r="E136" s="137"/>
      <c r="F136" s="137"/>
      <c r="G136" s="211">
        <f t="shared" si="335"/>
        <v>0</v>
      </c>
      <c r="H136" s="137"/>
      <c r="I136" s="137"/>
      <c r="J136" s="137"/>
      <c r="K136" s="211">
        <v>0</v>
      </c>
      <c r="L136" s="137"/>
      <c r="M136" s="137"/>
      <c r="N136" s="137"/>
      <c r="O136" s="211">
        <v>0</v>
      </c>
      <c r="CB136" s="206"/>
      <c r="CC136" s="206"/>
      <c r="CD136" s="206"/>
      <c r="CE136" s="206"/>
      <c r="EH136" t="s">
        <v>191</v>
      </c>
      <c r="FT136" s="137"/>
      <c r="FU136" s="137"/>
      <c r="FV136" s="182">
        <v>0</v>
      </c>
      <c r="FW136" s="137"/>
      <c r="FX136" s="378">
        <v>10</v>
      </c>
      <c r="FY136" s="137"/>
      <c r="FZ136" s="182">
        <f t="shared" si="365"/>
        <v>10</v>
      </c>
      <c r="GA136" s="378"/>
      <c r="GB136" s="138">
        <v>10</v>
      </c>
      <c r="GC136" s="182">
        <f t="shared" si="340"/>
        <v>0</v>
      </c>
      <c r="GD136" s="378"/>
      <c r="GE136" s="138"/>
      <c r="GF136" s="188">
        <f t="shared" si="341"/>
        <v>0</v>
      </c>
      <c r="GG136" s="137"/>
      <c r="GH136" s="378"/>
      <c r="GI136" s="138"/>
      <c r="GJ136" s="188">
        <f t="shared" si="420"/>
        <v>0</v>
      </c>
      <c r="GK136" s="137"/>
      <c r="GL136" s="378"/>
      <c r="GM136" s="138"/>
      <c r="GN136" s="182">
        <f t="shared" si="421"/>
        <v>0</v>
      </c>
      <c r="GO136" s="378"/>
      <c r="GP136" s="138"/>
      <c r="GQ136" s="182">
        <f t="shared" si="366"/>
        <v>0</v>
      </c>
      <c r="GR136" s="378"/>
      <c r="GS136" s="138"/>
      <c r="GT136" s="182">
        <f t="shared" si="367"/>
        <v>0</v>
      </c>
      <c r="GU136" s="231"/>
      <c r="GV136" s="231"/>
      <c r="GW136" s="182">
        <f t="shared" si="368"/>
        <v>0</v>
      </c>
      <c r="GX136" s="231"/>
      <c r="GY136" s="231"/>
      <c r="GZ136" s="182">
        <f t="shared" si="369"/>
        <v>0</v>
      </c>
      <c r="HA136" s="138"/>
      <c r="HB136" s="231"/>
      <c r="HC136" s="182">
        <f t="shared" si="370"/>
        <v>0</v>
      </c>
      <c r="HD136" s="138"/>
      <c r="HE136" s="231"/>
      <c r="HF136" s="182">
        <f t="shared" si="371"/>
        <v>0</v>
      </c>
      <c r="HG136" s="231"/>
      <c r="HH136" s="231"/>
      <c r="HI136" s="182">
        <f t="shared" si="342"/>
        <v>0</v>
      </c>
      <c r="HJ136" s="231"/>
      <c r="HK136" s="231"/>
      <c r="HL136" s="182">
        <f t="shared" si="343"/>
        <v>0</v>
      </c>
      <c r="HM136" s="137"/>
      <c r="HN136" s="231"/>
      <c r="HO136" s="231"/>
      <c r="HP136" s="182">
        <f t="shared" si="372"/>
        <v>0</v>
      </c>
      <c r="HQ136" s="231"/>
      <c r="HR136" s="231"/>
      <c r="HS136" s="231"/>
      <c r="HT136" s="182">
        <f t="shared" si="373"/>
        <v>0</v>
      </c>
      <c r="HU136" s="231"/>
      <c r="HV136" s="231"/>
      <c r="HW136" s="231"/>
      <c r="HX136" s="182">
        <f t="shared" si="374"/>
        <v>0</v>
      </c>
      <c r="HY136" s="231"/>
      <c r="HZ136" s="231"/>
      <c r="IA136" s="182">
        <f t="shared" si="375"/>
        <v>0</v>
      </c>
      <c r="IB136" s="231"/>
      <c r="IC136" s="231"/>
      <c r="ID136" s="182">
        <f t="shared" si="376"/>
        <v>0</v>
      </c>
      <c r="IE136" s="138"/>
      <c r="IF136" s="138"/>
      <c r="IG136" s="175">
        <f t="shared" si="377"/>
        <v>0</v>
      </c>
      <c r="IH136" s="137"/>
      <c r="II136" s="138"/>
      <c r="IJ136" s="138"/>
      <c r="IK136" s="175">
        <f t="shared" si="378"/>
        <v>0</v>
      </c>
      <c r="IL136" s="137"/>
      <c r="IM136" s="231"/>
      <c r="IN136" s="231"/>
      <c r="IO136" s="182">
        <f t="shared" si="379"/>
        <v>0</v>
      </c>
      <c r="IP136" s="231"/>
      <c r="IQ136" s="231"/>
      <c r="IR136" s="182">
        <f t="shared" si="344"/>
        <v>0</v>
      </c>
      <c r="IS136" s="231"/>
      <c r="IT136" s="231"/>
      <c r="IU136" s="182">
        <f t="shared" si="345"/>
        <v>0</v>
      </c>
      <c r="IV136" s="231"/>
      <c r="IW136" s="231"/>
      <c r="IX136" s="182">
        <f t="shared" si="346"/>
        <v>0</v>
      </c>
      <c r="IY136" s="234"/>
      <c r="IZ136" s="234"/>
      <c r="JA136" s="189">
        <f t="shared" si="347"/>
        <v>0</v>
      </c>
      <c r="JB136" s="234"/>
      <c r="JC136" s="234"/>
      <c r="JD136" s="189">
        <f t="shared" si="380"/>
        <v>0</v>
      </c>
      <c r="JE136" s="234"/>
      <c r="JF136" s="234"/>
      <c r="JG136" s="189">
        <f t="shared" si="381"/>
        <v>0</v>
      </c>
      <c r="JH136" s="141"/>
      <c r="JI136" s="141"/>
      <c r="JJ136" s="190">
        <f t="shared" si="382"/>
        <v>0</v>
      </c>
      <c r="JK136" s="137"/>
      <c r="JL136" s="141"/>
      <c r="JM136" s="141"/>
      <c r="JN136" s="190">
        <f t="shared" si="383"/>
        <v>0</v>
      </c>
      <c r="JO136" s="137"/>
      <c r="JP136" s="235"/>
      <c r="JQ136" s="235"/>
      <c r="JR136" s="191">
        <f t="shared" si="384"/>
        <v>0</v>
      </c>
      <c r="JS136" s="155"/>
      <c r="JT136" s="236"/>
      <c r="JU136" s="236"/>
      <c r="JV136" s="194">
        <f t="shared" si="385"/>
        <v>0</v>
      </c>
      <c r="JW136" s="235"/>
      <c r="JX136" s="235"/>
      <c r="JY136" s="194">
        <f t="shared" si="386"/>
        <v>0</v>
      </c>
      <c r="JZ136" s="138"/>
      <c r="KA136" s="138"/>
      <c r="KB136" s="190">
        <f t="shared" si="387"/>
        <v>0</v>
      </c>
      <c r="KC136" s="155"/>
      <c r="KD136" s="138"/>
      <c r="KE136" s="138"/>
      <c r="KF136" s="190">
        <f t="shared" si="388"/>
        <v>0</v>
      </c>
      <c r="KG136" s="234"/>
      <c r="KH136" s="234"/>
      <c r="KI136" s="191">
        <f t="shared" si="389"/>
        <v>0</v>
      </c>
      <c r="KJ136" s="155"/>
      <c r="KK136" s="234"/>
      <c r="KL136" s="234"/>
      <c r="KM136" s="191">
        <f t="shared" si="390"/>
        <v>0</v>
      </c>
      <c r="KN136" s="155"/>
      <c r="KO136" s="234"/>
      <c r="KP136" s="234"/>
      <c r="KQ136" s="191">
        <f t="shared" si="391"/>
        <v>0</v>
      </c>
      <c r="KR136" s="138"/>
      <c r="KS136" s="138"/>
      <c r="KT136" s="174">
        <f t="shared" si="392"/>
        <v>0</v>
      </c>
      <c r="KU136" s="138"/>
      <c r="KV136" s="138"/>
      <c r="KW136" s="138"/>
      <c r="KX136" s="194">
        <f t="shared" si="393"/>
        <v>0</v>
      </c>
      <c r="KY136" s="236"/>
      <c r="KZ136" s="236"/>
      <c r="LA136" s="236"/>
      <c r="LB136" s="194">
        <f t="shared" si="394"/>
        <v>0</v>
      </c>
      <c r="LC136" s="236"/>
      <c r="LD136" s="236"/>
      <c r="LE136" s="194">
        <f t="shared" si="348"/>
        <v>0</v>
      </c>
      <c r="LF136" s="138"/>
      <c r="LG136" s="138"/>
      <c r="LH136" s="174">
        <f t="shared" si="349"/>
        <v>0</v>
      </c>
      <c r="LI136" s="237"/>
      <c r="LJ136" s="237"/>
      <c r="LK136" s="196">
        <f t="shared" si="395"/>
        <v>0</v>
      </c>
      <c r="LL136" s="138"/>
      <c r="LM136" s="138"/>
      <c r="LN136" s="138"/>
      <c r="LO136" s="174">
        <f t="shared" si="396"/>
        <v>0</v>
      </c>
      <c r="LP136" s="138"/>
      <c r="LQ136" s="138"/>
      <c r="LR136" s="138"/>
      <c r="LS136" s="174">
        <f t="shared" si="397"/>
        <v>0</v>
      </c>
      <c r="LT136" s="238"/>
      <c r="LU136" s="138"/>
      <c r="LV136" s="138"/>
      <c r="LW136" s="174">
        <f t="shared" si="398"/>
        <v>0</v>
      </c>
      <c r="LX136" s="238"/>
      <c r="LY136" s="138"/>
      <c r="LZ136" s="138"/>
      <c r="MA136" s="174">
        <f t="shared" si="399"/>
        <v>0</v>
      </c>
      <c r="MB136" s="238"/>
      <c r="MC136" s="138"/>
      <c r="MD136" s="138"/>
      <c r="ME136" s="174">
        <f t="shared" si="400"/>
        <v>0</v>
      </c>
      <c r="MF136" s="238"/>
      <c r="MG136" s="231"/>
      <c r="MH136" s="231"/>
      <c r="MI136" s="182">
        <f t="shared" si="401"/>
        <v>0</v>
      </c>
      <c r="MJ136" s="239"/>
      <c r="MK136" s="231"/>
      <c r="ML136" s="231"/>
      <c r="MM136" s="182">
        <f t="shared" si="402"/>
        <v>0</v>
      </c>
      <c r="MN136" s="239"/>
      <c r="MO136" s="138"/>
      <c r="MP136" s="138"/>
      <c r="MQ136" s="174">
        <f t="shared" si="403"/>
        <v>0</v>
      </c>
      <c r="MR136" s="238"/>
      <c r="MS136" s="138"/>
      <c r="MT136" s="138"/>
      <c r="MU136" s="174">
        <f t="shared" si="404"/>
        <v>0</v>
      </c>
      <c r="MV136" s="238"/>
      <c r="MW136" s="138"/>
      <c r="MX136" s="138"/>
      <c r="MY136" s="174">
        <f t="shared" si="405"/>
        <v>0</v>
      </c>
      <c r="MZ136" s="238"/>
      <c r="NA136" s="240"/>
      <c r="NB136" s="240"/>
      <c r="NC136" s="201">
        <f t="shared" si="422"/>
        <v>0</v>
      </c>
      <c r="ND136" s="241"/>
      <c r="NE136" s="240"/>
      <c r="NF136" s="240"/>
      <c r="NG136" s="201">
        <f t="shared" si="324"/>
        <v>0</v>
      </c>
      <c r="NH136" s="241"/>
      <c r="NI136" s="240"/>
      <c r="NJ136" s="240"/>
      <c r="NK136" s="201">
        <f t="shared" si="325"/>
        <v>0</v>
      </c>
      <c r="NL136" s="241"/>
      <c r="NM136" s="240"/>
      <c r="NN136" s="240"/>
      <c r="NO136" s="201">
        <f t="shared" si="326"/>
        <v>0</v>
      </c>
      <c r="NP136" s="241"/>
      <c r="NQ136" s="234"/>
      <c r="NR136" s="234"/>
      <c r="NS136" s="189">
        <f t="shared" si="327"/>
        <v>0</v>
      </c>
      <c r="NT136" s="242"/>
      <c r="NU136" s="234"/>
      <c r="NV136" s="234"/>
      <c r="NW136" s="189">
        <f t="shared" si="406"/>
        <v>0</v>
      </c>
      <c r="NX136" s="242"/>
      <c r="NY136" s="234"/>
      <c r="NZ136" s="234"/>
      <c r="OA136" s="189">
        <f t="shared" si="407"/>
        <v>0</v>
      </c>
      <c r="OB136" s="242"/>
      <c r="OC136" s="234"/>
      <c r="OD136" s="234"/>
      <c r="OE136" s="189">
        <f t="shared" si="408"/>
        <v>0</v>
      </c>
      <c r="OF136" s="242"/>
      <c r="OG136" s="234"/>
      <c r="OH136" s="234"/>
      <c r="OI136" s="189">
        <f t="shared" si="409"/>
        <v>0</v>
      </c>
      <c r="OJ136" s="242"/>
      <c r="OK136" s="234"/>
      <c r="OL136" s="234"/>
      <c r="OM136" s="189">
        <f t="shared" si="410"/>
        <v>0</v>
      </c>
      <c r="ON136" s="242"/>
      <c r="OO136" s="234"/>
      <c r="OP136" s="234"/>
      <c r="OQ136" s="189">
        <f t="shared" si="423"/>
        <v>0</v>
      </c>
      <c r="OR136" s="242"/>
      <c r="OS136" s="234"/>
      <c r="OT136" s="234"/>
      <c r="OU136" s="189">
        <f t="shared" si="301"/>
        <v>0</v>
      </c>
      <c r="OV136" s="242"/>
      <c r="OW136" s="234"/>
      <c r="OX136" s="234"/>
      <c r="OY136" s="189">
        <f t="shared" si="302"/>
        <v>0</v>
      </c>
      <c r="OZ136" s="242"/>
      <c r="PA136" s="234"/>
      <c r="PB136" s="234"/>
      <c r="PC136" s="189">
        <f t="shared" si="303"/>
        <v>0</v>
      </c>
      <c r="PD136" s="242"/>
      <c r="PE136" s="234"/>
      <c r="PF136" s="234"/>
      <c r="PG136" s="189">
        <f t="shared" si="304"/>
        <v>0</v>
      </c>
      <c r="PH136" s="242"/>
      <c r="PI136" s="234"/>
      <c r="PJ136" s="234"/>
      <c r="PK136" s="189">
        <f t="shared" si="305"/>
        <v>0</v>
      </c>
      <c r="PL136" s="242"/>
      <c r="PM136" s="234"/>
      <c r="PN136" s="234"/>
      <c r="PO136" s="189">
        <f t="shared" si="306"/>
        <v>0</v>
      </c>
      <c r="PP136" s="242"/>
      <c r="PQ136" s="234"/>
      <c r="PR136" s="234"/>
      <c r="PS136" s="189">
        <f t="shared" si="307"/>
        <v>0</v>
      </c>
      <c r="PT136" s="242"/>
      <c r="PU136" s="234"/>
      <c r="PV136" s="234"/>
      <c r="PW136" s="189">
        <f t="shared" si="308"/>
        <v>0</v>
      </c>
      <c r="PX136" s="242"/>
      <c r="PY136" s="234"/>
      <c r="PZ136" s="234"/>
      <c r="QA136" s="189">
        <f t="shared" si="309"/>
        <v>0</v>
      </c>
      <c r="QB136" s="242"/>
      <c r="QC136" s="234"/>
      <c r="QD136" s="234"/>
      <c r="QE136" s="189">
        <f t="shared" si="310"/>
        <v>0</v>
      </c>
      <c r="QF136" s="242"/>
      <c r="QG136" s="234"/>
      <c r="QH136" s="234"/>
      <c r="QI136" s="189">
        <f t="shared" si="311"/>
        <v>0</v>
      </c>
      <c r="QJ136" s="242"/>
      <c r="QK136" s="234"/>
      <c r="QL136" s="234"/>
      <c r="QM136" s="189">
        <f t="shared" si="312"/>
        <v>0</v>
      </c>
      <c r="QN136" s="242"/>
      <c r="QO136" s="234"/>
      <c r="QP136" s="234"/>
      <c r="QQ136" s="189">
        <f t="shared" si="313"/>
        <v>0</v>
      </c>
      <c r="QR136" s="242"/>
      <c r="QS136" s="203"/>
      <c r="QT136" s="234"/>
      <c r="QU136" s="189">
        <f t="shared" si="314"/>
        <v>0</v>
      </c>
      <c r="QV136" s="242"/>
      <c r="QW136" s="203"/>
      <c r="QX136" s="234"/>
      <c r="QY136" s="189">
        <f t="shared" si="315"/>
        <v>0</v>
      </c>
      <c r="QZ136" s="242"/>
      <c r="RA136" s="203"/>
      <c r="RB136" s="234"/>
      <c r="RC136" s="189">
        <f t="shared" si="316"/>
        <v>0</v>
      </c>
      <c r="RD136" s="242"/>
      <c r="RE136" s="203"/>
      <c r="RF136" s="234"/>
      <c r="RG136" s="189">
        <f t="shared" si="317"/>
        <v>0</v>
      </c>
      <c r="RH136" s="242"/>
      <c r="RI136" s="203"/>
      <c r="RJ136" s="234"/>
      <c r="RK136" s="189">
        <f t="shared" si="318"/>
        <v>0</v>
      </c>
      <c r="RL136" s="242"/>
      <c r="RM136" s="203"/>
      <c r="RN136" s="234"/>
      <c r="RO136" s="189">
        <f t="shared" si="319"/>
        <v>0</v>
      </c>
      <c r="RP136" s="242"/>
      <c r="RQ136" s="203"/>
      <c r="RR136" s="234"/>
      <c r="RS136" s="189">
        <f t="shared" si="320"/>
        <v>0</v>
      </c>
      <c r="RT136" s="242"/>
      <c r="RU136" s="203"/>
      <c r="RV136" s="234"/>
      <c r="RW136" s="189">
        <f t="shared" si="321"/>
        <v>0</v>
      </c>
      <c r="RX136" s="242"/>
      <c r="RY136" s="203"/>
      <c r="RZ136" s="234"/>
      <c r="SA136" s="189">
        <f t="shared" si="411"/>
        <v>0</v>
      </c>
      <c r="SB136" s="242"/>
      <c r="SC136" s="203"/>
      <c r="SD136" s="234"/>
      <c r="SE136" s="189">
        <f t="shared" si="328"/>
        <v>0</v>
      </c>
      <c r="SF136" s="242"/>
      <c r="SG136" s="203"/>
      <c r="SH136" s="234"/>
      <c r="SI136" s="189">
        <f t="shared" si="329"/>
        <v>0</v>
      </c>
      <c r="SJ136" s="242"/>
      <c r="SK136" s="203"/>
      <c r="SL136" s="234"/>
      <c r="SM136" s="189">
        <f t="shared" si="330"/>
        <v>0</v>
      </c>
      <c r="SN136" s="242"/>
      <c r="SO136" s="203"/>
      <c r="SP136" s="234"/>
      <c r="SQ136" s="189">
        <f t="shared" si="331"/>
        <v>0</v>
      </c>
      <c r="SR136" s="242"/>
      <c r="SS136" s="203"/>
      <c r="ST136" s="234"/>
      <c r="SU136" s="189">
        <f t="shared" si="332"/>
        <v>0</v>
      </c>
      <c r="SV136" s="242"/>
      <c r="SW136" s="203"/>
      <c r="SX136" s="234"/>
      <c r="SY136" s="189">
        <f t="shared" si="333"/>
        <v>0</v>
      </c>
      <c r="SZ136" s="242"/>
      <c r="TA136" s="203"/>
      <c r="TB136" s="234"/>
      <c r="TC136" s="189">
        <f t="shared" si="334"/>
        <v>0</v>
      </c>
      <c r="TD136" s="242"/>
      <c r="TE136" s="204">
        <f t="shared" si="412"/>
        <v>10</v>
      </c>
      <c r="TF136" s="205">
        <f t="shared" si="413"/>
        <v>0.38461538461538464</v>
      </c>
      <c r="TG136" s="123"/>
      <c r="TH136" s="204">
        <f t="shared" si="414"/>
        <v>0</v>
      </c>
      <c r="TI136" s="205">
        <f t="shared" si="415"/>
        <v>0</v>
      </c>
      <c r="TJ136" s="124"/>
      <c r="TK136" s="204">
        <f t="shared" si="416"/>
        <v>0</v>
      </c>
      <c r="TL136" s="205">
        <f t="shared" si="417"/>
        <v>0</v>
      </c>
      <c r="TM136" s="124"/>
      <c r="TN136" s="204">
        <f t="shared" si="418"/>
        <v>10</v>
      </c>
      <c r="TO136" s="205">
        <f t="shared" si="419"/>
        <v>0.12658227848101267</v>
      </c>
    </row>
    <row r="137" spans="1:535" ht="28.5" hidden="1" x14ac:dyDescent="0.45">
      <c r="A137" s="207">
        <v>133</v>
      </c>
      <c r="B137" s="379" t="s">
        <v>419</v>
      </c>
      <c r="C137" s="380" t="s">
        <v>122</v>
      </c>
      <c r="D137" s="211">
        <v>0</v>
      </c>
      <c r="E137" s="137"/>
      <c r="F137" s="137"/>
      <c r="G137" s="211">
        <f t="shared" si="335"/>
        <v>0</v>
      </c>
      <c r="H137" s="137"/>
      <c r="I137" s="137"/>
      <c r="J137" s="137"/>
      <c r="K137" s="211">
        <v>0</v>
      </c>
      <c r="L137" s="137"/>
      <c r="M137" s="137"/>
      <c r="N137" s="137"/>
      <c r="O137" s="211">
        <v>0</v>
      </c>
      <c r="CB137" s="206"/>
      <c r="CC137" s="206"/>
      <c r="CD137" s="206"/>
      <c r="CE137" s="206"/>
      <c r="GF137" s="188">
        <f t="shared" si="341"/>
        <v>0</v>
      </c>
      <c r="GG137" s="137"/>
      <c r="GH137" s="138">
        <v>1</v>
      </c>
      <c r="GI137" s="141">
        <v>1</v>
      </c>
      <c r="GJ137" s="188">
        <f t="shared" si="420"/>
        <v>0</v>
      </c>
      <c r="GK137" s="137"/>
      <c r="GL137" s="138"/>
      <c r="GM137" s="141"/>
      <c r="GN137" s="182">
        <f t="shared" si="421"/>
        <v>0</v>
      </c>
      <c r="GO137" s="138"/>
      <c r="GP137" s="141"/>
      <c r="GQ137" s="182">
        <f t="shared" si="366"/>
        <v>0</v>
      </c>
      <c r="GR137" s="138"/>
      <c r="GS137" s="141"/>
      <c r="GT137" s="182">
        <f t="shared" si="367"/>
        <v>0</v>
      </c>
      <c r="GU137" s="231"/>
      <c r="GV137" s="231"/>
      <c r="GW137" s="182">
        <f t="shared" si="368"/>
        <v>0</v>
      </c>
      <c r="GX137" s="231"/>
      <c r="GY137" s="231"/>
      <c r="GZ137" s="182">
        <f t="shared" si="369"/>
        <v>0</v>
      </c>
      <c r="HA137" s="138"/>
      <c r="HB137" s="231"/>
      <c r="HC137" s="182">
        <f t="shared" si="370"/>
        <v>0</v>
      </c>
      <c r="HD137" s="138"/>
      <c r="HE137" s="231"/>
      <c r="HF137" s="182">
        <f t="shared" si="371"/>
        <v>0</v>
      </c>
      <c r="HG137" s="231"/>
      <c r="HH137" s="231"/>
      <c r="HI137" s="182">
        <f t="shared" si="342"/>
        <v>0</v>
      </c>
      <c r="HJ137" s="231"/>
      <c r="HK137" s="231"/>
      <c r="HL137" s="182">
        <f t="shared" si="343"/>
        <v>0</v>
      </c>
      <c r="HM137" s="137"/>
      <c r="HN137" s="231"/>
      <c r="HO137" s="231"/>
      <c r="HP137" s="182">
        <f t="shared" si="372"/>
        <v>0</v>
      </c>
      <c r="HQ137" s="231"/>
      <c r="HR137" s="231"/>
      <c r="HS137" s="231"/>
      <c r="HT137" s="182">
        <f t="shared" si="373"/>
        <v>0</v>
      </c>
      <c r="HU137" s="231"/>
      <c r="HV137" s="231"/>
      <c r="HW137" s="231"/>
      <c r="HX137" s="182">
        <f t="shared" si="374"/>
        <v>0</v>
      </c>
      <c r="HY137" s="231"/>
      <c r="HZ137" s="231"/>
      <c r="IA137" s="182">
        <f t="shared" si="375"/>
        <v>0</v>
      </c>
      <c r="IB137" s="231"/>
      <c r="IC137" s="231"/>
      <c r="ID137" s="182">
        <f t="shared" si="376"/>
        <v>0</v>
      </c>
      <c r="IE137" s="138"/>
      <c r="IF137" s="138"/>
      <c r="IG137" s="175">
        <f t="shared" si="377"/>
        <v>0</v>
      </c>
      <c r="IH137" s="137"/>
      <c r="II137" s="138"/>
      <c r="IJ137" s="138"/>
      <c r="IK137" s="175">
        <f t="shared" si="378"/>
        <v>0</v>
      </c>
      <c r="IL137" s="137"/>
      <c r="IM137" s="231"/>
      <c r="IN137" s="231"/>
      <c r="IO137" s="182">
        <f t="shared" si="379"/>
        <v>0</v>
      </c>
      <c r="IP137" s="231"/>
      <c r="IQ137" s="231"/>
      <c r="IR137" s="182">
        <f t="shared" si="344"/>
        <v>0</v>
      </c>
      <c r="IS137" s="231"/>
      <c r="IT137" s="231"/>
      <c r="IU137" s="182">
        <f t="shared" si="345"/>
        <v>0</v>
      </c>
      <c r="IV137" s="231"/>
      <c r="IW137" s="231"/>
      <c r="IX137" s="182">
        <f t="shared" si="346"/>
        <v>0</v>
      </c>
      <c r="IY137" s="234"/>
      <c r="IZ137" s="234"/>
      <c r="JA137" s="189">
        <f t="shared" si="347"/>
        <v>0</v>
      </c>
      <c r="JB137" s="234"/>
      <c r="JC137" s="234"/>
      <c r="JD137" s="189">
        <f t="shared" si="380"/>
        <v>0</v>
      </c>
      <c r="JE137" s="234"/>
      <c r="JF137" s="234"/>
      <c r="JG137" s="189">
        <f t="shared" si="381"/>
        <v>0</v>
      </c>
      <c r="JH137" s="141"/>
      <c r="JI137" s="141"/>
      <c r="JJ137" s="190">
        <f t="shared" si="382"/>
        <v>0</v>
      </c>
      <c r="JK137" s="137"/>
      <c r="JL137" s="141"/>
      <c r="JM137" s="141"/>
      <c r="JN137" s="190">
        <f t="shared" si="383"/>
        <v>0</v>
      </c>
      <c r="JO137" s="137"/>
      <c r="JP137" s="235"/>
      <c r="JQ137" s="235"/>
      <c r="JR137" s="191">
        <f t="shared" si="384"/>
        <v>0</v>
      </c>
      <c r="JS137" s="155"/>
      <c r="JT137" s="236"/>
      <c r="JU137" s="236"/>
      <c r="JV137" s="194">
        <f t="shared" si="385"/>
        <v>0</v>
      </c>
      <c r="JW137" s="235"/>
      <c r="JX137" s="235"/>
      <c r="JY137" s="194">
        <f t="shared" si="386"/>
        <v>0</v>
      </c>
      <c r="JZ137" s="138"/>
      <c r="KA137" s="138"/>
      <c r="KB137" s="190">
        <f t="shared" si="387"/>
        <v>0</v>
      </c>
      <c r="KC137" s="155"/>
      <c r="KD137" s="138"/>
      <c r="KE137" s="138"/>
      <c r="KF137" s="190">
        <f t="shared" si="388"/>
        <v>0</v>
      </c>
      <c r="KG137" s="234"/>
      <c r="KH137" s="234"/>
      <c r="KI137" s="191">
        <f t="shared" si="389"/>
        <v>0</v>
      </c>
      <c r="KJ137" s="155"/>
      <c r="KK137" s="234"/>
      <c r="KL137" s="234"/>
      <c r="KM137" s="191">
        <f t="shared" si="390"/>
        <v>0</v>
      </c>
      <c r="KN137" s="155"/>
      <c r="KO137" s="234"/>
      <c r="KP137" s="234"/>
      <c r="KQ137" s="191">
        <f t="shared" si="391"/>
        <v>0</v>
      </c>
      <c r="KR137" s="138"/>
      <c r="KS137" s="138"/>
      <c r="KT137" s="174">
        <f t="shared" si="392"/>
        <v>0</v>
      </c>
      <c r="KU137" s="138"/>
      <c r="KV137" s="138"/>
      <c r="KW137" s="138"/>
      <c r="KX137" s="194">
        <f t="shared" si="393"/>
        <v>0</v>
      </c>
      <c r="KY137" s="236"/>
      <c r="KZ137" s="236"/>
      <c r="LA137" s="236"/>
      <c r="LB137" s="194">
        <f t="shared" si="394"/>
        <v>0</v>
      </c>
      <c r="LC137" s="236"/>
      <c r="LD137" s="236"/>
      <c r="LE137" s="194">
        <f t="shared" si="348"/>
        <v>0</v>
      </c>
      <c r="LF137" s="138"/>
      <c r="LG137" s="138"/>
      <c r="LH137" s="174">
        <f t="shared" si="349"/>
        <v>0</v>
      </c>
      <c r="LI137" s="237"/>
      <c r="LJ137" s="237"/>
      <c r="LK137" s="196">
        <f t="shared" si="395"/>
        <v>0</v>
      </c>
      <c r="LL137" s="138"/>
      <c r="LM137" s="138"/>
      <c r="LN137" s="138"/>
      <c r="LO137" s="174">
        <f t="shared" si="396"/>
        <v>0</v>
      </c>
      <c r="LP137" s="138"/>
      <c r="LQ137" s="138"/>
      <c r="LR137" s="138"/>
      <c r="LS137" s="174">
        <f t="shared" si="397"/>
        <v>0</v>
      </c>
      <c r="LT137" s="238"/>
      <c r="LU137" s="138"/>
      <c r="LV137" s="138"/>
      <c r="LW137" s="174">
        <f t="shared" si="398"/>
        <v>0</v>
      </c>
      <c r="LX137" s="238"/>
      <c r="LY137" s="138"/>
      <c r="LZ137" s="138"/>
      <c r="MA137" s="174">
        <f t="shared" si="399"/>
        <v>0</v>
      </c>
      <c r="MB137" s="238"/>
      <c r="MC137" s="138"/>
      <c r="MD137" s="138"/>
      <c r="ME137" s="174">
        <f t="shared" si="400"/>
        <v>0</v>
      </c>
      <c r="MF137" s="238"/>
      <c r="MG137" s="231"/>
      <c r="MH137" s="231"/>
      <c r="MI137" s="182">
        <f t="shared" si="401"/>
        <v>0</v>
      </c>
      <c r="MJ137" s="239"/>
      <c r="MK137" s="231"/>
      <c r="ML137" s="231"/>
      <c r="MM137" s="182">
        <f t="shared" si="402"/>
        <v>0</v>
      </c>
      <c r="MN137" s="239"/>
      <c r="MO137" s="138"/>
      <c r="MP137" s="138"/>
      <c r="MQ137" s="174">
        <f t="shared" si="403"/>
        <v>0</v>
      </c>
      <c r="MR137" s="238"/>
      <c r="MS137" s="138"/>
      <c r="MT137" s="138"/>
      <c r="MU137" s="174">
        <f t="shared" si="404"/>
        <v>0</v>
      </c>
      <c r="MV137" s="238"/>
      <c r="MW137" s="138"/>
      <c r="MX137" s="138"/>
      <c r="MY137" s="174">
        <f t="shared" si="405"/>
        <v>0</v>
      </c>
      <c r="MZ137" s="238"/>
      <c r="NA137" s="240"/>
      <c r="NB137" s="240"/>
      <c r="NC137" s="201">
        <f t="shared" si="422"/>
        <v>0</v>
      </c>
      <c r="ND137" s="241"/>
      <c r="NE137" s="240"/>
      <c r="NF137" s="240"/>
      <c r="NG137" s="201">
        <f t="shared" si="324"/>
        <v>0</v>
      </c>
      <c r="NH137" s="241"/>
      <c r="NI137" s="240"/>
      <c r="NJ137" s="240"/>
      <c r="NK137" s="201">
        <f t="shared" si="325"/>
        <v>0</v>
      </c>
      <c r="NL137" s="241"/>
      <c r="NM137" s="240"/>
      <c r="NN137" s="240"/>
      <c r="NO137" s="201">
        <f t="shared" si="326"/>
        <v>0</v>
      </c>
      <c r="NP137" s="241"/>
      <c r="NQ137" s="234"/>
      <c r="NR137" s="234"/>
      <c r="NS137" s="189">
        <f t="shared" si="327"/>
        <v>0</v>
      </c>
      <c r="NT137" s="242"/>
      <c r="NU137" s="234"/>
      <c r="NV137" s="234"/>
      <c r="NW137" s="189">
        <f t="shared" si="406"/>
        <v>0</v>
      </c>
      <c r="NX137" s="242"/>
      <c r="NY137" s="234"/>
      <c r="NZ137" s="234"/>
      <c r="OA137" s="189">
        <f t="shared" si="407"/>
        <v>0</v>
      </c>
      <c r="OB137" s="242"/>
      <c r="OC137" s="234"/>
      <c r="OD137" s="234"/>
      <c r="OE137" s="189">
        <f t="shared" si="408"/>
        <v>0</v>
      </c>
      <c r="OF137" s="242"/>
      <c r="OG137" s="234"/>
      <c r="OH137" s="234"/>
      <c r="OI137" s="189">
        <f t="shared" si="409"/>
        <v>0</v>
      </c>
      <c r="OJ137" s="242"/>
      <c r="OK137" s="234"/>
      <c r="OL137" s="234"/>
      <c r="OM137" s="189">
        <f t="shared" si="410"/>
        <v>0</v>
      </c>
      <c r="ON137" s="242"/>
      <c r="OO137" s="234"/>
      <c r="OP137" s="234"/>
      <c r="OQ137" s="189">
        <f t="shared" si="423"/>
        <v>0</v>
      </c>
      <c r="OR137" s="242"/>
      <c r="OS137" s="234"/>
      <c r="OT137" s="234"/>
      <c r="OU137" s="189">
        <f t="shared" si="301"/>
        <v>0</v>
      </c>
      <c r="OV137" s="242"/>
      <c r="OW137" s="234"/>
      <c r="OX137" s="234"/>
      <c r="OY137" s="189">
        <f t="shared" si="302"/>
        <v>0</v>
      </c>
      <c r="OZ137" s="242"/>
      <c r="PA137" s="234"/>
      <c r="PB137" s="234"/>
      <c r="PC137" s="189">
        <f t="shared" si="303"/>
        <v>0</v>
      </c>
      <c r="PD137" s="242"/>
      <c r="PE137" s="234"/>
      <c r="PF137" s="234"/>
      <c r="PG137" s="189">
        <f t="shared" si="304"/>
        <v>0</v>
      </c>
      <c r="PH137" s="242"/>
      <c r="PI137" s="234"/>
      <c r="PJ137" s="234"/>
      <c r="PK137" s="189">
        <f t="shared" si="305"/>
        <v>0</v>
      </c>
      <c r="PL137" s="242"/>
      <c r="PM137" s="234"/>
      <c r="PN137" s="234"/>
      <c r="PO137" s="189">
        <f t="shared" si="306"/>
        <v>0</v>
      </c>
      <c r="PP137" s="242"/>
      <c r="PQ137" s="234"/>
      <c r="PR137" s="234"/>
      <c r="PS137" s="189">
        <f t="shared" si="307"/>
        <v>0</v>
      </c>
      <c r="PT137" s="242"/>
      <c r="PU137" s="234"/>
      <c r="PV137" s="234"/>
      <c r="PW137" s="189">
        <f t="shared" si="308"/>
        <v>0</v>
      </c>
      <c r="PX137" s="242"/>
      <c r="PY137" s="234"/>
      <c r="PZ137" s="234"/>
      <c r="QA137" s="189">
        <f t="shared" si="309"/>
        <v>0</v>
      </c>
      <c r="QB137" s="242"/>
      <c r="QC137" s="234"/>
      <c r="QD137" s="234"/>
      <c r="QE137" s="189">
        <f t="shared" si="310"/>
        <v>0</v>
      </c>
      <c r="QF137" s="242"/>
      <c r="QG137" s="234"/>
      <c r="QH137" s="234"/>
      <c r="QI137" s="189">
        <f t="shared" si="311"/>
        <v>0</v>
      </c>
      <c r="QJ137" s="242"/>
      <c r="QK137" s="234"/>
      <c r="QL137" s="234"/>
      <c r="QM137" s="189">
        <f t="shared" si="312"/>
        <v>0</v>
      </c>
      <c r="QN137" s="242"/>
      <c r="QO137" s="234"/>
      <c r="QP137" s="234"/>
      <c r="QQ137" s="189">
        <f t="shared" si="313"/>
        <v>0</v>
      </c>
      <c r="QR137" s="242"/>
      <c r="QS137" s="203"/>
      <c r="QT137" s="234"/>
      <c r="QU137" s="189">
        <f t="shared" si="314"/>
        <v>0</v>
      </c>
      <c r="QV137" s="242"/>
      <c r="QW137" s="203"/>
      <c r="QX137" s="234"/>
      <c r="QY137" s="189">
        <f t="shared" si="315"/>
        <v>0</v>
      </c>
      <c r="QZ137" s="242"/>
      <c r="RA137" s="203"/>
      <c r="RB137" s="234"/>
      <c r="RC137" s="189">
        <f t="shared" si="316"/>
        <v>0</v>
      </c>
      <c r="RD137" s="242"/>
      <c r="RE137" s="203"/>
      <c r="RF137" s="234"/>
      <c r="RG137" s="189">
        <f t="shared" si="317"/>
        <v>0</v>
      </c>
      <c r="RH137" s="242"/>
      <c r="RI137" s="203"/>
      <c r="RJ137" s="234"/>
      <c r="RK137" s="189">
        <f t="shared" si="318"/>
        <v>0</v>
      </c>
      <c r="RL137" s="242"/>
      <c r="RM137" s="203"/>
      <c r="RN137" s="234"/>
      <c r="RO137" s="189">
        <f t="shared" si="319"/>
        <v>0</v>
      </c>
      <c r="RP137" s="242"/>
      <c r="RQ137" s="203"/>
      <c r="RR137" s="234"/>
      <c r="RS137" s="189">
        <f t="shared" si="320"/>
        <v>0</v>
      </c>
      <c r="RT137" s="242"/>
      <c r="RU137" s="203"/>
      <c r="RV137" s="234"/>
      <c r="RW137" s="189">
        <f t="shared" si="321"/>
        <v>0</v>
      </c>
      <c r="RX137" s="242"/>
      <c r="RY137" s="203"/>
      <c r="RZ137" s="234"/>
      <c r="SA137" s="189">
        <f t="shared" si="411"/>
        <v>0</v>
      </c>
      <c r="SB137" s="242"/>
      <c r="SC137" s="203"/>
      <c r="SD137" s="234"/>
      <c r="SE137" s="189">
        <f t="shared" si="328"/>
        <v>0</v>
      </c>
      <c r="SF137" s="242"/>
      <c r="SG137" s="203"/>
      <c r="SH137" s="234"/>
      <c r="SI137" s="189">
        <f t="shared" si="329"/>
        <v>0</v>
      </c>
      <c r="SJ137" s="242"/>
      <c r="SK137" s="203"/>
      <c r="SL137" s="234"/>
      <c r="SM137" s="189">
        <f t="shared" si="330"/>
        <v>0</v>
      </c>
      <c r="SN137" s="242"/>
      <c r="SO137" s="203"/>
      <c r="SP137" s="234"/>
      <c r="SQ137" s="189">
        <f t="shared" si="331"/>
        <v>0</v>
      </c>
      <c r="SR137" s="242"/>
      <c r="SS137" s="203"/>
      <c r="ST137" s="234"/>
      <c r="SU137" s="189">
        <f t="shared" si="332"/>
        <v>0</v>
      </c>
      <c r="SV137" s="242"/>
      <c r="SW137" s="203"/>
      <c r="SX137" s="234"/>
      <c r="SY137" s="189">
        <f t="shared" si="333"/>
        <v>0</v>
      </c>
      <c r="SZ137" s="242"/>
      <c r="TA137" s="203"/>
      <c r="TB137" s="234"/>
      <c r="TC137" s="189">
        <f t="shared" si="334"/>
        <v>0</v>
      </c>
      <c r="TD137" s="242"/>
      <c r="TE137" s="204">
        <f t="shared" si="412"/>
        <v>1</v>
      </c>
      <c r="TF137" s="205">
        <f t="shared" si="413"/>
        <v>3.8461538461538464E-2</v>
      </c>
      <c r="TG137" s="123"/>
      <c r="TH137" s="204">
        <f t="shared" si="414"/>
        <v>0</v>
      </c>
      <c r="TI137" s="205">
        <f t="shared" si="415"/>
        <v>0</v>
      </c>
      <c r="TJ137" s="124"/>
      <c r="TK137" s="204">
        <f t="shared" si="416"/>
        <v>0</v>
      </c>
      <c r="TL137" s="205">
        <f t="shared" si="417"/>
        <v>0</v>
      </c>
      <c r="TM137" s="124"/>
      <c r="TN137" s="204">
        <f t="shared" si="418"/>
        <v>1</v>
      </c>
      <c r="TO137" s="205">
        <f t="shared" si="419"/>
        <v>1.2658227848101266E-2</v>
      </c>
    </row>
    <row r="138" spans="1:535" ht="28.5" hidden="1" x14ac:dyDescent="0.45">
      <c r="A138" s="207">
        <v>134</v>
      </c>
      <c r="B138" s="141" t="s">
        <v>386</v>
      </c>
      <c r="C138" s="381" t="s">
        <v>122</v>
      </c>
      <c r="D138" s="211">
        <v>0</v>
      </c>
      <c r="E138" s="137"/>
      <c r="F138" s="137"/>
      <c r="G138" s="211">
        <f t="shared" si="335"/>
        <v>0</v>
      </c>
      <c r="H138" s="137"/>
      <c r="I138" s="137"/>
      <c r="J138" s="137"/>
      <c r="K138" s="211">
        <v>0</v>
      </c>
      <c r="L138" s="137"/>
      <c r="M138" s="137"/>
      <c r="N138" s="137"/>
      <c r="O138" s="211">
        <v>0</v>
      </c>
      <c r="CB138" s="206"/>
      <c r="CC138" s="206"/>
      <c r="CD138" s="206"/>
      <c r="CE138" s="206"/>
      <c r="GW138" s="182">
        <f t="shared" si="368"/>
        <v>0</v>
      </c>
      <c r="GX138" s="231">
        <v>1</v>
      </c>
      <c r="GY138" s="231">
        <v>1</v>
      </c>
      <c r="GZ138" s="182">
        <f t="shared" si="369"/>
        <v>0</v>
      </c>
      <c r="HA138" s="138"/>
      <c r="HB138" s="231"/>
      <c r="HC138" s="182">
        <f t="shared" si="370"/>
        <v>0</v>
      </c>
      <c r="HD138" s="138"/>
      <c r="HE138" s="231"/>
      <c r="HF138" s="182">
        <f t="shared" si="371"/>
        <v>0</v>
      </c>
      <c r="HG138" s="231"/>
      <c r="HH138" s="231"/>
      <c r="HI138" s="182">
        <f t="shared" si="342"/>
        <v>0</v>
      </c>
      <c r="HJ138" s="231"/>
      <c r="HK138" s="231"/>
      <c r="HL138" s="182">
        <f t="shared" si="343"/>
        <v>0</v>
      </c>
      <c r="HM138" s="137"/>
      <c r="HN138" s="231"/>
      <c r="HO138" s="231"/>
      <c r="HP138" s="182">
        <f t="shared" si="372"/>
        <v>0</v>
      </c>
      <c r="HQ138" s="231"/>
      <c r="HR138" s="231"/>
      <c r="HS138" s="231"/>
      <c r="HT138" s="182">
        <f t="shared" si="373"/>
        <v>0</v>
      </c>
      <c r="HU138" s="231"/>
      <c r="HV138" s="231"/>
      <c r="HW138" s="231"/>
      <c r="HX138" s="182">
        <f t="shared" si="374"/>
        <v>0</v>
      </c>
      <c r="HY138" s="231"/>
      <c r="HZ138" s="231"/>
      <c r="IA138" s="182">
        <f t="shared" si="375"/>
        <v>0</v>
      </c>
      <c r="IB138" s="231"/>
      <c r="IC138" s="231"/>
      <c r="ID138" s="182">
        <f t="shared" si="376"/>
        <v>0</v>
      </c>
      <c r="IE138" s="138"/>
      <c r="IF138" s="138"/>
      <c r="IG138" s="175">
        <f t="shared" si="377"/>
        <v>0</v>
      </c>
      <c r="IH138" s="137"/>
      <c r="II138" s="138"/>
      <c r="IJ138" s="138"/>
      <c r="IK138" s="175">
        <f t="shared" si="378"/>
        <v>0</v>
      </c>
      <c r="IL138" s="137"/>
      <c r="IM138" s="231"/>
      <c r="IN138" s="231"/>
      <c r="IO138" s="182">
        <f t="shared" si="379"/>
        <v>0</v>
      </c>
      <c r="IP138" s="231"/>
      <c r="IQ138" s="231"/>
      <c r="IR138" s="182">
        <f t="shared" si="344"/>
        <v>0</v>
      </c>
      <c r="IS138" s="231"/>
      <c r="IT138" s="231"/>
      <c r="IU138" s="182">
        <f t="shared" si="345"/>
        <v>0</v>
      </c>
      <c r="IV138" s="231"/>
      <c r="IW138" s="231"/>
      <c r="IX138" s="182">
        <f t="shared" si="346"/>
        <v>0</v>
      </c>
      <c r="IY138" s="234"/>
      <c r="IZ138" s="234"/>
      <c r="JA138" s="189">
        <f t="shared" si="347"/>
        <v>0</v>
      </c>
      <c r="JB138" s="234">
        <v>1</v>
      </c>
      <c r="JC138" s="234">
        <v>1</v>
      </c>
      <c r="JD138" s="189">
        <f t="shared" si="380"/>
        <v>0</v>
      </c>
      <c r="JE138" s="234"/>
      <c r="JF138" s="234"/>
      <c r="JG138" s="189">
        <f t="shared" si="381"/>
        <v>0</v>
      </c>
      <c r="JH138" s="141"/>
      <c r="JI138" s="141"/>
      <c r="JJ138" s="190">
        <f t="shared" si="382"/>
        <v>0</v>
      </c>
      <c r="JK138" s="137"/>
      <c r="JL138" s="141"/>
      <c r="JM138" s="141"/>
      <c r="JN138" s="190">
        <f t="shared" si="383"/>
        <v>0</v>
      </c>
      <c r="JO138" s="137"/>
      <c r="JP138" s="235"/>
      <c r="JQ138" s="235"/>
      <c r="JR138" s="191">
        <f t="shared" si="384"/>
        <v>0</v>
      </c>
      <c r="JS138" s="155"/>
      <c r="JT138" s="236"/>
      <c r="JU138" s="236"/>
      <c r="JV138" s="194">
        <f t="shared" si="385"/>
        <v>0</v>
      </c>
      <c r="JW138" s="235"/>
      <c r="JX138" s="235"/>
      <c r="JY138" s="194">
        <f t="shared" si="386"/>
        <v>0</v>
      </c>
      <c r="JZ138" s="138"/>
      <c r="KA138" s="138"/>
      <c r="KB138" s="190">
        <f t="shared" si="387"/>
        <v>0</v>
      </c>
      <c r="KC138" s="155"/>
      <c r="KD138" s="138"/>
      <c r="KE138" s="138"/>
      <c r="KF138" s="190">
        <f t="shared" si="388"/>
        <v>0</v>
      </c>
      <c r="KG138" s="234"/>
      <c r="KH138" s="234"/>
      <c r="KI138" s="191">
        <f t="shared" si="389"/>
        <v>0</v>
      </c>
      <c r="KJ138" s="155"/>
      <c r="KK138" s="234"/>
      <c r="KL138" s="234"/>
      <c r="KM138" s="191">
        <f t="shared" si="390"/>
        <v>0</v>
      </c>
      <c r="KN138" s="155"/>
      <c r="KO138" s="234"/>
      <c r="KP138" s="234"/>
      <c r="KQ138" s="191">
        <f t="shared" si="391"/>
        <v>0</v>
      </c>
      <c r="KR138" s="138"/>
      <c r="KS138" s="138"/>
      <c r="KT138" s="174">
        <f t="shared" si="392"/>
        <v>0</v>
      </c>
      <c r="KU138" s="138"/>
      <c r="KV138" s="138"/>
      <c r="KW138" s="138"/>
      <c r="KX138" s="194">
        <f t="shared" si="393"/>
        <v>0</v>
      </c>
      <c r="KY138" s="236"/>
      <c r="KZ138" s="236"/>
      <c r="LA138" s="236"/>
      <c r="LB138" s="194">
        <f t="shared" si="394"/>
        <v>0</v>
      </c>
      <c r="LC138" s="236"/>
      <c r="LD138" s="236"/>
      <c r="LE138" s="194">
        <f t="shared" si="348"/>
        <v>0</v>
      </c>
      <c r="LF138" s="138"/>
      <c r="LG138" s="138"/>
      <c r="LH138" s="174">
        <f t="shared" si="349"/>
        <v>0</v>
      </c>
      <c r="LI138" s="237"/>
      <c r="LJ138" s="237"/>
      <c r="LK138" s="196">
        <f t="shared" si="395"/>
        <v>0</v>
      </c>
      <c r="LL138" s="138"/>
      <c r="LM138" s="138"/>
      <c r="LN138" s="138"/>
      <c r="LO138" s="174">
        <f t="shared" si="396"/>
        <v>0</v>
      </c>
      <c r="LP138" s="138"/>
      <c r="LQ138" s="138"/>
      <c r="LR138" s="138"/>
      <c r="LS138" s="174">
        <f t="shared" si="397"/>
        <v>0</v>
      </c>
      <c r="LT138" s="238"/>
      <c r="LU138" s="138"/>
      <c r="LV138" s="138"/>
      <c r="LW138" s="174">
        <f t="shared" si="398"/>
        <v>0</v>
      </c>
      <c r="LX138" s="238"/>
      <c r="LY138" s="138"/>
      <c r="LZ138" s="138"/>
      <c r="MA138" s="174">
        <f t="shared" si="399"/>
        <v>0</v>
      </c>
      <c r="MB138" s="238"/>
      <c r="MC138" s="138"/>
      <c r="MD138" s="138"/>
      <c r="ME138" s="174">
        <f t="shared" si="400"/>
        <v>0</v>
      </c>
      <c r="MF138" s="238"/>
      <c r="MG138" s="231"/>
      <c r="MH138" s="231"/>
      <c r="MI138" s="182">
        <f t="shared" si="401"/>
        <v>0</v>
      </c>
      <c r="MJ138" s="239"/>
      <c r="MK138" s="231"/>
      <c r="ML138" s="231"/>
      <c r="MM138" s="182">
        <f t="shared" si="402"/>
        <v>0</v>
      </c>
      <c r="MN138" s="239"/>
      <c r="MO138" s="138"/>
      <c r="MP138" s="138"/>
      <c r="MQ138" s="174">
        <f t="shared" si="403"/>
        <v>0</v>
      </c>
      <c r="MR138" s="238"/>
      <c r="MS138" s="138"/>
      <c r="MT138" s="138"/>
      <c r="MU138" s="174">
        <f t="shared" si="404"/>
        <v>0</v>
      </c>
      <c r="MV138" s="238"/>
      <c r="MW138" s="138"/>
      <c r="MX138" s="138"/>
      <c r="MY138" s="174">
        <f t="shared" si="405"/>
        <v>0</v>
      </c>
      <c r="MZ138" s="238"/>
      <c r="NA138" s="240"/>
      <c r="NB138" s="240"/>
      <c r="NC138" s="201">
        <f t="shared" si="422"/>
        <v>0</v>
      </c>
      <c r="ND138" s="241"/>
      <c r="NE138" s="240"/>
      <c r="NF138" s="240"/>
      <c r="NG138" s="201">
        <f t="shared" si="324"/>
        <v>0</v>
      </c>
      <c r="NH138" s="241"/>
      <c r="NI138" s="240"/>
      <c r="NJ138" s="240"/>
      <c r="NK138" s="201">
        <f t="shared" si="325"/>
        <v>0</v>
      </c>
      <c r="NL138" s="241"/>
      <c r="NM138" s="240"/>
      <c r="NN138" s="240"/>
      <c r="NO138" s="201">
        <f t="shared" si="326"/>
        <v>0</v>
      </c>
      <c r="NP138" s="241"/>
      <c r="NQ138" s="234"/>
      <c r="NR138" s="234"/>
      <c r="NS138" s="189">
        <f t="shared" si="327"/>
        <v>0</v>
      </c>
      <c r="NT138" s="242"/>
      <c r="NU138" s="234"/>
      <c r="NV138" s="234"/>
      <c r="NW138" s="189">
        <f t="shared" si="406"/>
        <v>0</v>
      </c>
      <c r="NX138" s="242"/>
      <c r="NY138" s="234"/>
      <c r="NZ138" s="234"/>
      <c r="OA138" s="189">
        <f t="shared" si="407"/>
        <v>0</v>
      </c>
      <c r="OB138" s="242"/>
      <c r="OC138" s="234"/>
      <c r="OD138" s="234"/>
      <c r="OE138" s="189">
        <f t="shared" si="408"/>
        <v>0</v>
      </c>
      <c r="OF138" s="242"/>
      <c r="OG138" s="234"/>
      <c r="OH138" s="234"/>
      <c r="OI138" s="189">
        <f t="shared" si="409"/>
        <v>0</v>
      </c>
      <c r="OJ138" s="242"/>
      <c r="OK138" s="234"/>
      <c r="OL138" s="234"/>
      <c r="OM138" s="189">
        <f t="shared" si="410"/>
        <v>0</v>
      </c>
      <c r="ON138" s="242"/>
      <c r="OO138" s="234"/>
      <c r="OP138" s="234"/>
      <c r="OQ138" s="189">
        <f t="shared" si="423"/>
        <v>0</v>
      </c>
      <c r="OR138" s="242"/>
      <c r="OS138" s="234"/>
      <c r="OT138" s="234"/>
      <c r="OU138" s="189">
        <f t="shared" si="301"/>
        <v>0</v>
      </c>
      <c r="OV138" s="242"/>
      <c r="OW138" s="234"/>
      <c r="OX138" s="234"/>
      <c r="OY138" s="189">
        <f t="shared" si="302"/>
        <v>0</v>
      </c>
      <c r="OZ138" s="242"/>
      <c r="PA138" s="234"/>
      <c r="PB138" s="234"/>
      <c r="PC138" s="189">
        <f t="shared" si="303"/>
        <v>0</v>
      </c>
      <c r="PD138" s="242"/>
      <c r="PE138" s="234"/>
      <c r="PF138" s="234"/>
      <c r="PG138" s="189">
        <f t="shared" si="304"/>
        <v>0</v>
      </c>
      <c r="PH138" s="242"/>
      <c r="PI138" s="234"/>
      <c r="PJ138" s="234"/>
      <c r="PK138" s="189">
        <f t="shared" si="305"/>
        <v>0</v>
      </c>
      <c r="PL138" s="242"/>
      <c r="PM138" s="234"/>
      <c r="PN138" s="234"/>
      <c r="PO138" s="189">
        <f t="shared" si="306"/>
        <v>0</v>
      </c>
      <c r="PP138" s="242"/>
      <c r="PQ138" s="234"/>
      <c r="PR138" s="234"/>
      <c r="PS138" s="189">
        <f t="shared" si="307"/>
        <v>0</v>
      </c>
      <c r="PT138" s="242"/>
      <c r="PU138" s="234"/>
      <c r="PV138" s="234"/>
      <c r="PW138" s="189">
        <f t="shared" si="308"/>
        <v>0</v>
      </c>
      <c r="PX138" s="242"/>
      <c r="PY138" s="234"/>
      <c r="PZ138" s="234"/>
      <c r="QA138" s="189">
        <f t="shared" si="309"/>
        <v>0</v>
      </c>
      <c r="QB138" s="242"/>
      <c r="QC138" s="234"/>
      <c r="QD138" s="234"/>
      <c r="QE138" s="189">
        <f t="shared" si="310"/>
        <v>0</v>
      </c>
      <c r="QF138" s="242"/>
      <c r="QG138" s="234"/>
      <c r="QH138" s="234"/>
      <c r="QI138" s="189">
        <f t="shared" si="311"/>
        <v>0</v>
      </c>
      <c r="QJ138" s="242"/>
      <c r="QK138" s="234"/>
      <c r="QL138" s="234"/>
      <c r="QM138" s="189">
        <f t="shared" si="312"/>
        <v>0</v>
      </c>
      <c r="QN138" s="242"/>
      <c r="QO138" s="234"/>
      <c r="QP138" s="234"/>
      <c r="QQ138" s="189">
        <f t="shared" si="313"/>
        <v>0</v>
      </c>
      <c r="QR138" s="242"/>
      <c r="QS138" s="203"/>
      <c r="QT138" s="234"/>
      <c r="QU138" s="189">
        <f t="shared" si="314"/>
        <v>0</v>
      </c>
      <c r="QV138" s="242"/>
      <c r="QW138" s="203"/>
      <c r="QX138" s="234"/>
      <c r="QY138" s="189">
        <f t="shared" si="315"/>
        <v>0</v>
      </c>
      <c r="QZ138" s="242"/>
      <c r="RA138" s="203"/>
      <c r="RB138" s="234"/>
      <c r="RC138" s="189">
        <f t="shared" si="316"/>
        <v>0</v>
      </c>
      <c r="RD138" s="242"/>
      <c r="RE138" s="203"/>
      <c r="RF138" s="234"/>
      <c r="RG138" s="189">
        <f t="shared" si="317"/>
        <v>0</v>
      </c>
      <c r="RH138" s="242"/>
      <c r="RI138" s="203"/>
      <c r="RJ138" s="234"/>
      <c r="RK138" s="189">
        <f t="shared" si="318"/>
        <v>0</v>
      </c>
      <c r="RL138" s="242"/>
      <c r="RM138" s="203"/>
      <c r="RN138" s="234"/>
      <c r="RO138" s="189">
        <f t="shared" si="319"/>
        <v>0</v>
      </c>
      <c r="RP138" s="242"/>
      <c r="RQ138" s="203"/>
      <c r="RR138" s="234"/>
      <c r="RS138" s="189">
        <f t="shared" si="320"/>
        <v>0</v>
      </c>
      <c r="RT138" s="242"/>
      <c r="RU138" s="203"/>
      <c r="RV138" s="234"/>
      <c r="RW138" s="189">
        <f t="shared" si="321"/>
        <v>0</v>
      </c>
      <c r="RX138" s="242"/>
      <c r="RY138" s="203"/>
      <c r="RZ138" s="234"/>
      <c r="SA138" s="189">
        <f t="shared" si="411"/>
        <v>0</v>
      </c>
      <c r="SB138" s="242"/>
      <c r="SC138" s="203"/>
      <c r="SD138" s="234"/>
      <c r="SE138" s="189">
        <f t="shared" si="328"/>
        <v>0</v>
      </c>
      <c r="SF138" s="242"/>
      <c r="SG138" s="203"/>
      <c r="SH138" s="234"/>
      <c r="SI138" s="189">
        <f t="shared" si="329"/>
        <v>0</v>
      </c>
      <c r="SJ138" s="242"/>
      <c r="SK138" s="203"/>
      <c r="SL138" s="234"/>
      <c r="SM138" s="189">
        <f t="shared" si="330"/>
        <v>0</v>
      </c>
      <c r="SN138" s="242"/>
      <c r="SO138" s="203"/>
      <c r="SP138" s="234"/>
      <c r="SQ138" s="189">
        <f t="shared" si="331"/>
        <v>0</v>
      </c>
      <c r="SR138" s="242"/>
      <c r="SS138" s="203">
        <v>1</v>
      </c>
      <c r="ST138" s="234">
        <v>1</v>
      </c>
      <c r="SU138" s="189">
        <f t="shared" si="332"/>
        <v>0</v>
      </c>
      <c r="SV138" s="242"/>
      <c r="SW138" s="203"/>
      <c r="SX138" s="234"/>
      <c r="SY138" s="189">
        <f t="shared" si="333"/>
        <v>0</v>
      </c>
      <c r="SZ138" s="242"/>
      <c r="TA138" s="203"/>
      <c r="TB138" s="234"/>
      <c r="TC138" s="189">
        <f t="shared" si="334"/>
        <v>0</v>
      </c>
      <c r="TD138" s="242"/>
      <c r="TE138" s="204">
        <f t="shared" si="412"/>
        <v>1</v>
      </c>
      <c r="TF138" s="205">
        <f t="shared" si="413"/>
        <v>3.8461538461538464E-2</v>
      </c>
      <c r="TG138" s="123"/>
      <c r="TH138" s="204">
        <f t="shared" si="414"/>
        <v>1</v>
      </c>
      <c r="TI138" s="205">
        <f t="shared" si="415"/>
        <v>3.8461538461538464E-2</v>
      </c>
      <c r="TJ138" s="124"/>
      <c r="TK138" s="204">
        <f t="shared" si="416"/>
        <v>0</v>
      </c>
      <c r="TL138" s="205">
        <f t="shared" si="417"/>
        <v>0</v>
      </c>
      <c r="TM138" s="124"/>
      <c r="TN138" s="204">
        <f t="shared" si="418"/>
        <v>2</v>
      </c>
      <c r="TO138" s="205">
        <f t="shared" si="419"/>
        <v>2.5316455696202531E-2</v>
      </c>
    </row>
    <row r="139" spans="1:535" ht="28.5" hidden="1" x14ac:dyDescent="0.45">
      <c r="A139" s="207">
        <v>135</v>
      </c>
      <c r="B139" s="141" t="s">
        <v>420</v>
      </c>
      <c r="C139" s="380" t="s">
        <v>122</v>
      </c>
      <c r="D139" s="211">
        <v>0</v>
      </c>
      <c r="E139" s="137"/>
      <c r="F139" s="137"/>
      <c r="G139" s="211">
        <f t="shared" si="335"/>
        <v>0</v>
      </c>
      <c r="H139" s="137"/>
      <c r="I139" s="137"/>
      <c r="J139" s="137"/>
      <c r="K139" s="211">
        <v>0</v>
      </c>
      <c r="L139" s="137"/>
      <c r="M139" s="137"/>
      <c r="N139" s="137"/>
      <c r="O139" s="211">
        <v>0</v>
      </c>
      <c r="CB139" s="206"/>
      <c r="CC139" s="206"/>
      <c r="CD139" s="206"/>
      <c r="CE139" s="206"/>
      <c r="HP139" s="182">
        <f t="shared" si="372"/>
        <v>0</v>
      </c>
      <c r="HQ139" s="137"/>
      <c r="HR139" s="138">
        <v>1</v>
      </c>
      <c r="HS139" s="138">
        <v>1</v>
      </c>
      <c r="HT139" s="182">
        <f t="shared" si="373"/>
        <v>0</v>
      </c>
      <c r="HU139" s="137"/>
      <c r="HV139" s="138"/>
      <c r="HW139" s="137"/>
      <c r="HX139" s="182">
        <f t="shared" si="374"/>
        <v>0</v>
      </c>
      <c r="HY139" s="231"/>
      <c r="HZ139" s="231"/>
      <c r="IA139" s="182">
        <f t="shared" si="375"/>
        <v>0</v>
      </c>
      <c r="IB139" s="231"/>
      <c r="IC139" s="231"/>
      <c r="ID139" s="182">
        <f t="shared" si="376"/>
        <v>0</v>
      </c>
      <c r="IE139" s="138"/>
      <c r="IF139" s="138"/>
      <c r="IG139" s="175">
        <f t="shared" si="377"/>
        <v>0</v>
      </c>
      <c r="IH139" s="137"/>
      <c r="II139" s="138"/>
      <c r="IJ139" s="138"/>
      <c r="IK139" s="175">
        <f t="shared" si="378"/>
        <v>0</v>
      </c>
      <c r="IL139" s="137"/>
      <c r="IM139" s="231"/>
      <c r="IN139" s="231"/>
      <c r="IO139" s="182">
        <f t="shared" si="379"/>
        <v>0</v>
      </c>
      <c r="IP139" s="231"/>
      <c r="IQ139" s="231"/>
      <c r="IR139" s="182">
        <f t="shared" si="344"/>
        <v>0</v>
      </c>
      <c r="IS139" s="231"/>
      <c r="IT139" s="231"/>
      <c r="IU139" s="182">
        <f t="shared" si="345"/>
        <v>0</v>
      </c>
      <c r="IV139" s="231"/>
      <c r="IW139" s="231"/>
      <c r="IX139" s="182">
        <f t="shared" si="346"/>
        <v>0</v>
      </c>
      <c r="IY139" s="234"/>
      <c r="IZ139" s="234"/>
      <c r="JA139" s="189">
        <f t="shared" si="347"/>
        <v>0</v>
      </c>
      <c r="JB139" s="234"/>
      <c r="JC139" s="234"/>
      <c r="JD139" s="189">
        <f t="shared" si="380"/>
        <v>0</v>
      </c>
      <c r="JE139" s="234"/>
      <c r="JF139" s="234"/>
      <c r="JG139" s="189">
        <f t="shared" si="381"/>
        <v>0</v>
      </c>
      <c r="JH139" s="141"/>
      <c r="JI139" s="141"/>
      <c r="JJ139" s="190">
        <f t="shared" si="382"/>
        <v>0</v>
      </c>
      <c r="JK139" s="137"/>
      <c r="JL139" s="141"/>
      <c r="JM139" s="141"/>
      <c r="JN139" s="190">
        <f t="shared" si="383"/>
        <v>0</v>
      </c>
      <c r="JO139" s="137"/>
      <c r="JP139" s="235"/>
      <c r="JQ139" s="235"/>
      <c r="JR139" s="191">
        <f t="shared" si="384"/>
        <v>0</v>
      </c>
      <c r="JS139" s="155"/>
      <c r="JT139" s="236"/>
      <c r="JU139" s="236"/>
      <c r="JV139" s="194">
        <f t="shared" si="385"/>
        <v>0</v>
      </c>
      <c r="JW139" s="235"/>
      <c r="JX139" s="235"/>
      <c r="JY139" s="194">
        <f t="shared" si="386"/>
        <v>0</v>
      </c>
      <c r="JZ139" s="138"/>
      <c r="KA139" s="138"/>
      <c r="KB139" s="190">
        <f t="shared" si="387"/>
        <v>0</v>
      </c>
      <c r="KC139" s="155"/>
      <c r="KD139" s="138"/>
      <c r="KE139" s="138"/>
      <c r="KF139" s="190">
        <f t="shared" si="388"/>
        <v>0</v>
      </c>
      <c r="KG139" s="234"/>
      <c r="KH139" s="234"/>
      <c r="KI139" s="191">
        <f t="shared" si="389"/>
        <v>0</v>
      </c>
      <c r="KJ139" s="155"/>
      <c r="KK139" s="234"/>
      <c r="KL139" s="234"/>
      <c r="KM139" s="191">
        <f t="shared" si="390"/>
        <v>0</v>
      </c>
      <c r="KN139" s="155"/>
      <c r="KO139" s="234"/>
      <c r="KP139" s="234"/>
      <c r="KQ139" s="191">
        <f t="shared" si="391"/>
        <v>0</v>
      </c>
      <c r="KR139" s="138"/>
      <c r="KS139" s="138"/>
      <c r="KT139" s="174">
        <f t="shared" si="392"/>
        <v>0</v>
      </c>
      <c r="KU139" s="138"/>
      <c r="KV139" s="138"/>
      <c r="KW139" s="138"/>
      <c r="KX139" s="194">
        <f t="shared" si="393"/>
        <v>0</v>
      </c>
      <c r="KY139" s="236"/>
      <c r="KZ139" s="236"/>
      <c r="LA139" s="236"/>
      <c r="LB139" s="194">
        <f t="shared" si="394"/>
        <v>0</v>
      </c>
      <c r="LC139" s="236"/>
      <c r="LD139" s="236"/>
      <c r="LE139" s="194">
        <f t="shared" si="348"/>
        <v>0</v>
      </c>
      <c r="LF139" s="138"/>
      <c r="LG139" s="138"/>
      <c r="LH139" s="174">
        <f t="shared" si="349"/>
        <v>0</v>
      </c>
      <c r="LI139" s="237"/>
      <c r="LJ139" s="237"/>
      <c r="LK139" s="196">
        <f t="shared" si="395"/>
        <v>0</v>
      </c>
      <c r="LL139" s="138"/>
      <c r="LM139" s="138"/>
      <c r="LN139" s="138"/>
      <c r="LO139" s="174">
        <f t="shared" si="396"/>
        <v>0</v>
      </c>
      <c r="LP139" s="138"/>
      <c r="LQ139" s="138"/>
      <c r="LR139" s="138"/>
      <c r="LS139" s="174">
        <f t="shared" si="397"/>
        <v>0</v>
      </c>
      <c r="LT139" s="238"/>
      <c r="LU139" s="138"/>
      <c r="LV139" s="138"/>
      <c r="LW139" s="174">
        <f t="shared" si="398"/>
        <v>0</v>
      </c>
      <c r="LX139" s="238"/>
      <c r="LY139" s="138"/>
      <c r="LZ139" s="138"/>
      <c r="MA139" s="174">
        <f t="shared" si="399"/>
        <v>0</v>
      </c>
      <c r="MB139" s="238"/>
      <c r="MC139" s="138"/>
      <c r="MD139" s="138"/>
      <c r="ME139" s="174">
        <f t="shared" si="400"/>
        <v>0</v>
      </c>
      <c r="MF139" s="238"/>
      <c r="MG139" s="231"/>
      <c r="MH139" s="231"/>
      <c r="MI139" s="182">
        <f t="shared" si="401"/>
        <v>0</v>
      </c>
      <c r="MJ139" s="239"/>
      <c r="MK139" s="231"/>
      <c r="ML139" s="231"/>
      <c r="MM139" s="182">
        <f t="shared" si="402"/>
        <v>0</v>
      </c>
      <c r="MN139" s="239"/>
      <c r="MO139" s="138"/>
      <c r="MP139" s="138"/>
      <c r="MQ139" s="174">
        <f t="shared" si="403"/>
        <v>0</v>
      </c>
      <c r="MR139" s="238"/>
      <c r="MS139" s="138"/>
      <c r="MT139" s="138"/>
      <c r="MU139" s="174">
        <f t="shared" si="404"/>
        <v>0</v>
      </c>
      <c r="MV139" s="238"/>
      <c r="MW139" s="138"/>
      <c r="MX139" s="138"/>
      <c r="MY139" s="174">
        <f t="shared" si="405"/>
        <v>0</v>
      </c>
      <c r="MZ139" s="238"/>
      <c r="NA139" s="240"/>
      <c r="NB139" s="240"/>
      <c r="NC139" s="201">
        <f t="shared" si="422"/>
        <v>0</v>
      </c>
      <c r="ND139" s="241"/>
      <c r="NE139" s="240"/>
      <c r="NF139" s="240"/>
      <c r="NG139" s="201">
        <f t="shared" si="324"/>
        <v>0</v>
      </c>
      <c r="NH139" s="241"/>
      <c r="NI139" s="240"/>
      <c r="NJ139" s="240"/>
      <c r="NK139" s="201">
        <f t="shared" si="325"/>
        <v>0</v>
      </c>
      <c r="NL139" s="241"/>
      <c r="NM139" s="240"/>
      <c r="NN139" s="240"/>
      <c r="NO139" s="201">
        <f t="shared" si="326"/>
        <v>0</v>
      </c>
      <c r="NP139" s="241"/>
      <c r="NQ139" s="234"/>
      <c r="NR139" s="234"/>
      <c r="NS139" s="189">
        <f t="shared" si="327"/>
        <v>0</v>
      </c>
      <c r="NT139" s="242"/>
      <c r="NU139" s="234"/>
      <c r="NV139" s="234"/>
      <c r="NW139" s="189">
        <f t="shared" si="406"/>
        <v>0</v>
      </c>
      <c r="NX139" s="242"/>
      <c r="NY139" s="234"/>
      <c r="NZ139" s="234"/>
      <c r="OA139" s="189">
        <f t="shared" si="407"/>
        <v>0</v>
      </c>
      <c r="OB139" s="242"/>
      <c r="OC139" s="234"/>
      <c r="OD139" s="234"/>
      <c r="OE139" s="189">
        <f t="shared" si="408"/>
        <v>0</v>
      </c>
      <c r="OF139" s="242"/>
      <c r="OG139" s="234"/>
      <c r="OH139" s="234"/>
      <c r="OI139" s="189">
        <f t="shared" si="409"/>
        <v>0</v>
      </c>
      <c r="OJ139" s="242"/>
      <c r="OK139" s="234"/>
      <c r="OL139" s="234"/>
      <c r="OM139" s="189">
        <f t="shared" si="410"/>
        <v>0</v>
      </c>
      <c r="ON139" s="242"/>
      <c r="OO139" s="234"/>
      <c r="OP139" s="234"/>
      <c r="OQ139" s="189">
        <f t="shared" si="423"/>
        <v>0</v>
      </c>
      <c r="OR139" s="242"/>
      <c r="OS139" s="234"/>
      <c r="OT139" s="234"/>
      <c r="OU139" s="189">
        <f t="shared" si="301"/>
        <v>0</v>
      </c>
      <c r="OV139" s="242"/>
      <c r="OW139" s="234"/>
      <c r="OX139" s="234"/>
      <c r="OY139" s="189">
        <f t="shared" si="302"/>
        <v>0</v>
      </c>
      <c r="OZ139" s="242"/>
      <c r="PA139" s="234"/>
      <c r="PB139" s="234"/>
      <c r="PC139" s="189">
        <f t="shared" si="303"/>
        <v>0</v>
      </c>
      <c r="PD139" s="242"/>
      <c r="PE139" s="234"/>
      <c r="PF139" s="234"/>
      <c r="PG139" s="189">
        <f t="shared" si="304"/>
        <v>0</v>
      </c>
      <c r="PH139" s="242"/>
      <c r="PI139" s="234"/>
      <c r="PJ139" s="234"/>
      <c r="PK139" s="189">
        <f t="shared" si="305"/>
        <v>0</v>
      </c>
      <c r="PL139" s="242"/>
      <c r="PM139" s="234"/>
      <c r="PN139" s="234"/>
      <c r="PO139" s="189">
        <f t="shared" si="306"/>
        <v>0</v>
      </c>
      <c r="PP139" s="242"/>
      <c r="PQ139" s="234"/>
      <c r="PR139" s="234"/>
      <c r="PS139" s="189">
        <f t="shared" si="307"/>
        <v>0</v>
      </c>
      <c r="PT139" s="242"/>
      <c r="PU139" s="234"/>
      <c r="PV139" s="234"/>
      <c r="PW139" s="189">
        <f t="shared" si="308"/>
        <v>0</v>
      </c>
      <c r="PX139" s="242"/>
      <c r="PY139" s="234"/>
      <c r="PZ139" s="234"/>
      <c r="QA139" s="189">
        <f t="shared" si="309"/>
        <v>0</v>
      </c>
      <c r="QB139" s="242"/>
      <c r="QC139" s="234"/>
      <c r="QD139" s="234"/>
      <c r="QE139" s="189">
        <f t="shared" si="310"/>
        <v>0</v>
      </c>
      <c r="QF139" s="242"/>
      <c r="QG139" s="234"/>
      <c r="QH139" s="234"/>
      <c r="QI139" s="189">
        <f t="shared" si="311"/>
        <v>0</v>
      </c>
      <c r="QJ139" s="242"/>
      <c r="QK139" s="234"/>
      <c r="QL139" s="234"/>
      <c r="QM139" s="189">
        <f t="shared" si="312"/>
        <v>0</v>
      </c>
      <c r="QN139" s="242"/>
      <c r="QO139" s="234"/>
      <c r="QP139" s="234"/>
      <c r="QQ139" s="189">
        <f t="shared" si="313"/>
        <v>0</v>
      </c>
      <c r="QR139" s="242"/>
      <c r="QS139" s="203"/>
      <c r="QT139" s="234"/>
      <c r="QU139" s="189">
        <f t="shared" si="314"/>
        <v>0</v>
      </c>
      <c r="QV139" s="242"/>
      <c r="QW139" s="203"/>
      <c r="QX139" s="234"/>
      <c r="QY139" s="189">
        <f t="shared" si="315"/>
        <v>0</v>
      </c>
      <c r="QZ139" s="242"/>
      <c r="RA139" s="203"/>
      <c r="RB139" s="234"/>
      <c r="RC139" s="189">
        <f t="shared" si="316"/>
        <v>0</v>
      </c>
      <c r="RD139" s="242"/>
      <c r="RE139" s="203"/>
      <c r="RF139" s="234"/>
      <c r="RG139" s="189">
        <f t="shared" si="317"/>
        <v>0</v>
      </c>
      <c r="RH139" s="242"/>
      <c r="RI139" s="203"/>
      <c r="RJ139" s="234"/>
      <c r="RK139" s="189">
        <f t="shared" si="318"/>
        <v>0</v>
      </c>
      <c r="RL139" s="242"/>
      <c r="RM139" s="203"/>
      <c r="RN139" s="234"/>
      <c r="RO139" s="189">
        <f t="shared" si="319"/>
        <v>0</v>
      </c>
      <c r="RP139" s="242"/>
      <c r="RQ139" s="203"/>
      <c r="RR139" s="234"/>
      <c r="RS139" s="189">
        <f t="shared" si="320"/>
        <v>0</v>
      </c>
      <c r="RT139" s="242"/>
      <c r="RU139" s="203"/>
      <c r="RV139" s="234"/>
      <c r="RW139" s="189">
        <f t="shared" si="321"/>
        <v>0</v>
      </c>
      <c r="RX139" s="242"/>
      <c r="RY139" s="203"/>
      <c r="RZ139" s="234"/>
      <c r="SA139" s="189">
        <f t="shared" si="411"/>
        <v>0</v>
      </c>
      <c r="SB139" s="242"/>
      <c r="SC139" s="203"/>
      <c r="SD139" s="234"/>
      <c r="SE139" s="189">
        <f t="shared" si="328"/>
        <v>0</v>
      </c>
      <c r="SF139" s="242"/>
      <c r="SG139" s="203"/>
      <c r="SH139" s="234"/>
      <c r="SI139" s="189">
        <f t="shared" si="329"/>
        <v>0</v>
      </c>
      <c r="SJ139" s="242"/>
      <c r="SK139" s="203"/>
      <c r="SL139" s="234"/>
      <c r="SM139" s="189">
        <f t="shared" si="330"/>
        <v>0</v>
      </c>
      <c r="SN139" s="242"/>
      <c r="SO139" s="203"/>
      <c r="SP139" s="234"/>
      <c r="SQ139" s="189">
        <f t="shared" si="331"/>
        <v>0</v>
      </c>
      <c r="SR139" s="242"/>
      <c r="SS139" s="203"/>
      <c r="ST139" s="234"/>
      <c r="SU139" s="189">
        <f t="shared" si="332"/>
        <v>0</v>
      </c>
      <c r="SV139" s="242"/>
      <c r="SW139" s="203"/>
      <c r="SX139" s="234"/>
      <c r="SY139" s="189">
        <f t="shared" si="333"/>
        <v>0</v>
      </c>
      <c r="SZ139" s="242"/>
      <c r="TA139" s="203"/>
      <c r="TB139" s="234"/>
      <c r="TC139" s="189">
        <f t="shared" si="334"/>
        <v>0</v>
      </c>
      <c r="TD139" s="242"/>
      <c r="TE139" s="204">
        <f t="shared" si="412"/>
        <v>0</v>
      </c>
      <c r="TF139" s="205">
        <f t="shared" si="413"/>
        <v>0</v>
      </c>
      <c r="TG139" s="123"/>
      <c r="TH139" s="204">
        <f t="shared" si="414"/>
        <v>1</v>
      </c>
      <c r="TI139" s="205">
        <f t="shared" si="415"/>
        <v>3.8461538461538464E-2</v>
      </c>
      <c r="TJ139" s="124"/>
      <c r="TK139" s="204">
        <f t="shared" si="416"/>
        <v>0</v>
      </c>
      <c r="TL139" s="205">
        <f t="shared" si="417"/>
        <v>0</v>
      </c>
      <c r="TM139" s="124"/>
      <c r="TN139" s="204">
        <f t="shared" si="418"/>
        <v>1</v>
      </c>
      <c r="TO139" s="205">
        <f t="shared" si="419"/>
        <v>1.2658227848101266E-2</v>
      </c>
    </row>
    <row r="140" spans="1:535" ht="23.25" x14ac:dyDescent="0.35">
      <c r="CB140" s="206"/>
      <c r="CC140" s="206"/>
      <c r="CD140" s="206"/>
      <c r="CE140" s="206"/>
      <c r="LF140" s="143"/>
      <c r="LG140" s="143"/>
      <c r="LH140" s="143"/>
      <c r="LI140" s="143"/>
      <c r="LJ140" s="143"/>
      <c r="LK140" s="143"/>
      <c r="LL140" s="143"/>
    </row>
    <row r="141" spans="1:535" ht="46.5" customHeight="1" x14ac:dyDescent="0.4">
      <c r="B141" s="382"/>
    </row>
    <row r="142" spans="1:535" ht="47.25" customHeight="1" x14ac:dyDescent="0.4">
      <c r="B142" s="382"/>
    </row>
    <row r="147" spans="107:107" x14ac:dyDescent="0.25">
      <c r="DC147" t="s">
        <v>191</v>
      </c>
    </row>
  </sheetData>
  <mergeCells count="152">
    <mergeCell ref="C1:C2"/>
    <mergeCell ref="X1:Z2"/>
    <mergeCell ref="AA1:AC2"/>
    <mergeCell ref="AD1:AF2"/>
    <mergeCell ref="AG1:AI2"/>
    <mergeCell ref="AK1:AN2"/>
    <mergeCell ref="BI1:BK2"/>
    <mergeCell ref="BL1:BN2"/>
    <mergeCell ref="BO1:BQ2"/>
    <mergeCell ref="BR1:BT2"/>
    <mergeCell ref="BU1:BW2"/>
    <mergeCell ref="BX1:BZ2"/>
    <mergeCell ref="AO1:AR2"/>
    <mergeCell ref="AS1:AU2"/>
    <mergeCell ref="AV1:AY2"/>
    <mergeCell ref="AZ1:BB2"/>
    <mergeCell ref="BC1:BE2"/>
    <mergeCell ref="BF1:BH2"/>
    <mergeCell ref="CV1:CY2"/>
    <mergeCell ref="CZ1:DB2"/>
    <mergeCell ref="DC1:DE2"/>
    <mergeCell ref="DG1:DI2"/>
    <mergeCell ref="DJ1:DL2"/>
    <mergeCell ref="DM1:DO2"/>
    <mergeCell ref="CA1:CC2"/>
    <mergeCell ref="CD1:CF2"/>
    <mergeCell ref="CG1:CI2"/>
    <mergeCell ref="CJ1:CM2"/>
    <mergeCell ref="CN1:CQ2"/>
    <mergeCell ref="CR1:CU2"/>
    <mergeCell ref="EK1:EM2"/>
    <mergeCell ref="EO1:EQ2"/>
    <mergeCell ref="ER1:ET2"/>
    <mergeCell ref="EV1:EX2"/>
    <mergeCell ref="EZ1:FB2"/>
    <mergeCell ref="FC1:FE2"/>
    <mergeCell ref="DQ1:DS2"/>
    <mergeCell ref="DU1:DW2"/>
    <mergeCell ref="DX1:DZ2"/>
    <mergeCell ref="EA1:EC2"/>
    <mergeCell ref="EE1:EG2"/>
    <mergeCell ref="EH1:EJ2"/>
    <mergeCell ref="GA1:GC2"/>
    <mergeCell ref="GD1:GG2"/>
    <mergeCell ref="GH1:GK2"/>
    <mergeCell ref="GL1:GN2"/>
    <mergeCell ref="GO1:GQ2"/>
    <mergeCell ref="GR1:GT2"/>
    <mergeCell ref="FF1:FH2"/>
    <mergeCell ref="FI1:FK2"/>
    <mergeCell ref="FL1:FO2"/>
    <mergeCell ref="FP1:FS2"/>
    <mergeCell ref="FT1:FW2"/>
    <mergeCell ref="FX1:FZ2"/>
    <mergeCell ref="HN1:HQ2"/>
    <mergeCell ref="HR1:HU2"/>
    <mergeCell ref="HV1:HX2"/>
    <mergeCell ref="HY1:IA2"/>
    <mergeCell ref="IB1:ID2"/>
    <mergeCell ref="IE1:IH2"/>
    <mergeCell ref="GU1:GW2"/>
    <mergeCell ref="GX1:GZ2"/>
    <mergeCell ref="HA1:HC2"/>
    <mergeCell ref="HD1:HF2"/>
    <mergeCell ref="HG1:HI2"/>
    <mergeCell ref="HJ1:HM2"/>
    <mergeCell ref="JB1:JD2"/>
    <mergeCell ref="JE1:JG2"/>
    <mergeCell ref="JH1:JK2"/>
    <mergeCell ref="JL1:JO2"/>
    <mergeCell ref="JP1:JS2"/>
    <mergeCell ref="JT1:JV2"/>
    <mergeCell ref="II1:IL2"/>
    <mergeCell ref="IM1:IO2"/>
    <mergeCell ref="IP1:IR2"/>
    <mergeCell ref="IS1:IU2"/>
    <mergeCell ref="IV1:IX2"/>
    <mergeCell ref="IY1:JA2"/>
    <mergeCell ref="KR1:KT2"/>
    <mergeCell ref="KV1:KX2"/>
    <mergeCell ref="KZ1:LB2"/>
    <mergeCell ref="LC1:LE2"/>
    <mergeCell ref="LF1:LH2"/>
    <mergeCell ref="LI1:LL2"/>
    <mergeCell ref="JW1:JY2"/>
    <mergeCell ref="JZ1:KB2"/>
    <mergeCell ref="KD1:KF2"/>
    <mergeCell ref="KG1:KI2"/>
    <mergeCell ref="KK1:KM2"/>
    <mergeCell ref="KO1:KQ2"/>
    <mergeCell ref="MK1:MN2"/>
    <mergeCell ref="MO1:MR2"/>
    <mergeCell ref="MS1:MV2"/>
    <mergeCell ref="MW1:MZ2"/>
    <mergeCell ref="NA1:ND2"/>
    <mergeCell ref="NE1:NH2"/>
    <mergeCell ref="LM1:LP2"/>
    <mergeCell ref="LQ1:LT2"/>
    <mergeCell ref="LU1:LX2"/>
    <mergeCell ref="LY1:MB2"/>
    <mergeCell ref="MC1:MF2"/>
    <mergeCell ref="MG1:MJ2"/>
    <mergeCell ref="OG1:OJ2"/>
    <mergeCell ref="OK1:ON2"/>
    <mergeCell ref="OO1:OR2"/>
    <mergeCell ref="OS1:OV2"/>
    <mergeCell ref="OW1:OZ2"/>
    <mergeCell ref="PA1:PD2"/>
    <mergeCell ref="NI1:NL2"/>
    <mergeCell ref="NM1:NP2"/>
    <mergeCell ref="NQ1:NT2"/>
    <mergeCell ref="NU1:NX2"/>
    <mergeCell ref="NY1:OB2"/>
    <mergeCell ref="OC1:OF2"/>
    <mergeCell ref="QC1:QF2"/>
    <mergeCell ref="QG1:QJ2"/>
    <mergeCell ref="QK1:QN2"/>
    <mergeCell ref="QO1:QR2"/>
    <mergeCell ref="QS1:QV2"/>
    <mergeCell ref="QW1:QZ2"/>
    <mergeCell ref="PE1:PH2"/>
    <mergeCell ref="PI1:PL2"/>
    <mergeCell ref="PM1:PP2"/>
    <mergeCell ref="PQ1:PT2"/>
    <mergeCell ref="PU1:PX2"/>
    <mergeCell ref="PY1:QB2"/>
    <mergeCell ref="RY1:SB2"/>
    <mergeCell ref="SC1:SF2"/>
    <mergeCell ref="SG1:SJ2"/>
    <mergeCell ref="SK1:SN2"/>
    <mergeCell ref="SO1:SR2"/>
    <mergeCell ref="SS1:SV2"/>
    <mergeCell ref="RA1:RD2"/>
    <mergeCell ref="RE1:RH2"/>
    <mergeCell ref="RI1:RL2"/>
    <mergeCell ref="RM1:RP2"/>
    <mergeCell ref="RQ1:RT2"/>
    <mergeCell ref="RU1:RX2"/>
    <mergeCell ref="TK2:TK4"/>
    <mergeCell ref="TL2:TL4"/>
    <mergeCell ref="TN2:TN4"/>
    <mergeCell ref="TO2:TO4"/>
    <mergeCell ref="SW1:SZ2"/>
    <mergeCell ref="TA1:TD2"/>
    <mergeCell ref="TE1:TF1"/>
    <mergeCell ref="TH1:TI1"/>
    <mergeCell ref="TK1:TL1"/>
    <mergeCell ref="TN1:TO1"/>
    <mergeCell ref="TE2:TE4"/>
    <mergeCell ref="TF2:TF4"/>
    <mergeCell ref="TH2:TH4"/>
    <mergeCell ref="TI2:TI4"/>
  </mergeCells>
  <pageMargins left="0.44" right="0.19" top="0.19" bottom="0.26" header="0.12" footer="0.19"/>
  <pageSetup scale="55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  <pageSetUpPr autoPageBreaks="0"/>
  </sheetPr>
  <dimension ref="A1:SK109"/>
  <sheetViews>
    <sheetView topLeftCell="A4" zoomScale="145" zoomScaleNormal="145" workbookViewId="0">
      <pane xSplit="112" topLeftCell="QL1" activePane="topRight" state="frozen"/>
      <selection pane="topRight" activeCell="A59" activeCellId="1" sqref="A29:XFD55 A59:XFD109"/>
    </sheetView>
  </sheetViews>
  <sheetFormatPr defaultRowHeight="15.75" x14ac:dyDescent="0.25"/>
  <cols>
    <col min="1" max="1" width="5.140625" style="383" customWidth="1"/>
    <col min="2" max="2" width="22.7109375" style="383" customWidth="1"/>
    <col min="3" max="3" width="8.42578125" style="384" customWidth="1"/>
    <col min="4" max="7" width="5.85546875" hidden="1" customWidth="1"/>
    <col min="8" max="8" width="3.7109375" hidden="1" customWidth="1"/>
    <col min="9" max="10" width="5.85546875" hidden="1" customWidth="1"/>
    <col min="11" max="11" width="3.7109375" hidden="1" customWidth="1"/>
    <col min="12" max="13" width="7" hidden="1" customWidth="1"/>
    <col min="14" max="15" width="5.85546875" hidden="1" customWidth="1"/>
    <col min="16" max="23" width="7" hidden="1" customWidth="1"/>
    <col min="24" max="24" width="5.85546875" hidden="1" customWidth="1"/>
    <col min="25" max="26" width="7" hidden="1" customWidth="1"/>
    <col min="27" max="27" width="5.85546875" hidden="1" customWidth="1"/>
    <col min="28" max="28" width="7" hidden="1" customWidth="1"/>
    <col min="29" max="29" width="3.140625" hidden="1" customWidth="1"/>
    <col min="30" max="30" width="5.140625" hidden="1" customWidth="1"/>
    <col min="31" max="31" width="7" hidden="1" customWidth="1"/>
    <col min="32" max="32" width="3.42578125" hidden="1" customWidth="1"/>
    <col min="33" max="33" width="5.85546875" hidden="1" customWidth="1"/>
    <col min="34" max="35" width="7" hidden="1" customWidth="1"/>
    <col min="36" max="36" width="5.85546875" hidden="1" customWidth="1"/>
    <col min="37" max="37" width="7" hidden="1" customWidth="1"/>
    <col min="38" max="38" width="3.140625" hidden="1" customWidth="1"/>
    <col min="39" max="39" width="5.85546875" hidden="1" customWidth="1"/>
    <col min="40" max="40" width="7" hidden="1" customWidth="1"/>
    <col min="41" max="41" width="3.140625" hidden="1" customWidth="1"/>
    <col min="42" max="42" width="5.140625" hidden="1" customWidth="1"/>
    <col min="43" max="43" width="7" hidden="1" customWidth="1"/>
    <col min="44" max="44" width="3.140625" hidden="1" customWidth="1"/>
    <col min="45" max="45" width="5.85546875" hidden="1" customWidth="1"/>
    <col min="46" max="47" width="7" hidden="1" customWidth="1"/>
    <col min="48" max="48" width="5.85546875" hidden="1" customWidth="1"/>
    <col min="49" max="49" width="7" hidden="1" customWidth="1"/>
    <col min="50" max="50" width="3.140625" hidden="1" customWidth="1"/>
    <col min="51" max="51" width="5.140625" hidden="1" customWidth="1"/>
    <col min="52" max="52" width="7" hidden="1" customWidth="1"/>
    <col min="53" max="53" width="3.140625" hidden="1" customWidth="1"/>
    <col min="54" max="54" width="5.85546875" hidden="1" customWidth="1"/>
    <col min="55" max="56" width="7" hidden="1" customWidth="1"/>
    <col min="57" max="57" width="5.140625" hidden="1" customWidth="1"/>
    <col min="58" max="58" width="7" hidden="1" customWidth="1"/>
    <col min="59" max="59" width="3.140625" hidden="1" customWidth="1"/>
    <col min="60" max="60" width="7" hidden="1" customWidth="1"/>
    <col min="61" max="61" width="8.28515625" hidden="1" customWidth="1"/>
    <col min="62" max="62" width="4.7109375" hidden="1" customWidth="1"/>
    <col min="63" max="63" width="5.140625" style="385" hidden="1" customWidth="1"/>
    <col min="64" max="64" width="8.28515625" hidden="1" customWidth="1"/>
    <col min="65" max="65" width="3.140625" style="385" hidden="1" customWidth="1"/>
    <col min="66" max="66" width="5.140625" style="386" hidden="1" customWidth="1"/>
    <col min="67" max="67" width="8.28515625" style="387" hidden="1" customWidth="1"/>
    <col min="68" max="68" width="7" style="387" hidden="1" customWidth="1"/>
    <col min="69" max="69" width="5.85546875" style="387" hidden="1" customWidth="1"/>
    <col min="70" max="70" width="8.28515625" style="387" hidden="1" customWidth="1"/>
    <col min="71" max="71" width="4.7109375" style="387" hidden="1" customWidth="1"/>
    <col min="72" max="72" width="5.85546875" style="387" hidden="1" customWidth="1"/>
    <col min="73" max="73" width="8.28515625" style="387" hidden="1" customWidth="1"/>
    <col min="74" max="74" width="5.85546875" style="388" hidden="1" customWidth="1"/>
    <col min="75" max="75" width="7" style="388" hidden="1" customWidth="1"/>
    <col min="76" max="76" width="8.28515625" style="387" hidden="1" customWidth="1"/>
    <col min="77" max="77" width="5.85546875" hidden="1" customWidth="1"/>
    <col min="78" max="78" width="7" hidden="1" customWidth="1"/>
    <col min="79" max="79" width="8.28515625" hidden="1" customWidth="1"/>
    <col min="80" max="80" width="3.140625" hidden="1" customWidth="1"/>
    <col min="81" max="81" width="5.85546875" hidden="1" customWidth="1"/>
    <col min="82" max="82" width="8.28515625" hidden="1" customWidth="1"/>
    <col min="83" max="83" width="3.140625" hidden="1" customWidth="1"/>
    <col min="84" max="84" width="5.140625" hidden="1" customWidth="1"/>
    <col min="85" max="85" width="8.28515625" hidden="1" customWidth="1"/>
    <col min="86" max="86" width="3.140625" hidden="1" customWidth="1"/>
    <col min="87" max="87" width="5.140625" hidden="1" customWidth="1"/>
    <col min="88" max="88" width="8.28515625" hidden="1" customWidth="1"/>
    <col min="89" max="89" width="7" hidden="1" customWidth="1"/>
    <col min="90" max="90" width="5.85546875" hidden="1" customWidth="1"/>
    <col min="91" max="91" width="7" hidden="1" customWidth="1"/>
    <col min="92" max="92" width="3.140625" hidden="1" customWidth="1"/>
    <col min="93" max="94" width="7" hidden="1" customWidth="1"/>
    <col min="95" max="95" width="4.7109375" hidden="1" customWidth="1"/>
    <col min="96" max="96" width="5.140625" hidden="1" customWidth="1"/>
    <col min="97" max="97" width="7" hidden="1" customWidth="1"/>
    <col min="98" max="99" width="5.85546875" hidden="1" customWidth="1"/>
    <col min="100" max="100" width="7" hidden="1" customWidth="1"/>
    <col min="101" max="102" width="5.85546875" hidden="1" customWidth="1"/>
    <col min="103" max="106" width="7" hidden="1" customWidth="1"/>
    <col min="107" max="108" width="5.85546875" hidden="1" customWidth="1"/>
    <col min="109" max="109" width="7" hidden="1" customWidth="1"/>
    <col min="110" max="110" width="3.140625" hidden="1" customWidth="1"/>
    <col min="111" max="115" width="7" hidden="1" customWidth="1"/>
    <col min="116" max="116" width="3.140625" hidden="1" customWidth="1"/>
    <col min="117" max="117" width="5.85546875" hidden="1" customWidth="1"/>
    <col min="118" max="118" width="7" hidden="1" customWidth="1"/>
    <col min="119" max="119" width="3.140625" hidden="1" customWidth="1"/>
    <col min="120" max="120" width="5.85546875" hidden="1" customWidth="1"/>
    <col min="121" max="121" width="7" hidden="1" customWidth="1"/>
    <col min="122" max="122" width="3.140625" hidden="1" customWidth="1"/>
    <col min="123" max="123" width="7" hidden="1" customWidth="1"/>
    <col min="124" max="124" width="8.28515625" hidden="1" customWidth="1"/>
    <col min="125" max="125" width="3.42578125" hidden="1" customWidth="1"/>
    <col min="126" max="126" width="5.85546875" hidden="1" customWidth="1"/>
    <col min="127" max="127" width="7" hidden="1" customWidth="1"/>
    <col min="128" max="128" width="3.140625" hidden="1" customWidth="1"/>
    <col min="129" max="129" width="5.140625" hidden="1" customWidth="1"/>
    <col min="130" max="131" width="7" hidden="1" customWidth="1"/>
    <col min="132" max="132" width="5.85546875" hidden="1" customWidth="1"/>
    <col min="133" max="133" width="7" hidden="1" customWidth="1"/>
    <col min="134" max="134" width="4.7109375" hidden="1" customWidth="1"/>
    <col min="135" max="135" width="5.85546875" hidden="1" customWidth="1"/>
    <col min="136" max="137" width="7" hidden="1" customWidth="1"/>
    <col min="138" max="138" width="5.85546875" hidden="1" customWidth="1"/>
    <col min="139" max="139" width="7" hidden="1" customWidth="1"/>
    <col min="140" max="140" width="3.140625" hidden="1" customWidth="1"/>
    <col min="141" max="141" width="5.140625" hidden="1" customWidth="1"/>
    <col min="142" max="142" width="7" hidden="1" customWidth="1"/>
    <col min="143" max="144" width="5.85546875" hidden="1" customWidth="1"/>
    <col min="145" max="145" width="8.28515625" style="385" hidden="1" customWidth="1"/>
    <col min="146" max="146" width="3.140625" hidden="1" customWidth="1"/>
    <col min="147" max="147" width="7" hidden="1" customWidth="1"/>
    <col min="148" max="148" width="7" style="385" hidden="1" customWidth="1"/>
    <col min="149" max="149" width="3.140625" hidden="1" customWidth="1"/>
    <col min="150" max="150" width="7" hidden="1" customWidth="1"/>
    <col min="151" max="151" width="7" style="385" hidden="1" customWidth="1"/>
    <col min="152" max="152" width="7" hidden="1" customWidth="1"/>
    <col min="153" max="153" width="5.85546875" hidden="1" customWidth="1"/>
    <col min="154" max="154" width="7" hidden="1" customWidth="1"/>
    <col min="155" max="155" width="3.140625" hidden="1" customWidth="1"/>
    <col min="156" max="156" width="5.140625" hidden="1" customWidth="1"/>
    <col min="157" max="157" width="7" hidden="1" customWidth="1"/>
    <col min="158" max="158" width="3.140625" hidden="1" customWidth="1"/>
    <col min="159" max="166" width="7" hidden="1" customWidth="1"/>
    <col min="167" max="167" width="3.140625" hidden="1" customWidth="1"/>
    <col min="168" max="168" width="5.140625" hidden="1" customWidth="1"/>
    <col min="169" max="169" width="7" hidden="1" customWidth="1"/>
    <col min="170" max="170" width="3.140625" hidden="1" customWidth="1"/>
    <col min="171" max="171" width="5.85546875" hidden="1" customWidth="1"/>
    <col min="172" max="173" width="7" hidden="1" customWidth="1"/>
    <col min="174" max="174" width="5.85546875" hidden="1" customWidth="1"/>
    <col min="175" max="175" width="7" hidden="1" customWidth="1"/>
    <col min="176" max="176" width="3.140625" hidden="1" customWidth="1"/>
    <col min="177" max="177" width="7" hidden="1" customWidth="1"/>
    <col min="178" max="178" width="7" style="385" hidden="1" customWidth="1"/>
    <col min="179" max="179" width="5.85546875" hidden="1" customWidth="1"/>
    <col min="180" max="180" width="7" hidden="1" customWidth="1"/>
    <col min="181" max="182" width="5.85546875" hidden="1" customWidth="1"/>
    <col min="183" max="183" width="6.5703125" hidden="1" customWidth="1"/>
    <col min="184" max="184" width="13" style="385" hidden="1" customWidth="1"/>
    <col min="185" max="186" width="7" hidden="1" customWidth="1"/>
    <col min="187" max="187" width="8.28515625" hidden="1" customWidth="1"/>
    <col min="188" max="189" width="5.85546875" hidden="1" customWidth="1"/>
    <col min="190" max="190" width="8.28515625" hidden="1" customWidth="1"/>
    <col min="191" max="191" width="3.140625" hidden="1" customWidth="1"/>
    <col min="192" max="193" width="7" hidden="1" customWidth="1"/>
    <col min="194" max="194" width="3.140625" hidden="1" customWidth="1"/>
    <col min="195" max="196" width="7" hidden="1" customWidth="1"/>
    <col min="197" max="197" width="3.140625" hidden="1" customWidth="1"/>
    <col min="198" max="198" width="5.140625" hidden="1" customWidth="1"/>
    <col min="199" max="200" width="7" hidden="1" customWidth="1"/>
    <col min="201" max="201" width="5.85546875" hidden="1" customWidth="1"/>
    <col min="202" max="202" width="7" hidden="1" customWidth="1"/>
    <col min="203" max="203" width="3.140625" hidden="1" customWidth="1"/>
    <col min="204" max="204" width="7" hidden="1" customWidth="1"/>
    <col min="205" max="205" width="8.28515625" hidden="1" customWidth="1"/>
    <col min="206" max="206" width="5.85546875" hidden="1" customWidth="1"/>
    <col min="207" max="208" width="7" hidden="1" customWidth="1"/>
    <col min="209" max="209" width="3.42578125" hidden="1" customWidth="1"/>
    <col min="210" max="210" width="7" hidden="1" customWidth="1"/>
    <col min="211" max="211" width="8.28515625" hidden="1" customWidth="1"/>
    <col min="212" max="212" width="7" hidden="1" customWidth="1"/>
    <col min="213" max="213" width="5.85546875" hidden="1" customWidth="1"/>
    <col min="214" max="214" width="8.28515625" hidden="1" customWidth="1"/>
    <col min="215" max="215" width="3.140625" hidden="1" customWidth="1"/>
    <col min="216" max="216" width="5.85546875" hidden="1" customWidth="1"/>
    <col min="217" max="217" width="8.28515625" style="385" hidden="1" customWidth="1"/>
    <col min="218" max="218" width="3.140625" hidden="1" customWidth="1"/>
    <col min="219" max="219" width="5.85546875" hidden="1" customWidth="1"/>
    <col min="220" max="220" width="8.28515625" style="385" hidden="1" customWidth="1"/>
    <col min="221" max="221" width="3.42578125" hidden="1" customWidth="1"/>
    <col min="222" max="229" width="7" hidden="1" customWidth="1"/>
    <col min="230" max="230" width="3.140625" hidden="1" customWidth="1"/>
    <col min="231" max="232" width="7" hidden="1" customWidth="1"/>
    <col min="233" max="233" width="3.140625" hidden="1" customWidth="1"/>
    <col min="234" max="235" width="7" hidden="1" customWidth="1"/>
    <col min="236" max="236" width="3.42578125" hidden="1" customWidth="1"/>
    <col min="237" max="238" width="7" hidden="1" customWidth="1"/>
    <col min="239" max="239" width="3.140625" hidden="1" customWidth="1"/>
    <col min="240" max="240" width="5.85546875" hidden="1" customWidth="1"/>
    <col min="241" max="241" width="7" hidden="1" customWidth="1"/>
    <col min="242" max="242" width="3.42578125" hidden="1" customWidth="1"/>
    <col min="243" max="243" width="5.85546875" hidden="1" customWidth="1"/>
    <col min="244" max="244" width="7" hidden="1" customWidth="1"/>
    <col min="245" max="245" width="3.140625" hidden="1" customWidth="1"/>
    <col min="246" max="247" width="7" hidden="1" customWidth="1"/>
    <col min="248" max="248" width="5.85546875" hidden="1" customWidth="1"/>
    <col min="249" max="249" width="7.5703125" hidden="1" customWidth="1"/>
    <col min="250" max="250" width="14.140625" hidden="1" customWidth="1"/>
    <col min="251" max="251" width="7" hidden="1" customWidth="1"/>
    <col min="252" max="252" width="5.85546875" hidden="1" customWidth="1"/>
    <col min="253" max="253" width="14.140625" hidden="1" customWidth="1"/>
    <col min="254" max="254" width="3.140625" hidden="1" customWidth="1"/>
    <col min="255" max="255" width="5.85546875" hidden="1" customWidth="1"/>
    <col min="256" max="258" width="7" hidden="1" customWidth="1"/>
    <col min="259" max="259" width="8.28515625" hidden="1" customWidth="1"/>
    <col min="260" max="260" width="3.140625" hidden="1" customWidth="1"/>
    <col min="261" max="261" width="5.85546875" hidden="1" customWidth="1"/>
    <col min="262" max="262" width="8.28515625" hidden="1" customWidth="1"/>
    <col min="263" max="264" width="7" hidden="1" customWidth="1"/>
    <col min="265" max="265" width="8.28515625" hidden="1" customWidth="1"/>
    <col min="266" max="267" width="5.85546875" hidden="1" customWidth="1"/>
    <col min="268" max="268" width="8.28515625" hidden="1" customWidth="1"/>
    <col min="269" max="269" width="3.140625" hidden="1" customWidth="1"/>
    <col min="270" max="270" width="5.85546875" hidden="1" customWidth="1"/>
    <col min="271" max="271" width="8.28515625" hidden="1" customWidth="1"/>
    <col min="272" max="272" width="7" hidden="1" customWidth="1"/>
    <col min="273" max="273" width="5.85546875" hidden="1" customWidth="1"/>
    <col min="274" max="274" width="8.28515625" hidden="1" customWidth="1"/>
    <col min="275" max="275" width="3.140625" hidden="1" customWidth="1"/>
    <col min="276" max="276" width="5.140625" hidden="1" customWidth="1"/>
    <col min="277" max="277" width="8.28515625" hidden="1" customWidth="1"/>
    <col min="278" max="279" width="5.85546875" hidden="1" customWidth="1"/>
    <col min="280" max="280" width="8.28515625" hidden="1" customWidth="1"/>
    <col min="281" max="281" width="7" hidden="1" customWidth="1"/>
    <col min="282" max="282" width="5.85546875" hidden="1" customWidth="1"/>
    <col min="283" max="283" width="8.28515625" hidden="1" customWidth="1"/>
    <col min="284" max="284" width="7" hidden="1" customWidth="1"/>
    <col min="285" max="285" width="5.85546875" hidden="1" customWidth="1"/>
    <col min="286" max="286" width="8.28515625" hidden="1" customWidth="1"/>
    <col min="287" max="288" width="7" hidden="1" customWidth="1"/>
    <col min="289" max="289" width="8.28515625" hidden="1" customWidth="1"/>
    <col min="290" max="290" width="7" hidden="1" customWidth="1"/>
    <col min="291" max="291" width="5.85546875" hidden="1" customWidth="1"/>
    <col min="292" max="292" width="7" hidden="1" customWidth="1"/>
    <col min="293" max="293" width="3.140625" hidden="1" customWidth="1"/>
    <col min="294" max="294" width="5.85546875" hidden="1" customWidth="1"/>
    <col min="295" max="296" width="7" hidden="1" customWidth="1"/>
    <col min="297" max="297" width="5.85546875" hidden="1" customWidth="1"/>
    <col min="298" max="302" width="7" hidden="1" customWidth="1"/>
    <col min="303" max="303" width="5.85546875" hidden="1" customWidth="1"/>
    <col min="304" max="304" width="7" hidden="1" customWidth="1"/>
    <col min="305" max="305" width="3.140625" hidden="1" customWidth="1"/>
    <col min="306" max="307" width="7" hidden="1" customWidth="1"/>
    <col min="308" max="308" width="3.28515625" hidden="1" customWidth="1"/>
    <col min="309" max="309" width="5.85546875" hidden="1" customWidth="1"/>
    <col min="310" max="310" width="6.5703125" hidden="1" customWidth="1"/>
    <col min="311" max="311" width="5.42578125" hidden="1" customWidth="1"/>
    <col min="312" max="312" width="5.140625" hidden="1" customWidth="1"/>
    <col min="313" max="313" width="6.5703125" hidden="1" customWidth="1"/>
    <col min="314" max="314" width="3.140625" hidden="1" customWidth="1"/>
    <col min="315" max="315" width="5.140625" hidden="1" customWidth="1"/>
    <col min="316" max="319" width="6.5703125" hidden="1" customWidth="1"/>
    <col min="320" max="320" width="5.42578125" hidden="1" customWidth="1"/>
    <col min="321" max="321" width="5.140625" hidden="1" customWidth="1"/>
    <col min="322" max="322" width="6.5703125" hidden="1" customWidth="1"/>
    <col min="323" max="323" width="3" hidden="1" customWidth="1"/>
    <col min="324" max="324" width="5.42578125" hidden="1" customWidth="1"/>
    <col min="325" max="325" width="6.5703125" hidden="1" customWidth="1"/>
    <col min="326" max="326" width="3.28515625" hidden="1" customWidth="1"/>
    <col min="327" max="327" width="5.42578125" hidden="1" customWidth="1"/>
    <col min="328" max="328" width="6.5703125" hidden="1" customWidth="1"/>
    <col min="329" max="329" width="3.28515625" hidden="1" customWidth="1"/>
    <col min="330" max="334" width="6.5703125" hidden="1" customWidth="1"/>
    <col min="335" max="335" width="3" hidden="1" customWidth="1"/>
    <col min="336" max="336" width="5.42578125" hidden="1" customWidth="1"/>
    <col min="337" max="338" width="6.5703125" hidden="1" customWidth="1"/>
    <col min="339" max="339" width="5.42578125" hidden="1" customWidth="1"/>
    <col min="340" max="340" width="6.5703125" hidden="1" customWidth="1"/>
    <col min="341" max="341" width="3" hidden="1" customWidth="1"/>
    <col min="342" max="342" width="5.42578125" hidden="1" customWidth="1"/>
    <col min="343" max="343" width="7.5703125" hidden="1" customWidth="1"/>
    <col min="344" max="345" width="6.5703125" hidden="1" customWidth="1"/>
    <col min="346" max="346" width="7.5703125" hidden="1" customWidth="1"/>
    <col min="347" max="347" width="3" hidden="1" customWidth="1"/>
    <col min="348" max="348" width="5.42578125" hidden="1" customWidth="1"/>
    <col min="349" max="349" width="7.5703125" hidden="1" customWidth="1"/>
    <col min="350" max="350" width="3" hidden="1" customWidth="1"/>
    <col min="351" max="351" width="5.42578125" hidden="1" customWidth="1"/>
    <col min="352" max="352" width="7.5703125" hidden="1" customWidth="1"/>
    <col min="353" max="353" width="4.28515625" hidden="1" customWidth="1"/>
    <col min="354" max="354" width="6.5703125" hidden="1" customWidth="1"/>
    <col min="355" max="355" width="7.5703125" hidden="1" customWidth="1"/>
    <col min="356" max="356" width="3" hidden="1" customWidth="1"/>
    <col min="357" max="357" width="5.42578125" hidden="1" customWidth="1"/>
    <col min="358" max="358" width="7.5703125" hidden="1" customWidth="1"/>
    <col min="359" max="359" width="6.5703125" hidden="1" customWidth="1"/>
    <col min="360" max="360" width="5.42578125" hidden="1" customWidth="1"/>
    <col min="361" max="361" width="7.5703125" hidden="1" customWidth="1"/>
    <col min="362" max="362" width="3" hidden="1" customWidth="1"/>
    <col min="363" max="363" width="6.5703125" hidden="1" customWidth="1"/>
    <col min="364" max="364" width="7.5703125" hidden="1" customWidth="1"/>
    <col min="365" max="365" width="6.5703125" hidden="1" customWidth="1"/>
    <col min="366" max="366" width="5.42578125" hidden="1" customWidth="1"/>
    <col min="367" max="367" width="7.5703125" hidden="1" customWidth="1"/>
    <col min="368" max="368" width="4.28515625" hidden="1" customWidth="1"/>
    <col min="369" max="369" width="5.42578125" hidden="1" customWidth="1"/>
    <col min="370" max="370" width="7.5703125" hidden="1" customWidth="1"/>
    <col min="371" max="371" width="3" hidden="1" customWidth="1"/>
    <col min="372" max="372" width="5.42578125" hidden="1" customWidth="1"/>
    <col min="373" max="373" width="7.7109375" hidden="1" customWidth="1"/>
    <col min="374" max="374" width="3" hidden="1" customWidth="1"/>
    <col min="375" max="375" width="5.5703125" hidden="1" customWidth="1"/>
    <col min="376" max="376" width="7.7109375" hidden="1" customWidth="1"/>
    <col min="377" max="377" width="3" hidden="1" customWidth="1"/>
    <col min="378" max="378" width="4.7109375" hidden="1" customWidth="1"/>
    <col min="379" max="379" width="7.7109375" hidden="1" customWidth="1"/>
    <col min="380" max="380" width="6.7109375" hidden="1" customWidth="1"/>
    <col min="381" max="381" width="5.5703125" hidden="1" customWidth="1"/>
    <col min="382" max="382" width="6.7109375" hidden="1" customWidth="1"/>
    <col min="383" max="383" width="3.28515625" hidden="1" customWidth="1"/>
    <col min="384" max="384" width="5.5703125" hidden="1" customWidth="1"/>
    <col min="385" max="386" width="6.7109375" hidden="1" customWidth="1"/>
    <col min="387" max="387" width="5.5703125" hidden="1" customWidth="1"/>
    <col min="388" max="388" width="6.7109375" hidden="1" customWidth="1"/>
    <col min="389" max="389" width="3" hidden="1" customWidth="1"/>
    <col min="390" max="390" width="4.7109375" hidden="1" customWidth="1"/>
    <col min="391" max="391" width="6.7109375" hidden="1" customWidth="1"/>
    <col min="392" max="392" width="3" hidden="1" customWidth="1"/>
    <col min="393" max="393" width="5.5703125" hidden="1" customWidth="1"/>
    <col min="394" max="394" width="6.7109375" hidden="1" customWidth="1"/>
    <col min="395" max="395" width="6.28515625" hidden="1" customWidth="1"/>
    <col min="396" max="396" width="4.7109375" hidden="1" customWidth="1"/>
    <col min="397" max="397" width="6.28515625" hidden="1" customWidth="1"/>
    <col min="398" max="398" width="3" hidden="1" customWidth="1"/>
    <col min="399" max="399" width="5.28515625" hidden="1" customWidth="1"/>
    <col min="400" max="400" width="6.28515625" hidden="1" customWidth="1"/>
    <col min="401" max="401" width="3" hidden="1" customWidth="1"/>
    <col min="402" max="406" width="6.28515625" hidden="1" customWidth="1"/>
    <col min="407" max="407" width="3" hidden="1" customWidth="1"/>
    <col min="408" max="408" width="4.7109375" hidden="1" customWidth="1"/>
    <col min="409" max="409" width="6.28515625" hidden="1" customWidth="1"/>
    <col min="410" max="410" width="3" hidden="1" customWidth="1"/>
    <col min="411" max="412" width="6.28515625" hidden="1" customWidth="1"/>
    <col min="413" max="413" width="3" hidden="1" customWidth="1"/>
    <col min="414" max="414" width="4.7109375" hidden="1" customWidth="1"/>
    <col min="415" max="416" width="6.28515625" hidden="1" customWidth="1"/>
    <col min="417" max="417" width="5.28515625" hidden="1" customWidth="1"/>
    <col min="418" max="418" width="6.28515625" hidden="1" customWidth="1"/>
    <col min="419" max="419" width="3" hidden="1" customWidth="1"/>
    <col min="420" max="420" width="5.28515625" hidden="1" customWidth="1"/>
    <col min="421" max="422" width="6.28515625" hidden="1" customWidth="1"/>
    <col min="423" max="423" width="4.7109375" hidden="1" customWidth="1"/>
    <col min="424" max="424" width="6.28515625" hidden="1" customWidth="1"/>
    <col min="425" max="425" width="3" hidden="1" customWidth="1"/>
    <col min="426" max="426" width="5.28515625" hidden="1" customWidth="1"/>
    <col min="427" max="427" width="6.7109375" hidden="1" customWidth="1"/>
    <col min="428" max="428" width="8.140625" hidden="1" customWidth="1"/>
    <col min="429" max="429" width="7.7109375" hidden="1" customWidth="1"/>
    <col min="430" max="430" width="6.28515625" hidden="1" customWidth="1"/>
    <col min="431" max="431" width="3" hidden="1" customWidth="1"/>
    <col min="432" max="432" width="5.28515625" hidden="1" customWidth="1"/>
    <col min="433" max="438" width="9.140625" hidden="1" customWidth="1"/>
    <col min="439" max="439" width="10.140625" hidden="1" customWidth="1"/>
    <col min="440" max="447" width="9.140625" hidden="1" customWidth="1"/>
    <col min="448" max="448" width="6.28515625" hidden="1" customWidth="1"/>
    <col min="449" max="450" width="9.140625" hidden="1" customWidth="1"/>
    <col min="451" max="451" width="11.7109375" hidden="1" customWidth="1"/>
    <col min="452" max="452" width="11.85546875" customWidth="1"/>
    <col min="453" max="453" width="17.5703125" customWidth="1"/>
    <col min="454" max="454" width="1.7109375" customWidth="1"/>
    <col min="455" max="455" width="12.7109375" customWidth="1"/>
    <col min="456" max="456" width="17.85546875" customWidth="1"/>
    <col min="457" max="457" width="1.5703125" customWidth="1"/>
    <col min="458" max="458" width="12.85546875" customWidth="1"/>
    <col min="459" max="459" width="16.85546875" customWidth="1"/>
    <col min="460" max="460" width="1.5703125" customWidth="1"/>
    <col min="461" max="461" width="15.7109375" customWidth="1"/>
    <col min="462" max="462" width="19.42578125" customWidth="1"/>
  </cols>
  <sheetData>
    <row r="1" spans="1:462" x14ac:dyDescent="0.25">
      <c r="QJ1" s="917" t="s">
        <v>423</v>
      </c>
      <c r="QK1" s="917"/>
      <c r="QL1" s="389"/>
      <c r="QM1" s="917" t="s">
        <v>1</v>
      </c>
      <c r="QN1" s="917"/>
      <c r="QO1" s="390"/>
      <c r="QP1" s="917" t="s">
        <v>424</v>
      </c>
      <c r="QQ1" s="917"/>
      <c r="QR1" s="390"/>
      <c r="QS1" s="917" t="s">
        <v>425</v>
      </c>
      <c r="QT1" s="917"/>
    </row>
    <row r="2" spans="1:462" x14ac:dyDescent="0.25">
      <c r="QJ2" s="918" t="s">
        <v>5</v>
      </c>
      <c r="QK2" s="919" t="s">
        <v>6</v>
      </c>
      <c r="QL2" s="391"/>
      <c r="QM2" s="918" t="s">
        <v>5</v>
      </c>
      <c r="QN2" s="919" t="s">
        <v>7</v>
      </c>
      <c r="QO2" s="391"/>
      <c r="QP2" s="918" t="s">
        <v>5</v>
      </c>
      <c r="QQ2" s="919" t="s">
        <v>6</v>
      </c>
      <c r="QR2" s="391"/>
      <c r="QS2" s="918" t="s">
        <v>8</v>
      </c>
      <c r="QT2" s="919" t="s">
        <v>9</v>
      </c>
    </row>
    <row r="3" spans="1:462" s="398" customFormat="1" ht="21" customHeight="1" x14ac:dyDescent="0.25">
      <c r="A3" s="392"/>
      <c r="B3" s="914" t="s">
        <v>426</v>
      </c>
      <c r="C3" s="915"/>
      <c r="D3" s="916" t="s">
        <v>216</v>
      </c>
      <c r="E3" s="914" t="s">
        <v>14</v>
      </c>
      <c r="F3" s="915"/>
      <c r="G3" s="916"/>
      <c r="H3" s="914" t="s">
        <v>15</v>
      </c>
      <c r="I3" s="915"/>
      <c r="J3" s="916"/>
      <c r="K3" s="393"/>
      <c r="L3" s="394"/>
      <c r="M3" s="395" t="s">
        <v>219</v>
      </c>
      <c r="N3" s="914"/>
      <c r="O3" s="915"/>
      <c r="P3" s="916" t="s">
        <v>220</v>
      </c>
      <c r="Q3" s="914"/>
      <c r="R3" s="915"/>
      <c r="S3" s="916" t="s">
        <v>221</v>
      </c>
      <c r="T3" s="914" t="s">
        <v>222</v>
      </c>
      <c r="U3" s="915"/>
      <c r="V3" s="916"/>
      <c r="W3" s="914" t="s">
        <v>223</v>
      </c>
      <c r="X3" s="915"/>
      <c r="Y3" s="916"/>
      <c r="Z3" s="914">
        <v>42407</v>
      </c>
      <c r="AA3" s="915"/>
      <c r="AB3" s="916"/>
      <c r="AC3" s="914">
        <v>42436</v>
      </c>
      <c r="AD3" s="915"/>
      <c r="AE3" s="916"/>
      <c r="AF3" s="914">
        <v>42467</v>
      </c>
      <c r="AG3" s="915"/>
      <c r="AH3" s="916"/>
      <c r="AI3" s="914">
        <v>42497</v>
      </c>
      <c r="AJ3" s="915"/>
      <c r="AK3" s="916"/>
      <c r="AL3" s="914">
        <v>42528</v>
      </c>
      <c r="AM3" s="915"/>
      <c r="AN3" s="916"/>
      <c r="AO3" s="914">
        <v>42558</v>
      </c>
      <c r="AP3" s="915"/>
      <c r="AQ3" s="916"/>
      <c r="AR3" s="914">
        <v>42589</v>
      </c>
      <c r="AS3" s="915"/>
      <c r="AT3" s="916"/>
      <c r="AU3" s="914">
        <v>42620</v>
      </c>
      <c r="AV3" s="915"/>
      <c r="AW3" s="916"/>
      <c r="AX3" s="914">
        <v>42650</v>
      </c>
      <c r="AY3" s="915"/>
      <c r="AZ3" s="916"/>
      <c r="BA3" s="914">
        <v>42681</v>
      </c>
      <c r="BB3" s="915"/>
      <c r="BC3" s="916"/>
      <c r="BD3" s="914">
        <v>42711</v>
      </c>
      <c r="BE3" s="915"/>
      <c r="BF3" s="916"/>
      <c r="BG3" s="914" t="s">
        <v>21</v>
      </c>
      <c r="BH3" s="915"/>
      <c r="BI3" s="916"/>
      <c r="BJ3" s="914" t="s">
        <v>22</v>
      </c>
      <c r="BK3" s="915"/>
      <c r="BL3" s="916"/>
      <c r="BM3" s="914" t="s">
        <v>23</v>
      </c>
      <c r="BN3" s="915"/>
      <c r="BO3" s="916"/>
      <c r="BP3" s="914" t="s">
        <v>24</v>
      </c>
      <c r="BQ3" s="915"/>
      <c r="BR3" s="916"/>
      <c r="BS3" s="914" t="s">
        <v>25</v>
      </c>
      <c r="BT3" s="915"/>
      <c r="BU3" s="916"/>
      <c r="BV3" s="914" t="s">
        <v>26</v>
      </c>
      <c r="BW3" s="915"/>
      <c r="BX3" s="916"/>
      <c r="BY3" s="914" t="s">
        <v>27</v>
      </c>
      <c r="BZ3" s="915"/>
      <c r="CA3" s="916"/>
      <c r="CB3" s="914" t="s">
        <v>28</v>
      </c>
      <c r="CC3" s="915"/>
      <c r="CD3" s="916"/>
      <c r="CE3" s="914" t="s">
        <v>29</v>
      </c>
      <c r="CF3" s="915"/>
      <c r="CG3" s="916"/>
      <c r="CH3" s="914" t="s">
        <v>427</v>
      </c>
      <c r="CI3" s="915"/>
      <c r="CJ3" s="916"/>
      <c r="CK3" s="914" t="s">
        <v>30</v>
      </c>
      <c r="CL3" s="915"/>
      <c r="CM3" s="916"/>
      <c r="CN3" s="914" t="s">
        <v>31</v>
      </c>
      <c r="CO3" s="915"/>
      <c r="CP3" s="916"/>
      <c r="CQ3" s="914" t="s">
        <v>32</v>
      </c>
      <c r="CR3" s="915"/>
      <c r="CS3" s="916"/>
      <c r="CT3" s="914" t="s">
        <v>32</v>
      </c>
      <c r="CU3" s="915"/>
      <c r="CV3" s="916"/>
      <c r="CW3" s="914" t="s">
        <v>33</v>
      </c>
      <c r="CX3" s="915"/>
      <c r="CY3" s="916"/>
      <c r="CZ3" s="914" t="s">
        <v>34</v>
      </c>
      <c r="DA3" s="915"/>
      <c r="DB3" s="916"/>
      <c r="DC3" s="914" t="s">
        <v>35</v>
      </c>
      <c r="DD3" s="915"/>
      <c r="DE3" s="916"/>
      <c r="DF3" s="914" t="s">
        <v>36</v>
      </c>
      <c r="DG3" s="915"/>
      <c r="DH3" s="916"/>
      <c r="DI3" s="914">
        <v>42377</v>
      </c>
      <c r="DJ3" s="915"/>
      <c r="DK3" s="916"/>
      <c r="DL3" s="914">
        <v>42408</v>
      </c>
      <c r="DM3" s="915"/>
      <c r="DN3" s="916"/>
      <c r="DO3" s="914">
        <v>42437</v>
      </c>
      <c r="DP3" s="915"/>
      <c r="DQ3" s="916"/>
      <c r="DR3" s="914">
        <v>42468</v>
      </c>
      <c r="DS3" s="915"/>
      <c r="DT3" s="916"/>
      <c r="DU3" s="914">
        <v>42498</v>
      </c>
      <c r="DV3" s="915"/>
      <c r="DW3" s="916"/>
      <c r="DX3" s="914">
        <v>42529</v>
      </c>
      <c r="DY3" s="915"/>
      <c r="DZ3" s="916"/>
      <c r="EA3" s="914">
        <v>42559</v>
      </c>
      <c r="EB3" s="915"/>
      <c r="EC3" s="916"/>
      <c r="ED3" s="914">
        <v>42590</v>
      </c>
      <c r="EE3" s="915"/>
      <c r="EF3" s="916"/>
      <c r="EG3" s="914">
        <v>42621</v>
      </c>
      <c r="EH3" s="915"/>
      <c r="EI3" s="916"/>
      <c r="EJ3" s="914">
        <v>42651</v>
      </c>
      <c r="EK3" s="915"/>
      <c r="EL3" s="916"/>
      <c r="EM3" s="914">
        <v>42682</v>
      </c>
      <c r="EN3" s="915"/>
      <c r="EO3" s="916"/>
      <c r="EP3" s="914">
        <v>42712</v>
      </c>
      <c r="EQ3" s="915"/>
      <c r="ER3" s="916"/>
      <c r="ES3" s="914" t="s">
        <v>38</v>
      </c>
      <c r="ET3" s="915"/>
      <c r="EU3" s="916"/>
      <c r="EV3" s="914" t="s">
        <v>39</v>
      </c>
      <c r="EW3" s="915"/>
      <c r="EX3" s="916"/>
      <c r="EY3" s="914" t="s">
        <v>40</v>
      </c>
      <c r="EZ3" s="915"/>
      <c r="FA3" s="916"/>
      <c r="FB3" s="914" t="s">
        <v>41</v>
      </c>
      <c r="FC3" s="915"/>
      <c r="FD3" s="916"/>
      <c r="FE3" s="914" t="s">
        <v>42</v>
      </c>
      <c r="FF3" s="915"/>
      <c r="FG3" s="916"/>
      <c r="FH3" s="914" t="s">
        <v>43</v>
      </c>
      <c r="FI3" s="915"/>
      <c r="FJ3" s="916"/>
      <c r="FK3" s="914" t="s">
        <v>44</v>
      </c>
      <c r="FL3" s="915"/>
      <c r="FM3" s="916"/>
      <c r="FN3" s="914" t="s">
        <v>428</v>
      </c>
      <c r="FO3" s="915"/>
      <c r="FP3" s="916"/>
      <c r="FQ3" s="914" t="s">
        <v>46</v>
      </c>
      <c r="FR3" s="915"/>
      <c r="FS3" s="916"/>
      <c r="FT3" s="914" t="s">
        <v>225</v>
      </c>
      <c r="FU3" s="915"/>
      <c r="FV3" s="916"/>
      <c r="FW3" s="914" t="s">
        <v>47</v>
      </c>
      <c r="FX3" s="915"/>
      <c r="FY3" s="916"/>
      <c r="FZ3" s="914" t="s">
        <v>429</v>
      </c>
      <c r="GA3" s="915"/>
      <c r="GB3" s="916"/>
      <c r="GC3" s="914" t="s">
        <v>430</v>
      </c>
      <c r="GD3" s="915"/>
      <c r="GE3" s="916"/>
      <c r="GF3" s="914" t="s">
        <v>431</v>
      </c>
      <c r="GG3" s="915"/>
      <c r="GH3" s="916"/>
      <c r="GI3" s="914" t="s">
        <v>51</v>
      </c>
      <c r="GJ3" s="915"/>
      <c r="GK3" s="916"/>
      <c r="GL3" s="914">
        <v>42378</v>
      </c>
      <c r="GM3" s="915"/>
      <c r="GN3" s="916"/>
      <c r="GO3" s="914">
        <v>42409</v>
      </c>
      <c r="GP3" s="915"/>
      <c r="GQ3" s="916"/>
      <c r="GR3" s="914">
        <v>42438</v>
      </c>
      <c r="GS3" s="915"/>
      <c r="GT3" s="916"/>
      <c r="GU3" s="914"/>
      <c r="GV3" s="915">
        <v>42499</v>
      </c>
      <c r="GW3" s="916"/>
      <c r="GX3" s="914">
        <v>42530</v>
      </c>
      <c r="GY3" s="915"/>
      <c r="GZ3" s="916"/>
      <c r="HA3" s="914">
        <v>42560</v>
      </c>
      <c r="HB3" s="915"/>
      <c r="HC3" s="916"/>
      <c r="HD3" s="914">
        <v>42591</v>
      </c>
      <c r="HE3" s="915"/>
      <c r="HF3" s="916"/>
      <c r="HG3" s="914">
        <v>42622</v>
      </c>
      <c r="HH3" s="915"/>
      <c r="HI3" s="916"/>
      <c r="HJ3" s="914">
        <v>42652</v>
      </c>
      <c r="HK3" s="915"/>
      <c r="HL3" s="916"/>
      <c r="HM3" s="914">
        <v>42713</v>
      </c>
      <c r="HN3" s="915"/>
      <c r="HO3" s="916"/>
      <c r="HP3" s="914" t="s">
        <v>52</v>
      </c>
      <c r="HQ3" s="915"/>
      <c r="HR3" s="916"/>
      <c r="HS3" s="914" t="s">
        <v>53</v>
      </c>
      <c r="HT3" s="915"/>
      <c r="HU3" s="916"/>
      <c r="HV3" s="914" t="s">
        <v>54</v>
      </c>
      <c r="HW3" s="915"/>
      <c r="HX3" s="916"/>
      <c r="HY3" s="914" t="s">
        <v>55</v>
      </c>
      <c r="HZ3" s="915"/>
      <c r="IA3" s="916"/>
      <c r="IB3" s="914" t="s">
        <v>56</v>
      </c>
      <c r="IC3" s="915"/>
      <c r="ID3" s="916"/>
      <c r="IE3" s="914" t="s">
        <v>58</v>
      </c>
      <c r="IF3" s="915"/>
      <c r="IG3" s="916"/>
      <c r="IH3" s="914" t="s">
        <v>59</v>
      </c>
      <c r="II3" s="915"/>
      <c r="IJ3" s="916"/>
      <c r="IK3" s="914" t="s">
        <v>60</v>
      </c>
      <c r="IL3" s="915"/>
      <c r="IM3" s="916"/>
      <c r="IN3" s="914" t="s">
        <v>61</v>
      </c>
      <c r="IO3" s="915"/>
      <c r="IP3" s="916"/>
      <c r="IQ3" s="914" t="s">
        <v>62</v>
      </c>
      <c r="IR3" s="915"/>
      <c r="IS3" s="916"/>
      <c r="IT3" s="914" t="s">
        <v>63</v>
      </c>
      <c r="IU3" s="915"/>
      <c r="IV3" s="916"/>
      <c r="IW3" s="914" t="s">
        <v>64</v>
      </c>
      <c r="IX3" s="915"/>
      <c r="IY3" s="916"/>
      <c r="IZ3" s="914" t="s">
        <v>65</v>
      </c>
      <c r="JA3" s="915"/>
      <c r="JB3" s="916"/>
      <c r="JC3" s="914" t="s">
        <v>66</v>
      </c>
      <c r="JD3" s="915"/>
      <c r="JE3" s="916"/>
      <c r="JF3" s="914" t="s">
        <v>67</v>
      </c>
      <c r="JG3" s="915"/>
      <c r="JH3" s="916"/>
      <c r="JI3" s="914" t="s">
        <v>68</v>
      </c>
      <c r="JJ3" s="915"/>
      <c r="JK3" s="916"/>
      <c r="JL3" s="914">
        <v>42379</v>
      </c>
      <c r="JM3" s="915"/>
      <c r="JN3" s="916"/>
      <c r="JO3" s="914">
        <v>42439</v>
      </c>
      <c r="JP3" s="915"/>
      <c r="JQ3" s="916"/>
      <c r="JR3" s="914">
        <v>42470</v>
      </c>
      <c r="JS3" s="915"/>
      <c r="JT3" s="916"/>
      <c r="JU3" s="914">
        <v>42500</v>
      </c>
      <c r="JV3" s="915"/>
      <c r="JW3" s="916"/>
      <c r="JX3" s="914">
        <v>42531</v>
      </c>
      <c r="JY3" s="915"/>
      <c r="JZ3" s="916"/>
      <c r="KA3" s="914">
        <v>42561</v>
      </c>
      <c r="KB3" s="915"/>
      <c r="KC3" s="916"/>
      <c r="KD3" s="914">
        <v>42592</v>
      </c>
      <c r="KE3" s="915"/>
      <c r="KF3" s="916"/>
      <c r="KG3" s="914">
        <v>42623</v>
      </c>
      <c r="KH3" s="915"/>
      <c r="KI3" s="916"/>
      <c r="KJ3" s="914">
        <v>42653</v>
      </c>
      <c r="KK3" s="915"/>
      <c r="KL3" s="916"/>
      <c r="KM3" s="914">
        <v>42684</v>
      </c>
      <c r="KN3" s="915"/>
      <c r="KO3" s="916"/>
      <c r="KP3" s="914">
        <v>42714</v>
      </c>
      <c r="KQ3" s="915"/>
      <c r="KR3" s="916"/>
      <c r="KS3" s="914" t="s">
        <v>69</v>
      </c>
      <c r="KT3" s="915"/>
      <c r="KU3" s="916"/>
      <c r="KV3" s="914" t="s">
        <v>70</v>
      </c>
      <c r="KW3" s="915"/>
      <c r="KX3" s="916"/>
      <c r="KY3" s="914" t="s">
        <v>71</v>
      </c>
      <c r="KZ3" s="915"/>
      <c r="LA3" s="916"/>
      <c r="LB3" s="914" t="s">
        <v>235</v>
      </c>
      <c r="LC3" s="915"/>
      <c r="LD3" s="916"/>
      <c r="LE3" s="914" t="s">
        <v>72</v>
      </c>
      <c r="LF3" s="915"/>
      <c r="LG3" s="916"/>
      <c r="LH3" s="914" t="s">
        <v>73</v>
      </c>
      <c r="LI3" s="915"/>
      <c r="LJ3" s="916"/>
      <c r="LK3" s="908" t="s">
        <v>74</v>
      </c>
      <c r="LL3" s="909"/>
      <c r="LM3" s="910"/>
      <c r="LN3" s="908" t="s">
        <v>75</v>
      </c>
      <c r="LO3" s="909"/>
      <c r="LP3" s="910"/>
      <c r="LQ3" s="908" t="s">
        <v>76</v>
      </c>
      <c r="LR3" s="909"/>
      <c r="LS3" s="910"/>
      <c r="LT3" s="908" t="s">
        <v>77</v>
      </c>
      <c r="LU3" s="909"/>
      <c r="LV3" s="910"/>
      <c r="LW3" s="908" t="s">
        <v>432</v>
      </c>
      <c r="LX3" s="909"/>
      <c r="LY3" s="910"/>
      <c r="LZ3" s="908" t="s">
        <v>78</v>
      </c>
      <c r="MA3" s="909"/>
      <c r="MB3" s="910"/>
      <c r="MC3" s="908" t="s">
        <v>79</v>
      </c>
      <c r="MD3" s="909"/>
      <c r="ME3" s="910"/>
      <c r="MF3" s="908" t="s">
        <v>80</v>
      </c>
      <c r="MG3" s="909"/>
      <c r="MH3" s="910"/>
      <c r="MI3" s="908" t="s">
        <v>81</v>
      </c>
      <c r="MJ3" s="909"/>
      <c r="MK3" s="910"/>
      <c r="ML3" s="908" t="s">
        <v>82</v>
      </c>
      <c r="MM3" s="909"/>
      <c r="MN3" s="910"/>
      <c r="MO3" s="911" t="s">
        <v>83</v>
      </c>
      <c r="MP3" s="912"/>
      <c r="MQ3" s="913"/>
      <c r="MR3" s="911">
        <v>42380</v>
      </c>
      <c r="MS3" s="912"/>
      <c r="MT3" s="913"/>
      <c r="MU3" s="911">
        <v>42411</v>
      </c>
      <c r="MV3" s="912"/>
      <c r="MW3" s="913"/>
      <c r="MX3" s="911">
        <v>42440</v>
      </c>
      <c r="MY3" s="912"/>
      <c r="MZ3" s="913"/>
      <c r="NA3" s="911">
        <v>42471</v>
      </c>
      <c r="NB3" s="912"/>
      <c r="NC3" s="913"/>
      <c r="ND3" s="911">
        <v>42501</v>
      </c>
      <c r="NE3" s="912"/>
      <c r="NF3" s="913"/>
      <c r="NG3" s="911">
        <v>42532</v>
      </c>
      <c r="NH3" s="912"/>
      <c r="NI3" s="913"/>
      <c r="NJ3" s="908">
        <v>42593</v>
      </c>
      <c r="NK3" s="909"/>
      <c r="NL3" s="909"/>
      <c r="NM3" s="908">
        <v>42624</v>
      </c>
      <c r="NN3" s="909"/>
      <c r="NO3" s="910"/>
      <c r="NP3" s="908">
        <v>42654</v>
      </c>
      <c r="NQ3" s="909"/>
      <c r="NR3" s="910"/>
      <c r="NS3" s="908">
        <v>42685</v>
      </c>
      <c r="NT3" s="909"/>
      <c r="NU3" s="910"/>
      <c r="NV3" s="908">
        <v>42715</v>
      </c>
      <c r="NW3" s="909"/>
      <c r="NX3" s="910"/>
      <c r="NY3" s="908" t="s">
        <v>84</v>
      </c>
      <c r="NZ3" s="909"/>
      <c r="OA3" s="910"/>
      <c r="OB3" s="911" t="s">
        <v>433</v>
      </c>
      <c r="OC3" s="912"/>
      <c r="OD3" s="913"/>
      <c r="OE3" s="911" t="s">
        <v>85</v>
      </c>
      <c r="OF3" s="912"/>
      <c r="OG3" s="913"/>
      <c r="OH3" s="908" t="s">
        <v>86</v>
      </c>
      <c r="OI3" s="909"/>
      <c r="OJ3" s="910"/>
      <c r="OK3" s="911" t="s">
        <v>87</v>
      </c>
      <c r="OL3" s="912"/>
      <c r="OM3" s="913"/>
      <c r="ON3" s="908" t="s">
        <v>88</v>
      </c>
      <c r="OO3" s="909"/>
      <c r="OP3" s="910"/>
      <c r="OQ3" s="908" t="s">
        <v>89</v>
      </c>
      <c r="OR3" s="909"/>
      <c r="OS3" s="910"/>
      <c r="OT3" s="908" t="s">
        <v>90</v>
      </c>
      <c r="OU3" s="909"/>
      <c r="OV3" s="910"/>
      <c r="OW3" s="908" t="s">
        <v>434</v>
      </c>
      <c r="OX3" s="909"/>
      <c r="OY3" s="910"/>
      <c r="OZ3" s="908" t="s">
        <v>91</v>
      </c>
      <c r="PA3" s="909"/>
      <c r="PB3" s="910"/>
      <c r="PC3" s="908" t="s">
        <v>92</v>
      </c>
      <c r="PD3" s="909"/>
      <c r="PE3" s="910"/>
      <c r="PF3" s="908" t="s">
        <v>93</v>
      </c>
      <c r="PG3" s="909"/>
      <c r="PH3" s="910"/>
      <c r="PI3" s="908" t="s">
        <v>94</v>
      </c>
      <c r="PJ3" s="909"/>
      <c r="PK3" s="910"/>
      <c r="PL3" s="908" t="s">
        <v>95</v>
      </c>
      <c r="PM3" s="909"/>
      <c r="PN3" s="910"/>
      <c r="PO3" s="908">
        <v>42701</v>
      </c>
      <c r="PP3" s="909"/>
      <c r="PQ3" s="910"/>
      <c r="PR3" s="908">
        <v>42702</v>
      </c>
      <c r="PS3" s="909"/>
      <c r="PT3" s="910"/>
      <c r="PU3" s="908">
        <v>42703</v>
      </c>
      <c r="PV3" s="909"/>
      <c r="PW3" s="910"/>
      <c r="PX3" s="908">
        <v>42704</v>
      </c>
      <c r="PY3" s="909"/>
      <c r="PZ3" s="910"/>
      <c r="QA3" s="908">
        <v>42705</v>
      </c>
      <c r="QB3" s="909"/>
      <c r="QC3" s="910"/>
      <c r="QD3" s="908">
        <v>42706</v>
      </c>
      <c r="QE3" s="909"/>
      <c r="QF3" s="910"/>
      <c r="QG3" s="908">
        <v>42441</v>
      </c>
      <c r="QH3" s="909"/>
      <c r="QI3" s="910"/>
      <c r="QJ3" s="918"/>
      <c r="QK3" s="919"/>
      <c r="QL3" s="396"/>
      <c r="QM3" s="918"/>
      <c r="QN3" s="919"/>
      <c r="QO3" s="397"/>
      <c r="QP3" s="918"/>
      <c r="QQ3" s="919"/>
      <c r="QR3" s="397"/>
      <c r="QS3" s="918"/>
      <c r="QT3" s="919"/>
    </row>
    <row r="4" spans="1:462" s="385" customFormat="1" ht="31.5" customHeight="1" x14ac:dyDescent="0.25">
      <c r="A4" s="399" t="s">
        <v>243</v>
      </c>
      <c r="B4" s="400" t="s">
        <v>435</v>
      </c>
      <c r="C4" s="400" t="s">
        <v>436</v>
      </c>
      <c r="D4" s="400" t="s">
        <v>437</v>
      </c>
      <c r="E4" s="400" t="s">
        <v>438</v>
      </c>
      <c r="F4" s="400" t="s">
        <v>439</v>
      </c>
      <c r="G4" s="400" t="s">
        <v>440</v>
      </c>
      <c r="H4" s="400" t="s">
        <v>438</v>
      </c>
      <c r="I4" s="400" t="s">
        <v>101</v>
      </c>
      <c r="J4" s="400" t="s">
        <v>437</v>
      </c>
      <c r="K4" s="400" t="s">
        <v>100</v>
      </c>
      <c r="L4" s="400" t="s">
        <v>101</v>
      </c>
      <c r="M4" s="400" t="s">
        <v>437</v>
      </c>
      <c r="N4" s="400" t="s">
        <v>100</v>
      </c>
      <c r="O4" s="400" t="s">
        <v>101</v>
      </c>
      <c r="P4" s="400" t="s">
        <v>437</v>
      </c>
      <c r="Q4" s="400" t="s">
        <v>438</v>
      </c>
      <c r="R4" s="400" t="s">
        <v>101</v>
      </c>
      <c r="S4" s="400" t="s">
        <v>437</v>
      </c>
      <c r="T4" s="400" t="s">
        <v>100</v>
      </c>
      <c r="U4" s="400" t="s">
        <v>101</v>
      </c>
      <c r="V4" s="400" t="s">
        <v>437</v>
      </c>
      <c r="W4" s="400" t="s">
        <v>100</v>
      </c>
      <c r="X4" s="400" t="s">
        <v>101</v>
      </c>
      <c r="Y4" s="400" t="s">
        <v>437</v>
      </c>
      <c r="Z4" s="400" t="s">
        <v>100</v>
      </c>
      <c r="AA4" s="400" t="s">
        <v>101</v>
      </c>
      <c r="AB4" s="400" t="s">
        <v>437</v>
      </c>
      <c r="AC4" s="400" t="s">
        <v>100</v>
      </c>
      <c r="AD4" s="400" t="s">
        <v>101</v>
      </c>
      <c r="AE4" s="400" t="s">
        <v>437</v>
      </c>
      <c r="AF4" s="400" t="s">
        <v>100</v>
      </c>
      <c r="AG4" s="400" t="s">
        <v>101</v>
      </c>
      <c r="AH4" s="400" t="s">
        <v>437</v>
      </c>
      <c r="AI4" s="400" t="s">
        <v>100</v>
      </c>
      <c r="AJ4" s="400" t="s">
        <v>101</v>
      </c>
      <c r="AK4" s="400" t="s">
        <v>437</v>
      </c>
      <c r="AL4" s="400" t="s">
        <v>100</v>
      </c>
      <c r="AM4" s="400" t="s">
        <v>101</v>
      </c>
      <c r="AN4" s="400" t="s">
        <v>437</v>
      </c>
      <c r="AO4" s="400" t="s">
        <v>100</v>
      </c>
      <c r="AP4" s="400" t="s">
        <v>101</v>
      </c>
      <c r="AQ4" s="400" t="s">
        <v>437</v>
      </c>
      <c r="AR4" s="400" t="s">
        <v>100</v>
      </c>
      <c r="AS4" s="400" t="s">
        <v>101</v>
      </c>
      <c r="AT4" s="400" t="s">
        <v>437</v>
      </c>
      <c r="AU4" s="400" t="s">
        <v>100</v>
      </c>
      <c r="AV4" s="400" t="s">
        <v>101</v>
      </c>
      <c r="AW4" s="400" t="s">
        <v>437</v>
      </c>
      <c r="AX4" s="400" t="s">
        <v>100</v>
      </c>
      <c r="AY4" s="400" t="s">
        <v>101</v>
      </c>
      <c r="AZ4" s="400" t="s">
        <v>437</v>
      </c>
      <c r="BA4" s="400" t="s">
        <v>100</v>
      </c>
      <c r="BB4" s="400" t="s">
        <v>101</v>
      </c>
      <c r="BC4" s="400" t="s">
        <v>437</v>
      </c>
      <c r="BD4" s="400" t="s">
        <v>100</v>
      </c>
      <c r="BE4" s="400" t="s">
        <v>101</v>
      </c>
      <c r="BF4" s="400" t="s">
        <v>437</v>
      </c>
      <c r="BG4" s="400" t="s">
        <v>100</v>
      </c>
      <c r="BH4" s="400" t="s">
        <v>101</v>
      </c>
      <c r="BI4" s="400" t="s">
        <v>437</v>
      </c>
      <c r="BJ4" s="400" t="s">
        <v>100</v>
      </c>
      <c r="BK4" s="400" t="s">
        <v>101</v>
      </c>
      <c r="BL4" s="400" t="s">
        <v>437</v>
      </c>
      <c r="BM4" s="400" t="s">
        <v>100</v>
      </c>
      <c r="BN4" s="400" t="s">
        <v>101</v>
      </c>
      <c r="BO4" s="400" t="s">
        <v>437</v>
      </c>
      <c r="BP4" s="400" t="s">
        <v>100</v>
      </c>
      <c r="BQ4" s="400" t="s">
        <v>101</v>
      </c>
      <c r="BR4" s="400" t="s">
        <v>437</v>
      </c>
      <c r="BS4" s="400" t="s">
        <v>100</v>
      </c>
      <c r="BT4" s="400" t="s">
        <v>101</v>
      </c>
      <c r="BU4" s="400" t="s">
        <v>437</v>
      </c>
      <c r="BV4" s="400" t="s">
        <v>100</v>
      </c>
      <c r="BW4" s="400" t="s">
        <v>101</v>
      </c>
      <c r="BX4" s="400" t="s">
        <v>437</v>
      </c>
      <c r="BY4" s="400" t="s">
        <v>100</v>
      </c>
      <c r="BZ4" s="400" t="s">
        <v>101</v>
      </c>
      <c r="CA4" s="400" t="s">
        <v>437</v>
      </c>
      <c r="CB4" s="400" t="s">
        <v>100</v>
      </c>
      <c r="CC4" s="400" t="s">
        <v>101</v>
      </c>
      <c r="CD4" s="400" t="s">
        <v>437</v>
      </c>
      <c r="CE4" s="400" t="s">
        <v>100</v>
      </c>
      <c r="CF4" s="400" t="s">
        <v>101</v>
      </c>
      <c r="CG4" s="400" t="s">
        <v>437</v>
      </c>
      <c r="CH4" s="400" t="s">
        <v>100</v>
      </c>
      <c r="CI4" s="400" t="s">
        <v>101</v>
      </c>
      <c r="CJ4" s="400" t="s">
        <v>437</v>
      </c>
      <c r="CK4" s="400" t="s">
        <v>100</v>
      </c>
      <c r="CL4" s="400" t="s">
        <v>101</v>
      </c>
      <c r="CM4" s="400" t="s">
        <v>437</v>
      </c>
      <c r="CN4" s="400" t="s">
        <v>100</v>
      </c>
      <c r="CO4" s="400" t="s">
        <v>101</v>
      </c>
      <c r="CP4" s="400" t="s">
        <v>437</v>
      </c>
      <c r="CQ4" s="400" t="s">
        <v>100</v>
      </c>
      <c r="CR4" s="400" t="s">
        <v>101</v>
      </c>
      <c r="CS4" s="400" t="s">
        <v>437</v>
      </c>
      <c r="CT4" s="400" t="s">
        <v>100</v>
      </c>
      <c r="CU4" s="400" t="s">
        <v>101</v>
      </c>
      <c r="CV4" s="400" t="s">
        <v>437</v>
      </c>
      <c r="CW4" s="400" t="s">
        <v>100</v>
      </c>
      <c r="CX4" s="400" t="s">
        <v>101</v>
      </c>
      <c r="CY4" s="400" t="s">
        <v>437</v>
      </c>
      <c r="CZ4" s="400" t="s">
        <v>100</v>
      </c>
      <c r="DA4" s="400" t="s">
        <v>101</v>
      </c>
      <c r="DB4" s="400" t="s">
        <v>437</v>
      </c>
      <c r="DC4" s="400" t="s">
        <v>100</v>
      </c>
      <c r="DD4" s="400" t="s">
        <v>101</v>
      </c>
      <c r="DE4" s="400" t="s">
        <v>437</v>
      </c>
      <c r="DF4" s="400" t="s">
        <v>100</v>
      </c>
      <c r="DG4" s="400" t="s">
        <v>101</v>
      </c>
      <c r="DH4" s="400" t="s">
        <v>437</v>
      </c>
      <c r="DI4" s="400" t="s">
        <v>100</v>
      </c>
      <c r="DJ4" s="400" t="s">
        <v>101</v>
      </c>
      <c r="DK4" s="400" t="s">
        <v>437</v>
      </c>
      <c r="DL4" s="400" t="s">
        <v>100</v>
      </c>
      <c r="DM4" s="400" t="s">
        <v>101</v>
      </c>
      <c r="DN4" s="400" t="s">
        <v>437</v>
      </c>
      <c r="DO4" s="400" t="s">
        <v>100</v>
      </c>
      <c r="DP4" s="400" t="s">
        <v>101</v>
      </c>
      <c r="DQ4" s="400" t="s">
        <v>437</v>
      </c>
      <c r="DR4" s="400" t="s">
        <v>100</v>
      </c>
      <c r="DS4" s="400" t="s">
        <v>101</v>
      </c>
      <c r="DT4" s="400" t="s">
        <v>437</v>
      </c>
      <c r="DU4" s="400" t="s">
        <v>100</v>
      </c>
      <c r="DV4" s="400" t="s">
        <v>101</v>
      </c>
      <c r="DW4" s="400" t="s">
        <v>437</v>
      </c>
      <c r="DX4" s="400" t="s">
        <v>100</v>
      </c>
      <c r="DY4" s="400" t="s">
        <v>101</v>
      </c>
      <c r="DZ4" s="400" t="s">
        <v>437</v>
      </c>
      <c r="EA4" s="400" t="s">
        <v>100</v>
      </c>
      <c r="EB4" s="400" t="s">
        <v>441</v>
      </c>
      <c r="EC4" s="400" t="s">
        <v>437</v>
      </c>
      <c r="ED4" s="400" t="s">
        <v>100</v>
      </c>
      <c r="EE4" s="400" t="s">
        <v>101</v>
      </c>
      <c r="EF4" s="400" t="s">
        <v>437</v>
      </c>
      <c r="EG4" s="400" t="s">
        <v>100</v>
      </c>
      <c r="EH4" s="400" t="s">
        <v>101</v>
      </c>
      <c r="EI4" s="400" t="s">
        <v>437</v>
      </c>
      <c r="EJ4" s="400" t="s">
        <v>100</v>
      </c>
      <c r="EK4" s="400" t="s">
        <v>101</v>
      </c>
      <c r="EL4" s="400" t="s">
        <v>437</v>
      </c>
      <c r="EM4" s="400" t="s">
        <v>100</v>
      </c>
      <c r="EN4" s="400" t="s">
        <v>101</v>
      </c>
      <c r="EO4" s="400" t="s">
        <v>437</v>
      </c>
      <c r="EP4" s="400" t="s">
        <v>100</v>
      </c>
      <c r="EQ4" s="400" t="s">
        <v>101</v>
      </c>
      <c r="ER4" s="400" t="s">
        <v>437</v>
      </c>
      <c r="ES4" s="400" t="s">
        <v>100</v>
      </c>
      <c r="ET4" s="400" t="s">
        <v>101</v>
      </c>
      <c r="EU4" s="400" t="s">
        <v>437</v>
      </c>
      <c r="EV4" s="400" t="s">
        <v>100</v>
      </c>
      <c r="EW4" s="400" t="s">
        <v>101</v>
      </c>
      <c r="EX4" s="400" t="s">
        <v>437</v>
      </c>
      <c r="EY4" s="400" t="s">
        <v>100</v>
      </c>
      <c r="EZ4" s="400" t="s">
        <v>101</v>
      </c>
      <c r="FA4" s="400" t="s">
        <v>437</v>
      </c>
      <c r="FB4" s="400" t="s">
        <v>100</v>
      </c>
      <c r="FC4" s="400" t="s">
        <v>101</v>
      </c>
      <c r="FD4" s="400" t="s">
        <v>437</v>
      </c>
      <c r="FE4" s="400" t="s">
        <v>100</v>
      </c>
      <c r="FF4" s="400" t="s">
        <v>101</v>
      </c>
      <c r="FG4" s="400" t="s">
        <v>437</v>
      </c>
      <c r="FH4" s="400" t="s">
        <v>100</v>
      </c>
      <c r="FI4" s="400" t="s">
        <v>101</v>
      </c>
      <c r="FJ4" s="400" t="s">
        <v>437</v>
      </c>
      <c r="FK4" s="400" t="s">
        <v>100</v>
      </c>
      <c r="FL4" s="400" t="s">
        <v>101</v>
      </c>
      <c r="FM4" s="400" t="s">
        <v>437</v>
      </c>
      <c r="FN4" s="400" t="s">
        <v>100</v>
      </c>
      <c r="FO4" s="400" t="s">
        <v>101</v>
      </c>
      <c r="FP4" s="400" t="s">
        <v>437</v>
      </c>
      <c r="FQ4" s="400" t="s">
        <v>100</v>
      </c>
      <c r="FR4" s="400" t="s">
        <v>101</v>
      </c>
      <c r="FS4" s="400" t="s">
        <v>437</v>
      </c>
      <c r="FT4" s="400" t="s">
        <v>100</v>
      </c>
      <c r="FU4" s="400" t="s">
        <v>101</v>
      </c>
      <c r="FV4" s="400" t="s">
        <v>437</v>
      </c>
      <c r="FW4" s="400" t="s">
        <v>100</v>
      </c>
      <c r="FX4" s="400" t="s">
        <v>101</v>
      </c>
      <c r="FY4" s="400" t="s">
        <v>437</v>
      </c>
      <c r="FZ4" s="400" t="s">
        <v>100</v>
      </c>
      <c r="GA4" s="400" t="s">
        <v>101</v>
      </c>
      <c r="GB4" s="400" t="s">
        <v>437</v>
      </c>
      <c r="GC4" s="400" t="s">
        <v>100</v>
      </c>
      <c r="GD4" s="400" t="s">
        <v>101</v>
      </c>
      <c r="GE4" s="400" t="s">
        <v>437</v>
      </c>
      <c r="GF4" s="400" t="s">
        <v>100</v>
      </c>
      <c r="GG4" s="400" t="s">
        <v>101</v>
      </c>
      <c r="GH4" s="400" t="s">
        <v>437</v>
      </c>
      <c r="GI4" s="400" t="s">
        <v>100</v>
      </c>
      <c r="GJ4" s="400" t="s">
        <v>101</v>
      </c>
      <c r="GK4" s="400" t="s">
        <v>437</v>
      </c>
      <c r="GL4" s="400" t="s">
        <v>100</v>
      </c>
      <c r="GM4" s="400" t="s">
        <v>101</v>
      </c>
      <c r="GN4" s="400" t="s">
        <v>437</v>
      </c>
      <c r="GO4" s="400" t="s">
        <v>100</v>
      </c>
      <c r="GP4" s="400" t="s">
        <v>101</v>
      </c>
      <c r="GQ4" s="400" t="s">
        <v>437</v>
      </c>
      <c r="GR4" s="400" t="s">
        <v>100</v>
      </c>
      <c r="GS4" s="400" t="s">
        <v>101</v>
      </c>
      <c r="GT4" s="400" t="s">
        <v>437</v>
      </c>
      <c r="GU4" s="400" t="s">
        <v>100</v>
      </c>
      <c r="GV4" s="400" t="s">
        <v>101</v>
      </c>
      <c r="GW4" s="400" t="s">
        <v>437</v>
      </c>
      <c r="GX4" s="400" t="s">
        <v>100</v>
      </c>
      <c r="GY4" s="400" t="s">
        <v>101</v>
      </c>
      <c r="GZ4" s="400" t="s">
        <v>437</v>
      </c>
      <c r="HA4" s="400" t="s">
        <v>100</v>
      </c>
      <c r="HB4" s="400" t="s">
        <v>101</v>
      </c>
      <c r="HC4" s="400" t="s">
        <v>437</v>
      </c>
      <c r="HD4" s="400" t="s">
        <v>100</v>
      </c>
      <c r="HE4" s="400" t="s">
        <v>101</v>
      </c>
      <c r="HF4" s="400" t="s">
        <v>437</v>
      </c>
      <c r="HG4" s="400" t="s">
        <v>100</v>
      </c>
      <c r="HH4" s="400" t="s">
        <v>101</v>
      </c>
      <c r="HI4" s="400" t="s">
        <v>437</v>
      </c>
      <c r="HJ4" s="400" t="s">
        <v>100</v>
      </c>
      <c r="HK4" s="400" t="s">
        <v>101</v>
      </c>
      <c r="HL4" s="400" t="s">
        <v>437</v>
      </c>
      <c r="HM4" s="400" t="s">
        <v>100</v>
      </c>
      <c r="HN4" s="400" t="s">
        <v>101</v>
      </c>
      <c r="HO4" s="400" t="s">
        <v>437</v>
      </c>
      <c r="HP4" s="400" t="s">
        <v>100</v>
      </c>
      <c r="HQ4" s="400" t="s">
        <v>101</v>
      </c>
      <c r="HR4" s="400" t="s">
        <v>437</v>
      </c>
      <c r="HS4" s="400" t="s">
        <v>100</v>
      </c>
      <c r="HT4" s="400" t="s">
        <v>101</v>
      </c>
      <c r="HU4" s="400" t="s">
        <v>437</v>
      </c>
      <c r="HV4" s="400" t="s">
        <v>100</v>
      </c>
      <c r="HW4" s="400" t="s">
        <v>101</v>
      </c>
      <c r="HX4" s="400" t="s">
        <v>437</v>
      </c>
      <c r="HY4" s="400" t="s">
        <v>100</v>
      </c>
      <c r="HZ4" s="400" t="s">
        <v>101</v>
      </c>
      <c r="IA4" s="400" t="s">
        <v>437</v>
      </c>
      <c r="IB4" s="400" t="s">
        <v>100</v>
      </c>
      <c r="IC4" s="400" t="s">
        <v>101</v>
      </c>
      <c r="ID4" s="400" t="s">
        <v>437</v>
      </c>
      <c r="IE4" s="400" t="s">
        <v>100</v>
      </c>
      <c r="IF4" s="400" t="s">
        <v>101</v>
      </c>
      <c r="IG4" s="400" t="s">
        <v>437</v>
      </c>
      <c r="IH4" s="400" t="s">
        <v>100</v>
      </c>
      <c r="II4" s="400" t="s">
        <v>101</v>
      </c>
      <c r="IJ4" s="400" t="s">
        <v>437</v>
      </c>
      <c r="IK4" s="400" t="s">
        <v>100</v>
      </c>
      <c r="IL4" s="400" t="s">
        <v>101</v>
      </c>
      <c r="IM4" s="400" t="s">
        <v>437</v>
      </c>
      <c r="IN4" s="400" t="s">
        <v>100</v>
      </c>
      <c r="IO4" s="400" t="s">
        <v>101</v>
      </c>
      <c r="IP4" s="400" t="s">
        <v>437</v>
      </c>
      <c r="IQ4" s="400" t="s">
        <v>100</v>
      </c>
      <c r="IR4" s="400" t="s">
        <v>101</v>
      </c>
      <c r="IS4" s="400" t="s">
        <v>437</v>
      </c>
      <c r="IT4" s="400" t="s">
        <v>100</v>
      </c>
      <c r="IU4" s="400" t="s">
        <v>101</v>
      </c>
      <c r="IV4" s="400" t="s">
        <v>437</v>
      </c>
      <c r="IW4" s="400" t="s">
        <v>100</v>
      </c>
      <c r="IX4" s="400" t="s">
        <v>101</v>
      </c>
      <c r="IY4" s="400" t="s">
        <v>437</v>
      </c>
      <c r="IZ4" s="400" t="s">
        <v>100</v>
      </c>
      <c r="JA4" s="400" t="s">
        <v>101</v>
      </c>
      <c r="JB4" s="400" t="s">
        <v>437</v>
      </c>
      <c r="JC4" s="400" t="s">
        <v>100</v>
      </c>
      <c r="JD4" s="400" t="s">
        <v>101</v>
      </c>
      <c r="JE4" s="400" t="s">
        <v>437</v>
      </c>
      <c r="JF4" s="400" t="s">
        <v>100</v>
      </c>
      <c r="JG4" s="400" t="s">
        <v>101</v>
      </c>
      <c r="JH4" s="400" t="s">
        <v>437</v>
      </c>
      <c r="JI4" s="400" t="s">
        <v>100</v>
      </c>
      <c r="JJ4" s="400" t="s">
        <v>101</v>
      </c>
      <c r="JK4" s="400" t="s">
        <v>437</v>
      </c>
      <c r="JL4" s="400" t="s">
        <v>100</v>
      </c>
      <c r="JM4" s="400" t="s">
        <v>101</v>
      </c>
      <c r="JN4" s="400" t="s">
        <v>437</v>
      </c>
      <c r="JO4" s="400" t="s">
        <v>100</v>
      </c>
      <c r="JP4" s="400" t="s">
        <v>101</v>
      </c>
      <c r="JQ4" s="400" t="s">
        <v>437</v>
      </c>
      <c r="JR4" s="400" t="s">
        <v>100</v>
      </c>
      <c r="JS4" s="400" t="s">
        <v>101</v>
      </c>
      <c r="JT4" s="400" t="s">
        <v>437</v>
      </c>
      <c r="JU4" s="400" t="s">
        <v>100</v>
      </c>
      <c r="JV4" s="400" t="s">
        <v>101</v>
      </c>
      <c r="JW4" s="400" t="s">
        <v>437</v>
      </c>
      <c r="JX4" s="400" t="s">
        <v>100</v>
      </c>
      <c r="JY4" s="400" t="s">
        <v>101</v>
      </c>
      <c r="JZ4" s="400" t="s">
        <v>437</v>
      </c>
      <c r="KA4" s="400" t="s">
        <v>100</v>
      </c>
      <c r="KB4" s="400" t="s">
        <v>101</v>
      </c>
      <c r="KC4" s="400" t="s">
        <v>437</v>
      </c>
      <c r="KD4" s="400" t="s">
        <v>100</v>
      </c>
      <c r="KE4" s="400" t="s">
        <v>101</v>
      </c>
      <c r="KF4" s="400" t="s">
        <v>437</v>
      </c>
      <c r="KG4" s="400" t="s">
        <v>100</v>
      </c>
      <c r="KH4" s="400" t="s">
        <v>101</v>
      </c>
      <c r="KI4" s="400" t="s">
        <v>437</v>
      </c>
      <c r="KJ4" s="400" t="s">
        <v>100</v>
      </c>
      <c r="KK4" s="400" t="s">
        <v>101</v>
      </c>
      <c r="KL4" s="400" t="s">
        <v>437</v>
      </c>
      <c r="KM4" s="400" t="s">
        <v>100</v>
      </c>
      <c r="KN4" s="400" t="s">
        <v>101</v>
      </c>
      <c r="KO4" s="400" t="s">
        <v>437</v>
      </c>
      <c r="KP4" s="400" t="s">
        <v>100</v>
      </c>
      <c r="KQ4" s="400" t="s">
        <v>101</v>
      </c>
      <c r="KR4" s="400" t="s">
        <v>437</v>
      </c>
      <c r="KS4" s="400" t="s">
        <v>100</v>
      </c>
      <c r="KT4" s="400" t="s">
        <v>101</v>
      </c>
      <c r="KU4" s="400" t="s">
        <v>437</v>
      </c>
      <c r="KV4" s="400" t="s">
        <v>100</v>
      </c>
      <c r="KW4" s="400" t="s">
        <v>101</v>
      </c>
      <c r="KX4" s="400" t="s">
        <v>437</v>
      </c>
      <c r="KY4" s="400" t="s">
        <v>100</v>
      </c>
      <c r="KZ4" s="400" t="s">
        <v>101</v>
      </c>
      <c r="LA4" s="400" t="s">
        <v>437</v>
      </c>
      <c r="LB4" s="400" t="s">
        <v>100</v>
      </c>
      <c r="LC4" s="400" t="s">
        <v>101</v>
      </c>
      <c r="LD4" s="400" t="s">
        <v>437</v>
      </c>
      <c r="LE4" s="400" t="s">
        <v>100</v>
      </c>
      <c r="LF4" s="400" t="s">
        <v>101</v>
      </c>
      <c r="LG4" s="400" t="s">
        <v>437</v>
      </c>
      <c r="LH4" s="400" t="s">
        <v>100</v>
      </c>
      <c r="LI4" s="400" t="s">
        <v>101</v>
      </c>
      <c r="LJ4" s="400" t="s">
        <v>437</v>
      </c>
      <c r="LK4" s="400" t="s">
        <v>100</v>
      </c>
      <c r="LL4" s="400" t="s">
        <v>101</v>
      </c>
      <c r="LM4" s="400" t="s">
        <v>437</v>
      </c>
      <c r="LN4" s="400" t="s">
        <v>100</v>
      </c>
      <c r="LO4" s="400" t="s">
        <v>101</v>
      </c>
      <c r="LP4" s="400" t="s">
        <v>437</v>
      </c>
      <c r="LQ4" s="400" t="s">
        <v>100</v>
      </c>
      <c r="LR4" s="400" t="s">
        <v>101</v>
      </c>
      <c r="LS4" s="400" t="s">
        <v>437</v>
      </c>
      <c r="LT4" s="400" t="s">
        <v>100</v>
      </c>
      <c r="LU4" s="400" t="s">
        <v>101</v>
      </c>
      <c r="LV4" s="400" t="s">
        <v>437</v>
      </c>
      <c r="LW4" s="400" t="s">
        <v>100</v>
      </c>
      <c r="LX4" s="400" t="s">
        <v>101</v>
      </c>
      <c r="LY4" s="400" t="s">
        <v>437</v>
      </c>
      <c r="LZ4" s="400" t="s">
        <v>100</v>
      </c>
      <c r="MA4" s="400" t="s">
        <v>101</v>
      </c>
      <c r="MB4" s="400" t="s">
        <v>437</v>
      </c>
      <c r="MC4" s="400" t="s">
        <v>100</v>
      </c>
      <c r="MD4" s="400" t="s">
        <v>101</v>
      </c>
      <c r="ME4" s="400" t="s">
        <v>437</v>
      </c>
      <c r="MF4" s="400" t="s">
        <v>100</v>
      </c>
      <c r="MG4" s="400" t="s">
        <v>101</v>
      </c>
      <c r="MH4" s="400" t="s">
        <v>437</v>
      </c>
      <c r="MI4" s="400" t="s">
        <v>100</v>
      </c>
      <c r="MJ4" s="400" t="s">
        <v>101</v>
      </c>
      <c r="MK4" s="400" t="s">
        <v>437</v>
      </c>
      <c r="ML4" s="400" t="s">
        <v>100</v>
      </c>
      <c r="MM4" s="400" t="s">
        <v>101</v>
      </c>
      <c r="MN4" s="400" t="s">
        <v>437</v>
      </c>
      <c r="MO4" s="400" t="s">
        <v>100</v>
      </c>
      <c r="MP4" s="400" t="s">
        <v>101</v>
      </c>
      <c r="MQ4" s="400" t="s">
        <v>437</v>
      </c>
      <c r="MR4" s="400" t="s">
        <v>100</v>
      </c>
      <c r="MS4" s="400" t="s">
        <v>101</v>
      </c>
      <c r="MT4" s="400" t="s">
        <v>437</v>
      </c>
      <c r="MU4" s="400" t="s">
        <v>100</v>
      </c>
      <c r="MV4" s="400" t="s">
        <v>101</v>
      </c>
      <c r="MW4" s="400" t="s">
        <v>437</v>
      </c>
      <c r="MX4" s="400" t="s">
        <v>100</v>
      </c>
      <c r="MY4" s="400" t="s">
        <v>101</v>
      </c>
      <c r="MZ4" s="400" t="s">
        <v>437</v>
      </c>
      <c r="NA4" s="400" t="s">
        <v>100</v>
      </c>
      <c r="NB4" s="400" t="s">
        <v>101</v>
      </c>
      <c r="NC4" s="400" t="s">
        <v>437</v>
      </c>
      <c r="ND4" s="400" t="s">
        <v>100</v>
      </c>
      <c r="NE4" s="400" t="s">
        <v>101</v>
      </c>
      <c r="NF4" s="400" t="s">
        <v>437</v>
      </c>
      <c r="NG4" s="400" t="s">
        <v>100</v>
      </c>
      <c r="NH4" s="400" t="s">
        <v>101</v>
      </c>
      <c r="NI4" s="400" t="s">
        <v>437</v>
      </c>
      <c r="NJ4" s="400" t="s">
        <v>100</v>
      </c>
      <c r="NK4" s="400" t="s">
        <v>101</v>
      </c>
      <c r="NL4" s="400" t="s">
        <v>437</v>
      </c>
      <c r="NM4" s="400" t="s">
        <v>100</v>
      </c>
      <c r="NN4" s="400" t="s">
        <v>101</v>
      </c>
      <c r="NO4" s="400" t="s">
        <v>437</v>
      </c>
      <c r="NP4" s="400" t="s">
        <v>100</v>
      </c>
      <c r="NQ4" s="400" t="s">
        <v>101</v>
      </c>
      <c r="NR4" s="400" t="s">
        <v>437</v>
      </c>
      <c r="NS4" s="400" t="s">
        <v>100</v>
      </c>
      <c r="NT4" s="400" t="s">
        <v>101</v>
      </c>
      <c r="NU4" s="400" t="s">
        <v>437</v>
      </c>
      <c r="NV4" s="400" t="s">
        <v>100</v>
      </c>
      <c r="NW4" s="400" t="s">
        <v>101</v>
      </c>
      <c r="NX4" s="400" t="s">
        <v>437</v>
      </c>
      <c r="NY4" s="400" t="s">
        <v>100</v>
      </c>
      <c r="NZ4" s="400" t="s">
        <v>101</v>
      </c>
      <c r="OA4" s="400" t="s">
        <v>437</v>
      </c>
      <c r="OB4" s="400" t="s">
        <v>100</v>
      </c>
      <c r="OC4" s="400" t="s">
        <v>101</v>
      </c>
      <c r="OD4" s="400" t="s">
        <v>437</v>
      </c>
      <c r="OE4" s="400" t="s">
        <v>100</v>
      </c>
      <c r="OF4" s="400" t="s">
        <v>101</v>
      </c>
      <c r="OG4" s="400" t="s">
        <v>437</v>
      </c>
      <c r="OH4" s="400" t="s">
        <v>100</v>
      </c>
      <c r="OI4" s="400" t="s">
        <v>101</v>
      </c>
      <c r="OJ4" s="400" t="s">
        <v>437</v>
      </c>
      <c r="OK4" s="400" t="s">
        <v>100</v>
      </c>
      <c r="OL4" s="400" t="s">
        <v>101</v>
      </c>
      <c r="OM4" s="400" t="s">
        <v>437</v>
      </c>
      <c r="ON4" s="400" t="s">
        <v>100</v>
      </c>
      <c r="OO4" s="400" t="s">
        <v>101</v>
      </c>
      <c r="OP4" s="400" t="s">
        <v>437</v>
      </c>
      <c r="OQ4" s="400" t="s">
        <v>100</v>
      </c>
      <c r="OR4" s="400" t="s">
        <v>101</v>
      </c>
      <c r="OS4" s="400" t="s">
        <v>437</v>
      </c>
      <c r="OT4" s="400" t="s">
        <v>100</v>
      </c>
      <c r="OU4" s="400" t="s">
        <v>101</v>
      </c>
      <c r="OV4" s="400" t="s">
        <v>437</v>
      </c>
      <c r="OW4" s="400" t="s">
        <v>100</v>
      </c>
      <c r="OX4" s="400" t="s">
        <v>101</v>
      </c>
      <c r="OY4" s="400" t="s">
        <v>437</v>
      </c>
      <c r="OZ4" s="400" t="s">
        <v>100</v>
      </c>
      <c r="PA4" s="400" t="s">
        <v>101</v>
      </c>
      <c r="PB4" s="400" t="s">
        <v>437</v>
      </c>
      <c r="PC4" s="400" t="s">
        <v>100</v>
      </c>
      <c r="PD4" s="400" t="s">
        <v>101</v>
      </c>
      <c r="PE4" s="400" t="s">
        <v>437</v>
      </c>
      <c r="PF4" s="400" t="s">
        <v>100</v>
      </c>
      <c r="PG4" s="400" t="s">
        <v>101</v>
      </c>
      <c r="PH4" s="400" t="s">
        <v>437</v>
      </c>
      <c r="PI4" s="400" t="s">
        <v>100</v>
      </c>
      <c r="PJ4" s="400" t="s">
        <v>101</v>
      </c>
      <c r="PK4" s="400" t="s">
        <v>437</v>
      </c>
      <c r="PL4" s="400" t="s">
        <v>100</v>
      </c>
      <c r="PM4" s="400" t="s">
        <v>101</v>
      </c>
      <c r="PN4" s="400" t="s">
        <v>437</v>
      </c>
      <c r="PO4" s="400" t="s">
        <v>100</v>
      </c>
      <c r="PP4" s="400" t="s">
        <v>101</v>
      </c>
      <c r="PQ4" s="400" t="s">
        <v>437</v>
      </c>
      <c r="PR4" s="400" t="s">
        <v>100</v>
      </c>
      <c r="PS4" s="400" t="s">
        <v>101</v>
      </c>
      <c r="PT4" s="400" t="s">
        <v>437</v>
      </c>
      <c r="PU4" s="400" t="s">
        <v>100</v>
      </c>
      <c r="PV4" s="400" t="s">
        <v>101</v>
      </c>
      <c r="PW4" s="400" t="s">
        <v>437</v>
      </c>
      <c r="PX4" s="400" t="s">
        <v>100</v>
      </c>
      <c r="PY4" s="400" t="s">
        <v>101</v>
      </c>
      <c r="PZ4" s="400" t="s">
        <v>437</v>
      </c>
      <c r="QA4" s="400" t="s">
        <v>100</v>
      </c>
      <c r="QB4" s="400" t="s">
        <v>101</v>
      </c>
      <c r="QC4" s="400" t="s">
        <v>437</v>
      </c>
      <c r="QD4" s="400" t="s">
        <v>100</v>
      </c>
      <c r="QE4" s="400" t="s">
        <v>101</v>
      </c>
      <c r="QF4" s="400" t="s">
        <v>437</v>
      </c>
      <c r="QG4" s="401" t="s">
        <v>100</v>
      </c>
      <c r="QH4" s="401" t="s">
        <v>101</v>
      </c>
      <c r="QI4" s="401" t="s">
        <v>437</v>
      </c>
      <c r="QJ4" s="918"/>
      <c r="QK4" s="919"/>
      <c r="QL4" s="402"/>
      <c r="QM4" s="918"/>
      <c r="QN4" s="919"/>
      <c r="QO4" s="391"/>
      <c r="QP4" s="918"/>
      <c r="QQ4" s="919"/>
      <c r="QR4" s="391"/>
      <c r="QS4" s="918"/>
      <c r="QT4" s="919"/>
    </row>
    <row r="5" spans="1:462" s="385" customFormat="1" ht="15.75" customHeight="1" x14ac:dyDescent="0.25">
      <c r="A5" s="403">
        <v>1</v>
      </c>
      <c r="B5" s="404" t="s">
        <v>442</v>
      </c>
      <c r="C5" s="405" t="s">
        <v>115</v>
      </c>
      <c r="D5" s="406">
        <v>3895</v>
      </c>
      <c r="E5" s="407">
        <v>1105</v>
      </c>
      <c r="F5" s="407"/>
      <c r="G5" s="406">
        <f t="shared" ref="G5:G15" si="0">+D5+E5-F5</f>
        <v>5000</v>
      </c>
      <c r="H5" s="407"/>
      <c r="I5" s="407"/>
      <c r="J5" s="406">
        <f t="shared" ref="J5:J15" si="1">+G5+H5-I5</f>
        <v>5000</v>
      </c>
      <c r="K5" s="407"/>
      <c r="L5" s="407"/>
      <c r="M5" s="406">
        <f t="shared" ref="M5:M11" si="2">+J5+K5-L5</f>
        <v>5000</v>
      </c>
      <c r="N5" s="407"/>
      <c r="O5" s="407"/>
      <c r="P5" s="406">
        <f t="shared" ref="P5:P15" si="3">+M5+N5-O5</f>
        <v>5000</v>
      </c>
      <c r="Q5" s="407"/>
      <c r="R5" s="407">
        <v>20</v>
      </c>
      <c r="S5" s="406">
        <f t="shared" ref="S5:S15" si="4">+P5+Q5-R5</f>
        <v>4980</v>
      </c>
      <c r="T5" s="407"/>
      <c r="U5" s="407"/>
      <c r="V5" s="406">
        <f t="shared" ref="V5:V15" si="5">+S5+T5-U5</f>
        <v>4980</v>
      </c>
      <c r="W5" s="407"/>
      <c r="X5" s="407"/>
      <c r="Y5" s="406">
        <f t="shared" ref="Y5:Y15" si="6">+V5+W5-X5</f>
        <v>4980</v>
      </c>
      <c r="Z5" s="407"/>
      <c r="AA5" s="407"/>
      <c r="AB5" s="406">
        <f t="shared" ref="AB5:AB15" si="7">+Y5+Z5-AA5</f>
        <v>4980</v>
      </c>
      <c r="AC5" s="407"/>
      <c r="AD5" s="407"/>
      <c r="AE5" s="406">
        <f t="shared" ref="AE5:AE15" si="8">+AB5+AC5-AD5</f>
        <v>4980</v>
      </c>
      <c r="AF5" s="407"/>
      <c r="AG5" s="407">
        <v>1000</v>
      </c>
      <c r="AH5" s="406">
        <f t="shared" ref="AH5:AH15" si="9">+AE5+AF5-AG5</f>
        <v>3980</v>
      </c>
      <c r="AI5" s="407"/>
      <c r="AJ5" s="407"/>
      <c r="AK5" s="406">
        <f t="shared" ref="AK5:AK15" si="10">AH5+AI5-AJ5</f>
        <v>3980</v>
      </c>
      <c r="AL5" s="407"/>
      <c r="AM5" s="407"/>
      <c r="AN5" s="406">
        <f t="shared" ref="AN5:AN15" si="11">AK5+AL5-AM5</f>
        <v>3980</v>
      </c>
      <c r="AO5" s="407"/>
      <c r="AP5" s="407"/>
      <c r="AQ5" s="406">
        <f t="shared" ref="AQ5:AQ15" si="12">AN5+AO5-AP5</f>
        <v>3980</v>
      </c>
      <c r="AR5" s="407"/>
      <c r="AS5" s="407"/>
      <c r="AT5" s="406">
        <f t="shared" ref="AT5:AT15" si="13">AQ5+AR5-AS5</f>
        <v>3980</v>
      </c>
      <c r="AU5" s="407"/>
      <c r="AV5" s="407"/>
      <c r="AW5" s="406">
        <f t="shared" ref="AW5:AW15" si="14">AT5+AU5-AV5</f>
        <v>3980</v>
      </c>
      <c r="AX5" s="407"/>
      <c r="AY5" s="407"/>
      <c r="AZ5" s="406">
        <f t="shared" ref="AZ5:AZ15" si="15">AW5+AX5-AY5</f>
        <v>3980</v>
      </c>
      <c r="BA5" s="407"/>
      <c r="BB5" s="407"/>
      <c r="BC5" s="406">
        <f t="shared" ref="BC5:BC15" si="16">+AZ5+BA5-BB5</f>
        <v>3980</v>
      </c>
      <c r="BD5" s="407"/>
      <c r="BE5" s="407"/>
      <c r="BF5" s="406">
        <f t="shared" ref="BF5:BF15" si="17">BC5+BD5-BE5</f>
        <v>3980</v>
      </c>
      <c r="BG5" s="407"/>
      <c r="BH5" s="407"/>
      <c r="BI5" s="406">
        <f t="shared" ref="BI5:BI15" si="18">BF5+BG5-BH5</f>
        <v>3980</v>
      </c>
      <c r="BJ5" s="407"/>
      <c r="BK5" s="407"/>
      <c r="BL5" s="406">
        <f t="shared" ref="BL5:BL15" si="19">BI5+BJ5-BK5</f>
        <v>3980</v>
      </c>
      <c r="BM5" s="407"/>
      <c r="BN5" s="407"/>
      <c r="BO5" s="406">
        <f t="shared" ref="BO5:BO15" si="20">BL5+BM5-BN5</f>
        <v>3980</v>
      </c>
      <c r="BP5" s="407"/>
      <c r="BQ5" s="407"/>
      <c r="BR5" s="406">
        <f t="shared" ref="BR5:BR15" si="21">+BO5+BP5-BQ5</f>
        <v>3980</v>
      </c>
      <c r="BS5" s="407"/>
      <c r="BT5" s="407">
        <v>20</v>
      </c>
      <c r="BU5" s="406">
        <f t="shared" ref="BU5:BU15" si="22">BR5+BS5-BT5</f>
        <v>3960</v>
      </c>
      <c r="BV5" s="407"/>
      <c r="BW5" s="407">
        <v>300</v>
      </c>
      <c r="BX5" s="406">
        <f t="shared" ref="BX5:BX15" si="23">BU5+BV5-BW5</f>
        <v>3660</v>
      </c>
      <c r="BY5" s="407"/>
      <c r="BZ5" s="407">
        <v>300</v>
      </c>
      <c r="CA5" s="406">
        <f t="shared" ref="CA5:CA15" si="24">BX5+BY5-BZ5</f>
        <v>3360</v>
      </c>
      <c r="CB5" s="407"/>
      <c r="CC5" s="407">
        <v>300</v>
      </c>
      <c r="CD5" s="406">
        <f t="shared" ref="CD5:CD15" si="25">CA5+CB5-CC5</f>
        <v>3060</v>
      </c>
      <c r="CE5" s="407"/>
      <c r="CF5" s="407"/>
      <c r="CG5" s="406">
        <f t="shared" ref="CG5:CG15" si="26">CD5+CE5-CF5</f>
        <v>3060</v>
      </c>
      <c r="CH5" s="407"/>
      <c r="CI5" s="407"/>
      <c r="CJ5" s="406">
        <f t="shared" ref="CJ5:CJ15" si="27">CG5+CH5-CI5</f>
        <v>3060</v>
      </c>
      <c r="CK5" s="407"/>
      <c r="CL5" s="407"/>
      <c r="CM5" s="406">
        <f t="shared" ref="CM5:CM15" si="28">CJ5+CK5-CL5</f>
        <v>3060</v>
      </c>
      <c r="CN5" s="407"/>
      <c r="CO5" s="407"/>
      <c r="CP5" s="406">
        <f t="shared" ref="CP5:CP15" si="29">CM5+CN5-CO5</f>
        <v>3060</v>
      </c>
      <c r="CQ5" s="407"/>
      <c r="CR5" s="407"/>
      <c r="CS5" s="406">
        <f t="shared" ref="CS5:CS15" si="30">+CP5+CQ5-CR5</f>
        <v>3060</v>
      </c>
      <c r="CT5" s="407">
        <v>1940</v>
      </c>
      <c r="CU5" s="407"/>
      <c r="CV5" s="406">
        <f t="shared" ref="CV5:CV15" si="31">CP5+CT5-CU5</f>
        <v>5000</v>
      </c>
      <c r="CW5" s="407"/>
      <c r="CX5" s="407"/>
      <c r="CY5" s="406">
        <f t="shared" ref="CY5:CY15" si="32">CV5+CW5-CX5</f>
        <v>5000</v>
      </c>
      <c r="CZ5" s="407"/>
      <c r="DA5" s="407"/>
      <c r="DB5" s="406">
        <f t="shared" ref="DB5:DB15" si="33">CY5+CZ5-DA5</f>
        <v>5000</v>
      </c>
      <c r="DC5" s="407"/>
      <c r="DD5" s="407">
        <v>100</v>
      </c>
      <c r="DE5" s="406">
        <f t="shared" ref="DE5:DE15" si="34">DB5+DC5-DD5</f>
        <v>4900</v>
      </c>
      <c r="DF5" s="407"/>
      <c r="DG5" s="407">
        <v>500</v>
      </c>
      <c r="DH5" s="406">
        <f t="shared" ref="DH5:DH15" si="35">DE5+DF5-DG5</f>
        <v>4400</v>
      </c>
      <c r="DI5" s="407"/>
      <c r="DJ5" s="407">
        <v>500</v>
      </c>
      <c r="DK5" s="406">
        <f t="shared" ref="DK5:DK15" si="36">DH5+DI5-DJ5</f>
        <v>3900</v>
      </c>
      <c r="DL5" s="407"/>
      <c r="DM5" s="407">
        <v>100</v>
      </c>
      <c r="DN5" s="406">
        <f t="shared" ref="DN5:DN15" si="37">+DK5+DL5-DM5</f>
        <v>3800</v>
      </c>
      <c r="DO5" s="407"/>
      <c r="DP5" s="407"/>
      <c r="DQ5" s="406">
        <f t="shared" ref="DQ5:DQ15" si="38">+DN5+DO5-DP5</f>
        <v>3800</v>
      </c>
      <c r="DR5" s="407"/>
      <c r="DS5" s="407"/>
      <c r="DT5" s="406">
        <f t="shared" ref="DT5:DT15" si="39">DQ5+DR5-DS5</f>
        <v>3800</v>
      </c>
      <c r="DU5" s="407"/>
      <c r="DV5" s="407"/>
      <c r="DW5" s="406">
        <f t="shared" ref="DW5:DW15" si="40">DT5+DU5-DV5</f>
        <v>3800</v>
      </c>
      <c r="DX5" s="407"/>
      <c r="DY5" s="407"/>
      <c r="DZ5" s="406">
        <f t="shared" ref="DZ5:DZ15" si="41">DW5+DX5-DY5</f>
        <v>3800</v>
      </c>
      <c r="EA5" s="407"/>
      <c r="EB5" s="407">
        <v>100</v>
      </c>
      <c r="EC5" s="406">
        <f t="shared" ref="EC5:EC15" si="42">DZ5+EA5-EB5</f>
        <v>3700</v>
      </c>
      <c r="ED5" s="407"/>
      <c r="EE5" s="407"/>
      <c r="EF5" s="406">
        <f t="shared" ref="EF5:EF15" si="43">EC5+ED5-EE5</f>
        <v>3700</v>
      </c>
      <c r="EG5" s="407"/>
      <c r="EH5" s="407"/>
      <c r="EI5" s="406">
        <f t="shared" ref="EI5:EI15" si="44">+EF5+EG5-EH5</f>
        <v>3700</v>
      </c>
      <c r="EJ5" s="407"/>
      <c r="EK5" s="407"/>
      <c r="EL5" s="406">
        <f t="shared" ref="EL5:EL15" si="45">EI5+EJ5-EK5</f>
        <v>3700</v>
      </c>
      <c r="EM5" s="407"/>
      <c r="EN5" s="407">
        <v>500</v>
      </c>
      <c r="EO5" s="406">
        <f t="shared" ref="EO5:EO15" si="46">+EL5+EM5-EN5</f>
        <v>3200</v>
      </c>
      <c r="EP5" s="407"/>
      <c r="EQ5" s="407"/>
      <c r="ER5" s="406">
        <f t="shared" ref="ER5:ER15" si="47">EO5+EP5-EQ5</f>
        <v>3200</v>
      </c>
      <c r="ES5" s="407"/>
      <c r="ET5" s="407">
        <v>500</v>
      </c>
      <c r="EU5" s="406">
        <f t="shared" ref="EU5:EU15" si="48">ER5+ES5-ET5</f>
        <v>2700</v>
      </c>
      <c r="EV5" s="407"/>
      <c r="EW5" s="407"/>
      <c r="EX5" s="406">
        <f t="shared" ref="EX5:EX15" si="49">+EU5+EV5-EW5</f>
        <v>2700</v>
      </c>
      <c r="EY5" s="407"/>
      <c r="EZ5" s="407"/>
      <c r="FA5" s="406">
        <f t="shared" ref="FA5:FA15" si="50">EX5+EY5-EZ5</f>
        <v>2700</v>
      </c>
      <c r="FB5" s="407"/>
      <c r="FC5" s="407">
        <v>30</v>
      </c>
      <c r="FD5" s="406">
        <f t="shared" ref="FD5:FD15" si="51">+FA5+FB5-FC5</f>
        <v>2670</v>
      </c>
      <c r="FE5" s="407"/>
      <c r="FF5" s="407"/>
      <c r="FG5" s="406">
        <f t="shared" ref="FG5:FG15" si="52">+FD5+FE5-FF5</f>
        <v>2670</v>
      </c>
      <c r="FH5" s="407"/>
      <c r="FI5" s="407"/>
      <c r="FJ5" s="406">
        <f t="shared" ref="FJ5:FJ15" si="53">+FG5+FH5-FI5</f>
        <v>2670</v>
      </c>
      <c r="FK5" s="407"/>
      <c r="FL5" s="407"/>
      <c r="FM5" s="406">
        <f t="shared" ref="FM5:FM15" si="54">+FJ5+FK5-FL5</f>
        <v>2670</v>
      </c>
      <c r="FN5" s="407"/>
      <c r="FO5" s="407">
        <v>30</v>
      </c>
      <c r="FP5" s="406">
        <f t="shared" ref="FP5:FP15" si="55">FM5+FN5-FO5</f>
        <v>2640</v>
      </c>
      <c r="FQ5" s="407"/>
      <c r="FR5" s="407"/>
      <c r="FS5" s="406">
        <f t="shared" ref="FS5:FS15" si="56">+FP5+FQ5-FR5</f>
        <v>2640</v>
      </c>
      <c r="FT5" s="407"/>
      <c r="FU5" s="407">
        <v>810</v>
      </c>
      <c r="FV5" s="406">
        <f t="shared" ref="FV5:FV15" si="57">+FS5+FT5-FU5</f>
        <v>1830</v>
      </c>
      <c r="FW5" s="407"/>
      <c r="FX5" s="407">
        <v>500</v>
      </c>
      <c r="FY5" s="406">
        <f t="shared" ref="FY5:FY15" si="58">+FV5+FW5-FX5</f>
        <v>1330</v>
      </c>
      <c r="FZ5" s="407">
        <v>3670</v>
      </c>
      <c r="GA5" s="407"/>
      <c r="GB5" s="406">
        <f t="shared" ref="GB5:GB15" si="59">FY5+FZ5-GA5</f>
        <v>5000</v>
      </c>
      <c r="GC5" s="407"/>
      <c r="GD5" s="407"/>
      <c r="GE5" s="406">
        <f t="shared" ref="GE5:GE15" si="60">GB5+GC5-GD5</f>
        <v>5000</v>
      </c>
      <c r="GF5" s="407"/>
      <c r="GG5" s="407"/>
      <c r="GH5" s="406">
        <f t="shared" ref="GH5:GH15" si="61">GE5+GF5-GG5</f>
        <v>5000</v>
      </c>
      <c r="GI5" s="407"/>
      <c r="GJ5" s="407"/>
      <c r="GK5" s="406">
        <f t="shared" ref="GK5:GK15" si="62">+GH5+GI5-GJ5</f>
        <v>5000</v>
      </c>
      <c r="GL5" s="407"/>
      <c r="GM5" s="407"/>
      <c r="GN5" s="406">
        <f t="shared" ref="GN5:GN15" si="63">GK5+GL5-GM5</f>
        <v>5000</v>
      </c>
      <c r="GO5" s="407"/>
      <c r="GP5" s="407"/>
      <c r="GQ5" s="406">
        <f t="shared" ref="GQ5:GQ15" si="64">GN5+GO5-GP5</f>
        <v>5000</v>
      </c>
      <c r="GR5" s="407"/>
      <c r="GS5" s="407"/>
      <c r="GT5" s="406">
        <f t="shared" ref="GT5:GT15" si="65">GQ5+GR5-GS5</f>
        <v>5000</v>
      </c>
      <c r="GU5" s="407"/>
      <c r="GV5" s="407">
        <v>140</v>
      </c>
      <c r="GW5" s="406">
        <f t="shared" ref="GW5:GW15" si="66">GT5+GU5-GV5</f>
        <v>4860</v>
      </c>
      <c r="GX5" s="407"/>
      <c r="GY5" s="407"/>
      <c r="GZ5" s="406">
        <f t="shared" ref="GZ5:GZ15" si="67">+GW5+GX5-GY5</f>
        <v>4860</v>
      </c>
      <c r="HA5" s="407"/>
      <c r="HB5" s="407"/>
      <c r="HC5" s="406">
        <f t="shared" ref="HC5:HC15" si="68">GZ5+HA5-HB5</f>
        <v>4860</v>
      </c>
      <c r="HD5" s="407"/>
      <c r="HE5" s="407"/>
      <c r="HF5" s="406">
        <f t="shared" ref="HF5:HF20" si="69">HC5+HD5-HE5</f>
        <v>4860</v>
      </c>
      <c r="HG5" s="407"/>
      <c r="HH5" s="407"/>
      <c r="HI5" s="406">
        <f t="shared" ref="HI5:HI20" si="70">HF5+HG5-HH5</f>
        <v>4860</v>
      </c>
      <c r="HJ5" s="407"/>
      <c r="HK5" s="407">
        <v>1000</v>
      </c>
      <c r="HL5" s="406">
        <f t="shared" ref="HL5:HL20" si="71">HI5+HJ5-HK5</f>
        <v>3860</v>
      </c>
      <c r="HM5" s="407"/>
      <c r="HN5" s="407">
        <v>300</v>
      </c>
      <c r="HO5" s="406">
        <f>+HL5+HM5-HN5</f>
        <v>3560</v>
      </c>
      <c r="HP5" s="407"/>
      <c r="HQ5" s="407"/>
      <c r="HR5" s="406">
        <f t="shared" ref="HR5:HR20" si="72">+HO5+HP5-HQ5</f>
        <v>3560</v>
      </c>
      <c r="HS5" s="407"/>
      <c r="HT5" s="407"/>
      <c r="HU5" s="406">
        <f t="shared" ref="HU5:HU20" si="73">+HR5+HS5-HT5</f>
        <v>3560</v>
      </c>
      <c r="HV5" s="407"/>
      <c r="HW5" s="407"/>
      <c r="HX5" s="406">
        <f t="shared" ref="HX5:HX20" si="74">+HU5+HV5-HW5</f>
        <v>3560</v>
      </c>
      <c r="HY5" s="407"/>
      <c r="HZ5" s="407"/>
      <c r="IA5" s="406">
        <f t="shared" ref="IA5:IA20" si="75">+HX5+HY5-HZ5</f>
        <v>3560</v>
      </c>
      <c r="IB5" s="407"/>
      <c r="IC5" s="407">
        <v>110</v>
      </c>
      <c r="ID5" s="406">
        <f t="shared" ref="ID5:ID20" si="76">+IA5+IB5-IC5</f>
        <v>3450</v>
      </c>
      <c r="IE5" s="407"/>
      <c r="IF5" s="407"/>
      <c r="IG5" s="406">
        <f t="shared" ref="IG5:IG20" si="77">ID5+IE5-IF5</f>
        <v>3450</v>
      </c>
      <c r="IH5" s="407"/>
      <c r="II5" s="407"/>
      <c r="IJ5" s="406">
        <f t="shared" ref="IJ5:IJ20" si="78">IG5+IH5-II5</f>
        <v>3450</v>
      </c>
      <c r="IK5" s="407"/>
      <c r="IL5" s="407"/>
      <c r="IM5" s="406">
        <f t="shared" ref="IM5:IM20" si="79">IJ5+IK5-IL5</f>
        <v>3450</v>
      </c>
      <c r="IN5" s="407"/>
      <c r="IO5" s="407"/>
      <c r="IP5" s="406">
        <f t="shared" ref="IP5:IP20" si="80">IM5+IN5-IO5</f>
        <v>3450</v>
      </c>
      <c r="IQ5" s="407"/>
      <c r="IR5" s="407"/>
      <c r="IS5" s="406">
        <f t="shared" ref="IS5:IS20" si="81">IP5+IQ5-IR5</f>
        <v>3450</v>
      </c>
      <c r="IT5" s="407"/>
      <c r="IU5" s="407">
        <v>236</v>
      </c>
      <c r="IV5" s="406">
        <f t="shared" ref="IV5:IV20" si="82">IS5+IT5-IU5</f>
        <v>3214</v>
      </c>
      <c r="IW5" s="407">
        <v>1786</v>
      </c>
      <c r="IX5" s="407"/>
      <c r="IY5" s="406">
        <f t="shared" ref="IY5:IY20" si="83">IV5+IW5-IX5</f>
        <v>5000</v>
      </c>
      <c r="IZ5" s="407"/>
      <c r="JA5" s="407"/>
      <c r="JB5" s="406">
        <f t="shared" ref="JB5:JB20" si="84">IY5+IZ5-JA5</f>
        <v>5000</v>
      </c>
      <c r="JC5" s="407"/>
      <c r="JD5" s="407"/>
      <c r="JE5" s="406">
        <f t="shared" ref="JE5:JE20" si="85">JB5+JC5-JD5</f>
        <v>5000</v>
      </c>
      <c r="JF5" s="407"/>
      <c r="JG5" s="407"/>
      <c r="JH5" s="406">
        <f t="shared" ref="JH5:JH20" si="86">JE5+JF5-JG5</f>
        <v>5000</v>
      </c>
      <c r="JI5" s="407"/>
      <c r="JJ5" s="407"/>
      <c r="JK5" s="406">
        <f t="shared" ref="JK5:JK20" si="87">JH5+JI5-JJ5</f>
        <v>5000</v>
      </c>
      <c r="JL5" s="407"/>
      <c r="JM5" s="407"/>
      <c r="JN5" s="406">
        <f t="shared" ref="JN5:JN20" si="88">JK5+JL5-JM5</f>
        <v>5000</v>
      </c>
      <c r="JO5" s="407"/>
      <c r="JP5" s="407"/>
      <c r="JQ5" s="406">
        <f t="shared" ref="JQ5:JQ20" si="89">JN5+JO5-JP5</f>
        <v>5000</v>
      </c>
      <c r="JR5" s="407"/>
      <c r="JS5" s="407"/>
      <c r="JT5" s="406">
        <f t="shared" ref="JT5:JT20" si="90">JQ5+JR5-JS5</f>
        <v>5000</v>
      </c>
      <c r="JU5" s="407"/>
      <c r="JV5" s="407"/>
      <c r="JW5" s="406">
        <f t="shared" ref="JW5:JW68" si="91">JT5+JU5-JV5</f>
        <v>5000</v>
      </c>
      <c r="JX5" s="407"/>
      <c r="JY5" s="407"/>
      <c r="JZ5" s="406">
        <f t="shared" ref="JZ5:JZ68" si="92">JW5+JX5-JY5</f>
        <v>5000</v>
      </c>
      <c r="KA5" s="407"/>
      <c r="KB5" s="407"/>
      <c r="KC5" s="406">
        <f t="shared" ref="KC5:KC68" si="93">JZ5+KA5-KB5</f>
        <v>5000</v>
      </c>
      <c r="KD5" s="407"/>
      <c r="KE5" s="407"/>
      <c r="KF5" s="406">
        <f t="shared" ref="KF5:KF68" si="94">KC5+KD5-KE5</f>
        <v>5000</v>
      </c>
      <c r="KG5" s="407"/>
      <c r="KH5" s="407"/>
      <c r="KI5" s="406">
        <f t="shared" ref="KI5:KI68" si="95">KF5+KG5-KH5</f>
        <v>5000</v>
      </c>
      <c r="KJ5" s="407"/>
      <c r="KK5" s="407"/>
      <c r="KL5" s="406">
        <f t="shared" ref="KL5:KL68" si="96">KI5+KJ5-KK5</f>
        <v>5000</v>
      </c>
      <c r="KM5" s="407"/>
      <c r="KN5" s="407"/>
      <c r="KO5" s="406">
        <f t="shared" ref="KO5:KO68" si="97">KL5+KM5-KN5</f>
        <v>5000</v>
      </c>
      <c r="KP5" s="407"/>
      <c r="KQ5" s="407"/>
      <c r="KR5" s="406">
        <f t="shared" ref="KR5:KR68" si="98">KO5+KP5-KQ5</f>
        <v>5000</v>
      </c>
      <c r="KS5" s="407"/>
      <c r="KT5" s="407"/>
      <c r="KU5" s="406">
        <f t="shared" ref="KU5:KU68" si="99">KR5+KS5-KT5</f>
        <v>5000</v>
      </c>
      <c r="KV5" s="407"/>
      <c r="KW5" s="407"/>
      <c r="KX5" s="408">
        <f t="shared" ref="KX5:KX68" si="100">KU5+KV5-KW5</f>
        <v>5000</v>
      </c>
      <c r="KY5" s="409"/>
      <c r="KZ5" s="409"/>
      <c r="LA5" s="408">
        <f t="shared" ref="LA5:LA68" si="101">++KX5+KY5-KZ5</f>
        <v>5000</v>
      </c>
      <c r="LB5" s="409"/>
      <c r="LC5" s="409"/>
      <c r="LD5" s="408">
        <f t="shared" ref="LD5:LD68" si="102">++LA5+LB5-LC5</f>
        <v>5000</v>
      </c>
      <c r="LE5" s="409"/>
      <c r="LF5" s="409"/>
      <c r="LG5" s="408">
        <f t="shared" ref="LG5:LG68" si="103">++LD5+LE5-LF5</f>
        <v>5000</v>
      </c>
      <c r="LH5" s="409"/>
      <c r="LI5" s="409"/>
      <c r="LJ5" s="408">
        <f>++LG5+LH5-LI5</f>
        <v>5000</v>
      </c>
      <c r="LK5" s="409"/>
      <c r="LL5" s="409"/>
      <c r="LM5" s="408">
        <f>LJ5+LK5-LL5</f>
        <v>5000</v>
      </c>
      <c r="LN5" s="409"/>
      <c r="LO5" s="409"/>
      <c r="LP5" s="408">
        <f>LM5+LN5-LO5</f>
        <v>5000</v>
      </c>
      <c r="LQ5" s="409"/>
      <c r="LR5" s="409">
        <v>1008</v>
      </c>
      <c r="LS5" s="408">
        <f>LP5+LQ5-LR5</f>
        <v>3992</v>
      </c>
      <c r="LT5" s="409"/>
      <c r="LU5" s="409">
        <v>300</v>
      </c>
      <c r="LV5" s="408">
        <f>LS5+LT5-LU5</f>
        <v>3692</v>
      </c>
      <c r="LW5" s="409"/>
      <c r="LX5" s="409"/>
      <c r="LY5" s="408">
        <f>LV5+LW5-LX5</f>
        <v>3692</v>
      </c>
      <c r="LZ5" s="409"/>
      <c r="MA5" s="409"/>
      <c r="MB5" s="408">
        <f>LY5+LZ5-MA5</f>
        <v>3692</v>
      </c>
      <c r="MC5" s="409"/>
      <c r="MD5" s="409">
        <v>500</v>
      </c>
      <c r="ME5" s="408">
        <f>++MB5+MC5-MD5</f>
        <v>3192</v>
      </c>
      <c r="MF5" s="409">
        <v>1808</v>
      </c>
      <c r="MG5" s="409"/>
      <c r="MH5" s="408">
        <f>++ME5+MF5-MG5</f>
        <v>5000</v>
      </c>
      <c r="MI5" s="409"/>
      <c r="MJ5" s="409">
        <v>540</v>
      </c>
      <c r="MK5" s="408">
        <f>MH5+MI5-MJ5</f>
        <v>4460</v>
      </c>
      <c r="ML5" s="409"/>
      <c r="MM5" s="409"/>
      <c r="MN5" s="408">
        <f>MK5+ML5-MM5</f>
        <v>4460</v>
      </c>
      <c r="MO5" s="409"/>
      <c r="MP5" s="409"/>
      <c r="MQ5" s="408">
        <f>MN5+MO5-MP5</f>
        <v>4460</v>
      </c>
      <c r="MR5" s="409"/>
      <c r="MS5" s="409">
        <v>500</v>
      </c>
      <c r="MT5" s="408">
        <f>MQ5+MR5-MS5</f>
        <v>3960</v>
      </c>
      <c r="MU5" s="409"/>
      <c r="MV5" s="409"/>
      <c r="MW5" s="408">
        <f>++MT5+MU5-MV5</f>
        <v>3960</v>
      </c>
      <c r="MX5" s="409"/>
      <c r="MY5" s="409">
        <v>300</v>
      </c>
      <c r="MZ5" s="408">
        <f>++MW5+MX5-MY5</f>
        <v>3660</v>
      </c>
      <c r="NA5" s="409"/>
      <c r="NB5" s="409"/>
      <c r="NC5" s="408">
        <f>+MZ5+NA5-NB5</f>
        <v>3660</v>
      </c>
      <c r="ND5" s="409"/>
      <c r="NE5" s="409">
        <v>300</v>
      </c>
      <c r="NF5" s="408">
        <f>+NC5+ND5-NE5</f>
        <v>3360</v>
      </c>
      <c r="NG5" s="409"/>
      <c r="NH5" s="409"/>
      <c r="NI5" s="408">
        <f>+NF5+NG5-NH5</f>
        <v>3360</v>
      </c>
      <c r="NJ5" s="409"/>
      <c r="NK5" s="409"/>
      <c r="NL5" s="410">
        <f>+NI5+NJ5-NK5</f>
        <v>3360</v>
      </c>
      <c r="NM5" s="409"/>
      <c r="NN5" s="409"/>
      <c r="NO5" s="408">
        <f>NL5+NM5-NN5</f>
        <v>3360</v>
      </c>
      <c r="NP5" s="409"/>
      <c r="NQ5" s="409"/>
      <c r="NR5" s="408">
        <f>NO5+NP5-NQ5</f>
        <v>3360</v>
      </c>
      <c r="NS5" s="409"/>
      <c r="NT5" s="409"/>
      <c r="NU5" s="408">
        <f>NR5+NS5-NT5</f>
        <v>3360</v>
      </c>
      <c r="NV5" s="409"/>
      <c r="NW5" s="409"/>
      <c r="NX5" s="408">
        <f>NU5+NV5-NW5</f>
        <v>3360</v>
      </c>
      <c r="NY5" s="409"/>
      <c r="NZ5" s="409"/>
      <c r="OA5" s="408">
        <f>NX5+NY5-NZ5</f>
        <v>3360</v>
      </c>
      <c r="OB5" s="409"/>
      <c r="OC5" s="409"/>
      <c r="OD5" s="408">
        <f>OA5+OB5-OC5</f>
        <v>3360</v>
      </c>
      <c r="OE5" s="409"/>
      <c r="OF5" s="409"/>
      <c r="OG5" s="408">
        <f>OD5+OE5-OF5</f>
        <v>3360</v>
      </c>
      <c r="OH5" s="409"/>
      <c r="OI5" s="409"/>
      <c r="OJ5" s="408">
        <f>+OG5+OH5-OI5</f>
        <v>3360</v>
      </c>
      <c r="OK5" s="409"/>
      <c r="OL5" s="409"/>
      <c r="OM5" s="408">
        <f>OJ5+OK5-OL5</f>
        <v>3360</v>
      </c>
      <c r="ON5" s="409"/>
      <c r="OO5" s="409"/>
      <c r="OP5" s="408">
        <f>OM5+ON5-OO5</f>
        <v>3360</v>
      </c>
      <c r="OQ5" s="409"/>
      <c r="OR5" s="409"/>
      <c r="OS5" s="408">
        <f>+OP5+OQ5-OR5</f>
        <v>3360</v>
      </c>
      <c r="OT5" s="409"/>
      <c r="OU5" s="409"/>
      <c r="OV5" s="408">
        <f>OS5+OT5-OU5</f>
        <v>3360</v>
      </c>
      <c r="OW5" s="409"/>
      <c r="OX5" s="409"/>
      <c r="OY5" s="408">
        <f>+OV5+OW5-OX5</f>
        <v>3360</v>
      </c>
      <c r="OZ5" s="409"/>
      <c r="PA5" s="409"/>
      <c r="PB5" s="408">
        <f>OY5+OZ5-PA5</f>
        <v>3360</v>
      </c>
      <c r="PC5" s="409"/>
      <c r="PD5" s="409"/>
      <c r="PE5" s="408">
        <f>+PB5+PC5-PD5</f>
        <v>3360</v>
      </c>
      <c r="PF5" s="409"/>
      <c r="PG5" s="409"/>
      <c r="PH5" s="408">
        <f>PE5+PF5-PG5</f>
        <v>3360</v>
      </c>
      <c r="PI5" s="409"/>
      <c r="PJ5" s="409"/>
      <c r="PK5" s="408">
        <f>PH5+PI5-PJ5</f>
        <v>3360</v>
      </c>
      <c r="PL5" s="409">
        <v>1640</v>
      </c>
      <c r="PM5" s="409"/>
      <c r="PN5" s="408">
        <f>+PK5+PL5-PM5</f>
        <v>5000</v>
      </c>
      <c r="PO5" s="409"/>
      <c r="PP5" s="409"/>
      <c r="PQ5" s="408">
        <f>+PN5+PO5-PP5</f>
        <v>5000</v>
      </c>
      <c r="PR5" s="409"/>
      <c r="PS5" s="409"/>
      <c r="PT5" s="408">
        <f>+PQ5+PR5-PS5</f>
        <v>5000</v>
      </c>
      <c r="PU5" s="409"/>
      <c r="PV5" s="409"/>
      <c r="PW5" s="408">
        <f>+PT5+PU5-PV5</f>
        <v>5000</v>
      </c>
      <c r="PX5" s="409"/>
      <c r="PY5" s="409"/>
      <c r="PZ5" s="408">
        <f>PW5+PX5-PY5</f>
        <v>5000</v>
      </c>
      <c r="QA5" s="409"/>
      <c r="QB5" s="409"/>
      <c r="QC5" s="408">
        <f>PZ5+QA5-QB5</f>
        <v>5000</v>
      </c>
      <c r="QD5" s="409"/>
      <c r="QE5" s="409"/>
      <c r="QF5" s="408">
        <f>QC5+QD5-QE5</f>
        <v>5000</v>
      </c>
      <c r="QG5" s="409"/>
      <c r="QH5" s="409"/>
      <c r="QI5" s="408">
        <f>QF5+QG5-QH5</f>
        <v>5000</v>
      </c>
      <c r="QJ5" s="411">
        <f>+DJ5+DM5+DP5+DS5+DV5+DY5+EB5+EE5+EH5+EK5+EN5+EQ5+ET5+EW5+EZ5+FC5+FF5+FI5+FL5+FO5+FR5+FU5+FX5+GA5+GD5+GG5+GJ5</f>
        <v>3070</v>
      </c>
      <c r="QK5" s="412">
        <f>+QJ5/27</f>
        <v>113.70370370370371</v>
      </c>
      <c r="QL5" s="402"/>
      <c r="QM5" s="411">
        <f>+GM5+GP5+GS5+GV5+GY5+HB5+HE5+HH5+HK5+HN5+HQ5+HT5+HW5+HZ5+IC5+IF5+II5+IL5+IO5+IR5+IU5+IX5+JA5+JD5+JG5+JJ5</f>
        <v>1786</v>
      </c>
      <c r="QN5" s="412">
        <f>+QM5/26</f>
        <v>68.692307692307693</v>
      </c>
      <c r="QO5" s="391"/>
      <c r="QP5" s="411">
        <f>+JM5+JP5+JS5+JV5+JY5+KB5+KE5+KH5+KK5+KN5+KQ5+KT5+KW5+KZ5+LC5+LF5+LI5+LL5+LO5+LR5+LU5+LX5+MA5+MD5+MG5+MJ5+MM5+MP5</f>
        <v>2348</v>
      </c>
      <c r="QQ5" s="412">
        <f>+QP5/28</f>
        <v>83.857142857142861</v>
      </c>
      <c r="QR5" s="391"/>
      <c r="QS5" s="411">
        <f>+QJ5+QM5+QP5</f>
        <v>7204</v>
      </c>
      <c r="QT5" s="412">
        <f>+QS5/81</f>
        <v>88.938271604938265</v>
      </c>
    </row>
    <row r="6" spans="1:462" s="385" customFormat="1" ht="15.75" customHeight="1" x14ac:dyDescent="0.25">
      <c r="A6" s="403">
        <v>2</v>
      </c>
      <c r="B6" s="404" t="s">
        <v>443</v>
      </c>
      <c r="C6" s="405" t="s">
        <v>115</v>
      </c>
      <c r="D6" s="406">
        <v>7000</v>
      </c>
      <c r="E6" s="407"/>
      <c r="F6" s="407">
        <v>1000</v>
      </c>
      <c r="G6" s="406">
        <f t="shared" si="0"/>
        <v>6000</v>
      </c>
      <c r="H6" s="407"/>
      <c r="I6" s="407"/>
      <c r="J6" s="406">
        <f t="shared" si="1"/>
        <v>6000</v>
      </c>
      <c r="K6" s="407"/>
      <c r="L6" s="407"/>
      <c r="M6" s="406">
        <f t="shared" si="2"/>
        <v>6000</v>
      </c>
      <c r="N6" s="407"/>
      <c r="O6" s="407"/>
      <c r="P6" s="406">
        <f t="shared" si="3"/>
        <v>6000</v>
      </c>
      <c r="Q6" s="407"/>
      <c r="R6" s="407"/>
      <c r="S6" s="406">
        <f t="shared" si="4"/>
        <v>6000</v>
      </c>
      <c r="T6" s="407"/>
      <c r="U6" s="407">
        <v>500</v>
      </c>
      <c r="V6" s="406">
        <f t="shared" si="5"/>
        <v>5500</v>
      </c>
      <c r="W6" s="407"/>
      <c r="X6" s="407">
        <v>500</v>
      </c>
      <c r="Y6" s="406">
        <f t="shared" si="6"/>
        <v>5000</v>
      </c>
      <c r="Z6" s="407"/>
      <c r="AA6" s="407"/>
      <c r="AB6" s="406">
        <f t="shared" si="7"/>
        <v>5000</v>
      </c>
      <c r="AC6" s="407"/>
      <c r="AD6" s="407"/>
      <c r="AE6" s="406">
        <f t="shared" si="8"/>
        <v>5000</v>
      </c>
      <c r="AF6" s="407"/>
      <c r="AG6" s="407"/>
      <c r="AH6" s="406">
        <f t="shared" si="9"/>
        <v>5000</v>
      </c>
      <c r="AI6" s="407"/>
      <c r="AJ6" s="407"/>
      <c r="AK6" s="406">
        <f t="shared" si="10"/>
        <v>5000</v>
      </c>
      <c r="AL6" s="407"/>
      <c r="AM6" s="407"/>
      <c r="AN6" s="406">
        <f t="shared" si="11"/>
        <v>5000</v>
      </c>
      <c r="AO6" s="407"/>
      <c r="AP6" s="407"/>
      <c r="AQ6" s="406">
        <f t="shared" si="12"/>
        <v>5000</v>
      </c>
      <c r="AR6" s="407"/>
      <c r="AS6" s="407"/>
      <c r="AT6" s="406">
        <f t="shared" si="13"/>
        <v>5000</v>
      </c>
      <c r="AU6" s="407"/>
      <c r="AV6" s="407">
        <v>118</v>
      </c>
      <c r="AW6" s="406">
        <f t="shared" si="14"/>
        <v>4882</v>
      </c>
      <c r="AX6" s="407"/>
      <c r="AY6" s="407">
        <v>100</v>
      </c>
      <c r="AZ6" s="406">
        <f t="shared" si="15"/>
        <v>4782</v>
      </c>
      <c r="BA6" s="407"/>
      <c r="BB6" s="407"/>
      <c r="BC6" s="406">
        <f t="shared" si="16"/>
        <v>4782</v>
      </c>
      <c r="BD6" s="407"/>
      <c r="BE6" s="407"/>
      <c r="BF6" s="406">
        <f t="shared" si="17"/>
        <v>4782</v>
      </c>
      <c r="BG6" s="407"/>
      <c r="BH6" s="407"/>
      <c r="BI6" s="406">
        <f t="shared" si="18"/>
        <v>4782</v>
      </c>
      <c r="BJ6" s="407"/>
      <c r="BK6" s="407"/>
      <c r="BL6" s="406">
        <f t="shared" si="19"/>
        <v>4782</v>
      </c>
      <c r="BM6" s="407"/>
      <c r="BN6" s="407"/>
      <c r="BO6" s="406">
        <f t="shared" si="20"/>
        <v>4782</v>
      </c>
      <c r="BP6" s="407"/>
      <c r="BQ6" s="407"/>
      <c r="BR6" s="406">
        <f t="shared" si="21"/>
        <v>4782</v>
      </c>
      <c r="BS6" s="407"/>
      <c r="BT6" s="407"/>
      <c r="BU6" s="406">
        <f t="shared" si="22"/>
        <v>4782</v>
      </c>
      <c r="BV6" s="407"/>
      <c r="BW6" s="407">
        <v>500</v>
      </c>
      <c r="BX6" s="406">
        <f t="shared" si="23"/>
        <v>4282</v>
      </c>
      <c r="BY6" s="407"/>
      <c r="BZ6" s="407">
        <v>300</v>
      </c>
      <c r="CA6" s="406">
        <f t="shared" si="24"/>
        <v>3982</v>
      </c>
      <c r="CB6" s="407"/>
      <c r="CC6" s="407"/>
      <c r="CD6" s="406">
        <f t="shared" si="25"/>
        <v>3982</v>
      </c>
      <c r="CE6" s="407"/>
      <c r="CF6" s="407">
        <v>60</v>
      </c>
      <c r="CG6" s="406">
        <f t="shared" si="26"/>
        <v>3922</v>
      </c>
      <c r="CH6" s="407"/>
      <c r="CI6" s="407"/>
      <c r="CJ6" s="406">
        <f t="shared" si="27"/>
        <v>3922</v>
      </c>
      <c r="CK6" s="407"/>
      <c r="CL6" s="407">
        <v>40</v>
      </c>
      <c r="CM6" s="406">
        <f t="shared" si="28"/>
        <v>3882</v>
      </c>
      <c r="CN6" s="407"/>
      <c r="CO6" s="407"/>
      <c r="CP6" s="406">
        <f t="shared" si="29"/>
        <v>3882</v>
      </c>
      <c r="CQ6" s="407"/>
      <c r="CR6" s="407"/>
      <c r="CS6" s="406">
        <f t="shared" si="30"/>
        <v>3882</v>
      </c>
      <c r="CT6" s="407">
        <v>2118</v>
      </c>
      <c r="CU6" s="407">
        <v>60</v>
      </c>
      <c r="CV6" s="406">
        <f t="shared" si="31"/>
        <v>5940</v>
      </c>
      <c r="CW6" s="407"/>
      <c r="CX6" s="407">
        <v>330</v>
      </c>
      <c r="CY6" s="406">
        <f t="shared" si="32"/>
        <v>5610</v>
      </c>
      <c r="CZ6" s="407"/>
      <c r="DA6" s="407"/>
      <c r="DB6" s="406">
        <f t="shared" si="33"/>
        <v>5610</v>
      </c>
      <c r="DC6" s="407"/>
      <c r="DD6" s="407"/>
      <c r="DE6" s="406">
        <f t="shared" si="34"/>
        <v>5610</v>
      </c>
      <c r="DF6" s="407"/>
      <c r="DG6" s="407"/>
      <c r="DH6" s="406">
        <f t="shared" si="35"/>
        <v>5610</v>
      </c>
      <c r="DI6" s="407"/>
      <c r="DJ6" s="407"/>
      <c r="DK6" s="406">
        <f t="shared" si="36"/>
        <v>5610</v>
      </c>
      <c r="DL6" s="407"/>
      <c r="DM6" s="407"/>
      <c r="DN6" s="406">
        <f t="shared" si="37"/>
        <v>5610</v>
      </c>
      <c r="DO6" s="407"/>
      <c r="DP6" s="407"/>
      <c r="DQ6" s="406">
        <f t="shared" si="38"/>
        <v>5610</v>
      </c>
      <c r="DR6" s="407"/>
      <c r="DS6" s="407"/>
      <c r="DT6" s="406">
        <f t="shared" si="39"/>
        <v>5610</v>
      </c>
      <c r="DU6" s="407"/>
      <c r="DV6" s="407"/>
      <c r="DW6" s="406">
        <f t="shared" si="40"/>
        <v>5610</v>
      </c>
      <c r="DX6" s="407"/>
      <c r="DY6" s="407"/>
      <c r="DZ6" s="406">
        <f t="shared" si="41"/>
        <v>5610</v>
      </c>
      <c r="EA6" s="407"/>
      <c r="EB6" s="407">
        <v>330</v>
      </c>
      <c r="EC6" s="406">
        <f t="shared" si="42"/>
        <v>5280</v>
      </c>
      <c r="ED6" s="407"/>
      <c r="EE6" s="407"/>
      <c r="EF6" s="406">
        <f t="shared" si="43"/>
        <v>5280</v>
      </c>
      <c r="EG6" s="407"/>
      <c r="EH6" s="407"/>
      <c r="EI6" s="406">
        <f t="shared" si="44"/>
        <v>5280</v>
      </c>
      <c r="EJ6" s="407"/>
      <c r="EK6" s="407"/>
      <c r="EL6" s="406">
        <f t="shared" si="45"/>
        <v>5280</v>
      </c>
      <c r="EM6" s="407"/>
      <c r="EN6" s="407"/>
      <c r="EO6" s="406">
        <f t="shared" si="46"/>
        <v>5280</v>
      </c>
      <c r="EP6" s="407"/>
      <c r="EQ6" s="407">
        <v>30</v>
      </c>
      <c r="ER6" s="406">
        <f t="shared" si="47"/>
        <v>5250</v>
      </c>
      <c r="ES6" s="407"/>
      <c r="ET6" s="407"/>
      <c r="EU6" s="406">
        <f t="shared" si="48"/>
        <v>5250</v>
      </c>
      <c r="EV6" s="407"/>
      <c r="EW6" s="407"/>
      <c r="EX6" s="406">
        <f t="shared" si="49"/>
        <v>5250</v>
      </c>
      <c r="EY6" s="407"/>
      <c r="EZ6" s="407">
        <v>30</v>
      </c>
      <c r="FA6" s="406">
        <f t="shared" si="50"/>
        <v>5220</v>
      </c>
      <c r="FB6" s="407"/>
      <c r="FC6" s="407"/>
      <c r="FD6" s="406">
        <f t="shared" si="51"/>
        <v>5220</v>
      </c>
      <c r="FE6" s="407"/>
      <c r="FF6" s="407"/>
      <c r="FG6" s="406">
        <f t="shared" si="52"/>
        <v>5220</v>
      </c>
      <c r="FH6" s="407"/>
      <c r="FI6" s="407"/>
      <c r="FJ6" s="406">
        <f t="shared" si="53"/>
        <v>5220</v>
      </c>
      <c r="FK6" s="407"/>
      <c r="FL6" s="407"/>
      <c r="FM6" s="406">
        <f t="shared" si="54"/>
        <v>5220</v>
      </c>
      <c r="FN6" s="407"/>
      <c r="FO6" s="407">
        <v>90</v>
      </c>
      <c r="FP6" s="406">
        <f t="shared" si="55"/>
        <v>5130</v>
      </c>
      <c r="FQ6" s="407"/>
      <c r="FR6" s="407"/>
      <c r="FS6" s="406">
        <f t="shared" si="56"/>
        <v>5130</v>
      </c>
      <c r="FT6" s="407"/>
      <c r="FU6" s="407"/>
      <c r="FV6" s="406">
        <f t="shared" si="57"/>
        <v>5130</v>
      </c>
      <c r="FW6" s="407"/>
      <c r="FX6" s="407"/>
      <c r="FY6" s="406">
        <f t="shared" si="58"/>
        <v>5130</v>
      </c>
      <c r="FZ6" s="407">
        <v>870</v>
      </c>
      <c r="GA6" s="407"/>
      <c r="GB6" s="406">
        <f t="shared" si="59"/>
        <v>6000</v>
      </c>
      <c r="GC6" s="407"/>
      <c r="GD6" s="407"/>
      <c r="GE6" s="406">
        <f t="shared" si="60"/>
        <v>6000</v>
      </c>
      <c r="GF6" s="407"/>
      <c r="GG6" s="407"/>
      <c r="GH6" s="406">
        <f t="shared" si="61"/>
        <v>6000</v>
      </c>
      <c r="GI6" s="407"/>
      <c r="GJ6" s="407">
        <v>22</v>
      </c>
      <c r="GK6" s="406">
        <f t="shared" si="62"/>
        <v>5978</v>
      </c>
      <c r="GL6" s="407"/>
      <c r="GM6" s="407"/>
      <c r="GN6" s="406">
        <f t="shared" si="63"/>
        <v>5978</v>
      </c>
      <c r="GO6" s="407"/>
      <c r="GP6" s="407"/>
      <c r="GQ6" s="406">
        <f t="shared" si="64"/>
        <v>5978</v>
      </c>
      <c r="GR6" s="407"/>
      <c r="GS6" s="407"/>
      <c r="GT6" s="406">
        <f t="shared" si="65"/>
        <v>5978</v>
      </c>
      <c r="GU6" s="407"/>
      <c r="GV6" s="407">
        <v>10</v>
      </c>
      <c r="GW6" s="406">
        <f t="shared" si="66"/>
        <v>5968</v>
      </c>
      <c r="GX6" s="407"/>
      <c r="GY6" s="407"/>
      <c r="GZ6" s="406">
        <f t="shared" si="67"/>
        <v>5968</v>
      </c>
      <c r="HA6" s="407"/>
      <c r="HB6" s="407">
        <v>10</v>
      </c>
      <c r="HC6" s="406">
        <f t="shared" si="68"/>
        <v>5958</v>
      </c>
      <c r="HD6" s="407"/>
      <c r="HE6" s="407"/>
      <c r="HF6" s="406">
        <f t="shared" si="69"/>
        <v>5958</v>
      </c>
      <c r="HG6" s="407"/>
      <c r="HH6" s="407"/>
      <c r="HI6" s="406">
        <f t="shared" si="70"/>
        <v>5958</v>
      </c>
      <c r="HJ6" s="407"/>
      <c r="HK6" s="407"/>
      <c r="HL6" s="406">
        <f t="shared" si="71"/>
        <v>5958</v>
      </c>
      <c r="HM6" s="407"/>
      <c r="HN6" s="407"/>
      <c r="HO6" s="406">
        <f t="shared" ref="HO6:HO20" si="104">HL6+HM6-HN6</f>
        <v>5958</v>
      </c>
      <c r="HP6" s="407"/>
      <c r="HQ6" s="407"/>
      <c r="HR6" s="406">
        <f t="shared" si="72"/>
        <v>5958</v>
      </c>
      <c r="HS6" s="407"/>
      <c r="HT6" s="407"/>
      <c r="HU6" s="406">
        <f t="shared" si="73"/>
        <v>5958</v>
      </c>
      <c r="HV6" s="407"/>
      <c r="HW6" s="407"/>
      <c r="HX6" s="406">
        <f t="shared" si="74"/>
        <v>5958</v>
      </c>
      <c r="HY6" s="407"/>
      <c r="HZ6" s="407"/>
      <c r="IA6" s="406">
        <f t="shared" si="75"/>
        <v>5958</v>
      </c>
      <c r="IB6" s="407"/>
      <c r="IC6" s="407"/>
      <c r="ID6" s="406">
        <f t="shared" si="76"/>
        <v>5958</v>
      </c>
      <c r="IE6" s="407"/>
      <c r="IF6" s="407"/>
      <c r="IG6" s="406">
        <f t="shared" si="77"/>
        <v>5958</v>
      </c>
      <c r="IH6" s="407"/>
      <c r="II6" s="407"/>
      <c r="IJ6" s="406">
        <f t="shared" si="78"/>
        <v>5958</v>
      </c>
      <c r="IK6" s="407"/>
      <c r="IL6" s="407"/>
      <c r="IM6" s="406">
        <f t="shared" si="79"/>
        <v>5958</v>
      </c>
      <c r="IN6" s="407"/>
      <c r="IO6" s="407"/>
      <c r="IP6" s="406">
        <f t="shared" si="80"/>
        <v>5958</v>
      </c>
      <c r="IQ6" s="407"/>
      <c r="IR6" s="407"/>
      <c r="IS6" s="406">
        <f t="shared" si="81"/>
        <v>5958</v>
      </c>
      <c r="IT6" s="407"/>
      <c r="IU6" s="407"/>
      <c r="IV6" s="406">
        <f t="shared" si="82"/>
        <v>5958</v>
      </c>
      <c r="IW6" s="407">
        <v>42</v>
      </c>
      <c r="IX6" s="407"/>
      <c r="IY6" s="406">
        <f t="shared" si="83"/>
        <v>6000</v>
      </c>
      <c r="IZ6" s="407"/>
      <c r="JA6" s="407"/>
      <c r="JB6" s="406">
        <f t="shared" si="84"/>
        <v>6000</v>
      </c>
      <c r="JC6" s="407"/>
      <c r="JD6" s="407"/>
      <c r="JE6" s="406">
        <f t="shared" si="85"/>
        <v>6000</v>
      </c>
      <c r="JF6" s="407"/>
      <c r="JG6" s="407"/>
      <c r="JH6" s="406">
        <f t="shared" si="86"/>
        <v>6000</v>
      </c>
      <c r="JI6" s="407"/>
      <c r="JJ6" s="407"/>
      <c r="JK6" s="406">
        <f t="shared" si="87"/>
        <v>6000</v>
      </c>
      <c r="JL6" s="407"/>
      <c r="JM6" s="407"/>
      <c r="JN6" s="406">
        <f t="shared" si="88"/>
        <v>6000</v>
      </c>
      <c r="JO6" s="407"/>
      <c r="JP6" s="407"/>
      <c r="JQ6" s="406">
        <f t="shared" si="89"/>
        <v>6000</v>
      </c>
      <c r="JR6" s="407"/>
      <c r="JS6" s="407"/>
      <c r="JT6" s="406">
        <f t="shared" si="90"/>
        <v>6000</v>
      </c>
      <c r="JU6" s="407"/>
      <c r="JV6" s="407"/>
      <c r="JW6" s="406">
        <f t="shared" si="91"/>
        <v>6000</v>
      </c>
      <c r="JX6" s="407"/>
      <c r="JY6" s="407">
        <v>660</v>
      </c>
      <c r="JZ6" s="406">
        <f t="shared" si="92"/>
        <v>5340</v>
      </c>
      <c r="KA6" s="407"/>
      <c r="KB6" s="407">
        <v>700</v>
      </c>
      <c r="KC6" s="406">
        <f t="shared" si="93"/>
        <v>4640</v>
      </c>
      <c r="KD6" s="407"/>
      <c r="KE6" s="407">
        <v>500</v>
      </c>
      <c r="KF6" s="406">
        <f t="shared" si="94"/>
        <v>4140</v>
      </c>
      <c r="KG6" s="407"/>
      <c r="KH6" s="407"/>
      <c r="KI6" s="406">
        <f t="shared" si="95"/>
        <v>4140</v>
      </c>
      <c r="KJ6" s="407"/>
      <c r="KK6" s="407"/>
      <c r="KL6" s="406">
        <f t="shared" si="96"/>
        <v>4140</v>
      </c>
      <c r="KM6" s="407"/>
      <c r="KN6" s="407"/>
      <c r="KO6" s="406">
        <f t="shared" si="97"/>
        <v>4140</v>
      </c>
      <c r="KP6" s="407"/>
      <c r="KQ6" s="407"/>
      <c r="KR6" s="406">
        <f t="shared" si="98"/>
        <v>4140</v>
      </c>
      <c r="KS6" s="407"/>
      <c r="KT6" s="407"/>
      <c r="KU6" s="406">
        <f t="shared" si="99"/>
        <v>4140</v>
      </c>
      <c r="KV6" s="407"/>
      <c r="KW6" s="407"/>
      <c r="KX6" s="408">
        <f t="shared" si="100"/>
        <v>4140</v>
      </c>
      <c r="KY6" s="409"/>
      <c r="KZ6" s="409"/>
      <c r="LA6" s="408">
        <f t="shared" si="101"/>
        <v>4140</v>
      </c>
      <c r="LB6" s="409"/>
      <c r="LC6" s="409"/>
      <c r="LD6" s="408">
        <f t="shared" si="102"/>
        <v>4140</v>
      </c>
      <c r="LE6" s="409"/>
      <c r="LF6" s="409"/>
      <c r="LG6" s="408">
        <f t="shared" si="103"/>
        <v>4140</v>
      </c>
      <c r="LH6" s="409"/>
      <c r="LI6" s="409"/>
      <c r="LJ6" s="408">
        <f t="shared" ref="LJ6:LJ79" si="105">++LG6+LH6-LI6</f>
        <v>4140</v>
      </c>
      <c r="LK6" s="409"/>
      <c r="LL6" s="409"/>
      <c r="LM6" s="408">
        <f t="shared" ref="LM6:LM79" si="106">LJ6+LK6-LL6</f>
        <v>4140</v>
      </c>
      <c r="LN6" s="409"/>
      <c r="LO6" s="409"/>
      <c r="LP6" s="408">
        <f t="shared" ref="LP6:LP79" si="107">LM6+LN6-LO6</f>
        <v>4140</v>
      </c>
      <c r="LQ6" s="409"/>
      <c r="LR6" s="409"/>
      <c r="LS6" s="408">
        <f t="shared" ref="LS6:LS79" si="108">LP6+LQ6-LR6</f>
        <v>4140</v>
      </c>
      <c r="LT6" s="409"/>
      <c r="LU6" s="409"/>
      <c r="LV6" s="408">
        <f t="shared" ref="LV6:LV79" si="109">LS6+LT6-LU6</f>
        <v>4140</v>
      </c>
      <c r="LW6" s="409"/>
      <c r="LX6" s="409"/>
      <c r="LY6" s="408">
        <f t="shared" ref="LY6:LY79" si="110">LV6+LW6-LX6</f>
        <v>4140</v>
      </c>
      <c r="LZ6" s="409"/>
      <c r="MA6" s="409"/>
      <c r="MB6" s="408">
        <f t="shared" ref="MB6:MB79" si="111">LY6+LZ6-MA6</f>
        <v>4140</v>
      </c>
      <c r="MC6" s="409"/>
      <c r="MD6" s="409"/>
      <c r="ME6" s="408">
        <f t="shared" ref="ME6:ME79" si="112">++MB6+MC6-MD6</f>
        <v>4140</v>
      </c>
      <c r="MF6" s="409">
        <v>1860</v>
      </c>
      <c r="MG6" s="409"/>
      <c r="MH6" s="408">
        <f t="shared" ref="MH6:MH79" si="113">++ME6+MF6-MG6</f>
        <v>6000</v>
      </c>
      <c r="MI6" s="409"/>
      <c r="MJ6" s="409">
        <v>32</v>
      </c>
      <c r="MK6" s="408">
        <f t="shared" ref="MK6:MK79" si="114">MH6+MI6-MJ6</f>
        <v>5968</v>
      </c>
      <c r="ML6" s="409"/>
      <c r="MM6" s="409">
        <v>32</v>
      </c>
      <c r="MN6" s="408">
        <f t="shared" ref="MN6:MN79" si="115">MK6+ML6-MM6</f>
        <v>5936</v>
      </c>
      <c r="MO6" s="409"/>
      <c r="MP6" s="409"/>
      <c r="MQ6" s="408">
        <f t="shared" ref="MQ6:MQ79" si="116">MN6+MO6-MP6</f>
        <v>5936</v>
      </c>
      <c r="MR6" s="409"/>
      <c r="MS6" s="409"/>
      <c r="MT6" s="408">
        <f t="shared" ref="MT6:MT79" si="117">MQ6+MR6-MS6</f>
        <v>5936</v>
      </c>
      <c r="MU6" s="409"/>
      <c r="MV6" s="409">
        <v>30</v>
      </c>
      <c r="MW6" s="408">
        <f t="shared" ref="MW6:MW79" si="118">++MT6+MU6-MV6</f>
        <v>5906</v>
      </c>
      <c r="MX6" s="409"/>
      <c r="MY6" s="409"/>
      <c r="MZ6" s="408">
        <f t="shared" ref="MZ6:MZ79" si="119">++MW6+MX6-MY6</f>
        <v>5906</v>
      </c>
      <c r="NA6" s="409"/>
      <c r="NB6" s="409">
        <v>30</v>
      </c>
      <c r="NC6" s="408">
        <f t="shared" ref="NC6:NC79" si="120">+MZ6+NA6-NB6</f>
        <v>5876</v>
      </c>
      <c r="ND6" s="409"/>
      <c r="NE6" s="409"/>
      <c r="NF6" s="408">
        <f t="shared" ref="NF6:NF79" si="121">+NC6+ND6-NE6</f>
        <v>5876</v>
      </c>
      <c r="NG6" s="409"/>
      <c r="NH6" s="409">
        <v>30</v>
      </c>
      <c r="NI6" s="408">
        <f t="shared" ref="NI6:NI79" si="122">+NF6+NG6-NH6</f>
        <v>5846</v>
      </c>
      <c r="NJ6" s="409"/>
      <c r="NK6" s="409"/>
      <c r="NL6" s="410">
        <f t="shared" ref="NL6:NL79" si="123">+NI6+NJ6-NK6</f>
        <v>5846</v>
      </c>
      <c r="NM6" s="409"/>
      <c r="NN6" s="409"/>
      <c r="NO6" s="408">
        <f t="shared" ref="NO6:NO79" si="124">NL6+NM6-NN6</f>
        <v>5846</v>
      </c>
      <c r="NP6" s="409"/>
      <c r="NQ6" s="409"/>
      <c r="NR6" s="408">
        <f t="shared" ref="NR6:NR79" si="125">NO6+NP6-NQ6</f>
        <v>5846</v>
      </c>
      <c r="NS6" s="409"/>
      <c r="NT6" s="409"/>
      <c r="NU6" s="408">
        <f t="shared" ref="NU6:NU79" si="126">NR6+NS6-NT6</f>
        <v>5846</v>
      </c>
      <c r="NV6" s="409"/>
      <c r="NW6" s="409"/>
      <c r="NX6" s="408">
        <f t="shared" ref="NX6:NX79" si="127">NU6+NV6-NW6</f>
        <v>5846</v>
      </c>
      <c r="NY6" s="409"/>
      <c r="NZ6" s="409"/>
      <c r="OA6" s="408">
        <f t="shared" ref="OA6:OA79" si="128">NX6+NY6-NZ6</f>
        <v>5846</v>
      </c>
      <c r="OB6" s="409"/>
      <c r="OC6" s="409"/>
      <c r="OD6" s="408">
        <f t="shared" ref="OD6:OD79" si="129">OA6+OB6-OC6</f>
        <v>5846</v>
      </c>
      <c r="OE6" s="409"/>
      <c r="OF6" s="409"/>
      <c r="OG6" s="408">
        <f t="shared" ref="OG6:OG79" si="130">OD6+OE6-OF6</f>
        <v>5846</v>
      </c>
      <c r="OH6" s="409"/>
      <c r="OI6" s="409"/>
      <c r="OJ6" s="408">
        <f t="shared" ref="OJ6:OJ79" si="131">+OG6+OH6-OI6</f>
        <v>5846</v>
      </c>
      <c r="OK6" s="409"/>
      <c r="OL6" s="409"/>
      <c r="OM6" s="408">
        <f t="shared" ref="OM6:OM79" si="132">OJ6+OK6-OL6</f>
        <v>5846</v>
      </c>
      <c r="ON6" s="409"/>
      <c r="OO6" s="409"/>
      <c r="OP6" s="408">
        <f t="shared" ref="OP6:OP79" si="133">OM6+ON6-OO6</f>
        <v>5846</v>
      </c>
      <c r="OQ6" s="409"/>
      <c r="OR6" s="409"/>
      <c r="OS6" s="408">
        <f t="shared" ref="OS6:OS79" si="134">+OP6+OQ6-OR6</f>
        <v>5846</v>
      </c>
      <c r="OT6" s="409"/>
      <c r="OU6" s="409"/>
      <c r="OV6" s="408">
        <f t="shared" ref="OV6:OV72" si="135">OS6+OT6-OU6</f>
        <v>5846</v>
      </c>
      <c r="OW6" s="409"/>
      <c r="OX6" s="409"/>
      <c r="OY6" s="408">
        <f t="shared" ref="OY6:OY72" si="136">+OV6+OW6-OX6</f>
        <v>5846</v>
      </c>
      <c r="OZ6" s="409"/>
      <c r="PA6" s="409"/>
      <c r="PB6" s="408">
        <f t="shared" ref="PB6:PB70" si="137">OY6+OZ6-PA6</f>
        <v>5846</v>
      </c>
      <c r="PC6" s="409"/>
      <c r="PD6" s="409"/>
      <c r="PE6" s="408">
        <f t="shared" ref="PE6:PE70" si="138">+PB6+PC6-PD6</f>
        <v>5846</v>
      </c>
      <c r="PF6" s="409"/>
      <c r="PG6" s="409">
        <v>495</v>
      </c>
      <c r="PH6" s="408">
        <f t="shared" ref="PH6:PH70" si="139">PE6+PF6-PG6</f>
        <v>5351</v>
      </c>
      <c r="PI6" s="409"/>
      <c r="PJ6" s="409">
        <v>740</v>
      </c>
      <c r="PK6" s="408">
        <f t="shared" ref="PK6:PK70" si="140">PH6+PI6-PJ6</f>
        <v>4611</v>
      </c>
      <c r="PL6" s="409">
        <v>1389</v>
      </c>
      <c r="PM6" s="409">
        <v>60</v>
      </c>
      <c r="PN6" s="408">
        <f t="shared" ref="PN6:PN70" si="141">+PK6+PL6-PM6</f>
        <v>5940</v>
      </c>
      <c r="PO6" s="409"/>
      <c r="PP6" s="409">
        <v>60</v>
      </c>
      <c r="PQ6" s="408">
        <f t="shared" ref="PQ6:PQ70" si="142">+PN6+PO6-PP6</f>
        <v>5880</v>
      </c>
      <c r="PR6" s="409"/>
      <c r="PS6" s="409"/>
      <c r="PT6" s="408">
        <f t="shared" ref="PT6:PT70" si="143">+PQ6+PR6-PS6</f>
        <v>5880</v>
      </c>
      <c r="PU6" s="409"/>
      <c r="PV6" s="409"/>
      <c r="PW6" s="408">
        <f t="shared" ref="PW6:PW70" si="144">+PT6+PU6-PV6</f>
        <v>5880</v>
      </c>
      <c r="PX6" s="409"/>
      <c r="PY6" s="409"/>
      <c r="PZ6" s="408">
        <f t="shared" ref="PZ6:PZ69" si="145">PW6+PX6-PY6</f>
        <v>5880</v>
      </c>
      <c r="QA6" s="409"/>
      <c r="QB6" s="409">
        <v>30</v>
      </c>
      <c r="QC6" s="408">
        <f t="shared" ref="QC6:QC69" si="146">PZ6+QA6-QB6</f>
        <v>5850</v>
      </c>
      <c r="QD6" s="409"/>
      <c r="QE6" s="409"/>
      <c r="QF6" s="408">
        <f t="shared" ref="QF6:QF69" si="147">QC6+QD6-QE6</f>
        <v>5850</v>
      </c>
      <c r="QG6" s="409"/>
      <c r="QH6" s="409"/>
      <c r="QI6" s="408">
        <f t="shared" ref="QI6:QI69" si="148">QF6+QG6-QH6</f>
        <v>5850</v>
      </c>
      <c r="QJ6" s="411">
        <f t="shared" ref="QJ6:QJ69" si="149">+DJ6+DM6+DP6+DS6+DV6+DY6+EB6+EE6+EH6+EK6+EN6+EQ6+ET6+EW6+EZ6+FC6+FF6+FI6+FL6+FO6+FR6+FU6+FX6+GA6+GD6+GG6+GJ6</f>
        <v>502</v>
      </c>
      <c r="QK6" s="412">
        <f t="shared" ref="QK6:QK69" si="150">+QJ6/27</f>
        <v>18.592592592592592</v>
      </c>
      <c r="QL6" s="402"/>
      <c r="QM6" s="411">
        <f t="shared" ref="QM6:QM69" si="151">+GM6+GP6+GS6+GV6+GY6+HB6+HE6+HH6+HK6+HN6+HQ6+HT6+HW6+HZ6+IC6+IF6+II6+IL6+IO6+IR6+IU6+IX6+JA6+JD6+JG6+JJ6</f>
        <v>20</v>
      </c>
      <c r="QN6" s="412">
        <f t="shared" ref="QN6:QN69" si="152">+QM6/26</f>
        <v>0.76923076923076927</v>
      </c>
      <c r="QO6" s="391"/>
      <c r="QP6" s="411">
        <f t="shared" ref="QP6:QP69" si="153">+JM6+JP6+JS6+JV6+JY6+KB6+KE6+KH6+KK6+KN6+KQ6+KT6+KW6+KZ6+LC6+LF6+LI6+LL6+LO6+LR6+LU6+LX6+MA6+MD6+MG6+MJ6+MM6+MP6</f>
        <v>1924</v>
      </c>
      <c r="QQ6" s="412">
        <f t="shared" ref="QQ6:QQ69" si="154">+QP6/28</f>
        <v>68.714285714285708</v>
      </c>
      <c r="QR6" s="391"/>
      <c r="QS6" s="411">
        <f t="shared" ref="QS6:QS69" si="155">+QJ6+QM6+QP6</f>
        <v>2446</v>
      </c>
      <c r="QT6" s="412">
        <f t="shared" ref="QT6:QT69" si="156">+QS6/81</f>
        <v>30.197530864197532</v>
      </c>
    </row>
    <row r="7" spans="1:462" s="385" customFormat="1" x14ac:dyDescent="0.25">
      <c r="A7" s="403">
        <v>3</v>
      </c>
      <c r="B7" s="404" t="s">
        <v>444</v>
      </c>
      <c r="C7" s="405" t="s">
        <v>115</v>
      </c>
      <c r="D7" s="406">
        <v>820</v>
      </c>
      <c r="E7" s="407"/>
      <c r="F7" s="407"/>
      <c r="G7" s="406">
        <f t="shared" si="0"/>
        <v>820</v>
      </c>
      <c r="H7" s="407"/>
      <c r="I7" s="407"/>
      <c r="J7" s="406">
        <f t="shared" si="1"/>
        <v>820</v>
      </c>
      <c r="K7" s="407"/>
      <c r="L7" s="407"/>
      <c r="M7" s="406">
        <f t="shared" si="2"/>
        <v>820</v>
      </c>
      <c r="N7" s="407"/>
      <c r="O7" s="407"/>
      <c r="P7" s="406">
        <f t="shared" si="3"/>
        <v>820</v>
      </c>
      <c r="Q7" s="407"/>
      <c r="R7" s="407"/>
      <c r="S7" s="406">
        <f t="shared" si="4"/>
        <v>820</v>
      </c>
      <c r="T7" s="407"/>
      <c r="U7" s="407"/>
      <c r="V7" s="406">
        <f t="shared" si="5"/>
        <v>820</v>
      </c>
      <c r="W7" s="407"/>
      <c r="X7" s="407"/>
      <c r="Y7" s="406">
        <f t="shared" si="6"/>
        <v>820</v>
      </c>
      <c r="Z7" s="407"/>
      <c r="AA7" s="407"/>
      <c r="AB7" s="406">
        <f t="shared" si="7"/>
        <v>820</v>
      </c>
      <c r="AC7" s="407"/>
      <c r="AD7" s="407"/>
      <c r="AE7" s="406">
        <f t="shared" si="8"/>
        <v>820</v>
      </c>
      <c r="AF7" s="407"/>
      <c r="AG7" s="407"/>
      <c r="AH7" s="406">
        <f t="shared" si="9"/>
        <v>820</v>
      </c>
      <c r="AI7" s="407"/>
      <c r="AJ7" s="407"/>
      <c r="AK7" s="406">
        <f t="shared" si="10"/>
        <v>820</v>
      </c>
      <c r="AL7" s="407"/>
      <c r="AM7" s="407"/>
      <c r="AN7" s="406">
        <f t="shared" si="11"/>
        <v>820</v>
      </c>
      <c r="AO7" s="407"/>
      <c r="AP7" s="407"/>
      <c r="AQ7" s="406">
        <f t="shared" si="12"/>
        <v>820</v>
      </c>
      <c r="AR7" s="407"/>
      <c r="AS7" s="407">
        <v>389</v>
      </c>
      <c r="AT7" s="406">
        <f t="shared" si="13"/>
        <v>431</v>
      </c>
      <c r="AU7" s="407"/>
      <c r="AV7" s="407"/>
      <c r="AW7" s="406">
        <f t="shared" si="14"/>
        <v>431</v>
      </c>
      <c r="AX7" s="407"/>
      <c r="AY7" s="407"/>
      <c r="AZ7" s="406">
        <f t="shared" si="15"/>
        <v>431</v>
      </c>
      <c r="BA7" s="407"/>
      <c r="BB7" s="407"/>
      <c r="BC7" s="406">
        <f t="shared" si="16"/>
        <v>431</v>
      </c>
      <c r="BD7" s="407"/>
      <c r="BE7" s="407"/>
      <c r="BF7" s="406">
        <f t="shared" si="17"/>
        <v>431</v>
      </c>
      <c r="BG7" s="407"/>
      <c r="BH7" s="407"/>
      <c r="BI7" s="406">
        <f t="shared" si="18"/>
        <v>431</v>
      </c>
      <c r="BJ7" s="407"/>
      <c r="BK7" s="407"/>
      <c r="BL7" s="406">
        <f t="shared" si="19"/>
        <v>431</v>
      </c>
      <c r="BM7" s="407"/>
      <c r="BN7" s="407"/>
      <c r="BO7" s="406">
        <f t="shared" si="20"/>
        <v>431</v>
      </c>
      <c r="BP7" s="407"/>
      <c r="BQ7" s="407"/>
      <c r="BR7" s="406">
        <f t="shared" si="21"/>
        <v>431</v>
      </c>
      <c r="BS7" s="407"/>
      <c r="BT7" s="407"/>
      <c r="BU7" s="406">
        <f t="shared" si="22"/>
        <v>431</v>
      </c>
      <c r="BV7" s="407"/>
      <c r="BW7" s="407"/>
      <c r="BX7" s="406">
        <f t="shared" si="23"/>
        <v>431</v>
      </c>
      <c r="BY7" s="407"/>
      <c r="BZ7" s="407"/>
      <c r="CA7" s="406">
        <f t="shared" si="24"/>
        <v>431</v>
      </c>
      <c r="CB7" s="407"/>
      <c r="CC7" s="407"/>
      <c r="CD7" s="406">
        <f t="shared" si="25"/>
        <v>431</v>
      </c>
      <c r="CE7" s="407"/>
      <c r="CF7" s="407"/>
      <c r="CG7" s="406">
        <f t="shared" si="26"/>
        <v>431</v>
      </c>
      <c r="CH7" s="407"/>
      <c r="CI7" s="407"/>
      <c r="CJ7" s="406">
        <f t="shared" si="27"/>
        <v>431</v>
      </c>
      <c r="CK7" s="407"/>
      <c r="CL7" s="407"/>
      <c r="CM7" s="406">
        <f t="shared" si="28"/>
        <v>431</v>
      </c>
      <c r="CN7" s="407"/>
      <c r="CO7" s="407"/>
      <c r="CP7" s="406">
        <f t="shared" si="29"/>
        <v>431</v>
      </c>
      <c r="CQ7" s="407"/>
      <c r="CR7" s="407"/>
      <c r="CS7" s="406">
        <f t="shared" si="30"/>
        <v>431</v>
      </c>
      <c r="CT7" s="407"/>
      <c r="CU7" s="407"/>
      <c r="CV7" s="406">
        <f t="shared" si="31"/>
        <v>431</v>
      </c>
      <c r="CW7" s="407"/>
      <c r="CX7" s="407"/>
      <c r="CY7" s="406">
        <f t="shared" si="32"/>
        <v>431</v>
      </c>
      <c r="CZ7" s="407"/>
      <c r="DA7" s="407"/>
      <c r="DB7" s="406">
        <f t="shared" si="33"/>
        <v>431</v>
      </c>
      <c r="DC7" s="407"/>
      <c r="DD7" s="407"/>
      <c r="DE7" s="406">
        <f t="shared" si="34"/>
        <v>431</v>
      </c>
      <c r="DF7" s="407"/>
      <c r="DG7" s="407"/>
      <c r="DH7" s="406">
        <f t="shared" si="35"/>
        <v>431</v>
      </c>
      <c r="DI7" s="407"/>
      <c r="DJ7" s="407"/>
      <c r="DK7" s="406">
        <f t="shared" si="36"/>
        <v>431</v>
      </c>
      <c r="DL7" s="407"/>
      <c r="DM7" s="407"/>
      <c r="DN7" s="406">
        <f t="shared" si="37"/>
        <v>431</v>
      </c>
      <c r="DO7" s="407"/>
      <c r="DP7" s="407"/>
      <c r="DQ7" s="406">
        <f t="shared" si="38"/>
        <v>431</v>
      </c>
      <c r="DR7" s="407"/>
      <c r="DS7" s="407"/>
      <c r="DT7" s="406">
        <f t="shared" si="39"/>
        <v>431</v>
      </c>
      <c r="DU7" s="407"/>
      <c r="DV7" s="407"/>
      <c r="DW7" s="406">
        <f t="shared" si="40"/>
        <v>431</v>
      </c>
      <c r="DX7" s="407"/>
      <c r="DY7" s="407"/>
      <c r="DZ7" s="406">
        <f t="shared" si="41"/>
        <v>431</v>
      </c>
      <c r="EA7" s="407"/>
      <c r="EB7" s="407"/>
      <c r="EC7" s="406">
        <f t="shared" si="42"/>
        <v>431</v>
      </c>
      <c r="ED7" s="407"/>
      <c r="EE7" s="407"/>
      <c r="EF7" s="406">
        <f t="shared" si="43"/>
        <v>431</v>
      </c>
      <c r="EG7" s="407"/>
      <c r="EH7" s="407"/>
      <c r="EI7" s="406">
        <f t="shared" si="44"/>
        <v>431</v>
      </c>
      <c r="EJ7" s="407"/>
      <c r="EK7" s="407"/>
      <c r="EL7" s="406">
        <f t="shared" si="45"/>
        <v>431</v>
      </c>
      <c r="EM7" s="407"/>
      <c r="EN7" s="407"/>
      <c r="EO7" s="406">
        <f t="shared" si="46"/>
        <v>431</v>
      </c>
      <c r="EP7" s="407"/>
      <c r="EQ7" s="407"/>
      <c r="ER7" s="406">
        <f t="shared" si="47"/>
        <v>431</v>
      </c>
      <c r="ES7" s="407"/>
      <c r="ET7" s="407"/>
      <c r="EU7" s="406">
        <f t="shared" si="48"/>
        <v>431</v>
      </c>
      <c r="EV7" s="407"/>
      <c r="EW7" s="407"/>
      <c r="EX7" s="406">
        <f t="shared" si="49"/>
        <v>431</v>
      </c>
      <c r="EY7" s="407"/>
      <c r="EZ7" s="407"/>
      <c r="FA7" s="406">
        <f t="shared" si="50"/>
        <v>431</v>
      </c>
      <c r="FB7" s="407"/>
      <c r="FC7" s="407"/>
      <c r="FD7" s="406">
        <f t="shared" si="51"/>
        <v>431</v>
      </c>
      <c r="FE7" s="407"/>
      <c r="FF7" s="407"/>
      <c r="FG7" s="406">
        <f t="shared" si="52"/>
        <v>431</v>
      </c>
      <c r="FH7" s="407"/>
      <c r="FI7" s="407"/>
      <c r="FJ7" s="406">
        <f t="shared" si="53"/>
        <v>431</v>
      </c>
      <c r="FK7" s="407"/>
      <c r="FL7" s="407"/>
      <c r="FM7" s="406">
        <f t="shared" si="54"/>
        <v>431</v>
      </c>
      <c r="FN7" s="407"/>
      <c r="FO7" s="407"/>
      <c r="FP7" s="406">
        <f t="shared" si="55"/>
        <v>431</v>
      </c>
      <c r="FQ7" s="407"/>
      <c r="FR7" s="407"/>
      <c r="FS7" s="406">
        <f>+FP7+FQ7-FR7</f>
        <v>431</v>
      </c>
      <c r="FT7" s="407"/>
      <c r="FU7" s="407"/>
      <c r="FV7" s="406">
        <f t="shared" si="57"/>
        <v>431</v>
      </c>
      <c r="FW7" s="407"/>
      <c r="FX7" s="407"/>
      <c r="FY7" s="406">
        <f t="shared" si="58"/>
        <v>431</v>
      </c>
      <c r="FZ7" s="407"/>
      <c r="GA7" s="407"/>
      <c r="GB7" s="406">
        <f t="shared" si="59"/>
        <v>431</v>
      </c>
      <c r="GC7" s="407"/>
      <c r="GD7" s="407"/>
      <c r="GE7" s="406">
        <f t="shared" si="60"/>
        <v>431</v>
      </c>
      <c r="GF7" s="407"/>
      <c r="GG7" s="407"/>
      <c r="GH7" s="406">
        <f t="shared" si="61"/>
        <v>431</v>
      </c>
      <c r="GI7" s="407"/>
      <c r="GJ7" s="407"/>
      <c r="GK7" s="406">
        <f t="shared" si="62"/>
        <v>431</v>
      </c>
      <c r="GL7" s="407"/>
      <c r="GM7" s="407"/>
      <c r="GN7" s="406">
        <f t="shared" si="63"/>
        <v>431</v>
      </c>
      <c r="GO7" s="407"/>
      <c r="GP7" s="407"/>
      <c r="GQ7" s="406">
        <f t="shared" si="64"/>
        <v>431</v>
      </c>
      <c r="GR7" s="407"/>
      <c r="GS7" s="407"/>
      <c r="GT7" s="406">
        <f t="shared" si="65"/>
        <v>431</v>
      </c>
      <c r="GU7" s="407"/>
      <c r="GV7" s="407"/>
      <c r="GW7" s="406">
        <f t="shared" si="66"/>
        <v>431</v>
      </c>
      <c r="GX7" s="407"/>
      <c r="GY7" s="407"/>
      <c r="GZ7" s="406">
        <f t="shared" si="67"/>
        <v>431</v>
      </c>
      <c r="HA7" s="407"/>
      <c r="HB7" s="407"/>
      <c r="HC7" s="406">
        <f t="shared" si="68"/>
        <v>431</v>
      </c>
      <c r="HD7" s="407"/>
      <c r="HE7" s="407"/>
      <c r="HF7" s="406">
        <f t="shared" si="69"/>
        <v>431</v>
      </c>
      <c r="HG7" s="407"/>
      <c r="HH7" s="407"/>
      <c r="HI7" s="406">
        <f t="shared" si="70"/>
        <v>431</v>
      </c>
      <c r="HJ7" s="407"/>
      <c r="HK7" s="407"/>
      <c r="HL7" s="406">
        <f t="shared" si="71"/>
        <v>431</v>
      </c>
      <c r="HM7" s="407"/>
      <c r="HN7" s="407"/>
      <c r="HO7" s="406">
        <f t="shared" si="104"/>
        <v>431</v>
      </c>
      <c r="HP7" s="407"/>
      <c r="HQ7" s="407"/>
      <c r="HR7" s="406">
        <f t="shared" si="72"/>
        <v>431</v>
      </c>
      <c r="HS7" s="407"/>
      <c r="HT7" s="407"/>
      <c r="HU7" s="406">
        <f t="shared" si="73"/>
        <v>431</v>
      </c>
      <c r="HV7" s="407"/>
      <c r="HW7" s="407"/>
      <c r="HX7" s="406">
        <f t="shared" si="74"/>
        <v>431</v>
      </c>
      <c r="HY7" s="407"/>
      <c r="HZ7" s="407"/>
      <c r="IA7" s="406">
        <f t="shared" si="75"/>
        <v>431</v>
      </c>
      <c r="IB7" s="407"/>
      <c r="IC7" s="407"/>
      <c r="ID7" s="406">
        <f t="shared" si="76"/>
        <v>431</v>
      </c>
      <c r="IE7" s="407"/>
      <c r="IF7" s="407"/>
      <c r="IG7" s="406">
        <f t="shared" si="77"/>
        <v>431</v>
      </c>
      <c r="IH7" s="407"/>
      <c r="II7" s="407"/>
      <c r="IJ7" s="406">
        <f t="shared" si="78"/>
        <v>431</v>
      </c>
      <c r="IK7" s="407"/>
      <c r="IL7" s="407"/>
      <c r="IM7" s="406">
        <f t="shared" si="79"/>
        <v>431</v>
      </c>
      <c r="IN7" s="407"/>
      <c r="IO7" s="407"/>
      <c r="IP7" s="406">
        <f t="shared" si="80"/>
        <v>431</v>
      </c>
      <c r="IQ7" s="407"/>
      <c r="IR7" s="407"/>
      <c r="IS7" s="406">
        <f t="shared" si="81"/>
        <v>431</v>
      </c>
      <c r="IT7" s="407"/>
      <c r="IU7" s="407"/>
      <c r="IV7" s="406">
        <f t="shared" si="82"/>
        <v>431</v>
      </c>
      <c r="IW7" s="407"/>
      <c r="IX7" s="407"/>
      <c r="IY7" s="406">
        <f t="shared" si="83"/>
        <v>431</v>
      </c>
      <c r="IZ7" s="407"/>
      <c r="JA7" s="407"/>
      <c r="JB7" s="406">
        <f t="shared" si="84"/>
        <v>431</v>
      </c>
      <c r="JC7" s="407"/>
      <c r="JD7" s="407"/>
      <c r="JE7" s="406">
        <f t="shared" si="85"/>
        <v>431</v>
      </c>
      <c r="JF7" s="407"/>
      <c r="JG7" s="407"/>
      <c r="JH7" s="406">
        <f t="shared" si="86"/>
        <v>431</v>
      </c>
      <c r="JI7" s="407"/>
      <c r="JJ7" s="407"/>
      <c r="JK7" s="406">
        <f t="shared" si="87"/>
        <v>431</v>
      </c>
      <c r="JL7" s="407"/>
      <c r="JM7" s="407"/>
      <c r="JN7" s="406">
        <f t="shared" si="88"/>
        <v>431</v>
      </c>
      <c r="JO7" s="407"/>
      <c r="JP7" s="407"/>
      <c r="JQ7" s="406">
        <f t="shared" si="89"/>
        <v>431</v>
      </c>
      <c r="JR7" s="407"/>
      <c r="JS7" s="407"/>
      <c r="JT7" s="406">
        <f t="shared" si="90"/>
        <v>431</v>
      </c>
      <c r="JU7" s="407"/>
      <c r="JV7" s="407"/>
      <c r="JW7" s="406">
        <f t="shared" si="91"/>
        <v>431</v>
      </c>
      <c r="JX7" s="407"/>
      <c r="JY7" s="407"/>
      <c r="JZ7" s="406">
        <f t="shared" si="92"/>
        <v>431</v>
      </c>
      <c r="KA7" s="407"/>
      <c r="KB7" s="407"/>
      <c r="KC7" s="406">
        <f t="shared" si="93"/>
        <v>431</v>
      </c>
      <c r="KD7" s="407"/>
      <c r="KE7" s="407"/>
      <c r="KF7" s="406">
        <f t="shared" si="94"/>
        <v>431</v>
      </c>
      <c r="KG7" s="407"/>
      <c r="KH7" s="407"/>
      <c r="KI7" s="406">
        <f t="shared" si="95"/>
        <v>431</v>
      </c>
      <c r="KJ7" s="407"/>
      <c r="KK7" s="407"/>
      <c r="KL7" s="406">
        <f t="shared" si="96"/>
        <v>431</v>
      </c>
      <c r="KM7" s="407"/>
      <c r="KN7" s="407"/>
      <c r="KO7" s="406">
        <f t="shared" si="97"/>
        <v>431</v>
      </c>
      <c r="KP7" s="407"/>
      <c r="KQ7" s="407"/>
      <c r="KR7" s="406">
        <f t="shared" si="98"/>
        <v>431</v>
      </c>
      <c r="KS7" s="407"/>
      <c r="KT7" s="407"/>
      <c r="KU7" s="406">
        <f t="shared" si="99"/>
        <v>431</v>
      </c>
      <c r="KV7" s="407"/>
      <c r="KW7" s="407"/>
      <c r="KX7" s="408">
        <f t="shared" si="100"/>
        <v>431</v>
      </c>
      <c r="KY7" s="409"/>
      <c r="KZ7" s="409"/>
      <c r="LA7" s="408">
        <f t="shared" si="101"/>
        <v>431</v>
      </c>
      <c r="LB7" s="409"/>
      <c r="LC7" s="409"/>
      <c r="LD7" s="408">
        <f t="shared" si="102"/>
        <v>431</v>
      </c>
      <c r="LE7" s="409"/>
      <c r="LF7" s="409"/>
      <c r="LG7" s="408">
        <f t="shared" si="103"/>
        <v>431</v>
      </c>
      <c r="LH7" s="409"/>
      <c r="LI7" s="409"/>
      <c r="LJ7" s="408">
        <f t="shared" si="105"/>
        <v>431</v>
      </c>
      <c r="LK7" s="409"/>
      <c r="LL7" s="409"/>
      <c r="LM7" s="408">
        <f t="shared" si="106"/>
        <v>431</v>
      </c>
      <c r="LN7" s="409"/>
      <c r="LO7" s="409"/>
      <c r="LP7" s="408">
        <f t="shared" si="107"/>
        <v>431</v>
      </c>
      <c r="LQ7" s="409"/>
      <c r="LR7" s="409"/>
      <c r="LS7" s="408">
        <f t="shared" si="108"/>
        <v>431</v>
      </c>
      <c r="LT7" s="409"/>
      <c r="LU7" s="409"/>
      <c r="LV7" s="408">
        <f t="shared" si="109"/>
        <v>431</v>
      </c>
      <c r="LW7" s="409"/>
      <c r="LX7" s="409"/>
      <c r="LY7" s="408">
        <f t="shared" si="110"/>
        <v>431</v>
      </c>
      <c r="LZ7" s="409"/>
      <c r="MA7" s="409"/>
      <c r="MB7" s="408">
        <f t="shared" si="111"/>
        <v>431</v>
      </c>
      <c r="MC7" s="409"/>
      <c r="MD7" s="409"/>
      <c r="ME7" s="408">
        <f t="shared" si="112"/>
        <v>431</v>
      </c>
      <c r="MF7" s="409"/>
      <c r="MG7" s="409"/>
      <c r="MH7" s="408">
        <f t="shared" si="113"/>
        <v>431</v>
      </c>
      <c r="MI7" s="409"/>
      <c r="MJ7" s="409"/>
      <c r="MK7" s="408">
        <f t="shared" si="114"/>
        <v>431</v>
      </c>
      <c r="ML7" s="409"/>
      <c r="MM7" s="409"/>
      <c r="MN7" s="408">
        <f t="shared" si="115"/>
        <v>431</v>
      </c>
      <c r="MO7" s="409"/>
      <c r="MP7" s="409"/>
      <c r="MQ7" s="408">
        <f t="shared" si="116"/>
        <v>431</v>
      </c>
      <c r="MR7" s="409"/>
      <c r="MS7" s="409"/>
      <c r="MT7" s="408">
        <f t="shared" si="117"/>
        <v>431</v>
      </c>
      <c r="MU7" s="409"/>
      <c r="MV7" s="409"/>
      <c r="MW7" s="408">
        <f t="shared" si="118"/>
        <v>431</v>
      </c>
      <c r="MX7" s="409"/>
      <c r="MY7" s="409"/>
      <c r="MZ7" s="408">
        <f t="shared" si="119"/>
        <v>431</v>
      </c>
      <c r="NA7" s="409"/>
      <c r="NB7" s="409"/>
      <c r="NC7" s="408">
        <f t="shared" si="120"/>
        <v>431</v>
      </c>
      <c r="ND7" s="409"/>
      <c r="NE7" s="409"/>
      <c r="NF7" s="408">
        <f t="shared" si="121"/>
        <v>431</v>
      </c>
      <c r="NG7" s="409"/>
      <c r="NH7" s="409"/>
      <c r="NI7" s="408">
        <f t="shared" si="122"/>
        <v>431</v>
      </c>
      <c r="NJ7" s="409"/>
      <c r="NK7" s="409"/>
      <c r="NL7" s="410">
        <f t="shared" si="123"/>
        <v>431</v>
      </c>
      <c r="NM7" s="409"/>
      <c r="NN7" s="409"/>
      <c r="NO7" s="408">
        <f t="shared" si="124"/>
        <v>431</v>
      </c>
      <c r="NP7" s="409"/>
      <c r="NQ7" s="409"/>
      <c r="NR7" s="408">
        <f t="shared" si="125"/>
        <v>431</v>
      </c>
      <c r="NS7" s="409"/>
      <c r="NT7" s="409"/>
      <c r="NU7" s="408">
        <f t="shared" si="126"/>
        <v>431</v>
      </c>
      <c r="NV7" s="409"/>
      <c r="NW7" s="409"/>
      <c r="NX7" s="408">
        <f t="shared" si="127"/>
        <v>431</v>
      </c>
      <c r="NY7" s="409"/>
      <c r="NZ7" s="409"/>
      <c r="OA7" s="408">
        <f t="shared" si="128"/>
        <v>431</v>
      </c>
      <c r="OB7" s="409"/>
      <c r="OC7" s="409"/>
      <c r="OD7" s="408">
        <f t="shared" si="129"/>
        <v>431</v>
      </c>
      <c r="OE7" s="409"/>
      <c r="OF7" s="409">
        <v>9</v>
      </c>
      <c r="OG7" s="408">
        <f t="shared" si="130"/>
        <v>422</v>
      </c>
      <c r="OH7" s="409"/>
      <c r="OI7" s="409"/>
      <c r="OJ7" s="408">
        <f t="shared" si="131"/>
        <v>422</v>
      </c>
      <c r="OK7" s="409"/>
      <c r="OL7" s="409"/>
      <c r="OM7" s="408">
        <f t="shared" si="132"/>
        <v>422</v>
      </c>
      <c r="ON7" s="409"/>
      <c r="OO7" s="409"/>
      <c r="OP7" s="408">
        <f t="shared" si="133"/>
        <v>422</v>
      </c>
      <c r="OQ7" s="409"/>
      <c r="OR7" s="409"/>
      <c r="OS7" s="408">
        <f t="shared" si="134"/>
        <v>422</v>
      </c>
      <c r="OT7" s="409"/>
      <c r="OU7" s="409"/>
      <c r="OV7" s="408">
        <f t="shared" si="135"/>
        <v>422</v>
      </c>
      <c r="OW7" s="409"/>
      <c r="OX7" s="409"/>
      <c r="OY7" s="408">
        <f t="shared" si="136"/>
        <v>422</v>
      </c>
      <c r="OZ7" s="409"/>
      <c r="PA7" s="409"/>
      <c r="PB7" s="408">
        <f t="shared" si="137"/>
        <v>422</v>
      </c>
      <c r="PC7" s="409"/>
      <c r="PD7" s="409"/>
      <c r="PE7" s="408">
        <f t="shared" si="138"/>
        <v>422</v>
      </c>
      <c r="PF7" s="409"/>
      <c r="PG7" s="409"/>
      <c r="PH7" s="408">
        <f t="shared" si="139"/>
        <v>422</v>
      </c>
      <c r="PI7" s="409"/>
      <c r="PJ7" s="409"/>
      <c r="PK7" s="408">
        <f t="shared" si="140"/>
        <v>422</v>
      </c>
      <c r="PL7" s="409"/>
      <c r="PM7" s="409"/>
      <c r="PN7" s="408">
        <f t="shared" si="141"/>
        <v>422</v>
      </c>
      <c r="PO7" s="409"/>
      <c r="PP7" s="409"/>
      <c r="PQ7" s="408">
        <f t="shared" si="142"/>
        <v>422</v>
      </c>
      <c r="PR7" s="409"/>
      <c r="PS7" s="409"/>
      <c r="PT7" s="408">
        <f t="shared" si="143"/>
        <v>422</v>
      </c>
      <c r="PU7" s="409"/>
      <c r="PV7" s="409"/>
      <c r="PW7" s="408">
        <f t="shared" si="144"/>
        <v>422</v>
      </c>
      <c r="PX7" s="409"/>
      <c r="PY7" s="409"/>
      <c r="PZ7" s="408">
        <f t="shared" si="145"/>
        <v>422</v>
      </c>
      <c r="QA7" s="409"/>
      <c r="QB7" s="409"/>
      <c r="QC7" s="408">
        <f t="shared" si="146"/>
        <v>422</v>
      </c>
      <c r="QD7" s="409"/>
      <c r="QE7" s="409"/>
      <c r="QF7" s="408">
        <f t="shared" si="147"/>
        <v>422</v>
      </c>
      <c r="QG7" s="409"/>
      <c r="QH7" s="409"/>
      <c r="QI7" s="408">
        <f t="shared" si="148"/>
        <v>422</v>
      </c>
      <c r="QJ7" s="411">
        <f t="shared" si="149"/>
        <v>0</v>
      </c>
      <c r="QK7" s="412">
        <f t="shared" si="150"/>
        <v>0</v>
      </c>
      <c r="QL7" s="402"/>
      <c r="QM7" s="411">
        <f t="shared" si="151"/>
        <v>0</v>
      </c>
      <c r="QN7" s="412">
        <f t="shared" si="152"/>
        <v>0</v>
      </c>
      <c r="QO7" s="391"/>
      <c r="QP7" s="411">
        <f t="shared" si="153"/>
        <v>0</v>
      </c>
      <c r="QQ7" s="412">
        <f t="shared" si="154"/>
        <v>0</v>
      </c>
      <c r="QR7" s="391"/>
      <c r="QS7" s="411">
        <f t="shared" si="155"/>
        <v>0</v>
      </c>
      <c r="QT7" s="412">
        <f t="shared" si="156"/>
        <v>0</v>
      </c>
    </row>
    <row r="8" spans="1:462" s="385" customFormat="1" x14ac:dyDescent="0.25">
      <c r="A8" s="403">
        <v>4</v>
      </c>
      <c r="B8" s="404" t="s">
        <v>445</v>
      </c>
      <c r="C8" s="405" t="s">
        <v>115</v>
      </c>
      <c r="D8" s="406">
        <v>91</v>
      </c>
      <c r="E8" s="407"/>
      <c r="F8" s="407"/>
      <c r="G8" s="406">
        <f t="shared" si="0"/>
        <v>91</v>
      </c>
      <c r="H8" s="407"/>
      <c r="I8" s="407"/>
      <c r="J8" s="406">
        <f t="shared" si="1"/>
        <v>91</v>
      </c>
      <c r="K8" s="407"/>
      <c r="L8" s="407"/>
      <c r="M8" s="406">
        <f t="shared" si="2"/>
        <v>91</v>
      </c>
      <c r="N8" s="407"/>
      <c r="O8" s="407"/>
      <c r="P8" s="406">
        <f t="shared" si="3"/>
        <v>91</v>
      </c>
      <c r="Q8" s="407"/>
      <c r="R8" s="407"/>
      <c r="S8" s="406">
        <f t="shared" si="4"/>
        <v>91</v>
      </c>
      <c r="T8" s="407"/>
      <c r="U8" s="407"/>
      <c r="V8" s="406">
        <f t="shared" si="5"/>
        <v>91</v>
      </c>
      <c r="W8" s="407"/>
      <c r="X8" s="407"/>
      <c r="Y8" s="406">
        <f t="shared" si="6"/>
        <v>91</v>
      </c>
      <c r="Z8" s="407"/>
      <c r="AA8" s="407"/>
      <c r="AB8" s="406">
        <f t="shared" si="7"/>
        <v>91</v>
      </c>
      <c r="AC8" s="407"/>
      <c r="AD8" s="407"/>
      <c r="AE8" s="406">
        <f t="shared" si="8"/>
        <v>91</v>
      </c>
      <c r="AF8" s="407"/>
      <c r="AG8" s="407"/>
      <c r="AH8" s="406">
        <f t="shared" si="9"/>
        <v>91</v>
      </c>
      <c r="AI8" s="407"/>
      <c r="AJ8" s="407"/>
      <c r="AK8" s="406">
        <f t="shared" si="10"/>
        <v>91</v>
      </c>
      <c r="AL8" s="407"/>
      <c r="AM8" s="407"/>
      <c r="AN8" s="406">
        <f t="shared" si="11"/>
        <v>91</v>
      </c>
      <c r="AO8" s="407"/>
      <c r="AP8" s="407"/>
      <c r="AQ8" s="406">
        <f t="shared" si="12"/>
        <v>91</v>
      </c>
      <c r="AR8" s="407"/>
      <c r="AS8" s="407">
        <v>1</v>
      </c>
      <c r="AT8" s="406">
        <f t="shared" si="13"/>
        <v>90</v>
      </c>
      <c r="AU8" s="407"/>
      <c r="AV8" s="407"/>
      <c r="AW8" s="406">
        <f t="shared" si="14"/>
        <v>90</v>
      </c>
      <c r="AX8" s="407"/>
      <c r="AY8" s="407"/>
      <c r="AZ8" s="406">
        <f t="shared" si="15"/>
        <v>90</v>
      </c>
      <c r="BA8" s="407"/>
      <c r="BB8" s="407"/>
      <c r="BC8" s="406">
        <f t="shared" si="16"/>
        <v>90</v>
      </c>
      <c r="BD8" s="407"/>
      <c r="BE8" s="407"/>
      <c r="BF8" s="406">
        <f t="shared" si="17"/>
        <v>90</v>
      </c>
      <c r="BG8" s="407"/>
      <c r="BH8" s="407"/>
      <c r="BI8" s="406">
        <f t="shared" si="18"/>
        <v>90</v>
      </c>
      <c r="BJ8" s="407"/>
      <c r="BK8" s="407"/>
      <c r="BL8" s="406">
        <f t="shared" si="19"/>
        <v>90</v>
      </c>
      <c r="BM8" s="407"/>
      <c r="BN8" s="407"/>
      <c r="BO8" s="406">
        <f t="shared" si="20"/>
        <v>90</v>
      </c>
      <c r="BP8" s="407"/>
      <c r="BQ8" s="407"/>
      <c r="BR8" s="406">
        <f t="shared" si="21"/>
        <v>90</v>
      </c>
      <c r="BS8" s="407"/>
      <c r="BT8" s="407"/>
      <c r="BU8" s="406">
        <f t="shared" si="22"/>
        <v>90</v>
      </c>
      <c r="BV8" s="407"/>
      <c r="BW8" s="407"/>
      <c r="BX8" s="406">
        <f t="shared" si="23"/>
        <v>90</v>
      </c>
      <c r="BY8" s="407"/>
      <c r="BZ8" s="407"/>
      <c r="CA8" s="406">
        <f t="shared" si="24"/>
        <v>90</v>
      </c>
      <c r="CB8" s="407"/>
      <c r="CC8" s="407"/>
      <c r="CD8" s="406">
        <f t="shared" si="25"/>
        <v>90</v>
      </c>
      <c r="CE8" s="407"/>
      <c r="CF8" s="407"/>
      <c r="CG8" s="406">
        <f t="shared" si="26"/>
        <v>90</v>
      </c>
      <c r="CH8" s="407"/>
      <c r="CI8" s="407"/>
      <c r="CJ8" s="406">
        <f t="shared" si="27"/>
        <v>90</v>
      </c>
      <c r="CK8" s="407"/>
      <c r="CL8" s="407"/>
      <c r="CM8" s="406">
        <f t="shared" si="28"/>
        <v>90</v>
      </c>
      <c r="CN8" s="407"/>
      <c r="CO8" s="407"/>
      <c r="CP8" s="406">
        <f t="shared" si="29"/>
        <v>90</v>
      </c>
      <c r="CQ8" s="407"/>
      <c r="CR8" s="407"/>
      <c r="CS8" s="406">
        <f t="shared" si="30"/>
        <v>90</v>
      </c>
      <c r="CT8" s="407"/>
      <c r="CU8" s="407"/>
      <c r="CV8" s="406">
        <f t="shared" si="31"/>
        <v>90</v>
      </c>
      <c r="CW8" s="407"/>
      <c r="CX8" s="407"/>
      <c r="CY8" s="406">
        <f t="shared" si="32"/>
        <v>90</v>
      </c>
      <c r="CZ8" s="407"/>
      <c r="DA8" s="407"/>
      <c r="DB8" s="406">
        <f t="shared" si="33"/>
        <v>90</v>
      </c>
      <c r="DC8" s="407"/>
      <c r="DD8" s="407"/>
      <c r="DE8" s="406">
        <f t="shared" si="34"/>
        <v>90</v>
      </c>
      <c r="DF8" s="407"/>
      <c r="DG8" s="407"/>
      <c r="DH8" s="406">
        <f t="shared" si="35"/>
        <v>90</v>
      </c>
      <c r="DI8" s="407"/>
      <c r="DJ8" s="407"/>
      <c r="DK8" s="406">
        <f t="shared" si="36"/>
        <v>90</v>
      </c>
      <c r="DL8" s="407"/>
      <c r="DM8" s="407"/>
      <c r="DN8" s="406">
        <f t="shared" si="37"/>
        <v>90</v>
      </c>
      <c r="DO8" s="407"/>
      <c r="DP8" s="407"/>
      <c r="DQ8" s="406">
        <f t="shared" si="38"/>
        <v>90</v>
      </c>
      <c r="DR8" s="407"/>
      <c r="DS8" s="407"/>
      <c r="DT8" s="406">
        <f t="shared" si="39"/>
        <v>90</v>
      </c>
      <c r="DU8" s="407"/>
      <c r="DV8" s="407"/>
      <c r="DW8" s="406">
        <f t="shared" si="40"/>
        <v>90</v>
      </c>
      <c r="DX8" s="407"/>
      <c r="DY8" s="407"/>
      <c r="DZ8" s="406">
        <f t="shared" si="41"/>
        <v>90</v>
      </c>
      <c r="EA8" s="407"/>
      <c r="EB8" s="407"/>
      <c r="EC8" s="406">
        <f t="shared" si="42"/>
        <v>90</v>
      </c>
      <c r="ED8" s="407"/>
      <c r="EE8" s="407"/>
      <c r="EF8" s="406">
        <f t="shared" si="43"/>
        <v>90</v>
      </c>
      <c r="EG8" s="407"/>
      <c r="EH8" s="407"/>
      <c r="EI8" s="406">
        <f t="shared" si="44"/>
        <v>90</v>
      </c>
      <c r="EJ8" s="407"/>
      <c r="EK8" s="407"/>
      <c r="EL8" s="406">
        <f t="shared" si="45"/>
        <v>90</v>
      </c>
      <c r="EM8" s="407"/>
      <c r="EN8" s="407"/>
      <c r="EO8" s="406">
        <f t="shared" si="46"/>
        <v>90</v>
      </c>
      <c r="EP8" s="407"/>
      <c r="EQ8" s="407"/>
      <c r="ER8" s="406">
        <f t="shared" si="47"/>
        <v>90</v>
      </c>
      <c r="ES8" s="407"/>
      <c r="ET8" s="407"/>
      <c r="EU8" s="406">
        <f t="shared" si="48"/>
        <v>90</v>
      </c>
      <c r="EV8" s="407"/>
      <c r="EW8" s="407"/>
      <c r="EX8" s="406">
        <f t="shared" si="49"/>
        <v>90</v>
      </c>
      <c r="EY8" s="407"/>
      <c r="EZ8" s="407"/>
      <c r="FA8" s="406">
        <f t="shared" si="50"/>
        <v>90</v>
      </c>
      <c r="FB8" s="407"/>
      <c r="FC8" s="407"/>
      <c r="FD8" s="406">
        <f t="shared" si="51"/>
        <v>90</v>
      </c>
      <c r="FE8" s="407"/>
      <c r="FF8" s="407"/>
      <c r="FG8" s="406">
        <f t="shared" si="52"/>
        <v>90</v>
      </c>
      <c r="FH8" s="407"/>
      <c r="FI8" s="407"/>
      <c r="FJ8" s="406">
        <f t="shared" si="53"/>
        <v>90</v>
      </c>
      <c r="FK8" s="407"/>
      <c r="FL8" s="407"/>
      <c r="FM8" s="406">
        <f t="shared" si="54"/>
        <v>90</v>
      </c>
      <c r="FN8" s="407"/>
      <c r="FO8" s="407"/>
      <c r="FP8" s="406">
        <f t="shared" si="55"/>
        <v>90</v>
      </c>
      <c r="FQ8" s="407"/>
      <c r="FR8" s="407"/>
      <c r="FS8" s="406">
        <f t="shared" si="56"/>
        <v>90</v>
      </c>
      <c r="FT8" s="407"/>
      <c r="FU8" s="407"/>
      <c r="FV8" s="406">
        <f t="shared" si="57"/>
        <v>90</v>
      </c>
      <c r="FW8" s="407"/>
      <c r="FX8" s="407"/>
      <c r="FY8" s="406">
        <f t="shared" si="58"/>
        <v>90</v>
      </c>
      <c r="FZ8" s="407"/>
      <c r="GA8" s="407"/>
      <c r="GB8" s="406">
        <f t="shared" si="59"/>
        <v>90</v>
      </c>
      <c r="GC8" s="407"/>
      <c r="GD8" s="407"/>
      <c r="GE8" s="406">
        <f t="shared" si="60"/>
        <v>90</v>
      </c>
      <c r="GF8" s="407"/>
      <c r="GG8" s="407"/>
      <c r="GH8" s="406">
        <f t="shared" si="61"/>
        <v>90</v>
      </c>
      <c r="GI8" s="407"/>
      <c r="GJ8" s="407"/>
      <c r="GK8" s="406">
        <f t="shared" si="62"/>
        <v>90</v>
      </c>
      <c r="GL8" s="407"/>
      <c r="GM8" s="407"/>
      <c r="GN8" s="406">
        <f t="shared" si="63"/>
        <v>90</v>
      </c>
      <c r="GO8" s="407"/>
      <c r="GP8" s="407"/>
      <c r="GQ8" s="406">
        <f t="shared" si="64"/>
        <v>90</v>
      </c>
      <c r="GR8" s="407"/>
      <c r="GS8" s="407"/>
      <c r="GT8" s="406">
        <f t="shared" si="65"/>
        <v>90</v>
      </c>
      <c r="GU8" s="407"/>
      <c r="GV8" s="407"/>
      <c r="GW8" s="406">
        <f t="shared" si="66"/>
        <v>90</v>
      </c>
      <c r="GX8" s="407"/>
      <c r="GY8" s="407"/>
      <c r="GZ8" s="406">
        <f t="shared" si="67"/>
        <v>90</v>
      </c>
      <c r="HA8" s="407"/>
      <c r="HB8" s="407"/>
      <c r="HC8" s="406">
        <f t="shared" si="68"/>
        <v>90</v>
      </c>
      <c r="HD8" s="407"/>
      <c r="HE8" s="407"/>
      <c r="HF8" s="406">
        <f t="shared" si="69"/>
        <v>90</v>
      </c>
      <c r="HG8" s="407"/>
      <c r="HH8" s="407"/>
      <c r="HI8" s="406">
        <f t="shared" si="70"/>
        <v>90</v>
      </c>
      <c r="HJ8" s="407"/>
      <c r="HK8" s="407"/>
      <c r="HL8" s="406">
        <f t="shared" si="71"/>
        <v>90</v>
      </c>
      <c r="HM8" s="407"/>
      <c r="HN8" s="407"/>
      <c r="HO8" s="406">
        <f t="shared" si="104"/>
        <v>90</v>
      </c>
      <c r="HP8" s="407"/>
      <c r="HQ8" s="407"/>
      <c r="HR8" s="406">
        <f t="shared" si="72"/>
        <v>90</v>
      </c>
      <c r="HS8" s="407"/>
      <c r="HT8" s="407"/>
      <c r="HU8" s="406">
        <f t="shared" si="73"/>
        <v>90</v>
      </c>
      <c r="HV8" s="407"/>
      <c r="HW8" s="407"/>
      <c r="HX8" s="406">
        <f t="shared" si="74"/>
        <v>90</v>
      </c>
      <c r="HY8" s="407"/>
      <c r="HZ8" s="407"/>
      <c r="IA8" s="406">
        <f t="shared" si="75"/>
        <v>90</v>
      </c>
      <c r="IB8" s="407"/>
      <c r="IC8" s="407"/>
      <c r="ID8" s="406">
        <f t="shared" si="76"/>
        <v>90</v>
      </c>
      <c r="IE8" s="407"/>
      <c r="IF8" s="407"/>
      <c r="IG8" s="406">
        <f t="shared" si="77"/>
        <v>90</v>
      </c>
      <c r="IH8" s="407"/>
      <c r="II8" s="407"/>
      <c r="IJ8" s="406">
        <f t="shared" si="78"/>
        <v>90</v>
      </c>
      <c r="IK8" s="407"/>
      <c r="IL8" s="407"/>
      <c r="IM8" s="406">
        <f t="shared" si="79"/>
        <v>90</v>
      </c>
      <c r="IN8" s="407"/>
      <c r="IO8" s="407"/>
      <c r="IP8" s="406">
        <f t="shared" si="80"/>
        <v>90</v>
      </c>
      <c r="IQ8" s="407"/>
      <c r="IR8" s="407"/>
      <c r="IS8" s="406">
        <f t="shared" si="81"/>
        <v>90</v>
      </c>
      <c r="IT8" s="407"/>
      <c r="IU8" s="407"/>
      <c r="IV8" s="406">
        <f t="shared" si="82"/>
        <v>90</v>
      </c>
      <c r="IW8" s="407"/>
      <c r="IX8" s="407"/>
      <c r="IY8" s="406">
        <f t="shared" si="83"/>
        <v>90</v>
      </c>
      <c r="IZ8" s="407"/>
      <c r="JA8" s="407"/>
      <c r="JB8" s="406">
        <f t="shared" si="84"/>
        <v>90</v>
      </c>
      <c r="JC8" s="407"/>
      <c r="JD8" s="407"/>
      <c r="JE8" s="406">
        <f t="shared" si="85"/>
        <v>90</v>
      </c>
      <c r="JF8" s="407"/>
      <c r="JG8" s="407"/>
      <c r="JH8" s="406">
        <f t="shared" si="86"/>
        <v>90</v>
      </c>
      <c r="JI8" s="407"/>
      <c r="JJ8" s="407"/>
      <c r="JK8" s="406">
        <f t="shared" si="87"/>
        <v>90</v>
      </c>
      <c r="JL8" s="407"/>
      <c r="JM8" s="407"/>
      <c r="JN8" s="406">
        <f t="shared" si="88"/>
        <v>90</v>
      </c>
      <c r="JO8" s="407"/>
      <c r="JP8" s="407"/>
      <c r="JQ8" s="406">
        <f t="shared" si="89"/>
        <v>90</v>
      </c>
      <c r="JR8" s="407"/>
      <c r="JS8" s="407"/>
      <c r="JT8" s="406">
        <f t="shared" si="90"/>
        <v>90</v>
      </c>
      <c r="JU8" s="407"/>
      <c r="JV8" s="407"/>
      <c r="JW8" s="406">
        <f t="shared" si="91"/>
        <v>90</v>
      </c>
      <c r="JX8" s="407"/>
      <c r="JY8" s="407"/>
      <c r="JZ8" s="406">
        <f t="shared" si="92"/>
        <v>90</v>
      </c>
      <c r="KA8" s="407"/>
      <c r="KB8" s="407"/>
      <c r="KC8" s="406">
        <f t="shared" si="93"/>
        <v>90</v>
      </c>
      <c r="KD8" s="407"/>
      <c r="KE8" s="407"/>
      <c r="KF8" s="406">
        <f t="shared" si="94"/>
        <v>90</v>
      </c>
      <c r="KG8" s="407"/>
      <c r="KH8" s="407"/>
      <c r="KI8" s="406">
        <f t="shared" si="95"/>
        <v>90</v>
      </c>
      <c r="KJ8" s="407"/>
      <c r="KK8" s="407"/>
      <c r="KL8" s="406">
        <f t="shared" si="96"/>
        <v>90</v>
      </c>
      <c r="KM8" s="407"/>
      <c r="KN8" s="407"/>
      <c r="KO8" s="406">
        <f t="shared" si="97"/>
        <v>90</v>
      </c>
      <c r="KP8" s="407"/>
      <c r="KQ8" s="407"/>
      <c r="KR8" s="406">
        <f t="shared" si="98"/>
        <v>90</v>
      </c>
      <c r="KS8" s="407"/>
      <c r="KT8" s="407"/>
      <c r="KU8" s="406">
        <f t="shared" si="99"/>
        <v>90</v>
      </c>
      <c r="KV8" s="407"/>
      <c r="KW8" s="407"/>
      <c r="KX8" s="408">
        <f t="shared" si="100"/>
        <v>90</v>
      </c>
      <c r="KY8" s="409"/>
      <c r="KZ8" s="409"/>
      <c r="LA8" s="408">
        <f t="shared" si="101"/>
        <v>90</v>
      </c>
      <c r="LB8" s="409"/>
      <c r="LC8" s="409"/>
      <c r="LD8" s="408">
        <f t="shared" si="102"/>
        <v>90</v>
      </c>
      <c r="LE8" s="409"/>
      <c r="LF8" s="409"/>
      <c r="LG8" s="408">
        <f t="shared" si="103"/>
        <v>90</v>
      </c>
      <c r="LH8" s="409"/>
      <c r="LI8" s="409"/>
      <c r="LJ8" s="408">
        <f t="shared" si="105"/>
        <v>90</v>
      </c>
      <c r="LK8" s="409"/>
      <c r="LL8" s="409"/>
      <c r="LM8" s="408">
        <f t="shared" si="106"/>
        <v>90</v>
      </c>
      <c r="LN8" s="409"/>
      <c r="LO8" s="409"/>
      <c r="LP8" s="408">
        <f t="shared" si="107"/>
        <v>90</v>
      </c>
      <c r="LQ8" s="409"/>
      <c r="LR8" s="409"/>
      <c r="LS8" s="408">
        <f t="shared" si="108"/>
        <v>90</v>
      </c>
      <c r="LT8" s="409"/>
      <c r="LU8" s="409"/>
      <c r="LV8" s="408">
        <f t="shared" si="109"/>
        <v>90</v>
      </c>
      <c r="LW8" s="409"/>
      <c r="LX8" s="409"/>
      <c r="LY8" s="408">
        <f t="shared" si="110"/>
        <v>90</v>
      </c>
      <c r="LZ8" s="409"/>
      <c r="MA8" s="409"/>
      <c r="MB8" s="408">
        <f t="shared" si="111"/>
        <v>90</v>
      </c>
      <c r="MC8" s="409"/>
      <c r="MD8" s="409"/>
      <c r="ME8" s="408">
        <f t="shared" si="112"/>
        <v>90</v>
      </c>
      <c r="MF8" s="409"/>
      <c r="MG8" s="409"/>
      <c r="MH8" s="408">
        <f t="shared" si="113"/>
        <v>90</v>
      </c>
      <c r="MI8" s="409"/>
      <c r="MJ8" s="409"/>
      <c r="MK8" s="408">
        <f t="shared" si="114"/>
        <v>90</v>
      </c>
      <c r="ML8" s="409"/>
      <c r="MM8" s="409"/>
      <c r="MN8" s="408">
        <f t="shared" si="115"/>
        <v>90</v>
      </c>
      <c r="MO8" s="409"/>
      <c r="MP8" s="409"/>
      <c r="MQ8" s="408">
        <f t="shared" si="116"/>
        <v>90</v>
      </c>
      <c r="MR8" s="409"/>
      <c r="MS8" s="409"/>
      <c r="MT8" s="408">
        <f t="shared" si="117"/>
        <v>90</v>
      </c>
      <c r="MU8" s="409"/>
      <c r="MV8" s="409"/>
      <c r="MW8" s="408">
        <f t="shared" si="118"/>
        <v>90</v>
      </c>
      <c r="MX8" s="409"/>
      <c r="MY8" s="409"/>
      <c r="MZ8" s="408">
        <f t="shared" si="119"/>
        <v>90</v>
      </c>
      <c r="NA8" s="409"/>
      <c r="NB8" s="409"/>
      <c r="NC8" s="408">
        <f t="shared" si="120"/>
        <v>90</v>
      </c>
      <c r="ND8" s="409"/>
      <c r="NE8" s="409"/>
      <c r="NF8" s="408">
        <f t="shared" si="121"/>
        <v>90</v>
      </c>
      <c r="NG8" s="409"/>
      <c r="NH8" s="409"/>
      <c r="NI8" s="408">
        <f t="shared" si="122"/>
        <v>90</v>
      </c>
      <c r="NJ8" s="409"/>
      <c r="NK8" s="409"/>
      <c r="NL8" s="410">
        <f t="shared" si="123"/>
        <v>90</v>
      </c>
      <c r="NM8" s="409"/>
      <c r="NN8" s="409"/>
      <c r="NO8" s="408">
        <f t="shared" si="124"/>
        <v>90</v>
      </c>
      <c r="NP8" s="409"/>
      <c r="NQ8" s="409"/>
      <c r="NR8" s="408">
        <f t="shared" si="125"/>
        <v>90</v>
      </c>
      <c r="NS8" s="409"/>
      <c r="NT8" s="409"/>
      <c r="NU8" s="408">
        <f t="shared" si="126"/>
        <v>90</v>
      </c>
      <c r="NV8" s="409"/>
      <c r="NW8" s="409"/>
      <c r="NX8" s="408">
        <f t="shared" si="127"/>
        <v>90</v>
      </c>
      <c r="NY8" s="409"/>
      <c r="NZ8" s="409"/>
      <c r="OA8" s="408">
        <f t="shared" si="128"/>
        <v>90</v>
      </c>
      <c r="OB8" s="409"/>
      <c r="OC8" s="409"/>
      <c r="OD8" s="408">
        <f t="shared" si="129"/>
        <v>90</v>
      </c>
      <c r="OE8" s="409"/>
      <c r="OF8" s="409"/>
      <c r="OG8" s="408">
        <f t="shared" si="130"/>
        <v>90</v>
      </c>
      <c r="OH8" s="409"/>
      <c r="OI8" s="409"/>
      <c r="OJ8" s="408">
        <f t="shared" si="131"/>
        <v>90</v>
      </c>
      <c r="OK8" s="409"/>
      <c r="OL8" s="409"/>
      <c r="OM8" s="408">
        <f t="shared" si="132"/>
        <v>90</v>
      </c>
      <c r="ON8" s="409"/>
      <c r="OO8" s="409"/>
      <c r="OP8" s="408">
        <f t="shared" si="133"/>
        <v>90</v>
      </c>
      <c r="OQ8" s="409"/>
      <c r="OR8" s="409"/>
      <c r="OS8" s="408">
        <f t="shared" si="134"/>
        <v>90</v>
      </c>
      <c r="OT8" s="409"/>
      <c r="OU8" s="409"/>
      <c r="OV8" s="408">
        <f t="shared" si="135"/>
        <v>90</v>
      </c>
      <c r="OW8" s="409"/>
      <c r="OX8" s="409"/>
      <c r="OY8" s="408">
        <f t="shared" si="136"/>
        <v>90</v>
      </c>
      <c r="OZ8" s="409"/>
      <c r="PA8" s="409"/>
      <c r="PB8" s="408">
        <f t="shared" si="137"/>
        <v>90</v>
      </c>
      <c r="PC8" s="409"/>
      <c r="PD8" s="409"/>
      <c r="PE8" s="408">
        <f t="shared" si="138"/>
        <v>90</v>
      </c>
      <c r="PF8" s="409"/>
      <c r="PG8" s="409"/>
      <c r="PH8" s="408">
        <f t="shared" si="139"/>
        <v>90</v>
      </c>
      <c r="PI8" s="409"/>
      <c r="PJ8" s="409"/>
      <c r="PK8" s="408">
        <f t="shared" si="140"/>
        <v>90</v>
      </c>
      <c r="PL8" s="409"/>
      <c r="PM8" s="409"/>
      <c r="PN8" s="408">
        <f t="shared" si="141"/>
        <v>90</v>
      </c>
      <c r="PO8" s="409"/>
      <c r="PP8" s="409"/>
      <c r="PQ8" s="408">
        <f t="shared" si="142"/>
        <v>90</v>
      </c>
      <c r="PR8" s="409"/>
      <c r="PS8" s="409"/>
      <c r="PT8" s="408">
        <f t="shared" si="143"/>
        <v>90</v>
      </c>
      <c r="PU8" s="409"/>
      <c r="PV8" s="409"/>
      <c r="PW8" s="408">
        <f t="shared" si="144"/>
        <v>90</v>
      </c>
      <c r="PX8" s="409"/>
      <c r="PY8" s="409"/>
      <c r="PZ8" s="408">
        <f t="shared" si="145"/>
        <v>90</v>
      </c>
      <c r="QA8" s="409"/>
      <c r="QB8" s="409"/>
      <c r="QC8" s="408">
        <f t="shared" si="146"/>
        <v>90</v>
      </c>
      <c r="QD8" s="409"/>
      <c r="QE8" s="409"/>
      <c r="QF8" s="408">
        <f t="shared" si="147"/>
        <v>90</v>
      </c>
      <c r="QG8" s="409"/>
      <c r="QH8" s="409"/>
      <c r="QI8" s="408">
        <f t="shared" si="148"/>
        <v>90</v>
      </c>
      <c r="QJ8" s="411">
        <f t="shared" si="149"/>
        <v>0</v>
      </c>
      <c r="QK8" s="412">
        <f t="shared" si="150"/>
        <v>0</v>
      </c>
      <c r="QL8" s="402"/>
      <c r="QM8" s="411">
        <f t="shared" si="151"/>
        <v>0</v>
      </c>
      <c r="QN8" s="412">
        <f t="shared" si="152"/>
        <v>0</v>
      </c>
      <c r="QO8" s="391"/>
      <c r="QP8" s="411">
        <f t="shared" si="153"/>
        <v>0</v>
      </c>
      <c r="QQ8" s="412">
        <f t="shared" si="154"/>
        <v>0</v>
      </c>
      <c r="QR8" s="391"/>
      <c r="QS8" s="411">
        <f t="shared" si="155"/>
        <v>0</v>
      </c>
      <c r="QT8" s="412">
        <f t="shared" si="156"/>
        <v>0</v>
      </c>
    </row>
    <row r="9" spans="1:462" s="385" customFormat="1" x14ac:dyDescent="0.25">
      <c r="A9" s="403">
        <v>5</v>
      </c>
      <c r="B9" s="404" t="s">
        <v>446</v>
      </c>
      <c r="C9" s="405" t="s">
        <v>115</v>
      </c>
      <c r="D9" s="406">
        <v>1648</v>
      </c>
      <c r="E9" s="407"/>
      <c r="F9" s="407"/>
      <c r="G9" s="406">
        <f t="shared" si="0"/>
        <v>1648</v>
      </c>
      <c r="H9" s="407"/>
      <c r="I9" s="407"/>
      <c r="J9" s="406">
        <f t="shared" si="1"/>
        <v>1648</v>
      </c>
      <c r="K9" s="407"/>
      <c r="L9" s="407"/>
      <c r="M9" s="406">
        <f t="shared" si="2"/>
        <v>1648</v>
      </c>
      <c r="N9" s="407"/>
      <c r="O9" s="407"/>
      <c r="P9" s="406">
        <f t="shared" si="3"/>
        <v>1648</v>
      </c>
      <c r="Q9" s="407"/>
      <c r="R9" s="407">
        <v>40</v>
      </c>
      <c r="S9" s="406">
        <f t="shared" si="4"/>
        <v>1608</v>
      </c>
      <c r="T9" s="407"/>
      <c r="U9" s="407"/>
      <c r="V9" s="406">
        <f t="shared" si="5"/>
        <v>1608</v>
      </c>
      <c r="W9" s="407"/>
      <c r="X9" s="407"/>
      <c r="Y9" s="406">
        <f t="shared" si="6"/>
        <v>1608</v>
      </c>
      <c r="Z9" s="407"/>
      <c r="AA9" s="407"/>
      <c r="AB9" s="406">
        <f t="shared" si="7"/>
        <v>1608</v>
      </c>
      <c r="AC9" s="407"/>
      <c r="AD9" s="407">
        <v>30</v>
      </c>
      <c r="AE9" s="406">
        <f t="shared" si="8"/>
        <v>1578</v>
      </c>
      <c r="AF9" s="407"/>
      <c r="AG9" s="407"/>
      <c r="AH9" s="406">
        <f t="shared" si="9"/>
        <v>1578</v>
      </c>
      <c r="AI9" s="407"/>
      <c r="AJ9" s="407">
        <v>40</v>
      </c>
      <c r="AK9" s="406">
        <f t="shared" si="10"/>
        <v>1538</v>
      </c>
      <c r="AL9" s="407"/>
      <c r="AM9" s="407"/>
      <c r="AN9" s="406">
        <f t="shared" si="11"/>
        <v>1538</v>
      </c>
      <c r="AO9" s="407"/>
      <c r="AP9" s="407"/>
      <c r="AQ9" s="406">
        <f t="shared" si="12"/>
        <v>1538</v>
      </c>
      <c r="AR9" s="407"/>
      <c r="AS9" s="407">
        <v>938</v>
      </c>
      <c r="AT9" s="406">
        <f t="shared" si="13"/>
        <v>600</v>
      </c>
      <c r="AU9" s="407"/>
      <c r="AV9" s="407"/>
      <c r="AW9" s="406">
        <f t="shared" si="14"/>
        <v>600</v>
      </c>
      <c r="AX9" s="407"/>
      <c r="AY9" s="407"/>
      <c r="AZ9" s="406">
        <f t="shared" si="15"/>
        <v>600</v>
      </c>
      <c r="BA9" s="407"/>
      <c r="BB9" s="407"/>
      <c r="BC9" s="406">
        <f t="shared" si="16"/>
        <v>600</v>
      </c>
      <c r="BD9" s="407"/>
      <c r="BE9" s="407">
        <v>50</v>
      </c>
      <c r="BF9" s="406">
        <f t="shared" si="17"/>
        <v>550</v>
      </c>
      <c r="BG9" s="407"/>
      <c r="BH9" s="407"/>
      <c r="BI9" s="406">
        <f t="shared" si="18"/>
        <v>550</v>
      </c>
      <c r="BJ9" s="407"/>
      <c r="BK9" s="407"/>
      <c r="BL9" s="406">
        <f t="shared" si="19"/>
        <v>550</v>
      </c>
      <c r="BM9" s="407"/>
      <c r="BN9" s="407">
        <v>30</v>
      </c>
      <c r="BO9" s="406">
        <f t="shared" si="20"/>
        <v>520</v>
      </c>
      <c r="BP9" s="407"/>
      <c r="BQ9" s="407"/>
      <c r="BR9" s="406">
        <f t="shared" si="21"/>
        <v>520</v>
      </c>
      <c r="BS9" s="407"/>
      <c r="BT9" s="407"/>
      <c r="BU9" s="406">
        <f t="shared" si="22"/>
        <v>520</v>
      </c>
      <c r="BV9" s="407"/>
      <c r="BW9" s="407"/>
      <c r="BX9" s="406">
        <f t="shared" si="23"/>
        <v>520</v>
      </c>
      <c r="BY9" s="407"/>
      <c r="BZ9" s="407"/>
      <c r="CA9" s="406">
        <f t="shared" si="24"/>
        <v>520</v>
      </c>
      <c r="CB9" s="407"/>
      <c r="CC9" s="407"/>
      <c r="CD9" s="406">
        <f t="shared" si="25"/>
        <v>520</v>
      </c>
      <c r="CE9" s="407"/>
      <c r="CF9" s="407"/>
      <c r="CG9" s="406">
        <f t="shared" si="26"/>
        <v>520</v>
      </c>
      <c r="CH9" s="407"/>
      <c r="CI9" s="407"/>
      <c r="CJ9" s="406">
        <f t="shared" si="27"/>
        <v>520</v>
      </c>
      <c r="CK9" s="407"/>
      <c r="CL9" s="407">
        <v>30</v>
      </c>
      <c r="CM9" s="406">
        <f t="shared" si="28"/>
        <v>490</v>
      </c>
      <c r="CN9" s="407"/>
      <c r="CO9" s="407"/>
      <c r="CP9" s="406">
        <f t="shared" si="29"/>
        <v>490</v>
      </c>
      <c r="CQ9" s="407"/>
      <c r="CR9" s="407"/>
      <c r="CS9" s="406">
        <f t="shared" si="30"/>
        <v>490</v>
      </c>
      <c r="CT9" s="407"/>
      <c r="CU9" s="407">
        <v>40</v>
      </c>
      <c r="CV9" s="406">
        <f t="shared" si="31"/>
        <v>450</v>
      </c>
      <c r="CW9" s="407"/>
      <c r="CX9" s="407"/>
      <c r="CY9" s="406">
        <f t="shared" si="32"/>
        <v>450</v>
      </c>
      <c r="CZ9" s="407"/>
      <c r="DA9" s="407"/>
      <c r="DB9" s="406">
        <f t="shared" si="33"/>
        <v>450</v>
      </c>
      <c r="DC9" s="407"/>
      <c r="DD9" s="407"/>
      <c r="DE9" s="406">
        <f t="shared" si="34"/>
        <v>450</v>
      </c>
      <c r="DF9" s="407"/>
      <c r="DG9" s="407"/>
      <c r="DH9" s="406">
        <f t="shared" si="35"/>
        <v>450</v>
      </c>
      <c r="DI9" s="407"/>
      <c r="DJ9" s="407"/>
      <c r="DK9" s="406">
        <f t="shared" si="36"/>
        <v>450</v>
      </c>
      <c r="DL9" s="407"/>
      <c r="DM9" s="407"/>
      <c r="DN9" s="406">
        <f t="shared" si="37"/>
        <v>450</v>
      </c>
      <c r="DO9" s="407"/>
      <c r="DP9" s="407"/>
      <c r="DQ9" s="406">
        <f t="shared" si="38"/>
        <v>450</v>
      </c>
      <c r="DR9" s="407"/>
      <c r="DS9" s="407"/>
      <c r="DT9" s="406">
        <f t="shared" si="39"/>
        <v>450</v>
      </c>
      <c r="DU9" s="407"/>
      <c r="DV9" s="407"/>
      <c r="DW9" s="406">
        <f t="shared" si="40"/>
        <v>450</v>
      </c>
      <c r="DX9" s="407"/>
      <c r="DY9" s="407"/>
      <c r="DZ9" s="406">
        <f t="shared" si="41"/>
        <v>450</v>
      </c>
      <c r="EA9" s="407"/>
      <c r="EB9" s="407"/>
      <c r="EC9" s="406">
        <f t="shared" si="42"/>
        <v>450</v>
      </c>
      <c r="ED9" s="407"/>
      <c r="EE9" s="407"/>
      <c r="EF9" s="406">
        <f t="shared" si="43"/>
        <v>450</v>
      </c>
      <c r="EG9" s="407"/>
      <c r="EH9" s="407"/>
      <c r="EI9" s="406">
        <f t="shared" si="44"/>
        <v>450</v>
      </c>
      <c r="EJ9" s="407"/>
      <c r="EK9" s="407"/>
      <c r="EL9" s="406">
        <f t="shared" si="45"/>
        <v>450</v>
      </c>
      <c r="EM9" s="407"/>
      <c r="EN9" s="407"/>
      <c r="EO9" s="406">
        <f t="shared" si="46"/>
        <v>450</v>
      </c>
      <c r="EP9" s="407"/>
      <c r="EQ9" s="407">
        <v>20</v>
      </c>
      <c r="ER9" s="406">
        <f t="shared" si="47"/>
        <v>430</v>
      </c>
      <c r="ES9" s="407"/>
      <c r="ET9" s="407"/>
      <c r="EU9" s="406">
        <f t="shared" si="48"/>
        <v>430</v>
      </c>
      <c r="EV9" s="407"/>
      <c r="EW9" s="407"/>
      <c r="EX9" s="406">
        <f t="shared" si="49"/>
        <v>430</v>
      </c>
      <c r="EY9" s="407"/>
      <c r="EZ9" s="407">
        <v>20</v>
      </c>
      <c r="FA9" s="406">
        <f t="shared" si="50"/>
        <v>410</v>
      </c>
      <c r="FB9" s="407"/>
      <c r="FC9" s="407"/>
      <c r="FD9" s="406">
        <f t="shared" si="51"/>
        <v>410</v>
      </c>
      <c r="FE9" s="407"/>
      <c r="FF9" s="407"/>
      <c r="FG9" s="406">
        <f t="shared" si="52"/>
        <v>410</v>
      </c>
      <c r="FH9" s="407"/>
      <c r="FI9" s="407"/>
      <c r="FJ9" s="406">
        <f t="shared" si="53"/>
        <v>410</v>
      </c>
      <c r="FK9" s="407"/>
      <c r="FL9" s="407"/>
      <c r="FM9" s="406">
        <f t="shared" si="54"/>
        <v>410</v>
      </c>
      <c r="FN9" s="407"/>
      <c r="FO9" s="407">
        <v>60</v>
      </c>
      <c r="FP9" s="406">
        <f t="shared" si="55"/>
        <v>350</v>
      </c>
      <c r="FQ9" s="407"/>
      <c r="FR9" s="407"/>
      <c r="FS9" s="406">
        <f t="shared" si="56"/>
        <v>350</v>
      </c>
      <c r="FT9" s="407"/>
      <c r="FU9" s="407"/>
      <c r="FV9" s="406">
        <f t="shared" si="57"/>
        <v>350</v>
      </c>
      <c r="FW9" s="407"/>
      <c r="FX9" s="407"/>
      <c r="FY9" s="406">
        <f t="shared" si="58"/>
        <v>350</v>
      </c>
      <c r="FZ9" s="407"/>
      <c r="GA9" s="407"/>
      <c r="GB9" s="406">
        <f t="shared" si="59"/>
        <v>350</v>
      </c>
      <c r="GC9" s="407"/>
      <c r="GD9" s="407"/>
      <c r="GE9" s="406">
        <f t="shared" si="60"/>
        <v>350</v>
      </c>
      <c r="GF9" s="407"/>
      <c r="GG9" s="407"/>
      <c r="GH9" s="406">
        <f t="shared" si="61"/>
        <v>350</v>
      </c>
      <c r="GI9" s="407"/>
      <c r="GJ9" s="407"/>
      <c r="GK9" s="406">
        <f t="shared" si="62"/>
        <v>350</v>
      </c>
      <c r="GL9" s="407"/>
      <c r="GM9" s="407"/>
      <c r="GN9" s="406">
        <f t="shared" si="63"/>
        <v>350</v>
      </c>
      <c r="GO9" s="407"/>
      <c r="GP9" s="407"/>
      <c r="GQ9" s="406">
        <f t="shared" si="64"/>
        <v>350</v>
      </c>
      <c r="GR9" s="407"/>
      <c r="GS9" s="407"/>
      <c r="GT9" s="406">
        <f t="shared" si="65"/>
        <v>350</v>
      </c>
      <c r="GU9" s="407"/>
      <c r="GV9" s="407"/>
      <c r="GW9" s="406">
        <f t="shared" si="66"/>
        <v>350</v>
      </c>
      <c r="GX9" s="407"/>
      <c r="GY9" s="407"/>
      <c r="GZ9" s="406">
        <f t="shared" si="67"/>
        <v>350</v>
      </c>
      <c r="HA9" s="407"/>
      <c r="HB9" s="407"/>
      <c r="HC9" s="406">
        <f t="shared" si="68"/>
        <v>350</v>
      </c>
      <c r="HD9" s="407"/>
      <c r="HE9" s="407"/>
      <c r="HF9" s="406">
        <f t="shared" si="69"/>
        <v>350</v>
      </c>
      <c r="HG9" s="407"/>
      <c r="HH9" s="407"/>
      <c r="HI9" s="406">
        <f t="shared" si="70"/>
        <v>350</v>
      </c>
      <c r="HJ9" s="407"/>
      <c r="HK9" s="407"/>
      <c r="HL9" s="406">
        <f t="shared" si="71"/>
        <v>350</v>
      </c>
      <c r="HM9" s="407"/>
      <c r="HN9" s="407"/>
      <c r="HO9" s="406">
        <f t="shared" si="104"/>
        <v>350</v>
      </c>
      <c r="HP9" s="407"/>
      <c r="HQ9" s="407"/>
      <c r="HR9" s="406">
        <f t="shared" si="72"/>
        <v>350</v>
      </c>
      <c r="HS9" s="407"/>
      <c r="HT9" s="407"/>
      <c r="HU9" s="406">
        <f t="shared" si="73"/>
        <v>350</v>
      </c>
      <c r="HV9" s="407"/>
      <c r="HW9" s="407"/>
      <c r="HX9" s="406">
        <f t="shared" si="74"/>
        <v>350</v>
      </c>
      <c r="HY9" s="407"/>
      <c r="HZ9" s="407"/>
      <c r="IA9" s="406">
        <f t="shared" si="75"/>
        <v>350</v>
      </c>
      <c r="IB9" s="407"/>
      <c r="IC9" s="407"/>
      <c r="ID9" s="406">
        <f t="shared" si="76"/>
        <v>350</v>
      </c>
      <c r="IE9" s="407"/>
      <c r="IF9" s="407"/>
      <c r="IG9" s="406">
        <f t="shared" si="77"/>
        <v>350</v>
      </c>
      <c r="IH9" s="407"/>
      <c r="II9" s="407"/>
      <c r="IJ9" s="406">
        <f t="shared" si="78"/>
        <v>350</v>
      </c>
      <c r="IK9" s="407"/>
      <c r="IL9" s="407"/>
      <c r="IM9" s="406">
        <f t="shared" si="79"/>
        <v>350</v>
      </c>
      <c r="IN9" s="407"/>
      <c r="IO9" s="407"/>
      <c r="IP9" s="406">
        <f t="shared" si="80"/>
        <v>350</v>
      </c>
      <c r="IQ9" s="407"/>
      <c r="IR9" s="407"/>
      <c r="IS9" s="406">
        <f t="shared" si="81"/>
        <v>350</v>
      </c>
      <c r="IT9" s="407"/>
      <c r="IU9" s="407"/>
      <c r="IV9" s="406">
        <f t="shared" si="82"/>
        <v>350</v>
      </c>
      <c r="IW9" s="407"/>
      <c r="IX9" s="407"/>
      <c r="IY9" s="406">
        <f t="shared" si="83"/>
        <v>350</v>
      </c>
      <c r="IZ9" s="407"/>
      <c r="JA9" s="407"/>
      <c r="JB9" s="406">
        <f t="shared" si="84"/>
        <v>350</v>
      </c>
      <c r="JC9" s="407"/>
      <c r="JD9" s="407"/>
      <c r="JE9" s="406">
        <f t="shared" si="85"/>
        <v>350</v>
      </c>
      <c r="JF9" s="407"/>
      <c r="JG9" s="407"/>
      <c r="JH9" s="406">
        <f t="shared" si="86"/>
        <v>350</v>
      </c>
      <c r="JI9" s="407"/>
      <c r="JJ9" s="407"/>
      <c r="JK9" s="406">
        <f t="shared" si="87"/>
        <v>350</v>
      </c>
      <c r="JL9" s="407"/>
      <c r="JM9" s="407"/>
      <c r="JN9" s="406">
        <f t="shared" si="88"/>
        <v>350</v>
      </c>
      <c r="JO9" s="407"/>
      <c r="JP9" s="407"/>
      <c r="JQ9" s="406">
        <f t="shared" si="89"/>
        <v>350</v>
      </c>
      <c r="JR9" s="407"/>
      <c r="JS9" s="407"/>
      <c r="JT9" s="406">
        <f t="shared" si="90"/>
        <v>350</v>
      </c>
      <c r="JU9" s="407"/>
      <c r="JV9" s="407"/>
      <c r="JW9" s="406">
        <f t="shared" si="91"/>
        <v>350</v>
      </c>
      <c r="JX9" s="407"/>
      <c r="JY9" s="407"/>
      <c r="JZ9" s="406">
        <f t="shared" si="92"/>
        <v>350</v>
      </c>
      <c r="KA9" s="407"/>
      <c r="KB9" s="407"/>
      <c r="KC9" s="406">
        <f t="shared" si="93"/>
        <v>350</v>
      </c>
      <c r="KD9" s="407"/>
      <c r="KE9" s="407"/>
      <c r="KF9" s="406">
        <f t="shared" si="94"/>
        <v>350</v>
      </c>
      <c r="KG9" s="407"/>
      <c r="KH9" s="407"/>
      <c r="KI9" s="406">
        <f t="shared" si="95"/>
        <v>350</v>
      </c>
      <c r="KJ9" s="407"/>
      <c r="KK9" s="407"/>
      <c r="KL9" s="406">
        <f t="shared" si="96"/>
        <v>350</v>
      </c>
      <c r="KM9" s="407"/>
      <c r="KN9" s="407"/>
      <c r="KO9" s="406">
        <f t="shared" si="97"/>
        <v>350</v>
      </c>
      <c r="KP9" s="407"/>
      <c r="KQ9" s="407"/>
      <c r="KR9" s="406">
        <f t="shared" si="98"/>
        <v>350</v>
      </c>
      <c r="KS9" s="407"/>
      <c r="KT9" s="407"/>
      <c r="KU9" s="406">
        <f t="shared" si="99"/>
        <v>350</v>
      </c>
      <c r="KV9" s="407"/>
      <c r="KW9" s="407"/>
      <c r="KX9" s="408">
        <f t="shared" si="100"/>
        <v>350</v>
      </c>
      <c r="KY9" s="409"/>
      <c r="KZ9" s="409"/>
      <c r="LA9" s="408">
        <f t="shared" si="101"/>
        <v>350</v>
      </c>
      <c r="LB9" s="409"/>
      <c r="LC9" s="409"/>
      <c r="LD9" s="408">
        <f t="shared" si="102"/>
        <v>350</v>
      </c>
      <c r="LE9" s="409"/>
      <c r="LF9" s="409"/>
      <c r="LG9" s="408">
        <f t="shared" si="103"/>
        <v>350</v>
      </c>
      <c r="LH9" s="409"/>
      <c r="LI9" s="409"/>
      <c r="LJ9" s="408">
        <f t="shared" si="105"/>
        <v>350</v>
      </c>
      <c r="LK9" s="409"/>
      <c r="LL9" s="409"/>
      <c r="LM9" s="408">
        <f t="shared" si="106"/>
        <v>350</v>
      </c>
      <c r="LN9" s="409"/>
      <c r="LO9" s="409"/>
      <c r="LP9" s="408">
        <f t="shared" si="107"/>
        <v>350</v>
      </c>
      <c r="LQ9" s="409"/>
      <c r="LR9" s="409"/>
      <c r="LS9" s="408">
        <f t="shared" si="108"/>
        <v>350</v>
      </c>
      <c r="LT9" s="409"/>
      <c r="LU9" s="409"/>
      <c r="LV9" s="408">
        <f t="shared" si="109"/>
        <v>350</v>
      </c>
      <c r="LW9" s="409"/>
      <c r="LX9" s="409"/>
      <c r="LY9" s="408">
        <f t="shared" si="110"/>
        <v>350</v>
      </c>
      <c r="LZ9" s="409"/>
      <c r="MA9" s="409"/>
      <c r="MB9" s="408">
        <f t="shared" si="111"/>
        <v>350</v>
      </c>
      <c r="MC9" s="409"/>
      <c r="MD9" s="409"/>
      <c r="ME9" s="408">
        <f t="shared" si="112"/>
        <v>350</v>
      </c>
      <c r="MF9" s="409"/>
      <c r="MG9" s="409"/>
      <c r="MH9" s="408">
        <f t="shared" si="113"/>
        <v>350</v>
      </c>
      <c r="MI9" s="409"/>
      <c r="MJ9" s="409"/>
      <c r="MK9" s="408">
        <f t="shared" si="114"/>
        <v>350</v>
      </c>
      <c r="ML9" s="409"/>
      <c r="MM9" s="409"/>
      <c r="MN9" s="408">
        <f t="shared" si="115"/>
        <v>350</v>
      </c>
      <c r="MO9" s="409"/>
      <c r="MP9" s="409"/>
      <c r="MQ9" s="408">
        <f t="shared" si="116"/>
        <v>350</v>
      </c>
      <c r="MR9" s="409"/>
      <c r="MS9" s="409"/>
      <c r="MT9" s="408">
        <f t="shared" si="117"/>
        <v>350</v>
      </c>
      <c r="MU9" s="409"/>
      <c r="MV9" s="409"/>
      <c r="MW9" s="408">
        <f t="shared" si="118"/>
        <v>350</v>
      </c>
      <c r="MX9" s="409"/>
      <c r="MY9" s="409"/>
      <c r="MZ9" s="408">
        <f t="shared" si="119"/>
        <v>350</v>
      </c>
      <c r="NA9" s="409"/>
      <c r="NB9" s="409"/>
      <c r="NC9" s="408">
        <f t="shared" si="120"/>
        <v>350</v>
      </c>
      <c r="ND9" s="409"/>
      <c r="NE9" s="409"/>
      <c r="NF9" s="408">
        <f t="shared" si="121"/>
        <v>350</v>
      </c>
      <c r="NG9" s="409"/>
      <c r="NH9" s="409"/>
      <c r="NI9" s="408">
        <f t="shared" si="122"/>
        <v>350</v>
      </c>
      <c r="NJ9" s="409"/>
      <c r="NK9" s="409"/>
      <c r="NL9" s="410">
        <f t="shared" si="123"/>
        <v>350</v>
      </c>
      <c r="NM9" s="409"/>
      <c r="NN9" s="409"/>
      <c r="NO9" s="408">
        <f t="shared" si="124"/>
        <v>350</v>
      </c>
      <c r="NP9" s="409"/>
      <c r="NQ9" s="409"/>
      <c r="NR9" s="408">
        <f t="shared" si="125"/>
        <v>350</v>
      </c>
      <c r="NS9" s="409"/>
      <c r="NT9" s="409"/>
      <c r="NU9" s="408">
        <f t="shared" si="126"/>
        <v>350</v>
      </c>
      <c r="NV9" s="409"/>
      <c r="NW9" s="409"/>
      <c r="NX9" s="408">
        <f t="shared" si="127"/>
        <v>350</v>
      </c>
      <c r="NY9" s="409"/>
      <c r="NZ9" s="409">
        <v>40</v>
      </c>
      <c r="OA9" s="408">
        <f t="shared" si="128"/>
        <v>310</v>
      </c>
      <c r="OB9" s="409"/>
      <c r="OC9" s="409"/>
      <c r="OD9" s="408">
        <f t="shared" si="129"/>
        <v>310</v>
      </c>
      <c r="OE9" s="409"/>
      <c r="OF9" s="409"/>
      <c r="OG9" s="408">
        <f t="shared" si="130"/>
        <v>310</v>
      </c>
      <c r="OH9" s="409"/>
      <c r="OI9" s="409"/>
      <c r="OJ9" s="408">
        <f t="shared" si="131"/>
        <v>310</v>
      </c>
      <c r="OK9" s="409"/>
      <c r="OL9" s="409"/>
      <c r="OM9" s="408">
        <f t="shared" si="132"/>
        <v>310</v>
      </c>
      <c r="ON9" s="409"/>
      <c r="OO9" s="409"/>
      <c r="OP9" s="408">
        <f t="shared" si="133"/>
        <v>310</v>
      </c>
      <c r="OQ9" s="409"/>
      <c r="OR9" s="409"/>
      <c r="OS9" s="408">
        <f t="shared" si="134"/>
        <v>310</v>
      </c>
      <c r="OT9" s="409"/>
      <c r="OU9" s="409"/>
      <c r="OV9" s="408">
        <f t="shared" si="135"/>
        <v>310</v>
      </c>
      <c r="OW9" s="409"/>
      <c r="OX9" s="409"/>
      <c r="OY9" s="408">
        <f t="shared" si="136"/>
        <v>310</v>
      </c>
      <c r="OZ9" s="409"/>
      <c r="PA9" s="409"/>
      <c r="PB9" s="408">
        <f t="shared" si="137"/>
        <v>310</v>
      </c>
      <c r="PC9" s="409"/>
      <c r="PD9" s="409"/>
      <c r="PE9" s="408">
        <f t="shared" si="138"/>
        <v>310</v>
      </c>
      <c r="PF9" s="409"/>
      <c r="PG9" s="409"/>
      <c r="PH9" s="408">
        <f t="shared" si="139"/>
        <v>310</v>
      </c>
      <c r="PI9" s="409"/>
      <c r="PJ9" s="409"/>
      <c r="PK9" s="408">
        <f t="shared" si="140"/>
        <v>310</v>
      </c>
      <c r="PL9" s="409"/>
      <c r="PM9" s="409">
        <v>30</v>
      </c>
      <c r="PN9" s="408">
        <f t="shared" si="141"/>
        <v>280</v>
      </c>
      <c r="PO9" s="409"/>
      <c r="PP9" s="409"/>
      <c r="PQ9" s="408">
        <f t="shared" si="142"/>
        <v>280</v>
      </c>
      <c r="PR9" s="409"/>
      <c r="PS9" s="409"/>
      <c r="PT9" s="408">
        <f t="shared" si="143"/>
        <v>280</v>
      </c>
      <c r="PU9" s="409"/>
      <c r="PV9" s="409"/>
      <c r="PW9" s="408">
        <f t="shared" si="144"/>
        <v>280</v>
      </c>
      <c r="PX9" s="409"/>
      <c r="PY9" s="409"/>
      <c r="PZ9" s="408">
        <f t="shared" si="145"/>
        <v>280</v>
      </c>
      <c r="QA9" s="409"/>
      <c r="QB9" s="409"/>
      <c r="QC9" s="408">
        <f t="shared" si="146"/>
        <v>280</v>
      </c>
      <c r="QD9" s="409"/>
      <c r="QE9" s="409"/>
      <c r="QF9" s="408">
        <f t="shared" si="147"/>
        <v>280</v>
      </c>
      <c r="QG9" s="409"/>
      <c r="QH9" s="409"/>
      <c r="QI9" s="408">
        <f t="shared" si="148"/>
        <v>280</v>
      </c>
      <c r="QJ9" s="411">
        <f t="shared" si="149"/>
        <v>100</v>
      </c>
      <c r="QK9" s="412">
        <f t="shared" si="150"/>
        <v>3.7037037037037037</v>
      </c>
      <c r="QL9" s="402"/>
      <c r="QM9" s="411">
        <f t="shared" si="151"/>
        <v>0</v>
      </c>
      <c r="QN9" s="412">
        <f t="shared" si="152"/>
        <v>0</v>
      </c>
      <c r="QO9" s="391"/>
      <c r="QP9" s="411">
        <f t="shared" si="153"/>
        <v>0</v>
      </c>
      <c r="QQ9" s="412">
        <f t="shared" si="154"/>
        <v>0</v>
      </c>
      <c r="QR9" s="391"/>
      <c r="QS9" s="411">
        <f t="shared" si="155"/>
        <v>100</v>
      </c>
      <c r="QT9" s="412">
        <f t="shared" si="156"/>
        <v>1.2345679012345678</v>
      </c>
    </row>
    <row r="10" spans="1:462" s="385" customFormat="1" x14ac:dyDescent="0.25">
      <c r="A10" s="403">
        <v>6</v>
      </c>
      <c r="B10" s="404" t="s">
        <v>447</v>
      </c>
      <c r="C10" s="405" t="s">
        <v>115</v>
      </c>
      <c r="D10" s="406">
        <v>1000</v>
      </c>
      <c r="E10" s="407"/>
      <c r="F10" s="407"/>
      <c r="G10" s="406">
        <f t="shared" si="0"/>
        <v>1000</v>
      </c>
      <c r="H10" s="407"/>
      <c r="I10" s="407"/>
      <c r="J10" s="406">
        <f t="shared" si="1"/>
        <v>1000</v>
      </c>
      <c r="K10" s="407"/>
      <c r="L10" s="407"/>
      <c r="M10" s="406">
        <f t="shared" si="2"/>
        <v>1000</v>
      </c>
      <c r="N10" s="407"/>
      <c r="O10" s="407"/>
      <c r="P10" s="406">
        <f t="shared" si="3"/>
        <v>1000</v>
      </c>
      <c r="Q10" s="407"/>
      <c r="R10" s="407"/>
      <c r="S10" s="406">
        <f t="shared" si="4"/>
        <v>1000</v>
      </c>
      <c r="T10" s="407"/>
      <c r="U10" s="407"/>
      <c r="V10" s="406">
        <f t="shared" si="5"/>
        <v>1000</v>
      </c>
      <c r="W10" s="407"/>
      <c r="X10" s="407"/>
      <c r="Y10" s="406">
        <f t="shared" si="6"/>
        <v>1000</v>
      </c>
      <c r="Z10" s="407"/>
      <c r="AA10" s="407"/>
      <c r="AB10" s="406">
        <f t="shared" si="7"/>
        <v>1000</v>
      </c>
      <c r="AC10" s="407"/>
      <c r="AD10" s="407"/>
      <c r="AE10" s="406">
        <f t="shared" si="8"/>
        <v>1000</v>
      </c>
      <c r="AF10" s="407"/>
      <c r="AG10" s="407"/>
      <c r="AH10" s="406">
        <f t="shared" si="9"/>
        <v>1000</v>
      </c>
      <c r="AI10" s="407"/>
      <c r="AJ10" s="407"/>
      <c r="AK10" s="406">
        <f t="shared" si="10"/>
        <v>1000</v>
      </c>
      <c r="AL10" s="407"/>
      <c r="AM10" s="407"/>
      <c r="AN10" s="406">
        <f t="shared" si="11"/>
        <v>1000</v>
      </c>
      <c r="AO10" s="407"/>
      <c r="AP10" s="407"/>
      <c r="AQ10" s="406">
        <f t="shared" si="12"/>
        <v>1000</v>
      </c>
      <c r="AR10" s="407"/>
      <c r="AS10" s="407"/>
      <c r="AT10" s="406">
        <f t="shared" si="13"/>
        <v>1000</v>
      </c>
      <c r="AU10" s="407"/>
      <c r="AV10" s="407"/>
      <c r="AW10" s="406">
        <f t="shared" si="14"/>
        <v>1000</v>
      </c>
      <c r="AX10" s="407"/>
      <c r="AY10" s="407">
        <v>150</v>
      </c>
      <c r="AZ10" s="406">
        <f t="shared" si="15"/>
        <v>850</v>
      </c>
      <c r="BA10" s="407"/>
      <c r="BB10" s="407"/>
      <c r="BC10" s="406">
        <f t="shared" si="16"/>
        <v>850</v>
      </c>
      <c r="BD10" s="407"/>
      <c r="BE10" s="407"/>
      <c r="BF10" s="406">
        <f t="shared" si="17"/>
        <v>850</v>
      </c>
      <c r="BG10" s="407"/>
      <c r="BH10" s="407"/>
      <c r="BI10" s="406">
        <f t="shared" si="18"/>
        <v>850</v>
      </c>
      <c r="BJ10" s="407"/>
      <c r="BK10" s="407"/>
      <c r="BL10" s="406">
        <f t="shared" si="19"/>
        <v>850</v>
      </c>
      <c r="BM10" s="407"/>
      <c r="BN10" s="407"/>
      <c r="BO10" s="406">
        <f t="shared" si="20"/>
        <v>850</v>
      </c>
      <c r="BP10" s="407"/>
      <c r="BQ10" s="407"/>
      <c r="BR10" s="406">
        <f t="shared" si="21"/>
        <v>850</v>
      </c>
      <c r="BS10" s="407"/>
      <c r="BT10" s="407">
        <v>6</v>
      </c>
      <c r="BU10" s="406">
        <f t="shared" si="22"/>
        <v>844</v>
      </c>
      <c r="BV10" s="407"/>
      <c r="BW10" s="407"/>
      <c r="BX10" s="406">
        <f t="shared" si="23"/>
        <v>844</v>
      </c>
      <c r="BY10" s="407"/>
      <c r="BZ10" s="407">
        <v>8</v>
      </c>
      <c r="CA10" s="406">
        <f t="shared" si="24"/>
        <v>836</v>
      </c>
      <c r="CB10" s="407"/>
      <c r="CC10" s="407">
        <v>142</v>
      </c>
      <c r="CD10" s="406">
        <f t="shared" si="25"/>
        <v>694</v>
      </c>
      <c r="CE10" s="407"/>
      <c r="CF10" s="407"/>
      <c r="CG10" s="406">
        <f t="shared" si="26"/>
        <v>694</v>
      </c>
      <c r="CH10" s="407"/>
      <c r="CI10" s="407"/>
      <c r="CJ10" s="406">
        <f t="shared" si="27"/>
        <v>694</v>
      </c>
      <c r="CK10" s="407"/>
      <c r="CL10" s="407"/>
      <c r="CM10" s="406">
        <f t="shared" si="28"/>
        <v>694</v>
      </c>
      <c r="CN10" s="407"/>
      <c r="CO10" s="407"/>
      <c r="CP10" s="406">
        <f t="shared" si="29"/>
        <v>694</v>
      </c>
      <c r="CQ10" s="407"/>
      <c r="CR10" s="407"/>
      <c r="CS10" s="406">
        <f t="shared" si="30"/>
        <v>694</v>
      </c>
      <c r="CT10" s="407">
        <v>306</v>
      </c>
      <c r="CU10" s="407"/>
      <c r="CV10" s="406">
        <f t="shared" si="31"/>
        <v>1000</v>
      </c>
      <c r="CW10" s="407"/>
      <c r="CX10" s="407"/>
      <c r="CY10" s="406">
        <f t="shared" si="32"/>
        <v>1000</v>
      </c>
      <c r="CZ10" s="407"/>
      <c r="DA10" s="407"/>
      <c r="DB10" s="406">
        <f t="shared" si="33"/>
        <v>1000</v>
      </c>
      <c r="DC10" s="407"/>
      <c r="DD10" s="407"/>
      <c r="DE10" s="406">
        <f t="shared" si="34"/>
        <v>1000</v>
      </c>
      <c r="DF10" s="407"/>
      <c r="DG10" s="407"/>
      <c r="DH10" s="406">
        <f t="shared" si="35"/>
        <v>1000</v>
      </c>
      <c r="DI10" s="407"/>
      <c r="DJ10" s="407">
        <v>100</v>
      </c>
      <c r="DK10" s="406">
        <f t="shared" si="36"/>
        <v>900</v>
      </c>
      <c r="DL10" s="407"/>
      <c r="DM10" s="407"/>
      <c r="DN10" s="406">
        <f t="shared" si="37"/>
        <v>900</v>
      </c>
      <c r="DO10" s="407"/>
      <c r="DP10" s="407"/>
      <c r="DQ10" s="406">
        <f t="shared" si="38"/>
        <v>900</v>
      </c>
      <c r="DR10" s="407"/>
      <c r="DS10" s="407">
        <v>120</v>
      </c>
      <c r="DT10" s="406">
        <f t="shared" si="39"/>
        <v>780</v>
      </c>
      <c r="DU10" s="407"/>
      <c r="DV10" s="407"/>
      <c r="DW10" s="406">
        <f t="shared" si="40"/>
        <v>780</v>
      </c>
      <c r="DX10" s="407"/>
      <c r="DY10" s="407"/>
      <c r="DZ10" s="406">
        <f t="shared" si="41"/>
        <v>780</v>
      </c>
      <c r="EA10" s="407"/>
      <c r="EB10" s="407"/>
      <c r="EC10" s="406">
        <f t="shared" si="42"/>
        <v>780</v>
      </c>
      <c r="ED10" s="407"/>
      <c r="EE10" s="407"/>
      <c r="EF10" s="406">
        <f t="shared" si="43"/>
        <v>780</v>
      </c>
      <c r="EG10" s="407"/>
      <c r="EH10" s="407"/>
      <c r="EI10" s="406">
        <f t="shared" si="44"/>
        <v>780</v>
      </c>
      <c r="EJ10" s="407"/>
      <c r="EK10" s="407"/>
      <c r="EL10" s="406">
        <f t="shared" si="45"/>
        <v>780</v>
      </c>
      <c r="EM10" s="407"/>
      <c r="EN10" s="407"/>
      <c r="EO10" s="406">
        <f t="shared" si="46"/>
        <v>780</v>
      </c>
      <c r="EP10" s="407"/>
      <c r="EQ10" s="407"/>
      <c r="ER10" s="406">
        <f t="shared" si="47"/>
        <v>780</v>
      </c>
      <c r="ES10" s="407"/>
      <c r="ET10" s="407"/>
      <c r="EU10" s="406">
        <f t="shared" si="48"/>
        <v>780</v>
      </c>
      <c r="EV10" s="407"/>
      <c r="EW10" s="407"/>
      <c r="EX10" s="406">
        <f t="shared" si="49"/>
        <v>780</v>
      </c>
      <c r="EY10" s="407"/>
      <c r="EZ10" s="407"/>
      <c r="FA10" s="406">
        <f t="shared" si="50"/>
        <v>780</v>
      </c>
      <c r="FB10" s="407"/>
      <c r="FC10" s="407">
        <v>84</v>
      </c>
      <c r="FD10" s="406">
        <f t="shared" si="51"/>
        <v>696</v>
      </c>
      <c r="FE10" s="407"/>
      <c r="FF10" s="407"/>
      <c r="FG10" s="406">
        <f t="shared" si="52"/>
        <v>696</v>
      </c>
      <c r="FH10" s="407"/>
      <c r="FI10" s="407"/>
      <c r="FJ10" s="406">
        <f t="shared" si="53"/>
        <v>696</v>
      </c>
      <c r="FK10" s="407"/>
      <c r="FL10" s="407"/>
      <c r="FM10" s="406">
        <f t="shared" si="54"/>
        <v>696</v>
      </c>
      <c r="FN10" s="407"/>
      <c r="FO10" s="407"/>
      <c r="FP10" s="406">
        <f t="shared" si="55"/>
        <v>696</v>
      </c>
      <c r="FQ10" s="407"/>
      <c r="FR10" s="407"/>
      <c r="FS10" s="406">
        <f t="shared" si="56"/>
        <v>696</v>
      </c>
      <c r="FT10" s="407"/>
      <c r="FU10" s="407"/>
      <c r="FV10" s="406">
        <f t="shared" si="57"/>
        <v>696</v>
      </c>
      <c r="FW10" s="407"/>
      <c r="FX10" s="407"/>
      <c r="FY10" s="406">
        <f t="shared" si="58"/>
        <v>696</v>
      </c>
      <c r="FZ10" s="407">
        <v>304</v>
      </c>
      <c r="GA10" s="407"/>
      <c r="GB10" s="406">
        <f t="shared" si="59"/>
        <v>1000</v>
      </c>
      <c r="GC10" s="407"/>
      <c r="GD10" s="407"/>
      <c r="GE10" s="406">
        <f t="shared" si="60"/>
        <v>1000</v>
      </c>
      <c r="GF10" s="407"/>
      <c r="GG10" s="407"/>
      <c r="GH10" s="406">
        <f t="shared" si="61"/>
        <v>1000</v>
      </c>
      <c r="GI10" s="407"/>
      <c r="GJ10" s="407"/>
      <c r="GK10" s="406">
        <f t="shared" si="62"/>
        <v>1000</v>
      </c>
      <c r="GL10" s="407"/>
      <c r="GM10" s="407">
        <v>200</v>
      </c>
      <c r="GN10" s="406">
        <f t="shared" si="63"/>
        <v>800</v>
      </c>
      <c r="GO10" s="407"/>
      <c r="GP10" s="407">
        <v>200</v>
      </c>
      <c r="GQ10" s="406">
        <f t="shared" si="64"/>
        <v>600</v>
      </c>
      <c r="GR10" s="407"/>
      <c r="GS10" s="407"/>
      <c r="GT10" s="406">
        <f t="shared" si="65"/>
        <v>600</v>
      </c>
      <c r="GU10" s="407"/>
      <c r="GV10" s="407"/>
      <c r="GW10" s="406">
        <f t="shared" si="66"/>
        <v>600</v>
      </c>
      <c r="GX10" s="407"/>
      <c r="GY10" s="407"/>
      <c r="GZ10" s="406">
        <f t="shared" si="67"/>
        <v>600</v>
      </c>
      <c r="HA10" s="407"/>
      <c r="HB10" s="407"/>
      <c r="HC10" s="406">
        <f t="shared" si="68"/>
        <v>600</v>
      </c>
      <c r="HD10" s="407"/>
      <c r="HE10" s="407">
        <v>150</v>
      </c>
      <c r="HF10" s="406">
        <f t="shared" si="69"/>
        <v>450</v>
      </c>
      <c r="HG10" s="407"/>
      <c r="HH10" s="407"/>
      <c r="HI10" s="406">
        <f t="shared" si="70"/>
        <v>450</v>
      </c>
      <c r="HJ10" s="407"/>
      <c r="HK10" s="407"/>
      <c r="HL10" s="406">
        <f t="shared" si="71"/>
        <v>450</v>
      </c>
      <c r="HM10" s="407"/>
      <c r="HN10" s="407"/>
      <c r="HO10" s="406">
        <f t="shared" si="104"/>
        <v>450</v>
      </c>
      <c r="HP10" s="407"/>
      <c r="HQ10" s="407"/>
      <c r="HR10" s="406">
        <f t="shared" si="72"/>
        <v>450</v>
      </c>
      <c r="HS10" s="407"/>
      <c r="HT10" s="407"/>
      <c r="HU10" s="406">
        <f t="shared" si="73"/>
        <v>450</v>
      </c>
      <c r="HV10" s="407"/>
      <c r="HW10" s="407"/>
      <c r="HX10" s="406">
        <f t="shared" si="74"/>
        <v>450</v>
      </c>
      <c r="HY10" s="407"/>
      <c r="HZ10" s="407"/>
      <c r="IA10" s="406">
        <f t="shared" si="75"/>
        <v>450</v>
      </c>
      <c r="IB10" s="407"/>
      <c r="IC10" s="407">
        <v>150</v>
      </c>
      <c r="ID10" s="406">
        <f t="shared" si="76"/>
        <v>300</v>
      </c>
      <c r="IE10" s="407"/>
      <c r="IF10" s="407"/>
      <c r="IG10" s="406">
        <f t="shared" si="77"/>
        <v>300</v>
      </c>
      <c r="IH10" s="407"/>
      <c r="II10" s="407"/>
      <c r="IJ10" s="406">
        <f t="shared" si="78"/>
        <v>300</v>
      </c>
      <c r="IK10" s="407"/>
      <c r="IL10" s="407"/>
      <c r="IM10" s="406">
        <f t="shared" si="79"/>
        <v>300</v>
      </c>
      <c r="IN10" s="407"/>
      <c r="IO10" s="407"/>
      <c r="IP10" s="406">
        <f t="shared" si="80"/>
        <v>300</v>
      </c>
      <c r="IQ10" s="407"/>
      <c r="IR10" s="407"/>
      <c r="IS10" s="406">
        <f t="shared" si="81"/>
        <v>300</v>
      </c>
      <c r="IT10" s="407"/>
      <c r="IU10" s="407"/>
      <c r="IV10" s="406">
        <f t="shared" si="82"/>
        <v>300</v>
      </c>
      <c r="IW10" s="407">
        <v>700</v>
      </c>
      <c r="IX10" s="407"/>
      <c r="IY10" s="406">
        <f t="shared" si="83"/>
        <v>1000</v>
      </c>
      <c r="IZ10" s="407"/>
      <c r="JA10" s="407"/>
      <c r="JB10" s="406">
        <f t="shared" si="84"/>
        <v>1000</v>
      </c>
      <c r="JC10" s="407"/>
      <c r="JD10" s="407"/>
      <c r="JE10" s="406">
        <f t="shared" si="85"/>
        <v>1000</v>
      </c>
      <c r="JF10" s="407"/>
      <c r="JG10" s="407"/>
      <c r="JH10" s="406">
        <f t="shared" si="86"/>
        <v>1000</v>
      </c>
      <c r="JI10" s="407"/>
      <c r="JJ10" s="407"/>
      <c r="JK10" s="406">
        <f t="shared" si="87"/>
        <v>1000</v>
      </c>
      <c r="JL10" s="407"/>
      <c r="JM10" s="407">
        <v>100</v>
      </c>
      <c r="JN10" s="406">
        <f t="shared" si="88"/>
        <v>900</v>
      </c>
      <c r="JO10" s="407"/>
      <c r="JP10" s="407"/>
      <c r="JQ10" s="406">
        <f t="shared" si="89"/>
        <v>900</v>
      </c>
      <c r="JR10" s="407"/>
      <c r="JS10" s="407"/>
      <c r="JT10" s="406">
        <f t="shared" si="90"/>
        <v>900</v>
      </c>
      <c r="JU10" s="407"/>
      <c r="JV10" s="407">
        <v>8</v>
      </c>
      <c r="JW10" s="406">
        <f t="shared" si="91"/>
        <v>892</v>
      </c>
      <c r="JX10" s="407"/>
      <c r="JY10" s="407">
        <v>6</v>
      </c>
      <c r="JZ10" s="406">
        <f t="shared" si="92"/>
        <v>886</v>
      </c>
      <c r="KA10" s="407"/>
      <c r="KB10" s="407">
        <v>30</v>
      </c>
      <c r="KC10" s="406">
        <f t="shared" si="93"/>
        <v>856</v>
      </c>
      <c r="KD10" s="407"/>
      <c r="KE10" s="407">
        <v>48</v>
      </c>
      <c r="KF10" s="406">
        <f t="shared" si="94"/>
        <v>808</v>
      </c>
      <c r="KG10" s="407"/>
      <c r="KH10" s="407"/>
      <c r="KI10" s="406">
        <f t="shared" si="95"/>
        <v>808</v>
      </c>
      <c r="KJ10" s="407"/>
      <c r="KK10" s="407">
        <v>30</v>
      </c>
      <c r="KL10" s="406">
        <f t="shared" si="96"/>
        <v>778</v>
      </c>
      <c r="KM10" s="407"/>
      <c r="KN10" s="407">
        <v>42</v>
      </c>
      <c r="KO10" s="406">
        <f t="shared" si="97"/>
        <v>736</v>
      </c>
      <c r="KP10" s="407"/>
      <c r="KQ10" s="407"/>
      <c r="KR10" s="406">
        <f t="shared" si="98"/>
        <v>736</v>
      </c>
      <c r="KS10" s="407"/>
      <c r="KT10" s="407">
        <v>30</v>
      </c>
      <c r="KU10" s="406">
        <f t="shared" si="99"/>
        <v>706</v>
      </c>
      <c r="KV10" s="407"/>
      <c r="KW10" s="407"/>
      <c r="KX10" s="408">
        <f t="shared" si="100"/>
        <v>706</v>
      </c>
      <c r="KY10" s="409"/>
      <c r="KZ10" s="409"/>
      <c r="LA10" s="408">
        <f t="shared" si="101"/>
        <v>706</v>
      </c>
      <c r="LB10" s="409"/>
      <c r="LC10" s="409"/>
      <c r="LD10" s="408">
        <f t="shared" si="102"/>
        <v>706</v>
      </c>
      <c r="LE10" s="409"/>
      <c r="LF10" s="409">
        <v>68</v>
      </c>
      <c r="LG10" s="408">
        <f t="shared" si="103"/>
        <v>638</v>
      </c>
      <c r="LH10" s="409"/>
      <c r="LI10" s="409"/>
      <c r="LJ10" s="408">
        <f t="shared" si="105"/>
        <v>638</v>
      </c>
      <c r="LK10" s="409"/>
      <c r="LL10" s="409"/>
      <c r="LM10" s="408">
        <f t="shared" si="106"/>
        <v>638</v>
      </c>
      <c r="LN10" s="409"/>
      <c r="LO10" s="409">
        <v>60</v>
      </c>
      <c r="LP10" s="408">
        <f t="shared" si="107"/>
        <v>578</v>
      </c>
      <c r="LQ10" s="409"/>
      <c r="LR10" s="409"/>
      <c r="LS10" s="408">
        <f t="shared" si="108"/>
        <v>578</v>
      </c>
      <c r="LT10" s="409"/>
      <c r="LU10" s="409">
        <v>60</v>
      </c>
      <c r="LV10" s="408">
        <f t="shared" si="109"/>
        <v>518</v>
      </c>
      <c r="LW10" s="409"/>
      <c r="LX10" s="409"/>
      <c r="LY10" s="408">
        <f t="shared" si="110"/>
        <v>518</v>
      </c>
      <c r="LZ10" s="409"/>
      <c r="MA10" s="409">
        <v>60</v>
      </c>
      <c r="MB10" s="408">
        <f t="shared" si="111"/>
        <v>458</v>
      </c>
      <c r="MC10" s="409"/>
      <c r="MD10" s="409">
        <v>60</v>
      </c>
      <c r="ME10" s="408">
        <f t="shared" si="112"/>
        <v>398</v>
      </c>
      <c r="MF10" s="409">
        <v>602</v>
      </c>
      <c r="MG10" s="409">
        <v>50</v>
      </c>
      <c r="MH10" s="408">
        <f t="shared" si="113"/>
        <v>950</v>
      </c>
      <c r="MI10" s="409"/>
      <c r="MJ10" s="409"/>
      <c r="MK10" s="408">
        <f t="shared" si="114"/>
        <v>950</v>
      </c>
      <c r="ML10" s="409"/>
      <c r="MM10" s="409"/>
      <c r="MN10" s="408">
        <f t="shared" si="115"/>
        <v>950</v>
      </c>
      <c r="MO10" s="409"/>
      <c r="MP10" s="409"/>
      <c r="MQ10" s="408">
        <f t="shared" si="116"/>
        <v>950</v>
      </c>
      <c r="MR10" s="409"/>
      <c r="MS10" s="409">
        <v>93</v>
      </c>
      <c r="MT10" s="408">
        <f t="shared" si="117"/>
        <v>857</v>
      </c>
      <c r="MU10" s="409"/>
      <c r="MV10" s="409"/>
      <c r="MW10" s="408">
        <f t="shared" si="118"/>
        <v>857</v>
      </c>
      <c r="MX10" s="409"/>
      <c r="MY10" s="409">
        <v>40</v>
      </c>
      <c r="MZ10" s="408">
        <f t="shared" si="119"/>
        <v>817</v>
      </c>
      <c r="NA10" s="409"/>
      <c r="NB10" s="409"/>
      <c r="NC10" s="408">
        <f t="shared" si="120"/>
        <v>817</v>
      </c>
      <c r="ND10" s="409"/>
      <c r="NE10" s="409">
        <v>66</v>
      </c>
      <c r="NF10" s="408">
        <f t="shared" si="121"/>
        <v>751</v>
      </c>
      <c r="NG10" s="409"/>
      <c r="NH10" s="409">
        <v>16</v>
      </c>
      <c r="NI10" s="408">
        <f t="shared" si="122"/>
        <v>735</v>
      </c>
      <c r="NJ10" s="409"/>
      <c r="NK10" s="409">
        <v>30</v>
      </c>
      <c r="NL10" s="410">
        <f t="shared" si="123"/>
        <v>705</v>
      </c>
      <c r="NM10" s="409"/>
      <c r="NN10" s="409">
        <v>200</v>
      </c>
      <c r="NO10" s="408">
        <f t="shared" si="124"/>
        <v>505</v>
      </c>
      <c r="NP10" s="409"/>
      <c r="NQ10" s="409"/>
      <c r="NR10" s="408">
        <f t="shared" si="125"/>
        <v>505</v>
      </c>
      <c r="NS10" s="409"/>
      <c r="NT10" s="409">
        <v>30</v>
      </c>
      <c r="NU10" s="408">
        <f t="shared" si="126"/>
        <v>475</v>
      </c>
      <c r="NV10" s="409"/>
      <c r="NW10" s="409"/>
      <c r="NX10" s="408">
        <f t="shared" si="127"/>
        <v>475</v>
      </c>
      <c r="NY10" s="409"/>
      <c r="NZ10" s="409"/>
      <c r="OA10" s="408">
        <f t="shared" si="128"/>
        <v>475</v>
      </c>
      <c r="OB10" s="409"/>
      <c r="OC10" s="409"/>
      <c r="OD10" s="408">
        <f t="shared" si="129"/>
        <v>475</v>
      </c>
      <c r="OE10" s="409"/>
      <c r="OF10" s="409">
        <v>18</v>
      </c>
      <c r="OG10" s="408">
        <f t="shared" si="130"/>
        <v>457</v>
      </c>
      <c r="OH10" s="409"/>
      <c r="OI10" s="409"/>
      <c r="OJ10" s="408">
        <f t="shared" si="131"/>
        <v>457</v>
      </c>
      <c r="OK10" s="409"/>
      <c r="OL10" s="409"/>
      <c r="OM10" s="408">
        <f t="shared" si="132"/>
        <v>457</v>
      </c>
      <c r="ON10" s="409"/>
      <c r="OO10" s="409"/>
      <c r="OP10" s="408">
        <f t="shared" si="133"/>
        <v>457</v>
      </c>
      <c r="OQ10" s="409"/>
      <c r="OR10" s="409"/>
      <c r="OS10" s="408">
        <f t="shared" si="134"/>
        <v>457</v>
      </c>
      <c r="OT10" s="409"/>
      <c r="OU10" s="409"/>
      <c r="OV10" s="408">
        <f t="shared" si="135"/>
        <v>457</v>
      </c>
      <c r="OW10" s="409"/>
      <c r="OX10" s="409"/>
      <c r="OY10" s="408">
        <f t="shared" si="136"/>
        <v>457</v>
      </c>
      <c r="OZ10" s="409"/>
      <c r="PA10" s="409"/>
      <c r="PB10" s="408">
        <f t="shared" si="137"/>
        <v>457</v>
      </c>
      <c r="PC10" s="409"/>
      <c r="PD10" s="409"/>
      <c r="PE10" s="408">
        <f t="shared" si="138"/>
        <v>457</v>
      </c>
      <c r="PF10" s="409"/>
      <c r="PG10" s="409"/>
      <c r="PH10" s="408">
        <f t="shared" si="139"/>
        <v>457</v>
      </c>
      <c r="PI10" s="409"/>
      <c r="PJ10" s="409"/>
      <c r="PK10" s="408">
        <f t="shared" si="140"/>
        <v>457</v>
      </c>
      <c r="PL10" s="409">
        <v>543</v>
      </c>
      <c r="PM10" s="409">
        <v>32</v>
      </c>
      <c r="PN10" s="408">
        <f t="shared" si="141"/>
        <v>968</v>
      </c>
      <c r="PO10" s="409"/>
      <c r="PP10" s="409"/>
      <c r="PQ10" s="408">
        <f t="shared" si="142"/>
        <v>968</v>
      </c>
      <c r="PR10" s="409"/>
      <c r="PS10" s="409">
        <v>60</v>
      </c>
      <c r="PT10" s="408">
        <f t="shared" si="143"/>
        <v>908</v>
      </c>
      <c r="PU10" s="409"/>
      <c r="PV10" s="409"/>
      <c r="PW10" s="408">
        <f t="shared" si="144"/>
        <v>908</v>
      </c>
      <c r="PX10" s="409"/>
      <c r="PY10" s="409">
        <v>90</v>
      </c>
      <c r="PZ10" s="408">
        <f t="shared" si="145"/>
        <v>818</v>
      </c>
      <c r="QA10" s="409"/>
      <c r="QB10" s="409">
        <v>90</v>
      </c>
      <c r="QC10" s="408">
        <f t="shared" si="146"/>
        <v>728</v>
      </c>
      <c r="QD10" s="409"/>
      <c r="QE10" s="409"/>
      <c r="QF10" s="408">
        <f t="shared" si="147"/>
        <v>728</v>
      </c>
      <c r="QG10" s="409"/>
      <c r="QH10" s="409">
        <v>90</v>
      </c>
      <c r="QI10" s="408">
        <f t="shared" si="148"/>
        <v>638</v>
      </c>
      <c r="QJ10" s="411">
        <f t="shared" si="149"/>
        <v>304</v>
      </c>
      <c r="QK10" s="412">
        <f t="shared" si="150"/>
        <v>11.25925925925926</v>
      </c>
      <c r="QL10" s="402"/>
      <c r="QM10" s="411">
        <f t="shared" si="151"/>
        <v>700</v>
      </c>
      <c r="QN10" s="412">
        <f t="shared" si="152"/>
        <v>26.923076923076923</v>
      </c>
      <c r="QO10" s="391"/>
      <c r="QP10" s="411">
        <f t="shared" si="153"/>
        <v>652</v>
      </c>
      <c r="QQ10" s="412">
        <f t="shared" si="154"/>
        <v>23.285714285714285</v>
      </c>
      <c r="QR10" s="391"/>
      <c r="QS10" s="411">
        <f t="shared" si="155"/>
        <v>1656</v>
      </c>
      <c r="QT10" s="412">
        <f t="shared" si="156"/>
        <v>20.444444444444443</v>
      </c>
    </row>
    <row r="11" spans="1:462" s="385" customFormat="1" x14ac:dyDescent="0.25">
      <c r="A11" s="403">
        <v>7</v>
      </c>
      <c r="B11" s="404" t="s">
        <v>448</v>
      </c>
      <c r="C11" s="405" t="s">
        <v>115</v>
      </c>
      <c r="D11" s="406">
        <v>147</v>
      </c>
      <c r="E11" s="407"/>
      <c r="F11" s="407"/>
      <c r="G11" s="406">
        <f t="shared" si="0"/>
        <v>147</v>
      </c>
      <c r="H11" s="407"/>
      <c r="I11" s="407"/>
      <c r="J11" s="406">
        <f t="shared" si="1"/>
        <v>147</v>
      </c>
      <c r="K11" s="407"/>
      <c r="L11" s="407"/>
      <c r="M11" s="406">
        <f t="shared" si="2"/>
        <v>147</v>
      </c>
      <c r="N11" s="407"/>
      <c r="O11" s="407"/>
      <c r="P11" s="406">
        <f t="shared" si="3"/>
        <v>147</v>
      </c>
      <c r="Q11" s="407"/>
      <c r="R11" s="407"/>
      <c r="S11" s="406">
        <f t="shared" si="4"/>
        <v>147</v>
      </c>
      <c r="T11" s="407"/>
      <c r="U11" s="407"/>
      <c r="V11" s="406">
        <f t="shared" si="5"/>
        <v>147</v>
      </c>
      <c r="W11" s="407"/>
      <c r="X11" s="407"/>
      <c r="Y11" s="406">
        <f t="shared" si="6"/>
        <v>147</v>
      </c>
      <c r="Z11" s="407"/>
      <c r="AA11" s="407"/>
      <c r="AB11" s="406">
        <f t="shared" si="7"/>
        <v>147</v>
      </c>
      <c r="AC11" s="407"/>
      <c r="AD11" s="407"/>
      <c r="AE11" s="406">
        <f t="shared" si="8"/>
        <v>147</v>
      </c>
      <c r="AF11" s="407"/>
      <c r="AG11" s="407"/>
      <c r="AH11" s="406">
        <f t="shared" si="9"/>
        <v>147</v>
      </c>
      <c r="AI11" s="407"/>
      <c r="AJ11" s="407"/>
      <c r="AK11" s="406">
        <f t="shared" si="10"/>
        <v>147</v>
      </c>
      <c r="AL11" s="407"/>
      <c r="AM11" s="407"/>
      <c r="AN11" s="406">
        <f t="shared" si="11"/>
        <v>147</v>
      </c>
      <c r="AO11" s="407"/>
      <c r="AP11" s="407"/>
      <c r="AQ11" s="406">
        <f t="shared" si="12"/>
        <v>147</v>
      </c>
      <c r="AR11" s="407"/>
      <c r="AS11" s="407"/>
      <c r="AT11" s="406">
        <f t="shared" si="13"/>
        <v>147</v>
      </c>
      <c r="AU11" s="407"/>
      <c r="AV11" s="407"/>
      <c r="AW11" s="406">
        <f t="shared" si="14"/>
        <v>147</v>
      </c>
      <c r="AX11" s="407"/>
      <c r="AY11" s="407"/>
      <c r="AZ11" s="406">
        <f t="shared" si="15"/>
        <v>147</v>
      </c>
      <c r="BA11" s="407"/>
      <c r="BB11" s="407"/>
      <c r="BC11" s="406">
        <f t="shared" si="16"/>
        <v>147</v>
      </c>
      <c r="BD11" s="407"/>
      <c r="BE11" s="407"/>
      <c r="BF11" s="406">
        <f t="shared" si="17"/>
        <v>147</v>
      </c>
      <c r="BG11" s="407"/>
      <c r="BH11" s="407"/>
      <c r="BI11" s="406">
        <f t="shared" si="18"/>
        <v>147</v>
      </c>
      <c r="BJ11" s="407"/>
      <c r="BK11" s="407"/>
      <c r="BL11" s="406">
        <f t="shared" si="19"/>
        <v>147</v>
      </c>
      <c r="BM11" s="407"/>
      <c r="BN11" s="407"/>
      <c r="BO11" s="406">
        <f t="shared" si="20"/>
        <v>147</v>
      </c>
      <c r="BP11" s="407"/>
      <c r="BQ11" s="407"/>
      <c r="BR11" s="406">
        <f t="shared" si="21"/>
        <v>147</v>
      </c>
      <c r="BS11" s="407"/>
      <c r="BT11" s="407"/>
      <c r="BU11" s="406">
        <f t="shared" si="22"/>
        <v>147</v>
      </c>
      <c r="BV11" s="407"/>
      <c r="BW11" s="407"/>
      <c r="BX11" s="406">
        <f t="shared" si="23"/>
        <v>147</v>
      </c>
      <c r="BY11" s="407"/>
      <c r="BZ11" s="407"/>
      <c r="CA11" s="406">
        <f t="shared" si="24"/>
        <v>147</v>
      </c>
      <c r="CB11" s="407"/>
      <c r="CC11" s="407"/>
      <c r="CD11" s="406">
        <f t="shared" si="25"/>
        <v>147</v>
      </c>
      <c r="CE11" s="407"/>
      <c r="CF11" s="407"/>
      <c r="CG11" s="406">
        <f t="shared" si="26"/>
        <v>147</v>
      </c>
      <c r="CH11" s="407"/>
      <c r="CI11" s="407"/>
      <c r="CJ11" s="406">
        <f t="shared" si="27"/>
        <v>147</v>
      </c>
      <c r="CK11" s="407"/>
      <c r="CL11" s="407"/>
      <c r="CM11" s="406">
        <f t="shared" si="28"/>
        <v>147</v>
      </c>
      <c r="CN11" s="407"/>
      <c r="CO11" s="407"/>
      <c r="CP11" s="406">
        <f t="shared" si="29"/>
        <v>147</v>
      </c>
      <c r="CQ11" s="407"/>
      <c r="CR11" s="407"/>
      <c r="CS11" s="406">
        <f t="shared" si="30"/>
        <v>147</v>
      </c>
      <c r="CT11" s="407"/>
      <c r="CU11" s="407"/>
      <c r="CV11" s="406">
        <f t="shared" si="31"/>
        <v>147</v>
      </c>
      <c r="CW11" s="407"/>
      <c r="CX11" s="407"/>
      <c r="CY11" s="406">
        <f t="shared" si="32"/>
        <v>147</v>
      </c>
      <c r="CZ11" s="407"/>
      <c r="DA11" s="407"/>
      <c r="DB11" s="406">
        <f t="shared" si="33"/>
        <v>147</v>
      </c>
      <c r="DC11" s="407"/>
      <c r="DD11" s="407"/>
      <c r="DE11" s="406">
        <f t="shared" si="34"/>
        <v>147</v>
      </c>
      <c r="DF11" s="407"/>
      <c r="DG11" s="407"/>
      <c r="DH11" s="406">
        <f t="shared" si="35"/>
        <v>147</v>
      </c>
      <c r="DI11" s="407"/>
      <c r="DJ11" s="407"/>
      <c r="DK11" s="406">
        <f t="shared" si="36"/>
        <v>147</v>
      </c>
      <c r="DL11" s="407"/>
      <c r="DM11" s="407"/>
      <c r="DN11" s="406">
        <f t="shared" si="37"/>
        <v>147</v>
      </c>
      <c r="DO11" s="407"/>
      <c r="DP11" s="407"/>
      <c r="DQ11" s="406">
        <f t="shared" si="38"/>
        <v>147</v>
      </c>
      <c r="DR11" s="407"/>
      <c r="DS11" s="407"/>
      <c r="DT11" s="406">
        <f t="shared" si="39"/>
        <v>147</v>
      </c>
      <c r="DU11" s="407"/>
      <c r="DV11" s="407"/>
      <c r="DW11" s="406">
        <f t="shared" si="40"/>
        <v>147</v>
      </c>
      <c r="DX11" s="407"/>
      <c r="DY11" s="407"/>
      <c r="DZ11" s="406">
        <f t="shared" si="41"/>
        <v>147</v>
      </c>
      <c r="EA11" s="407"/>
      <c r="EB11" s="407"/>
      <c r="EC11" s="406">
        <f t="shared" si="42"/>
        <v>147</v>
      </c>
      <c r="ED11" s="407"/>
      <c r="EE11" s="407"/>
      <c r="EF11" s="406">
        <f t="shared" si="43"/>
        <v>147</v>
      </c>
      <c r="EG11" s="407"/>
      <c r="EH11" s="407"/>
      <c r="EI11" s="406">
        <f t="shared" si="44"/>
        <v>147</v>
      </c>
      <c r="EJ11" s="407"/>
      <c r="EK11" s="407"/>
      <c r="EL11" s="406">
        <f t="shared" si="45"/>
        <v>147</v>
      </c>
      <c r="EM11" s="407"/>
      <c r="EN11" s="407"/>
      <c r="EO11" s="406">
        <f t="shared" si="46"/>
        <v>147</v>
      </c>
      <c r="EP11" s="407"/>
      <c r="EQ11" s="407"/>
      <c r="ER11" s="406">
        <f t="shared" si="47"/>
        <v>147</v>
      </c>
      <c r="ES11" s="407"/>
      <c r="ET11" s="407"/>
      <c r="EU11" s="406">
        <f t="shared" si="48"/>
        <v>147</v>
      </c>
      <c r="EV11" s="407"/>
      <c r="EW11" s="407"/>
      <c r="EX11" s="406">
        <f t="shared" si="49"/>
        <v>147</v>
      </c>
      <c r="EY11" s="407"/>
      <c r="EZ11" s="407"/>
      <c r="FA11" s="406">
        <f t="shared" si="50"/>
        <v>147</v>
      </c>
      <c r="FB11" s="407"/>
      <c r="FC11" s="407"/>
      <c r="FD11" s="406">
        <f t="shared" si="51"/>
        <v>147</v>
      </c>
      <c r="FE11" s="407"/>
      <c r="FF11" s="407"/>
      <c r="FG11" s="406">
        <f t="shared" si="52"/>
        <v>147</v>
      </c>
      <c r="FH11" s="407"/>
      <c r="FI11" s="407"/>
      <c r="FJ11" s="406">
        <f t="shared" si="53"/>
        <v>147</v>
      </c>
      <c r="FK11" s="407"/>
      <c r="FL11" s="407"/>
      <c r="FM11" s="406">
        <f t="shared" si="54"/>
        <v>147</v>
      </c>
      <c r="FN11" s="407"/>
      <c r="FO11" s="407"/>
      <c r="FP11" s="406">
        <f t="shared" si="55"/>
        <v>147</v>
      </c>
      <c r="FQ11" s="407"/>
      <c r="FR11" s="407"/>
      <c r="FS11" s="406">
        <f t="shared" si="56"/>
        <v>147</v>
      </c>
      <c r="FT11" s="407"/>
      <c r="FU11" s="407"/>
      <c r="FV11" s="406">
        <f t="shared" si="57"/>
        <v>147</v>
      </c>
      <c r="FW11" s="407"/>
      <c r="FX11" s="407"/>
      <c r="FY11" s="406">
        <f t="shared" si="58"/>
        <v>147</v>
      </c>
      <c r="FZ11" s="407"/>
      <c r="GA11" s="407"/>
      <c r="GB11" s="406">
        <f t="shared" si="59"/>
        <v>147</v>
      </c>
      <c r="GC11" s="407"/>
      <c r="GD11" s="407"/>
      <c r="GE11" s="406">
        <f t="shared" si="60"/>
        <v>147</v>
      </c>
      <c r="GF11" s="407"/>
      <c r="GG11" s="407"/>
      <c r="GH11" s="406">
        <f t="shared" si="61"/>
        <v>147</v>
      </c>
      <c r="GI11" s="407"/>
      <c r="GJ11" s="407"/>
      <c r="GK11" s="406">
        <f t="shared" si="62"/>
        <v>147</v>
      </c>
      <c r="GL11" s="407"/>
      <c r="GM11" s="407"/>
      <c r="GN11" s="406">
        <f t="shared" si="63"/>
        <v>147</v>
      </c>
      <c r="GO11" s="407"/>
      <c r="GP11" s="407"/>
      <c r="GQ11" s="406">
        <f t="shared" si="64"/>
        <v>147</v>
      </c>
      <c r="GR11" s="407"/>
      <c r="GS11" s="407"/>
      <c r="GT11" s="406">
        <f t="shared" si="65"/>
        <v>147</v>
      </c>
      <c r="GU11" s="407"/>
      <c r="GV11" s="407"/>
      <c r="GW11" s="406">
        <f t="shared" si="66"/>
        <v>147</v>
      </c>
      <c r="GX11" s="407"/>
      <c r="GY11" s="407"/>
      <c r="GZ11" s="406">
        <f t="shared" si="67"/>
        <v>147</v>
      </c>
      <c r="HA11" s="407"/>
      <c r="HB11" s="407"/>
      <c r="HC11" s="406">
        <f t="shared" si="68"/>
        <v>147</v>
      </c>
      <c r="HD11" s="407"/>
      <c r="HE11" s="407"/>
      <c r="HF11" s="406">
        <f t="shared" si="69"/>
        <v>147</v>
      </c>
      <c r="HG11" s="407"/>
      <c r="HH11" s="407"/>
      <c r="HI11" s="406">
        <f t="shared" si="70"/>
        <v>147</v>
      </c>
      <c r="HJ11" s="407"/>
      <c r="HK11" s="407"/>
      <c r="HL11" s="406">
        <f t="shared" si="71"/>
        <v>147</v>
      </c>
      <c r="HM11" s="407"/>
      <c r="HN11" s="407"/>
      <c r="HO11" s="406">
        <f t="shared" si="104"/>
        <v>147</v>
      </c>
      <c r="HP11" s="407"/>
      <c r="HQ11" s="407"/>
      <c r="HR11" s="406">
        <f t="shared" si="72"/>
        <v>147</v>
      </c>
      <c r="HS11" s="407"/>
      <c r="HT11" s="407"/>
      <c r="HU11" s="406">
        <f t="shared" si="73"/>
        <v>147</v>
      </c>
      <c r="HV11" s="407"/>
      <c r="HW11" s="407"/>
      <c r="HX11" s="406">
        <f t="shared" si="74"/>
        <v>147</v>
      </c>
      <c r="HY11" s="407"/>
      <c r="HZ11" s="407"/>
      <c r="IA11" s="406">
        <f t="shared" si="75"/>
        <v>147</v>
      </c>
      <c r="IB11" s="407"/>
      <c r="IC11" s="407"/>
      <c r="ID11" s="406">
        <f t="shared" si="76"/>
        <v>147</v>
      </c>
      <c r="IE11" s="407"/>
      <c r="IF11" s="407"/>
      <c r="IG11" s="406">
        <f t="shared" si="77"/>
        <v>147</v>
      </c>
      <c r="IH11" s="407"/>
      <c r="II11" s="407"/>
      <c r="IJ11" s="406">
        <f t="shared" si="78"/>
        <v>147</v>
      </c>
      <c r="IK11" s="407"/>
      <c r="IL11" s="407"/>
      <c r="IM11" s="406">
        <f t="shared" si="79"/>
        <v>147</v>
      </c>
      <c r="IN11" s="407"/>
      <c r="IO11" s="407"/>
      <c r="IP11" s="406">
        <f t="shared" si="80"/>
        <v>147</v>
      </c>
      <c r="IQ11" s="407"/>
      <c r="IR11" s="407"/>
      <c r="IS11" s="406">
        <f t="shared" si="81"/>
        <v>147</v>
      </c>
      <c r="IT11" s="407"/>
      <c r="IU11" s="407"/>
      <c r="IV11" s="406">
        <f t="shared" si="82"/>
        <v>147</v>
      </c>
      <c r="IW11" s="407"/>
      <c r="IX11" s="407"/>
      <c r="IY11" s="406">
        <f t="shared" si="83"/>
        <v>147</v>
      </c>
      <c r="IZ11" s="407"/>
      <c r="JA11" s="407"/>
      <c r="JB11" s="406">
        <f t="shared" si="84"/>
        <v>147</v>
      </c>
      <c r="JC11" s="407"/>
      <c r="JD11" s="407"/>
      <c r="JE11" s="406">
        <f t="shared" si="85"/>
        <v>147</v>
      </c>
      <c r="JF11" s="407"/>
      <c r="JG11" s="407"/>
      <c r="JH11" s="406">
        <f t="shared" si="86"/>
        <v>147</v>
      </c>
      <c r="JI11" s="407"/>
      <c r="JJ11" s="407"/>
      <c r="JK11" s="406">
        <f t="shared" si="87"/>
        <v>147</v>
      </c>
      <c r="JL11" s="407"/>
      <c r="JM11" s="407"/>
      <c r="JN11" s="406">
        <f t="shared" si="88"/>
        <v>147</v>
      </c>
      <c r="JO11" s="407"/>
      <c r="JP11" s="407"/>
      <c r="JQ11" s="406">
        <f t="shared" si="89"/>
        <v>147</v>
      </c>
      <c r="JR11" s="407"/>
      <c r="JS11" s="407"/>
      <c r="JT11" s="406">
        <f t="shared" si="90"/>
        <v>147</v>
      </c>
      <c r="JU11" s="407"/>
      <c r="JV11" s="407"/>
      <c r="JW11" s="406">
        <f t="shared" si="91"/>
        <v>147</v>
      </c>
      <c r="JX11" s="407"/>
      <c r="JY11" s="407"/>
      <c r="JZ11" s="406">
        <f t="shared" si="92"/>
        <v>147</v>
      </c>
      <c r="KA11" s="407"/>
      <c r="KB11" s="407"/>
      <c r="KC11" s="406">
        <f t="shared" si="93"/>
        <v>147</v>
      </c>
      <c r="KD11" s="407"/>
      <c r="KE11" s="407"/>
      <c r="KF11" s="406">
        <f t="shared" si="94"/>
        <v>147</v>
      </c>
      <c r="KG11" s="407"/>
      <c r="KH11" s="407"/>
      <c r="KI11" s="406">
        <f t="shared" si="95"/>
        <v>147</v>
      </c>
      <c r="KJ11" s="407"/>
      <c r="KK11" s="407"/>
      <c r="KL11" s="406">
        <f t="shared" si="96"/>
        <v>147</v>
      </c>
      <c r="KM11" s="407"/>
      <c r="KN11" s="407"/>
      <c r="KO11" s="406">
        <f t="shared" si="97"/>
        <v>147</v>
      </c>
      <c r="KP11" s="407"/>
      <c r="KQ11" s="407"/>
      <c r="KR11" s="406">
        <f t="shared" si="98"/>
        <v>147</v>
      </c>
      <c r="KS11" s="407"/>
      <c r="KT11" s="407"/>
      <c r="KU11" s="406">
        <f t="shared" si="99"/>
        <v>147</v>
      </c>
      <c r="KV11" s="407"/>
      <c r="KW11" s="407"/>
      <c r="KX11" s="408">
        <f t="shared" si="100"/>
        <v>147</v>
      </c>
      <c r="KY11" s="409"/>
      <c r="KZ11" s="409"/>
      <c r="LA11" s="408">
        <f t="shared" si="101"/>
        <v>147</v>
      </c>
      <c r="LB11" s="409"/>
      <c r="LC11" s="409"/>
      <c r="LD11" s="408">
        <f t="shared" si="102"/>
        <v>147</v>
      </c>
      <c r="LE11" s="409"/>
      <c r="LF11" s="409"/>
      <c r="LG11" s="408">
        <f t="shared" si="103"/>
        <v>147</v>
      </c>
      <c r="LH11" s="409"/>
      <c r="LI11" s="409"/>
      <c r="LJ11" s="408">
        <f t="shared" si="105"/>
        <v>147</v>
      </c>
      <c r="LK11" s="409"/>
      <c r="LL11" s="409"/>
      <c r="LM11" s="408">
        <f t="shared" si="106"/>
        <v>147</v>
      </c>
      <c r="LN11" s="409"/>
      <c r="LO11" s="409"/>
      <c r="LP11" s="408">
        <f t="shared" si="107"/>
        <v>147</v>
      </c>
      <c r="LQ11" s="409"/>
      <c r="LR11" s="409"/>
      <c r="LS11" s="408">
        <f t="shared" si="108"/>
        <v>147</v>
      </c>
      <c r="LT11" s="409"/>
      <c r="LU11" s="409"/>
      <c r="LV11" s="408">
        <f t="shared" si="109"/>
        <v>147</v>
      </c>
      <c r="LW11" s="409"/>
      <c r="LX11" s="409"/>
      <c r="LY11" s="408">
        <f t="shared" si="110"/>
        <v>147</v>
      </c>
      <c r="LZ11" s="409"/>
      <c r="MA11" s="409"/>
      <c r="MB11" s="408">
        <f t="shared" si="111"/>
        <v>147</v>
      </c>
      <c r="MC11" s="409"/>
      <c r="MD11" s="409"/>
      <c r="ME11" s="408">
        <f t="shared" si="112"/>
        <v>147</v>
      </c>
      <c r="MF11" s="409"/>
      <c r="MG11" s="409"/>
      <c r="MH11" s="408">
        <f t="shared" si="113"/>
        <v>147</v>
      </c>
      <c r="MI11" s="409"/>
      <c r="MJ11" s="409"/>
      <c r="MK11" s="408">
        <f t="shared" si="114"/>
        <v>147</v>
      </c>
      <c r="ML11" s="409"/>
      <c r="MM11" s="409"/>
      <c r="MN11" s="408">
        <f t="shared" si="115"/>
        <v>147</v>
      </c>
      <c r="MO11" s="409"/>
      <c r="MP11" s="409"/>
      <c r="MQ11" s="408">
        <f t="shared" si="116"/>
        <v>147</v>
      </c>
      <c r="MR11" s="409"/>
      <c r="MS11" s="409"/>
      <c r="MT11" s="408">
        <f t="shared" si="117"/>
        <v>147</v>
      </c>
      <c r="MU11" s="409"/>
      <c r="MV11" s="409"/>
      <c r="MW11" s="408">
        <f t="shared" si="118"/>
        <v>147</v>
      </c>
      <c r="MX11" s="409"/>
      <c r="MY11" s="409"/>
      <c r="MZ11" s="408">
        <f t="shared" si="119"/>
        <v>147</v>
      </c>
      <c r="NA11" s="409"/>
      <c r="NB11" s="409"/>
      <c r="NC11" s="408">
        <f t="shared" si="120"/>
        <v>147</v>
      </c>
      <c r="ND11" s="409"/>
      <c r="NE11" s="409"/>
      <c r="NF11" s="408">
        <f t="shared" si="121"/>
        <v>147</v>
      </c>
      <c r="NG11" s="409"/>
      <c r="NH11" s="409"/>
      <c r="NI11" s="408">
        <f t="shared" si="122"/>
        <v>147</v>
      </c>
      <c r="NJ11" s="409"/>
      <c r="NK11" s="409"/>
      <c r="NL11" s="410">
        <f t="shared" si="123"/>
        <v>147</v>
      </c>
      <c r="NM11" s="409"/>
      <c r="NN11" s="409"/>
      <c r="NO11" s="408">
        <f t="shared" si="124"/>
        <v>147</v>
      </c>
      <c r="NP11" s="409"/>
      <c r="NQ11" s="409"/>
      <c r="NR11" s="408">
        <f t="shared" si="125"/>
        <v>147</v>
      </c>
      <c r="NS11" s="409"/>
      <c r="NT11" s="409"/>
      <c r="NU11" s="408">
        <f t="shared" si="126"/>
        <v>147</v>
      </c>
      <c r="NV11" s="409"/>
      <c r="NW11" s="409"/>
      <c r="NX11" s="408">
        <f t="shared" si="127"/>
        <v>147</v>
      </c>
      <c r="NY11" s="409"/>
      <c r="NZ11" s="409"/>
      <c r="OA11" s="408">
        <f t="shared" si="128"/>
        <v>147</v>
      </c>
      <c r="OB11" s="409"/>
      <c r="OC11" s="409"/>
      <c r="OD11" s="408">
        <f t="shared" si="129"/>
        <v>147</v>
      </c>
      <c r="OE11" s="409"/>
      <c r="OF11" s="409"/>
      <c r="OG11" s="408">
        <f t="shared" si="130"/>
        <v>147</v>
      </c>
      <c r="OH11" s="409"/>
      <c r="OI11" s="409"/>
      <c r="OJ11" s="408">
        <f t="shared" si="131"/>
        <v>147</v>
      </c>
      <c r="OK11" s="409"/>
      <c r="OL11" s="409"/>
      <c r="OM11" s="408">
        <f t="shared" si="132"/>
        <v>147</v>
      </c>
      <c r="ON11" s="409"/>
      <c r="OO11" s="409"/>
      <c r="OP11" s="408">
        <f t="shared" si="133"/>
        <v>147</v>
      </c>
      <c r="OQ11" s="409"/>
      <c r="OR11" s="409"/>
      <c r="OS11" s="408">
        <f t="shared" si="134"/>
        <v>147</v>
      </c>
      <c r="OT11" s="409"/>
      <c r="OU11" s="409"/>
      <c r="OV11" s="408">
        <f t="shared" si="135"/>
        <v>147</v>
      </c>
      <c r="OW11" s="409"/>
      <c r="OX11" s="409"/>
      <c r="OY11" s="408">
        <f t="shared" si="136"/>
        <v>147</v>
      </c>
      <c r="OZ11" s="409"/>
      <c r="PA11" s="409"/>
      <c r="PB11" s="408">
        <f t="shared" si="137"/>
        <v>147</v>
      </c>
      <c r="PC11" s="409"/>
      <c r="PD11" s="409"/>
      <c r="PE11" s="408">
        <f t="shared" si="138"/>
        <v>147</v>
      </c>
      <c r="PF11" s="409"/>
      <c r="PG11" s="409"/>
      <c r="PH11" s="408">
        <f t="shared" si="139"/>
        <v>147</v>
      </c>
      <c r="PI11" s="409"/>
      <c r="PJ11" s="409"/>
      <c r="PK11" s="408">
        <f t="shared" si="140"/>
        <v>147</v>
      </c>
      <c r="PL11" s="409"/>
      <c r="PM11" s="409"/>
      <c r="PN11" s="408">
        <f t="shared" si="141"/>
        <v>147</v>
      </c>
      <c r="PO11" s="409"/>
      <c r="PP11" s="409"/>
      <c r="PQ11" s="408">
        <f t="shared" si="142"/>
        <v>147</v>
      </c>
      <c r="PR11" s="409"/>
      <c r="PS11" s="409"/>
      <c r="PT11" s="408">
        <f t="shared" si="143"/>
        <v>147</v>
      </c>
      <c r="PU11" s="409"/>
      <c r="PV11" s="409"/>
      <c r="PW11" s="408">
        <f t="shared" si="144"/>
        <v>147</v>
      </c>
      <c r="PX11" s="409"/>
      <c r="PY11" s="409"/>
      <c r="PZ11" s="408">
        <f t="shared" si="145"/>
        <v>147</v>
      </c>
      <c r="QA11" s="409"/>
      <c r="QB11" s="409"/>
      <c r="QC11" s="408">
        <f t="shared" si="146"/>
        <v>147</v>
      </c>
      <c r="QD11" s="409"/>
      <c r="QE11" s="409"/>
      <c r="QF11" s="408">
        <f t="shared" si="147"/>
        <v>147</v>
      </c>
      <c r="QG11" s="409"/>
      <c r="QH11" s="409"/>
      <c r="QI11" s="408">
        <f t="shared" si="148"/>
        <v>147</v>
      </c>
      <c r="QJ11" s="411">
        <f t="shared" si="149"/>
        <v>0</v>
      </c>
      <c r="QK11" s="412">
        <f t="shared" si="150"/>
        <v>0</v>
      </c>
      <c r="QL11" s="402"/>
      <c r="QM11" s="411">
        <f t="shared" si="151"/>
        <v>0</v>
      </c>
      <c r="QN11" s="412">
        <f t="shared" si="152"/>
        <v>0</v>
      </c>
      <c r="QO11" s="391"/>
      <c r="QP11" s="411">
        <f t="shared" si="153"/>
        <v>0</v>
      </c>
      <c r="QQ11" s="412">
        <f t="shared" si="154"/>
        <v>0</v>
      </c>
      <c r="QR11" s="391"/>
      <c r="QS11" s="411">
        <f t="shared" si="155"/>
        <v>0</v>
      </c>
      <c r="QT11" s="412">
        <f t="shared" si="156"/>
        <v>0</v>
      </c>
    </row>
    <row r="12" spans="1:462" x14ac:dyDescent="0.25">
      <c r="A12" s="403">
        <v>8</v>
      </c>
      <c r="B12" s="404" t="s">
        <v>449</v>
      </c>
      <c r="C12" s="413" t="s">
        <v>122</v>
      </c>
      <c r="OS12" s="408">
        <f>+OP12+OQ12-OR12</f>
        <v>0</v>
      </c>
      <c r="OT12" s="137">
        <v>1</v>
      </c>
      <c r="OU12" s="137">
        <v>1</v>
      </c>
      <c r="OV12" s="408">
        <f>OS12+OT12-OU12</f>
        <v>0</v>
      </c>
      <c r="OW12" s="137"/>
      <c r="OX12" s="137"/>
      <c r="OY12" s="408">
        <f>+OV12+OW12-OX12</f>
        <v>0</v>
      </c>
      <c r="OZ12" s="137"/>
      <c r="PA12" s="137"/>
      <c r="PB12" s="408">
        <f t="shared" si="137"/>
        <v>0</v>
      </c>
      <c r="PC12" s="137"/>
      <c r="PD12" s="137"/>
      <c r="PE12" s="408">
        <f t="shared" si="138"/>
        <v>0</v>
      </c>
      <c r="PF12" s="137"/>
      <c r="PG12" s="137"/>
      <c r="PH12" s="408">
        <f t="shared" si="139"/>
        <v>0</v>
      </c>
      <c r="PI12" s="137"/>
      <c r="PJ12" s="137"/>
      <c r="PK12" s="408">
        <f t="shared" si="140"/>
        <v>0</v>
      </c>
      <c r="PL12" s="137"/>
      <c r="PM12" s="137"/>
      <c r="PN12" s="408">
        <f t="shared" si="141"/>
        <v>0</v>
      </c>
      <c r="PO12" s="137"/>
      <c r="PP12" s="137"/>
      <c r="PQ12" s="408">
        <f t="shared" si="142"/>
        <v>0</v>
      </c>
      <c r="PR12" s="137"/>
      <c r="PS12" s="137"/>
      <c r="PT12" s="408">
        <f t="shared" si="143"/>
        <v>0</v>
      </c>
      <c r="PU12" s="137"/>
      <c r="PV12" s="137"/>
      <c r="PW12" s="408">
        <f t="shared" si="144"/>
        <v>0</v>
      </c>
      <c r="PX12" s="137"/>
      <c r="PY12" s="137"/>
      <c r="PZ12" s="408">
        <f t="shared" si="145"/>
        <v>0</v>
      </c>
      <c r="QA12" s="137"/>
      <c r="QB12" s="137"/>
      <c r="QC12" s="408">
        <f t="shared" si="146"/>
        <v>0</v>
      </c>
      <c r="QD12" s="137"/>
      <c r="QE12" s="137"/>
      <c r="QF12" s="408">
        <f t="shared" si="147"/>
        <v>0</v>
      </c>
      <c r="QG12" s="137"/>
      <c r="QH12" s="137"/>
      <c r="QI12" s="408">
        <f t="shared" si="148"/>
        <v>0</v>
      </c>
      <c r="QJ12" s="411">
        <f t="shared" si="149"/>
        <v>0</v>
      </c>
      <c r="QK12" s="412">
        <f t="shared" si="150"/>
        <v>0</v>
      </c>
      <c r="QL12" s="402"/>
      <c r="QM12" s="411">
        <f t="shared" si="151"/>
        <v>0</v>
      </c>
      <c r="QN12" s="412">
        <f t="shared" si="152"/>
        <v>0</v>
      </c>
      <c r="QO12" s="391"/>
      <c r="QP12" s="411">
        <f t="shared" si="153"/>
        <v>0</v>
      </c>
      <c r="QQ12" s="412">
        <f t="shared" si="154"/>
        <v>0</v>
      </c>
      <c r="QR12" s="391"/>
      <c r="QS12" s="411">
        <f t="shared" si="155"/>
        <v>0</v>
      </c>
      <c r="QT12" s="412">
        <f t="shared" si="156"/>
        <v>0</v>
      </c>
    </row>
    <row r="13" spans="1:462" x14ac:dyDescent="0.25">
      <c r="A13" s="403">
        <v>9</v>
      </c>
      <c r="B13" s="404" t="s">
        <v>450</v>
      </c>
      <c r="C13" s="413" t="s">
        <v>122</v>
      </c>
      <c r="OS13" s="408">
        <f>+OP13+OQ13-OR13</f>
        <v>0</v>
      </c>
      <c r="OT13" s="137">
        <v>4</v>
      </c>
      <c r="OU13" s="137">
        <v>4</v>
      </c>
      <c r="OV13" s="408">
        <f>OS13+OT13-OU13</f>
        <v>0</v>
      </c>
      <c r="OW13" s="137"/>
      <c r="OX13" s="137"/>
      <c r="OY13" s="408">
        <f>+OV13+OW13-OX13</f>
        <v>0</v>
      </c>
      <c r="OZ13" s="137"/>
      <c r="PA13" s="137"/>
      <c r="PB13" s="408">
        <f t="shared" si="137"/>
        <v>0</v>
      </c>
      <c r="PC13" s="137"/>
      <c r="PD13" s="137"/>
      <c r="PE13" s="408">
        <f t="shared" si="138"/>
        <v>0</v>
      </c>
      <c r="PF13" s="137"/>
      <c r="PG13" s="137"/>
      <c r="PH13" s="408">
        <f t="shared" si="139"/>
        <v>0</v>
      </c>
      <c r="PI13" s="137"/>
      <c r="PJ13" s="137"/>
      <c r="PK13" s="408">
        <f t="shared" si="140"/>
        <v>0</v>
      </c>
      <c r="PL13" s="137"/>
      <c r="PM13" s="137"/>
      <c r="PN13" s="408">
        <f t="shared" si="141"/>
        <v>0</v>
      </c>
      <c r="PO13" s="137"/>
      <c r="PP13" s="137"/>
      <c r="PQ13" s="408">
        <f t="shared" si="142"/>
        <v>0</v>
      </c>
      <c r="PR13" s="137"/>
      <c r="PS13" s="137"/>
      <c r="PT13" s="408">
        <f t="shared" si="143"/>
        <v>0</v>
      </c>
      <c r="PU13" s="137"/>
      <c r="PV13" s="137"/>
      <c r="PW13" s="408">
        <f t="shared" si="144"/>
        <v>0</v>
      </c>
      <c r="PX13" s="137"/>
      <c r="PY13" s="137"/>
      <c r="PZ13" s="408">
        <f t="shared" si="145"/>
        <v>0</v>
      </c>
      <c r="QA13" s="137"/>
      <c r="QB13" s="137"/>
      <c r="QC13" s="408">
        <f t="shared" si="146"/>
        <v>0</v>
      </c>
      <c r="QD13" s="137"/>
      <c r="QE13" s="137"/>
      <c r="QF13" s="408">
        <f t="shared" si="147"/>
        <v>0</v>
      </c>
      <c r="QG13" s="137"/>
      <c r="QH13" s="137"/>
      <c r="QI13" s="408">
        <f t="shared" si="148"/>
        <v>0</v>
      </c>
      <c r="QJ13" s="411">
        <f t="shared" si="149"/>
        <v>0</v>
      </c>
      <c r="QK13" s="412">
        <f t="shared" si="150"/>
        <v>0</v>
      </c>
      <c r="QL13" s="402"/>
      <c r="QM13" s="411">
        <f t="shared" si="151"/>
        <v>0</v>
      </c>
      <c r="QN13" s="412">
        <f t="shared" si="152"/>
        <v>0</v>
      </c>
      <c r="QO13" s="391"/>
      <c r="QP13" s="411">
        <f t="shared" si="153"/>
        <v>0</v>
      </c>
      <c r="QQ13" s="412">
        <f t="shared" si="154"/>
        <v>0</v>
      </c>
      <c r="QR13" s="391"/>
      <c r="QS13" s="411">
        <f t="shared" si="155"/>
        <v>0</v>
      </c>
      <c r="QT13" s="412">
        <f t="shared" si="156"/>
        <v>0</v>
      </c>
    </row>
    <row r="14" spans="1:462" s="385" customFormat="1" hidden="1" x14ac:dyDescent="0.25">
      <c r="A14" s="403">
        <v>10</v>
      </c>
      <c r="B14" s="404" t="s">
        <v>451</v>
      </c>
      <c r="C14" s="405" t="s">
        <v>452</v>
      </c>
      <c r="D14" s="406">
        <v>30</v>
      </c>
      <c r="E14" s="407">
        <v>10</v>
      </c>
      <c r="F14" s="407"/>
      <c r="G14" s="406">
        <f t="shared" si="0"/>
        <v>40</v>
      </c>
      <c r="H14" s="407"/>
      <c r="I14" s="407"/>
      <c r="J14" s="406">
        <f t="shared" si="1"/>
        <v>40</v>
      </c>
      <c r="K14" s="407"/>
      <c r="L14" s="407"/>
      <c r="M14" s="406">
        <f>+J14+K14-L14</f>
        <v>40</v>
      </c>
      <c r="N14" s="407"/>
      <c r="O14" s="407"/>
      <c r="P14" s="406">
        <f t="shared" si="3"/>
        <v>40</v>
      </c>
      <c r="Q14" s="407"/>
      <c r="R14" s="407"/>
      <c r="S14" s="406">
        <f t="shared" si="4"/>
        <v>40</v>
      </c>
      <c r="T14" s="407"/>
      <c r="U14" s="407"/>
      <c r="V14" s="406">
        <f t="shared" si="5"/>
        <v>40</v>
      </c>
      <c r="W14" s="407"/>
      <c r="X14" s="407">
        <v>10</v>
      </c>
      <c r="Y14" s="406">
        <f t="shared" si="6"/>
        <v>30</v>
      </c>
      <c r="Z14" s="407"/>
      <c r="AA14" s="407"/>
      <c r="AB14" s="406">
        <f t="shared" si="7"/>
        <v>30</v>
      </c>
      <c r="AC14" s="407"/>
      <c r="AD14" s="407"/>
      <c r="AE14" s="406">
        <f t="shared" si="8"/>
        <v>30</v>
      </c>
      <c r="AF14" s="407"/>
      <c r="AG14" s="407"/>
      <c r="AH14" s="406">
        <f t="shared" si="9"/>
        <v>30</v>
      </c>
      <c r="AI14" s="407"/>
      <c r="AJ14" s="407"/>
      <c r="AK14" s="406">
        <f t="shared" si="10"/>
        <v>30</v>
      </c>
      <c r="AL14" s="407"/>
      <c r="AM14" s="407"/>
      <c r="AN14" s="406">
        <f t="shared" si="11"/>
        <v>30</v>
      </c>
      <c r="AO14" s="407"/>
      <c r="AP14" s="407"/>
      <c r="AQ14" s="406">
        <f t="shared" si="12"/>
        <v>30</v>
      </c>
      <c r="AR14" s="407"/>
      <c r="AS14" s="407"/>
      <c r="AT14" s="406">
        <f t="shared" si="13"/>
        <v>30</v>
      </c>
      <c r="AU14" s="407"/>
      <c r="AV14" s="407"/>
      <c r="AW14" s="406">
        <f t="shared" si="14"/>
        <v>30</v>
      </c>
      <c r="AX14" s="407"/>
      <c r="AY14" s="407"/>
      <c r="AZ14" s="406">
        <f t="shared" si="15"/>
        <v>30</v>
      </c>
      <c r="BA14" s="407"/>
      <c r="BB14" s="407"/>
      <c r="BC14" s="406">
        <f t="shared" si="16"/>
        <v>30</v>
      </c>
      <c r="BD14" s="407"/>
      <c r="BE14" s="407"/>
      <c r="BF14" s="406">
        <f t="shared" si="17"/>
        <v>30</v>
      </c>
      <c r="BG14" s="407"/>
      <c r="BH14" s="407"/>
      <c r="BI14" s="406">
        <f t="shared" si="18"/>
        <v>30</v>
      </c>
      <c r="BJ14" s="407"/>
      <c r="BK14" s="407"/>
      <c r="BL14" s="406">
        <f t="shared" si="19"/>
        <v>30</v>
      </c>
      <c r="BM14" s="407"/>
      <c r="BN14" s="407"/>
      <c r="BO14" s="406">
        <f t="shared" si="20"/>
        <v>30</v>
      </c>
      <c r="BP14" s="407"/>
      <c r="BQ14" s="407"/>
      <c r="BR14" s="406">
        <f t="shared" si="21"/>
        <v>30</v>
      </c>
      <c r="BS14" s="407"/>
      <c r="BT14" s="407"/>
      <c r="BU14" s="406">
        <f t="shared" si="22"/>
        <v>30</v>
      </c>
      <c r="BV14" s="407"/>
      <c r="BW14" s="407"/>
      <c r="BX14" s="406">
        <f t="shared" si="23"/>
        <v>30</v>
      </c>
      <c r="BY14" s="407"/>
      <c r="BZ14" s="407"/>
      <c r="CA14" s="406">
        <f t="shared" si="24"/>
        <v>30</v>
      </c>
      <c r="CB14" s="407"/>
      <c r="CC14" s="407"/>
      <c r="CD14" s="406">
        <f t="shared" si="25"/>
        <v>30</v>
      </c>
      <c r="CE14" s="407"/>
      <c r="CF14" s="407"/>
      <c r="CG14" s="406">
        <f t="shared" si="26"/>
        <v>30</v>
      </c>
      <c r="CH14" s="407"/>
      <c r="CI14" s="407"/>
      <c r="CJ14" s="406">
        <f t="shared" si="27"/>
        <v>30</v>
      </c>
      <c r="CK14" s="407"/>
      <c r="CL14" s="407"/>
      <c r="CM14" s="406">
        <f t="shared" si="28"/>
        <v>30</v>
      </c>
      <c r="CN14" s="407"/>
      <c r="CO14" s="407"/>
      <c r="CP14" s="406">
        <f t="shared" si="29"/>
        <v>30</v>
      </c>
      <c r="CQ14" s="407"/>
      <c r="CR14" s="407"/>
      <c r="CS14" s="406">
        <f t="shared" si="30"/>
        <v>30</v>
      </c>
      <c r="CT14" s="407">
        <v>10</v>
      </c>
      <c r="CU14" s="407"/>
      <c r="CV14" s="406">
        <f t="shared" si="31"/>
        <v>40</v>
      </c>
      <c r="CW14" s="407"/>
      <c r="CX14" s="407"/>
      <c r="CY14" s="406">
        <f t="shared" si="32"/>
        <v>40</v>
      </c>
      <c r="CZ14" s="407"/>
      <c r="DA14" s="407"/>
      <c r="DB14" s="406">
        <f t="shared" si="33"/>
        <v>40</v>
      </c>
      <c r="DC14" s="407"/>
      <c r="DD14" s="407"/>
      <c r="DE14" s="406">
        <f t="shared" si="34"/>
        <v>40</v>
      </c>
      <c r="DF14" s="407"/>
      <c r="DG14" s="407"/>
      <c r="DH14" s="406">
        <f t="shared" si="35"/>
        <v>40</v>
      </c>
      <c r="DI14" s="407"/>
      <c r="DJ14" s="407"/>
      <c r="DK14" s="406">
        <f t="shared" si="36"/>
        <v>40</v>
      </c>
      <c r="DL14" s="407"/>
      <c r="DM14" s="407"/>
      <c r="DN14" s="406">
        <f t="shared" si="37"/>
        <v>40</v>
      </c>
      <c r="DO14" s="407"/>
      <c r="DP14" s="407"/>
      <c r="DQ14" s="406">
        <f t="shared" si="38"/>
        <v>40</v>
      </c>
      <c r="DR14" s="407"/>
      <c r="DS14" s="407"/>
      <c r="DT14" s="406">
        <f t="shared" si="39"/>
        <v>40</v>
      </c>
      <c r="DU14" s="407"/>
      <c r="DV14" s="407">
        <v>10</v>
      </c>
      <c r="DW14" s="406">
        <f t="shared" si="40"/>
        <v>30</v>
      </c>
      <c r="DX14" s="407"/>
      <c r="DY14" s="407"/>
      <c r="DZ14" s="406">
        <f t="shared" si="41"/>
        <v>30</v>
      </c>
      <c r="EA14" s="407"/>
      <c r="EB14" s="407"/>
      <c r="EC14" s="406">
        <f t="shared" si="42"/>
        <v>30</v>
      </c>
      <c r="ED14" s="407"/>
      <c r="EE14" s="407"/>
      <c r="EF14" s="406">
        <f t="shared" si="43"/>
        <v>30</v>
      </c>
      <c r="EG14" s="407"/>
      <c r="EH14" s="407"/>
      <c r="EI14" s="406">
        <f t="shared" si="44"/>
        <v>30</v>
      </c>
      <c r="EJ14" s="407"/>
      <c r="EK14" s="407"/>
      <c r="EL14" s="406">
        <f t="shared" si="45"/>
        <v>30</v>
      </c>
      <c r="EM14" s="407"/>
      <c r="EN14" s="407"/>
      <c r="EO14" s="406">
        <f t="shared" si="46"/>
        <v>30</v>
      </c>
      <c r="EP14" s="407"/>
      <c r="EQ14" s="407"/>
      <c r="ER14" s="406">
        <f t="shared" si="47"/>
        <v>30</v>
      </c>
      <c r="ES14" s="407"/>
      <c r="ET14" s="407"/>
      <c r="EU14" s="406">
        <f t="shared" si="48"/>
        <v>30</v>
      </c>
      <c r="EV14" s="407"/>
      <c r="EW14" s="407"/>
      <c r="EX14" s="406">
        <f t="shared" si="49"/>
        <v>30</v>
      </c>
      <c r="EY14" s="407"/>
      <c r="EZ14" s="407"/>
      <c r="FA14" s="406">
        <f t="shared" si="50"/>
        <v>30</v>
      </c>
      <c r="FB14" s="407"/>
      <c r="FC14" s="407"/>
      <c r="FD14" s="406">
        <f t="shared" si="51"/>
        <v>30</v>
      </c>
      <c r="FE14" s="407"/>
      <c r="FF14" s="407"/>
      <c r="FG14" s="406">
        <f t="shared" si="52"/>
        <v>30</v>
      </c>
      <c r="FH14" s="407"/>
      <c r="FI14" s="407"/>
      <c r="FJ14" s="406">
        <f t="shared" si="53"/>
        <v>30</v>
      </c>
      <c r="FK14" s="407"/>
      <c r="FL14" s="407"/>
      <c r="FM14" s="406">
        <f t="shared" si="54"/>
        <v>30</v>
      </c>
      <c r="FN14" s="407"/>
      <c r="FO14" s="407"/>
      <c r="FP14" s="406">
        <f t="shared" si="55"/>
        <v>30</v>
      </c>
      <c r="FQ14" s="407"/>
      <c r="FR14" s="407"/>
      <c r="FS14" s="406">
        <f t="shared" si="56"/>
        <v>30</v>
      </c>
      <c r="FT14" s="407"/>
      <c r="FU14" s="407"/>
      <c r="FV14" s="406">
        <f t="shared" si="57"/>
        <v>30</v>
      </c>
      <c r="FW14" s="407"/>
      <c r="FX14" s="407"/>
      <c r="FY14" s="406">
        <f t="shared" si="58"/>
        <v>30</v>
      </c>
      <c r="FZ14" s="407">
        <v>10</v>
      </c>
      <c r="GA14" s="407"/>
      <c r="GB14" s="406">
        <f t="shared" si="59"/>
        <v>40</v>
      </c>
      <c r="GC14" s="407"/>
      <c r="GD14" s="407"/>
      <c r="GE14" s="406">
        <f t="shared" si="60"/>
        <v>40</v>
      </c>
      <c r="GF14" s="407"/>
      <c r="GG14" s="407"/>
      <c r="GH14" s="406">
        <f t="shared" si="61"/>
        <v>40</v>
      </c>
      <c r="GI14" s="407"/>
      <c r="GJ14" s="407"/>
      <c r="GK14" s="406">
        <f t="shared" si="62"/>
        <v>40</v>
      </c>
      <c r="GL14" s="407"/>
      <c r="GM14" s="407"/>
      <c r="GN14" s="406">
        <f t="shared" si="63"/>
        <v>40</v>
      </c>
      <c r="GO14" s="407"/>
      <c r="GP14" s="407">
        <v>10</v>
      </c>
      <c r="GQ14" s="406">
        <f t="shared" si="64"/>
        <v>30</v>
      </c>
      <c r="GR14" s="407"/>
      <c r="GS14" s="407"/>
      <c r="GT14" s="406">
        <f t="shared" si="65"/>
        <v>30</v>
      </c>
      <c r="GU14" s="407"/>
      <c r="GV14" s="407">
        <v>6</v>
      </c>
      <c r="GW14" s="406">
        <f t="shared" si="66"/>
        <v>24</v>
      </c>
      <c r="GX14" s="407"/>
      <c r="GY14" s="407"/>
      <c r="GZ14" s="406">
        <f t="shared" si="67"/>
        <v>24</v>
      </c>
      <c r="HA14" s="407"/>
      <c r="HB14" s="407"/>
      <c r="HC14" s="406">
        <f t="shared" si="68"/>
        <v>24</v>
      </c>
      <c r="HD14" s="407"/>
      <c r="HE14" s="407"/>
      <c r="HF14" s="406">
        <f t="shared" si="69"/>
        <v>24</v>
      </c>
      <c r="HG14" s="407"/>
      <c r="HH14" s="407"/>
      <c r="HI14" s="406">
        <f t="shared" si="70"/>
        <v>24</v>
      </c>
      <c r="HJ14" s="407"/>
      <c r="HK14" s="407"/>
      <c r="HL14" s="406">
        <f t="shared" si="71"/>
        <v>24</v>
      </c>
      <c r="HM14" s="407"/>
      <c r="HN14" s="407"/>
      <c r="HO14" s="406">
        <f t="shared" si="104"/>
        <v>24</v>
      </c>
      <c r="HP14" s="407"/>
      <c r="HQ14" s="407"/>
      <c r="HR14" s="406">
        <f t="shared" si="72"/>
        <v>24</v>
      </c>
      <c r="HS14" s="407"/>
      <c r="HT14" s="407"/>
      <c r="HU14" s="406">
        <f t="shared" si="73"/>
        <v>24</v>
      </c>
      <c r="HV14" s="407"/>
      <c r="HW14" s="407"/>
      <c r="HX14" s="406">
        <f t="shared" si="74"/>
        <v>24</v>
      </c>
      <c r="HY14" s="407"/>
      <c r="HZ14" s="407">
        <v>5</v>
      </c>
      <c r="IA14" s="406">
        <f t="shared" si="75"/>
        <v>19</v>
      </c>
      <c r="IB14" s="407"/>
      <c r="IC14" s="407"/>
      <c r="ID14" s="406">
        <f t="shared" si="76"/>
        <v>19</v>
      </c>
      <c r="IE14" s="407"/>
      <c r="IF14" s="407"/>
      <c r="IG14" s="406">
        <f t="shared" si="77"/>
        <v>19</v>
      </c>
      <c r="IH14" s="407"/>
      <c r="II14" s="407"/>
      <c r="IJ14" s="406">
        <f t="shared" si="78"/>
        <v>19</v>
      </c>
      <c r="IK14" s="407"/>
      <c r="IL14" s="407"/>
      <c r="IM14" s="406">
        <f t="shared" si="79"/>
        <v>19</v>
      </c>
      <c r="IN14" s="407"/>
      <c r="IO14" s="407"/>
      <c r="IP14" s="406">
        <f t="shared" si="80"/>
        <v>19</v>
      </c>
      <c r="IQ14" s="407"/>
      <c r="IR14" s="407">
        <v>6</v>
      </c>
      <c r="IS14" s="406">
        <f t="shared" si="81"/>
        <v>13</v>
      </c>
      <c r="IT14" s="407"/>
      <c r="IU14" s="407"/>
      <c r="IV14" s="406">
        <f t="shared" si="82"/>
        <v>13</v>
      </c>
      <c r="IW14" s="407">
        <v>27</v>
      </c>
      <c r="IX14" s="407"/>
      <c r="IY14" s="406">
        <f t="shared" si="83"/>
        <v>40</v>
      </c>
      <c r="IZ14" s="407"/>
      <c r="JA14" s="407"/>
      <c r="JB14" s="406">
        <f t="shared" si="84"/>
        <v>40</v>
      </c>
      <c r="JC14" s="407"/>
      <c r="JD14" s="407"/>
      <c r="JE14" s="406">
        <f t="shared" si="85"/>
        <v>40</v>
      </c>
      <c r="JF14" s="407"/>
      <c r="JG14" s="407"/>
      <c r="JH14" s="406">
        <f t="shared" si="86"/>
        <v>40</v>
      </c>
      <c r="JI14" s="407"/>
      <c r="JJ14" s="407"/>
      <c r="JK14" s="406">
        <f t="shared" si="87"/>
        <v>40</v>
      </c>
      <c r="JL14" s="407"/>
      <c r="JM14" s="407"/>
      <c r="JN14" s="406">
        <f t="shared" si="88"/>
        <v>40</v>
      </c>
      <c r="JO14" s="407"/>
      <c r="JP14" s="407"/>
      <c r="JQ14" s="406">
        <f t="shared" si="89"/>
        <v>40</v>
      </c>
      <c r="JR14" s="407"/>
      <c r="JS14" s="407"/>
      <c r="JT14" s="406">
        <f t="shared" si="90"/>
        <v>40</v>
      </c>
      <c r="JU14" s="407"/>
      <c r="JV14" s="407"/>
      <c r="JW14" s="406">
        <f t="shared" si="91"/>
        <v>40</v>
      </c>
      <c r="JX14" s="407"/>
      <c r="JY14" s="407"/>
      <c r="JZ14" s="406">
        <f t="shared" si="92"/>
        <v>40</v>
      </c>
      <c r="KA14" s="407"/>
      <c r="KB14" s="407"/>
      <c r="KC14" s="406">
        <f t="shared" si="93"/>
        <v>40</v>
      </c>
      <c r="KD14" s="407"/>
      <c r="KE14" s="407"/>
      <c r="KF14" s="406">
        <f t="shared" si="94"/>
        <v>40</v>
      </c>
      <c r="KG14" s="407"/>
      <c r="KH14" s="407"/>
      <c r="KI14" s="406">
        <f t="shared" si="95"/>
        <v>40</v>
      </c>
      <c r="KJ14" s="407"/>
      <c r="KK14" s="407"/>
      <c r="KL14" s="406">
        <f t="shared" si="96"/>
        <v>40</v>
      </c>
      <c r="KM14" s="407"/>
      <c r="KN14" s="407"/>
      <c r="KO14" s="406">
        <f t="shared" si="97"/>
        <v>40</v>
      </c>
      <c r="KP14" s="407"/>
      <c r="KQ14" s="407"/>
      <c r="KR14" s="406">
        <f t="shared" si="98"/>
        <v>40</v>
      </c>
      <c r="KS14" s="407"/>
      <c r="KT14" s="407"/>
      <c r="KU14" s="406">
        <f t="shared" si="99"/>
        <v>40</v>
      </c>
      <c r="KV14" s="407"/>
      <c r="KW14" s="407"/>
      <c r="KX14" s="408">
        <f t="shared" si="100"/>
        <v>40</v>
      </c>
      <c r="KY14" s="409"/>
      <c r="KZ14" s="409"/>
      <c r="LA14" s="408">
        <f t="shared" si="101"/>
        <v>40</v>
      </c>
      <c r="LB14" s="409"/>
      <c r="LC14" s="409"/>
      <c r="LD14" s="408">
        <f t="shared" si="102"/>
        <v>40</v>
      </c>
      <c r="LE14" s="409"/>
      <c r="LF14" s="409">
        <v>10</v>
      </c>
      <c r="LG14" s="408">
        <f>++LD14+LE14-LF14</f>
        <v>30</v>
      </c>
      <c r="LH14" s="409"/>
      <c r="LI14" s="409"/>
      <c r="LJ14" s="408">
        <f t="shared" si="105"/>
        <v>30</v>
      </c>
      <c r="LK14" s="409"/>
      <c r="LL14" s="409"/>
      <c r="LM14" s="408">
        <f t="shared" si="106"/>
        <v>30</v>
      </c>
      <c r="LN14" s="409"/>
      <c r="LO14" s="409"/>
      <c r="LP14" s="408">
        <f t="shared" si="107"/>
        <v>30</v>
      </c>
      <c r="LQ14" s="409"/>
      <c r="LR14" s="409"/>
      <c r="LS14" s="408">
        <f t="shared" si="108"/>
        <v>30</v>
      </c>
      <c r="LT14" s="409"/>
      <c r="LU14" s="409"/>
      <c r="LV14" s="408">
        <f t="shared" si="109"/>
        <v>30</v>
      </c>
      <c r="LW14" s="409"/>
      <c r="LX14" s="409"/>
      <c r="LY14" s="408">
        <f t="shared" si="110"/>
        <v>30</v>
      </c>
      <c r="LZ14" s="409"/>
      <c r="MA14" s="409">
        <v>6</v>
      </c>
      <c r="MB14" s="408">
        <f t="shared" si="111"/>
        <v>24</v>
      </c>
      <c r="MC14" s="409"/>
      <c r="MD14" s="409"/>
      <c r="ME14" s="408">
        <f t="shared" si="112"/>
        <v>24</v>
      </c>
      <c r="MF14" s="409">
        <v>16</v>
      </c>
      <c r="MG14" s="409"/>
      <c r="MH14" s="408">
        <f t="shared" si="113"/>
        <v>40</v>
      </c>
      <c r="MI14" s="409"/>
      <c r="MJ14" s="409"/>
      <c r="MK14" s="408">
        <f t="shared" si="114"/>
        <v>40</v>
      </c>
      <c r="ML14" s="409"/>
      <c r="MM14" s="409"/>
      <c r="MN14" s="408">
        <f t="shared" si="115"/>
        <v>40</v>
      </c>
      <c r="MO14" s="409"/>
      <c r="MP14" s="409"/>
      <c r="MQ14" s="408">
        <f t="shared" si="116"/>
        <v>40</v>
      </c>
      <c r="MR14" s="409"/>
      <c r="MS14" s="409"/>
      <c r="MT14" s="408">
        <f t="shared" si="117"/>
        <v>40</v>
      </c>
      <c r="MU14" s="409"/>
      <c r="MV14" s="409"/>
      <c r="MW14" s="408">
        <f t="shared" si="118"/>
        <v>40</v>
      </c>
      <c r="MX14" s="409"/>
      <c r="MY14" s="409"/>
      <c r="MZ14" s="408">
        <f t="shared" si="119"/>
        <v>40</v>
      </c>
      <c r="NA14" s="409"/>
      <c r="NB14" s="409"/>
      <c r="NC14" s="408">
        <f t="shared" si="120"/>
        <v>40</v>
      </c>
      <c r="ND14" s="409"/>
      <c r="NE14" s="409"/>
      <c r="NF14" s="408">
        <f t="shared" si="121"/>
        <v>40</v>
      </c>
      <c r="NG14" s="409"/>
      <c r="NH14" s="409"/>
      <c r="NI14" s="408">
        <f t="shared" si="122"/>
        <v>40</v>
      </c>
      <c r="NJ14" s="409"/>
      <c r="NK14" s="409"/>
      <c r="NL14" s="410">
        <f t="shared" si="123"/>
        <v>40</v>
      </c>
      <c r="NM14" s="409"/>
      <c r="NN14" s="409"/>
      <c r="NO14" s="408">
        <f t="shared" si="124"/>
        <v>40</v>
      </c>
      <c r="NP14" s="409"/>
      <c r="NQ14" s="409"/>
      <c r="NR14" s="408">
        <f t="shared" si="125"/>
        <v>40</v>
      </c>
      <c r="NS14" s="409"/>
      <c r="NT14" s="409"/>
      <c r="NU14" s="408">
        <f t="shared" si="126"/>
        <v>40</v>
      </c>
      <c r="NV14" s="409"/>
      <c r="NW14" s="409"/>
      <c r="NX14" s="408">
        <f t="shared" si="127"/>
        <v>40</v>
      </c>
      <c r="NY14" s="409"/>
      <c r="NZ14" s="409"/>
      <c r="OA14" s="408">
        <f t="shared" si="128"/>
        <v>40</v>
      </c>
      <c r="OB14" s="409"/>
      <c r="OC14" s="409"/>
      <c r="OD14" s="408">
        <f t="shared" si="129"/>
        <v>40</v>
      </c>
      <c r="OE14" s="409"/>
      <c r="OF14" s="409"/>
      <c r="OG14" s="408">
        <f t="shared" si="130"/>
        <v>40</v>
      </c>
      <c r="OH14" s="409"/>
      <c r="OI14" s="409"/>
      <c r="OJ14" s="408">
        <f t="shared" si="131"/>
        <v>40</v>
      </c>
      <c r="OK14" s="409"/>
      <c r="OL14" s="409"/>
      <c r="OM14" s="408">
        <f t="shared" si="132"/>
        <v>40</v>
      </c>
      <c r="ON14" s="409"/>
      <c r="OO14" s="409"/>
      <c r="OP14" s="408">
        <f t="shared" si="133"/>
        <v>40</v>
      </c>
      <c r="OQ14" s="409"/>
      <c r="OR14" s="409"/>
      <c r="OS14" s="408">
        <f t="shared" si="134"/>
        <v>40</v>
      </c>
      <c r="OT14" s="409"/>
      <c r="OU14" s="409"/>
      <c r="OV14" s="408">
        <f t="shared" si="135"/>
        <v>40</v>
      </c>
      <c r="OW14" s="409"/>
      <c r="OX14" s="409"/>
      <c r="OY14" s="408">
        <f t="shared" si="136"/>
        <v>40</v>
      </c>
      <c r="OZ14" s="409"/>
      <c r="PA14" s="409"/>
      <c r="PB14" s="408">
        <f t="shared" si="137"/>
        <v>40</v>
      </c>
      <c r="PC14" s="409"/>
      <c r="PD14" s="409"/>
      <c r="PE14" s="408">
        <f t="shared" si="138"/>
        <v>40</v>
      </c>
      <c r="PF14" s="409"/>
      <c r="PG14" s="409"/>
      <c r="PH14" s="408">
        <f t="shared" si="139"/>
        <v>40</v>
      </c>
      <c r="PI14" s="409"/>
      <c r="PJ14" s="409"/>
      <c r="PK14" s="408">
        <f t="shared" si="140"/>
        <v>40</v>
      </c>
      <c r="PL14" s="409"/>
      <c r="PM14" s="409"/>
      <c r="PN14" s="408">
        <f t="shared" si="141"/>
        <v>40</v>
      </c>
      <c r="PO14" s="409"/>
      <c r="PP14" s="409"/>
      <c r="PQ14" s="408">
        <f t="shared" si="142"/>
        <v>40</v>
      </c>
      <c r="PR14" s="409"/>
      <c r="PS14" s="409"/>
      <c r="PT14" s="408">
        <f t="shared" si="143"/>
        <v>40</v>
      </c>
      <c r="PU14" s="409"/>
      <c r="PV14" s="409"/>
      <c r="PW14" s="408">
        <f t="shared" si="144"/>
        <v>40</v>
      </c>
      <c r="PX14" s="409"/>
      <c r="PY14" s="409"/>
      <c r="PZ14" s="408">
        <f t="shared" si="145"/>
        <v>40</v>
      </c>
      <c r="QA14" s="409"/>
      <c r="QB14" s="409"/>
      <c r="QC14" s="408">
        <f t="shared" si="146"/>
        <v>40</v>
      </c>
      <c r="QD14" s="409"/>
      <c r="QE14" s="409">
        <v>2</v>
      </c>
      <c r="QF14" s="408">
        <f t="shared" si="147"/>
        <v>38</v>
      </c>
      <c r="QG14" s="409"/>
      <c r="QH14" s="409"/>
      <c r="QI14" s="408">
        <f t="shared" si="148"/>
        <v>38</v>
      </c>
      <c r="QJ14" s="411">
        <f t="shared" si="149"/>
        <v>10</v>
      </c>
      <c r="QK14" s="412">
        <f t="shared" si="150"/>
        <v>0.37037037037037035</v>
      </c>
      <c r="QL14" s="402"/>
      <c r="QM14" s="411">
        <f t="shared" si="151"/>
        <v>27</v>
      </c>
      <c r="QN14" s="412">
        <f t="shared" si="152"/>
        <v>1.0384615384615385</v>
      </c>
      <c r="QO14" s="391"/>
      <c r="QP14" s="411">
        <f t="shared" si="153"/>
        <v>16</v>
      </c>
      <c r="QQ14" s="412">
        <f t="shared" si="154"/>
        <v>0.5714285714285714</v>
      </c>
      <c r="QR14" s="391"/>
      <c r="QS14" s="411">
        <f t="shared" si="155"/>
        <v>53</v>
      </c>
      <c r="QT14" s="412">
        <f t="shared" si="156"/>
        <v>0.65432098765432101</v>
      </c>
    </row>
    <row r="15" spans="1:462" s="385" customFormat="1" hidden="1" x14ac:dyDescent="0.25">
      <c r="A15" s="403">
        <v>11</v>
      </c>
      <c r="B15" s="404" t="s">
        <v>453</v>
      </c>
      <c r="C15" s="405" t="s">
        <v>452</v>
      </c>
      <c r="D15" s="406">
        <v>30</v>
      </c>
      <c r="E15" s="407"/>
      <c r="F15" s="407"/>
      <c r="G15" s="406">
        <f t="shared" si="0"/>
        <v>30</v>
      </c>
      <c r="H15" s="407"/>
      <c r="I15" s="407"/>
      <c r="J15" s="406">
        <f t="shared" si="1"/>
        <v>30</v>
      </c>
      <c r="K15" s="407"/>
      <c r="L15" s="407"/>
      <c r="M15" s="406">
        <f>+J15+K15-L15</f>
        <v>30</v>
      </c>
      <c r="N15" s="407"/>
      <c r="O15" s="407"/>
      <c r="P15" s="406">
        <f t="shared" si="3"/>
        <v>30</v>
      </c>
      <c r="Q15" s="407"/>
      <c r="R15" s="407"/>
      <c r="S15" s="406">
        <f t="shared" si="4"/>
        <v>30</v>
      </c>
      <c r="T15" s="407"/>
      <c r="U15" s="407"/>
      <c r="V15" s="406">
        <f t="shared" si="5"/>
        <v>30</v>
      </c>
      <c r="W15" s="407"/>
      <c r="X15" s="407"/>
      <c r="Y15" s="406">
        <f t="shared" si="6"/>
        <v>30</v>
      </c>
      <c r="Z15" s="407"/>
      <c r="AA15" s="407"/>
      <c r="AB15" s="406">
        <f t="shared" si="7"/>
        <v>30</v>
      </c>
      <c r="AC15" s="407"/>
      <c r="AD15" s="407">
        <v>30</v>
      </c>
      <c r="AE15" s="406">
        <f t="shared" si="8"/>
        <v>0</v>
      </c>
      <c r="AF15" s="407"/>
      <c r="AG15" s="407"/>
      <c r="AH15" s="406">
        <f t="shared" si="9"/>
        <v>0</v>
      </c>
      <c r="AI15" s="407"/>
      <c r="AJ15" s="407"/>
      <c r="AK15" s="406">
        <f t="shared" si="10"/>
        <v>0</v>
      </c>
      <c r="AL15" s="407"/>
      <c r="AM15" s="407"/>
      <c r="AN15" s="406">
        <f t="shared" si="11"/>
        <v>0</v>
      </c>
      <c r="AO15" s="407"/>
      <c r="AP15" s="407"/>
      <c r="AQ15" s="406">
        <f t="shared" si="12"/>
        <v>0</v>
      </c>
      <c r="AR15" s="407"/>
      <c r="AS15" s="407"/>
      <c r="AT15" s="406">
        <f t="shared" si="13"/>
        <v>0</v>
      </c>
      <c r="AU15" s="407"/>
      <c r="AV15" s="407"/>
      <c r="AW15" s="406">
        <f t="shared" si="14"/>
        <v>0</v>
      </c>
      <c r="AX15" s="407"/>
      <c r="AY15" s="407"/>
      <c r="AZ15" s="406">
        <f t="shared" si="15"/>
        <v>0</v>
      </c>
      <c r="BA15" s="407"/>
      <c r="BB15" s="407"/>
      <c r="BC15" s="406">
        <f t="shared" si="16"/>
        <v>0</v>
      </c>
      <c r="BD15" s="407">
        <v>30</v>
      </c>
      <c r="BE15" s="407">
        <v>30</v>
      </c>
      <c r="BF15" s="406">
        <f t="shared" si="17"/>
        <v>0</v>
      </c>
      <c r="BG15" s="407"/>
      <c r="BH15" s="407"/>
      <c r="BI15" s="406">
        <f t="shared" si="18"/>
        <v>0</v>
      </c>
      <c r="BJ15" s="407"/>
      <c r="BK15" s="407"/>
      <c r="BL15" s="406">
        <f t="shared" si="19"/>
        <v>0</v>
      </c>
      <c r="BM15" s="407"/>
      <c r="BN15" s="407"/>
      <c r="BO15" s="406">
        <f t="shared" si="20"/>
        <v>0</v>
      </c>
      <c r="BP15" s="407"/>
      <c r="BQ15" s="407"/>
      <c r="BR15" s="406">
        <f t="shared" si="21"/>
        <v>0</v>
      </c>
      <c r="BS15" s="407"/>
      <c r="BT15" s="407"/>
      <c r="BU15" s="406">
        <f t="shared" si="22"/>
        <v>0</v>
      </c>
      <c r="BV15" s="407"/>
      <c r="BW15" s="407"/>
      <c r="BX15" s="406">
        <f t="shared" si="23"/>
        <v>0</v>
      </c>
      <c r="BY15" s="407"/>
      <c r="BZ15" s="407"/>
      <c r="CA15" s="406">
        <f t="shared" si="24"/>
        <v>0</v>
      </c>
      <c r="CB15" s="407"/>
      <c r="CC15" s="407"/>
      <c r="CD15" s="406">
        <f t="shared" si="25"/>
        <v>0</v>
      </c>
      <c r="CE15" s="407"/>
      <c r="CF15" s="407"/>
      <c r="CG15" s="406">
        <f t="shared" si="26"/>
        <v>0</v>
      </c>
      <c r="CH15" s="407"/>
      <c r="CI15" s="407"/>
      <c r="CJ15" s="406">
        <f t="shared" si="27"/>
        <v>0</v>
      </c>
      <c r="CK15" s="407"/>
      <c r="CL15" s="407"/>
      <c r="CM15" s="406">
        <f t="shared" si="28"/>
        <v>0</v>
      </c>
      <c r="CN15" s="407"/>
      <c r="CO15" s="407"/>
      <c r="CP15" s="406">
        <f t="shared" si="29"/>
        <v>0</v>
      </c>
      <c r="CQ15" s="407"/>
      <c r="CR15" s="407"/>
      <c r="CS15" s="406">
        <f t="shared" si="30"/>
        <v>0</v>
      </c>
      <c r="CT15" s="407"/>
      <c r="CU15" s="407"/>
      <c r="CV15" s="406">
        <f t="shared" si="31"/>
        <v>0</v>
      </c>
      <c r="CW15" s="407"/>
      <c r="CX15" s="407"/>
      <c r="CY15" s="406">
        <f t="shared" si="32"/>
        <v>0</v>
      </c>
      <c r="CZ15" s="407">
        <v>40</v>
      </c>
      <c r="DA15" s="407"/>
      <c r="DB15" s="406">
        <f t="shared" si="33"/>
        <v>40</v>
      </c>
      <c r="DC15" s="407"/>
      <c r="DD15" s="407">
        <v>40</v>
      </c>
      <c r="DE15" s="406">
        <f t="shared" si="34"/>
        <v>0</v>
      </c>
      <c r="DF15" s="407"/>
      <c r="DG15" s="407"/>
      <c r="DH15" s="406">
        <f t="shared" si="35"/>
        <v>0</v>
      </c>
      <c r="DI15" s="407"/>
      <c r="DJ15" s="407"/>
      <c r="DK15" s="406">
        <f t="shared" si="36"/>
        <v>0</v>
      </c>
      <c r="DL15" s="407"/>
      <c r="DM15" s="407"/>
      <c r="DN15" s="406">
        <f t="shared" si="37"/>
        <v>0</v>
      </c>
      <c r="DO15" s="407"/>
      <c r="DP15" s="407"/>
      <c r="DQ15" s="406">
        <f t="shared" si="38"/>
        <v>0</v>
      </c>
      <c r="DR15" s="407"/>
      <c r="DS15" s="407"/>
      <c r="DT15" s="406">
        <f t="shared" si="39"/>
        <v>0</v>
      </c>
      <c r="DU15" s="407"/>
      <c r="DV15" s="407"/>
      <c r="DW15" s="406">
        <f t="shared" si="40"/>
        <v>0</v>
      </c>
      <c r="DX15" s="407"/>
      <c r="DY15" s="407"/>
      <c r="DZ15" s="406">
        <f t="shared" si="41"/>
        <v>0</v>
      </c>
      <c r="EA15" s="407"/>
      <c r="EB15" s="407"/>
      <c r="EC15" s="406">
        <f t="shared" si="42"/>
        <v>0</v>
      </c>
      <c r="ED15" s="407"/>
      <c r="EE15" s="407"/>
      <c r="EF15" s="406">
        <f t="shared" si="43"/>
        <v>0</v>
      </c>
      <c r="EG15" s="407">
        <v>30</v>
      </c>
      <c r="EH15" s="407"/>
      <c r="EI15" s="406">
        <f t="shared" si="44"/>
        <v>30</v>
      </c>
      <c r="EJ15" s="407"/>
      <c r="EK15" s="407">
        <v>30</v>
      </c>
      <c r="EL15" s="406">
        <f t="shared" si="45"/>
        <v>0</v>
      </c>
      <c r="EM15" s="407"/>
      <c r="EN15" s="407"/>
      <c r="EO15" s="406">
        <f t="shared" si="46"/>
        <v>0</v>
      </c>
      <c r="EP15" s="407"/>
      <c r="EQ15" s="407"/>
      <c r="ER15" s="406">
        <f t="shared" si="47"/>
        <v>0</v>
      </c>
      <c r="ES15" s="407"/>
      <c r="ET15" s="407"/>
      <c r="EU15" s="406">
        <f t="shared" si="48"/>
        <v>0</v>
      </c>
      <c r="EV15" s="407"/>
      <c r="EW15" s="407"/>
      <c r="EX15" s="406">
        <f t="shared" si="49"/>
        <v>0</v>
      </c>
      <c r="EY15" s="407"/>
      <c r="EZ15" s="407"/>
      <c r="FA15" s="406">
        <f t="shared" si="50"/>
        <v>0</v>
      </c>
      <c r="FB15" s="407"/>
      <c r="FC15" s="407"/>
      <c r="FD15" s="406">
        <f t="shared" si="51"/>
        <v>0</v>
      </c>
      <c r="FE15" s="407"/>
      <c r="FF15" s="407"/>
      <c r="FG15" s="406">
        <f t="shared" si="52"/>
        <v>0</v>
      </c>
      <c r="FH15" s="407">
        <v>40</v>
      </c>
      <c r="FI15" s="407"/>
      <c r="FJ15" s="406">
        <f t="shared" si="53"/>
        <v>40</v>
      </c>
      <c r="FK15" s="407"/>
      <c r="FL15" s="407"/>
      <c r="FM15" s="406">
        <f t="shared" si="54"/>
        <v>40</v>
      </c>
      <c r="FN15" s="407"/>
      <c r="FO15" s="407">
        <v>40</v>
      </c>
      <c r="FP15" s="406">
        <f t="shared" si="55"/>
        <v>0</v>
      </c>
      <c r="FQ15" s="407"/>
      <c r="FR15" s="407"/>
      <c r="FS15" s="406">
        <f t="shared" si="56"/>
        <v>0</v>
      </c>
      <c r="FT15" s="407"/>
      <c r="FU15" s="407"/>
      <c r="FV15" s="406">
        <f t="shared" si="57"/>
        <v>0</v>
      </c>
      <c r="FW15" s="407"/>
      <c r="FX15" s="407"/>
      <c r="FY15" s="406">
        <f t="shared" si="58"/>
        <v>0</v>
      </c>
      <c r="FZ15" s="407"/>
      <c r="GA15" s="407"/>
      <c r="GB15" s="406">
        <f t="shared" si="59"/>
        <v>0</v>
      </c>
      <c r="GC15" s="407"/>
      <c r="GD15" s="407"/>
      <c r="GE15" s="406">
        <f t="shared" si="60"/>
        <v>0</v>
      </c>
      <c r="GF15" s="407"/>
      <c r="GG15" s="407"/>
      <c r="GH15" s="406">
        <f t="shared" si="61"/>
        <v>0</v>
      </c>
      <c r="GI15" s="407"/>
      <c r="GJ15" s="407"/>
      <c r="GK15" s="406">
        <f t="shared" si="62"/>
        <v>0</v>
      </c>
      <c r="GL15" s="407"/>
      <c r="GM15" s="407"/>
      <c r="GN15" s="406">
        <f t="shared" si="63"/>
        <v>0</v>
      </c>
      <c r="GO15" s="407"/>
      <c r="GP15" s="407"/>
      <c r="GQ15" s="406">
        <f t="shared" si="64"/>
        <v>0</v>
      </c>
      <c r="GR15" s="407"/>
      <c r="GS15" s="407"/>
      <c r="GT15" s="406">
        <f t="shared" si="65"/>
        <v>0</v>
      </c>
      <c r="GU15" s="407"/>
      <c r="GV15" s="407"/>
      <c r="GW15" s="406">
        <f t="shared" si="66"/>
        <v>0</v>
      </c>
      <c r="GX15" s="407"/>
      <c r="GY15" s="407"/>
      <c r="GZ15" s="406">
        <f t="shared" si="67"/>
        <v>0</v>
      </c>
      <c r="HA15" s="407">
        <v>40</v>
      </c>
      <c r="HB15" s="407">
        <v>40</v>
      </c>
      <c r="HC15" s="406">
        <f t="shared" si="68"/>
        <v>0</v>
      </c>
      <c r="HD15" s="407"/>
      <c r="HE15" s="407"/>
      <c r="HF15" s="406">
        <f t="shared" si="69"/>
        <v>0</v>
      </c>
      <c r="HG15" s="407"/>
      <c r="HH15" s="407"/>
      <c r="HI15" s="406">
        <f t="shared" si="70"/>
        <v>0</v>
      </c>
      <c r="HJ15" s="407"/>
      <c r="HK15" s="407"/>
      <c r="HL15" s="406">
        <f t="shared" si="71"/>
        <v>0</v>
      </c>
      <c r="HM15" s="407"/>
      <c r="HN15" s="407"/>
      <c r="HO15" s="406">
        <f t="shared" si="104"/>
        <v>0</v>
      </c>
      <c r="HP15" s="407"/>
      <c r="HQ15" s="407"/>
      <c r="HR15" s="406">
        <f t="shared" si="72"/>
        <v>0</v>
      </c>
      <c r="HS15" s="407"/>
      <c r="HT15" s="407"/>
      <c r="HU15" s="406">
        <f t="shared" si="73"/>
        <v>0</v>
      </c>
      <c r="HV15" s="407"/>
      <c r="HW15" s="407"/>
      <c r="HX15" s="406">
        <f t="shared" si="74"/>
        <v>0</v>
      </c>
      <c r="HY15" s="407"/>
      <c r="HZ15" s="407"/>
      <c r="IA15" s="406">
        <f t="shared" si="75"/>
        <v>0</v>
      </c>
      <c r="IB15" s="407"/>
      <c r="IC15" s="407"/>
      <c r="ID15" s="406">
        <f t="shared" si="76"/>
        <v>0</v>
      </c>
      <c r="IE15" s="407"/>
      <c r="IF15" s="407"/>
      <c r="IG15" s="406">
        <f t="shared" si="77"/>
        <v>0</v>
      </c>
      <c r="IH15" s="407"/>
      <c r="II15" s="407"/>
      <c r="IJ15" s="406">
        <f t="shared" si="78"/>
        <v>0</v>
      </c>
      <c r="IK15" s="407"/>
      <c r="IL15" s="407"/>
      <c r="IM15" s="406">
        <f t="shared" si="79"/>
        <v>0</v>
      </c>
      <c r="IN15" s="407"/>
      <c r="IO15" s="407"/>
      <c r="IP15" s="406">
        <f t="shared" si="80"/>
        <v>0</v>
      </c>
      <c r="IQ15" s="407"/>
      <c r="IR15" s="407"/>
      <c r="IS15" s="406">
        <f t="shared" si="81"/>
        <v>0</v>
      </c>
      <c r="IT15" s="407"/>
      <c r="IU15" s="407"/>
      <c r="IV15" s="406">
        <f t="shared" si="82"/>
        <v>0</v>
      </c>
      <c r="IW15" s="407"/>
      <c r="IX15" s="407"/>
      <c r="IY15" s="406">
        <f t="shared" si="83"/>
        <v>0</v>
      </c>
      <c r="IZ15" s="407"/>
      <c r="JA15" s="407"/>
      <c r="JB15" s="406">
        <f t="shared" si="84"/>
        <v>0</v>
      </c>
      <c r="JC15" s="407"/>
      <c r="JD15" s="407"/>
      <c r="JE15" s="406">
        <f t="shared" si="85"/>
        <v>0</v>
      </c>
      <c r="JF15" s="407"/>
      <c r="JG15" s="407"/>
      <c r="JH15" s="406">
        <f t="shared" si="86"/>
        <v>0</v>
      </c>
      <c r="JI15" s="407"/>
      <c r="JJ15" s="407"/>
      <c r="JK15" s="406">
        <f t="shared" si="87"/>
        <v>0</v>
      </c>
      <c r="JL15" s="407"/>
      <c r="JM15" s="407"/>
      <c r="JN15" s="406">
        <f t="shared" si="88"/>
        <v>0</v>
      </c>
      <c r="JO15" s="407"/>
      <c r="JP15" s="407"/>
      <c r="JQ15" s="406">
        <f t="shared" si="89"/>
        <v>0</v>
      </c>
      <c r="JR15" s="407"/>
      <c r="JS15" s="407"/>
      <c r="JT15" s="406">
        <f t="shared" si="90"/>
        <v>0</v>
      </c>
      <c r="JU15" s="407"/>
      <c r="JV15" s="407"/>
      <c r="JW15" s="406">
        <f t="shared" si="91"/>
        <v>0</v>
      </c>
      <c r="JX15" s="407"/>
      <c r="JY15" s="407"/>
      <c r="JZ15" s="406">
        <f t="shared" si="92"/>
        <v>0</v>
      </c>
      <c r="KA15" s="407"/>
      <c r="KB15" s="407"/>
      <c r="KC15" s="406">
        <f t="shared" si="93"/>
        <v>0</v>
      </c>
      <c r="KD15" s="407"/>
      <c r="KE15" s="407"/>
      <c r="KF15" s="406">
        <f t="shared" si="94"/>
        <v>0</v>
      </c>
      <c r="KG15" s="407"/>
      <c r="KH15" s="407"/>
      <c r="KI15" s="406">
        <f t="shared" si="95"/>
        <v>0</v>
      </c>
      <c r="KJ15" s="407"/>
      <c r="KK15" s="407"/>
      <c r="KL15" s="406">
        <f t="shared" si="96"/>
        <v>0</v>
      </c>
      <c r="KM15" s="407"/>
      <c r="KN15" s="407"/>
      <c r="KO15" s="406">
        <f t="shared" si="97"/>
        <v>0</v>
      </c>
      <c r="KP15" s="407"/>
      <c r="KQ15" s="407"/>
      <c r="KR15" s="406">
        <f t="shared" si="98"/>
        <v>0</v>
      </c>
      <c r="KS15" s="407"/>
      <c r="KT15" s="407"/>
      <c r="KU15" s="406">
        <f t="shared" si="99"/>
        <v>0</v>
      </c>
      <c r="KV15" s="407"/>
      <c r="KW15" s="407"/>
      <c r="KX15" s="408">
        <f t="shared" si="100"/>
        <v>0</v>
      </c>
      <c r="KY15" s="409"/>
      <c r="KZ15" s="409"/>
      <c r="LA15" s="408">
        <f t="shared" si="101"/>
        <v>0</v>
      </c>
      <c r="LB15" s="409"/>
      <c r="LC15" s="409"/>
      <c r="LD15" s="408">
        <f t="shared" si="102"/>
        <v>0</v>
      </c>
      <c r="LE15" s="409"/>
      <c r="LF15" s="409"/>
      <c r="LG15" s="408">
        <f t="shared" si="103"/>
        <v>0</v>
      </c>
      <c r="LH15" s="409">
        <v>40</v>
      </c>
      <c r="LI15" s="409"/>
      <c r="LJ15" s="408">
        <f t="shared" si="105"/>
        <v>40</v>
      </c>
      <c r="LK15" s="409"/>
      <c r="LL15" s="409"/>
      <c r="LM15" s="408">
        <f t="shared" si="106"/>
        <v>40</v>
      </c>
      <c r="LN15" s="409"/>
      <c r="LO15" s="409">
        <v>40</v>
      </c>
      <c r="LP15" s="408">
        <f t="shared" si="107"/>
        <v>0</v>
      </c>
      <c r="LQ15" s="409"/>
      <c r="LR15" s="409"/>
      <c r="LS15" s="408">
        <f t="shared" si="108"/>
        <v>0</v>
      </c>
      <c r="LT15" s="409"/>
      <c r="LU15" s="409"/>
      <c r="LV15" s="408">
        <f t="shared" si="109"/>
        <v>0</v>
      </c>
      <c r="LW15" s="409"/>
      <c r="LX15" s="409"/>
      <c r="LY15" s="408">
        <f t="shared" si="110"/>
        <v>0</v>
      </c>
      <c r="LZ15" s="409">
        <v>60</v>
      </c>
      <c r="MA15" s="409">
        <v>60</v>
      </c>
      <c r="MB15" s="408">
        <f t="shared" si="111"/>
        <v>0</v>
      </c>
      <c r="MC15" s="409"/>
      <c r="MD15" s="409"/>
      <c r="ME15" s="408">
        <f t="shared" si="112"/>
        <v>0</v>
      </c>
      <c r="MF15" s="409"/>
      <c r="MG15" s="409"/>
      <c r="MH15" s="408">
        <f t="shared" si="113"/>
        <v>0</v>
      </c>
      <c r="MI15" s="409"/>
      <c r="MJ15" s="409"/>
      <c r="MK15" s="408">
        <f t="shared" si="114"/>
        <v>0</v>
      </c>
      <c r="ML15" s="409"/>
      <c r="MM15" s="409"/>
      <c r="MN15" s="408">
        <f t="shared" si="115"/>
        <v>0</v>
      </c>
      <c r="MO15" s="409"/>
      <c r="MP15" s="409"/>
      <c r="MQ15" s="408">
        <f t="shared" si="116"/>
        <v>0</v>
      </c>
      <c r="MR15" s="409"/>
      <c r="MS15" s="409"/>
      <c r="MT15" s="408">
        <f t="shared" si="117"/>
        <v>0</v>
      </c>
      <c r="MU15" s="409"/>
      <c r="MV15" s="409"/>
      <c r="MW15" s="408">
        <f t="shared" si="118"/>
        <v>0</v>
      </c>
      <c r="MX15" s="409"/>
      <c r="MY15" s="409"/>
      <c r="MZ15" s="408">
        <f t="shared" si="119"/>
        <v>0</v>
      </c>
      <c r="NA15" s="409"/>
      <c r="NB15" s="409"/>
      <c r="NC15" s="408">
        <f t="shared" si="120"/>
        <v>0</v>
      </c>
      <c r="ND15" s="409"/>
      <c r="NE15" s="409"/>
      <c r="NF15" s="408">
        <f t="shared" si="121"/>
        <v>0</v>
      </c>
      <c r="NG15" s="409"/>
      <c r="NH15" s="409"/>
      <c r="NI15" s="408">
        <f t="shared" si="122"/>
        <v>0</v>
      </c>
      <c r="NJ15" s="409"/>
      <c r="NK15" s="409"/>
      <c r="NL15" s="410">
        <f t="shared" si="123"/>
        <v>0</v>
      </c>
      <c r="NM15" s="409"/>
      <c r="NN15" s="409"/>
      <c r="NO15" s="408">
        <f t="shared" si="124"/>
        <v>0</v>
      </c>
      <c r="NP15" s="409"/>
      <c r="NQ15" s="409"/>
      <c r="NR15" s="408">
        <f t="shared" si="125"/>
        <v>0</v>
      </c>
      <c r="NS15" s="409"/>
      <c r="NT15" s="409"/>
      <c r="NU15" s="408">
        <f t="shared" si="126"/>
        <v>0</v>
      </c>
      <c r="NV15" s="409"/>
      <c r="NW15" s="409"/>
      <c r="NX15" s="408">
        <f t="shared" si="127"/>
        <v>0</v>
      </c>
      <c r="NY15" s="409"/>
      <c r="NZ15" s="409"/>
      <c r="OA15" s="408">
        <f t="shared" si="128"/>
        <v>0</v>
      </c>
      <c r="OB15" s="409"/>
      <c r="OC15" s="409"/>
      <c r="OD15" s="408">
        <f t="shared" si="129"/>
        <v>0</v>
      </c>
      <c r="OE15" s="409"/>
      <c r="OF15" s="409"/>
      <c r="OG15" s="408">
        <f t="shared" si="130"/>
        <v>0</v>
      </c>
      <c r="OH15" s="409"/>
      <c r="OI15" s="409"/>
      <c r="OJ15" s="408">
        <f t="shared" si="131"/>
        <v>0</v>
      </c>
      <c r="OK15" s="409"/>
      <c r="OL15" s="409"/>
      <c r="OM15" s="408">
        <f t="shared" si="132"/>
        <v>0</v>
      </c>
      <c r="ON15" s="409"/>
      <c r="OO15" s="409"/>
      <c r="OP15" s="408">
        <f t="shared" si="133"/>
        <v>0</v>
      </c>
      <c r="OQ15" s="409"/>
      <c r="OR15" s="409"/>
      <c r="OS15" s="408">
        <f t="shared" si="134"/>
        <v>0</v>
      </c>
      <c r="OT15" s="409"/>
      <c r="OU15" s="409"/>
      <c r="OV15" s="408">
        <f t="shared" si="135"/>
        <v>0</v>
      </c>
      <c r="OW15" s="409"/>
      <c r="OX15" s="409"/>
      <c r="OY15" s="408">
        <f t="shared" si="136"/>
        <v>0</v>
      </c>
      <c r="OZ15" s="409"/>
      <c r="PA15" s="409"/>
      <c r="PB15" s="408">
        <f t="shared" si="137"/>
        <v>0</v>
      </c>
      <c r="PC15" s="409"/>
      <c r="PD15" s="409"/>
      <c r="PE15" s="408">
        <f t="shared" si="138"/>
        <v>0</v>
      </c>
      <c r="PF15" s="409">
        <v>40</v>
      </c>
      <c r="PG15" s="409"/>
      <c r="PH15" s="408">
        <f t="shared" si="139"/>
        <v>40</v>
      </c>
      <c r="PI15" s="409"/>
      <c r="PJ15" s="409">
        <v>40</v>
      </c>
      <c r="PK15" s="408">
        <f t="shared" si="140"/>
        <v>0</v>
      </c>
      <c r="PL15" s="409"/>
      <c r="PM15" s="409"/>
      <c r="PN15" s="408">
        <f t="shared" si="141"/>
        <v>0</v>
      </c>
      <c r="PO15" s="409"/>
      <c r="PP15" s="409"/>
      <c r="PQ15" s="408">
        <f t="shared" si="142"/>
        <v>0</v>
      </c>
      <c r="PR15" s="409"/>
      <c r="PS15" s="409"/>
      <c r="PT15" s="408">
        <f t="shared" si="143"/>
        <v>0</v>
      </c>
      <c r="PU15" s="409"/>
      <c r="PV15" s="409"/>
      <c r="PW15" s="408">
        <f t="shared" si="144"/>
        <v>0</v>
      </c>
      <c r="PX15" s="409"/>
      <c r="PY15" s="409"/>
      <c r="PZ15" s="408">
        <f t="shared" si="145"/>
        <v>0</v>
      </c>
      <c r="QA15" s="409"/>
      <c r="QB15" s="409"/>
      <c r="QC15" s="408">
        <f t="shared" si="146"/>
        <v>0</v>
      </c>
      <c r="QD15" s="409"/>
      <c r="QE15" s="409"/>
      <c r="QF15" s="408">
        <f t="shared" si="147"/>
        <v>0</v>
      </c>
      <c r="QG15" s="409"/>
      <c r="QH15" s="409"/>
      <c r="QI15" s="408">
        <f t="shared" si="148"/>
        <v>0</v>
      </c>
      <c r="QJ15" s="411">
        <f t="shared" si="149"/>
        <v>70</v>
      </c>
      <c r="QK15" s="412">
        <f t="shared" si="150"/>
        <v>2.5925925925925926</v>
      </c>
      <c r="QL15" s="402"/>
      <c r="QM15" s="411">
        <f t="shared" si="151"/>
        <v>40</v>
      </c>
      <c r="QN15" s="412">
        <f t="shared" si="152"/>
        <v>1.5384615384615385</v>
      </c>
      <c r="QO15" s="391"/>
      <c r="QP15" s="411">
        <f t="shared" si="153"/>
        <v>100</v>
      </c>
      <c r="QQ15" s="412">
        <f t="shared" si="154"/>
        <v>3.5714285714285716</v>
      </c>
      <c r="QR15" s="391"/>
      <c r="QS15" s="411">
        <f t="shared" si="155"/>
        <v>210</v>
      </c>
      <c r="QT15" s="412">
        <f t="shared" si="156"/>
        <v>2.5925925925925926</v>
      </c>
    </row>
    <row r="16" spans="1:462" hidden="1" x14ac:dyDescent="0.25">
      <c r="A16" s="403">
        <v>12</v>
      </c>
      <c r="B16" s="404" t="s">
        <v>454</v>
      </c>
      <c r="C16" s="413" t="s">
        <v>115</v>
      </c>
      <c r="D16" s="406"/>
      <c r="E16" s="407"/>
      <c r="F16" s="407"/>
      <c r="G16" s="406"/>
      <c r="H16" s="407"/>
      <c r="I16" s="407"/>
      <c r="J16" s="406"/>
      <c r="K16" s="407"/>
      <c r="L16" s="407"/>
      <c r="M16" s="406"/>
      <c r="N16" s="407"/>
      <c r="O16" s="407"/>
      <c r="P16" s="406"/>
      <c r="Q16" s="407"/>
      <c r="R16" s="407"/>
      <c r="S16" s="406"/>
      <c r="T16" s="407"/>
      <c r="U16" s="407"/>
      <c r="V16" s="406"/>
      <c r="W16" s="407"/>
      <c r="X16" s="407"/>
      <c r="Y16" s="406"/>
      <c r="Z16" s="407"/>
      <c r="AA16" s="407"/>
      <c r="AB16" s="406"/>
      <c r="AC16" s="407"/>
      <c r="AD16" s="407"/>
      <c r="AE16" s="406"/>
      <c r="AF16" s="407"/>
      <c r="AG16" s="407"/>
      <c r="AH16" s="406"/>
      <c r="AI16" s="407"/>
      <c r="AJ16" s="407"/>
      <c r="AK16" s="406"/>
      <c r="AL16" s="407"/>
      <c r="AM16" s="407"/>
      <c r="AN16" s="406"/>
      <c r="AO16" s="407"/>
      <c r="AP16" s="407"/>
      <c r="AQ16" s="406"/>
      <c r="AR16" s="407"/>
      <c r="AS16" s="407"/>
      <c r="AT16" s="406"/>
      <c r="AU16" s="407"/>
      <c r="AV16" s="407"/>
      <c r="AW16" s="406"/>
      <c r="AX16" s="407"/>
      <c r="AY16" s="407"/>
      <c r="AZ16" s="406"/>
      <c r="BA16" s="407"/>
      <c r="BB16" s="407"/>
      <c r="BC16" s="406"/>
      <c r="BD16" s="407"/>
      <c r="BE16" s="407"/>
      <c r="BF16" s="406"/>
      <c r="BG16" s="407"/>
      <c r="BH16" s="407"/>
      <c r="BI16" s="406"/>
      <c r="BJ16" s="407"/>
      <c r="BK16" s="407"/>
      <c r="BL16" s="406"/>
      <c r="BM16" s="407"/>
      <c r="BN16" s="407"/>
      <c r="BO16" s="406"/>
      <c r="BP16" s="407"/>
      <c r="BQ16" s="407"/>
      <c r="BR16" s="406"/>
      <c r="BS16" s="407"/>
      <c r="BT16" s="407"/>
      <c r="BU16" s="406"/>
      <c r="BV16" s="407"/>
      <c r="BW16" s="407"/>
      <c r="BX16" s="406"/>
      <c r="BY16" s="414"/>
      <c r="BZ16" s="414"/>
      <c r="CA16" s="406"/>
      <c r="CB16" s="414"/>
      <c r="CC16" s="414"/>
      <c r="CD16" s="406"/>
      <c r="CE16" s="414"/>
      <c r="CF16" s="414"/>
      <c r="CG16" s="406"/>
      <c r="CH16" s="414"/>
      <c r="CI16" s="414"/>
      <c r="CJ16" s="406"/>
      <c r="CK16" s="414"/>
      <c r="CL16" s="414"/>
      <c r="CM16" s="406"/>
      <c r="CN16" s="414"/>
      <c r="CO16" s="414"/>
      <c r="CP16" s="406"/>
      <c r="CQ16" s="414"/>
      <c r="CR16" s="414"/>
      <c r="CS16" s="406"/>
      <c r="CT16" s="414"/>
      <c r="CU16" s="414"/>
      <c r="CV16" s="406"/>
      <c r="CW16" s="414"/>
      <c r="CX16" s="414"/>
      <c r="CY16" s="406"/>
      <c r="CZ16" s="414"/>
      <c r="DA16" s="414"/>
      <c r="DB16" s="406"/>
      <c r="DC16" s="414"/>
      <c r="DD16" s="414"/>
      <c r="DE16" s="406"/>
      <c r="DF16" s="407"/>
      <c r="DG16" s="407"/>
      <c r="DH16" s="406"/>
      <c r="DI16" s="407"/>
      <c r="DJ16" s="414"/>
      <c r="DK16" s="406"/>
      <c r="DL16" s="407"/>
      <c r="DM16" s="407"/>
      <c r="DN16" s="406"/>
      <c r="DO16" s="407"/>
      <c r="DP16" s="407"/>
      <c r="DQ16" s="406"/>
      <c r="DR16" s="407"/>
      <c r="DS16" s="407"/>
      <c r="DT16" s="406"/>
      <c r="DU16" s="407"/>
      <c r="DV16" s="407"/>
      <c r="DW16" s="406"/>
      <c r="DX16" s="407"/>
      <c r="DY16" s="414"/>
      <c r="DZ16" s="406"/>
      <c r="EA16" s="414"/>
      <c r="EB16" s="414"/>
      <c r="EC16" s="406"/>
      <c r="ED16" s="414"/>
      <c r="EE16" s="414"/>
      <c r="EF16" s="406"/>
      <c r="EG16" s="414"/>
      <c r="EH16" s="414"/>
      <c r="EI16" s="406"/>
      <c r="EJ16" s="414"/>
      <c r="EK16" s="414"/>
      <c r="EL16" s="406"/>
      <c r="EM16" s="414"/>
      <c r="EN16" s="414"/>
      <c r="EO16" s="406"/>
      <c r="EP16" s="414"/>
      <c r="EQ16" s="414"/>
      <c r="ER16" s="406"/>
      <c r="ES16" s="414"/>
      <c r="ET16" s="414"/>
      <c r="EU16" s="406"/>
      <c r="EV16" s="414"/>
      <c r="EW16" s="414"/>
      <c r="EX16" s="406"/>
      <c r="EY16" s="414"/>
      <c r="EZ16" s="414"/>
      <c r="FA16" s="406"/>
      <c r="FB16" s="414"/>
      <c r="FC16" s="414"/>
      <c r="FD16" s="406"/>
      <c r="FE16" s="414"/>
      <c r="FF16" s="414"/>
      <c r="FG16" s="406"/>
      <c r="FH16" s="414"/>
      <c r="FI16" s="414"/>
      <c r="FJ16" s="406"/>
      <c r="FK16" s="414"/>
      <c r="FL16" s="414"/>
      <c r="FM16" s="406"/>
      <c r="FN16" s="414"/>
      <c r="FO16" s="414"/>
      <c r="FP16" s="406"/>
      <c r="FQ16" s="414"/>
      <c r="FR16" s="414"/>
      <c r="FS16" s="406"/>
      <c r="FT16" s="414"/>
      <c r="FU16" s="414"/>
      <c r="FV16" s="406"/>
      <c r="FW16" s="414"/>
      <c r="FX16" s="414"/>
      <c r="FY16" s="406"/>
      <c r="FZ16" s="414"/>
      <c r="GA16" s="414"/>
      <c r="GB16" s="406"/>
      <c r="GC16" s="414"/>
      <c r="GD16" s="414"/>
      <c r="GE16" s="406"/>
      <c r="GF16" s="414"/>
      <c r="GG16" s="414"/>
      <c r="GH16" s="406"/>
      <c r="GI16" s="414"/>
      <c r="GJ16" s="414"/>
      <c r="GK16" s="406"/>
      <c r="GL16" s="414"/>
      <c r="GM16" s="414"/>
      <c r="GN16" s="406"/>
      <c r="GO16" s="414"/>
      <c r="GP16" s="414"/>
      <c r="GQ16" s="406"/>
      <c r="GR16" s="414"/>
      <c r="GS16" s="414"/>
      <c r="GT16" s="406"/>
      <c r="GU16" s="414"/>
      <c r="GV16" s="414"/>
      <c r="GW16" s="406"/>
      <c r="GX16" s="414"/>
      <c r="GY16" s="414"/>
      <c r="GZ16" s="406"/>
      <c r="HA16" s="414"/>
      <c r="HB16" s="414"/>
      <c r="HC16" s="406"/>
      <c r="HD16" s="414">
        <v>100</v>
      </c>
      <c r="HE16" s="414"/>
      <c r="HF16" s="406">
        <f t="shared" si="69"/>
        <v>100</v>
      </c>
      <c r="HG16" s="414"/>
      <c r="HH16" s="414"/>
      <c r="HI16" s="406">
        <f t="shared" si="70"/>
        <v>100</v>
      </c>
      <c r="HJ16" s="414"/>
      <c r="HK16" s="414"/>
      <c r="HL16" s="406">
        <f t="shared" si="71"/>
        <v>100</v>
      </c>
      <c r="HM16" s="414"/>
      <c r="HN16" s="414"/>
      <c r="HO16" s="406">
        <f t="shared" si="104"/>
        <v>100</v>
      </c>
      <c r="HP16" s="407"/>
      <c r="HQ16" s="407"/>
      <c r="HR16" s="406">
        <f t="shared" si="72"/>
        <v>100</v>
      </c>
      <c r="HS16" s="414"/>
      <c r="HT16" s="414"/>
      <c r="HU16" s="406">
        <f t="shared" si="73"/>
        <v>100</v>
      </c>
      <c r="HV16" s="414"/>
      <c r="HW16" s="414"/>
      <c r="HX16" s="406">
        <f t="shared" si="74"/>
        <v>100</v>
      </c>
      <c r="HY16" s="414"/>
      <c r="HZ16" s="414"/>
      <c r="IA16" s="406">
        <f t="shared" si="75"/>
        <v>100</v>
      </c>
      <c r="IB16" s="414"/>
      <c r="IC16" s="414"/>
      <c r="ID16" s="406">
        <f t="shared" si="76"/>
        <v>100</v>
      </c>
      <c r="IE16" s="414"/>
      <c r="IF16" s="414"/>
      <c r="IG16" s="406">
        <f t="shared" si="77"/>
        <v>100</v>
      </c>
      <c r="IH16" s="414"/>
      <c r="II16" s="414"/>
      <c r="IJ16" s="406">
        <f t="shared" si="78"/>
        <v>100</v>
      </c>
      <c r="IK16" s="414"/>
      <c r="IL16" s="414"/>
      <c r="IM16" s="406">
        <f t="shared" si="79"/>
        <v>100</v>
      </c>
      <c r="IN16" s="414"/>
      <c r="IO16" s="414"/>
      <c r="IP16" s="406">
        <f t="shared" si="80"/>
        <v>100</v>
      </c>
      <c r="IQ16" s="414"/>
      <c r="IR16" s="414"/>
      <c r="IS16" s="406">
        <f t="shared" si="81"/>
        <v>100</v>
      </c>
      <c r="IT16" s="414"/>
      <c r="IU16" s="414"/>
      <c r="IV16" s="406">
        <f t="shared" si="82"/>
        <v>100</v>
      </c>
      <c r="IW16" s="414"/>
      <c r="IX16" s="414"/>
      <c r="IY16" s="406">
        <f t="shared" si="83"/>
        <v>100</v>
      </c>
      <c r="IZ16" s="414"/>
      <c r="JA16" s="414"/>
      <c r="JB16" s="406">
        <f t="shared" si="84"/>
        <v>100</v>
      </c>
      <c r="JC16" s="414"/>
      <c r="JD16" s="414"/>
      <c r="JE16" s="406">
        <f t="shared" si="85"/>
        <v>100</v>
      </c>
      <c r="JF16" s="414"/>
      <c r="JG16" s="414"/>
      <c r="JH16" s="406">
        <f t="shared" si="86"/>
        <v>100</v>
      </c>
      <c r="JI16" s="414"/>
      <c r="JJ16" s="414"/>
      <c r="JK16" s="406">
        <f t="shared" si="87"/>
        <v>100</v>
      </c>
      <c r="JL16" s="414"/>
      <c r="JM16" s="414"/>
      <c r="JN16" s="406">
        <f t="shared" si="88"/>
        <v>100</v>
      </c>
      <c r="JO16" s="414"/>
      <c r="JP16" s="414"/>
      <c r="JQ16" s="406">
        <f t="shared" si="89"/>
        <v>100</v>
      </c>
      <c r="JR16" s="414"/>
      <c r="JS16" s="414"/>
      <c r="JT16" s="406">
        <f t="shared" si="90"/>
        <v>100</v>
      </c>
      <c r="JU16" s="414"/>
      <c r="JV16" s="414"/>
      <c r="JW16" s="406">
        <f t="shared" si="91"/>
        <v>100</v>
      </c>
      <c r="JX16" s="414"/>
      <c r="JY16" s="414"/>
      <c r="JZ16" s="406">
        <f t="shared" si="92"/>
        <v>100</v>
      </c>
      <c r="KA16" s="414"/>
      <c r="KB16" s="414"/>
      <c r="KC16" s="406">
        <f t="shared" si="93"/>
        <v>100</v>
      </c>
      <c r="KD16" s="414"/>
      <c r="KE16" s="414"/>
      <c r="KF16" s="406">
        <f t="shared" si="94"/>
        <v>100</v>
      </c>
      <c r="KG16" s="414"/>
      <c r="KH16" s="414"/>
      <c r="KI16" s="406">
        <f t="shared" si="95"/>
        <v>100</v>
      </c>
      <c r="KJ16" s="414"/>
      <c r="KK16" s="414"/>
      <c r="KL16" s="406">
        <f t="shared" si="96"/>
        <v>100</v>
      </c>
      <c r="KM16" s="414"/>
      <c r="KN16" s="414"/>
      <c r="KO16" s="406">
        <f t="shared" si="97"/>
        <v>100</v>
      </c>
      <c r="KP16" s="414"/>
      <c r="KQ16" s="414"/>
      <c r="KR16" s="406">
        <f t="shared" si="98"/>
        <v>100</v>
      </c>
      <c r="KS16" s="414"/>
      <c r="KT16" s="414"/>
      <c r="KU16" s="406">
        <f t="shared" si="99"/>
        <v>100</v>
      </c>
      <c r="KV16" s="414"/>
      <c r="KW16" s="414"/>
      <c r="KX16" s="408">
        <f t="shared" si="100"/>
        <v>100</v>
      </c>
      <c r="KY16" s="137"/>
      <c r="KZ16" s="137"/>
      <c r="LA16" s="408">
        <f t="shared" si="101"/>
        <v>100</v>
      </c>
      <c r="LB16" s="137"/>
      <c r="LC16" s="137"/>
      <c r="LD16" s="408">
        <f t="shared" si="102"/>
        <v>100</v>
      </c>
      <c r="LE16" s="137"/>
      <c r="LF16" s="137"/>
      <c r="LG16" s="408">
        <f t="shared" si="103"/>
        <v>100</v>
      </c>
      <c r="LH16" s="137"/>
      <c r="LI16" s="137"/>
      <c r="LJ16" s="408">
        <f t="shared" si="105"/>
        <v>100</v>
      </c>
      <c r="LK16" s="137"/>
      <c r="LL16" s="137"/>
      <c r="LM16" s="408">
        <f t="shared" si="106"/>
        <v>100</v>
      </c>
      <c r="LN16" s="137"/>
      <c r="LO16" s="137"/>
      <c r="LP16" s="408">
        <f t="shared" si="107"/>
        <v>100</v>
      </c>
      <c r="LQ16" s="137"/>
      <c r="LR16" s="137"/>
      <c r="LS16" s="408">
        <f t="shared" si="108"/>
        <v>100</v>
      </c>
      <c r="LT16" s="137"/>
      <c r="LU16" s="137"/>
      <c r="LV16" s="408">
        <f t="shared" si="109"/>
        <v>100</v>
      </c>
      <c r="LW16" s="137"/>
      <c r="LX16" s="137"/>
      <c r="LY16" s="408">
        <f t="shared" si="110"/>
        <v>100</v>
      </c>
      <c r="LZ16" s="137"/>
      <c r="MA16" s="137"/>
      <c r="MB16" s="408">
        <f t="shared" si="111"/>
        <v>100</v>
      </c>
      <c r="MC16" s="137"/>
      <c r="MD16" s="137"/>
      <c r="ME16" s="408">
        <f t="shared" si="112"/>
        <v>100</v>
      </c>
      <c r="MF16" s="137"/>
      <c r="MG16" s="137"/>
      <c r="MH16" s="408">
        <f t="shared" si="113"/>
        <v>100</v>
      </c>
      <c r="MI16" s="137"/>
      <c r="MJ16" s="137"/>
      <c r="MK16" s="408">
        <f t="shared" si="114"/>
        <v>100</v>
      </c>
      <c r="ML16" s="137"/>
      <c r="MM16" s="137"/>
      <c r="MN16" s="408">
        <f t="shared" si="115"/>
        <v>100</v>
      </c>
      <c r="MO16" s="137"/>
      <c r="MP16" s="137"/>
      <c r="MQ16" s="408">
        <f t="shared" si="116"/>
        <v>100</v>
      </c>
      <c r="MR16" s="137"/>
      <c r="MS16" s="137"/>
      <c r="MT16" s="408">
        <f t="shared" si="117"/>
        <v>100</v>
      </c>
      <c r="MU16" s="137"/>
      <c r="MV16" s="137"/>
      <c r="MW16" s="408">
        <f t="shared" si="118"/>
        <v>100</v>
      </c>
      <c r="MX16" s="137"/>
      <c r="MY16" s="137"/>
      <c r="MZ16" s="408">
        <f t="shared" si="119"/>
        <v>100</v>
      </c>
      <c r="NA16" s="137"/>
      <c r="NB16" s="137"/>
      <c r="NC16" s="408">
        <f t="shared" si="120"/>
        <v>100</v>
      </c>
      <c r="ND16" s="137"/>
      <c r="NE16" s="137"/>
      <c r="NF16" s="408">
        <f t="shared" si="121"/>
        <v>100</v>
      </c>
      <c r="NG16" s="137"/>
      <c r="NH16" s="137"/>
      <c r="NI16" s="408">
        <f t="shared" si="122"/>
        <v>100</v>
      </c>
      <c r="NJ16" s="137"/>
      <c r="NK16" s="137"/>
      <c r="NL16" s="410">
        <f t="shared" si="123"/>
        <v>100</v>
      </c>
      <c r="NM16" s="137"/>
      <c r="NN16" s="137"/>
      <c r="NO16" s="408">
        <f t="shared" si="124"/>
        <v>100</v>
      </c>
      <c r="NP16" s="137"/>
      <c r="NQ16" s="137"/>
      <c r="NR16" s="408">
        <f t="shared" si="125"/>
        <v>100</v>
      </c>
      <c r="NS16" s="137"/>
      <c r="NT16" s="137"/>
      <c r="NU16" s="408">
        <f t="shared" si="126"/>
        <v>100</v>
      </c>
      <c r="NV16" s="137"/>
      <c r="NW16" s="137"/>
      <c r="NX16" s="408">
        <f t="shared" si="127"/>
        <v>100</v>
      </c>
      <c r="NY16" s="137"/>
      <c r="NZ16" s="137"/>
      <c r="OA16" s="408">
        <f t="shared" si="128"/>
        <v>100</v>
      </c>
      <c r="OB16" s="137"/>
      <c r="OC16" s="137"/>
      <c r="OD16" s="408">
        <f t="shared" si="129"/>
        <v>100</v>
      </c>
      <c r="OE16" s="137"/>
      <c r="OF16" s="137"/>
      <c r="OG16" s="408">
        <f t="shared" si="130"/>
        <v>100</v>
      </c>
      <c r="OH16" s="137"/>
      <c r="OI16" s="137"/>
      <c r="OJ16" s="408">
        <f t="shared" si="131"/>
        <v>100</v>
      </c>
      <c r="OK16" s="137"/>
      <c r="OL16" s="137"/>
      <c r="OM16" s="408">
        <f t="shared" si="132"/>
        <v>100</v>
      </c>
      <c r="ON16" s="137"/>
      <c r="OO16" s="137"/>
      <c r="OP16" s="408">
        <f t="shared" si="133"/>
        <v>100</v>
      </c>
      <c r="OQ16" s="137"/>
      <c r="OR16" s="137"/>
      <c r="OS16" s="408">
        <f t="shared" si="134"/>
        <v>100</v>
      </c>
      <c r="OT16" s="137"/>
      <c r="OU16" s="137"/>
      <c r="OV16" s="408">
        <f t="shared" si="135"/>
        <v>100</v>
      </c>
      <c r="OW16" s="137"/>
      <c r="OX16" s="137"/>
      <c r="OY16" s="408">
        <f t="shared" si="136"/>
        <v>100</v>
      </c>
      <c r="OZ16" s="137"/>
      <c r="PA16" s="137"/>
      <c r="PB16" s="408">
        <f t="shared" si="137"/>
        <v>100</v>
      </c>
      <c r="PC16" s="137"/>
      <c r="PD16" s="137"/>
      <c r="PE16" s="408">
        <f t="shared" si="138"/>
        <v>100</v>
      </c>
      <c r="PF16" s="137"/>
      <c r="PG16" s="137"/>
      <c r="PH16" s="408">
        <f t="shared" si="139"/>
        <v>100</v>
      </c>
      <c r="PI16" s="137"/>
      <c r="PJ16" s="137"/>
      <c r="PK16" s="408">
        <f t="shared" si="140"/>
        <v>100</v>
      </c>
      <c r="PL16" s="137"/>
      <c r="PM16" s="137"/>
      <c r="PN16" s="408">
        <f t="shared" si="141"/>
        <v>100</v>
      </c>
      <c r="PO16" s="137"/>
      <c r="PP16" s="137"/>
      <c r="PQ16" s="408">
        <f t="shared" si="142"/>
        <v>100</v>
      </c>
      <c r="PR16" s="137"/>
      <c r="PS16" s="137"/>
      <c r="PT16" s="408">
        <f t="shared" si="143"/>
        <v>100</v>
      </c>
      <c r="PU16" s="137"/>
      <c r="PV16" s="137"/>
      <c r="PW16" s="408">
        <f t="shared" si="144"/>
        <v>100</v>
      </c>
      <c r="PX16" s="137"/>
      <c r="PY16" s="137"/>
      <c r="PZ16" s="408">
        <f t="shared" si="145"/>
        <v>100</v>
      </c>
      <c r="QA16" s="137"/>
      <c r="QB16" s="137"/>
      <c r="QC16" s="408">
        <f t="shared" si="146"/>
        <v>100</v>
      </c>
      <c r="QD16" s="137"/>
      <c r="QE16" s="137"/>
      <c r="QF16" s="408">
        <f t="shared" si="147"/>
        <v>100</v>
      </c>
      <c r="QG16" s="137"/>
      <c r="QH16" s="137"/>
      <c r="QI16" s="408">
        <f t="shared" si="148"/>
        <v>100</v>
      </c>
      <c r="QJ16" s="411">
        <f t="shared" si="149"/>
        <v>0</v>
      </c>
      <c r="QK16" s="412">
        <f t="shared" si="150"/>
        <v>0</v>
      </c>
      <c r="QL16" s="402"/>
      <c r="QM16" s="411">
        <f t="shared" si="151"/>
        <v>0</v>
      </c>
      <c r="QN16" s="412">
        <f t="shared" si="152"/>
        <v>0</v>
      </c>
      <c r="QO16" s="391"/>
      <c r="QP16" s="411">
        <f t="shared" si="153"/>
        <v>0</v>
      </c>
      <c r="QQ16" s="412">
        <f t="shared" si="154"/>
        <v>0</v>
      </c>
      <c r="QR16" s="391"/>
      <c r="QS16" s="411">
        <f t="shared" si="155"/>
        <v>0</v>
      </c>
      <c r="QT16" s="412">
        <f t="shared" si="156"/>
        <v>0</v>
      </c>
    </row>
    <row r="17" spans="1:488" s="385" customFormat="1" hidden="1" x14ac:dyDescent="0.25">
      <c r="A17" s="403">
        <v>13</v>
      </c>
      <c r="B17" s="404" t="s">
        <v>455</v>
      </c>
      <c r="C17" s="405" t="s">
        <v>452</v>
      </c>
      <c r="D17" s="406">
        <v>5</v>
      </c>
      <c r="E17" s="407"/>
      <c r="F17" s="407"/>
      <c r="G17" s="406">
        <f>+D17+E17-F17</f>
        <v>5</v>
      </c>
      <c r="H17" s="407"/>
      <c r="I17" s="407"/>
      <c r="J17" s="406">
        <f>+G17+H17-I17</f>
        <v>5</v>
      </c>
      <c r="K17" s="407"/>
      <c r="L17" s="407"/>
      <c r="M17" s="406">
        <f>+J17+K17-L17</f>
        <v>5</v>
      </c>
      <c r="N17" s="407"/>
      <c r="O17" s="407"/>
      <c r="P17" s="406">
        <f>+M17+N17-O17</f>
        <v>5</v>
      </c>
      <c r="Q17" s="407"/>
      <c r="R17" s="407"/>
      <c r="S17" s="406">
        <f>+P17+Q17-R17</f>
        <v>5</v>
      </c>
      <c r="T17" s="407"/>
      <c r="U17" s="407"/>
      <c r="V17" s="406">
        <f>+S17+T17-U17</f>
        <v>5</v>
      </c>
      <c r="W17" s="407"/>
      <c r="X17" s="407"/>
      <c r="Y17" s="406">
        <f>+V17+W17-X17</f>
        <v>5</v>
      </c>
      <c r="Z17" s="407"/>
      <c r="AA17" s="407"/>
      <c r="AB17" s="406">
        <f>+Y17+Z17-AA17</f>
        <v>5</v>
      </c>
      <c r="AC17" s="407"/>
      <c r="AD17" s="407"/>
      <c r="AE17" s="406">
        <f>+AB17+AC17-AD17</f>
        <v>5</v>
      </c>
      <c r="AF17" s="407"/>
      <c r="AG17" s="407"/>
      <c r="AH17" s="406">
        <f>+AE17+AF17-AG17</f>
        <v>5</v>
      </c>
      <c r="AI17" s="407"/>
      <c r="AJ17" s="407"/>
      <c r="AK17" s="406">
        <f>AH17+AI17-AJ17</f>
        <v>5</v>
      </c>
      <c r="AL17" s="407"/>
      <c r="AM17" s="407"/>
      <c r="AN17" s="406">
        <f>AK17+AL17-AM17</f>
        <v>5</v>
      </c>
      <c r="AO17" s="407"/>
      <c r="AP17" s="407"/>
      <c r="AQ17" s="406">
        <f>AN17+AO17-AP17</f>
        <v>5</v>
      </c>
      <c r="AR17" s="407"/>
      <c r="AS17" s="407"/>
      <c r="AT17" s="406">
        <f>AQ17+AR17-AS17</f>
        <v>5</v>
      </c>
      <c r="AU17" s="407"/>
      <c r="AV17" s="407">
        <v>2</v>
      </c>
      <c r="AW17" s="406">
        <f>AT17+AU17-AV17</f>
        <v>3</v>
      </c>
      <c r="AX17" s="407"/>
      <c r="AY17" s="407"/>
      <c r="AZ17" s="406">
        <f>AW17+AX17-AY17</f>
        <v>3</v>
      </c>
      <c r="BA17" s="407"/>
      <c r="BB17" s="407"/>
      <c r="BC17" s="406">
        <f>+AZ17+BA17-BB17</f>
        <v>3</v>
      </c>
      <c r="BD17" s="407"/>
      <c r="BE17" s="407"/>
      <c r="BF17" s="406">
        <f>BC17+BD17-BE17</f>
        <v>3</v>
      </c>
      <c r="BG17" s="407"/>
      <c r="BH17" s="407"/>
      <c r="BI17" s="406">
        <f>BF17+BG17-BH17</f>
        <v>3</v>
      </c>
      <c r="BJ17" s="407"/>
      <c r="BK17" s="407"/>
      <c r="BL17" s="406">
        <f>BI17+BJ17-BK17</f>
        <v>3</v>
      </c>
      <c r="BM17" s="407"/>
      <c r="BN17" s="407"/>
      <c r="BO17" s="406">
        <f>BL17+BM17-BN17</f>
        <v>3</v>
      </c>
      <c r="BP17" s="407"/>
      <c r="BQ17" s="407"/>
      <c r="BR17" s="406">
        <f>+BO17+BP17-BQ17</f>
        <v>3</v>
      </c>
      <c r="BS17" s="407"/>
      <c r="BT17" s="407"/>
      <c r="BU17" s="406">
        <f>BR17+BS17-BT17</f>
        <v>3</v>
      </c>
      <c r="BV17" s="407"/>
      <c r="BW17" s="407"/>
      <c r="BX17" s="406">
        <f>BU17+BV17-BW17</f>
        <v>3</v>
      </c>
      <c r="BY17" s="407"/>
      <c r="BZ17" s="407"/>
      <c r="CA17" s="406">
        <f>BX17+BY17-BZ17</f>
        <v>3</v>
      </c>
      <c r="CB17" s="407"/>
      <c r="CC17" s="407"/>
      <c r="CD17" s="406">
        <f>CA17+CB17-CC17</f>
        <v>3</v>
      </c>
      <c r="CE17" s="407"/>
      <c r="CF17" s="407"/>
      <c r="CG17" s="406">
        <f>CD17+CE17-CF17</f>
        <v>3</v>
      </c>
      <c r="CH17" s="407"/>
      <c r="CI17" s="407"/>
      <c r="CJ17" s="406">
        <f>CG17+CH17-CI17</f>
        <v>3</v>
      </c>
      <c r="CK17" s="407"/>
      <c r="CL17" s="407"/>
      <c r="CM17" s="406">
        <f>CJ17+CK17-CL17</f>
        <v>3</v>
      </c>
      <c r="CN17" s="407"/>
      <c r="CO17" s="407"/>
      <c r="CP17" s="406">
        <f>CM17+CN17-CO17</f>
        <v>3</v>
      </c>
      <c r="CQ17" s="407"/>
      <c r="CR17" s="407"/>
      <c r="CS17" s="406">
        <f>+CP17+CQ17-CR17</f>
        <v>3</v>
      </c>
      <c r="CT17" s="407"/>
      <c r="CU17" s="407"/>
      <c r="CV17" s="406">
        <f>CP17+CT17-CU17</f>
        <v>3</v>
      </c>
      <c r="CW17" s="407"/>
      <c r="CX17" s="407"/>
      <c r="CY17" s="406">
        <f>CV17+CW17-CX17</f>
        <v>3</v>
      </c>
      <c r="CZ17" s="407"/>
      <c r="DA17" s="407"/>
      <c r="DB17" s="406">
        <f>CY17+CZ17-DA17</f>
        <v>3</v>
      </c>
      <c r="DC17" s="407"/>
      <c r="DD17" s="407"/>
      <c r="DE17" s="406">
        <f>DB17+DC17-DD17</f>
        <v>3</v>
      </c>
      <c r="DF17" s="407"/>
      <c r="DG17" s="407"/>
      <c r="DH17" s="406">
        <f>DE17+DF17-DG17</f>
        <v>3</v>
      </c>
      <c r="DI17" s="407"/>
      <c r="DJ17" s="407"/>
      <c r="DK17" s="406">
        <f>DH17+DI17-DJ17</f>
        <v>3</v>
      </c>
      <c r="DL17" s="407"/>
      <c r="DM17" s="407"/>
      <c r="DN17" s="406">
        <f>+DK17+DL17-DM17</f>
        <v>3</v>
      </c>
      <c r="DO17" s="407"/>
      <c r="DP17" s="407"/>
      <c r="DQ17" s="406">
        <f>+DN17+DO17-DP17</f>
        <v>3</v>
      </c>
      <c r="DR17" s="407"/>
      <c r="DS17" s="407"/>
      <c r="DT17" s="406">
        <f>DQ17+DR17-DS17</f>
        <v>3</v>
      </c>
      <c r="DU17" s="407"/>
      <c r="DV17" s="407"/>
      <c r="DW17" s="406">
        <f>DT17+DU17-DV17</f>
        <v>3</v>
      </c>
      <c r="DX17" s="407"/>
      <c r="DY17" s="407"/>
      <c r="DZ17" s="406">
        <f>DW17+DX17-DY17</f>
        <v>3</v>
      </c>
      <c r="EA17" s="407"/>
      <c r="EB17" s="407"/>
      <c r="EC17" s="406">
        <f>DZ17+EA17-EB17</f>
        <v>3</v>
      </c>
      <c r="ED17" s="407"/>
      <c r="EE17" s="407"/>
      <c r="EF17" s="406">
        <f>EC17+ED17-EE17</f>
        <v>3</v>
      </c>
      <c r="EG17" s="407"/>
      <c r="EH17" s="407"/>
      <c r="EI17" s="406">
        <f>+EF17+EG17-EH17</f>
        <v>3</v>
      </c>
      <c r="EJ17" s="407"/>
      <c r="EK17" s="407"/>
      <c r="EL17" s="406">
        <f>EI17+EJ17-EK17</f>
        <v>3</v>
      </c>
      <c r="EM17" s="407"/>
      <c r="EN17" s="407"/>
      <c r="EO17" s="406">
        <f>+EL17+EM17-EN17</f>
        <v>3</v>
      </c>
      <c r="EP17" s="407"/>
      <c r="EQ17" s="407"/>
      <c r="ER17" s="406">
        <f>EO17+EP17-EQ17</f>
        <v>3</v>
      </c>
      <c r="ES17" s="407"/>
      <c r="ET17" s="407"/>
      <c r="EU17" s="406">
        <f>ER17+ES17-ET17</f>
        <v>3</v>
      </c>
      <c r="EV17" s="407"/>
      <c r="EW17" s="407"/>
      <c r="EX17" s="406">
        <f>+EU17+EV17-EW17</f>
        <v>3</v>
      </c>
      <c r="EY17" s="407"/>
      <c r="EZ17" s="407"/>
      <c r="FA17" s="406">
        <f>EX17+EY17-EZ17</f>
        <v>3</v>
      </c>
      <c r="FB17" s="407"/>
      <c r="FC17" s="407"/>
      <c r="FD17" s="406">
        <f>+FA17+FB17-FC17</f>
        <v>3</v>
      </c>
      <c r="FE17" s="407"/>
      <c r="FF17" s="407"/>
      <c r="FG17" s="406">
        <f>+FD17+FE17-FF17</f>
        <v>3</v>
      </c>
      <c r="FH17" s="407"/>
      <c r="FI17" s="407"/>
      <c r="FJ17" s="406">
        <f>+FG17+FH17-FI17</f>
        <v>3</v>
      </c>
      <c r="FK17" s="407"/>
      <c r="FL17" s="407"/>
      <c r="FM17" s="406">
        <f>+FJ17+FK17-FL17</f>
        <v>3</v>
      </c>
      <c r="FN17" s="407"/>
      <c r="FO17" s="407"/>
      <c r="FP17" s="406">
        <f>FM17+FN17-FO17</f>
        <v>3</v>
      </c>
      <c r="FQ17" s="407"/>
      <c r="FR17" s="407"/>
      <c r="FS17" s="406">
        <f>+FP17+FQ17-FR17</f>
        <v>3</v>
      </c>
      <c r="FT17" s="407"/>
      <c r="FU17" s="407"/>
      <c r="FV17" s="406">
        <f>+FS17+FT17-FU17</f>
        <v>3</v>
      </c>
      <c r="FW17" s="407"/>
      <c r="FX17" s="407"/>
      <c r="FY17" s="406">
        <f>+FV17+FW17-FX17</f>
        <v>3</v>
      </c>
      <c r="FZ17" s="407"/>
      <c r="GA17" s="407"/>
      <c r="GB17" s="406">
        <f>FY17+FZ17-GA17</f>
        <v>3</v>
      </c>
      <c r="GC17" s="407"/>
      <c r="GD17" s="407"/>
      <c r="GE17" s="406">
        <f>GB17+GC17-GD17</f>
        <v>3</v>
      </c>
      <c r="GF17" s="407"/>
      <c r="GG17" s="407"/>
      <c r="GH17" s="406">
        <f>GE17+GF17-GG17</f>
        <v>3</v>
      </c>
      <c r="GI17" s="407"/>
      <c r="GJ17" s="407"/>
      <c r="GK17" s="406">
        <f>+GH17+GI17-GJ17</f>
        <v>3</v>
      </c>
      <c r="GL17" s="407"/>
      <c r="GM17" s="407"/>
      <c r="GN17" s="406">
        <f>GK17+GL17-GM17</f>
        <v>3</v>
      </c>
      <c r="GO17" s="407"/>
      <c r="GP17" s="407"/>
      <c r="GQ17" s="406">
        <f>GN17+GO17-GP17</f>
        <v>3</v>
      </c>
      <c r="GR17" s="407"/>
      <c r="GS17" s="407"/>
      <c r="GT17" s="406">
        <f>GQ17+GR17-GS17</f>
        <v>3</v>
      </c>
      <c r="GU17" s="407"/>
      <c r="GV17" s="407"/>
      <c r="GW17" s="406">
        <f>GT17+GU17-GV17</f>
        <v>3</v>
      </c>
      <c r="GX17" s="407"/>
      <c r="GY17" s="407"/>
      <c r="GZ17" s="406">
        <f>+GW17+GX17-GY17</f>
        <v>3</v>
      </c>
      <c r="HA17" s="407"/>
      <c r="HB17" s="407"/>
      <c r="HC17" s="406">
        <f>GZ17+HA17-HB17</f>
        <v>3</v>
      </c>
      <c r="HD17" s="407"/>
      <c r="HE17" s="407"/>
      <c r="HF17" s="406">
        <f t="shared" si="69"/>
        <v>3</v>
      </c>
      <c r="HG17" s="407"/>
      <c r="HH17" s="407"/>
      <c r="HI17" s="406">
        <f t="shared" si="70"/>
        <v>3</v>
      </c>
      <c r="HJ17" s="407"/>
      <c r="HK17" s="407"/>
      <c r="HL17" s="406">
        <f t="shared" si="71"/>
        <v>3</v>
      </c>
      <c r="HM17" s="407"/>
      <c r="HN17" s="407"/>
      <c r="HO17" s="406">
        <f t="shared" si="104"/>
        <v>3</v>
      </c>
      <c r="HP17" s="407"/>
      <c r="HQ17" s="407"/>
      <c r="HR17" s="406">
        <f t="shared" si="72"/>
        <v>3</v>
      </c>
      <c r="HS17" s="407"/>
      <c r="HT17" s="407"/>
      <c r="HU17" s="406">
        <f t="shared" si="73"/>
        <v>3</v>
      </c>
      <c r="HV17" s="407"/>
      <c r="HW17" s="407"/>
      <c r="HX17" s="406">
        <f t="shared" si="74"/>
        <v>3</v>
      </c>
      <c r="HY17" s="407"/>
      <c r="HZ17" s="407"/>
      <c r="IA17" s="406">
        <f t="shared" si="75"/>
        <v>3</v>
      </c>
      <c r="IB17" s="407"/>
      <c r="IC17" s="407"/>
      <c r="ID17" s="406">
        <f t="shared" si="76"/>
        <v>3</v>
      </c>
      <c r="IE17" s="407"/>
      <c r="IF17" s="407"/>
      <c r="IG17" s="406">
        <f t="shared" si="77"/>
        <v>3</v>
      </c>
      <c r="IH17" s="407"/>
      <c r="II17" s="407"/>
      <c r="IJ17" s="406">
        <f t="shared" si="78"/>
        <v>3</v>
      </c>
      <c r="IK17" s="407"/>
      <c r="IL17" s="407"/>
      <c r="IM17" s="406">
        <f t="shared" si="79"/>
        <v>3</v>
      </c>
      <c r="IN17" s="407"/>
      <c r="IO17" s="407"/>
      <c r="IP17" s="406">
        <f t="shared" si="80"/>
        <v>3</v>
      </c>
      <c r="IQ17" s="407"/>
      <c r="IR17" s="407"/>
      <c r="IS17" s="406">
        <f t="shared" si="81"/>
        <v>3</v>
      </c>
      <c r="IT17" s="407"/>
      <c r="IU17" s="407"/>
      <c r="IV17" s="406">
        <f t="shared" si="82"/>
        <v>3</v>
      </c>
      <c r="IW17" s="407"/>
      <c r="IX17" s="407"/>
      <c r="IY17" s="406">
        <f t="shared" si="83"/>
        <v>3</v>
      </c>
      <c r="IZ17" s="407"/>
      <c r="JA17" s="407"/>
      <c r="JB17" s="406">
        <f t="shared" si="84"/>
        <v>3</v>
      </c>
      <c r="JC17" s="407"/>
      <c r="JD17" s="407"/>
      <c r="JE17" s="406">
        <f t="shared" si="85"/>
        <v>3</v>
      </c>
      <c r="JF17" s="407"/>
      <c r="JG17" s="407"/>
      <c r="JH17" s="406">
        <f t="shared" si="86"/>
        <v>3</v>
      </c>
      <c r="JI17" s="407"/>
      <c r="JJ17" s="407"/>
      <c r="JK17" s="406">
        <f t="shared" si="87"/>
        <v>3</v>
      </c>
      <c r="JL17" s="407"/>
      <c r="JM17" s="407"/>
      <c r="JN17" s="406">
        <f t="shared" si="88"/>
        <v>3</v>
      </c>
      <c r="JO17" s="407"/>
      <c r="JP17" s="407"/>
      <c r="JQ17" s="406">
        <f t="shared" si="89"/>
        <v>3</v>
      </c>
      <c r="JR17" s="407"/>
      <c r="JS17" s="407"/>
      <c r="JT17" s="406">
        <f t="shared" si="90"/>
        <v>3</v>
      </c>
      <c r="JU17" s="407"/>
      <c r="JV17" s="407"/>
      <c r="JW17" s="406">
        <f t="shared" si="91"/>
        <v>3</v>
      </c>
      <c r="JX17" s="407"/>
      <c r="JY17" s="407"/>
      <c r="JZ17" s="406">
        <f t="shared" si="92"/>
        <v>3</v>
      </c>
      <c r="KA17" s="407"/>
      <c r="KB17" s="407"/>
      <c r="KC17" s="406">
        <f t="shared" si="93"/>
        <v>3</v>
      </c>
      <c r="KD17" s="407"/>
      <c r="KE17" s="407"/>
      <c r="KF17" s="406">
        <f t="shared" si="94"/>
        <v>3</v>
      </c>
      <c r="KG17" s="407"/>
      <c r="KH17" s="407"/>
      <c r="KI17" s="406">
        <f t="shared" si="95"/>
        <v>3</v>
      </c>
      <c r="KJ17" s="407"/>
      <c r="KK17" s="407"/>
      <c r="KL17" s="406">
        <f t="shared" si="96"/>
        <v>3</v>
      </c>
      <c r="KM17" s="407"/>
      <c r="KN17" s="407"/>
      <c r="KO17" s="406">
        <f t="shared" si="97"/>
        <v>3</v>
      </c>
      <c r="KP17" s="407"/>
      <c r="KQ17" s="407"/>
      <c r="KR17" s="406">
        <f t="shared" si="98"/>
        <v>3</v>
      </c>
      <c r="KS17" s="407"/>
      <c r="KT17" s="407">
        <v>1</v>
      </c>
      <c r="KU17" s="406">
        <f t="shared" si="99"/>
        <v>2</v>
      </c>
      <c r="KV17" s="407"/>
      <c r="KW17" s="407"/>
      <c r="KX17" s="408">
        <f t="shared" si="100"/>
        <v>2</v>
      </c>
      <c r="KY17" s="409"/>
      <c r="KZ17" s="409"/>
      <c r="LA17" s="408">
        <f t="shared" si="101"/>
        <v>2</v>
      </c>
      <c r="LB17" s="409"/>
      <c r="LC17" s="409"/>
      <c r="LD17" s="408">
        <f t="shared" si="102"/>
        <v>2</v>
      </c>
      <c r="LE17" s="409"/>
      <c r="LF17" s="409"/>
      <c r="LG17" s="408">
        <f t="shared" si="103"/>
        <v>2</v>
      </c>
      <c r="LH17" s="409"/>
      <c r="LI17" s="409"/>
      <c r="LJ17" s="408">
        <f t="shared" si="105"/>
        <v>2</v>
      </c>
      <c r="LK17" s="409"/>
      <c r="LL17" s="409"/>
      <c r="LM17" s="408">
        <f t="shared" si="106"/>
        <v>2</v>
      </c>
      <c r="LN17" s="409"/>
      <c r="LO17" s="409"/>
      <c r="LP17" s="408">
        <f t="shared" si="107"/>
        <v>2</v>
      </c>
      <c r="LQ17" s="409"/>
      <c r="LR17" s="409"/>
      <c r="LS17" s="408">
        <f t="shared" si="108"/>
        <v>2</v>
      </c>
      <c r="LT17" s="409"/>
      <c r="LU17" s="409"/>
      <c r="LV17" s="408">
        <f t="shared" si="109"/>
        <v>2</v>
      </c>
      <c r="LW17" s="409"/>
      <c r="LX17" s="409"/>
      <c r="LY17" s="408">
        <f t="shared" si="110"/>
        <v>2</v>
      </c>
      <c r="LZ17" s="409"/>
      <c r="MA17" s="409"/>
      <c r="MB17" s="408">
        <f t="shared" si="111"/>
        <v>2</v>
      </c>
      <c r="MC17" s="409"/>
      <c r="MD17" s="409"/>
      <c r="ME17" s="408">
        <f t="shared" si="112"/>
        <v>2</v>
      </c>
      <c r="MF17" s="409"/>
      <c r="MG17" s="409"/>
      <c r="MH17" s="408">
        <f t="shared" si="113"/>
        <v>2</v>
      </c>
      <c r="MI17" s="409"/>
      <c r="MJ17" s="409"/>
      <c r="MK17" s="408">
        <f t="shared" si="114"/>
        <v>2</v>
      </c>
      <c r="ML17" s="409"/>
      <c r="MM17" s="409"/>
      <c r="MN17" s="408">
        <f t="shared" si="115"/>
        <v>2</v>
      </c>
      <c r="MO17" s="409"/>
      <c r="MP17" s="409"/>
      <c r="MQ17" s="408">
        <f t="shared" si="116"/>
        <v>2</v>
      </c>
      <c r="MR17" s="409"/>
      <c r="MS17" s="409"/>
      <c r="MT17" s="408">
        <f t="shared" si="117"/>
        <v>2</v>
      </c>
      <c r="MU17" s="409"/>
      <c r="MV17" s="409"/>
      <c r="MW17" s="408">
        <f t="shared" si="118"/>
        <v>2</v>
      </c>
      <c r="MX17" s="409"/>
      <c r="MY17" s="409"/>
      <c r="MZ17" s="408">
        <f t="shared" si="119"/>
        <v>2</v>
      </c>
      <c r="NA17" s="409"/>
      <c r="NB17" s="409"/>
      <c r="NC17" s="408">
        <f t="shared" si="120"/>
        <v>2</v>
      </c>
      <c r="ND17" s="409"/>
      <c r="NE17" s="409"/>
      <c r="NF17" s="408">
        <f t="shared" si="121"/>
        <v>2</v>
      </c>
      <c r="NG17" s="409"/>
      <c r="NH17" s="409"/>
      <c r="NI17" s="408">
        <f t="shared" si="122"/>
        <v>2</v>
      </c>
      <c r="NJ17" s="409"/>
      <c r="NK17" s="409"/>
      <c r="NL17" s="410">
        <f t="shared" si="123"/>
        <v>2</v>
      </c>
      <c r="NM17" s="409"/>
      <c r="NN17" s="409"/>
      <c r="NO17" s="408">
        <f t="shared" si="124"/>
        <v>2</v>
      </c>
      <c r="NP17" s="409"/>
      <c r="NQ17" s="409"/>
      <c r="NR17" s="408">
        <f t="shared" si="125"/>
        <v>2</v>
      </c>
      <c r="NS17" s="409"/>
      <c r="NT17" s="409"/>
      <c r="NU17" s="408">
        <f t="shared" si="126"/>
        <v>2</v>
      </c>
      <c r="NV17" s="409"/>
      <c r="NW17" s="409"/>
      <c r="NX17" s="408">
        <f t="shared" si="127"/>
        <v>2</v>
      </c>
      <c r="NY17" s="409"/>
      <c r="NZ17" s="409"/>
      <c r="OA17" s="408">
        <f t="shared" si="128"/>
        <v>2</v>
      </c>
      <c r="OB17" s="409"/>
      <c r="OC17" s="409"/>
      <c r="OD17" s="408">
        <f t="shared" si="129"/>
        <v>2</v>
      </c>
      <c r="OE17" s="409"/>
      <c r="OF17" s="409"/>
      <c r="OG17" s="408">
        <f t="shared" si="130"/>
        <v>2</v>
      </c>
      <c r="OH17" s="409"/>
      <c r="OI17" s="409"/>
      <c r="OJ17" s="408">
        <f t="shared" si="131"/>
        <v>2</v>
      </c>
      <c r="OK17" s="409"/>
      <c r="OL17" s="409"/>
      <c r="OM17" s="408">
        <f t="shared" si="132"/>
        <v>2</v>
      </c>
      <c r="ON17" s="409"/>
      <c r="OO17" s="409"/>
      <c r="OP17" s="408">
        <f t="shared" si="133"/>
        <v>2</v>
      </c>
      <c r="OQ17" s="409"/>
      <c r="OR17" s="409"/>
      <c r="OS17" s="408">
        <f t="shared" si="134"/>
        <v>2</v>
      </c>
      <c r="OT17" s="409"/>
      <c r="OU17" s="409"/>
      <c r="OV17" s="408">
        <f t="shared" si="135"/>
        <v>2</v>
      </c>
      <c r="OW17" s="409"/>
      <c r="OX17" s="409"/>
      <c r="OY17" s="408">
        <f t="shared" si="136"/>
        <v>2</v>
      </c>
      <c r="OZ17" s="409"/>
      <c r="PA17" s="409"/>
      <c r="PB17" s="408">
        <f t="shared" si="137"/>
        <v>2</v>
      </c>
      <c r="PC17" s="409"/>
      <c r="PD17" s="409"/>
      <c r="PE17" s="408">
        <f t="shared" si="138"/>
        <v>2</v>
      </c>
      <c r="PF17" s="409"/>
      <c r="PG17" s="409"/>
      <c r="PH17" s="408">
        <f t="shared" si="139"/>
        <v>2</v>
      </c>
      <c r="PI17" s="409"/>
      <c r="PJ17" s="409"/>
      <c r="PK17" s="408">
        <f t="shared" si="140"/>
        <v>2</v>
      </c>
      <c r="PL17" s="409"/>
      <c r="PM17" s="409">
        <v>2</v>
      </c>
      <c r="PN17" s="408">
        <f t="shared" si="141"/>
        <v>0</v>
      </c>
      <c r="PO17" s="409"/>
      <c r="PP17" s="409"/>
      <c r="PQ17" s="408">
        <f t="shared" si="142"/>
        <v>0</v>
      </c>
      <c r="PR17" s="409"/>
      <c r="PS17" s="409"/>
      <c r="PT17" s="408">
        <f t="shared" si="143"/>
        <v>0</v>
      </c>
      <c r="PU17" s="409"/>
      <c r="PV17" s="409"/>
      <c r="PW17" s="408">
        <f t="shared" si="144"/>
        <v>0</v>
      </c>
      <c r="PX17" s="409"/>
      <c r="PY17" s="409"/>
      <c r="PZ17" s="408">
        <f t="shared" si="145"/>
        <v>0</v>
      </c>
      <c r="QA17" s="409"/>
      <c r="QB17" s="409"/>
      <c r="QC17" s="408">
        <f t="shared" si="146"/>
        <v>0</v>
      </c>
      <c r="QD17" s="409"/>
      <c r="QE17" s="409"/>
      <c r="QF17" s="408">
        <f t="shared" si="147"/>
        <v>0</v>
      </c>
      <c r="QG17" s="409"/>
      <c r="QH17" s="409"/>
      <c r="QI17" s="408">
        <f t="shared" si="148"/>
        <v>0</v>
      </c>
      <c r="QJ17" s="411">
        <f t="shared" si="149"/>
        <v>0</v>
      </c>
      <c r="QK17" s="412">
        <f t="shared" si="150"/>
        <v>0</v>
      </c>
      <c r="QL17" s="402"/>
      <c r="QM17" s="411">
        <f t="shared" si="151"/>
        <v>0</v>
      </c>
      <c r="QN17" s="412">
        <f t="shared" si="152"/>
        <v>0</v>
      </c>
      <c r="QO17" s="391"/>
      <c r="QP17" s="411">
        <f t="shared" si="153"/>
        <v>1</v>
      </c>
      <c r="QQ17" s="412">
        <f t="shared" si="154"/>
        <v>3.5714285714285712E-2</v>
      </c>
      <c r="QR17" s="391"/>
      <c r="QS17" s="411">
        <f t="shared" si="155"/>
        <v>1</v>
      </c>
      <c r="QT17" s="412">
        <f t="shared" si="156"/>
        <v>1.2345679012345678E-2</v>
      </c>
    </row>
    <row r="18" spans="1:488" s="385" customFormat="1" hidden="1" x14ac:dyDescent="0.25">
      <c r="A18" s="403">
        <v>14</v>
      </c>
      <c r="B18" s="404" t="s">
        <v>456</v>
      </c>
      <c r="C18" s="405" t="s">
        <v>115</v>
      </c>
      <c r="D18" s="406">
        <v>8</v>
      </c>
      <c r="E18" s="407"/>
      <c r="F18" s="407"/>
      <c r="G18" s="406">
        <f>+D18+E18-F18</f>
        <v>8</v>
      </c>
      <c r="H18" s="407"/>
      <c r="I18" s="407"/>
      <c r="J18" s="406">
        <f>+G18+H18-I18</f>
        <v>8</v>
      </c>
      <c r="K18" s="407"/>
      <c r="L18" s="407"/>
      <c r="M18" s="406">
        <f>+J18+K18-L18</f>
        <v>8</v>
      </c>
      <c r="N18" s="407"/>
      <c r="O18" s="407"/>
      <c r="P18" s="406">
        <f>+M18+N18-O18</f>
        <v>8</v>
      </c>
      <c r="Q18" s="407"/>
      <c r="R18" s="407"/>
      <c r="S18" s="406">
        <f>+P18+Q18-R18</f>
        <v>8</v>
      </c>
      <c r="T18" s="407"/>
      <c r="U18" s="407"/>
      <c r="V18" s="406">
        <f>+S18+T18-U18</f>
        <v>8</v>
      </c>
      <c r="W18" s="407"/>
      <c r="X18" s="407"/>
      <c r="Y18" s="406">
        <f>+V18+W18-X18</f>
        <v>8</v>
      </c>
      <c r="Z18" s="407"/>
      <c r="AA18" s="407"/>
      <c r="AB18" s="406">
        <f>+Y18+Z18-AA18</f>
        <v>8</v>
      </c>
      <c r="AC18" s="407"/>
      <c r="AD18" s="407"/>
      <c r="AE18" s="406">
        <f>+AB18+AC18-AD18</f>
        <v>8</v>
      </c>
      <c r="AF18" s="407"/>
      <c r="AG18" s="407"/>
      <c r="AH18" s="406">
        <f>+AE18+AF18-AG18</f>
        <v>8</v>
      </c>
      <c r="AI18" s="407"/>
      <c r="AJ18" s="407"/>
      <c r="AK18" s="406">
        <f>AH18+AI18-AJ18</f>
        <v>8</v>
      </c>
      <c r="AL18" s="407"/>
      <c r="AM18" s="407"/>
      <c r="AN18" s="406">
        <f>AK18+AL18-AM18</f>
        <v>8</v>
      </c>
      <c r="AO18" s="407"/>
      <c r="AP18" s="407"/>
      <c r="AQ18" s="406">
        <f>AN18+AO18-AP18</f>
        <v>8</v>
      </c>
      <c r="AR18" s="407"/>
      <c r="AS18" s="407"/>
      <c r="AT18" s="406">
        <f>AQ18+AR18-AS18</f>
        <v>8</v>
      </c>
      <c r="AU18" s="407"/>
      <c r="AV18" s="407"/>
      <c r="AW18" s="406">
        <f>AT18+AU18-AV18</f>
        <v>8</v>
      </c>
      <c r="AX18" s="407"/>
      <c r="AY18" s="407"/>
      <c r="AZ18" s="406">
        <f>AW18+AX18-AY18</f>
        <v>8</v>
      </c>
      <c r="BA18" s="407"/>
      <c r="BB18" s="407"/>
      <c r="BC18" s="406">
        <f>+AZ18+BA18-BB18</f>
        <v>8</v>
      </c>
      <c r="BD18" s="407"/>
      <c r="BE18" s="407"/>
      <c r="BF18" s="406">
        <f>BC18+BD18-BE18</f>
        <v>8</v>
      </c>
      <c r="BG18" s="407"/>
      <c r="BH18" s="407"/>
      <c r="BI18" s="406">
        <f>BF18+BG18-BH18</f>
        <v>8</v>
      </c>
      <c r="BJ18" s="407"/>
      <c r="BK18" s="407"/>
      <c r="BL18" s="406">
        <f>BI18+BJ18-BK18</f>
        <v>8</v>
      </c>
      <c r="BM18" s="407"/>
      <c r="BN18" s="407"/>
      <c r="BO18" s="406">
        <f>BL18+BM18-BN18</f>
        <v>8</v>
      </c>
      <c r="BP18" s="407"/>
      <c r="BQ18" s="407"/>
      <c r="BR18" s="406">
        <f>+BO18+BP18-BQ18</f>
        <v>8</v>
      </c>
      <c r="BS18" s="407"/>
      <c r="BT18" s="407"/>
      <c r="BU18" s="406">
        <f>BR18+BS18-BT18</f>
        <v>8</v>
      </c>
      <c r="BV18" s="407"/>
      <c r="BW18" s="407"/>
      <c r="BX18" s="406">
        <f>BU18+BV18-BW18</f>
        <v>8</v>
      </c>
      <c r="BY18" s="407"/>
      <c r="BZ18" s="407"/>
      <c r="CA18" s="406">
        <f>BX18+BY18-BZ18</f>
        <v>8</v>
      </c>
      <c r="CB18" s="407"/>
      <c r="CC18" s="407"/>
      <c r="CD18" s="406">
        <f>CA18+CB18-CC18</f>
        <v>8</v>
      </c>
      <c r="CE18" s="407"/>
      <c r="CF18" s="407"/>
      <c r="CG18" s="406">
        <f>CD18+CE18-CF18</f>
        <v>8</v>
      </c>
      <c r="CH18" s="407"/>
      <c r="CI18" s="407"/>
      <c r="CJ18" s="406">
        <f>CG18+CH18-CI18</f>
        <v>8</v>
      </c>
      <c r="CK18" s="407"/>
      <c r="CL18" s="407"/>
      <c r="CM18" s="406">
        <f>CJ18+CK18-CL18</f>
        <v>8</v>
      </c>
      <c r="CN18" s="407"/>
      <c r="CO18" s="407"/>
      <c r="CP18" s="406">
        <f>CM18+CN18-CO18</f>
        <v>8</v>
      </c>
      <c r="CQ18" s="407"/>
      <c r="CR18" s="407"/>
      <c r="CS18" s="406">
        <f>+CP18+CQ18-CR18</f>
        <v>8</v>
      </c>
      <c r="CT18" s="407"/>
      <c r="CU18" s="407"/>
      <c r="CV18" s="406">
        <f>CP18+CT18-CU18</f>
        <v>8</v>
      </c>
      <c r="CW18" s="407"/>
      <c r="CX18" s="407"/>
      <c r="CY18" s="406">
        <f>CV18+CW18-CX18</f>
        <v>8</v>
      </c>
      <c r="CZ18" s="407"/>
      <c r="DA18" s="407"/>
      <c r="DB18" s="406">
        <f>CY18+CZ18-DA18</f>
        <v>8</v>
      </c>
      <c r="DC18" s="407"/>
      <c r="DD18" s="407"/>
      <c r="DE18" s="406">
        <f>DB18+DC18-DD18</f>
        <v>8</v>
      </c>
      <c r="DF18" s="407"/>
      <c r="DG18" s="407"/>
      <c r="DH18" s="406">
        <f>DE18+DF18-DG18</f>
        <v>8</v>
      </c>
      <c r="DI18" s="407"/>
      <c r="DJ18" s="407"/>
      <c r="DK18" s="406">
        <f>DH18+DI18-DJ18</f>
        <v>8</v>
      </c>
      <c r="DL18" s="407"/>
      <c r="DM18" s="407"/>
      <c r="DN18" s="406">
        <f>+DK18+DL18-DM18</f>
        <v>8</v>
      </c>
      <c r="DO18" s="407"/>
      <c r="DP18" s="407"/>
      <c r="DQ18" s="406">
        <f>+DN18+DO18-DP18</f>
        <v>8</v>
      </c>
      <c r="DR18" s="407"/>
      <c r="DS18" s="407"/>
      <c r="DT18" s="406">
        <f>DQ18+DR18-DS18</f>
        <v>8</v>
      </c>
      <c r="DU18" s="407"/>
      <c r="DV18" s="407"/>
      <c r="DW18" s="406">
        <f>DT18+DU18-DV18</f>
        <v>8</v>
      </c>
      <c r="DX18" s="407"/>
      <c r="DY18" s="407"/>
      <c r="DZ18" s="406">
        <f>DW18+DX18-DY18</f>
        <v>8</v>
      </c>
      <c r="EA18" s="407"/>
      <c r="EB18" s="407"/>
      <c r="EC18" s="406">
        <f>DZ18+EA18-EB18</f>
        <v>8</v>
      </c>
      <c r="ED18" s="407"/>
      <c r="EE18" s="407"/>
      <c r="EF18" s="406">
        <f>EC18+ED18-EE18</f>
        <v>8</v>
      </c>
      <c r="EG18" s="407"/>
      <c r="EH18" s="407"/>
      <c r="EI18" s="406">
        <f>+EF18+EG18-EH18</f>
        <v>8</v>
      </c>
      <c r="EJ18" s="407"/>
      <c r="EK18" s="407"/>
      <c r="EL18" s="406">
        <f>EI18+EJ18-EK18</f>
        <v>8</v>
      </c>
      <c r="EM18" s="407"/>
      <c r="EN18" s="407"/>
      <c r="EO18" s="406">
        <f>+EL18+EM18-EN18</f>
        <v>8</v>
      </c>
      <c r="EP18" s="407"/>
      <c r="EQ18" s="407"/>
      <c r="ER18" s="406">
        <f>EO18+EP18-EQ18</f>
        <v>8</v>
      </c>
      <c r="ES18" s="407"/>
      <c r="ET18" s="407"/>
      <c r="EU18" s="406">
        <f>ER18+ES18-ET18</f>
        <v>8</v>
      </c>
      <c r="EV18" s="407"/>
      <c r="EW18" s="407"/>
      <c r="EX18" s="406">
        <f>+EU18+EV18-EW18</f>
        <v>8</v>
      </c>
      <c r="EY18" s="407"/>
      <c r="EZ18" s="407"/>
      <c r="FA18" s="406">
        <f>EX18+EY18-EZ18</f>
        <v>8</v>
      </c>
      <c r="FB18" s="407"/>
      <c r="FC18" s="407"/>
      <c r="FD18" s="406">
        <f>+FA18+FB18-FC18</f>
        <v>8</v>
      </c>
      <c r="FE18" s="407"/>
      <c r="FF18" s="407"/>
      <c r="FG18" s="406">
        <f>+FD18+FE18-FF18</f>
        <v>8</v>
      </c>
      <c r="FH18" s="407"/>
      <c r="FI18" s="407"/>
      <c r="FJ18" s="406">
        <f>+FG18+FH18-FI18</f>
        <v>8</v>
      </c>
      <c r="FK18" s="407"/>
      <c r="FL18" s="407"/>
      <c r="FM18" s="406">
        <f>+FJ18+FK18-FL18</f>
        <v>8</v>
      </c>
      <c r="FN18" s="407"/>
      <c r="FO18" s="407"/>
      <c r="FP18" s="406">
        <f>FM18+FN18-FO18</f>
        <v>8</v>
      </c>
      <c r="FQ18" s="407"/>
      <c r="FR18" s="407"/>
      <c r="FS18" s="406">
        <f>+FP18+FQ18-FR18</f>
        <v>8</v>
      </c>
      <c r="FT18" s="407"/>
      <c r="FU18" s="407"/>
      <c r="FV18" s="406">
        <f>+FS18+FT18-FU18</f>
        <v>8</v>
      </c>
      <c r="FW18" s="407"/>
      <c r="FX18" s="407"/>
      <c r="FY18" s="406">
        <f>+FV18+FW18-FX18</f>
        <v>8</v>
      </c>
      <c r="FZ18" s="407"/>
      <c r="GA18" s="407"/>
      <c r="GB18" s="406">
        <f>FY18+FZ18-GA18</f>
        <v>8</v>
      </c>
      <c r="GC18" s="407"/>
      <c r="GD18" s="407"/>
      <c r="GE18" s="406">
        <f>GB18+GC18-GD18</f>
        <v>8</v>
      </c>
      <c r="GF18" s="407"/>
      <c r="GG18" s="407"/>
      <c r="GH18" s="406">
        <f>GE18+GF18-GG18</f>
        <v>8</v>
      </c>
      <c r="GI18" s="407"/>
      <c r="GJ18" s="407"/>
      <c r="GK18" s="406">
        <f>+GH18+GI18-GJ18</f>
        <v>8</v>
      </c>
      <c r="GL18" s="407"/>
      <c r="GM18" s="407"/>
      <c r="GN18" s="406">
        <f>GK18+GL18-GM18</f>
        <v>8</v>
      </c>
      <c r="GO18" s="407"/>
      <c r="GP18" s="407"/>
      <c r="GQ18" s="406">
        <f>GN18+GO18-GP18</f>
        <v>8</v>
      </c>
      <c r="GR18" s="407"/>
      <c r="GS18" s="407"/>
      <c r="GT18" s="406">
        <f>GQ18+GR18-GS18</f>
        <v>8</v>
      </c>
      <c r="GU18" s="407"/>
      <c r="GV18" s="407"/>
      <c r="GW18" s="406">
        <f>GT18+GU18-GV18</f>
        <v>8</v>
      </c>
      <c r="GX18" s="407"/>
      <c r="GY18" s="407"/>
      <c r="GZ18" s="406">
        <f>+GW18+GX18-GY18</f>
        <v>8</v>
      </c>
      <c r="HA18" s="407"/>
      <c r="HB18" s="407"/>
      <c r="HC18" s="406">
        <f>GZ18+HA18-HB18</f>
        <v>8</v>
      </c>
      <c r="HD18" s="407"/>
      <c r="HE18" s="407"/>
      <c r="HF18" s="406">
        <f t="shared" si="69"/>
        <v>8</v>
      </c>
      <c r="HG18" s="407"/>
      <c r="HH18" s="407"/>
      <c r="HI18" s="406">
        <f t="shared" si="70"/>
        <v>8</v>
      </c>
      <c r="HJ18" s="407"/>
      <c r="HK18" s="407"/>
      <c r="HL18" s="406">
        <f t="shared" si="71"/>
        <v>8</v>
      </c>
      <c r="HM18" s="407"/>
      <c r="HN18" s="407"/>
      <c r="HO18" s="406">
        <f t="shared" si="104"/>
        <v>8</v>
      </c>
      <c r="HP18" s="407"/>
      <c r="HQ18" s="407"/>
      <c r="HR18" s="406">
        <f t="shared" si="72"/>
        <v>8</v>
      </c>
      <c r="HS18" s="407"/>
      <c r="HT18" s="407"/>
      <c r="HU18" s="406">
        <f t="shared" si="73"/>
        <v>8</v>
      </c>
      <c r="HV18" s="407"/>
      <c r="HW18" s="407"/>
      <c r="HX18" s="406">
        <f t="shared" si="74"/>
        <v>8</v>
      </c>
      <c r="HY18" s="407"/>
      <c r="HZ18" s="407"/>
      <c r="IA18" s="406">
        <f t="shared" si="75"/>
        <v>8</v>
      </c>
      <c r="IB18" s="407"/>
      <c r="IC18" s="407"/>
      <c r="ID18" s="406">
        <f t="shared" si="76"/>
        <v>8</v>
      </c>
      <c r="IE18" s="407"/>
      <c r="IF18" s="407"/>
      <c r="IG18" s="406">
        <f t="shared" si="77"/>
        <v>8</v>
      </c>
      <c r="IH18" s="407"/>
      <c r="II18" s="407"/>
      <c r="IJ18" s="406">
        <f t="shared" si="78"/>
        <v>8</v>
      </c>
      <c r="IK18" s="407"/>
      <c r="IL18" s="407"/>
      <c r="IM18" s="406">
        <f t="shared" si="79"/>
        <v>8</v>
      </c>
      <c r="IN18" s="407"/>
      <c r="IO18" s="407"/>
      <c r="IP18" s="406">
        <f t="shared" si="80"/>
        <v>8</v>
      </c>
      <c r="IQ18" s="407"/>
      <c r="IR18" s="407"/>
      <c r="IS18" s="406">
        <f t="shared" si="81"/>
        <v>8</v>
      </c>
      <c r="IT18" s="407"/>
      <c r="IU18" s="407"/>
      <c r="IV18" s="406">
        <f t="shared" si="82"/>
        <v>8</v>
      </c>
      <c r="IW18" s="407"/>
      <c r="IX18" s="407"/>
      <c r="IY18" s="406">
        <f t="shared" si="83"/>
        <v>8</v>
      </c>
      <c r="IZ18" s="407"/>
      <c r="JA18" s="407"/>
      <c r="JB18" s="406">
        <f t="shared" si="84"/>
        <v>8</v>
      </c>
      <c r="JC18" s="407"/>
      <c r="JD18" s="407"/>
      <c r="JE18" s="406">
        <f t="shared" si="85"/>
        <v>8</v>
      </c>
      <c r="JF18" s="407"/>
      <c r="JG18" s="407"/>
      <c r="JH18" s="406">
        <f t="shared" si="86"/>
        <v>8</v>
      </c>
      <c r="JI18" s="407"/>
      <c r="JJ18" s="407"/>
      <c r="JK18" s="406">
        <f t="shared" si="87"/>
        <v>8</v>
      </c>
      <c r="JL18" s="407"/>
      <c r="JM18" s="407"/>
      <c r="JN18" s="406">
        <f t="shared" si="88"/>
        <v>8</v>
      </c>
      <c r="JO18" s="407"/>
      <c r="JP18" s="407"/>
      <c r="JQ18" s="406">
        <f t="shared" si="89"/>
        <v>8</v>
      </c>
      <c r="JR18" s="407"/>
      <c r="JS18" s="407"/>
      <c r="JT18" s="406">
        <f t="shared" si="90"/>
        <v>8</v>
      </c>
      <c r="JU18" s="407"/>
      <c r="JV18" s="407"/>
      <c r="JW18" s="406">
        <f t="shared" si="91"/>
        <v>8</v>
      </c>
      <c r="JX18" s="407"/>
      <c r="JY18" s="407"/>
      <c r="JZ18" s="406">
        <f t="shared" si="92"/>
        <v>8</v>
      </c>
      <c r="KA18" s="407"/>
      <c r="KB18" s="407"/>
      <c r="KC18" s="406">
        <f t="shared" si="93"/>
        <v>8</v>
      </c>
      <c r="KD18" s="407"/>
      <c r="KE18" s="407"/>
      <c r="KF18" s="406">
        <f t="shared" si="94"/>
        <v>8</v>
      </c>
      <c r="KG18" s="407"/>
      <c r="KH18" s="407"/>
      <c r="KI18" s="406">
        <f t="shared" si="95"/>
        <v>8</v>
      </c>
      <c r="KJ18" s="407"/>
      <c r="KK18" s="407"/>
      <c r="KL18" s="406">
        <f t="shared" si="96"/>
        <v>8</v>
      </c>
      <c r="KM18" s="407"/>
      <c r="KN18" s="407"/>
      <c r="KO18" s="406">
        <f t="shared" si="97"/>
        <v>8</v>
      </c>
      <c r="KP18" s="407"/>
      <c r="KQ18" s="407"/>
      <c r="KR18" s="406">
        <f t="shared" si="98"/>
        <v>8</v>
      </c>
      <c r="KS18" s="407"/>
      <c r="KT18" s="407"/>
      <c r="KU18" s="406">
        <f t="shared" si="99"/>
        <v>8</v>
      </c>
      <c r="KV18" s="407"/>
      <c r="KW18" s="407"/>
      <c r="KX18" s="408">
        <f t="shared" si="100"/>
        <v>8</v>
      </c>
      <c r="KY18" s="409"/>
      <c r="KZ18" s="409"/>
      <c r="LA18" s="408">
        <f t="shared" si="101"/>
        <v>8</v>
      </c>
      <c r="LB18" s="409"/>
      <c r="LC18" s="409"/>
      <c r="LD18" s="408">
        <f t="shared" si="102"/>
        <v>8</v>
      </c>
      <c r="LE18" s="409"/>
      <c r="LF18" s="409"/>
      <c r="LG18" s="408">
        <f t="shared" si="103"/>
        <v>8</v>
      </c>
      <c r="LH18" s="409"/>
      <c r="LI18" s="409"/>
      <c r="LJ18" s="408">
        <f t="shared" si="105"/>
        <v>8</v>
      </c>
      <c r="LK18" s="409"/>
      <c r="LL18" s="409"/>
      <c r="LM18" s="408">
        <f t="shared" si="106"/>
        <v>8</v>
      </c>
      <c r="LN18" s="409"/>
      <c r="LO18" s="409"/>
      <c r="LP18" s="408">
        <f t="shared" si="107"/>
        <v>8</v>
      </c>
      <c r="LQ18" s="409"/>
      <c r="LR18" s="409"/>
      <c r="LS18" s="408">
        <f t="shared" si="108"/>
        <v>8</v>
      </c>
      <c r="LT18" s="409"/>
      <c r="LU18" s="409"/>
      <c r="LV18" s="408">
        <f t="shared" si="109"/>
        <v>8</v>
      </c>
      <c r="LW18" s="409"/>
      <c r="LX18" s="409"/>
      <c r="LY18" s="408">
        <f t="shared" si="110"/>
        <v>8</v>
      </c>
      <c r="LZ18" s="409"/>
      <c r="MA18" s="409"/>
      <c r="MB18" s="408">
        <f t="shared" si="111"/>
        <v>8</v>
      </c>
      <c r="MC18" s="409"/>
      <c r="MD18" s="409"/>
      <c r="ME18" s="408">
        <f t="shared" si="112"/>
        <v>8</v>
      </c>
      <c r="MF18" s="409"/>
      <c r="MG18" s="409"/>
      <c r="MH18" s="408">
        <f t="shared" si="113"/>
        <v>8</v>
      </c>
      <c r="MI18" s="409"/>
      <c r="MJ18" s="409"/>
      <c r="MK18" s="408">
        <f t="shared" si="114"/>
        <v>8</v>
      </c>
      <c r="ML18" s="409"/>
      <c r="MM18" s="409"/>
      <c r="MN18" s="408">
        <f t="shared" si="115"/>
        <v>8</v>
      </c>
      <c r="MO18" s="409"/>
      <c r="MP18" s="409"/>
      <c r="MQ18" s="408">
        <f t="shared" si="116"/>
        <v>8</v>
      </c>
      <c r="MR18" s="409"/>
      <c r="MS18" s="409"/>
      <c r="MT18" s="408">
        <f t="shared" si="117"/>
        <v>8</v>
      </c>
      <c r="MU18" s="409"/>
      <c r="MV18" s="409"/>
      <c r="MW18" s="408">
        <f t="shared" si="118"/>
        <v>8</v>
      </c>
      <c r="MX18" s="409"/>
      <c r="MY18" s="409"/>
      <c r="MZ18" s="408">
        <f t="shared" si="119"/>
        <v>8</v>
      </c>
      <c r="NA18" s="409"/>
      <c r="NB18" s="409"/>
      <c r="NC18" s="408">
        <f t="shared" si="120"/>
        <v>8</v>
      </c>
      <c r="ND18" s="409"/>
      <c r="NE18" s="409"/>
      <c r="NF18" s="408">
        <f t="shared" si="121"/>
        <v>8</v>
      </c>
      <c r="NG18" s="409"/>
      <c r="NH18" s="409"/>
      <c r="NI18" s="408">
        <f t="shared" si="122"/>
        <v>8</v>
      </c>
      <c r="NJ18" s="409"/>
      <c r="NK18" s="409"/>
      <c r="NL18" s="410">
        <f t="shared" si="123"/>
        <v>8</v>
      </c>
      <c r="NM18" s="409"/>
      <c r="NN18" s="409"/>
      <c r="NO18" s="408">
        <f t="shared" si="124"/>
        <v>8</v>
      </c>
      <c r="NP18" s="409"/>
      <c r="NQ18" s="409"/>
      <c r="NR18" s="408">
        <f t="shared" si="125"/>
        <v>8</v>
      </c>
      <c r="NS18" s="409"/>
      <c r="NT18" s="409"/>
      <c r="NU18" s="408">
        <f t="shared" si="126"/>
        <v>8</v>
      </c>
      <c r="NV18" s="409"/>
      <c r="NW18" s="409"/>
      <c r="NX18" s="408">
        <f t="shared" si="127"/>
        <v>8</v>
      </c>
      <c r="NY18" s="409"/>
      <c r="NZ18" s="409"/>
      <c r="OA18" s="408">
        <f t="shared" si="128"/>
        <v>8</v>
      </c>
      <c r="OB18" s="409"/>
      <c r="OC18" s="409"/>
      <c r="OD18" s="408">
        <f t="shared" si="129"/>
        <v>8</v>
      </c>
      <c r="OE18" s="409"/>
      <c r="OF18" s="409"/>
      <c r="OG18" s="408">
        <f t="shared" si="130"/>
        <v>8</v>
      </c>
      <c r="OH18" s="409"/>
      <c r="OI18" s="409"/>
      <c r="OJ18" s="408">
        <f t="shared" si="131"/>
        <v>8</v>
      </c>
      <c r="OK18" s="409"/>
      <c r="OL18" s="409"/>
      <c r="OM18" s="408">
        <f t="shared" si="132"/>
        <v>8</v>
      </c>
      <c r="ON18" s="409"/>
      <c r="OO18" s="409"/>
      <c r="OP18" s="408">
        <f t="shared" si="133"/>
        <v>8</v>
      </c>
      <c r="OQ18" s="409"/>
      <c r="OR18" s="409"/>
      <c r="OS18" s="408">
        <f t="shared" si="134"/>
        <v>8</v>
      </c>
      <c r="OT18" s="409"/>
      <c r="OU18" s="409"/>
      <c r="OV18" s="408">
        <f t="shared" si="135"/>
        <v>8</v>
      </c>
      <c r="OW18" s="409"/>
      <c r="OX18" s="409"/>
      <c r="OY18" s="408">
        <f t="shared" si="136"/>
        <v>8</v>
      </c>
      <c r="OZ18" s="409"/>
      <c r="PA18" s="409"/>
      <c r="PB18" s="408">
        <f t="shared" si="137"/>
        <v>8</v>
      </c>
      <c r="PC18" s="409"/>
      <c r="PD18" s="409"/>
      <c r="PE18" s="408">
        <f t="shared" si="138"/>
        <v>8</v>
      </c>
      <c r="PF18" s="409"/>
      <c r="PG18" s="409"/>
      <c r="PH18" s="408">
        <f t="shared" si="139"/>
        <v>8</v>
      </c>
      <c r="PI18" s="409"/>
      <c r="PJ18" s="409"/>
      <c r="PK18" s="408">
        <f t="shared" si="140"/>
        <v>8</v>
      </c>
      <c r="PL18" s="409"/>
      <c r="PM18" s="409"/>
      <c r="PN18" s="408">
        <f t="shared" si="141"/>
        <v>8</v>
      </c>
      <c r="PO18" s="409"/>
      <c r="PP18" s="409"/>
      <c r="PQ18" s="408">
        <f t="shared" si="142"/>
        <v>8</v>
      </c>
      <c r="PR18" s="409"/>
      <c r="PS18" s="409"/>
      <c r="PT18" s="408">
        <f t="shared" si="143"/>
        <v>8</v>
      </c>
      <c r="PU18" s="409"/>
      <c r="PV18" s="409"/>
      <c r="PW18" s="408">
        <f t="shared" si="144"/>
        <v>8</v>
      </c>
      <c r="PX18" s="409"/>
      <c r="PY18" s="409"/>
      <c r="PZ18" s="408">
        <f t="shared" si="145"/>
        <v>8</v>
      </c>
      <c r="QA18" s="409"/>
      <c r="QB18" s="409"/>
      <c r="QC18" s="408">
        <f t="shared" si="146"/>
        <v>8</v>
      </c>
      <c r="QD18" s="409"/>
      <c r="QE18" s="409"/>
      <c r="QF18" s="408">
        <f t="shared" si="147"/>
        <v>8</v>
      </c>
      <c r="QG18" s="409"/>
      <c r="QH18" s="409"/>
      <c r="QI18" s="408">
        <f t="shared" si="148"/>
        <v>8</v>
      </c>
      <c r="QJ18" s="411">
        <f t="shared" si="149"/>
        <v>0</v>
      </c>
      <c r="QK18" s="412">
        <f t="shared" si="150"/>
        <v>0</v>
      </c>
      <c r="QL18" s="402"/>
      <c r="QM18" s="411">
        <f t="shared" si="151"/>
        <v>0</v>
      </c>
      <c r="QN18" s="412">
        <f t="shared" si="152"/>
        <v>0</v>
      </c>
      <c r="QO18" s="391"/>
      <c r="QP18" s="411">
        <f t="shared" si="153"/>
        <v>0</v>
      </c>
      <c r="QQ18" s="412">
        <f t="shared" si="154"/>
        <v>0</v>
      </c>
      <c r="QR18" s="391"/>
      <c r="QS18" s="411">
        <f t="shared" si="155"/>
        <v>0</v>
      </c>
      <c r="QT18" s="412">
        <f t="shared" si="156"/>
        <v>0</v>
      </c>
    </row>
    <row r="19" spans="1:488" s="385" customFormat="1" hidden="1" x14ac:dyDescent="0.25">
      <c r="A19" s="403">
        <v>15</v>
      </c>
      <c r="B19" s="404" t="s">
        <v>457</v>
      </c>
      <c r="C19" s="405" t="s">
        <v>115</v>
      </c>
      <c r="D19" s="406">
        <v>8483</v>
      </c>
      <c r="E19" s="407"/>
      <c r="F19" s="407"/>
      <c r="G19" s="406">
        <f>+D19+E19-F19</f>
        <v>8483</v>
      </c>
      <c r="H19" s="407"/>
      <c r="I19" s="407"/>
      <c r="J19" s="406">
        <f>+G19+H19-I19</f>
        <v>8483</v>
      </c>
      <c r="K19" s="407"/>
      <c r="L19" s="407"/>
      <c r="M19" s="406">
        <f>+J19+K19-L19</f>
        <v>8483</v>
      </c>
      <c r="N19" s="407"/>
      <c r="O19" s="407"/>
      <c r="P19" s="406">
        <f>+M19+N19-O19</f>
        <v>8483</v>
      </c>
      <c r="Q19" s="407"/>
      <c r="R19" s="407"/>
      <c r="S19" s="406">
        <f>+P19+Q19-R19</f>
        <v>8483</v>
      </c>
      <c r="T19" s="407"/>
      <c r="U19" s="407"/>
      <c r="V19" s="406">
        <f>+S19+T19-U19</f>
        <v>8483</v>
      </c>
      <c r="W19" s="407"/>
      <c r="X19" s="407">
        <v>20</v>
      </c>
      <c r="Y19" s="406">
        <f>+V19+W19-X19</f>
        <v>8463</v>
      </c>
      <c r="Z19" s="407"/>
      <c r="AA19" s="407">
        <v>80</v>
      </c>
      <c r="AB19" s="406">
        <f>+Y19+Z19-AA19</f>
        <v>8383</v>
      </c>
      <c r="AC19" s="407"/>
      <c r="AD19" s="407"/>
      <c r="AE19" s="406">
        <f>+AB19+AC19-AD19</f>
        <v>8383</v>
      </c>
      <c r="AF19" s="407"/>
      <c r="AG19" s="407"/>
      <c r="AH19" s="406">
        <f>+AE19+AF19-AG19</f>
        <v>8383</v>
      </c>
      <c r="AI19" s="407"/>
      <c r="AJ19" s="407"/>
      <c r="AK19" s="406">
        <f>AH19+AI19-AJ19</f>
        <v>8383</v>
      </c>
      <c r="AL19" s="407"/>
      <c r="AM19" s="407">
        <v>30</v>
      </c>
      <c r="AN19" s="406">
        <f>AK19+AL19-AM19</f>
        <v>8353</v>
      </c>
      <c r="AO19" s="407"/>
      <c r="AP19" s="407">
        <v>110</v>
      </c>
      <c r="AQ19" s="406">
        <f>AN19+AO19-AP19</f>
        <v>8243</v>
      </c>
      <c r="AR19" s="407"/>
      <c r="AS19" s="407">
        <v>7383</v>
      </c>
      <c r="AT19" s="406">
        <f>AQ19+AR19-AS19</f>
        <v>860</v>
      </c>
      <c r="AU19" s="407"/>
      <c r="AV19" s="407">
        <v>125</v>
      </c>
      <c r="AW19" s="406">
        <f>AT19+AU19-AV19</f>
        <v>735</v>
      </c>
      <c r="AX19" s="407"/>
      <c r="AY19" s="407">
        <v>90</v>
      </c>
      <c r="AZ19" s="406">
        <f>AW19+AX19-AY19</f>
        <v>645</v>
      </c>
      <c r="BA19" s="407"/>
      <c r="BB19" s="407">
        <v>137</v>
      </c>
      <c r="BC19" s="406">
        <f>+AZ19+BA19-BB19</f>
        <v>508</v>
      </c>
      <c r="BD19" s="407"/>
      <c r="BE19" s="407">
        <v>92</v>
      </c>
      <c r="BF19" s="406">
        <f>BC19+BD19-BE19</f>
        <v>416</v>
      </c>
      <c r="BG19" s="407"/>
      <c r="BH19" s="407"/>
      <c r="BI19" s="406">
        <f>BF19+BG19-BH19</f>
        <v>416</v>
      </c>
      <c r="BJ19" s="407"/>
      <c r="BK19" s="407"/>
      <c r="BL19" s="406">
        <f>BI19+BJ19-BK19</f>
        <v>416</v>
      </c>
      <c r="BM19" s="407"/>
      <c r="BN19" s="407"/>
      <c r="BO19" s="406">
        <f>BL19+BM19-BN19</f>
        <v>416</v>
      </c>
      <c r="BP19" s="407"/>
      <c r="BQ19" s="407"/>
      <c r="BR19" s="406">
        <f>+BO19+BP19-BQ19</f>
        <v>416</v>
      </c>
      <c r="BS19" s="407"/>
      <c r="BT19" s="407"/>
      <c r="BU19" s="406">
        <f>BR19+BS19-BT19</f>
        <v>416</v>
      </c>
      <c r="BV19" s="407"/>
      <c r="BW19" s="407"/>
      <c r="BX19" s="406">
        <f>BU19+BV19-BW19</f>
        <v>416</v>
      </c>
      <c r="BY19" s="407"/>
      <c r="BZ19" s="407"/>
      <c r="CA19" s="406">
        <f>BX19+BY19-BZ19</f>
        <v>416</v>
      </c>
      <c r="CB19" s="407"/>
      <c r="CC19" s="407"/>
      <c r="CD19" s="406">
        <f>CA19+CB19-CC19</f>
        <v>416</v>
      </c>
      <c r="CE19" s="407"/>
      <c r="CF19" s="407"/>
      <c r="CG19" s="406">
        <f>CD19+CE19-CF19</f>
        <v>416</v>
      </c>
      <c r="CH19" s="407"/>
      <c r="CI19" s="407"/>
      <c r="CJ19" s="406">
        <f>CG19+CH19-CI19</f>
        <v>416</v>
      </c>
      <c r="CK19" s="407"/>
      <c r="CL19" s="407">
        <v>65</v>
      </c>
      <c r="CM19" s="406">
        <f>CJ19+CK19-CL19</f>
        <v>351</v>
      </c>
      <c r="CN19" s="407"/>
      <c r="CO19" s="407">
        <v>10</v>
      </c>
      <c r="CP19" s="406">
        <f>CM19+CN19-CO19</f>
        <v>341</v>
      </c>
      <c r="CQ19" s="407"/>
      <c r="CR19" s="407"/>
      <c r="CS19" s="406">
        <f>+CP19+CQ19-CR19</f>
        <v>341</v>
      </c>
      <c r="CT19" s="407"/>
      <c r="CU19" s="407">
        <v>10</v>
      </c>
      <c r="CV19" s="406">
        <f>CP19+CT19-CU19</f>
        <v>331</v>
      </c>
      <c r="CW19" s="407"/>
      <c r="CX19" s="407"/>
      <c r="CY19" s="406">
        <f>CV19+CW19-CX19</f>
        <v>331</v>
      </c>
      <c r="CZ19" s="407"/>
      <c r="DA19" s="407"/>
      <c r="DB19" s="406">
        <f>CY19+CZ19-DA19</f>
        <v>331</v>
      </c>
      <c r="DC19" s="407"/>
      <c r="DD19" s="407"/>
      <c r="DE19" s="406">
        <f>DB19+DC19-DD19</f>
        <v>331</v>
      </c>
      <c r="DF19" s="407"/>
      <c r="DG19" s="407"/>
      <c r="DH19" s="406">
        <f>DE19+DF19-DG19</f>
        <v>331</v>
      </c>
      <c r="DI19" s="407"/>
      <c r="DJ19" s="407"/>
      <c r="DK19" s="406">
        <f>DH19+DI19-DJ19</f>
        <v>331</v>
      </c>
      <c r="DL19" s="407"/>
      <c r="DM19" s="407"/>
      <c r="DN19" s="406">
        <f>+DK19+DL19-DM19</f>
        <v>331</v>
      </c>
      <c r="DO19" s="407"/>
      <c r="DP19" s="407"/>
      <c r="DQ19" s="406">
        <f>+DN19+DO19-DP19</f>
        <v>331</v>
      </c>
      <c r="DR19" s="407"/>
      <c r="DS19" s="407"/>
      <c r="DT19" s="406">
        <f>DQ19+DR19-DS19</f>
        <v>331</v>
      </c>
      <c r="DU19" s="407"/>
      <c r="DV19" s="407"/>
      <c r="DW19" s="406">
        <f>DT19+DU19-DV19</f>
        <v>331</v>
      </c>
      <c r="DX19" s="407"/>
      <c r="DY19" s="407"/>
      <c r="DZ19" s="406">
        <f>DW19+DX19-DY19</f>
        <v>331</v>
      </c>
      <c r="EA19" s="407"/>
      <c r="EB19" s="407"/>
      <c r="EC19" s="406">
        <f>DZ19+EA19-EB19</f>
        <v>331</v>
      </c>
      <c r="ED19" s="407"/>
      <c r="EE19" s="407"/>
      <c r="EF19" s="406">
        <f>EC19+ED19-EE19</f>
        <v>331</v>
      </c>
      <c r="EG19" s="407"/>
      <c r="EH19" s="407"/>
      <c r="EI19" s="406">
        <f>+EF19+EG19-EH19</f>
        <v>331</v>
      </c>
      <c r="EJ19" s="407"/>
      <c r="EK19" s="407">
        <v>80</v>
      </c>
      <c r="EL19" s="406">
        <f>EI19+EJ19-EK19</f>
        <v>251</v>
      </c>
      <c r="EM19" s="407"/>
      <c r="EN19" s="407">
        <v>50</v>
      </c>
      <c r="EO19" s="406">
        <f>+EL19+EM19-EN19</f>
        <v>201</v>
      </c>
      <c r="EP19" s="407"/>
      <c r="EQ19" s="407"/>
      <c r="ER19" s="406">
        <f>EO19+EP19-EQ19</f>
        <v>201</v>
      </c>
      <c r="ES19" s="407"/>
      <c r="ET19" s="407"/>
      <c r="EU19" s="406">
        <f>ER19+ES19-ET19</f>
        <v>201</v>
      </c>
      <c r="EV19" s="407"/>
      <c r="EW19" s="407"/>
      <c r="EX19" s="406">
        <f>+EU19+EV19-EW19</f>
        <v>201</v>
      </c>
      <c r="EY19" s="407"/>
      <c r="EZ19" s="407"/>
      <c r="FA19" s="406">
        <f>EX19+EY19-EZ19</f>
        <v>201</v>
      </c>
      <c r="FB19" s="407"/>
      <c r="FC19" s="407">
        <v>150</v>
      </c>
      <c r="FD19" s="406">
        <f>+FA19+FB19-FC19</f>
        <v>51</v>
      </c>
      <c r="FE19" s="407"/>
      <c r="FF19" s="407"/>
      <c r="FG19" s="406">
        <f>+FD19+FE19-FF19</f>
        <v>51</v>
      </c>
      <c r="FH19" s="407"/>
      <c r="FI19" s="407">
        <v>10</v>
      </c>
      <c r="FJ19" s="406">
        <f>+FG19+FH19-FI19</f>
        <v>41</v>
      </c>
      <c r="FK19" s="407"/>
      <c r="FL19" s="407"/>
      <c r="FM19" s="406">
        <f>+FJ19+FK19-FL19</f>
        <v>41</v>
      </c>
      <c r="FN19" s="407"/>
      <c r="FO19" s="407"/>
      <c r="FP19" s="406">
        <f>FM19+FN19-FO19</f>
        <v>41</v>
      </c>
      <c r="FQ19" s="407"/>
      <c r="FR19" s="407"/>
      <c r="FS19" s="406">
        <f>+FP19+FQ19-FR19</f>
        <v>41</v>
      </c>
      <c r="FT19" s="407"/>
      <c r="FU19" s="407"/>
      <c r="FV19" s="406">
        <f>+FS19+FT19-FU19</f>
        <v>41</v>
      </c>
      <c r="FW19" s="407">
        <v>1000</v>
      </c>
      <c r="FX19" s="407"/>
      <c r="FY19" s="406">
        <f>+FV19+FW19-FX19</f>
        <v>1041</v>
      </c>
      <c r="FZ19" s="407"/>
      <c r="GA19" s="407"/>
      <c r="GB19" s="406">
        <f>FY19+FZ19-GA19</f>
        <v>1041</v>
      </c>
      <c r="GC19" s="407"/>
      <c r="GD19" s="407"/>
      <c r="GE19" s="406">
        <f>GB19+GC19-GD19</f>
        <v>1041</v>
      </c>
      <c r="GF19" s="407"/>
      <c r="GG19" s="407"/>
      <c r="GH19" s="406">
        <f>GE19+GF19-GG19</f>
        <v>1041</v>
      </c>
      <c r="GI19" s="407"/>
      <c r="GJ19" s="407"/>
      <c r="GK19" s="406">
        <f>+GH19+GI19-GJ19</f>
        <v>1041</v>
      </c>
      <c r="GL19" s="407"/>
      <c r="GM19" s="407"/>
      <c r="GN19" s="406">
        <f>GK19+GL19-GM19</f>
        <v>1041</v>
      </c>
      <c r="GO19" s="407"/>
      <c r="GP19" s="407"/>
      <c r="GQ19" s="406">
        <f>GN19+GO19-GP19</f>
        <v>1041</v>
      </c>
      <c r="GR19" s="407"/>
      <c r="GS19" s="407"/>
      <c r="GT19" s="406">
        <f>GQ19+GR19-GS19</f>
        <v>1041</v>
      </c>
      <c r="GU19" s="407"/>
      <c r="GV19" s="407"/>
      <c r="GW19" s="406">
        <f>GT19+GU19-GV19</f>
        <v>1041</v>
      </c>
      <c r="GX19" s="407"/>
      <c r="GY19" s="407"/>
      <c r="GZ19" s="406">
        <f>+GW19+GX19-GY19</f>
        <v>1041</v>
      </c>
      <c r="HA19" s="407"/>
      <c r="HB19" s="407"/>
      <c r="HC19" s="406">
        <f>GZ19+HA19-HB19</f>
        <v>1041</v>
      </c>
      <c r="HD19" s="407"/>
      <c r="HE19" s="407"/>
      <c r="HF19" s="406">
        <f t="shared" si="69"/>
        <v>1041</v>
      </c>
      <c r="HG19" s="407"/>
      <c r="HH19" s="407"/>
      <c r="HI19" s="406">
        <f t="shared" si="70"/>
        <v>1041</v>
      </c>
      <c r="HJ19" s="407"/>
      <c r="HK19" s="407"/>
      <c r="HL19" s="406">
        <f t="shared" si="71"/>
        <v>1041</v>
      </c>
      <c r="HM19" s="407"/>
      <c r="HN19" s="407"/>
      <c r="HO19" s="406">
        <f t="shared" si="104"/>
        <v>1041</v>
      </c>
      <c r="HP19" s="407"/>
      <c r="HQ19" s="407">
        <v>6</v>
      </c>
      <c r="HR19" s="406">
        <f t="shared" si="72"/>
        <v>1035</v>
      </c>
      <c r="HS19" s="407"/>
      <c r="HT19" s="407"/>
      <c r="HU19" s="406">
        <f t="shared" si="73"/>
        <v>1035</v>
      </c>
      <c r="HV19" s="407"/>
      <c r="HW19" s="407"/>
      <c r="HX19" s="406">
        <f t="shared" si="74"/>
        <v>1035</v>
      </c>
      <c r="HY19" s="407"/>
      <c r="HZ19" s="407"/>
      <c r="IA19" s="406">
        <f t="shared" si="75"/>
        <v>1035</v>
      </c>
      <c r="IB19" s="407"/>
      <c r="IC19" s="407"/>
      <c r="ID19" s="406">
        <f t="shared" si="76"/>
        <v>1035</v>
      </c>
      <c r="IE19" s="407"/>
      <c r="IF19" s="407"/>
      <c r="IG19" s="406">
        <f t="shared" si="77"/>
        <v>1035</v>
      </c>
      <c r="IH19" s="407"/>
      <c r="II19" s="407"/>
      <c r="IJ19" s="406">
        <f t="shared" si="78"/>
        <v>1035</v>
      </c>
      <c r="IK19" s="407"/>
      <c r="IL19" s="407"/>
      <c r="IM19" s="406">
        <f t="shared" si="79"/>
        <v>1035</v>
      </c>
      <c r="IN19" s="407"/>
      <c r="IO19" s="407"/>
      <c r="IP19" s="406">
        <f t="shared" si="80"/>
        <v>1035</v>
      </c>
      <c r="IQ19" s="407"/>
      <c r="IR19" s="407"/>
      <c r="IS19" s="406">
        <f t="shared" si="81"/>
        <v>1035</v>
      </c>
      <c r="IT19" s="407"/>
      <c r="IU19" s="407"/>
      <c r="IV19" s="406">
        <f t="shared" si="82"/>
        <v>1035</v>
      </c>
      <c r="IW19" s="407"/>
      <c r="IX19" s="407"/>
      <c r="IY19" s="406">
        <f t="shared" si="83"/>
        <v>1035</v>
      </c>
      <c r="IZ19" s="407"/>
      <c r="JA19" s="407"/>
      <c r="JB19" s="406">
        <f t="shared" si="84"/>
        <v>1035</v>
      </c>
      <c r="JC19" s="407"/>
      <c r="JD19" s="407"/>
      <c r="JE19" s="406">
        <f t="shared" si="85"/>
        <v>1035</v>
      </c>
      <c r="JF19" s="407"/>
      <c r="JG19" s="407"/>
      <c r="JH19" s="406">
        <f t="shared" si="86"/>
        <v>1035</v>
      </c>
      <c r="JI19" s="407"/>
      <c r="JJ19" s="407"/>
      <c r="JK19" s="406">
        <f t="shared" si="87"/>
        <v>1035</v>
      </c>
      <c r="JL19" s="407"/>
      <c r="JM19" s="407">
        <v>36</v>
      </c>
      <c r="JN19" s="406">
        <f t="shared" si="88"/>
        <v>999</v>
      </c>
      <c r="JO19" s="407"/>
      <c r="JP19" s="407"/>
      <c r="JQ19" s="406">
        <f t="shared" si="89"/>
        <v>999</v>
      </c>
      <c r="JR19" s="407"/>
      <c r="JS19" s="407"/>
      <c r="JT19" s="406">
        <f t="shared" si="90"/>
        <v>999</v>
      </c>
      <c r="JU19" s="407"/>
      <c r="JV19" s="407"/>
      <c r="JW19" s="406">
        <f t="shared" si="91"/>
        <v>999</v>
      </c>
      <c r="JX19" s="407"/>
      <c r="JY19" s="407">
        <v>534</v>
      </c>
      <c r="JZ19" s="406">
        <f t="shared" si="92"/>
        <v>465</v>
      </c>
      <c r="KA19" s="407"/>
      <c r="KB19" s="407"/>
      <c r="KC19" s="406">
        <f t="shared" si="93"/>
        <v>465</v>
      </c>
      <c r="KD19" s="407"/>
      <c r="KE19" s="407"/>
      <c r="KF19" s="406">
        <f t="shared" si="94"/>
        <v>465</v>
      </c>
      <c r="KG19" s="407"/>
      <c r="KH19" s="407"/>
      <c r="KI19" s="406">
        <f t="shared" si="95"/>
        <v>465</v>
      </c>
      <c r="KJ19" s="407"/>
      <c r="KK19" s="407"/>
      <c r="KL19" s="406">
        <f t="shared" si="96"/>
        <v>465</v>
      </c>
      <c r="KM19" s="407"/>
      <c r="KN19" s="407">
        <v>100</v>
      </c>
      <c r="KO19" s="406">
        <f t="shared" si="97"/>
        <v>365</v>
      </c>
      <c r="KP19" s="407"/>
      <c r="KQ19" s="407">
        <v>100</v>
      </c>
      <c r="KR19" s="406">
        <f t="shared" si="98"/>
        <v>265</v>
      </c>
      <c r="KS19" s="407"/>
      <c r="KT19" s="407">
        <v>60</v>
      </c>
      <c r="KU19" s="406">
        <f t="shared" si="99"/>
        <v>205</v>
      </c>
      <c r="KV19" s="407"/>
      <c r="KW19" s="407">
        <v>105</v>
      </c>
      <c r="KX19" s="408">
        <f t="shared" si="100"/>
        <v>100</v>
      </c>
      <c r="KY19" s="409">
        <v>1000</v>
      </c>
      <c r="KZ19" s="409">
        <v>300</v>
      </c>
      <c r="LA19" s="408">
        <f t="shared" si="101"/>
        <v>800</v>
      </c>
      <c r="LB19" s="409"/>
      <c r="LC19" s="409"/>
      <c r="LD19" s="408">
        <f t="shared" si="102"/>
        <v>800</v>
      </c>
      <c r="LE19" s="409"/>
      <c r="LF19" s="409"/>
      <c r="LG19" s="408">
        <f t="shared" si="103"/>
        <v>800</v>
      </c>
      <c r="LH19" s="409"/>
      <c r="LI19" s="409"/>
      <c r="LJ19" s="408">
        <f t="shared" si="105"/>
        <v>800</v>
      </c>
      <c r="LK19" s="409"/>
      <c r="LL19" s="409"/>
      <c r="LM19" s="408">
        <f t="shared" si="106"/>
        <v>800</v>
      </c>
      <c r="LN19" s="409"/>
      <c r="LO19" s="409"/>
      <c r="LP19" s="408">
        <f t="shared" si="107"/>
        <v>800</v>
      </c>
      <c r="LQ19" s="409"/>
      <c r="LR19" s="409"/>
      <c r="LS19" s="408">
        <f t="shared" si="108"/>
        <v>800</v>
      </c>
      <c r="LT19" s="409"/>
      <c r="LU19" s="409"/>
      <c r="LV19" s="408">
        <f t="shared" si="109"/>
        <v>800</v>
      </c>
      <c r="LW19" s="409"/>
      <c r="LX19" s="409"/>
      <c r="LY19" s="408">
        <f t="shared" si="110"/>
        <v>800</v>
      </c>
      <c r="LZ19" s="409"/>
      <c r="MA19" s="409"/>
      <c r="MB19" s="408">
        <f t="shared" si="111"/>
        <v>800</v>
      </c>
      <c r="MC19" s="409"/>
      <c r="MD19" s="409">
        <v>20</v>
      </c>
      <c r="ME19" s="408">
        <f t="shared" si="112"/>
        <v>780</v>
      </c>
      <c r="MF19" s="409"/>
      <c r="MG19" s="409">
        <v>25</v>
      </c>
      <c r="MH19" s="408">
        <f t="shared" si="113"/>
        <v>755</v>
      </c>
      <c r="MI19" s="409"/>
      <c r="MJ19" s="409">
        <v>10</v>
      </c>
      <c r="MK19" s="408">
        <f t="shared" si="114"/>
        <v>745</v>
      </c>
      <c r="ML19" s="409"/>
      <c r="MM19" s="409">
        <v>15</v>
      </c>
      <c r="MN19" s="408">
        <f t="shared" si="115"/>
        <v>730</v>
      </c>
      <c r="MO19" s="409"/>
      <c r="MP19" s="409">
        <v>15</v>
      </c>
      <c r="MQ19" s="408">
        <f t="shared" si="116"/>
        <v>715</v>
      </c>
      <c r="MR19" s="409"/>
      <c r="MS19" s="409"/>
      <c r="MT19" s="408">
        <f t="shared" si="117"/>
        <v>715</v>
      </c>
      <c r="MU19" s="409"/>
      <c r="MV19" s="409">
        <v>35</v>
      </c>
      <c r="MW19" s="408">
        <f t="shared" si="118"/>
        <v>680</v>
      </c>
      <c r="MX19" s="409"/>
      <c r="MY19" s="409"/>
      <c r="MZ19" s="408">
        <f t="shared" si="119"/>
        <v>680</v>
      </c>
      <c r="NA19" s="409"/>
      <c r="NB19" s="409">
        <v>10</v>
      </c>
      <c r="NC19" s="408">
        <f t="shared" si="120"/>
        <v>670</v>
      </c>
      <c r="ND19" s="409"/>
      <c r="NE19" s="409"/>
      <c r="NF19" s="408">
        <f t="shared" si="121"/>
        <v>670</v>
      </c>
      <c r="NG19" s="409"/>
      <c r="NH19" s="409"/>
      <c r="NI19" s="408">
        <f t="shared" si="122"/>
        <v>670</v>
      </c>
      <c r="NJ19" s="409"/>
      <c r="NK19" s="409"/>
      <c r="NL19" s="410">
        <f t="shared" si="123"/>
        <v>670</v>
      </c>
      <c r="NM19" s="409"/>
      <c r="NN19" s="409"/>
      <c r="NO19" s="408">
        <f t="shared" si="124"/>
        <v>670</v>
      </c>
      <c r="NP19" s="409"/>
      <c r="NQ19" s="409"/>
      <c r="NR19" s="408">
        <f t="shared" si="125"/>
        <v>670</v>
      </c>
      <c r="NS19" s="409"/>
      <c r="NT19" s="409"/>
      <c r="NU19" s="408">
        <f t="shared" si="126"/>
        <v>670</v>
      </c>
      <c r="NV19" s="409"/>
      <c r="NW19" s="409"/>
      <c r="NX19" s="408">
        <f t="shared" si="127"/>
        <v>670</v>
      </c>
      <c r="NY19" s="409"/>
      <c r="NZ19" s="409"/>
      <c r="OA19" s="408">
        <f t="shared" si="128"/>
        <v>670</v>
      </c>
      <c r="OB19" s="409"/>
      <c r="OC19" s="409"/>
      <c r="OD19" s="408">
        <f t="shared" si="129"/>
        <v>670</v>
      </c>
      <c r="OE19" s="409"/>
      <c r="OF19" s="409"/>
      <c r="OG19" s="408">
        <f t="shared" si="130"/>
        <v>670</v>
      </c>
      <c r="OH19" s="409"/>
      <c r="OI19" s="409"/>
      <c r="OJ19" s="408">
        <f t="shared" si="131"/>
        <v>670</v>
      </c>
      <c r="OK19" s="409"/>
      <c r="OL19" s="409"/>
      <c r="OM19" s="408">
        <f t="shared" si="132"/>
        <v>670</v>
      </c>
      <c r="ON19" s="409"/>
      <c r="OO19" s="409">
        <v>10</v>
      </c>
      <c r="OP19" s="408">
        <f t="shared" si="133"/>
        <v>660</v>
      </c>
      <c r="OQ19" s="409"/>
      <c r="OR19" s="409"/>
      <c r="OS19" s="408">
        <f t="shared" si="134"/>
        <v>660</v>
      </c>
      <c r="OT19" s="409"/>
      <c r="OU19" s="409"/>
      <c r="OV19" s="408">
        <f t="shared" si="135"/>
        <v>660</v>
      </c>
      <c r="OW19" s="409"/>
      <c r="OX19" s="409"/>
      <c r="OY19" s="408">
        <f t="shared" si="136"/>
        <v>660</v>
      </c>
      <c r="OZ19" s="409"/>
      <c r="PA19" s="409"/>
      <c r="PB19" s="408">
        <f t="shared" si="137"/>
        <v>660</v>
      </c>
      <c r="PC19" s="409"/>
      <c r="PD19" s="409"/>
      <c r="PE19" s="408">
        <f t="shared" si="138"/>
        <v>660</v>
      </c>
      <c r="PF19" s="409"/>
      <c r="PG19" s="409"/>
      <c r="PH19" s="408">
        <f t="shared" si="139"/>
        <v>660</v>
      </c>
      <c r="PI19" s="409"/>
      <c r="PJ19" s="409">
        <v>160</v>
      </c>
      <c r="PK19" s="408">
        <f t="shared" si="140"/>
        <v>500</v>
      </c>
      <c r="PL19" s="409"/>
      <c r="PM19" s="409">
        <v>100</v>
      </c>
      <c r="PN19" s="408">
        <f t="shared" si="141"/>
        <v>400</v>
      </c>
      <c r="PO19" s="409"/>
      <c r="PP19" s="409"/>
      <c r="PQ19" s="408">
        <f t="shared" si="142"/>
        <v>400</v>
      </c>
      <c r="PR19" s="409"/>
      <c r="PS19" s="409"/>
      <c r="PT19" s="408">
        <f t="shared" si="143"/>
        <v>400</v>
      </c>
      <c r="PU19" s="409"/>
      <c r="PV19" s="409"/>
      <c r="PW19" s="408">
        <f t="shared" si="144"/>
        <v>400</v>
      </c>
      <c r="PX19" s="409"/>
      <c r="PY19" s="409"/>
      <c r="PZ19" s="408">
        <f t="shared" si="145"/>
        <v>400</v>
      </c>
      <c r="QA19" s="409"/>
      <c r="QB19" s="409"/>
      <c r="QC19" s="408">
        <f t="shared" si="146"/>
        <v>400</v>
      </c>
      <c r="QD19" s="409"/>
      <c r="QE19" s="409"/>
      <c r="QF19" s="408">
        <f t="shared" si="147"/>
        <v>400</v>
      </c>
      <c r="QG19" s="409"/>
      <c r="QH19" s="409"/>
      <c r="QI19" s="408">
        <f t="shared" si="148"/>
        <v>400</v>
      </c>
      <c r="QJ19" s="411">
        <f t="shared" si="149"/>
        <v>290</v>
      </c>
      <c r="QK19" s="412">
        <f t="shared" si="150"/>
        <v>10.74074074074074</v>
      </c>
      <c r="QL19" s="402"/>
      <c r="QM19" s="411">
        <f t="shared" si="151"/>
        <v>6</v>
      </c>
      <c r="QN19" s="412">
        <f t="shared" si="152"/>
        <v>0.23076923076923078</v>
      </c>
      <c r="QO19" s="391"/>
      <c r="QP19" s="411">
        <f t="shared" si="153"/>
        <v>1320</v>
      </c>
      <c r="QQ19" s="412">
        <f t="shared" si="154"/>
        <v>47.142857142857146</v>
      </c>
      <c r="QR19" s="391"/>
      <c r="QS19" s="411">
        <f t="shared" si="155"/>
        <v>1616</v>
      </c>
      <c r="QT19" s="412">
        <f t="shared" si="156"/>
        <v>19.950617283950617</v>
      </c>
    </row>
    <row r="20" spans="1:488" s="385" customFormat="1" hidden="1" x14ac:dyDescent="0.25">
      <c r="A20" s="403">
        <v>16</v>
      </c>
      <c r="B20" s="404" t="s">
        <v>458</v>
      </c>
      <c r="C20" s="405" t="s">
        <v>115</v>
      </c>
      <c r="D20" s="406">
        <v>603</v>
      </c>
      <c r="E20" s="407"/>
      <c r="F20" s="407"/>
      <c r="G20" s="406">
        <f>+D20+E20-F20</f>
        <v>603</v>
      </c>
      <c r="H20" s="407"/>
      <c r="I20" s="407">
        <v>30</v>
      </c>
      <c r="J20" s="406">
        <f>+G20+H20-I20</f>
        <v>573</v>
      </c>
      <c r="K20" s="407"/>
      <c r="L20" s="407"/>
      <c r="M20" s="406">
        <f>+J20+K20-L20</f>
        <v>573</v>
      </c>
      <c r="N20" s="407"/>
      <c r="O20" s="407"/>
      <c r="P20" s="406">
        <f>+M20+N20-O20</f>
        <v>573</v>
      </c>
      <c r="Q20" s="407"/>
      <c r="R20" s="407"/>
      <c r="S20" s="406">
        <f>+P20+Q20-R20</f>
        <v>573</v>
      </c>
      <c r="T20" s="407"/>
      <c r="U20" s="407">
        <v>8</v>
      </c>
      <c r="V20" s="406">
        <f>+S20+T20-U20</f>
        <v>565</v>
      </c>
      <c r="W20" s="407"/>
      <c r="X20" s="407"/>
      <c r="Y20" s="406">
        <f>+V20+W20-X20</f>
        <v>565</v>
      </c>
      <c r="Z20" s="407"/>
      <c r="AA20" s="407"/>
      <c r="AB20" s="406">
        <f>+Y20+Z20-AA20</f>
        <v>565</v>
      </c>
      <c r="AC20" s="407"/>
      <c r="AD20" s="407"/>
      <c r="AE20" s="406">
        <f>+AB20+AC20-AD20</f>
        <v>565</v>
      </c>
      <c r="AF20" s="407"/>
      <c r="AG20" s="407"/>
      <c r="AH20" s="406">
        <f>+AE20+AF20-AG20</f>
        <v>565</v>
      </c>
      <c r="AI20" s="407"/>
      <c r="AJ20" s="407"/>
      <c r="AK20" s="406">
        <f>AH20+AI20-AJ20</f>
        <v>565</v>
      </c>
      <c r="AL20" s="407"/>
      <c r="AM20" s="407"/>
      <c r="AN20" s="406">
        <f>AK20+AL20-AM20</f>
        <v>565</v>
      </c>
      <c r="AO20" s="407"/>
      <c r="AP20" s="407"/>
      <c r="AQ20" s="406">
        <f>AN20+AO20-AP20</f>
        <v>565</v>
      </c>
      <c r="AR20" s="407"/>
      <c r="AS20" s="407"/>
      <c r="AT20" s="406">
        <f>AQ20+AR20-AS20</f>
        <v>565</v>
      </c>
      <c r="AU20" s="407"/>
      <c r="AV20" s="407"/>
      <c r="AW20" s="406">
        <f>AT20+AU20-AV20</f>
        <v>565</v>
      </c>
      <c r="AX20" s="407"/>
      <c r="AY20" s="407"/>
      <c r="AZ20" s="406">
        <f>AW20+AX20-AY20</f>
        <v>565</v>
      </c>
      <c r="BA20" s="407"/>
      <c r="BB20" s="407"/>
      <c r="BC20" s="406">
        <f>+AZ20+BA20-BB20</f>
        <v>565</v>
      </c>
      <c r="BD20" s="407"/>
      <c r="BE20" s="407"/>
      <c r="BF20" s="406">
        <f>BC20+BD20-BE20</f>
        <v>565</v>
      </c>
      <c r="BG20" s="407"/>
      <c r="BH20" s="407">
        <v>30</v>
      </c>
      <c r="BI20" s="406">
        <f>BF20+BG20-BH20</f>
        <v>535</v>
      </c>
      <c r="BJ20" s="407"/>
      <c r="BK20" s="407"/>
      <c r="BL20" s="406">
        <f>BI20+BJ20-BK20</f>
        <v>535</v>
      </c>
      <c r="BM20" s="407"/>
      <c r="BN20" s="407"/>
      <c r="BO20" s="406">
        <f>BL20+BM20-BN20</f>
        <v>535</v>
      </c>
      <c r="BP20" s="407"/>
      <c r="BQ20" s="407"/>
      <c r="BR20" s="406">
        <f>+BO20+BP20-BQ20</f>
        <v>535</v>
      </c>
      <c r="BS20" s="407"/>
      <c r="BT20" s="407"/>
      <c r="BU20" s="406">
        <f>BR20+BS20-BT20</f>
        <v>535</v>
      </c>
      <c r="BV20" s="407"/>
      <c r="BW20" s="407"/>
      <c r="BX20" s="406">
        <f>BU20+BV20-BW20</f>
        <v>535</v>
      </c>
      <c r="BY20" s="407"/>
      <c r="BZ20" s="407"/>
      <c r="CA20" s="406">
        <f>BX20+BY20-BZ20</f>
        <v>535</v>
      </c>
      <c r="CB20" s="407"/>
      <c r="CC20" s="407"/>
      <c r="CD20" s="406">
        <f>CA20+CB20-CC20</f>
        <v>535</v>
      </c>
      <c r="CE20" s="407"/>
      <c r="CF20" s="407">
        <v>250</v>
      </c>
      <c r="CG20" s="406">
        <f>CD20+CE20-CF20</f>
        <v>285</v>
      </c>
      <c r="CH20" s="407"/>
      <c r="CI20" s="407">
        <v>50</v>
      </c>
      <c r="CJ20" s="406">
        <f>CG20+CH20-CI20</f>
        <v>235</v>
      </c>
      <c r="CK20" s="407"/>
      <c r="CL20" s="407"/>
      <c r="CM20" s="406">
        <f>CJ20+CK20-CL20</f>
        <v>235</v>
      </c>
      <c r="CN20" s="407"/>
      <c r="CO20" s="407"/>
      <c r="CP20" s="406">
        <f>CM20+CN20-CO20</f>
        <v>235</v>
      </c>
      <c r="CQ20" s="407"/>
      <c r="CR20" s="407"/>
      <c r="CS20" s="406">
        <f>+CP20+CQ20-CR20</f>
        <v>235</v>
      </c>
      <c r="CT20" s="407"/>
      <c r="CU20" s="407"/>
      <c r="CV20" s="406">
        <f>CP20+CT20-CU20</f>
        <v>235</v>
      </c>
      <c r="CW20" s="407"/>
      <c r="CX20" s="407"/>
      <c r="CY20" s="406">
        <f>CV20+CW20-CX20</f>
        <v>235</v>
      </c>
      <c r="CZ20" s="407"/>
      <c r="DA20" s="407"/>
      <c r="DB20" s="406">
        <f>CY20+CZ20-DA20</f>
        <v>235</v>
      </c>
      <c r="DC20" s="407"/>
      <c r="DD20" s="407"/>
      <c r="DE20" s="406">
        <f>DB20+DC20-DD20</f>
        <v>235</v>
      </c>
      <c r="DF20" s="407"/>
      <c r="DG20" s="407"/>
      <c r="DH20" s="406">
        <f>DE20+DF20-DG20</f>
        <v>235</v>
      </c>
      <c r="DI20" s="407"/>
      <c r="DJ20" s="407"/>
      <c r="DK20" s="406">
        <f>DH20+DI20-DJ20</f>
        <v>235</v>
      </c>
      <c r="DL20" s="407"/>
      <c r="DM20" s="407"/>
      <c r="DN20" s="406">
        <f>+DK20+DL20-DM20</f>
        <v>235</v>
      </c>
      <c r="DO20" s="407"/>
      <c r="DP20" s="407"/>
      <c r="DQ20" s="406">
        <f>+DN20+DO20-DP20</f>
        <v>235</v>
      </c>
      <c r="DR20" s="407"/>
      <c r="DS20" s="407"/>
      <c r="DT20" s="406">
        <f>DQ20+DR20-DS20</f>
        <v>235</v>
      </c>
      <c r="DU20" s="407"/>
      <c r="DV20" s="407"/>
      <c r="DW20" s="406">
        <f>DT20+DU20-DV20</f>
        <v>235</v>
      </c>
      <c r="DX20" s="407"/>
      <c r="DY20" s="407"/>
      <c r="DZ20" s="406">
        <f>DW20+DX20-DY20</f>
        <v>235</v>
      </c>
      <c r="EA20" s="407"/>
      <c r="EB20" s="407"/>
      <c r="EC20" s="406">
        <f>DZ20+EA20-EB20</f>
        <v>235</v>
      </c>
      <c r="ED20" s="407"/>
      <c r="EE20" s="407"/>
      <c r="EF20" s="406">
        <f>EC20+ED20-EE20</f>
        <v>235</v>
      </c>
      <c r="EG20" s="407"/>
      <c r="EH20" s="407"/>
      <c r="EI20" s="406">
        <f>+EF20+EG20-EH20</f>
        <v>235</v>
      </c>
      <c r="EJ20" s="407"/>
      <c r="EK20" s="407"/>
      <c r="EL20" s="406">
        <f>EI20+EJ20-EK20</f>
        <v>235</v>
      </c>
      <c r="EM20" s="407"/>
      <c r="EN20" s="407"/>
      <c r="EO20" s="406">
        <f>+EL20+EM20-EN20</f>
        <v>235</v>
      </c>
      <c r="EP20" s="407"/>
      <c r="EQ20" s="407"/>
      <c r="ER20" s="406">
        <f>EO20+EP20-EQ20</f>
        <v>235</v>
      </c>
      <c r="ES20" s="407"/>
      <c r="ET20" s="407"/>
      <c r="EU20" s="406">
        <f>ER20+ES20-ET20</f>
        <v>235</v>
      </c>
      <c r="EV20" s="407"/>
      <c r="EW20" s="407"/>
      <c r="EX20" s="406">
        <f>+EU20+EV20-EW20</f>
        <v>235</v>
      </c>
      <c r="EY20" s="407"/>
      <c r="EZ20" s="407"/>
      <c r="FA20" s="406">
        <f>EX20+EY20-EZ20</f>
        <v>235</v>
      </c>
      <c r="FB20" s="407"/>
      <c r="FC20" s="407">
        <v>25</v>
      </c>
      <c r="FD20" s="406">
        <f>+FA20+FB20-FC20</f>
        <v>210</v>
      </c>
      <c r="FE20" s="407"/>
      <c r="FF20" s="407"/>
      <c r="FG20" s="406">
        <f>+FD20+FE20-FF20</f>
        <v>210</v>
      </c>
      <c r="FH20" s="407"/>
      <c r="FI20" s="407"/>
      <c r="FJ20" s="406">
        <f>+FG20+FH20-FI20</f>
        <v>210</v>
      </c>
      <c r="FK20" s="407"/>
      <c r="FL20" s="407"/>
      <c r="FM20" s="406">
        <f>+FJ20+FK20-FL20</f>
        <v>210</v>
      </c>
      <c r="FN20" s="407"/>
      <c r="FO20" s="407">
        <v>20</v>
      </c>
      <c r="FP20" s="406">
        <f>FM20+FN20-FO20</f>
        <v>190</v>
      </c>
      <c r="FQ20" s="407"/>
      <c r="FR20" s="407"/>
      <c r="FS20" s="406">
        <f>+FP20+FQ20-FR20</f>
        <v>190</v>
      </c>
      <c r="FT20" s="407"/>
      <c r="FU20" s="407"/>
      <c r="FV20" s="406">
        <f>+FS20+FT20-FU20</f>
        <v>190</v>
      </c>
      <c r="FW20" s="407"/>
      <c r="FX20" s="407"/>
      <c r="FY20" s="406">
        <f>+FV20+FW20-FX20</f>
        <v>190</v>
      </c>
      <c r="FZ20" s="407"/>
      <c r="GA20" s="407"/>
      <c r="GB20" s="406">
        <f>FY20+FZ20-GA20</f>
        <v>190</v>
      </c>
      <c r="GC20" s="407"/>
      <c r="GD20" s="407"/>
      <c r="GE20" s="406">
        <f>GB20+GC20-GD20</f>
        <v>190</v>
      </c>
      <c r="GF20" s="407"/>
      <c r="GG20" s="407"/>
      <c r="GH20" s="406">
        <f>GE20+GF20-GG20</f>
        <v>190</v>
      </c>
      <c r="GI20" s="407"/>
      <c r="GJ20" s="407"/>
      <c r="GK20" s="406">
        <f>+GH20+GI20-GJ20</f>
        <v>190</v>
      </c>
      <c r="GL20" s="407"/>
      <c r="GM20" s="407"/>
      <c r="GN20" s="406">
        <f>GK20+GL20-GM20</f>
        <v>190</v>
      </c>
      <c r="GO20" s="407"/>
      <c r="GP20" s="407"/>
      <c r="GQ20" s="406">
        <f>GN20+GO20-GP20</f>
        <v>190</v>
      </c>
      <c r="GR20" s="407"/>
      <c r="GS20" s="407"/>
      <c r="GT20" s="406">
        <f>GQ20+GR20-GS20</f>
        <v>190</v>
      </c>
      <c r="GU20" s="407"/>
      <c r="GV20" s="407"/>
      <c r="GW20" s="406">
        <f>GT20+GU20-GV20</f>
        <v>190</v>
      </c>
      <c r="GX20" s="407"/>
      <c r="GY20" s="407"/>
      <c r="GZ20" s="406">
        <f>+GW20+GX20-GY20</f>
        <v>190</v>
      </c>
      <c r="HA20" s="407"/>
      <c r="HB20" s="407"/>
      <c r="HC20" s="406">
        <f>GZ20+HA20-HB20</f>
        <v>190</v>
      </c>
      <c r="HD20" s="407"/>
      <c r="HE20" s="407"/>
      <c r="HF20" s="406">
        <f t="shared" si="69"/>
        <v>190</v>
      </c>
      <c r="HG20" s="407"/>
      <c r="HH20" s="407"/>
      <c r="HI20" s="406">
        <f t="shared" si="70"/>
        <v>190</v>
      </c>
      <c r="HJ20" s="407"/>
      <c r="HK20" s="407"/>
      <c r="HL20" s="406">
        <f t="shared" si="71"/>
        <v>190</v>
      </c>
      <c r="HM20" s="407"/>
      <c r="HN20" s="407"/>
      <c r="HO20" s="406">
        <f t="shared" si="104"/>
        <v>190</v>
      </c>
      <c r="HP20" s="407"/>
      <c r="HQ20" s="407"/>
      <c r="HR20" s="406">
        <f t="shared" si="72"/>
        <v>190</v>
      </c>
      <c r="HS20" s="407"/>
      <c r="HT20" s="407"/>
      <c r="HU20" s="406">
        <f t="shared" si="73"/>
        <v>190</v>
      </c>
      <c r="HV20" s="407"/>
      <c r="HW20" s="407"/>
      <c r="HX20" s="406">
        <f t="shared" si="74"/>
        <v>190</v>
      </c>
      <c r="HY20" s="407"/>
      <c r="HZ20" s="407"/>
      <c r="IA20" s="406">
        <f t="shared" si="75"/>
        <v>190</v>
      </c>
      <c r="IB20" s="407"/>
      <c r="IC20" s="407"/>
      <c r="ID20" s="406">
        <f t="shared" si="76"/>
        <v>190</v>
      </c>
      <c r="IE20" s="407"/>
      <c r="IF20" s="407"/>
      <c r="IG20" s="406">
        <f t="shared" si="77"/>
        <v>190</v>
      </c>
      <c r="IH20" s="407"/>
      <c r="II20" s="407"/>
      <c r="IJ20" s="406">
        <f t="shared" si="78"/>
        <v>190</v>
      </c>
      <c r="IK20" s="407"/>
      <c r="IL20" s="407"/>
      <c r="IM20" s="406">
        <f t="shared" si="79"/>
        <v>190</v>
      </c>
      <c r="IN20" s="407"/>
      <c r="IO20" s="407"/>
      <c r="IP20" s="406">
        <f t="shared" si="80"/>
        <v>190</v>
      </c>
      <c r="IQ20" s="407"/>
      <c r="IR20" s="407"/>
      <c r="IS20" s="406">
        <f t="shared" si="81"/>
        <v>190</v>
      </c>
      <c r="IT20" s="407"/>
      <c r="IU20" s="407"/>
      <c r="IV20" s="406">
        <f t="shared" si="82"/>
        <v>190</v>
      </c>
      <c r="IW20" s="407"/>
      <c r="IX20" s="407"/>
      <c r="IY20" s="406">
        <f t="shared" si="83"/>
        <v>190</v>
      </c>
      <c r="IZ20" s="407"/>
      <c r="JA20" s="407"/>
      <c r="JB20" s="406">
        <f t="shared" si="84"/>
        <v>190</v>
      </c>
      <c r="JC20" s="407"/>
      <c r="JD20" s="407"/>
      <c r="JE20" s="406">
        <f t="shared" si="85"/>
        <v>190</v>
      </c>
      <c r="JF20" s="407"/>
      <c r="JG20" s="407"/>
      <c r="JH20" s="406">
        <f t="shared" si="86"/>
        <v>190</v>
      </c>
      <c r="JI20" s="407"/>
      <c r="JJ20" s="407"/>
      <c r="JK20" s="406">
        <f t="shared" si="87"/>
        <v>190</v>
      </c>
      <c r="JL20" s="407"/>
      <c r="JM20" s="407"/>
      <c r="JN20" s="406">
        <f t="shared" si="88"/>
        <v>190</v>
      </c>
      <c r="JO20" s="407"/>
      <c r="JP20" s="407"/>
      <c r="JQ20" s="406">
        <f t="shared" si="89"/>
        <v>190</v>
      </c>
      <c r="JR20" s="407"/>
      <c r="JS20" s="407">
        <v>95</v>
      </c>
      <c r="JT20" s="406">
        <f t="shared" si="90"/>
        <v>95</v>
      </c>
      <c r="JU20" s="407"/>
      <c r="JV20" s="407"/>
      <c r="JW20" s="406">
        <f t="shared" si="91"/>
        <v>95</v>
      </c>
      <c r="JX20" s="407"/>
      <c r="JY20" s="407"/>
      <c r="JZ20" s="406">
        <f t="shared" si="92"/>
        <v>95</v>
      </c>
      <c r="KA20" s="407"/>
      <c r="KB20" s="407"/>
      <c r="KC20" s="406">
        <f t="shared" si="93"/>
        <v>95</v>
      </c>
      <c r="KD20" s="407"/>
      <c r="KE20" s="407"/>
      <c r="KF20" s="406">
        <f t="shared" si="94"/>
        <v>95</v>
      </c>
      <c r="KG20" s="407"/>
      <c r="KH20" s="407"/>
      <c r="KI20" s="406">
        <f t="shared" si="95"/>
        <v>95</v>
      </c>
      <c r="KJ20" s="407"/>
      <c r="KK20" s="407"/>
      <c r="KL20" s="406">
        <f t="shared" si="96"/>
        <v>95</v>
      </c>
      <c r="KM20" s="407"/>
      <c r="KN20" s="407"/>
      <c r="KO20" s="406">
        <f t="shared" si="97"/>
        <v>95</v>
      </c>
      <c r="KP20" s="407"/>
      <c r="KQ20" s="407"/>
      <c r="KR20" s="406">
        <f t="shared" si="98"/>
        <v>95</v>
      </c>
      <c r="KS20" s="407"/>
      <c r="KT20" s="407">
        <v>6</v>
      </c>
      <c r="KU20" s="406">
        <f t="shared" si="99"/>
        <v>89</v>
      </c>
      <c r="KV20" s="407"/>
      <c r="KW20" s="407"/>
      <c r="KX20" s="408">
        <f t="shared" si="100"/>
        <v>89</v>
      </c>
      <c r="KY20" s="409"/>
      <c r="KZ20" s="409"/>
      <c r="LA20" s="408">
        <f t="shared" si="101"/>
        <v>89</v>
      </c>
      <c r="LB20" s="409"/>
      <c r="LC20" s="409"/>
      <c r="LD20" s="408">
        <f t="shared" si="102"/>
        <v>89</v>
      </c>
      <c r="LE20" s="409"/>
      <c r="LF20" s="409"/>
      <c r="LG20" s="408">
        <f t="shared" si="103"/>
        <v>89</v>
      </c>
      <c r="LH20" s="409"/>
      <c r="LI20" s="409"/>
      <c r="LJ20" s="408">
        <f t="shared" si="105"/>
        <v>89</v>
      </c>
      <c r="LK20" s="409"/>
      <c r="LL20" s="409"/>
      <c r="LM20" s="408">
        <f t="shared" si="106"/>
        <v>89</v>
      </c>
      <c r="LN20" s="409"/>
      <c r="LO20" s="409">
        <v>89</v>
      </c>
      <c r="LP20" s="408">
        <f t="shared" si="107"/>
        <v>0</v>
      </c>
      <c r="LQ20" s="409"/>
      <c r="LR20" s="409"/>
      <c r="LS20" s="408">
        <f t="shared" si="108"/>
        <v>0</v>
      </c>
      <c r="LT20" s="409"/>
      <c r="LU20" s="409"/>
      <c r="LV20" s="408">
        <f t="shared" si="109"/>
        <v>0</v>
      </c>
      <c r="LW20" s="409"/>
      <c r="LX20" s="409"/>
      <c r="LY20" s="408">
        <f t="shared" si="110"/>
        <v>0</v>
      </c>
      <c r="LZ20" s="409"/>
      <c r="MA20" s="409"/>
      <c r="MB20" s="408">
        <f t="shared" si="111"/>
        <v>0</v>
      </c>
      <c r="MC20" s="409"/>
      <c r="MD20" s="409"/>
      <c r="ME20" s="408">
        <f t="shared" si="112"/>
        <v>0</v>
      </c>
      <c r="MF20" s="409"/>
      <c r="MG20" s="409"/>
      <c r="MH20" s="408">
        <f t="shared" si="113"/>
        <v>0</v>
      </c>
      <c r="MI20" s="409"/>
      <c r="MJ20" s="409"/>
      <c r="MK20" s="408">
        <f t="shared" si="114"/>
        <v>0</v>
      </c>
      <c r="ML20" s="409"/>
      <c r="MM20" s="409"/>
      <c r="MN20" s="408">
        <f t="shared" si="115"/>
        <v>0</v>
      </c>
      <c r="MO20" s="409"/>
      <c r="MP20" s="409"/>
      <c r="MQ20" s="408">
        <f t="shared" si="116"/>
        <v>0</v>
      </c>
      <c r="MR20" s="409"/>
      <c r="MS20" s="409"/>
      <c r="MT20" s="408">
        <f t="shared" si="117"/>
        <v>0</v>
      </c>
      <c r="MU20" s="409"/>
      <c r="MV20" s="409"/>
      <c r="MW20" s="408">
        <f t="shared" si="118"/>
        <v>0</v>
      </c>
      <c r="MX20" s="409"/>
      <c r="MY20" s="409"/>
      <c r="MZ20" s="408">
        <f t="shared" si="119"/>
        <v>0</v>
      </c>
      <c r="NA20" s="409"/>
      <c r="NB20" s="409"/>
      <c r="NC20" s="408">
        <f t="shared" si="120"/>
        <v>0</v>
      </c>
      <c r="ND20" s="409"/>
      <c r="NE20" s="409"/>
      <c r="NF20" s="408">
        <f t="shared" si="121"/>
        <v>0</v>
      </c>
      <c r="NG20" s="409"/>
      <c r="NH20" s="409"/>
      <c r="NI20" s="408">
        <f t="shared" si="122"/>
        <v>0</v>
      </c>
      <c r="NJ20" s="409"/>
      <c r="NK20" s="409"/>
      <c r="NL20" s="410">
        <f t="shared" si="123"/>
        <v>0</v>
      </c>
      <c r="NM20" s="409"/>
      <c r="NN20" s="409"/>
      <c r="NO20" s="408">
        <f t="shared" si="124"/>
        <v>0</v>
      </c>
      <c r="NP20" s="409"/>
      <c r="NQ20" s="409"/>
      <c r="NR20" s="408">
        <f t="shared" si="125"/>
        <v>0</v>
      </c>
      <c r="NS20" s="409"/>
      <c r="NT20" s="409"/>
      <c r="NU20" s="408">
        <f t="shared" si="126"/>
        <v>0</v>
      </c>
      <c r="NV20" s="409"/>
      <c r="NW20" s="409"/>
      <c r="NX20" s="408">
        <f t="shared" si="127"/>
        <v>0</v>
      </c>
      <c r="NY20" s="409"/>
      <c r="NZ20" s="409"/>
      <c r="OA20" s="408">
        <f t="shared" si="128"/>
        <v>0</v>
      </c>
      <c r="OB20" s="409"/>
      <c r="OC20" s="409"/>
      <c r="OD20" s="408">
        <f t="shared" si="129"/>
        <v>0</v>
      </c>
      <c r="OE20" s="409"/>
      <c r="OF20" s="409"/>
      <c r="OG20" s="408">
        <f t="shared" si="130"/>
        <v>0</v>
      </c>
      <c r="OH20" s="409"/>
      <c r="OI20" s="409"/>
      <c r="OJ20" s="408">
        <f t="shared" si="131"/>
        <v>0</v>
      </c>
      <c r="OK20" s="409"/>
      <c r="OL20" s="409"/>
      <c r="OM20" s="408">
        <f t="shared" si="132"/>
        <v>0</v>
      </c>
      <c r="ON20" s="409"/>
      <c r="OO20" s="409"/>
      <c r="OP20" s="408">
        <f t="shared" si="133"/>
        <v>0</v>
      </c>
      <c r="OQ20" s="409"/>
      <c r="OR20" s="409"/>
      <c r="OS20" s="408">
        <f t="shared" si="134"/>
        <v>0</v>
      </c>
      <c r="OT20" s="409"/>
      <c r="OU20" s="409"/>
      <c r="OV20" s="408">
        <f t="shared" si="135"/>
        <v>0</v>
      </c>
      <c r="OW20" s="409"/>
      <c r="OX20" s="409"/>
      <c r="OY20" s="408">
        <f t="shared" si="136"/>
        <v>0</v>
      </c>
      <c r="OZ20" s="409"/>
      <c r="PA20" s="409"/>
      <c r="PB20" s="408">
        <f t="shared" si="137"/>
        <v>0</v>
      </c>
      <c r="PC20" s="409"/>
      <c r="PD20" s="409"/>
      <c r="PE20" s="408">
        <f t="shared" si="138"/>
        <v>0</v>
      </c>
      <c r="PF20" s="409"/>
      <c r="PG20" s="409"/>
      <c r="PH20" s="408">
        <f t="shared" si="139"/>
        <v>0</v>
      </c>
      <c r="PI20" s="409"/>
      <c r="PJ20" s="409"/>
      <c r="PK20" s="408">
        <f t="shared" si="140"/>
        <v>0</v>
      </c>
      <c r="PL20" s="409"/>
      <c r="PM20" s="409"/>
      <c r="PN20" s="408">
        <f t="shared" si="141"/>
        <v>0</v>
      </c>
      <c r="PO20" s="409"/>
      <c r="PP20" s="409"/>
      <c r="PQ20" s="408">
        <f t="shared" si="142"/>
        <v>0</v>
      </c>
      <c r="PR20" s="409"/>
      <c r="PS20" s="409"/>
      <c r="PT20" s="408">
        <f t="shared" si="143"/>
        <v>0</v>
      </c>
      <c r="PU20" s="409"/>
      <c r="PV20" s="409"/>
      <c r="PW20" s="408">
        <f t="shared" si="144"/>
        <v>0</v>
      </c>
      <c r="PX20" s="409"/>
      <c r="PY20" s="409"/>
      <c r="PZ20" s="408">
        <f t="shared" si="145"/>
        <v>0</v>
      </c>
      <c r="QA20" s="409"/>
      <c r="QB20" s="409"/>
      <c r="QC20" s="408">
        <f t="shared" si="146"/>
        <v>0</v>
      </c>
      <c r="QD20" s="409"/>
      <c r="QE20" s="409"/>
      <c r="QF20" s="408">
        <f t="shared" si="147"/>
        <v>0</v>
      </c>
      <c r="QG20" s="409"/>
      <c r="QH20" s="409"/>
      <c r="QI20" s="408">
        <f t="shared" si="148"/>
        <v>0</v>
      </c>
      <c r="QJ20" s="411">
        <f t="shared" si="149"/>
        <v>45</v>
      </c>
      <c r="QK20" s="412">
        <f t="shared" si="150"/>
        <v>1.6666666666666667</v>
      </c>
      <c r="QL20" s="402"/>
      <c r="QM20" s="411">
        <f t="shared" si="151"/>
        <v>0</v>
      </c>
      <c r="QN20" s="412">
        <f t="shared" si="152"/>
        <v>0</v>
      </c>
      <c r="QO20" s="391"/>
      <c r="QP20" s="411">
        <f t="shared" si="153"/>
        <v>190</v>
      </c>
      <c r="QQ20" s="412">
        <f t="shared" si="154"/>
        <v>6.7857142857142856</v>
      </c>
      <c r="QR20" s="391"/>
      <c r="QS20" s="411">
        <f t="shared" si="155"/>
        <v>235</v>
      </c>
      <c r="QT20" s="412">
        <f t="shared" si="156"/>
        <v>2.9012345679012346</v>
      </c>
    </row>
    <row r="21" spans="1:488" hidden="1" x14ac:dyDescent="0.25">
      <c r="A21" s="403">
        <v>17</v>
      </c>
      <c r="B21" s="404" t="s">
        <v>459</v>
      </c>
      <c r="C21" s="413" t="s">
        <v>122</v>
      </c>
      <c r="D21" s="406"/>
      <c r="E21" s="407"/>
      <c r="F21" s="407"/>
      <c r="G21" s="406"/>
      <c r="H21" s="407"/>
      <c r="I21" s="407"/>
      <c r="J21" s="406"/>
      <c r="K21" s="407"/>
      <c r="L21" s="407"/>
      <c r="M21" s="406"/>
      <c r="N21" s="407"/>
      <c r="O21" s="407"/>
      <c r="P21" s="406"/>
      <c r="Q21" s="407"/>
      <c r="R21" s="407"/>
      <c r="S21" s="406"/>
      <c r="T21" s="407"/>
      <c r="U21" s="407"/>
      <c r="V21" s="406"/>
      <c r="W21" s="407"/>
      <c r="X21" s="407"/>
      <c r="Y21" s="406"/>
      <c r="Z21" s="407"/>
      <c r="AA21" s="407"/>
      <c r="AB21" s="406"/>
      <c r="AC21" s="407"/>
      <c r="AD21" s="407"/>
      <c r="AE21" s="406"/>
      <c r="AF21" s="407"/>
      <c r="AG21" s="407"/>
      <c r="AH21" s="406"/>
      <c r="AI21" s="407"/>
      <c r="AJ21" s="407"/>
      <c r="AK21" s="406"/>
      <c r="AL21" s="407"/>
      <c r="AM21" s="407"/>
      <c r="AN21" s="406"/>
      <c r="AO21" s="407"/>
      <c r="AP21" s="407"/>
      <c r="AQ21" s="406"/>
      <c r="AR21" s="407"/>
      <c r="AS21" s="407"/>
      <c r="AT21" s="406"/>
      <c r="AU21" s="407"/>
      <c r="AV21" s="407"/>
      <c r="AW21" s="406"/>
      <c r="AX21" s="407"/>
      <c r="AY21" s="407"/>
      <c r="AZ21" s="406"/>
      <c r="BA21" s="407"/>
      <c r="BB21" s="407"/>
      <c r="BC21" s="406"/>
      <c r="BD21" s="407"/>
      <c r="BE21" s="407"/>
      <c r="BF21" s="406"/>
      <c r="BG21" s="407"/>
      <c r="BH21" s="407"/>
      <c r="BI21" s="406"/>
      <c r="BJ21" s="407"/>
      <c r="BK21" s="407"/>
      <c r="BL21" s="406"/>
      <c r="BM21" s="407"/>
      <c r="BN21" s="407"/>
      <c r="BO21" s="406"/>
      <c r="BP21" s="407"/>
      <c r="BQ21" s="407"/>
      <c r="BR21" s="406"/>
      <c r="BS21" s="407"/>
      <c r="BT21" s="407"/>
      <c r="BU21" s="406"/>
      <c r="BV21" s="407"/>
      <c r="BW21" s="407"/>
      <c r="BX21" s="406"/>
      <c r="BY21" s="414"/>
      <c r="BZ21" s="414"/>
      <c r="CA21" s="406"/>
      <c r="CB21" s="414"/>
      <c r="CC21" s="414"/>
      <c r="CD21" s="406"/>
      <c r="CE21" s="414"/>
      <c r="CF21" s="414"/>
      <c r="CG21" s="406"/>
      <c r="CH21" s="414"/>
      <c r="CI21" s="414"/>
      <c r="CJ21" s="406"/>
      <c r="CK21" s="414"/>
      <c r="CL21" s="414"/>
      <c r="CM21" s="406"/>
      <c r="CN21" s="414"/>
      <c r="CO21" s="414"/>
      <c r="CP21" s="406"/>
      <c r="CQ21" s="414"/>
      <c r="CR21" s="414"/>
      <c r="CS21" s="406"/>
      <c r="CT21" s="414"/>
      <c r="CU21" s="414"/>
      <c r="CV21" s="406"/>
      <c r="CW21" s="414"/>
      <c r="CX21" s="414"/>
      <c r="CY21" s="406"/>
      <c r="CZ21" s="414"/>
      <c r="DA21" s="414"/>
      <c r="DB21" s="406"/>
      <c r="DC21" s="414"/>
      <c r="DD21" s="414"/>
      <c r="DE21" s="406"/>
      <c r="DF21" s="407"/>
      <c r="DG21" s="407"/>
      <c r="DH21" s="406"/>
      <c r="DI21" s="407"/>
      <c r="DJ21" s="414"/>
      <c r="DK21" s="406"/>
      <c r="DL21" s="407"/>
      <c r="DM21" s="407"/>
      <c r="DN21" s="406"/>
      <c r="DO21" s="407"/>
      <c r="DP21" s="407"/>
      <c r="DQ21" s="406"/>
      <c r="DR21" s="407"/>
      <c r="DS21" s="407"/>
      <c r="DT21" s="406"/>
      <c r="DU21" s="407"/>
      <c r="DV21" s="407"/>
      <c r="DW21" s="406"/>
      <c r="DX21" s="407"/>
      <c r="DY21" s="414"/>
      <c r="DZ21" s="406"/>
      <c r="EA21" s="414"/>
      <c r="EB21" s="414"/>
      <c r="EC21" s="406"/>
      <c r="ED21" s="414"/>
      <c r="EE21" s="414"/>
      <c r="EF21" s="406"/>
      <c r="EG21" s="414"/>
      <c r="EH21" s="414"/>
      <c r="EI21" s="406"/>
      <c r="EJ21" s="414"/>
      <c r="EK21" s="414"/>
      <c r="EL21" s="406"/>
      <c r="EM21" s="414"/>
      <c r="EN21" s="414"/>
      <c r="EO21" s="406"/>
      <c r="EP21" s="414"/>
      <c r="EQ21" s="414"/>
      <c r="ER21" s="406"/>
      <c r="ES21" s="414"/>
      <c r="ET21" s="414"/>
      <c r="EU21" s="406"/>
      <c r="EV21" s="414"/>
      <c r="EW21" s="414"/>
      <c r="EX21" s="406"/>
      <c r="EY21" s="414"/>
      <c r="EZ21" s="414"/>
      <c r="FA21" s="406"/>
      <c r="FB21" s="414"/>
      <c r="FC21" s="414"/>
      <c r="FD21" s="406"/>
      <c r="FE21" s="414"/>
      <c r="FF21" s="414"/>
      <c r="FG21" s="406"/>
      <c r="FH21" s="414"/>
      <c r="FI21" s="414"/>
      <c r="FJ21" s="406"/>
      <c r="FK21" s="414"/>
      <c r="FL21" s="414"/>
      <c r="FM21" s="406"/>
      <c r="FN21" s="414"/>
      <c r="FO21" s="414"/>
      <c r="FP21" s="406"/>
      <c r="FQ21" s="414"/>
      <c r="FR21" s="414"/>
      <c r="FS21" s="406"/>
      <c r="FT21" s="414"/>
      <c r="FU21" s="414"/>
      <c r="FV21" s="406"/>
      <c r="FW21" s="414"/>
      <c r="FX21" s="414"/>
      <c r="FY21" s="406"/>
      <c r="FZ21" s="414"/>
      <c r="GA21" s="414"/>
      <c r="GB21" s="406"/>
      <c r="GC21" s="414"/>
      <c r="GD21" s="414"/>
      <c r="GE21" s="406"/>
      <c r="GF21" s="414"/>
      <c r="GG21" s="414"/>
      <c r="GH21" s="406"/>
      <c r="GI21" s="414"/>
      <c r="GJ21" s="414"/>
      <c r="GK21" s="406"/>
      <c r="GL21" s="414"/>
      <c r="GM21" s="414"/>
      <c r="GN21" s="406"/>
      <c r="GO21" s="414"/>
      <c r="GP21" s="414"/>
      <c r="GQ21" s="406"/>
      <c r="GR21" s="414"/>
      <c r="GS21" s="414"/>
      <c r="GT21" s="406"/>
      <c r="GU21" s="414"/>
      <c r="GV21" s="414"/>
      <c r="GW21" s="406"/>
      <c r="GX21" s="414"/>
      <c r="GY21" s="414"/>
      <c r="GZ21" s="406"/>
      <c r="HA21" s="414"/>
      <c r="HB21" s="414"/>
      <c r="HC21" s="406"/>
      <c r="HD21" s="414"/>
      <c r="HE21" s="414"/>
      <c r="HF21" s="406"/>
      <c r="HG21" s="414"/>
      <c r="HH21" s="414"/>
      <c r="HI21" s="406"/>
      <c r="HJ21" s="414"/>
      <c r="HK21" s="414"/>
      <c r="HL21" s="406"/>
      <c r="HM21" s="414"/>
      <c r="HN21" s="414"/>
      <c r="HO21" s="406"/>
      <c r="HP21" s="407"/>
      <c r="HQ21" s="407"/>
      <c r="HR21" s="406"/>
      <c r="HS21" s="414"/>
      <c r="HT21" s="414"/>
      <c r="HU21" s="406"/>
      <c r="HV21" s="414"/>
      <c r="HW21" s="414"/>
      <c r="HX21" s="406"/>
      <c r="HY21" s="414"/>
      <c r="HZ21" s="414"/>
      <c r="IA21" s="406"/>
      <c r="IB21" s="414"/>
      <c r="IC21" s="414"/>
      <c r="ID21" s="406"/>
      <c r="IE21" s="414"/>
      <c r="IF21" s="414"/>
      <c r="IG21" s="406"/>
      <c r="IH21" s="414"/>
      <c r="II21" s="414"/>
      <c r="IJ21" s="406"/>
      <c r="IK21" s="414"/>
      <c r="IL21" s="414"/>
      <c r="IM21" s="406"/>
      <c r="IN21" s="414"/>
      <c r="IO21" s="414"/>
      <c r="IP21" s="406"/>
      <c r="IQ21" s="414"/>
      <c r="IR21" s="414"/>
      <c r="IS21" s="406"/>
      <c r="IT21" s="414"/>
      <c r="IU21" s="414"/>
      <c r="IV21" s="406"/>
      <c r="IW21" s="414"/>
      <c r="IX21" s="414"/>
      <c r="IY21" s="406"/>
      <c r="IZ21" s="414"/>
      <c r="JA21" s="414"/>
      <c r="JB21" s="406"/>
      <c r="JC21" s="414"/>
      <c r="JD21" s="414"/>
      <c r="JE21" s="406"/>
      <c r="JF21" s="414"/>
      <c r="JG21" s="414"/>
      <c r="JH21" s="406"/>
      <c r="JI21" s="414"/>
      <c r="JJ21" s="414"/>
      <c r="JK21" s="406"/>
      <c r="JL21" s="414"/>
      <c r="JM21" s="414"/>
      <c r="JN21" s="406"/>
      <c r="JO21" s="414"/>
      <c r="JP21" s="414"/>
      <c r="JQ21" s="406"/>
      <c r="JR21" s="414"/>
      <c r="JS21" s="414"/>
      <c r="JT21" s="406"/>
      <c r="JU21" s="414"/>
      <c r="JV21" s="414"/>
      <c r="JW21" s="406">
        <f t="shared" si="91"/>
        <v>0</v>
      </c>
      <c r="JX21" s="414">
        <v>2936</v>
      </c>
      <c r="JY21" s="414"/>
      <c r="JZ21" s="406">
        <f t="shared" si="92"/>
        <v>2936</v>
      </c>
      <c r="KA21" s="414"/>
      <c r="KB21" s="414">
        <v>420</v>
      </c>
      <c r="KC21" s="406">
        <f t="shared" si="93"/>
        <v>2516</v>
      </c>
      <c r="KD21" s="414"/>
      <c r="KE21" s="414">
        <v>300</v>
      </c>
      <c r="KF21" s="406">
        <f t="shared" si="94"/>
        <v>2216</v>
      </c>
      <c r="KG21" s="414"/>
      <c r="KH21" s="414"/>
      <c r="KI21" s="406">
        <f t="shared" si="95"/>
        <v>2216</v>
      </c>
      <c r="KJ21" s="414"/>
      <c r="KK21" s="414"/>
      <c r="KL21" s="406">
        <f t="shared" si="96"/>
        <v>2216</v>
      </c>
      <c r="KM21" s="414"/>
      <c r="KN21" s="414"/>
      <c r="KO21" s="406">
        <f t="shared" si="97"/>
        <v>2216</v>
      </c>
      <c r="KP21" s="414"/>
      <c r="KQ21" s="414">
        <v>581</v>
      </c>
      <c r="KR21" s="406">
        <f t="shared" si="98"/>
        <v>1635</v>
      </c>
      <c r="KS21" s="414"/>
      <c r="KT21" s="414"/>
      <c r="KU21" s="406">
        <f t="shared" si="99"/>
        <v>1635</v>
      </c>
      <c r="KV21" s="414"/>
      <c r="KW21" s="414">
        <v>300</v>
      </c>
      <c r="KX21" s="408">
        <f t="shared" si="100"/>
        <v>1335</v>
      </c>
      <c r="KY21" s="137"/>
      <c r="KZ21" s="137"/>
      <c r="LA21" s="408">
        <f t="shared" si="101"/>
        <v>1335</v>
      </c>
      <c r="LB21" s="137"/>
      <c r="LC21" s="137">
        <v>100</v>
      </c>
      <c r="LD21" s="408">
        <f t="shared" si="102"/>
        <v>1235</v>
      </c>
      <c r="LE21" s="137"/>
      <c r="LF21" s="137"/>
      <c r="LG21" s="408">
        <f t="shared" si="103"/>
        <v>1235</v>
      </c>
      <c r="LH21" s="137"/>
      <c r="LI21" s="137">
        <v>100</v>
      </c>
      <c r="LJ21" s="408">
        <f t="shared" si="105"/>
        <v>1135</v>
      </c>
      <c r="LK21" s="137"/>
      <c r="LL21" s="137"/>
      <c r="LM21" s="408">
        <f t="shared" si="106"/>
        <v>1135</v>
      </c>
      <c r="LN21" s="137"/>
      <c r="LO21" s="137"/>
      <c r="LP21" s="408">
        <f t="shared" si="107"/>
        <v>1135</v>
      </c>
      <c r="LQ21" s="137"/>
      <c r="LR21" s="137"/>
      <c r="LS21" s="408">
        <f t="shared" si="108"/>
        <v>1135</v>
      </c>
      <c r="LT21" s="137"/>
      <c r="LU21" s="137">
        <v>145</v>
      </c>
      <c r="LV21" s="408">
        <f t="shared" si="109"/>
        <v>990</v>
      </c>
      <c r="LW21" s="137"/>
      <c r="LX21" s="137"/>
      <c r="LY21" s="408">
        <f t="shared" si="110"/>
        <v>990</v>
      </c>
      <c r="LZ21" s="137"/>
      <c r="MA21" s="137">
        <v>33</v>
      </c>
      <c r="MB21" s="408">
        <f t="shared" si="111"/>
        <v>957</v>
      </c>
      <c r="MC21" s="137"/>
      <c r="MD21" s="137"/>
      <c r="ME21" s="408">
        <f t="shared" si="112"/>
        <v>957</v>
      </c>
      <c r="MF21" s="137"/>
      <c r="MG21" s="137"/>
      <c r="MH21" s="408">
        <f t="shared" si="113"/>
        <v>957</v>
      </c>
      <c r="MI21" s="137"/>
      <c r="MJ21" s="137"/>
      <c r="MK21" s="408">
        <f t="shared" si="114"/>
        <v>957</v>
      </c>
      <c r="ML21" s="137"/>
      <c r="MM21" s="137"/>
      <c r="MN21" s="408">
        <f t="shared" si="115"/>
        <v>957</v>
      </c>
      <c r="MO21" s="137"/>
      <c r="MP21" s="137"/>
      <c r="MQ21" s="408">
        <f t="shared" si="116"/>
        <v>957</v>
      </c>
      <c r="MR21" s="137"/>
      <c r="MS21" s="137"/>
      <c r="MT21" s="408">
        <f t="shared" si="117"/>
        <v>957</v>
      </c>
      <c r="MU21" s="137"/>
      <c r="MV21" s="137"/>
      <c r="MW21" s="408">
        <f t="shared" si="118"/>
        <v>957</v>
      </c>
      <c r="MX21" s="137"/>
      <c r="MY21" s="137"/>
      <c r="MZ21" s="408">
        <f t="shared" si="119"/>
        <v>957</v>
      </c>
      <c r="NA21" s="137"/>
      <c r="NB21" s="137"/>
      <c r="NC21" s="408">
        <f t="shared" si="120"/>
        <v>957</v>
      </c>
      <c r="ND21" s="137"/>
      <c r="NE21" s="137"/>
      <c r="NF21" s="408">
        <f t="shared" si="121"/>
        <v>957</v>
      </c>
      <c r="NG21" s="137"/>
      <c r="NH21" s="137"/>
      <c r="NI21" s="408">
        <f t="shared" si="122"/>
        <v>957</v>
      </c>
      <c r="NJ21" s="137"/>
      <c r="NK21" s="137"/>
      <c r="NL21" s="410">
        <f t="shared" si="123"/>
        <v>957</v>
      </c>
      <c r="NM21" s="137"/>
      <c r="NN21" s="137"/>
      <c r="NO21" s="408">
        <f t="shared" si="124"/>
        <v>957</v>
      </c>
      <c r="NP21" s="137"/>
      <c r="NQ21" s="137"/>
      <c r="NR21" s="408">
        <f t="shared" si="125"/>
        <v>957</v>
      </c>
      <c r="NS21" s="137"/>
      <c r="NT21" s="137"/>
      <c r="NU21" s="408">
        <f t="shared" si="126"/>
        <v>957</v>
      </c>
      <c r="NV21" s="137"/>
      <c r="NW21" s="137"/>
      <c r="NX21" s="408">
        <f t="shared" si="127"/>
        <v>957</v>
      </c>
      <c r="NY21" s="137"/>
      <c r="NZ21" s="137"/>
      <c r="OA21" s="408">
        <f t="shared" si="128"/>
        <v>957</v>
      </c>
      <c r="OB21" s="137"/>
      <c r="OC21" s="137"/>
      <c r="OD21" s="408">
        <f t="shared" si="129"/>
        <v>957</v>
      </c>
      <c r="OE21" s="137"/>
      <c r="OF21" s="137"/>
      <c r="OG21" s="408">
        <f t="shared" si="130"/>
        <v>957</v>
      </c>
      <c r="OH21" s="137"/>
      <c r="OI21" s="137"/>
      <c r="OJ21" s="408">
        <f t="shared" si="131"/>
        <v>957</v>
      </c>
      <c r="OK21" s="137"/>
      <c r="OL21" s="137"/>
      <c r="OM21" s="408">
        <f t="shared" si="132"/>
        <v>957</v>
      </c>
      <c r="ON21" s="137"/>
      <c r="OO21" s="137"/>
      <c r="OP21" s="408">
        <f t="shared" si="133"/>
        <v>957</v>
      </c>
      <c r="OQ21" s="137"/>
      <c r="OR21" s="137"/>
      <c r="OS21" s="408">
        <f t="shared" si="134"/>
        <v>957</v>
      </c>
      <c r="OT21" s="137"/>
      <c r="OU21" s="137"/>
      <c r="OV21" s="408">
        <f t="shared" si="135"/>
        <v>957</v>
      </c>
      <c r="OW21" s="137"/>
      <c r="OX21" s="137"/>
      <c r="OY21" s="408">
        <f t="shared" si="136"/>
        <v>957</v>
      </c>
      <c r="OZ21" s="137"/>
      <c r="PA21" s="137"/>
      <c r="PB21" s="408">
        <f t="shared" si="137"/>
        <v>957</v>
      </c>
      <c r="PC21" s="137"/>
      <c r="PD21" s="137">
        <v>192</v>
      </c>
      <c r="PE21" s="408">
        <f t="shared" si="138"/>
        <v>765</v>
      </c>
      <c r="PF21" s="137"/>
      <c r="PG21" s="137"/>
      <c r="PH21" s="408">
        <f t="shared" si="139"/>
        <v>765</v>
      </c>
      <c r="PI21" s="137"/>
      <c r="PJ21" s="137"/>
      <c r="PK21" s="408">
        <f t="shared" si="140"/>
        <v>765</v>
      </c>
      <c r="PL21" s="137"/>
      <c r="PM21" s="137"/>
      <c r="PN21" s="408">
        <f t="shared" si="141"/>
        <v>765</v>
      </c>
      <c r="PO21" s="137"/>
      <c r="PP21" s="137"/>
      <c r="PQ21" s="408">
        <f t="shared" si="142"/>
        <v>765</v>
      </c>
      <c r="PR21" s="137"/>
      <c r="PS21" s="137"/>
      <c r="PT21" s="408">
        <f t="shared" si="143"/>
        <v>765</v>
      </c>
      <c r="PU21" s="137"/>
      <c r="PV21" s="137"/>
      <c r="PW21" s="408">
        <f t="shared" si="144"/>
        <v>765</v>
      </c>
      <c r="PX21" s="137"/>
      <c r="PY21" s="137"/>
      <c r="PZ21" s="408">
        <f t="shared" si="145"/>
        <v>765</v>
      </c>
      <c r="QA21" s="137"/>
      <c r="QB21" s="137"/>
      <c r="QC21" s="408">
        <f t="shared" si="146"/>
        <v>765</v>
      </c>
      <c r="QD21" s="137"/>
      <c r="QE21" s="137"/>
      <c r="QF21" s="408">
        <f t="shared" si="147"/>
        <v>765</v>
      </c>
      <c r="QG21" s="137"/>
      <c r="QH21" s="137"/>
      <c r="QI21" s="408">
        <f t="shared" si="148"/>
        <v>765</v>
      </c>
      <c r="QJ21" s="411">
        <f t="shared" si="149"/>
        <v>0</v>
      </c>
      <c r="QK21" s="412">
        <f t="shared" si="150"/>
        <v>0</v>
      </c>
      <c r="QL21" s="402"/>
      <c r="QM21" s="411">
        <f t="shared" si="151"/>
        <v>0</v>
      </c>
      <c r="QN21" s="412">
        <f t="shared" si="152"/>
        <v>0</v>
      </c>
      <c r="QO21" s="391"/>
      <c r="QP21" s="411">
        <f t="shared" si="153"/>
        <v>1979</v>
      </c>
      <c r="QQ21" s="412">
        <f t="shared" si="154"/>
        <v>70.678571428571431</v>
      </c>
      <c r="QR21" s="391"/>
      <c r="QS21" s="411">
        <f t="shared" si="155"/>
        <v>1979</v>
      </c>
      <c r="QT21" s="412">
        <f t="shared" si="156"/>
        <v>24.432098765432098</v>
      </c>
    </row>
    <row r="22" spans="1:488" s="385" customFormat="1" hidden="1" x14ac:dyDescent="0.25">
      <c r="A22" s="403">
        <v>18</v>
      </c>
      <c r="B22" s="404" t="s">
        <v>460</v>
      </c>
      <c r="C22" s="405" t="s">
        <v>115</v>
      </c>
      <c r="D22" s="406">
        <v>422</v>
      </c>
      <c r="E22" s="407"/>
      <c r="F22" s="407"/>
      <c r="G22" s="406">
        <f>+D22+E22-F22</f>
        <v>422</v>
      </c>
      <c r="H22" s="407"/>
      <c r="I22" s="407"/>
      <c r="J22" s="406">
        <f>+G22+H22-I22</f>
        <v>422</v>
      </c>
      <c r="K22" s="407"/>
      <c r="L22" s="407"/>
      <c r="M22" s="406">
        <f>+J22+K22-L22</f>
        <v>422</v>
      </c>
      <c r="N22" s="407"/>
      <c r="O22" s="407">
        <v>5</v>
      </c>
      <c r="P22" s="406">
        <f>+M22+N22-O22</f>
        <v>417</v>
      </c>
      <c r="Q22" s="407"/>
      <c r="R22" s="407"/>
      <c r="S22" s="406">
        <f>+P22+Q22-R22</f>
        <v>417</v>
      </c>
      <c r="T22" s="407"/>
      <c r="U22" s="407"/>
      <c r="V22" s="406">
        <f>+S22+T22-U22</f>
        <v>417</v>
      </c>
      <c r="W22" s="407"/>
      <c r="X22" s="407"/>
      <c r="Y22" s="406">
        <f>+V22+W22-X22</f>
        <v>417</v>
      </c>
      <c r="Z22" s="407"/>
      <c r="AA22" s="407"/>
      <c r="AB22" s="406">
        <f>+Y22+Z22-AA22</f>
        <v>417</v>
      </c>
      <c r="AC22" s="407"/>
      <c r="AD22" s="407"/>
      <c r="AE22" s="406">
        <f>+AB22+AC22-AD22</f>
        <v>417</v>
      </c>
      <c r="AF22" s="407"/>
      <c r="AG22" s="407"/>
      <c r="AH22" s="406">
        <f t="shared" ref="AH22:AH35" si="157">+AE22+AF22-AG22</f>
        <v>417</v>
      </c>
      <c r="AI22" s="407"/>
      <c r="AJ22" s="407"/>
      <c r="AK22" s="406">
        <f t="shared" ref="AK22:AK35" si="158">AH22+AI22-AJ22</f>
        <v>417</v>
      </c>
      <c r="AL22" s="407"/>
      <c r="AM22" s="407"/>
      <c r="AN22" s="406">
        <f t="shared" ref="AN22:AN35" si="159">AK22+AL22-AM22</f>
        <v>417</v>
      </c>
      <c r="AO22" s="407"/>
      <c r="AP22" s="407"/>
      <c r="AQ22" s="406">
        <f t="shared" ref="AQ22:AQ35" si="160">AN22+AO22-AP22</f>
        <v>417</v>
      </c>
      <c r="AR22" s="407"/>
      <c r="AS22" s="407">
        <v>217</v>
      </c>
      <c r="AT22" s="406">
        <f t="shared" ref="AT22:AT35" si="161">AQ22+AR22-AS22</f>
        <v>200</v>
      </c>
      <c r="AU22" s="407"/>
      <c r="AV22" s="407"/>
      <c r="AW22" s="406">
        <f t="shared" ref="AW22:AW35" si="162">AT22+AU22-AV22</f>
        <v>200</v>
      </c>
      <c r="AX22" s="407"/>
      <c r="AY22" s="407"/>
      <c r="AZ22" s="406">
        <f t="shared" ref="AZ22:AZ35" si="163">AW22+AX22-AY22</f>
        <v>200</v>
      </c>
      <c r="BA22" s="407"/>
      <c r="BB22" s="407"/>
      <c r="BC22" s="406">
        <f t="shared" ref="BC22:BC35" si="164">+AZ22+BA22-BB22</f>
        <v>200</v>
      </c>
      <c r="BD22" s="407"/>
      <c r="BE22" s="407"/>
      <c r="BF22" s="406">
        <f t="shared" ref="BF22:BF35" si="165">BC22+BD22-BE22</f>
        <v>200</v>
      </c>
      <c r="BG22" s="407"/>
      <c r="BH22" s="407"/>
      <c r="BI22" s="406">
        <f t="shared" ref="BI22:BI35" si="166">BF22+BG22-BH22</f>
        <v>200</v>
      </c>
      <c r="BJ22" s="407"/>
      <c r="BK22" s="407"/>
      <c r="BL22" s="406">
        <f t="shared" ref="BL22:BL35" si="167">BI22+BJ22-BK22</f>
        <v>200</v>
      </c>
      <c r="BM22" s="407"/>
      <c r="BN22" s="407"/>
      <c r="BO22" s="406">
        <f t="shared" ref="BO22:BO35" si="168">BL22+BM22-BN22</f>
        <v>200</v>
      </c>
      <c r="BP22" s="407"/>
      <c r="BQ22" s="407"/>
      <c r="BR22" s="406">
        <f t="shared" ref="BR22:BR35" si="169">+BO22+BP22-BQ22</f>
        <v>200</v>
      </c>
      <c r="BS22" s="407"/>
      <c r="BT22" s="407"/>
      <c r="BU22" s="406">
        <f t="shared" ref="BU22:BU35" si="170">BR22+BS22-BT22</f>
        <v>200</v>
      </c>
      <c r="BV22" s="407"/>
      <c r="BW22" s="407"/>
      <c r="BX22" s="406">
        <f t="shared" ref="BX22:BX35" si="171">BU22+BV22-BW22</f>
        <v>200</v>
      </c>
      <c r="BY22" s="407"/>
      <c r="BZ22" s="407"/>
      <c r="CA22" s="406">
        <f t="shared" ref="CA22:CA35" si="172">BX22+BY22-BZ22</f>
        <v>200</v>
      </c>
      <c r="CB22" s="407"/>
      <c r="CC22" s="407"/>
      <c r="CD22" s="406">
        <f t="shared" ref="CD22:CD35" si="173">CA22+CB22-CC22</f>
        <v>200</v>
      </c>
      <c r="CE22" s="407"/>
      <c r="CF22" s="407"/>
      <c r="CG22" s="406">
        <f t="shared" ref="CG22:CG35" si="174">CD22+CE22-CF22</f>
        <v>200</v>
      </c>
      <c r="CH22" s="407"/>
      <c r="CI22" s="407"/>
      <c r="CJ22" s="406">
        <f t="shared" ref="CJ22:CJ35" si="175">CG22+CH22-CI22</f>
        <v>200</v>
      </c>
      <c r="CK22" s="407"/>
      <c r="CL22" s="407"/>
      <c r="CM22" s="406">
        <f t="shared" ref="CM22:CM35" si="176">CJ22+CK22-CL22</f>
        <v>200</v>
      </c>
      <c r="CN22" s="407"/>
      <c r="CO22" s="407"/>
      <c r="CP22" s="406">
        <f t="shared" ref="CP22:CP35" si="177">CM22+CN22-CO22</f>
        <v>200</v>
      </c>
      <c r="CQ22" s="407"/>
      <c r="CR22" s="407"/>
      <c r="CS22" s="406">
        <f t="shared" ref="CS22:CS35" si="178">+CP22+CQ22-CR22</f>
        <v>200</v>
      </c>
      <c r="CT22" s="407"/>
      <c r="CU22" s="407"/>
      <c r="CV22" s="406">
        <f t="shared" ref="CV22:CV35" si="179">CP22+CT22-CU22</f>
        <v>200</v>
      </c>
      <c r="CW22" s="407"/>
      <c r="CX22" s="407"/>
      <c r="CY22" s="406">
        <f t="shared" ref="CY22:CY35" si="180">CV22+CW22-CX22</f>
        <v>200</v>
      </c>
      <c r="CZ22" s="407"/>
      <c r="DA22" s="407"/>
      <c r="DB22" s="406">
        <f t="shared" ref="DB22:DB35" si="181">CY22+CZ22-DA22</f>
        <v>200</v>
      </c>
      <c r="DC22" s="407"/>
      <c r="DD22" s="407"/>
      <c r="DE22" s="406">
        <f t="shared" ref="DE22:DE35" si="182">DB22+DC22-DD22</f>
        <v>200</v>
      </c>
      <c r="DF22" s="407"/>
      <c r="DG22" s="407"/>
      <c r="DH22" s="406">
        <f t="shared" ref="DH22:DH35" si="183">DE22+DF22-DG22</f>
        <v>200</v>
      </c>
      <c r="DI22" s="407"/>
      <c r="DJ22" s="407"/>
      <c r="DK22" s="406">
        <f t="shared" ref="DK22:DK35" si="184">DH22+DI22-DJ22</f>
        <v>200</v>
      </c>
      <c r="DL22" s="407"/>
      <c r="DM22" s="407"/>
      <c r="DN22" s="406">
        <f t="shared" ref="DN22:DN35" si="185">+DK22+DL22-DM22</f>
        <v>200</v>
      </c>
      <c r="DO22" s="407"/>
      <c r="DP22" s="407"/>
      <c r="DQ22" s="406">
        <f t="shared" ref="DQ22:DQ35" si="186">+DN22+DO22-DP22</f>
        <v>200</v>
      </c>
      <c r="DR22" s="407"/>
      <c r="DS22" s="407"/>
      <c r="DT22" s="406">
        <f t="shared" ref="DT22:DT35" si="187">DQ22+DR22-DS22</f>
        <v>200</v>
      </c>
      <c r="DU22" s="407"/>
      <c r="DV22" s="407"/>
      <c r="DW22" s="406">
        <f t="shared" ref="DW22:DW35" si="188">DT22+DU22-DV22</f>
        <v>200</v>
      </c>
      <c r="DX22" s="407"/>
      <c r="DY22" s="407"/>
      <c r="DZ22" s="406">
        <f t="shared" ref="DZ22:DZ35" si="189">DW22+DX22-DY22</f>
        <v>200</v>
      </c>
      <c r="EA22" s="407"/>
      <c r="EB22" s="407"/>
      <c r="EC22" s="406">
        <f t="shared" ref="EC22:EC35" si="190">DZ22+EA22-EB22</f>
        <v>200</v>
      </c>
      <c r="ED22" s="407"/>
      <c r="EE22" s="407"/>
      <c r="EF22" s="406">
        <f t="shared" ref="EF22:EF35" si="191">EC22+ED22-EE22</f>
        <v>200</v>
      </c>
      <c r="EG22" s="407"/>
      <c r="EH22" s="407"/>
      <c r="EI22" s="406">
        <f t="shared" ref="EI22:EI35" si="192">+EF22+EG22-EH22</f>
        <v>200</v>
      </c>
      <c r="EJ22" s="407"/>
      <c r="EK22" s="407"/>
      <c r="EL22" s="406">
        <f t="shared" ref="EL22:EL35" si="193">EI22+EJ22-EK22</f>
        <v>200</v>
      </c>
      <c r="EM22" s="407"/>
      <c r="EN22" s="407"/>
      <c r="EO22" s="406">
        <f t="shared" ref="EO22:EO35" si="194">+EL22+EM22-EN22</f>
        <v>200</v>
      </c>
      <c r="EP22" s="407"/>
      <c r="EQ22" s="407"/>
      <c r="ER22" s="406">
        <f t="shared" ref="ER22:ER35" si="195">EO22+EP22-EQ22</f>
        <v>200</v>
      </c>
      <c r="ES22" s="407"/>
      <c r="ET22" s="407"/>
      <c r="EU22" s="406">
        <f t="shared" ref="EU22:EU35" si="196">ER22+ES22-ET22</f>
        <v>200</v>
      </c>
      <c r="EV22" s="407"/>
      <c r="EW22" s="407"/>
      <c r="EX22" s="406">
        <f t="shared" ref="EX22:EX35" si="197">+EU22+EV22-EW22</f>
        <v>200</v>
      </c>
      <c r="EY22" s="407"/>
      <c r="EZ22" s="407"/>
      <c r="FA22" s="406">
        <f t="shared" ref="FA22:FA35" si="198">EX22+EY22-EZ22</f>
        <v>200</v>
      </c>
      <c r="FB22" s="407"/>
      <c r="FC22" s="407"/>
      <c r="FD22" s="406">
        <f t="shared" ref="FD22:FD35" si="199">+FA22+FB22-FC22</f>
        <v>200</v>
      </c>
      <c r="FE22" s="407"/>
      <c r="FF22" s="407"/>
      <c r="FG22" s="406">
        <f t="shared" ref="FG22:FG35" si="200">+FD22+FE22-FF22</f>
        <v>200</v>
      </c>
      <c r="FH22" s="407"/>
      <c r="FI22" s="407"/>
      <c r="FJ22" s="406">
        <f t="shared" ref="FJ22:FJ35" si="201">+FG22+FH22-FI22</f>
        <v>200</v>
      </c>
      <c r="FK22" s="407"/>
      <c r="FL22" s="407"/>
      <c r="FM22" s="406">
        <f t="shared" ref="FM22:FM35" si="202">+FJ22+FK22-FL22</f>
        <v>200</v>
      </c>
      <c r="FN22" s="407"/>
      <c r="FO22" s="407"/>
      <c r="FP22" s="406">
        <f t="shared" ref="FP22:FP35" si="203">FM22+FN22-FO22</f>
        <v>200</v>
      </c>
      <c r="FQ22" s="407"/>
      <c r="FR22" s="407"/>
      <c r="FS22" s="406">
        <f t="shared" ref="FS22:FS35" si="204">+FP22+FQ22-FR22</f>
        <v>200</v>
      </c>
      <c r="FT22" s="407"/>
      <c r="FU22" s="407"/>
      <c r="FV22" s="406">
        <f t="shared" ref="FV22:FV35" si="205">+FS22+FT22-FU22</f>
        <v>200</v>
      </c>
      <c r="FW22" s="407"/>
      <c r="FX22" s="407"/>
      <c r="FY22" s="406">
        <f t="shared" ref="FY22:FY35" si="206">+FV22+FW22-FX22</f>
        <v>200</v>
      </c>
      <c r="FZ22" s="407"/>
      <c r="GA22" s="407"/>
      <c r="GB22" s="406">
        <f t="shared" ref="GB22:GB35" si="207">FY22+FZ22-GA22</f>
        <v>200</v>
      </c>
      <c r="GC22" s="407"/>
      <c r="GD22" s="407"/>
      <c r="GE22" s="406">
        <f t="shared" ref="GE22:GE35" si="208">GB22+GC22-GD22</f>
        <v>200</v>
      </c>
      <c r="GF22" s="407"/>
      <c r="GG22" s="407"/>
      <c r="GH22" s="406">
        <f t="shared" ref="GH22:GH35" si="209">GE22+GF22-GG22</f>
        <v>200</v>
      </c>
      <c r="GI22" s="407"/>
      <c r="GJ22" s="407"/>
      <c r="GK22" s="406">
        <f t="shared" ref="GK22:GK35" si="210">+GH22+GI22-GJ22</f>
        <v>200</v>
      </c>
      <c r="GL22" s="407"/>
      <c r="GM22" s="407"/>
      <c r="GN22" s="406">
        <f t="shared" ref="GN22:GN35" si="211">GK22+GL22-GM22</f>
        <v>200</v>
      </c>
      <c r="GO22" s="407"/>
      <c r="GP22" s="407"/>
      <c r="GQ22" s="406">
        <f t="shared" ref="GQ22:GQ35" si="212">GN22+GO22-GP22</f>
        <v>200</v>
      </c>
      <c r="GR22" s="407"/>
      <c r="GS22" s="407"/>
      <c r="GT22" s="406">
        <f t="shared" ref="GT22:GT35" si="213">GQ22+GR22-GS22</f>
        <v>200</v>
      </c>
      <c r="GU22" s="407"/>
      <c r="GV22" s="407"/>
      <c r="GW22" s="406">
        <f t="shared" ref="GW22:GW35" si="214">GT22+GU22-GV22</f>
        <v>200</v>
      </c>
      <c r="GX22" s="407"/>
      <c r="GY22" s="407"/>
      <c r="GZ22" s="406">
        <f t="shared" ref="GZ22:GZ35" si="215">+GW22+GX22-GY22</f>
        <v>200</v>
      </c>
      <c r="HA22" s="407"/>
      <c r="HB22" s="407"/>
      <c r="HC22" s="406">
        <f t="shared" ref="HC22:HC35" si="216">GZ22+HA22-HB22</f>
        <v>200</v>
      </c>
      <c r="HD22" s="407"/>
      <c r="HE22" s="407"/>
      <c r="HF22" s="406">
        <f t="shared" ref="HF22:HF35" si="217">HC22+HD22-HE22</f>
        <v>200</v>
      </c>
      <c r="HG22" s="407"/>
      <c r="HH22" s="407"/>
      <c r="HI22" s="406">
        <f t="shared" ref="HI22:HI35" si="218">HF22+HG22-HH22</f>
        <v>200</v>
      </c>
      <c r="HJ22" s="407"/>
      <c r="HK22" s="407"/>
      <c r="HL22" s="406">
        <f t="shared" ref="HL22:HL35" si="219">HI22+HJ22-HK22</f>
        <v>200</v>
      </c>
      <c r="HM22" s="407"/>
      <c r="HN22" s="407"/>
      <c r="HO22" s="406">
        <f t="shared" ref="HO22:HO84" si="220">HL22+HM22-HN22</f>
        <v>200</v>
      </c>
      <c r="HP22" s="407"/>
      <c r="HQ22" s="407"/>
      <c r="HR22" s="406">
        <f t="shared" ref="HR22:HR84" si="221">+HO22+HP22-HQ22</f>
        <v>200</v>
      </c>
      <c r="HS22" s="407"/>
      <c r="HT22" s="407"/>
      <c r="HU22" s="406">
        <f t="shared" ref="HU22:HU84" si="222">+HR22+HS22-HT22</f>
        <v>200</v>
      </c>
      <c r="HV22" s="407"/>
      <c r="HW22" s="407"/>
      <c r="HX22" s="406">
        <f t="shared" ref="HX22:HX84" si="223">+HU22+HV22-HW22</f>
        <v>200</v>
      </c>
      <c r="HY22" s="407"/>
      <c r="HZ22" s="407"/>
      <c r="IA22" s="406">
        <f t="shared" ref="IA22:IA84" si="224">+HX22+HY22-HZ22</f>
        <v>200</v>
      </c>
      <c r="IB22" s="407"/>
      <c r="IC22" s="407"/>
      <c r="ID22" s="406">
        <f t="shared" ref="ID22:ID84" si="225">+IA22+IB22-IC22</f>
        <v>200</v>
      </c>
      <c r="IE22" s="407"/>
      <c r="IF22" s="407"/>
      <c r="IG22" s="406">
        <f t="shared" ref="IG22:IG84" si="226">ID22+IE22-IF22</f>
        <v>200</v>
      </c>
      <c r="IH22" s="407"/>
      <c r="II22" s="407"/>
      <c r="IJ22" s="406">
        <f t="shared" ref="IJ22:IJ84" si="227">IG22+IH22-II22</f>
        <v>200</v>
      </c>
      <c r="IK22" s="407"/>
      <c r="IL22" s="407"/>
      <c r="IM22" s="406">
        <f t="shared" ref="IM22:IM84" si="228">IJ22+IK22-IL22</f>
        <v>200</v>
      </c>
      <c r="IN22" s="407"/>
      <c r="IO22" s="407"/>
      <c r="IP22" s="406">
        <f t="shared" ref="IP22:IP84" si="229">IM22+IN22-IO22</f>
        <v>200</v>
      </c>
      <c r="IQ22" s="407"/>
      <c r="IR22" s="407"/>
      <c r="IS22" s="406">
        <f t="shared" ref="IS22:IS84" si="230">IP22+IQ22-IR22</f>
        <v>200</v>
      </c>
      <c r="IT22" s="407"/>
      <c r="IU22" s="407"/>
      <c r="IV22" s="406">
        <f t="shared" ref="IV22:IV84" si="231">IS22+IT22-IU22</f>
        <v>200</v>
      </c>
      <c r="IW22" s="407"/>
      <c r="IX22" s="407"/>
      <c r="IY22" s="406">
        <f t="shared" ref="IY22:IY84" si="232">IV22+IW22-IX22</f>
        <v>200</v>
      </c>
      <c r="IZ22" s="407"/>
      <c r="JA22" s="407"/>
      <c r="JB22" s="406">
        <f t="shared" ref="JB22:JB84" si="233">IY22+IZ22-JA22</f>
        <v>200</v>
      </c>
      <c r="JC22" s="407"/>
      <c r="JD22" s="407"/>
      <c r="JE22" s="406">
        <f t="shared" ref="JE22:JE84" si="234">JB22+JC22-JD22</f>
        <v>200</v>
      </c>
      <c r="JF22" s="407"/>
      <c r="JG22" s="407"/>
      <c r="JH22" s="406">
        <f t="shared" ref="JH22:JH84" si="235">JE22+JF22-JG22</f>
        <v>200</v>
      </c>
      <c r="JI22" s="407"/>
      <c r="JJ22" s="407"/>
      <c r="JK22" s="406">
        <f t="shared" ref="JK22:JK84" si="236">JH22+JI22-JJ22</f>
        <v>200</v>
      </c>
      <c r="JL22" s="407"/>
      <c r="JM22" s="407"/>
      <c r="JN22" s="406">
        <f t="shared" ref="JN22:JN84" si="237">JK22+JL22-JM22</f>
        <v>200</v>
      </c>
      <c r="JO22" s="407"/>
      <c r="JP22" s="407"/>
      <c r="JQ22" s="406">
        <f t="shared" ref="JQ22:JQ84" si="238">JN22+JO22-JP22</f>
        <v>200</v>
      </c>
      <c r="JR22" s="407"/>
      <c r="JS22" s="407"/>
      <c r="JT22" s="406">
        <f t="shared" ref="JT22:JT84" si="239">JQ22+JR22-JS22</f>
        <v>200</v>
      </c>
      <c r="JU22" s="407"/>
      <c r="JV22" s="407"/>
      <c r="JW22" s="406">
        <f t="shared" si="91"/>
        <v>200</v>
      </c>
      <c r="JX22" s="407"/>
      <c r="JY22" s="407"/>
      <c r="JZ22" s="406">
        <f t="shared" si="92"/>
        <v>200</v>
      </c>
      <c r="KA22" s="407"/>
      <c r="KB22" s="407"/>
      <c r="KC22" s="406">
        <f t="shared" si="93"/>
        <v>200</v>
      </c>
      <c r="KD22" s="407"/>
      <c r="KE22" s="407"/>
      <c r="KF22" s="406">
        <f t="shared" si="94"/>
        <v>200</v>
      </c>
      <c r="KG22" s="407"/>
      <c r="KH22" s="407"/>
      <c r="KI22" s="406">
        <f t="shared" si="95"/>
        <v>200</v>
      </c>
      <c r="KJ22" s="407"/>
      <c r="KK22" s="407"/>
      <c r="KL22" s="406">
        <f t="shared" si="96"/>
        <v>200</v>
      </c>
      <c r="KM22" s="407"/>
      <c r="KN22" s="407"/>
      <c r="KO22" s="406">
        <f t="shared" si="97"/>
        <v>200</v>
      </c>
      <c r="KP22" s="407"/>
      <c r="KQ22" s="407"/>
      <c r="KR22" s="406">
        <f t="shared" si="98"/>
        <v>200</v>
      </c>
      <c r="KS22" s="407"/>
      <c r="KT22" s="407"/>
      <c r="KU22" s="406">
        <f t="shared" si="99"/>
        <v>200</v>
      </c>
      <c r="KV22" s="407"/>
      <c r="KW22" s="407"/>
      <c r="KX22" s="408">
        <f t="shared" si="100"/>
        <v>200</v>
      </c>
      <c r="KY22" s="409"/>
      <c r="KZ22" s="409"/>
      <c r="LA22" s="408">
        <f t="shared" si="101"/>
        <v>200</v>
      </c>
      <c r="LB22" s="409"/>
      <c r="LC22" s="409"/>
      <c r="LD22" s="408">
        <f t="shared" si="102"/>
        <v>200</v>
      </c>
      <c r="LE22" s="409"/>
      <c r="LF22" s="409"/>
      <c r="LG22" s="408">
        <f t="shared" si="103"/>
        <v>200</v>
      </c>
      <c r="LH22" s="409"/>
      <c r="LI22" s="409"/>
      <c r="LJ22" s="408">
        <f t="shared" si="105"/>
        <v>200</v>
      </c>
      <c r="LK22" s="409"/>
      <c r="LL22" s="409"/>
      <c r="LM22" s="408">
        <f t="shared" si="106"/>
        <v>200</v>
      </c>
      <c r="LN22" s="409"/>
      <c r="LO22" s="409"/>
      <c r="LP22" s="408">
        <f t="shared" si="107"/>
        <v>200</v>
      </c>
      <c r="LQ22" s="409"/>
      <c r="LR22" s="409"/>
      <c r="LS22" s="408">
        <f t="shared" si="108"/>
        <v>200</v>
      </c>
      <c r="LT22" s="409"/>
      <c r="LU22" s="409"/>
      <c r="LV22" s="408">
        <f t="shared" si="109"/>
        <v>200</v>
      </c>
      <c r="LW22" s="409"/>
      <c r="LX22" s="409"/>
      <c r="LY22" s="408">
        <f t="shared" si="110"/>
        <v>200</v>
      </c>
      <c r="LZ22" s="409"/>
      <c r="MA22" s="409"/>
      <c r="MB22" s="408">
        <f t="shared" si="111"/>
        <v>200</v>
      </c>
      <c r="MC22" s="409"/>
      <c r="MD22" s="409"/>
      <c r="ME22" s="408">
        <f t="shared" si="112"/>
        <v>200</v>
      </c>
      <c r="MF22" s="409"/>
      <c r="MG22" s="409"/>
      <c r="MH22" s="408">
        <f t="shared" si="113"/>
        <v>200</v>
      </c>
      <c r="MI22" s="409"/>
      <c r="MJ22" s="409"/>
      <c r="MK22" s="408">
        <f t="shared" si="114"/>
        <v>200</v>
      </c>
      <c r="ML22" s="409"/>
      <c r="MM22" s="409"/>
      <c r="MN22" s="408">
        <f t="shared" si="115"/>
        <v>200</v>
      </c>
      <c r="MO22" s="409"/>
      <c r="MP22" s="409"/>
      <c r="MQ22" s="408">
        <f t="shared" si="116"/>
        <v>200</v>
      </c>
      <c r="MR22" s="409"/>
      <c r="MS22" s="409"/>
      <c r="MT22" s="408">
        <f t="shared" si="117"/>
        <v>200</v>
      </c>
      <c r="MU22" s="409"/>
      <c r="MV22" s="409"/>
      <c r="MW22" s="408">
        <f t="shared" si="118"/>
        <v>200</v>
      </c>
      <c r="MX22" s="409"/>
      <c r="MY22" s="409"/>
      <c r="MZ22" s="408">
        <f t="shared" si="119"/>
        <v>200</v>
      </c>
      <c r="NA22" s="409"/>
      <c r="NB22" s="409"/>
      <c r="NC22" s="408">
        <f t="shared" si="120"/>
        <v>200</v>
      </c>
      <c r="ND22" s="409"/>
      <c r="NE22" s="409"/>
      <c r="NF22" s="408">
        <f t="shared" si="121"/>
        <v>200</v>
      </c>
      <c r="NG22" s="409"/>
      <c r="NH22" s="409"/>
      <c r="NI22" s="408">
        <f t="shared" si="122"/>
        <v>200</v>
      </c>
      <c r="NJ22" s="409"/>
      <c r="NK22" s="409"/>
      <c r="NL22" s="410">
        <f t="shared" si="123"/>
        <v>200</v>
      </c>
      <c r="NM22" s="409"/>
      <c r="NN22" s="409"/>
      <c r="NO22" s="408">
        <f t="shared" si="124"/>
        <v>200</v>
      </c>
      <c r="NP22" s="409"/>
      <c r="NQ22" s="409"/>
      <c r="NR22" s="408">
        <f t="shared" si="125"/>
        <v>200</v>
      </c>
      <c r="NS22" s="409"/>
      <c r="NT22" s="409"/>
      <c r="NU22" s="408">
        <f t="shared" si="126"/>
        <v>200</v>
      </c>
      <c r="NV22" s="409"/>
      <c r="NW22" s="409"/>
      <c r="NX22" s="408">
        <f t="shared" si="127"/>
        <v>200</v>
      </c>
      <c r="NY22" s="409"/>
      <c r="NZ22" s="409"/>
      <c r="OA22" s="408">
        <f t="shared" si="128"/>
        <v>200</v>
      </c>
      <c r="OB22" s="409"/>
      <c r="OC22" s="409"/>
      <c r="OD22" s="408">
        <f t="shared" si="129"/>
        <v>200</v>
      </c>
      <c r="OE22" s="409"/>
      <c r="OF22" s="409"/>
      <c r="OG22" s="408">
        <f t="shared" si="130"/>
        <v>200</v>
      </c>
      <c r="OH22" s="409"/>
      <c r="OI22" s="409"/>
      <c r="OJ22" s="408">
        <f t="shared" si="131"/>
        <v>200</v>
      </c>
      <c r="OK22" s="409"/>
      <c r="OL22" s="409"/>
      <c r="OM22" s="408">
        <f t="shared" si="132"/>
        <v>200</v>
      </c>
      <c r="ON22" s="409"/>
      <c r="OO22" s="409">
        <v>26</v>
      </c>
      <c r="OP22" s="408">
        <f t="shared" si="133"/>
        <v>174</v>
      </c>
      <c r="OQ22" s="409"/>
      <c r="OR22" s="409"/>
      <c r="OS22" s="408">
        <f t="shared" si="134"/>
        <v>174</v>
      </c>
      <c r="OT22" s="409"/>
      <c r="OU22" s="409"/>
      <c r="OV22" s="408">
        <f t="shared" si="135"/>
        <v>174</v>
      </c>
      <c r="OW22" s="409"/>
      <c r="OX22" s="409"/>
      <c r="OY22" s="408">
        <f t="shared" si="136"/>
        <v>174</v>
      </c>
      <c r="OZ22" s="409"/>
      <c r="PA22" s="409"/>
      <c r="PB22" s="408">
        <f t="shared" si="137"/>
        <v>174</v>
      </c>
      <c r="PC22" s="409"/>
      <c r="PD22" s="409"/>
      <c r="PE22" s="408">
        <f t="shared" si="138"/>
        <v>174</v>
      </c>
      <c r="PF22" s="409"/>
      <c r="PG22" s="409"/>
      <c r="PH22" s="408">
        <f t="shared" si="139"/>
        <v>174</v>
      </c>
      <c r="PI22" s="409"/>
      <c r="PJ22" s="409"/>
      <c r="PK22" s="408">
        <f t="shared" si="140"/>
        <v>174</v>
      </c>
      <c r="PL22" s="409"/>
      <c r="PM22" s="409"/>
      <c r="PN22" s="408">
        <f t="shared" si="141"/>
        <v>174</v>
      </c>
      <c r="PO22" s="409"/>
      <c r="PP22" s="409"/>
      <c r="PQ22" s="408">
        <f t="shared" si="142"/>
        <v>174</v>
      </c>
      <c r="PR22" s="409"/>
      <c r="PS22" s="409"/>
      <c r="PT22" s="408">
        <f t="shared" si="143"/>
        <v>174</v>
      </c>
      <c r="PU22" s="409"/>
      <c r="PV22" s="409"/>
      <c r="PW22" s="408">
        <f t="shared" si="144"/>
        <v>174</v>
      </c>
      <c r="PX22" s="409"/>
      <c r="PY22" s="409"/>
      <c r="PZ22" s="408">
        <f t="shared" si="145"/>
        <v>174</v>
      </c>
      <c r="QA22" s="409"/>
      <c r="QB22" s="409"/>
      <c r="QC22" s="408">
        <f t="shared" si="146"/>
        <v>174</v>
      </c>
      <c r="QD22" s="409"/>
      <c r="QE22" s="409"/>
      <c r="QF22" s="408">
        <f t="shared" si="147"/>
        <v>174</v>
      </c>
      <c r="QG22" s="409"/>
      <c r="QH22" s="409"/>
      <c r="QI22" s="408">
        <f t="shared" si="148"/>
        <v>174</v>
      </c>
      <c r="QJ22" s="411">
        <f t="shared" si="149"/>
        <v>0</v>
      </c>
      <c r="QK22" s="412">
        <f t="shared" si="150"/>
        <v>0</v>
      </c>
      <c r="QL22" s="402"/>
      <c r="QM22" s="411">
        <f t="shared" si="151"/>
        <v>0</v>
      </c>
      <c r="QN22" s="412">
        <f t="shared" si="152"/>
        <v>0</v>
      </c>
      <c r="QO22" s="391"/>
      <c r="QP22" s="411">
        <f t="shared" si="153"/>
        <v>0</v>
      </c>
      <c r="QQ22" s="412">
        <f t="shared" si="154"/>
        <v>0</v>
      </c>
      <c r="QR22" s="391"/>
      <c r="QS22" s="411">
        <f t="shared" si="155"/>
        <v>0</v>
      </c>
      <c r="QT22" s="412">
        <f t="shared" si="156"/>
        <v>0</v>
      </c>
    </row>
    <row r="23" spans="1:488" s="385" customFormat="1" x14ac:dyDescent="0.25">
      <c r="A23" s="403">
        <v>19</v>
      </c>
      <c r="B23" s="404" t="s">
        <v>184</v>
      </c>
      <c r="C23" s="405" t="s">
        <v>115</v>
      </c>
      <c r="D23" s="406">
        <v>1</v>
      </c>
      <c r="E23" s="407"/>
      <c r="F23" s="407"/>
      <c r="G23" s="406">
        <f>+D23+E23-F23</f>
        <v>1</v>
      </c>
      <c r="H23" s="407"/>
      <c r="I23" s="407"/>
      <c r="J23" s="406">
        <f>+G23+H23-I23</f>
        <v>1</v>
      </c>
      <c r="K23" s="407"/>
      <c r="L23" s="407"/>
      <c r="M23" s="406">
        <f>+J23+K23-L23</f>
        <v>1</v>
      </c>
      <c r="N23" s="407"/>
      <c r="O23" s="407"/>
      <c r="P23" s="406">
        <f>+M23+N23-O23</f>
        <v>1</v>
      </c>
      <c r="Q23" s="407"/>
      <c r="R23" s="407"/>
      <c r="S23" s="406">
        <f>+P23+Q23-R23</f>
        <v>1</v>
      </c>
      <c r="T23" s="407"/>
      <c r="U23" s="407"/>
      <c r="V23" s="406">
        <f>+S23+T23-U23</f>
        <v>1</v>
      </c>
      <c r="W23" s="407"/>
      <c r="X23" s="407"/>
      <c r="Y23" s="406">
        <f>+V23+W23-X23</f>
        <v>1</v>
      </c>
      <c r="Z23" s="407"/>
      <c r="AA23" s="407"/>
      <c r="AB23" s="406">
        <f>+Y23+Z23-AA23</f>
        <v>1</v>
      </c>
      <c r="AC23" s="407"/>
      <c r="AD23" s="407"/>
      <c r="AE23" s="406">
        <f>+AB23+AC23-AD23</f>
        <v>1</v>
      </c>
      <c r="AF23" s="407"/>
      <c r="AG23" s="407"/>
      <c r="AH23" s="406">
        <f t="shared" si="157"/>
        <v>1</v>
      </c>
      <c r="AI23" s="407"/>
      <c r="AJ23" s="407"/>
      <c r="AK23" s="406">
        <f t="shared" si="158"/>
        <v>1</v>
      </c>
      <c r="AL23" s="407"/>
      <c r="AM23" s="407"/>
      <c r="AN23" s="406">
        <f t="shared" si="159"/>
        <v>1</v>
      </c>
      <c r="AO23" s="407"/>
      <c r="AP23" s="407"/>
      <c r="AQ23" s="406">
        <f t="shared" si="160"/>
        <v>1</v>
      </c>
      <c r="AR23" s="407"/>
      <c r="AS23" s="407"/>
      <c r="AT23" s="406">
        <f t="shared" si="161"/>
        <v>1</v>
      </c>
      <c r="AU23" s="407"/>
      <c r="AV23" s="407"/>
      <c r="AW23" s="406">
        <f t="shared" si="162"/>
        <v>1</v>
      </c>
      <c r="AX23" s="407"/>
      <c r="AY23" s="407"/>
      <c r="AZ23" s="406">
        <f t="shared" si="163"/>
        <v>1</v>
      </c>
      <c r="BA23" s="407"/>
      <c r="BB23" s="407"/>
      <c r="BC23" s="406">
        <f t="shared" si="164"/>
        <v>1</v>
      </c>
      <c r="BD23" s="407"/>
      <c r="BE23" s="407"/>
      <c r="BF23" s="406">
        <f t="shared" si="165"/>
        <v>1</v>
      </c>
      <c r="BG23" s="407"/>
      <c r="BH23" s="407"/>
      <c r="BI23" s="406">
        <f t="shared" si="166"/>
        <v>1</v>
      </c>
      <c r="BJ23" s="407"/>
      <c r="BK23" s="407"/>
      <c r="BL23" s="406">
        <f t="shared" si="167"/>
        <v>1</v>
      </c>
      <c r="BM23" s="407"/>
      <c r="BN23" s="407"/>
      <c r="BO23" s="406">
        <f t="shared" si="168"/>
        <v>1</v>
      </c>
      <c r="BP23" s="407"/>
      <c r="BQ23" s="407"/>
      <c r="BR23" s="406">
        <f t="shared" si="169"/>
        <v>1</v>
      </c>
      <c r="BS23" s="407"/>
      <c r="BT23" s="407"/>
      <c r="BU23" s="406">
        <f t="shared" si="170"/>
        <v>1</v>
      </c>
      <c r="BV23" s="407"/>
      <c r="BW23" s="407"/>
      <c r="BX23" s="406">
        <f t="shared" si="171"/>
        <v>1</v>
      </c>
      <c r="BY23" s="407"/>
      <c r="BZ23" s="407"/>
      <c r="CA23" s="406">
        <f t="shared" si="172"/>
        <v>1</v>
      </c>
      <c r="CB23" s="407"/>
      <c r="CC23" s="407"/>
      <c r="CD23" s="406">
        <f t="shared" si="173"/>
        <v>1</v>
      </c>
      <c r="CE23" s="407"/>
      <c r="CF23" s="407"/>
      <c r="CG23" s="406">
        <f t="shared" si="174"/>
        <v>1</v>
      </c>
      <c r="CH23" s="407"/>
      <c r="CI23" s="407"/>
      <c r="CJ23" s="406">
        <f t="shared" si="175"/>
        <v>1</v>
      </c>
      <c r="CK23" s="407"/>
      <c r="CL23" s="407"/>
      <c r="CM23" s="406">
        <f t="shared" si="176"/>
        <v>1</v>
      </c>
      <c r="CN23" s="407"/>
      <c r="CO23" s="407"/>
      <c r="CP23" s="406">
        <f t="shared" si="177"/>
        <v>1</v>
      </c>
      <c r="CQ23" s="407"/>
      <c r="CR23" s="407"/>
      <c r="CS23" s="406">
        <f t="shared" si="178"/>
        <v>1</v>
      </c>
      <c r="CT23" s="407"/>
      <c r="CU23" s="407"/>
      <c r="CV23" s="406">
        <f t="shared" si="179"/>
        <v>1</v>
      </c>
      <c r="CW23" s="407"/>
      <c r="CX23" s="407"/>
      <c r="CY23" s="406">
        <f t="shared" si="180"/>
        <v>1</v>
      </c>
      <c r="CZ23" s="407"/>
      <c r="DA23" s="407"/>
      <c r="DB23" s="406">
        <f t="shared" si="181"/>
        <v>1</v>
      </c>
      <c r="DC23" s="407"/>
      <c r="DD23" s="407"/>
      <c r="DE23" s="406">
        <f t="shared" si="182"/>
        <v>1</v>
      </c>
      <c r="DF23" s="407"/>
      <c r="DG23" s="407"/>
      <c r="DH23" s="406">
        <f t="shared" si="183"/>
        <v>1</v>
      </c>
      <c r="DI23" s="407"/>
      <c r="DJ23" s="407"/>
      <c r="DK23" s="406">
        <f t="shared" si="184"/>
        <v>1</v>
      </c>
      <c r="DL23" s="407"/>
      <c r="DM23" s="407"/>
      <c r="DN23" s="406">
        <f t="shared" si="185"/>
        <v>1</v>
      </c>
      <c r="DO23" s="407"/>
      <c r="DP23" s="407"/>
      <c r="DQ23" s="406">
        <f t="shared" si="186"/>
        <v>1</v>
      </c>
      <c r="DR23" s="407"/>
      <c r="DS23" s="407"/>
      <c r="DT23" s="406">
        <f t="shared" si="187"/>
        <v>1</v>
      </c>
      <c r="DU23" s="407"/>
      <c r="DV23" s="407"/>
      <c r="DW23" s="406">
        <f t="shared" si="188"/>
        <v>1</v>
      </c>
      <c r="DX23" s="407"/>
      <c r="DY23" s="407"/>
      <c r="DZ23" s="406">
        <f t="shared" si="189"/>
        <v>1</v>
      </c>
      <c r="EA23" s="407"/>
      <c r="EB23" s="407"/>
      <c r="EC23" s="406">
        <f t="shared" si="190"/>
        <v>1</v>
      </c>
      <c r="ED23" s="407"/>
      <c r="EE23" s="407"/>
      <c r="EF23" s="406">
        <f t="shared" si="191"/>
        <v>1</v>
      </c>
      <c r="EG23" s="407"/>
      <c r="EH23" s="407"/>
      <c r="EI23" s="406">
        <f t="shared" si="192"/>
        <v>1</v>
      </c>
      <c r="EJ23" s="407"/>
      <c r="EK23" s="407"/>
      <c r="EL23" s="406">
        <f t="shared" si="193"/>
        <v>1</v>
      </c>
      <c r="EM23" s="407"/>
      <c r="EN23" s="407"/>
      <c r="EO23" s="406">
        <f t="shared" si="194"/>
        <v>1</v>
      </c>
      <c r="EP23" s="407"/>
      <c r="EQ23" s="407"/>
      <c r="ER23" s="406">
        <f t="shared" si="195"/>
        <v>1</v>
      </c>
      <c r="ES23" s="407"/>
      <c r="ET23" s="407"/>
      <c r="EU23" s="406">
        <f t="shared" si="196"/>
        <v>1</v>
      </c>
      <c r="EV23" s="407"/>
      <c r="EW23" s="407"/>
      <c r="EX23" s="406">
        <f t="shared" si="197"/>
        <v>1</v>
      </c>
      <c r="EY23" s="407"/>
      <c r="EZ23" s="407"/>
      <c r="FA23" s="406">
        <f t="shared" si="198"/>
        <v>1</v>
      </c>
      <c r="FB23" s="407"/>
      <c r="FC23" s="407"/>
      <c r="FD23" s="406">
        <f t="shared" si="199"/>
        <v>1</v>
      </c>
      <c r="FE23" s="407"/>
      <c r="FF23" s="407"/>
      <c r="FG23" s="406">
        <f t="shared" si="200"/>
        <v>1</v>
      </c>
      <c r="FH23" s="407"/>
      <c r="FI23" s="407"/>
      <c r="FJ23" s="406">
        <f t="shared" si="201"/>
        <v>1</v>
      </c>
      <c r="FK23" s="407"/>
      <c r="FL23" s="407"/>
      <c r="FM23" s="406">
        <f t="shared" si="202"/>
        <v>1</v>
      </c>
      <c r="FN23" s="407"/>
      <c r="FO23" s="407"/>
      <c r="FP23" s="406">
        <f t="shared" si="203"/>
        <v>1</v>
      </c>
      <c r="FQ23" s="407"/>
      <c r="FR23" s="407"/>
      <c r="FS23" s="406">
        <f t="shared" si="204"/>
        <v>1</v>
      </c>
      <c r="FT23" s="407"/>
      <c r="FU23" s="407"/>
      <c r="FV23" s="406">
        <f t="shared" si="205"/>
        <v>1</v>
      </c>
      <c r="FW23" s="407"/>
      <c r="FX23" s="407"/>
      <c r="FY23" s="406">
        <f t="shared" si="206"/>
        <v>1</v>
      </c>
      <c r="FZ23" s="407"/>
      <c r="GA23" s="407">
        <v>1</v>
      </c>
      <c r="GB23" s="406">
        <f t="shared" si="207"/>
        <v>0</v>
      </c>
      <c r="GC23" s="407"/>
      <c r="GD23" s="407"/>
      <c r="GE23" s="406">
        <f t="shared" si="208"/>
        <v>0</v>
      </c>
      <c r="GF23" s="407"/>
      <c r="GG23" s="407"/>
      <c r="GH23" s="406">
        <f t="shared" si="209"/>
        <v>0</v>
      </c>
      <c r="GI23" s="407"/>
      <c r="GJ23" s="407"/>
      <c r="GK23" s="406">
        <f t="shared" si="210"/>
        <v>0</v>
      </c>
      <c r="GL23" s="407"/>
      <c r="GM23" s="407"/>
      <c r="GN23" s="406">
        <f t="shared" si="211"/>
        <v>0</v>
      </c>
      <c r="GO23" s="407"/>
      <c r="GP23" s="407"/>
      <c r="GQ23" s="406">
        <f t="shared" si="212"/>
        <v>0</v>
      </c>
      <c r="GR23" s="407"/>
      <c r="GS23" s="407"/>
      <c r="GT23" s="406">
        <f t="shared" si="213"/>
        <v>0</v>
      </c>
      <c r="GU23" s="407"/>
      <c r="GV23" s="407"/>
      <c r="GW23" s="406">
        <f t="shared" si="214"/>
        <v>0</v>
      </c>
      <c r="GX23" s="407"/>
      <c r="GY23" s="407"/>
      <c r="GZ23" s="406">
        <f t="shared" si="215"/>
        <v>0</v>
      </c>
      <c r="HA23" s="407"/>
      <c r="HB23" s="407"/>
      <c r="HC23" s="406">
        <f t="shared" si="216"/>
        <v>0</v>
      </c>
      <c r="HD23" s="407"/>
      <c r="HE23" s="407"/>
      <c r="HF23" s="406">
        <f t="shared" si="217"/>
        <v>0</v>
      </c>
      <c r="HG23" s="407"/>
      <c r="HH23" s="407"/>
      <c r="HI23" s="406">
        <f t="shared" si="218"/>
        <v>0</v>
      </c>
      <c r="HJ23" s="407"/>
      <c r="HK23" s="407"/>
      <c r="HL23" s="406">
        <f t="shared" si="219"/>
        <v>0</v>
      </c>
      <c r="HM23" s="407"/>
      <c r="HN23" s="407"/>
      <c r="HO23" s="406">
        <f t="shared" si="220"/>
        <v>0</v>
      </c>
      <c r="HP23" s="407"/>
      <c r="HQ23" s="407"/>
      <c r="HR23" s="406">
        <f t="shared" si="221"/>
        <v>0</v>
      </c>
      <c r="HS23" s="407"/>
      <c r="HT23" s="407"/>
      <c r="HU23" s="406">
        <f t="shared" si="222"/>
        <v>0</v>
      </c>
      <c r="HV23" s="407"/>
      <c r="HW23" s="407"/>
      <c r="HX23" s="406">
        <f t="shared" si="223"/>
        <v>0</v>
      </c>
      <c r="HY23" s="407"/>
      <c r="HZ23" s="407"/>
      <c r="IA23" s="406">
        <f t="shared" si="224"/>
        <v>0</v>
      </c>
      <c r="IB23" s="407"/>
      <c r="IC23" s="407"/>
      <c r="ID23" s="406">
        <f t="shared" si="225"/>
        <v>0</v>
      </c>
      <c r="IE23" s="407"/>
      <c r="IF23" s="407"/>
      <c r="IG23" s="406">
        <f t="shared" si="226"/>
        <v>0</v>
      </c>
      <c r="IH23" s="407"/>
      <c r="II23" s="407"/>
      <c r="IJ23" s="406">
        <f t="shared" si="227"/>
        <v>0</v>
      </c>
      <c r="IK23" s="407"/>
      <c r="IL23" s="407"/>
      <c r="IM23" s="406">
        <f t="shared" si="228"/>
        <v>0</v>
      </c>
      <c r="IN23" s="407"/>
      <c r="IO23" s="407"/>
      <c r="IP23" s="406">
        <f t="shared" si="229"/>
        <v>0</v>
      </c>
      <c r="IQ23" s="407"/>
      <c r="IR23" s="407"/>
      <c r="IS23" s="406">
        <f t="shared" si="230"/>
        <v>0</v>
      </c>
      <c r="IT23" s="407"/>
      <c r="IU23" s="407"/>
      <c r="IV23" s="406">
        <f t="shared" si="231"/>
        <v>0</v>
      </c>
      <c r="IW23" s="407"/>
      <c r="IX23" s="407"/>
      <c r="IY23" s="406">
        <f t="shared" si="232"/>
        <v>0</v>
      </c>
      <c r="IZ23" s="407"/>
      <c r="JA23" s="407"/>
      <c r="JB23" s="406">
        <f t="shared" si="233"/>
        <v>0</v>
      </c>
      <c r="JC23" s="407"/>
      <c r="JD23" s="407"/>
      <c r="JE23" s="406">
        <f t="shared" si="234"/>
        <v>0</v>
      </c>
      <c r="JF23" s="407"/>
      <c r="JG23" s="407"/>
      <c r="JH23" s="406">
        <f t="shared" si="235"/>
        <v>0</v>
      </c>
      <c r="JI23" s="407"/>
      <c r="JJ23" s="407"/>
      <c r="JK23" s="406">
        <f t="shared" si="236"/>
        <v>0</v>
      </c>
      <c r="JL23" s="407"/>
      <c r="JM23" s="407"/>
      <c r="JN23" s="406">
        <f t="shared" si="237"/>
        <v>0</v>
      </c>
      <c r="JO23" s="407"/>
      <c r="JP23" s="407"/>
      <c r="JQ23" s="406">
        <f t="shared" si="238"/>
        <v>0</v>
      </c>
      <c r="JR23" s="407"/>
      <c r="JS23" s="407"/>
      <c r="JT23" s="406">
        <f t="shared" si="239"/>
        <v>0</v>
      </c>
      <c r="JU23" s="407"/>
      <c r="JV23" s="407"/>
      <c r="JW23" s="406">
        <f t="shared" si="91"/>
        <v>0</v>
      </c>
      <c r="JX23" s="407"/>
      <c r="JY23" s="407"/>
      <c r="JZ23" s="406">
        <f t="shared" si="92"/>
        <v>0</v>
      </c>
      <c r="KA23" s="407"/>
      <c r="KB23" s="407"/>
      <c r="KC23" s="406">
        <f t="shared" si="93"/>
        <v>0</v>
      </c>
      <c r="KD23" s="407"/>
      <c r="KE23" s="407"/>
      <c r="KF23" s="406">
        <f t="shared" si="94"/>
        <v>0</v>
      </c>
      <c r="KG23" s="407"/>
      <c r="KH23" s="407"/>
      <c r="KI23" s="406">
        <f t="shared" si="95"/>
        <v>0</v>
      </c>
      <c r="KJ23" s="407"/>
      <c r="KK23" s="407"/>
      <c r="KL23" s="406">
        <f t="shared" si="96"/>
        <v>0</v>
      </c>
      <c r="KM23" s="407"/>
      <c r="KN23" s="407"/>
      <c r="KO23" s="406">
        <f t="shared" si="97"/>
        <v>0</v>
      </c>
      <c r="KP23" s="407"/>
      <c r="KQ23" s="407"/>
      <c r="KR23" s="406">
        <f t="shared" si="98"/>
        <v>0</v>
      </c>
      <c r="KS23" s="407"/>
      <c r="KT23" s="407"/>
      <c r="KU23" s="406">
        <f t="shared" si="99"/>
        <v>0</v>
      </c>
      <c r="KV23" s="407"/>
      <c r="KW23" s="407"/>
      <c r="KX23" s="408">
        <f t="shared" si="100"/>
        <v>0</v>
      </c>
      <c r="KY23" s="409"/>
      <c r="KZ23" s="409"/>
      <c r="LA23" s="408">
        <f t="shared" si="101"/>
        <v>0</v>
      </c>
      <c r="LB23" s="409"/>
      <c r="LC23" s="409"/>
      <c r="LD23" s="408">
        <f t="shared" si="102"/>
        <v>0</v>
      </c>
      <c r="LE23" s="409"/>
      <c r="LF23" s="409"/>
      <c r="LG23" s="408">
        <f t="shared" si="103"/>
        <v>0</v>
      </c>
      <c r="LH23" s="409"/>
      <c r="LI23" s="409"/>
      <c r="LJ23" s="408">
        <f t="shared" si="105"/>
        <v>0</v>
      </c>
      <c r="LK23" s="409"/>
      <c r="LL23" s="409"/>
      <c r="LM23" s="408">
        <f t="shared" si="106"/>
        <v>0</v>
      </c>
      <c r="LN23" s="409"/>
      <c r="LO23" s="409"/>
      <c r="LP23" s="408">
        <f t="shared" si="107"/>
        <v>0</v>
      </c>
      <c r="LQ23" s="409"/>
      <c r="LR23" s="409"/>
      <c r="LS23" s="408">
        <f t="shared" si="108"/>
        <v>0</v>
      </c>
      <c r="LT23" s="409"/>
      <c r="LU23" s="409"/>
      <c r="LV23" s="408">
        <f t="shared" si="109"/>
        <v>0</v>
      </c>
      <c r="LW23" s="409"/>
      <c r="LX23" s="409"/>
      <c r="LY23" s="408">
        <f t="shared" si="110"/>
        <v>0</v>
      </c>
      <c r="LZ23" s="409"/>
      <c r="MA23" s="409"/>
      <c r="MB23" s="408">
        <f t="shared" si="111"/>
        <v>0</v>
      </c>
      <c r="MC23" s="409"/>
      <c r="MD23" s="409"/>
      <c r="ME23" s="408">
        <f t="shared" si="112"/>
        <v>0</v>
      </c>
      <c r="MF23" s="409">
        <v>14</v>
      </c>
      <c r="MG23" s="409"/>
      <c r="MH23" s="408">
        <f t="shared" si="113"/>
        <v>14</v>
      </c>
      <c r="MI23" s="409"/>
      <c r="MJ23" s="409"/>
      <c r="MK23" s="408">
        <f t="shared" si="114"/>
        <v>14</v>
      </c>
      <c r="ML23" s="409"/>
      <c r="MM23" s="409"/>
      <c r="MN23" s="408">
        <f t="shared" si="115"/>
        <v>14</v>
      </c>
      <c r="MO23" s="409"/>
      <c r="MP23" s="409"/>
      <c r="MQ23" s="408">
        <f t="shared" si="116"/>
        <v>14</v>
      </c>
      <c r="MR23" s="409"/>
      <c r="MS23" s="409"/>
      <c r="MT23" s="408">
        <f t="shared" si="117"/>
        <v>14</v>
      </c>
      <c r="MU23" s="409"/>
      <c r="MV23" s="409"/>
      <c r="MW23" s="408">
        <f t="shared" si="118"/>
        <v>14</v>
      </c>
      <c r="MX23" s="409"/>
      <c r="MY23" s="409"/>
      <c r="MZ23" s="408">
        <f t="shared" si="119"/>
        <v>14</v>
      </c>
      <c r="NA23" s="409"/>
      <c r="NB23" s="409"/>
      <c r="NC23" s="408">
        <f t="shared" si="120"/>
        <v>14</v>
      </c>
      <c r="ND23" s="409"/>
      <c r="NE23" s="409"/>
      <c r="NF23" s="408">
        <f t="shared" si="121"/>
        <v>14</v>
      </c>
      <c r="NG23" s="409"/>
      <c r="NH23" s="409"/>
      <c r="NI23" s="408">
        <f t="shared" si="122"/>
        <v>14</v>
      </c>
      <c r="NJ23" s="409"/>
      <c r="NK23" s="409"/>
      <c r="NL23" s="410">
        <f t="shared" si="123"/>
        <v>14</v>
      </c>
      <c r="NM23" s="409"/>
      <c r="NN23" s="409">
        <v>1</v>
      </c>
      <c r="NO23" s="408">
        <f t="shared" si="124"/>
        <v>13</v>
      </c>
      <c r="NP23" s="409"/>
      <c r="NQ23" s="409">
        <v>1</v>
      </c>
      <c r="NR23" s="408">
        <f t="shared" si="125"/>
        <v>12</v>
      </c>
      <c r="NS23" s="409"/>
      <c r="NT23" s="409">
        <v>1</v>
      </c>
      <c r="NU23" s="408">
        <f t="shared" si="126"/>
        <v>11</v>
      </c>
      <c r="NV23" s="409"/>
      <c r="NW23" s="409"/>
      <c r="NX23" s="408">
        <f t="shared" si="127"/>
        <v>11</v>
      </c>
      <c r="NY23" s="409"/>
      <c r="NZ23" s="409">
        <v>1</v>
      </c>
      <c r="OA23" s="408">
        <f t="shared" si="128"/>
        <v>10</v>
      </c>
      <c r="OB23" s="409"/>
      <c r="OC23" s="409"/>
      <c r="OD23" s="408">
        <f t="shared" si="129"/>
        <v>10</v>
      </c>
      <c r="OE23" s="409"/>
      <c r="OF23" s="409">
        <v>1</v>
      </c>
      <c r="OG23" s="408">
        <f t="shared" si="130"/>
        <v>9</v>
      </c>
      <c r="OH23" s="409"/>
      <c r="OI23" s="409">
        <v>1</v>
      </c>
      <c r="OJ23" s="408">
        <f t="shared" si="131"/>
        <v>8</v>
      </c>
      <c r="OK23" s="167"/>
      <c r="OL23" s="167">
        <v>1</v>
      </c>
      <c r="OM23" s="408">
        <f t="shared" si="132"/>
        <v>7</v>
      </c>
      <c r="ON23" s="167"/>
      <c r="OO23" s="167">
        <v>1</v>
      </c>
      <c r="OP23" s="408">
        <f t="shared" si="133"/>
        <v>6</v>
      </c>
      <c r="OQ23" s="167"/>
      <c r="OR23" s="167">
        <v>2</v>
      </c>
      <c r="OS23" s="408">
        <f t="shared" si="134"/>
        <v>4</v>
      </c>
      <c r="OT23" s="409"/>
      <c r="OU23" s="167">
        <v>1</v>
      </c>
      <c r="OV23" s="408">
        <f t="shared" si="135"/>
        <v>3</v>
      </c>
      <c r="OW23" s="167"/>
      <c r="OX23" s="167"/>
      <c r="OY23" s="408">
        <f t="shared" si="136"/>
        <v>3</v>
      </c>
      <c r="OZ23" s="167"/>
      <c r="PA23" s="167">
        <v>2</v>
      </c>
      <c r="PB23" s="408">
        <f t="shared" si="137"/>
        <v>1</v>
      </c>
      <c r="PC23" s="167"/>
      <c r="PD23" s="167"/>
      <c r="PE23" s="408">
        <f t="shared" si="138"/>
        <v>1</v>
      </c>
      <c r="PF23" s="167"/>
      <c r="PG23" s="167">
        <v>1</v>
      </c>
      <c r="PH23" s="408">
        <f t="shared" si="139"/>
        <v>0</v>
      </c>
      <c r="PI23" s="167"/>
      <c r="PJ23" s="167"/>
      <c r="PK23" s="408">
        <f t="shared" si="140"/>
        <v>0</v>
      </c>
      <c r="PL23" s="167">
        <v>15</v>
      </c>
      <c r="PM23" s="167"/>
      <c r="PN23" s="408">
        <f t="shared" si="141"/>
        <v>15</v>
      </c>
      <c r="PO23" s="167"/>
      <c r="PP23" s="167"/>
      <c r="PQ23" s="408">
        <f t="shared" si="142"/>
        <v>15</v>
      </c>
      <c r="PR23" s="167"/>
      <c r="PS23" s="167"/>
      <c r="PT23" s="408">
        <f t="shared" si="143"/>
        <v>15</v>
      </c>
      <c r="PU23" s="167"/>
      <c r="PV23" s="167">
        <v>2</v>
      </c>
      <c r="PW23" s="408">
        <f t="shared" si="144"/>
        <v>13</v>
      </c>
      <c r="PX23" s="167"/>
      <c r="PY23" s="167"/>
      <c r="PZ23" s="408">
        <f t="shared" si="145"/>
        <v>13</v>
      </c>
      <c r="QA23" s="167"/>
      <c r="QB23" s="167"/>
      <c r="QC23" s="408">
        <f t="shared" si="146"/>
        <v>13</v>
      </c>
      <c r="QD23" s="167"/>
      <c r="QE23" s="167"/>
      <c r="QF23" s="408">
        <f t="shared" si="147"/>
        <v>13</v>
      </c>
      <c r="QG23" s="167"/>
      <c r="QH23" s="167"/>
      <c r="QI23" s="408">
        <f t="shared" si="148"/>
        <v>13</v>
      </c>
      <c r="QJ23" s="411">
        <f t="shared" si="149"/>
        <v>1</v>
      </c>
      <c r="QK23" s="412">
        <f t="shared" si="150"/>
        <v>3.7037037037037035E-2</v>
      </c>
      <c r="QL23" s="402"/>
      <c r="QM23" s="411">
        <f t="shared" si="151"/>
        <v>0</v>
      </c>
      <c r="QN23" s="412">
        <f t="shared" si="152"/>
        <v>0</v>
      </c>
      <c r="QO23" s="391"/>
      <c r="QP23" s="411">
        <f t="shared" si="153"/>
        <v>0</v>
      </c>
      <c r="QQ23" s="412">
        <f t="shared" si="154"/>
        <v>0</v>
      </c>
      <c r="QR23" s="391"/>
      <c r="QS23" s="411">
        <f t="shared" si="155"/>
        <v>1</v>
      </c>
      <c r="QT23" s="412">
        <f t="shared" si="156"/>
        <v>1.2345679012345678E-2</v>
      </c>
      <c r="QU23" s="206"/>
      <c r="QV23" s="206"/>
      <c r="QW23" s="206"/>
      <c r="QX23" s="206"/>
      <c r="QY23" s="206"/>
      <c r="QZ23" s="206"/>
      <c r="RA23" s="206"/>
      <c r="RB23" s="206"/>
      <c r="RC23" s="206"/>
      <c r="RD23" s="206"/>
      <c r="RE23" s="206"/>
      <c r="RF23" s="206"/>
      <c r="RG23" s="206"/>
      <c r="RH23" s="206"/>
      <c r="RI23" s="206"/>
      <c r="RJ23" s="206"/>
      <c r="RK23" s="206"/>
      <c r="RL23" s="206"/>
      <c r="RM23" s="206"/>
      <c r="RN23" s="206"/>
      <c r="RO23" s="206"/>
      <c r="RP23" s="206"/>
      <c r="RQ23" s="206"/>
      <c r="RR23" s="206"/>
      <c r="RS23" s="206"/>
      <c r="RT23" s="206"/>
    </row>
    <row r="24" spans="1:488" s="419" customFormat="1" x14ac:dyDescent="0.25">
      <c r="A24" s="403">
        <v>20</v>
      </c>
      <c r="B24" s="404" t="s">
        <v>184</v>
      </c>
      <c r="C24" s="405" t="s">
        <v>461</v>
      </c>
      <c r="D24" s="406">
        <v>0.75</v>
      </c>
      <c r="E24" s="415">
        <v>3.25</v>
      </c>
      <c r="F24" s="415"/>
      <c r="G24" s="415">
        <f>+D24+E24-F24</f>
        <v>4</v>
      </c>
      <c r="H24" s="415"/>
      <c r="I24" s="415"/>
      <c r="J24" s="415">
        <f>+G24+H24-I24</f>
        <v>4</v>
      </c>
      <c r="K24" s="415"/>
      <c r="L24" s="415"/>
      <c r="M24" s="415">
        <f>+J24+K24-L24</f>
        <v>4</v>
      </c>
      <c r="N24" s="415"/>
      <c r="O24" s="415"/>
      <c r="P24" s="415">
        <f>+M24+N24-O24</f>
        <v>4</v>
      </c>
      <c r="Q24" s="415"/>
      <c r="R24" s="415"/>
      <c r="S24" s="415">
        <f>+P24+Q24-R24</f>
        <v>4</v>
      </c>
      <c r="T24" s="415"/>
      <c r="U24" s="415">
        <v>2</v>
      </c>
      <c r="V24" s="415">
        <f>+S24+T24-U24</f>
        <v>2</v>
      </c>
      <c r="W24" s="415"/>
      <c r="X24" s="415">
        <v>1</v>
      </c>
      <c r="Y24" s="415">
        <f>+V24+W24-X24</f>
        <v>1</v>
      </c>
      <c r="Z24" s="415"/>
      <c r="AA24" s="415"/>
      <c r="AB24" s="415">
        <f>+Y24+Z24-AA24</f>
        <v>1</v>
      </c>
      <c r="AC24" s="415"/>
      <c r="AD24" s="415"/>
      <c r="AE24" s="415">
        <f>+AB24+AC24-AD24</f>
        <v>1</v>
      </c>
      <c r="AF24" s="415"/>
      <c r="AG24" s="415"/>
      <c r="AH24" s="415">
        <f t="shared" si="157"/>
        <v>1</v>
      </c>
      <c r="AI24" s="415"/>
      <c r="AJ24" s="415">
        <v>1</v>
      </c>
      <c r="AK24" s="415">
        <f t="shared" si="158"/>
        <v>0</v>
      </c>
      <c r="AL24" s="415"/>
      <c r="AM24" s="415"/>
      <c r="AN24" s="415">
        <f t="shared" si="159"/>
        <v>0</v>
      </c>
      <c r="AO24" s="415"/>
      <c r="AP24" s="415"/>
      <c r="AQ24" s="415">
        <f t="shared" si="160"/>
        <v>0</v>
      </c>
      <c r="AR24" s="415"/>
      <c r="AS24" s="415"/>
      <c r="AT24" s="415">
        <f t="shared" si="161"/>
        <v>0</v>
      </c>
      <c r="AU24" s="415"/>
      <c r="AV24" s="415"/>
      <c r="AW24" s="415">
        <f t="shared" si="162"/>
        <v>0</v>
      </c>
      <c r="AX24" s="415"/>
      <c r="AY24" s="415"/>
      <c r="AZ24" s="415">
        <f t="shared" si="163"/>
        <v>0</v>
      </c>
      <c r="BA24" s="415"/>
      <c r="BB24" s="415"/>
      <c r="BC24" s="415">
        <f t="shared" si="164"/>
        <v>0</v>
      </c>
      <c r="BD24" s="415"/>
      <c r="BE24" s="415"/>
      <c r="BF24" s="415">
        <f t="shared" si="165"/>
        <v>0</v>
      </c>
      <c r="BG24" s="415"/>
      <c r="BH24" s="415"/>
      <c r="BI24" s="415">
        <f t="shared" si="166"/>
        <v>0</v>
      </c>
      <c r="BJ24" s="415"/>
      <c r="BK24" s="415"/>
      <c r="BL24" s="415">
        <f t="shared" si="167"/>
        <v>0</v>
      </c>
      <c r="BM24" s="415"/>
      <c r="BN24" s="415"/>
      <c r="BO24" s="415">
        <f t="shared" si="168"/>
        <v>0</v>
      </c>
      <c r="BP24" s="415"/>
      <c r="BQ24" s="415"/>
      <c r="BR24" s="415">
        <f t="shared" si="169"/>
        <v>0</v>
      </c>
      <c r="BS24" s="415"/>
      <c r="BT24" s="415"/>
      <c r="BU24" s="415">
        <f t="shared" si="170"/>
        <v>0</v>
      </c>
      <c r="BV24" s="415"/>
      <c r="BW24" s="415"/>
      <c r="BX24" s="415">
        <f t="shared" si="171"/>
        <v>0</v>
      </c>
      <c r="BY24" s="415"/>
      <c r="BZ24" s="415"/>
      <c r="CA24" s="415">
        <f t="shared" si="172"/>
        <v>0</v>
      </c>
      <c r="CB24" s="415"/>
      <c r="CC24" s="415"/>
      <c r="CD24" s="415">
        <f t="shared" si="173"/>
        <v>0</v>
      </c>
      <c r="CE24" s="415"/>
      <c r="CF24" s="415"/>
      <c r="CG24" s="415">
        <f t="shared" si="174"/>
        <v>0</v>
      </c>
      <c r="CH24" s="415"/>
      <c r="CI24" s="415"/>
      <c r="CJ24" s="415">
        <f t="shared" si="175"/>
        <v>0</v>
      </c>
      <c r="CK24" s="415"/>
      <c r="CL24" s="415"/>
      <c r="CM24" s="415">
        <f t="shared" si="176"/>
        <v>0</v>
      </c>
      <c r="CN24" s="415"/>
      <c r="CO24" s="415"/>
      <c r="CP24" s="415">
        <f t="shared" si="177"/>
        <v>0</v>
      </c>
      <c r="CQ24" s="415"/>
      <c r="CR24" s="415"/>
      <c r="CS24" s="415">
        <f t="shared" si="178"/>
        <v>0</v>
      </c>
      <c r="CT24" s="415">
        <v>4</v>
      </c>
      <c r="CU24" s="415"/>
      <c r="CV24" s="415">
        <f t="shared" si="179"/>
        <v>4</v>
      </c>
      <c r="CW24" s="415"/>
      <c r="CX24" s="415"/>
      <c r="CY24" s="415">
        <f t="shared" si="180"/>
        <v>4</v>
      </c>
      <c r="CZ24" s="415"/>
      <c r="DA24" s="415"/>
      <c r="DB24" s="415">
        <f t="shared" si="181"/>
        <v>4</v>
      </c>
      <c r="DC24" s="415"/>
      <c r="DD24" s="415"/>
      <c r="DE24" s="415">
        <f t="shared" si="182"/>
        <v>4</v>
      </c>
      <c r="DF24" s="415"/>
      <c r="DG24" s="415"/>
      <c r="DH24" s="415">
        <f t="shared" si="183"/>
        <v>4</v>
      </c>
      <c r="DI24" s="415"/>
      <c r="DJ24" s="415"/>
      <c r="DK24" s="415">
        <f t="shared" si="184"/>
        <v>4</v>
      </c>
      <c r="DL24" s="415"/>
      <c r="DM24" s="415"/>
      <c r="DN24" s="415">
        <f t="shared" si="185"/>
        <v>4</v>
      </c>
      <c r="DO24" s="415"/>
      <c r="DP24" s="415"/>
      <c r="DQ24" s="415">
        <f t="shared" si="186"/>
        <v>4</v>
      </c>
      <c r="DR24" s="415"/>
      <c r="DS24" s="415"/>
      <c r="DT24" s="415">
        <f t="shared" si="187"/>
        <v>4</v>
      </c>
      <c r="DU24" s="415"/>
      <c r="DV24" s="415"/>
      <c r="DW24" s="415">
        <f t="shared" si="188"/>
        <v>4</v>
      </c>
      <c r="DX24" s="415"/>
      <c r="DY24" s="415"/>
      <c r="DZ24" s="415">
        <f t="shared" si="189"/>
        <v>4</v>
      </c>
      <c r="EA24" s="415"/>
      <c r="EB24" s="415"/>
      <c r="EC24" s="415">
        <f t="shared" si="190"/>
        <v>4</v>
      </c>
      <c r="ED24" s="415"/>
      <c r="EE24" s="415"/>
      <c r="EF24" s="415">
        <f t="shared" si="191"/>
        <v>4</v>
      </c>
      <c r="EG24" s="415"/>
      <c r="EH24" s="415">
        <v>1</v>
      </c>
      <c r="EI24" s="415">
        <f t="shared" si="192"/>
        <v>3</v>
      </c>
      <c r="EJ24" s="415"/>
      <c r="EK24" s="415"/>
      <c r="EL24" s="415">
        <f t="shared" si="193"/>
        <v>3</v>
      </c>
      <c r="EM24" s="415"/>
      <c r="EN24" s="415"/>
      <c r="EO24" s="415">
        <f t="shared" si="194"/>
        <v>3</v>
      </c>
      <c r="EP24" s="415"/>
      <c r="EQ24" s="415"/>
      <c r="ER24" s="415">
        <f t="shared" si="195"/>
        <v>3</v>
      </c>
      <c r="ES24" s="415"/>
      <c r="ET24" s="415"/>
      <c r="EU24" s="415">
        <f t="shared" si="196"/>
        <v>3</v>
      </c>
      <c r="EV24" s="415"/>
      <c r="EW24" s="415"/>
      <c r="EX24" s="415">
        <f t="shared" si="197"/>
        <v>3</v>
      </c>
      <c r="EY24" s="415"/>
      <c r="EZ24" s="415"/>
      <c r="FA24" s="415">
        <f t="shared" si="198"/>
        <v>3</v>
      </c>
      <c r="FB24" s="415"/>
      <c r="FC24" s="415"/>
      <c r="FD24" s="415">
        <f t="shared" si="199"/>
        <v>3</v>
      </c>
      <c r="FE24" s="415"/>
      <c r="FF24" s="415">
        <v>1.5</v>
      </c>
      <c r="FG24" s="415">
        <f t="shared" si="200"/>
        <v>1.5</v>
      </c>
      <c r="FH24" s="415"/>
      <c r="FI24" s="415"/>
      <c r="FJ24" s="415">
        <f t="shared" si="201"/>
        <v>1.5</v>
      </c>
      <c r="FK24" s="415"/>
      <c r="FL24" s="415"/>
      <c r="FM24" s="415">
        <f t="shared" si="202"/>
        <v>1.5</v>
      </c>
      <c r="FN24" s="415"/>
      <c r="FO24" s="415">
        <v>0.75</v>
      </c>
      <c r="FP24" s="415">
        <f t="shared" si="203"/>
        <v>0.75</v>
      </c>
      <c r="FQ24" s="415"/>
      <c r="FR24" s="415"/>
      <c r="FS24" s="415">
        <f t="shared" si="204"/>
        <v>0.75</v>
      </c>
      <c r="FT24" s="415"/>
      <c r="FU24" s="415">
        <v>0.75</v>
      </c>
      <c r="FV24" s="415">
        <f t="shared" si="205"/>
        <v>0</v>
      </c>
      <c r="FW24" s="415"/>
      <c r="FX24" s="415"/>
      <c r="FY24" s="415">
        <f t="shared" si="206"/>
        <v>0</v>
      </c>
      <c r="FZ24" s="415">
        <v>4</v>
      </c>
      <c r="GA24" s="415"/>
      <c r="GB24" s="415">
        <f t="shared" si="207"/>
        <v>4</v>
      </c>
      <c r="GC24" s="415"/>
      <c r="GD24" s="415"/>
      <c r="GE24" s="415">
        <f t="shared" si="208"/>
        <v>4</v>
      </c>
      <c r="GF24" s="415"/>
      <c r="GG24" s="415"/>
      <c r="GH24" s="415">
        <f t="shared" si="209"/>
        <v>4</v>
      </c>
      <c r="GI24" s="415"/>
      <c r="GJ24" s="415"/>
      <c r="GK24" s="415">
        <f t="shared" si="210"/>
        <v>4</v>
      </c>
      <c r="GL24" s="415"/>
      <c r="GM24" s="415">
        <v>1</v>
      </c>
      <c r="GN24" s="415">
        <f t="shared" si="211"/>
        <v>3</v>
      </c>
      <c r="GO24" s="415"/>
      <c r="GP24" s="415"/>
      <c r="GQ24" s="415">
        <f t="shared" si="212"/>
        <v>3</v>
      </c>
      <c r="GR24" s="415"/>
      <c r="GS24" s="415"/>
      <c r="GT24" s="415">
        <f t="shared" si="213"/>
        <v>3</v>
      </c>
      <c r="GU24" s="415"/>
      <c r="GV24" s="415"/>
      <c r="GW24" s="415">
        <f t="shared" si="214"/>
        <v>3</v>
      </c>
      <c r="GX24" s="415"/>
      <c r="GY24" s="415"/>
      <c r="GZ24" s="415">
        <f t="shared" si="215"/>
        <v>3</v>
      </c>
      <c r="HA24" s="415"/>
      <c r="HB24" s="415"/>
      <c r="HC24" s="415">
        <f t="shared" si="216"/>
        <v>3</v>
      </c>
      <c r="HD24" s="415"/>
      <c r="HE24" s="415"/>
      <c r="HF24" s="415">
        <f t="shared" si="217"/>
        <v>3</v>
      </c>
      <c r="HG24" s="415"/>
      <c r="HH24" s="415"/>
      <c r="HI24" s="415">
        <f t="shared" si="218"/>
        <v>3</v>
      </c>
      <c r="HJ24" s="415"/>
      <c r="HK24" s="415"/>
      <c r="HL24" s="415">
        <f t="shared" si="219"/>
        <v>3</v>
      </c>
      <c r="HM24" s="415"/>
      <c r="HN24" s="415"/>
      <c r="HO24" s="415">
        <f t="shared" si="220"/>
        <v>3</v>
      </c>
      <c r="HP24" s="415"/>
      <c r="HQ24" s="415">
        <v>1</v>
      </c>
      <c r="HR24" s="415">
        <f t="shared" si="221"/>
        <v>2</v>
      </c>
      <c r="HS24" s="415"/>
      <c r="HT24" s="415"/>
      <c r="HU24" s="415">
        <f t="shared" si="222"/>
        <v>2</v>
      </c>
      <c r="HV24" s="415"/>
      <c r="HW24" s="415"/>
      <c r="HX24" s="415">
        <f t="shared" si="223"/>
        <v>2</v>
      </c>
      <c r="HY24" s="415"/>
      <c r="HZ24" s="415"/>
      <c r="IA24" s="415">
        <f t="shared" si="224"/>
        <v>2</v>
      </c>
      <c r="IB24" s="415"/>
      <c r="IC24" s="415">
        <v>1</v>
      </c>
      <c r="ID24" s="415">
        <f t="shared" si="225"/>
        <v>1</v>
      </c>
      <c r="IE24" s="415"/>
      <c r="IF24" s="415"/>
      <c r="IG24" s="415">
        <f t="shared" si="226"/>
        <v>1</v>
      </c>
      <c r="IH24" s="416"/>
      <c r="II24" s="415"/>
      <c r="IJ24" s="415">
        <f t="shared" si="227"/>
        <v>1</v>
      </c>
      <c r="IK24" s="415"/>
      <c r="IL24" s="415"/>
      <c r="IM24" s="415">
        <f t="shared" si="228"/>
        <v>1</v>
      </c>
      <c r="IN24" s="415"/>
      <c r="IO24" s="415"/>
      <c r="IP24" s="415">
        <f t="shared" si="229"/>
        <v>1</v>
      </c>
      <c r="IQ24" s="415"/>
      <c r="IR24" s="415"/>
      <c r="IS24" s="415">
        <f t="shared" si="230"/>
        <v>1</v>
      </c>
      <c r="IT24" s="415"/>
      <c r="IU24" s="415"/>
      <c r="IV24" s="415">
        <f t="shared" si="231"/>
        <v>1</v>
      </c>
      <c r="IW24" s="415">
        <v>3</v>
      </c>
      <c r="IX24" s="415"/>
      <c r="IY24" s="415">
        <f t="shared" si="232"/>
        <v>4</v>
      </c>
      <c r="IZ24" s="415"/>
      <c r="JA24" s="415"/>
      <c r="JB24" s="415">
        <f t="shared" si="233"/>
        <v>4</v>
      </c>
      <c r="JC24" s="415"/>
      <c r="JD24" s="415">
        <v>0.75</v>
      </c>
      <c r="JE24" s="415">
        <f t="shared" si="234"/>
        <v>3.25</v>
      </c>
      <c r="JF24" s="415"/>
      <c r="JG24" s="415"/>
      <c r="JH24" s="415">
        <f t="shared" si="235"/>
        <v>3.25</v>
      </c>
      <c r="JI24" s="415"/>
      <c r="JJ24" s="415"/>
      <c r="JK24" s="415">
        <f t="shared" si="236"/>
        <v>3.25</v>
      </c>
      <c r="JL24" s="415"/>
      <c r="JM24" s="415"/>
      <c r="JN24" s="415">
        <f t="shared" si="237"/>
        <v>3.25</v>
      </c>
      <c r="JO24" s="415"/>
      <c r="JP24" s="415"/>
      <c r="JQ24" s="415">
        <f t="shared" si="238"/>
        <v>3.25</v>
      </c>
      <c r="JR24" s="415"/>
      <c r="JS24" s="415"/>
      <c r="JT24" s="415">
        <f t="shared" si="239"/>
        <v>3.25</v>
      </c>
      <c r="JU24" s="415"/>
      <c r="JV24" s="415"/>
      <c r="JW24" s="415">
        <f t="shared" si="91"/>
        <v>3.25</v>
      </c>
      <c r="JX24" s="415"/>
      <c r="JY24" s="415">
        <v>0.75</v>
      </c>
      <c r="JZ24" s="415">
        <f t="shared" si="92"/>
        <v>2.5</v>
      </c>
      <c r="KA24" s="415"/>
      <c r="KB24" s="415"/>
      <c r="KC24" s="415">
        <f t="shared" si="93"/>
        <v>2.5</v>
      </c>
      <c r="KD24" s="415"/>
      <c r="KE24" s="415"/>
      <c r="KF24" s="415">
        <f t="shared" si="94"/>
        <v>2.5</v>
      </c>
      <c r="KG24" s="415"/>
      <c r="KH24" s="415"/>
      <c r="KI24" s="415">
        <f t="shared" si="95"/>
        <v>2.5</v>
      </c>
      <c r="KJ24" s="415"/>
      <c r="KK24" s="415"/>
      <c r="KL24" s="415">
        <f t="shared" si="96"/>
        <v>2.5</v>
      </c>
      <c r="KM24" s="415"/>
      <c r="KN24" s="415"/>
      <c r="KO24" s="415">
        <f t="shared" si="97"/>
        <v>2.5</v>
      </c>
      <c r="KP24" s="415"/>
      <c r="KQ24" s="415"/>
      <c r="KR24" s="415">
        <f t="shared" si="98"/>
        <v>2.5</v>
      </c>
      <c r="KS24" s="415"/>
      <c r="KT24" s="415"/>
      <c r="KU24" s="415">
        <f t="shared" si="99"/>
        <v>2.5</v>
      </c>
      <c r="KV24" s="415"/>
      <c r="KW24" s="415"/>
      <c r="KX24" s="417">
        <f t="shared" si="100"/>
        <v>2.5</v>
      </c>
      <c r="KY24" s="417"/>
      <c r="KZ24" s="417"/>
      <c r="LA24" s="417">
        <f t="shared" si="101"/>
        <v>2.5</v>
      </c>
      <c r="LB24" s="417"/>
      <c r="LC24" s="417"/>
      <c r="LD24" s="417">
        <f t="shared" si="102"/>
        <v>2.5</v>
      </c>
      <c r="LE24" s="417"/>
      <c r="LF24" s="417"/>
      <c r="LG24" s="417">
        <f t="shared" si="103"/>
        <v>2.5</v>
      </c>
      <c r="LH24" s="417"/>
      <c r="LI24" s="417"/>
      <c r="LJ24" s="417">
        <f t="shared" si="105"/>
        <v>2.5</v>
      </c>
      <c r="LK24" s="417"/>
      <c r="LL24" s="417"/>
      <c r="LM24" s="417">
        <f t="shared" si="106"/>
        <v>2.5</v>
      </c>
      <c r="LN24" s="417"/>
      <c r="LO24" s="417"/>
      <c r="LP24" s="417">
        <f t="shared" si="107"/>
        <v>2.5</v>
      </c>
      <c r="LQ24" s="417"/>
      <c r="LR24" s="417"/>
      <c r="LS24" s="417">
        <f t="shared" si="108"/>
        <v>2.5</v>
      </c>
      <c r="LT24" s="417"/>
      <c r="LU24" s="417"/>
      <c r="LV24" s="417">
        <f t="shared" si="109"/>
        <v>2.5</v>
      </c>
      <c r="LW24" s="417"/>
      <c r="LX24" s="417"/>
      <c r="LY24" s="417">
        <f t="shared" si="110"/>
        <v>2.5</v>
      </c>
      <c r="LZ24" s="417"/>
      <c r="MA24" s="417"/>
      <c r="MB24" s="417">
        <f t="shared" si="111"/>
        <v>2.5</v>
      </c>
      <c r="MC24" s="417"/>
      <c r="MD24" s="417">
        <v>1</v>
      </c>
      <c r="ME24" s="417">
        <f t="shared" si="112"/>
        <v>1.5</v>
      </c>
      <c r="MF24" s="417"/>
      <c r="MG24" s="417"/>
      <c r="MH24" s="417">
        <f t="shared" si="113"/>
        <v>1.5</v>
      </c>
      <c r="MI24" s="417"/>
      <c r="MJ24" s="417"/>
      <c r="MK24" s="417">
        <f t="shared" si="114"/>
        <v>1.5</v>
      </c>
      <c r="ML24" s="417"/>
      <c r="MM24" s="417"/>
      <c r="MN24" s="417">
        <f t="shared" si="115"/>
        <v>1.5</v>
      </c>
      <c r="MO24" s="417"/>
      <c r="MP24" s="417"/>
      <c r="MQ24" s="417">
        <f t="shared" si="116"/>
        <v>1.5</v>
      </c>
      <c r="MR24" s="417"/>
      <c r="MS24" s="417"/>
      <c r="MT24" s="417">
        <f t="shared" si="117"/>
        <v>1.5</v>
      </c>
      <c r="MU24" s="417"/>
      <c r="MV24" s="417"/>
      <c r="MW24" s="417">
        <f t="shared" si="118"/>
        <v>1.5</v>
      </c>
      <c r="MX24" s="417"/>
      <c r="MY24" s="417"/>
      <c r="MZ24" s="417">
        <f t="shared" si="119"/>
        <v>1.5</v>
      </c>
      <c r="NA24" s="417"/>
      <c r="NB24" s="417"/>
      <c r="NC24" s="417">
        <f t="shared" si="120"/>
        <v>1.5</v>
      </c>
      <c r="ND24" s="417"/>
      <c r="NE24" s="417"/>
      <c r="NF24" s="417">
        <f t="shared" si="121"/>
        <v>1.5</v>
      </c>
      <c r="NG24" s="417"/>
      <c r="NH24" s="417"/>
      <c r="NI24" s="417">
        <f t="shared" si="122"/>
        <v>1.5</v>
      </c>
      <c r="NJ24" s="417"/>
      <c r="NK24" s="417"/>
      <c r="NL24" s="418">
        <f t="shared" si="123"/>
        <v>1.5</v>
      </c>
      <c r="NM24" s="417"/>
      <c r="NN24" s="417"/>
      <c r="NO24" s="417">
        <f t="shared" si="124"/>
        <v>1.5</v>
      </c>
      <c r="NP24" s="417"/>
      <c r="NQ24" s="417">
        <v>1.5</v>
      </c>
      <c r="NR24" s="417">
        <f t="shared" si="125"/>
        <v>0</v>
      </c>
      <c r="NS24" s="417"/>
      <c r="NT24" s="417"/>
      <c r="NU24" s="417">
        <f t="shared" si="126"/>
        <v>0</v>
      </c>
      <c r="NV24" s="417"/>
      <c r="NW24" s="417"/>
      <c r="NX24" s="417">
        <f t="shared" si="127"/>
        <v>0</v>
      </c>
      <c r="NY24" s="417"/>
      <c r="NZ24" s="417"/>
      <c r="OA24" s="417">
        <f t="shared" si="128"/>
        <v>0</v>
      </c>
      <c r="OB24" s="417"/>
      <c r="OC24" s="417"/>
      <c r="OD24" s="417">
        <f t="shared" si="129"/>
        <v>0</v>
      </c>
      <c r="OE24" s="409"/>
      <c r="OF24" s="409"/>
      <c r="OG24" s="406">
        <f t="shared" si="130"/>
        <v>0</v>
      </c>
      <c r="OH24" s="409"/>
      <c r="OI24" s="409"/>
      <c r="OJ24" s="406">
        <f t="shared" si="131"/>
        <v>0</v>
      </c>
      <c r="OK24" s="167"/>
      <c r="OL24" s="167"/>
      <c r="OM24" s="408">
        <f t="shared" si="132"/>
        <v>0</v>
      </c>
      <c r="ON24" s="167"/>
      <c r="OO24" s="167"/>
      <c r="OP24" s="408">
        <f t="shared" si="133"/>
        <v>0</v>
      </c>
      <c r="OQ24" s="167"/>
      <c r="OR24" s="167"/>
      <c r="OS24" s="408">
        <f t="shared" si="134"/>
        <v>0</v>
      </c>
      <c r="OT24" s="409"/>
      <c r="OU24" s="167"/>
      <c r="OV24" s="408">
        <f t="shared" si="135"/>
        <v>0</v>
      </c>
      <c r="OW24" s="167"/>
      <c r="OX24" s="167"/>
      <c r="OY24" s="408">
        <f t="shared" si="136"/>
        <v>0</v>
      </c>
      <c r="OZ24" s="167"/>
      <c r="PA24" s="167"/>
      <c r="PB24" s="408">
        <f t="shared" si="137"/>
        <v>0</v>
      </c>
      <c r="PC24" s="167"/>
      <c r="PD24" s="167"/>
      <c r="PE24" s="408">
        <f t="shared" si="138"/>
        <v>0</v>
      </c>
      <c r="PF24" s="167"/>
      <c r="PG24" s="167"/>
      <c r="PH24" s="408">
        <f t="shared" si="139"/>
        <v>0</v>
      </c>
      <c r="PI24" s="167"/>
      <c r="PJ24" s="167"/>
      <c r="PK24" s="408">
        <f t="shared" si="140"/>
        <v>0</v>
      </c>
      <c r="PL24" s="167"/>
      <c r="PM24" s="167"/>
      <c r="PN24" s="408">
        <f t="shared" si="141"/>
        <v>0</v>
      </c>
      <c r="PO24" s="167"/>
      <c r="PP24" s="167"/>
      <c r="PQ24" s="408">
        <f t="shared" si="142"/>
        <v>0</v>
      </c>
      <c r="PR24" s="167"/>
      <c r="PS24" s="167"/>
      <c r="PT24" s="408">
        <f t="shared" si="143"/>
        <v>0</v>
      </c>
      <c r="PU24" s="167"/>
      <c r="PV24" s="167"/>
      <c r="PW24" s="408">
        <f t="shared" si="144"/>
        <v>0</v>
      </c>
      <c r="PX24" s="167"/>
      <c r="PY24" s="167"/>
      <c r="PZ24" s="408">
        <f t="shared" si="145"/>
        <v>0</v>
      </c>
      <c r="QA24" s="167"/>
      <c r="QB24" s="167"/>
      <c r="QC24" s="408">
        <f t="shared" si="146"/>
        <v>0</v>
      </c>
      <c r="QD24" s="167"/>
      <c r="QE24" s="167"/>
      <c r="QF24" s="408">
        <f t="shared" si="147"/>
        <v>0</v>
      </c>
      <c r="QG24" s="167"/>
      <c r="QH24" s="167"/>
      <c r="QI24" s="408">
        <f t="shared" si="148"/>
        <v>0</v>
      </c>
      <c r="QJ24" s="411">
        <f t="shared" si="149"/>
        <v>4</v>
      </c>
      <c r="QK24" s="412">
        <f t="shared" si="150"/>
        <v>0.14814814814814814</v>
      </c>
      <c r="QL24" s="402"/>
      <c r="QM24" s="411">
        <f t="shared" si="151"/>
        <v>3.75</v>
      </c>
      <c r="QN24" s="412">
        <f t="shared" si="152"/>
        <v>0.14423076923076922</v>
      </c>
      <c r="QO24" s="391"/>
      <c r="QP24" s="411">
        <f t="shared" si="153"/>
        <v>1.75</v>
      </c>
      <c r="QQ24" s="412">
        <f t="shared" si="154"/>
        <v>6.25E-2</v>
      </c>
      <c r="QR24" s="391"/>
      <c r="QS24" s="411">
        <f t="shared" si="155"/>
        <v>9.5</v>
      </c>
      <c r="QT24" s="412">
        <f t="shared" si="156"/>
        <v>0.11728395061728394</v>
      </c>
      <c r="QU24" s="206"/>
      <c r="QV24" s="206"/>
      <c r="QW24" s="206"/>
      <c r="QX24" s="206"/>
      <c r="QY24" s="206"/>
      <c r="QZ24" s="206"/>
      <c r="RA24" s="206"/>
      <c r="RB24" s="206"/>
      <c r="RC24" s="206"/>
      <c r="RD24" s="206"/>
      <c r="RE24" s="206"/>
      <c r="RF24" s="206"/>
      <c r="RG24" s="206"/>
      <c r="RH24" s="206"/>
      <c r="RI24" s="206"/>
      <c r="RJ24" s="206"/>
      <c r="RK24" s="206"/>
      <c r="RL24" s="206"/>
      <c r="RM24" s="206"/>
      <c r="RN24" s="206"/>
      <c r="RO24" s="206"/>
      <c r="RP24" s="206"/>
      <c r="RQ24" s="206"/>
      <c r="RR24" s="206"/>
      <c r="RS24" s="206"/>
      <c r="RT24" s="206"/>
    </row>
    <row r="25" spans="1:488" s="385" customFormat="1" x14ac:dyDescent="0.25">
      <c r="A25" s="403">
        <v>21</v>
      </c>
      <c r="B25" s="404" t="s">
        <v>462</v>
      </c>
      <c r="C25" s="405" t="s">
        <v>461</v>
      </c>
      <c r="D25" s="406"/>
      <c r="E25" s="407"/>
      <c r="F25" s="407"/>
      <c r="G25" s="406"/>
      <c r="H25" s="407"/>
      <c r="I25" s="407"/>
      <c r="J25" s="406"/>
      <c r="K25" s="407"/>
      <c r="L25" s="407"/>
      <c r="M25" s="406"/>
      <c r="N25" s="407"/>
      <c r="O25" s="407"/>
      <c r="P25" s="406"/>
      <c r="Q25" s="407"/>
      <c r="R25" s="407"/>
      <c r="S25" s="406"/>
      <c r="T25" s="407"/>
      <c r="U25" s="407"/>
      <c r="V25" s="406"/>
      <c r="W25" s="407"/>
      <c r="X25" s="407"/>
      <c r="Y25" s="406"/>
      <c r="Z25" s="407"/>
      <c r="AA25" s="407"/>
      <c r="AB25" s="406"/>
      <c r="AC25" s="407"/>
      <c r="AD25" s="407"/>
      <c r="AE25" s="406"/>
      <c r="AF25" s="407">
        <v>1</v>
      </c>
      <c r="AG25" s="407"/>
      <c r="AH25" s="406">
        <f t="shared" si="157"/>
        <v>1</v>
      </c>
      <c r="AI25" s="407"/>
      <c r="AJ25" s="407"/>
      <c r="AK25" s="406">
        <f t="shared" si="158"/>
        <v>1</v>
      </c>
      <c r="AL25" s="407"/>
      <c r="AM25" s="407"/>
      <c r="AN25" s="406">
        <f t="shared" si="159"/>
        <v>1</v>
      </c>
      <c r="AO25" s="407"/>
      <c r="AP25" s="407"/>
      <c r="AQ25" s="406">
        <f t="shared" si="160"/>
        <v>1</v>
      </c>
      <c r="AR25" s="407"/>
      <c r="AS25" s="407"/>
      <c r="AT25" s="406">
        <f t="shared" si="161"/>
        <v>1</v>
      </c>
      <c r="AU25" s="407">
        <v>1</v>
      </c>
      <c r="AV25" s="407">
        <v>0.5</v>
      </c>
      <c r="AW25" s="406">
        <f t="shared" si="162"/>
        <v>1.5</v>
      </c>
      <c r="AX25" s="407"/>
      <c r="AY25" s="407">
        <v>0.5</v>
      </c>
      <c r="AZ25" s="406">
        <f t="shared" si="163"/>
        <v>1</v>
      </c>
      <c r="BA25" s="407"/>
      <c r="BB25" s="407"/>
      <c r="BC25" s="406">
        <f t="shared" si="164"/>
        <v>1</v>
      </c>
      <c r="BD25" s="407"/>
      <c r="BE25" s="407"/>
      <c r="BF25" s="406">
        <f t="shared" si="165"/>
        <v>1</v>
      </c>
      <c r="BG25" s="407"/>
      <c r="BH25" s="407"/>
      <c r="BI25" s="406">
        <f t="shared" si="166"/>
        <v>1</v>
      </c>
      <c r="BJ25" s="407">
        <v>1.5</v>
      </c>
      <c r="BK25" s="407"/>
      <c r="BL25" s="406">
        <f t="shared" si="167"/>
        <v>2.5</v>
      </c>
      <c r="BM25" s="407"/>
      <c r="BN25" s="407"/>
      <c r="BO25" s="406">
        <f t="shared" si="168"/>
        <v>2.5</v>
      </c>
      <c r="BP25" s="407"/>
      <c r="BQ25" s="407"/>
      <c r="BR25" s="406">
        <f t="shared" si="169"/>
        <v>2.5</v>
      </c>
      <c r="BS25" s="407"/>
      <c r="BT25" s="407">
        <v>1</v>
      </c>
      <c r="BU25" s="406">
        <f t="shared" si="170"/>
        <v>1.5</v>
      </c>
      <c r="BV25" s="407"/>
      <c r="BW25" s="407"/>
      <c r="BX25" s="406">
        <f t="shared" si="171"/>
        <v>1.5</v>
      </c>
      <c r="BY25" s="407"/>
      <c r="BZ25" s="407"/>
      <c r="CA25" s="406">
        <f t="shared" si="172"/>
        <v>1.5</v>
      </c>
      <c r="CB25" s="407"/>
      <c r="CC25" s="407"/>
      <c r="CD25" s="406">
        <f t="shared" si="173"/>
        <v>1.5</v>
      </c>
      <c r="CE25" s="407"/>
      <c r="CF25" s="407"/>
      <c r="CG25" s="406">
        <f t="shared" si="174"/>
        <v>1.5</v>
      </c>
      <c r="CH25" s="407"/>
      <c r="CI25" s="407"/>
      <c r="CJ25" s="406">
        <f t="shared" si="175"/>
        <v>1.5</v>
      </c>
      <c r="CK25" s="407">
        <v>1</v>
      </c>
      <c r="CL25" s="407">
        <v>1</v>
      </c>
      <c r="CM25" s="406">
        <f t="shared" si="176"/>
        <v>1.5</v>
      </c>
      <c r="CN25" s="407"/>
      <c r="CO25" s="407"/>
      <c r="CP25" s="406">
        <f t="shared" si="177"/>
        <v>1.5</v>
      </c>
      <c r="CQ25" s="407"/>
      <c r="CR25" s="407"/>
      <c r="CS25" s="406">
        <f t="shared" si="178"/>
        <v>1.5</v>
      </c>
      <c r="CT25" s="407"/>
      <c r="CU25" s="407"/>
      <c r="CV25" s="406">
        <f t="shared" si="179"/>
        <v>1.5</v>
      </c>
      <c r="CW25" s="407"/>
      <c r="CX25" s="407"/>
      <c r="CY25" s="406">
        <f t="shared" si="180"/>
        <v>1.5</v>
      </c>
      <c r="CZ25" s="407"/>
      <c r="DA25" s="407"/>
      <c r="DB25" s="406">
        <f t="shared" si="181"/>
        <v>1.5</v>
      </c>
      <c r="DC25" s="407"/>
      <c r="DD25" s="407"/>
      <c r="DE25" s="406">
        <f t="shared" si="182"/>
        <v>1.5</v>
      </c>
      <c r="DF25" s="407"/>
      <c r="DG25" s="407"/>
      <c r="DH25" s="406">
        <f t="shared" si="183"/>
        <v>1.5</v>
      </c>
      <c r="DI25" s="407"/>
      <c r="DJ25" s="407"/>
      <c r="DK25" s="406">
        <f t="shared" si="184"/>
        <v>1.5</v>
      </c>
      <c r="DL25" s="407"/>
      <c r="DM25" s="407"/>
      <c r="DN25" s="406">
        <f t="shared" si="185"/>
        <v>1.5</v>
      </c>
      <c r="DO25" s="407"/>
      <c r="DP25" s="407">
        <v>1</v>
      </c>
      <c r="DQ25" s="406">
        <f t="shared" si="186"/>
        <v>0.5</v>
      </c>
      <c r="DR25" s="407"/>
      <c r="DS25" s="407"/>
      <c r="DT25" s="406">
        <f t="shared" si="187"/>
        <v>0.5</v>
      </c>
      <c r="DU25" s="407"/>
      <c r="DV25" s="407"/>
      <c r="DW25" s="406">
        <f t="shared" si="188"/>
        <v>0.5</v>
      </c>
      <c r="DX25" s="407"/>
      <c r="DY25" s="407"/>
      <c r="DZ25" s="406">
        <f t="shared" si="189"/>
        <v>0.5</v>
      </c>
      <c r="EA25" s="407"/>
      <c r="EB25" s="407">
        <v>0.5</v>
      </c>
      <c r="EC25" s="406">
        <f t="shared" si="190"/>
        <v>0</v>
      </c>
      <c r="ED25" s="407"/>
      <c r="EE25" s="407"/>
      <c r="EF25" s="406">
        <f t="shared" si="191"/>
        <v>0</v>
      </c>
      <c r="EG25" s="407"/>
      <c r="EH25" s="407"/>
      <c r="EI25" s="406">
        <f t="shared" si="192"/>
        <v>0</v>
      </c>
      <c r="EJ25" s="407"/>
      <c r="EK25" s="407"/>
      <c r="EL25" s="406">
        <f t="shared" si="193"/>
        <v>0</v>
      </c>
      <c r="EM25" s="407"/>
      <c r="EN25" s="407"/>
      <c r="EO25" s="406">
        <f t="shared" si="194"/>
        <v>0</v>
      </c>
      <c r="EP25" s="407"/>
      <c r="EQ25" s="407"/>
      <c r="ER25" s="406">
        <f t="shared" si="195"/>
        <v>0</v>
      </c>
      <c r="ES25" s="407"/>
      <c r="ET25" s="407"/>
      <c r="EU25" s="406">
        <f t="shared" si="196"/>
        <v>0</v>
      </c>
      <c r="EV25" s="407"/>
      <c r="EW25" s="407"/>
      <c r="EX25" s="406">
        <f t="shared" si="197"/>
        <v>0</v>
      </c>
      <c r="EY25" s="407"/>
      <c r="EZ25" s="407"/>
      <c r="FA25" s="406">
        <f t="shared" si="198"/>
        <v>0</v>
      </c>
      <c r="FB25" s="407"/>
      <c r="FC25" s="407"/>
      <c r="FD25" s="406">
        <f t="shared" si="199"/>
        <v>0</v>
      </c>
      <c r="FE25" s="407"/>
      <c r="FF25" s="407"/>
      <c r="FG25" s="406">
        <f t="shared" si="200"/>
        <v>0</v>
      </c>
      <c r="FH25" s="407"/>
      <c r="FI25" s="407"/>
      <c r="FJ25" s="406">
        <f t="shared" si="201"/>
        <v>0</v>
      </c>
      <c r="FK25" s="407"/>
      <c r="FL25" s="407"/>
      <c r="FM25" s="406">
        <f t="shared" si="202"/>
        <v>0</v>
      </c>
      <c r="FN25" s="407"/>
      <c r="FO25" s="407"/>
      <c r="FP25" s="406">
        <f t="shared" si="203"/>
        <v>0</v>
      </c>
      <c r="FQ25" s="407"/>
      <c r="FR25" s="407"/>
      <c r="FS25" s="406">
        <f t="shared" si="204"/>
        <v>0</v>
      </c>
      <c r="FT25" s="407"/>
      <c r="FU25" s="407"/>
      <c r="FV25" s="406">
        <f t="shared" si="205"/>
        <v>0</v>
      </c>
      <c r="FW25" s="407"/>
      <c r="FX25" s="407"/>
      <c r="FY25" s="406">
        <f t="shared" si="206"/>
        <v>0</v>
      </c>
      <c r="FZ25" s="407"/>
      <c r="GA25" s="407"/>
      <c r="GB25" s="406">
        <f t="shared" si="207"/>
        <v>0</v>
      </c>
      <c r="GC25" s="407"/>
      <c r="GD25" s="407"/>
      <c r="GE25" s="406">
        <f t="shared" si="208"/>
        <v>0</v>
      </c>
      <c r="GF25" s="407"/>
      <c r="GG25" s="407"/>
      <c r="GH25" s="406">
        <f t="shared" si="209"/>
        <v>0</v>
      </c>
      <c r="GI25" s="407"/>
      <c r="GJ25" s="407"/>
      <c r="GK25" s="406">
        <f t="shared" si="210"/>
        <v>0</v>
      </c>
      <c r="GL25" s="407"/>
      <c r="GM25" s="407"/>
      <c r="GN25" s="406">
        <f t="shared" si="211"/>
        <v>0</v>
      </c>
      <c r="GO25" s="407"/>
      <c r="GP25" s="407"/>
      <c r="GQ25" s="406">
        <f t="shared" si="212"/>
        <v>0</v>
      </c>
      <c r="GR25" s="407"/>
      <c r="GS25" s="407"/>
      <c r="GT25" s="406">
        <f t="shared" si="213"/>
        <v>0</v>
      </c>
      <c r="GU25" s="407"/>
      <c r="GV25" s="407"/>
      <c r="GW25" s="406">
        <f t="shared" si="214"/>
        <v>0</v>
      </c>
      <c r="GX25" s="407"/>
      <c r="GY25" s="407"/>
      <c r="GZ25" s="406">
        <f t="shared" si="215"/>
        <v>0</v>
      </c>
      <c r="HA25" s="407"/>
      <c r="HB25" s="407"/>
      <c r="HC25" s="406">
        <f t="shared" si="216"/>
        <v>0</v>
      </c>
      <c r="HD25" s="407"/>
      <c r="HE25" s="407"/>
      <c r="HF25" s="406">
        <f t="shared" si="217"/>
        <v>0</v>
      </c>
      <c r="HG25" s="407"/>
      <c r="HH25" s="407"/>
      <c r="HI25" s="406">
        <f t="shared" si="218"/>
        <v>0</v>
      </c>
      <c r="HJ25" s="407"/>
      <c r="HK25" s="407"/>
      <c r="HL25" s="406">
        <f t="shared" si="219"/>
        <v>0</v>
      </c>
      <c r="HM25" s="407"/>
      <c r="HN25" s="407"/>
      <c r="HO25" s="406">
        <f t="shared" si="220"/>
        <v>0</v>
      </c>
      <c r="HP25" s="407"/>
      <c r="HQ25" s="407"/>
      <c r="HR25" s="406">
        <f t="shared" si="221"/>
        <v>0</v>
      </c>
      <c r="HS25" s="407"/>
      <c r="HT25" s="407"/>
      <c r="HU25" s="406">
        <f t="shared" si="222"/>
        <v>0</v>
      </c>
      <c r="HV25" s="407"/>
      <c r="HW25" s="407"/>
      <c r="HX25" s="406">
        <f t="shared" si="223"/>
        <v>0</v>
      </c>
      <c r="HY25" s="407"/>
      <c r="HZ25" s="407"/>
      <c r="IA25" s="406">
        <f t="shared" si="224"/>
        <v>0</v>
      </c>
      <c r="IB25" s="407"/>
      <c r="IC25" s="407"/>
      <c r="ID25" s="406">
        <f t="shared" si="225"/>
        <v>0</v>
      </c>
      <c r="IE25" s="407"/>
      <c r="IF25" s="407"/>
      <c r="IG25" s="406">
        <f t="shared" si="226"/>
        <v>0</v>
      </c>
      <c r="IH25" s="407">
        <v>1</v>
      </c>
      <c r="II25" s="407"/>
      <c r="IJ25" s="406">
        <f t="shared" si="227"/>
        <v>1</v>
      </c>
      <c r="IK25" s="407"/>
      <c r="IL25" s="407"/>
      <c r="IM25" s="406">
        <f t="shared" si="228"/>
        <v>1</v>
      </c>
      <c r="IN25" s="407"/>
      <c r="IO25" s="407"/>
      <c r="IP25" s="406">
        <f t="shared" si="229"/>
        <v>1</v>
      </c>
      <c r="IQ25" s="407"/>
      <c r="IR25" s="407"/>
      <c r="IS25" s="406">
        <f t="shared" si="230"/>
        <v>1</v>
      </c>
      <c r="IT25" s="407"/>
      <c r="IU25" s="407">
        <v>0.5</v>
      </c>
      <c r="IV25" s="406">
        <f t="shared" si="231"/>
        <v>0.5</v>
      </c>
      <c r="IW25" s="407"/>
      <c r="IX25" s="407"/>
      <c r="IY25" s="406">
        <f t="shared" si="232"/>
        <v>0.5</v>
      </c>
      <c r="IZ25" s="407"/>
      <c r="JA25" s="407"/>
      <c r="JB25" s="406">
        <f t="shared" si="233"/>
        <v>0.5</v>
      </c>
      <c r="JC25" s="407"/>
      <c r="JD25" s="407"/>
      <c r="JE25" s="406">
        <f t="shared" si="234"/>
        <v>0.5</v>
      </c>
      <c r="JF25" s="407"/>
      <c r="JG25" s="407"/>
      <c r="JH25" s="406">
        <f t="shared" si="235"/>
        <v>0.5</v>
      </c>
      <c r="JI25" s="407"/>
      <c r="JJ25" s="407"/>
      <c r="JK25" s="406">
        <f t="shared" si="236"/>
        <v>0.5</v>
      </c>
      <c r="JL25" s="407"/>
      <c r="JM25" s="407"/>
      <c r="JN25" s="406">
        <f t="shared" si="237"/>
        <v>0.5</v>
      </c>
      <c r="JO25" s="407"/>
      <c r="JP25" s="407"/>
      <c r="JQ25" s="406">
        <f t="shared" si="238"/>
        <v>0.5</v>
      </c>
      <c r="JR25" s="407"/>
      <c r="JS25" s="407"/>
      <c r="JT25" s="406">
        <f t="shared" si="239"/>
        <v>0.5</v>
      </c>
      <c r="JU25" s="407"/>
      <c r="JV25" s="407"/>
      <c r="JW25" s="406">
        <f t="shared" si="91"/>
        <v>0.5</v>
      </c>
      <c r="JX25" s="407"/>
      <c r="JY25" s="407"/>
      <c r="JZ25" s="406">
        <f t="shared" si="92"/>
        <v>0.5</v>
      </c>
      <c r="KA25" s="407"/>
      <c r="KB25" s="407"/>
      <c r="KC25" s="406">
        <f t="shared" si="93"/>
        <v>0.5</v>
      </c>
      <c r="KD25" s="407"/>
      <c r="KE25" s="407"/>
      <c r="KF25" s="406">
        <f t="shared" si="94"/>
        <v>0.5</v>
      </c>
      <c r="KG25" s="407"/>
      <c r="KH25" s="407"/>
      <c r="KI25" s="406">
        <f t="shared" si="95"/>
        <v>0.5</v>
      </c>
      <c r="KJ25" s="407"/>
      <c r="KK25" s="407"/>
      <c r="KL25" s="406">
        <f t="shared" si="96"/>
        <v>0.5</v>
      </c>
      <c r="KM25" s="407"/>
      <c r="KN25" s="407"/>
      <c r="KO25" s="406">
        <f t="shared" si="97"/>
        <v>0.5</v>
      </c>
      <c r="KP25" s="407"/>
      <c r="KQ25" s="407"/>
      <c r="KR25" s="406">
        <f t="shared" si="98"/>
        <v>0.5</v>
      </c>
      <c r="KS25" s="407"/>
      <c r="KT25" s="407"/>
      <c r="KU25" s="406">
        <f t="shared" si="99"/>
        <v>0.5</v>
      </c>
      <c r="KV25" s="407"/>
      <c r="KW25" s="407"/>
      <c r="KX25" s="408">
        <f t="shared" si="100"/>
        <v>0.5</v>
      </c>
      <c r="KY25" s="409"/>
      <c r="KZ25" s="409"/>
      <c r="LA25" s="408">
        <f t="shared" si="101"/>
        <v>0.5</v>
      </c>
      <c r="LB25" s="409"/>
      <c r="LC25" s="409"/>
      <c r="LD25" s="408">
        <f t="shared" si="102"/>
        <v>0.5</v>
      </c>
      <c r="LE25" s="409"/>
      <c r="LF25" s="409"/>
      <c r="LG25" s="408">
        <f t="shared" si="103"/>
        <v>0.5</v>
      </c>
      <c r="LH25" s="409"/>
      <c r="LI25" s="409"/>
      <c r="LJ25" s="408">
        <f t="shared" si="105"/>
        <v>0.5</v>
      </c>
      <c r="LK25" s="409"/>
      <c r="LL25" s="409">
        <v>0.5</v>
      </c>
      <c r="LM25" s="408">
        <f t="shared" si="106"/>
        <v>0</v>
      </c>
      <c r="LN25" s="409"/>
      <c r="LO25" s="409"/>
      <c r="LP25" s="408">
        <f t="shared" si="107"/>
        <v>0</v>
      </c>
      <c r="LQ25" s="409"/>
      <c r="LR25" s="409"/>
      <c r="LS25" s="408">
        <f t="shared" si="108"/>
        <v>0</v>
      </c>
      <c r="LT25" s="409"/>
      <c r="LU25" s="409"/>
      <c r="LV25" s="408">
        <f t="shared" si="109"/>
        <v>0</v>
      </c>
      <c r="LW25" s="409"/>
      <c r="LX25" s="409"/>
      <c r="LY25" s="408">
        <f t="shared" si="110"/>
        <v>0</v>
      </c>
      <c r="LZ25" s="409"/>
      <c r="MA25" s="409"/>
      <c r="MB25" s="408">
        <f t="shared" si="111"/>
        <v>0</v>
      </c>
      <c r="MC25" s="409"/>
      <c r="MD25" s="409"/>
      <c r="ME25" s="408">
        <f t="shared" si="112"/>
        <v>0</v>
      </c>
      <c r="MF25" s="409"/>
      <c r="MG25" s="409"/>
      <c r="MH25" s="408">
        <f t="shared" si="113"/>
        <v>0</v>
      </c>
      <c r="MI25" s="409"/>
      <c r="MJ25" s="409"/>
      <c r="MK25" s="408">
        <f t="shared" si="114"/>
        <v>0</v>
      </c>
      <c r="ML25" s="409"/>
      <c r="MM25" s="409"/>
      <c r="MN25" s="408">
        <f t="shared" si="115"/>
        <v>0</v>
      </c>
      <c r="MO25" s="409"/>
      <c r="MP25" s="409"/>
      <c r="MQ25" s="408">
        <f t="shared" si="116"/>
        <v>0</v>
      </c>
      <c r="MR25" s="409"/>
      <c r="MS25" s="409"/>
      <c r="MT25" s="408">
        <f t="shared" si="117"/>
        <v>0</v>
      </c>
      <c r="MU25" s="409"/>
      <c r="MV25" s="409"/>
      <c r="MW25" s="408">
        <f t="shared" si="118"/>
        <v>0</v>
      </c>
      <c r="MX25" s="409"/>
      <c r="MY25" s="409"/>
      <c r="MZ25" s="408">
        <f t="shared" si="119"/>
        <v>0</v>
      </c>
      <c r="NA25" s="409"/>
      <c r="NB25" s="409"/>
      <c r="NC25" s="408">
        <f t="shared" si="120"/>
        <v>0</v>
      </c>
      <c r="ND25" s="409"/>
      <c r="NE25" s="409"/>
      <c r="NF25" s="408">
        <f t="shared" si="121"/>
        <v>0</v>
      </c>
      <c r="NG25" s="409"/>
      <c r="NH25" s="409"/>
      <c r="NI25" s="408">
        <f t="shared" si="122"/>
        <v>0</v>
      </c>
      <c r="NJ25" s="409"/>
      <c r="NK25" s="409"/>
      <c r="NL25" s="410">
        <f t="shared" si="123"/>
        <v>0</v>
      </c>
      <c r="NM25" s="409"/>
      <c r="NN25" s="409"/>
      <c r="NO25" s="408">
        <f t="shared" si="124"/>
        <v>0</v>
      </c>
      <c r="NP25" s="409"/>
      <c r="NQ25" s="409"/>
      <c r="NR25" s="408">
        <f t="shared" si="125"/>
        <v>0</v>
      </c>
      <c r="NS25" s="409"/>
      <c r="NT25" s="409"/>
      <c r="NU25" s="408">
        <f t="shared" si="126"/>
        <v>0</v>
      </c>
      <c r="NV25" s="409"/>
      <c r="NW25" s="409"/>
      <c r="NX25" s="408">
        <f t="shared" si="127"/>
        <v>0</v>
      </c>
      <c r="NY25" s="409"/>
      <c r="NZ25" s="409"/>
      <c r="OA25" s="408">
        <f t="shared" si="128"/>
        <v>0</v>
      </c>
      <c r="OB25" s="409"/>
      <c r="OC25" s="409"/>
      <c r="OD25" s="408">
        <f t="shared" si="129"/>
        <v>0</v>
      </c>
      <c r="OE25" s="409"/>
      <c r="OF25" s="409"/>
      <c r="OG25" s="408">
        <f t="shared" si="130"/>
        <v>0</v>
      </c>
      <c r="OH25" s="409"/>
      <c r="OI25" s="409"/>
      <c r="OJ25" s="408">
        <f t="shared" si="131"/>
        <v>0</v>
      </c>
      <c r="OK25" s="409"/>
      <c r="OL25" s="409"/>
      <c r="OM25" s="408">
        <f t="shared" si="132"/>
        <v>0</v>
      </c>
      <c r="ON25" s="409"/>
      <c r="OO25" s="409"/>
      <c r="OP25" s="408">
        <f t="shared" si="133"/>
        <v>0</v>
      </c>
      <c r="OQ25" s="409"/>
      <c r="OR25" s="409"/>
      <c r="OS25" s="408">
        <f t="shared" si="134"/>
        <v>0</v>
      </c>
      <c r="OT25" s="409"/>
      <c r="OU25" s="409"/>
      <c r="OV25" s="408">
        <f t="shared" si="135"/>
        <v>0</v>
      </c>
      <c r="OW25" s="409"/>
      <c r="OX25" s="409"/>
      <c r="OY25" s="408">
        <f t="shared" si="136"/>
        <v>0</v>
      </c>
      <c r="OZ25" s="409"/>
      <c r="PA25" s="409"/>
      <c r="PB25" s="408">
        <f t="shared" si="137"/>
        <v>0</v>
      </c>
      <c r="PC25" s="409"/>
      <c r="PD25" s="409"/>
      <c r="PE25" s="408">
        <f t="shared" si="138"/>
        <v>0</v>
      </c>
      <c r="PF25" s="409"/>
      <c r="PG25" s="409"/>
      <c r="PH25" s="408">
        <f t="shared" si="139"/>
        <v>0</v>
      </c>
      <c r="PI25" s="409"/>
      <c r="PJ25" s="409"/>
      <c r="PK25" s="408">
        <f t="shared" si="140"/>
        <v>0</v>
      </c>
      <c r="PL25" s="409"/>
      <c r="PM25" s="409"/>
      <c r="PN25" s="408">
        <f t="shared" si="141"/>
        <v>0</v>
      </c>
      <c r="PO25" s="409"/>
      <c r="PP25" s="409"/>
      <c r="PQ25" s="408">
        <f t="shared" si="142"/>
        <v>0</v>
      </c>
      <c r="PR25" s="409"/>
      <c r="PS25" s="409"/>
      <c r="PT25" s="408">
        <f t="shared" si="143"/>
        <v>0</v>
      </c>
      <c r="PU25" s="409"/>
      <c r="PV25" s="409"/>
      <c r="PW25" s="408">
        <f t="shared" si="144"/>
        <v>0</v>
      </c>
      <c r="PX25" s="409"/>
      <c r="PY25" s="409"/>
      <c r="PZ25" s="408">
        <f t="shared" si="145"/>
        <v>0</v>
      </c>
      <c r="QA25" s="409"/>
      <c r="QB25" s="409"/>
      <c r="QC25" s="408">
        <f t="shared" si="146"/>
        <v>0</v>
      </c>
      <c r="QD25" s="409"/>
      <c r="QE25" s="409"/>
      <c r="QF25" s="408">
        <f t="shared" si="147"/>
        <v>0</v>
      </c>
      <c r="QG25" s="409"/>
      <c r="QH25" s="409"/>
      <c r="QI25" s="408">
        <f t="shared" si="148"/>
        <v>0</v>
      </c>
      <c r="QJ25" s="411">
        <f t="shared" si="149"/>
        <v>1.5</v>
      </c>
      <c r="QK25" s="412">
        <f t="shared" si="150"/>
        <v>5.5555555555555552E-2</v>
      </c>
      <c r="QL25" s="402"/>
      <c r="QM25" s="411">
        <f t="shared" si="151"/>
        <v>0.5</v>
      </c>
      <c r="QN25" s="412">
        <f t="shared" si="152"/>
        <v>1.9230769230769232E-2</v>
      </c>
      <c r="QO25" s="391"/>
      <c r="QP25" s="411">
        <f t="shared" si="153"/>
        <v>0.5</v>
      </c>
      <c r="QQ25" s="412">
        <f t="shared" si="154"/>
        <v>1.7857142857142856E-2</v>
      </c>
      <c r="QR25" s="391"/>
      <c r="QS25" s="411">
        <f t="shared" si="155"/>
        <v>2.5</v>
      </c>
      <c r="QT25" s="412">
        <f t="shared" si="156"/>
        <v>3.0864197530864196E-2</v>
      </c>
    </row>
    <row r="26" spans="1:488" s="385" customFormat="1" x14ac:dyDescent="0.25">
      <c r="A26" s="403">
        <v>22</v>
      </c>
      <c r="B26" s="404" t="s">
        <v>463</v>
      </c>
      <c r="C26" s="405" t="s">
        <v>115</v>
      </c>
      <c r="D26" s="406">
        <v>2732</v>
      </c>
      <c r="E26" s="407">
        <v>268</v>
      </c>
      <c r="F26" s="407"/>
      <c r="G26" s="406">
        <f t="shared" ref="G26:G31" si="240">+D26+E26-F26</f>
        <v>3000</v>
      </c>
      <c r="H26" s="407"/>
      <c r="I26" s="407"/>
      <c r="J26" s="406">
        <f t="shared" ref="J26:J31" si="241">+G26+H26-I26</f>
        <v>3000</v>
      </c>
      <c r="K26" s="407"/>
      <c r="L26" s="407"/>
      <c r="M26" s="406">
        <f t="shared" ref="M26:M31" si="242">+J26+K26-L26</f>
        <v>3000</v>
      </c>
      <c r="N26" s="407"/>
      <c r="O26" s="407"/>
      <c r="P26" s="406">
        <f t="shared" ref="P26:P31" si="243">+M26+N26-O26</f>
        <v>3000</v>
      </c>
      <c r="Q26" s="407"/>
      <c r="R26" s="407">
        <v>180</v>
      </c>
      <c r="S26" s="406">
        <f t="shared" ref="S26:S31" si="244">+P26+Q26-R26</f>
        <v>2820</v>
      </c>
      <c r="T26" s="407"/>
      <c r="U26" s="407">
        <v>114</v>
      </c>
      <c r="V26" s="406">
        <f t="shared" ref="V26:V35" si="245">+S26+T26-U26</f>
        <v>2706</v>
      </c>
      <c r="W26" s="407"/>
      <c r="X26" s="407">
        <v>30</v>
      </c>
      <c r="Y26" s="406">
        <f t="shared" ref="Y26:Y35" si="246">+V26+W26-X26</f>
        <v>2676</v>
      </c>
      <c r="Z26" s="407"/>
      <c r="AA26" s="407">
        <v>168</v>
      </c>
      <c r="AB26" s="406">
        <f t="shared" ref="AB26:AB35" si="247">+Y26+Z26-AA26</f>
        <v>2508</v>
      </c>
      <c r="AC26" s="407"/>
      <c r="AD26" s="407">
        <v>180</v>
      </c>
      <c r="AE26" s="406">
        <f t="shared" ref="AE26:AE35" si="248">+AB26+AC26-AD26</f>
        <v>2328</v>
      </c>
      <c r="AF26" s="407"/>
      <c r="AG26" s="407">
        <v>42</v>
      </c>
      <c r="AH26" s="406">
        <f t="shared" si="157"/>
        <v>2286</v>
      </c>
      <c r="AI26" s="407"/>
      <c r="AJ26" s="407">
        <v>90</v>
      </c>
      <c r="AK26" s="406">
        <f t="shared" si="158"/>
        <v>2196</v>
      </c>
      <c r="AL26" s="407"/>
      <c r="AM26" s="407">
        <v>36</v>
      </c>
      <c r="AN26" s="406">
        <f t="shared" si="159"/>
        <v>2160</v>
      </c>
      <c r="AO26" s="407"/>
      <c r="AP26" s="407">
        <v>86</v>
      </c>
      <c r="AQ26" s="406">
        <f t="shared" si="160"/>
        <v>2074</v>
      </c>
      <c r="AR26" s="407"/>
      <c r="AS26" s="407"/>
      <c r="AT26" s="406">
        <f t="shared" si="161"/>
        <v>2074</v>
      </c>
      <c r="AU26" s="407"/>
      <c r="AV26" s="407">
        <v>84</v>
      </c>
      <c r="AW26" s="406">
        <f t="shared" si="162"/>
        <v>1990</v>
      </c>
      <c r="AX26" s="407"/>
      <c r="AY26" s="407">
        <v>72</v>
      </c>
      <c r="AZ26" s="406">
        <f t="shared" si="163"/>
        <v>1918</v>
      </c>
      <c r="BA26" s="407"/>
      <c r="BB26" s="407">
        <v>60</v>
      </c>
      <c r="BC26" s="406">
        <f t="shared" si="164"/>
        <v>1858</v>
      </c>
      <c r="BD26" s="407"/>
      <c r="BE26" s="407">
        <v>60</v>
      </c>
      <c r="BF26" s="406">
        <f t="shared" si="165"/>
        <v>1798</v>
      </c>
      <c r="BG26" s="407"/>
      <c r="BH26" s="407"/>
      <c r="BI26" s="406">
        <f t="shared" si="166"/>
        <v>1798</v>
      </c>
      <c r="BJ26" s="407"/>
      <c r="BK26" s="407">
        <v>90</v>
      </c>
      <c r="BL26" s="406">
        <f t="shared" si="167"/>
        <v>1708</v>
      </c>
      <c r="BM26" s="407"/>
      <c r="BN26" s="407"/>
      <c r="BO26" s="406">
        <f t="shared" si="168"/>
        <v>1708</v>
      </c>
      <c r="BP26" s="407"/>
      <c r="BQ26" s="407">
        <v>94</v>
      </c>
      <c r="BR26" s="406">
        <f t="shared" si="169"/>
        <v>1614</v>
      </c>
      <c r="BS26" s="407"/>
      <c r="BT26" s="407">
        <v>78</v>
      </c>
      <c r="BU26" s="406">
        <f t="shared" si="170"/>
        <v>1536</v>
      </c>
      <c r="BV26" s="407"/>
      <c r="BW26" s="407">
        <v>86</v>
      </c>
      <c r="BX26" s="406">
        <f t="shared" si="171"/>
        <v>1450</v>
      </c>
      <c r="BY26" s="407"/>
      <c r="BZ26" s="407">
        <v>44</v>
      </c>
      <c r="CA26" s="406">
        <f t="shared" si="172"/>
        <v>1406</v>
      </c>
      <c r="CB26" s="407"/>
      <c r="CC26" s="407">
        <v>70</v>
      </c>
      <c r="CD26" s="406">
        <f t="shared" si="173"/>
        <v>1336</v>
      </c>
      <c r="CE26" s="407"/>
      <c r="CF26" s="407">
        <v>84</v>
      </c>
      <c r="CG26" s="406">
        <f t="shared" si="174"/>
        <v>1252</v>
      </c>
      <c r="CH26" s="407"/>
      <c r="CI26" s="407">
        <v>4</v>
      </c>
      <c r="CJ26" s="406">
        <f t="shared" si="175"/>
        <v>1248</v>
      </c>
      <c r="CK26" s="407"/>
      <c r="CL26" s="407">
        <v>6</v>
      </c>
      <c r="CM26" s="406">
        <f t="shared" si="176"/>
        <v>1242</v>
      </c>
      <c r="CN26" s="407"/>
      <c r="CO26" s="407">
        <v>58</v>
      </c>
      <c r="CP26" s="406">
        <f t="shared" si="177"/>
        <v>1184</v>
      </c>
      <c r="CQ26" s="407"/>
      <c r="CR26" s="407"/>
      <c r="CS26" s="406">
        <f t="shared" si="178"/>
        <v>1184</v>
      </c>
      <c r="CT26" s="407">
        <v>1816</v>
      </c>
      <c r="CU26" s="407">
        <v>30</v>
      </c>
      <c r="CV26" s="406">
        <f t="shared" si="179"/>
        <v>2970</v>
      </c>
      <c r="CW26" s="407"/>
      <c r="CX26" s="407"/>
      <c r="CY26" s="406">
        <f t="shared" si="180"/>
        <v>2970</v>
      </c>
      <c r="CZ26" s="407"/>
      <c r="DA26" s="407"/>
      <c r="DB26" s="406">
        <f t="shared" si="181"/>
        <v>2970</v>
      </c>
      <c r="DC26" s="407"/>
      <c r="DD26" s="407">
        <v>36</v>
      </c>
      <c r="DE26" s="406">
        <f t="shared" si="182"/>
        <v>2934</v>
      </c>
      <c r="DF26" s="407"/>
      <c r="DG26" s="407">
        <v>72</v>
      </c>
      <c r="DH26" s="406">
        <f t="shared" si="183"/>
        <v>2862</v>
      </c>
      <c r="DI26" s="407"/>
      <c r="DJ26" s="407">
        <v>72</v>
      </c>
      <c r="DK26" s="406">
        <f t="shared" si="184"/>
        <v>2790</v>
      </c>
      <c r="DL26" s="407"/>
      <c r="DM26" s="407">
        <v>84</v>
      </c>
      <c r="DN26" s="406">
        <f t="shared" si="185"/>
        <v>2706</v>
      </c>
      <c r="DO26" s="407"/>
      <c r="DP26" s="407"/>
      <c r="DQ26" s="406">
        <f t="shared" si="186"/>
        <v>2706</v>
      </c>
      <c r="DR26" s="407"/>
      <c r="DS26" s="407">
        <v>60</v>
      </c>
      <c r="DT26" s="406">
        <f t="shared" si="187"/>
        <v>2646</v>
      </c>
      <c r="DU26" s="407"/>
      <c r="DV26" s="407">
        <v>72</v>
      </c>
      <c r="DW26" s="406">
        <f t="shared" si="188"/>
        <v>2574</v>
      </c>
      <c r="DX26" s="407"/>
      <c r="DY26" s="407"/>
      <c r="DZ26" s="406">
        <f t="shared" si="189"/>
        <v>2574</v>
      </c>
      <c r="EA26" s="407"/>
      <c r="EB26" s="407">
        <v>82</v>
      </c>
      <c r="EC26" s="406">
        <f t="shared" si="190"/>
        <v>2492</v>
      </c>
      <c r="ED26" s="407"/>
      <c r="EE26" s="407">
        <v>72</v>
      </c>
      <c r="EF26" s="406">
        <f t="shared" si="191"/>
        <v>2420</v>
      </c>
      <c r="EG26" s="407"/>
      <c r="EH26" s="407">
        <v>90</v>
      </c>
      <c r="EI26" s="406">
        <f t="shared" si="192"/>
        <v>2330</v>
      </c>
      <c r="EJ26" s="407"/>
      <c r="EK26" s="407">
        <v>66</v>
      </c>
      <c r="EL26" s="406">
        <f t="shared" si="193"/>
        <v>2264</v>
      </c>
      <c r="EM26" s="407"/>
      <c r="EN26" s="407">
        <v>36</v>
      </c>
      <c r="EO26" s="406">
        <f t="shared" si="194"/>
        <v>2228</v>
      </c>
      <c r="EP26" s="407"/>
      <c r="EQ26" s="407">
        <v>60</v>
      </c>
      <c r="ER26" s="406">
        <f t="shared" si="195"/>
        <v>2168</v>
      </c>
      <c r="ES26" s="407"/>
      <c r="ET26" s="407">
        <v>60</v>
      </c>
      <c r="EU26" s="406">
        <f t="shared" si="196"/>
        <v>2108</v>
      </c>
      <c r="EV26" s="407"/>
      <c r="EW26" s="407">
        <v>72</v>
      </c>
      <c r="EX26" s="406">
        <f t="shared" si="197"/>
        <v>2036</v>
      </c>
      <c r="EY26" s="407"/>
      <c r="EZ26" s="407">
        <v>30</v>
      </c>
      <c r="FA26" s="406">
        <f t="shared" si="198"/>
        <v>2006</v>
      </c>
      <c r="FB26" s="407"/>
      <c r="FC26" s="407">
        <v>60</v>
      </c>
      <c r="FD26" s="406">
        <f t="shared" si="199"/>
        <v>1946</v>
      </c>
      <c r="FE26" s="407"/>
      <c r="FF26" s="407">
        <v>24</v>
      </c>
      <c r="FG26" s="406">
        <f t="shared" si="200"/>
        <v>1922</v>
      </c>
      <c r="FH26" s="407"/>
      <c r="FI26" s="407">
        <v>60</v>
      </c>
      <c r="FJ26" s="406">
        <f t="shared" si="201"/>
        <v>1862</v>
      </c>
      <c r="FK26" s="407"/>
      <c r="FL26" s="407"/>
      <c r="FM26" s="406">
        <f t="shared" si="202"/>
        <v>1862</v>
      </c>
      <c r="FN26" s="407"/>
      <c r="FO26" s="407">
        <v>60</v>
      </c>
      <c r="FP26" s="406">
        <f t="shared" si="203"/>
        <v>1802</v>
      </c>
      <c r="FQ26" s="407"/>
      <c r="FR26" s="407">
        <v>72</v>
      </c>
      <c r="FS26" s="406">
        <f t="shared" si="204"/>
        <v>1730</v>
      </c>
      <c r="FT26" s="407"/>
      <c r="FU26" s="407"/>
      <c r="FV26" s="406">
        <f t="shared" si="205"/>
        <v>1730</v>
      </c>
      <c r="FW26" s="407"/>
      <c r="FX26" s="407">
        <v>60</v>
      </c>
      <c r="FY26" s="406">
        <f t="shared" si="206"/>
        <v>1670</v>
      </c>
      <c r="FZ26" s="407">
        <v>1330</v>
      </c>
      <c r="GA26" s="407">
        <v>60</v>
      </c>
      <c r="GB26" s="406">
        <f t="shared" si="207"/>
        <v>2940</v>
      </c>
      <c r="GC26" s="407"/>
      <c r="GD26" s="407">
        <v>72</v>
      </c>
      <c r="GE26" s="406">
        <f t="shared" si="208"/>
        <v>2868</v>
      </c>
      <c r="GF26" s="407"/>
      <c r="GG26" s="407">
        <v>72</v>
      </c>
      <c r="GH26" s="406">
        <f t="shared" si="209"/>
        <v>2796</v>
      </c>
      <c r="GI26" s="407"/>
      <c r="GJ26" s="407">
        <v>84</v>
      </c>
      <c r="GK26" s="406">
        <f t="shared" si="210"/>
        <v>2712</v>
      </c>
      <c r="GL26" s="407"/>
      <c r="GM26" s="407">
        <v>18</v>
      </c>
      <c r="GN26" s="406">
        <f t="shared" si="211"/>
        <v>2694</v>
      </c>
      <c r="GO26" s="407"/>
      <c r="GP26" s="407">
        <v>30</v>
      </c>
      <c r="GQ26" s="406">
        <f t="shared" si="212"/>
        <v>2664</v>
      </c>
      <c r="GR26" s="407"/>
      <c r="GS26" s="407">
        <v>30</v>
      </c>
      <c r="GT26" s="406">
        <f t="shared" si="213"/>
        <v>2634</v>
      </c>
      <c r="GU26" s="407"/>
      <c r="GV26" s="407">
        <v>36</v>
      </c>
      <c r="GW26" s="406">
        <f t="shared" si="214"/>
        <v>2598</v>
      </c>
      <c r="GX26" s="407"/>
      <c r="GY26" s="407">
        <v>60</v>
      </c>
      <c r="GZ26" s="406">
        <f t="shared" si="215"/>
        <v>2538</v>
      </c>
      <c r="HA26" s="407"/>
      <c r="HB26" s="407">
        <v>60</v>
      </c>
      <c r="HC26" s="406">
        <f t="shared" si="216"/>
        <v>2478</v>
      </c>
      <c r="HD26" s="407"/>
      <c r="HE26" s="407">
        <v>30</v>
      </c>
      <c r="HF26" s="406">
        <f t="shared" si="217"/>
        <v>2448</v>
      </c>
      <c r="HG26" s="407"/>
      <c r="HH26" s="407">
        <v>60</v>
      </c>
      <c r="HI26" s="406">
        <f t="shared" si="218"/>
        <v>2388</v>
      </c>
      <c r="HJ26" s="407"/>
      <c r="HK26" s="407">
        <v>60</v>
      </c>
      <c r="HL26" s="406">
        <f t="shared" si="219"/>
        <v>2328</v>
      </c>
      <c r="HM26" s="407"/>
      <c r="HN26" s="407">
        <v>60</v>
      </c>
      <c r="HO26" s="406">
        <f t="shared" si="220"/>
        <v>2268</v>
      </c>
      <c r="HP26" s="407"/>
      <c r="HQ26" s="407">
        <v>60</v>
      </c>
      <c r="HR26" s="406">
        <f t="shared" si="221"/>
        <v>2208</v>
      </c>
      <c r="HS26" s="407"/>
      <c r="HT26" s="407">
        <v>72</v>
      </c>
      <c r="HU26" s="406">
        <f t="shared" si="222"/>
        <v>2136</v>
      </c>
      <c r="HV26" s="407"/>
      <c r="HW26" s="407">
        <v>62</v>
      </c>
      <c r="HX26" s="406">
        <f t="shared" si="223"/>
        <v>2074</v>
      </c>
      <c r="HY26" s="407"/>
      <c r="HZ26" s="407">
        <v>28</v>
      </c>
      <c r="IA26" s="406">
        <f t="shared" si="224"/>
        <v>2046</v>
      </c>
      <c r="IB26" s="407"/>
      <c r="IC26" s="407">
        <v>48</v>
      </c>
      <c r="ID26" s="406">
        <f t="shared" si="225"/>
        <v>1998</v>
      </c>
      <c r="IE26" s="407"/>
      <c r="IF26" s="407">
        <v>48</v>
      </c>
      <c r="IG26" s="406">
        <f t="shared" si="226"/>
        <v>1950</v>
      </c>
      <c r="IH26" s="407"/>
      <c r="II26" s="407">
        <v>60</v>
      </c>
      <c r="IJ26" s="406">
        <f t="shared" si="227"/>
        <v>1890</v>
      </c>
      <c r="IK26" s="407"/>
      <c r="IL26" s="407">
        <v>60</v>
      </c>
      <c r="IM26" s="406">
        <f t="shared" si="228"/>
        <v>1830</v>
      </c>
      <c r="IN26" s="407"/>
      <c r="IO26" s="407">
        <v>48</v>
      </c>
      <c r="IP26" s="406">
        <f t="shared" si="229"/>
        <v>1782</v>
      </c>
      <c r="IQ26" s="407"/>
      <c r="IR26" s="407">
        <v>60</v>
      </c>
      <c r="IS26" s="406">
        <f t="shared" si="230"/>
        <v>1722</v>
      </c>
      <c r="IT26" s="407"/>
      <c r="IU26" s="407">
        <v>86</v>
      </c>
      <c r="IV26" s="406">
        <f t="shared" si="231"/>
        <v>1636</v>
      </c>
      <c r="IW26" s="407"/>
      <c r="IX26" s="407">
        <v>60</v>
      </c>
      <c r="IY26" s="406">
        <f t="shared" si="232"/>
        <v>1576</v>
      </c>
      <c r="IZ26" s="407"/>
      <c r="JA26" s="407">
        <v>60</v>
      </c>
      <c r="JB26" s="406">
        <f t="shared" si="233"/>
        <v>1516</v>
      </c>
      <c r="JC26" s="407"/>
      <c r="JD26" s="407">
        <v>60</v>
      </c>
      <c r="JE26" s="406">
        <f t="shared" si="234"/>
        <v>1456</v>
      </c>
      <c r="JF26" s="407"/>
      <c r="JG26" s="407">
        <v>60</v>
      </c>
      <c r="JH26" s="406">
        <f t="shared" si="235"/>
        <v>1396</v>
      </c>
      <c r="JI26" s="407"/>
      <c r="JJ26" s="407">
        <v>60</v>
      </c>
      <c r="JK26" s="406">
        <f t="shared" si="236"/>
        <v>1336</v>
      </c>
      <c r="JL26" s="407"/>
      <c r="JM26" s="407"/>
      <c r="JN26" s="406">
        <f t="shared" si="237"/>
        <v>1336</v>
      </c>
      <c r="JO26" s="407"/>
      <c r="JP26" s="407">
        <v>52</v>
      </c>
      <c r="JQ26" s="406">
        <f t="shared" si="238"/>
        <v>1284</v>
      </c>
      <c r="JR26" s="407"/>
      <c r="JS26" s="407">
        <v>60</v>
      </c>
      <c r="JT26" s="406">
        <f t="shared" si="239"/>
        <v>1224</v>
      </c>
      <c r="JU26" s="407"/>
      <c r="JV26" s="407">
        <v>90</v>
      </c>
      <c r="JW26" s="406">
        <f t="shared" si="91"/>
        <v>1134</v>
      </c>
      <c r="JX26" s="407"/>
      <c r="JY26" s="407">
        <v>48</v>
      </c>
      <c r="JZ26" s="406">
        <f t="shared" si="92"/>
        <v>1086</v>
      </c>
      <c r="KA26" s="407"/>
      <c r="KB26" s="407"/>
      <c r="KC26" s="406">
        <f t="shared" si="93"/>
        <v>1086</v>
      </c>
      <c r="KD26" s="407"/>
      <c r="KE26" s="407"/>
      <c r="KF26" s="406">
        <f t="shared" si="94"/>
        <v>1086</v>
      </c>
      <c r="KG26" s="407"/>
      <c r="KH26" s="407"/>
      <c r="KI26" s="406">
        <f t="shared" si="95"/>
        <v>1086</v>
      </c>
      <c r="KJ26" s="407"/>
      <c r="KK26" s="407"/>
      <c r="KL26" s="406">
        <f t="shared" si="96"/>
        <v>1086</v>
      </c>
      <c r="KM26" s="407"/>
      <c r="KN26" s="407"/>
      <c r="KO26" s="406">
        <f t="shared" si="97"/>
        <v>1086</v>
      </c>
      <c r="KP26" s="407"/>
      <c r="KQ26" s="407">
        <v>60</v>
      </c>
      <c r="KR26" s="406">
        <f t="shared" si="98"/>
        <v>1026</v>
      </c>
      <c r="KS26" s="407"/>
      <c r="KT26" s="407"/>
      <c r="KU26" s="406">
        <f t="shared" si="99"/>
        <v>1026</v>
      </c>
      <c r="KV26" s="407"/>
      <c r="KW26" s="407">
        <v>60</v>
      </c>
      <c r="KX26" s="408">
        <f t="shared" si="100"/>
        <v>966</v>
      </c>
      <c r="KY26" s="409"/>
      <c r="KZ26" s="409"/>
      <c r="LA26" s="408">
        <f t="shared" si="101"/>
        <v>966</v>
      </c>
      <c r="LB26" s="409"/>
      <c r="LC26" s="409">
        <v>60</v>
      </c>
      <c r="LD26" s="408">
        <f t="shared" si="102"/>
        <v>906</v>
      </c>
      <c r="LE26" s="409"/>
      <c r="LF26" s="409"/>
      <c r="LG26" s="408">
        <f t="shared" si="103"/>
        <v>906</v>
      </c>
      <c r="LH26" s="409"/>
      <c r="LI26" s="409">
        <v>60</v>
      </c>
      <c r="LJ26" s="408">
        <f t="shared" si="105"/>
        <v>846</v>
      </c>
      <c r="LK26" s="409"/>
      <c r="LL26" s="409">
        <v>60</v>
      </c>
      <c r="LM26" s="408">
        <f t="shared" si="106"/>
        <v>786</v>
      </c>
      <c r="LN26" s="409"/>
      <c r="LO26" s="409"/>
      <c r="LP26" s="408">
        <f t="shared" si="107"/>
        <v>786</v>
      </c>
      <c r="LQ26" s="409"/>
      <c r="LR26" s="409">
        <v>60</v>
      </c>
      <c r="LS26" s="408">
        <f t="shared" si="108"/>
        <v>726</v>
      </c>
      <c r="LT26" s="409"/>
      <c r="LU26" s="409"/>
      <c r="LV26" s="408">
        <f t="shared" si="109"/>
        <v>726</v>
      </c>
      <c r="LW26" s="409"/>
      <c r="LX26" s="409"/>
      <c r="LY26" s="408">
        <f t="shared" si="110"/>
        <v>726</v>
      </c>
      <c r="LZ26" s="409"/>
      <c r="MA26" s="409"/>
      <c r="MB26" s="408">
        <f t="shared" si="111"/>
        <v>726</v>
      </c>
      <c r="MC26" s="409"/>
      <c r="MD26" s="409">
        <v>34</v>
      </c>
      <c r="ME26" s="408">
        <f t="shared" si="112"/>
        <v>692</v>
      </c>
      <c r="MF26" s="409"/>
      <c r="MG26" s="409"/>
      <c r="MH26" s="408">
        <f t="shared" si="113"/>
        <v>692</v>
      </c>
      <c r="MI26" s="409"/>
      <c r="MJ26" s="409"/>
      <c r="MK26" s="408">
        <f t="shared" si="114"/>
        <v>692</v>
      </c>
      <c r="ML26" s="409"/>
      <c r="MM26" s="409"/>
      <c r="MN26" s="408">
        <f t="shared" si="115"/>
        <v>692</v>
      </c>
      <c r="MO26" s="409"/>
      <c r="MP26" s="409"/>
      <c r="MQ26" s="408">
        <f t="shared" si="116"/>
        <v>692</v>
      </c>
      <c r="MR26" s="409"/>
      <c r="MS26" s="409"/>
      <c r="MT26" s="408">
        <f t="shared" si="117"/>
        <v>692</v>
      </c>
      <c r="MU26" s="409"/>
      <c r="MV26" s="409"/>
      <c r="MW26" s="408">
        <f t="shared" si="118"/>
        <v>692</v>
      </c>
      <c r="MX26" s="409"/>
      <c r="MY26" s="409"/>
      <c r="MZ26" s="408">
        <f t="shared" si="119"/>
        <v>692</v>
      </c>
      <c r="NA26" s="409"/>
      <c r="NB26" s="409"/>
      <c r="NC26" s="408">
        <f t="shared" si="120"/>
        <v>692</v>
      </c>
      <c r="ND26" s="409"/>
      <c r="NE26" s="409"/>
      <c r="NF26" s="408">
        <f t="shared" si="121"/>
        <v>692</v>
      </c>
      <c r="NG26" s="409"/>
      <c r="NH26" s="409"/>
      <c r="NI26" s="408">
        <f t="shared" si="122"/>
        <v>692</v>
      </c>
      <c r="NJ26" s="409"/>
      <c r="NK26" s="409"/>
      <c r="NL26" s="410">
        <f t="shared" si="123"/>
        <v>692</v>
      </c>
      <c r="NM26" s="409"/>
      <c r="NN26" s="409"/>
      <c r="NO26" s="408">
        <f t="shared" si="124"/>
        <v>692</v>
      </c>
      <c r="NP26" s="409"/>
      <c r="NQ26" s="409"/>
      <c r="NR26" s="408">
        <f t="shared" si="125"/>
        <v>692</v>
      </c>
      <c r="NS26" s="409"/>
      <c r="NT26" s="409"/>
      <c r="NU26" s="408">
        <f t="shared" si="126"/>
        <v>692</v>
      </c>
      <c r="NV26" s="409"/>
      <c r="NW26" s="409">
        <v>60</v>
      </c>
      <c r="NX26" s="408">
        <f t="shared" si="127"/>
        <v>632</v>
      </c>
      <c r="NY26" s="409"/>
      <c r="NZ26" s="409"/>
      <c r="OA26" s="408">
        <f t="shared" si="128"/>
        <v>632</v>
      </c>
      <c r="OB26" s="409"/>
      <c r="OC26" s="409"/>
      <c r="OD26" s="408">
        <f t="shared" si="129"/>
        <v>632</v>
      </c>
      <c r="OE26" s="409"/>
      <c r="OF26" s="409">
        <v>60</v>
      </c>
      <c r="OG26" s="408">
        <f t="shared" si="130"/>
        <v>572</v>
      </c>
      <c r="OH26" s="409"/>
      <c r="OI26" s="409">
        <v>60</v>
      </c>
      <c r="OJ26" s="408">
        <f t="shared" si="131"/>
        <v>512</v>
      </c>
      <c r="OK26" s="409"/>
      <c r="OL26" s="409">
        <v>60</v>
      </c>
      <c r="OM26" s="408">
        <f t="shared" si="132"/>
        <v>452</v>
      </c>
      <c r="ON26" s="409"/>
      <c r="OO26" s="409">
        <v>42</v>
      </c>
      <c r="OP26" s="408">
        <f t="shared" si="133"/>
        <v>410</v>
      </c>
      <c r="OQ26" s="409"/>
      <c r="OR26" s="409">
        <v>60</v>
      </c>
      <c r="OS26" s="408">
        <f t="shared" si="134"/>
        <v>350</v>
      </c>
      <c r="OT26" s="409"/>
      <c r="OU26" s="409">
        <v>60</v>
      </c>
      <c r="OV26" s="408">
        <f t="shared" si="135"/>
        <v>290</v>
      </c>
      <c r="OW26" s="409"/>
      <c r="OX26" s="409"/>
      <c r="OY26" s="408">
        <f t="shared" si="136"/>
        <v>290</v>
      </c>
      <c r="OZ26" s="409"/>
      <c r="PA26" s="409">
        <v>60</v>
      </c>
      <c r="PB26" s="408">
        <f t="shared" si="137"/>
        <v>230</v>
      </c>
      <c r="PC26" s="409"/>
      <c r="PD26" s="409">
        <v>60</v>
      </c>
      <c r="PE26" s="408">
        <f t="shared" si="138"/>
        <v>170</v>
      </c>
      <c r="PF26" s="409"/>
      <c r="PG26" s="409"/>
      <c r="PH26" s="408">
        <f t="shared" si="139"/>
        <v>170</v>
      </c>
      <c r="PI26" s="409"/>
      <c r="PJ26" s="409">
        <v>60</v>
      </c>
      <c r="PK26" s="408">
        <f t="shared" si="140"/>
        <v>110</v>
      </c>
      <c r="PL26" s="409"/>
      <c r="PM26" s="409">
        <v>60</v>
      </c>
      <c r="PN26" s="408">
        <f t="shared" si="141"/>
        <v>50</v>
      </c>
      <c r="PO26" s="409"/>
      <c r="PP26" s="409"/>
      <c r="PQ26" s="408">
        <f t="shared" si="142"/>
        <v>50</v>
      </c>
      <c r="PR26" s="409"/>
      <c r="PS26" s="409"/>
      <c r="PT26" s="408">
        <f t="shared" si="143"/>
        <v>50</v>
      </c>
      <c r="PU26" s="409"/>
      <c r="PV26" s="409"/>
      <c r="PW26" s="408">
        <f t="shared" si="144"/>
        <v>50</v>
      </c>
      <c r="PX26" s="409"/>
      <c r="PY26" s="409"/>
      <c r="PZ26" s="408">
        <f t="shared" si="145"/>
        <v>50</v>
      </c>
      <c r="QA26" s="409"/>
      <c r="QB26" s="409"/>
      <c r="QC26" s="408">
        <f t="shared" si="146"/>
        <v>50</v>
      </c>
      <c r="QD26" s="409"/>
      <c r="QE26" s="409"/>
      <c r="QF26" s="408">
        <f t="shared" si="147"/>
        <v>50</v>
      </c>
      <c r="QG26" s="409"/>
      <c r="QH26" s="409"/>
      <c r="QI26" s="408">
        <f t="shared" si="148"/>
        <v>50</v>
      </c>
      <c r="QJ26" s="411">
        <f t="shared" si="149"/>
        <v>1480</v>
      </c>
      <c r="QK26" s="412">
        <f t="shared" si="150"/>
        <v>54.814814814814817</v>
      </c>
      <c r="QL26" s="402"/>
      <c r="QM26" s="411">
        <f t="shared" si="151"/>
        <v>1376</v>
      </c>
      <c r="QN26" s="412">
        <f t="shared" si="152"/>
        <v>52.92307692307692</v>
      </c>
      <c r="QO26" s="391"/>
      <c r="QP26" s="411">
        <f t="shared" si="153"/>
        <v>644</v>
      </c>
      <c r="QQ26" s="412">
        <f t="shared" si="154"/>
        <v>23</v>
      </c>
      <c r="QR26" s="391"/>
      <c r="QS26" s="411">
        <f t="shared" si="155"/>
        <v>3500</v>
      </c>
      <c r="QT26" s="412">
        <f t="shared" si="156"/>
        <v>43.209876543209873</v>
      </c>
    </row>
    <row r="27" spans="1:488" s="385" customFormat="1" x14ac:dyDescent="0.25">
      <c r="A27" s="403">
        <v>23</v>
      </c>
      <c r="B27" s="404" t="s">
        <v>284</v>
      </c>
      <c r="C27" s="420" t="s">
        <v>461</v>
      </c>
      <c r="D27" s="406">
        <v>4</v>
      </c>
      <c r="E27" s="407">
        <v>56</v>
      </c>
      <c r="F27" s="407"/>
      <c r="G27" s="406">
        <f t="shared" si="240"/>
        <v>60</v>
      </c>
      <c r="H27" s="407"/>
      <c r="I27" s="407">
        <v>3</v>
      </c>
      <c r="J27" s="406">
        <f t="shared" si="241"/>
        <v>57</v>
      </c>
      <c r="K27" s="407"/>
      <c r="L27" s="407">
        <v>7</v>
      </c>
      <c r="M27" s="406">
        <f t="shared" si="242"/>
        <v>50</v>
      </c>
      <c r="N27" s="407"/>
      <c r="O27" s="407">
        <v>11</v>
      </c>
      <c r="P27" s="406">
        <f t="shared" si="243"/>
        <v>39</v>
      </c>
      <c r="Q27" s="407"/>
      <c r="R27" s="407">
        <v>16</v>
      </c>
      <c r="S27" s="406">
        <f t="shared" si="244"/>
        <v>23</v>
      </c>
      <c r="T27" s="407"/>
      <c r="U27" s="407">
        <v>8.5</v>
      </c>
      <c r="V27" s="406">
        <f t="shared" si="245"/>
        <v>14.5</v>
      </c>
      <c r="W27" s="407"/>
      <c r="X27" s="407"/>
      <c r="Y27" s="406">
        <f t="shared" si="246"/>
        <v>14.5</v>
      </c>
      <c r="Z27" s="407"/>
      <c r="AA27" s="407"/>
      <c r="AB27" s="406">
        <f t="shared" si="247"/>
        <v>14.5</v>
      </c>
      <c r="AC27" s="407"/>
      <c r="AD27" s="407">
        <v>5.5</v>
      </c>
      <c r="AE27" s="406">
        <f t="shared" si="248"/>
        <v>9</v>
      </c>
      <c r="AF27" s="407"/>
      <c r="AG27" s="407">
        <v>2</v>
      </c>
      <c r="AH27" s="406">
        <f t="shared" si="157"/>
        <v>7</v>
      </c>
      <c r="AI27" s="407"/>
      <c r="AJ27" s="407"/>
      <c r="AK27" s="406">
        <f t="shared" si="158"/>
        <v>7</v>
      </c>
      <c r="AL27" s="407"/>
      <c r="AM27" s="407"/>
      <c r="AN27" s="406">
        <f t="shared" si="159"/>
        <v>7</v>
      </c>
      <c r="AO27" s="407"/>
      <c r="AP27" s="407">
        <v>2</v>
      </c>
      <c r="AQ27" s="406">
        <f t="shared" si="160"/>
        <v>5</v>
      </c>
      <c r="AR27" s="407"/>
      <c r="AS27" s="407"/>
      <c r="AT27" s="406">
        <f t="shared" si="161"/>
        <v>5</v>
      </c>
      <c r="AU27" s="407"/>
      <c r="AV27" s="407">
        <v>1.5</v>
      </c>
      <c r="AW27" s="406">
        <f t="shared" si="162"/>
        <v>3.5</v>
      </c>
      <c r="AX27" s="407"/>
      <c r="AY27" s="407">
        <v>2</v>
      </c>
      <c r="AZ27" s="406">
        <f t="shared" si="163"/>
        <v>1.5</v>
      </c>
      <c r="BA27" s="407"/>
      <c r="BB27" s="407">
        <v>1.5</v>
      </c>
      <c r="BC27" s="406">
        <f t="shared" si="164"/>
        <v>0</v>
      </c>
      <c r="BD27" s="407"/>
      <c r="BE27" s="407"/>
      <c r="BF27" s="406">
        <f t="shared" si="165"/>
        <v>0</v>
      </c>
      <c r="BG27" s="407"/>
      <c r="BH27" s="407"/>
      <c r="BI27" s="406">
        <f t="shared" si="166"/>
        <v>0</v>
      </c>
      <c r="BJ27" s="407"/>
      <c r="BK27" s="407"/>
      <c r="BL27" s="406">
        <f t="shared" si="167"/>
        <v>0</v>
      </c>
      <c r="BM27" s="407"/>
      <c r="BN27" s="407"/>
      <c r="BO27" s="406">
        <f t="shared" si="168"/>
        <v>0</v>
      </c>
      <c r="BP27" s="407"/>
      <c r="BQ27" s="407"/>
      <c r="BR27" s="406">
        <f t="shared" si="169"/>
        <v>0</v>
      </c>
      <c r="BS27" s="407"/>
      <c r="BT27" s="407"/>
      <c r="BU27" s="406">
        <f t="shared" si="170"/>
        <v>0</v>
      </c>
      <c r="BV27" s="407"/>
      <c r="BW27" s="407"/>
      <c r="BX27" s="406">
        <f t="shared" si="171"/>
        <v>0</v>
      </c>
      <c r="BY27" s="407"/>
      <c r="BZ27" s="407"/>
      <c r="CA27" s="406">
        <f t="shared" si="172"/>
        <v>0</v>
      </c>
      <c r="CB27" s="407"/>
      <c r="CC27" s="407"/>
      <c r="CD27" s="406">
        <f t="shared" si="173"/>
        <v>0</v>
      </c>
      <c r="CE27" s="407"/>
      <c r="CF27" s="407"/>
      <c r="CG27" s="406">
        <f t="shared" si="174"/>
        <v>0</v>
      </c>
      <c r="CH27" s="407"/>
      <c r="CI27" s="407"/>
      <c r="CJ27" s="406">
        <f t="shared" si="175"/>
        <v>0</v>
      </c>
      <c r="CK27" s="407"/>
      <c r="CL27" s="407"/>
      <c r="CM27" s="406">
        <f t="shared" si="176"/>
        <v>0</v>
      </c>
      <c r="CN27" s="407"/>
      <c r="CO27" s="407"/>
      <c r="CP27" s="406">
        <f t="shared" si="177"/>
        <v>0</v>
      </c>
      <c r="CQ27" s="407"/>
      <c r="CR27" s="407"/>
      <c r="CS27" s="406">
        <f t="shared" si="178"/>
        <v>0</v>
      </c>
      <c r="CT27" s="407">
        <v>60</v>
      </c>
      <c r="CU27" s="407"/>
      <c r="CV27" s="406">
        <f t="shared" si="179"/>
        <v>60</v>
      </c>
      <c r="CW27" s="407"/>
      <c r="CX27" s="407"/>
      <c r="CY27" s="406">
        <f t="shared" si="180"/>
        <v>60</v>
      </c>
      <c r="CZ27" s="407"/>
      <c r="DA27" s="407"/>
      <c r="DB27" s="406">
        <f t="shared" si="181"/>
        <v>60</v>
      </c>
      <c r="DC27" s="407"/>
      <c r="DD27" s="407"/>
      <c r="DE27" s="406">
        <f t="shared" si="182"/>
        <v>60</v>
      </c>
      <c r="DF27" s="407"/>
      <c r="DG27" s="407"/>
      <c r="DH27" s="406">
        <f t="shared" si="183"/>
        <v>60</v>
      </c>
      <c r="DI27" s="407"/>
      <c r="DJ27" s="407"/>
      <c r="DK27" s="406">
        <f t="shared" si="184"/>
        <v>60</v>
      </c>
      <c r="DL27" s="407"/>
      <c r="DM27" s="407"/>
      <c r="DN27" s="406">
        <f t="shared" si="185"/>
        <v>60</v>
      </c>
      <c r="DO27" s="407"/>
      <c r="DP27" s="407">
        <v>1.5</v>
      </c>
      <c r="DQ27" s="406">
        <f t="shared" si="186"/>
        <v>58.5</v>
      </c>
      <c r="DR27" s="407"/>
      <c r="DS27" s="407">
        <v>3.5</v>
      </c>
      <c r="DT27" s="406">
        <f t="shared" si="187"/>
        <v>55</v>
      </c>
      <c r="DU27" s="407"/>
      <c r="DV27" s="407">
        <v>2.5</v>
      </c>
      <c r="DW27" s="406">
        <f t="shared" si="188"/>
        <v>52.5</v>
      </c>
      <c r="DX27" s="407"/>
      <c r="DY27" s="407"/>
      <c r="DZ27" s="406">
        <f t="shared" si="189"/>
        <v>52.5</v>
      </c>
      <c r="EA27" s="407"/>
      <c r="EB27" s="407">
        <v>2.5</v>
      </c>
      <c r="EC27" s="406">
        <f t="shared" si="190"/>
        <v>50</v>
      </c>
      <c r="ED27" s="407"/>
      <c r="EE27" s="407">
        <v>1.5</v>
      </c>
      <c r="EF27" s="406">
        <f t="shared" si="191"/>
        <v>48.5</v>
      </c>
      <c r="EG27" s="407"/>
      <c r="EH27" s="407"/>
      <c r="EI27" s="406">
        <f t="shared" si="192"/>
        <v>48.5</v>
      </c>
      <c r="EJ27" s="407"/>
      <c r="EK27" s="407">
        <v>4.5</v>
      </c>
      <c r="EL27" s="406">
        <f t="shared" si="193"/>
        <v>44</v>
      </c>
      <c r="EM27" s="407"/>
      <c r="EN27" s="407">
        <v>3.5</v>
      </c>
      <c r="EO27" s="406">
        <f t="shared" si="194"/>
        <v>40.5</v>
      </c>
      <c r="EP27" s="407"/>
      <c r="EQ27" s="407">
        <v>3</v>
      </c>
      <c r="ER27" s="406">
        <f t="shared" si="195"/>
        <v>37.5</v>
      </c>
      <c r="ES27" s="407"/>
      <c r="ET27" s="407">
        <v>3</v>
      </c>
      <c r="EU27" s="406">
        <f t="shared" si="196"/>
        <v>34.5</v>
      </c>
      <c r="EV27" s="407"/>
      <c r="EW27" s="407">
        <v>2.5</v>
      </c>
      <c r="EX27" s="406">
        <f t="shared" si="197"/>
        <v>32</v>
      </c>
      <c r="EY27" s="407"/>
      <c r="EZ27" s="407">
        <v>5</v>
      </c>
      <c r="FA27" s="406">
        <f t="shared" si="198"/>
        <v>27</v>
      </c>
      <c r="FB27" s="407"/>
      <c r="FC27" s="407">
        <v>2.75</v>
      </c>
      <c r="FD27" s="406">
        <f t="shared" si="199"/>
        <v>24.25</v>
      </c>
      <c r="FE27" s="407"/>
      <c r="FF27" s="407">
        <v>5.25</v>
      </c>
      <c r="FG27" s="406">
        <f t="shared" si="200"/>
        <v>19</v>
      </c>
      <c r="FH27" s="407"/>
      <c r="FI27" s="407">
        <v>3.5</v>
      </c>
      <c r="FJ27" s="406">
        <f t="shared" si="201"/>
        <v>15.5</v>
      </c>
      <c r="FK27" s="407"/>
      <c r="FL27" s="407"/>
      <c r="FM27" s="406">
        <f t="shared" si="202"/>
        <v>15.5</v>
      </c>
      <c r="FN27" s="407"/>
      <c r="FO27" s="407">
        <v>4.5</v>
      </c>
      <c r="FP27" s="406">
        <f t="shared" si="203"/>
        <v>11</v>
      </c>
      <c r="FQ27" s="407"/>
      <c r="FR27" s="407">
        <v>2</v>
      </c>
      <c r="FS27" s="406">
        <f t="shared" si="204"/>
        <v>9</v>
      </c>
      <c r="FT27" s="407"/>
      <c r="FU27" s="407">
        <v>1.5</v>
      </c>
      <c r="FV27" s="406">
        <f t="shared" si="205"/>
        <v>7.5</v>
      </c>
      <c r="FW27" s="407"/>
      <c r="FX27" s="407">
        <v>2</v>
      </c>
      <c r="FY27" s="406">
        <f t="shared" si="206"/>
        <v>5.5</v>
      </c>
      <c r="FZ27" s="407">
        <v>54.5</v>
      </c>
      <c r="GA27" s="407">
        <v>2.5</v>
      </c>
      <c r="GB27" s="406">
        <f t="shared" si="207"/>
        <v>57.5</v>
      </c>
      <c r="GC27" s="407"/>
      <c r="GD27" s="407">
        <v>2.5</v>
      </c>
      <c r="GE27" s="406">
        <f t="shared" si="208"/>
        <v>55</v>
      </c>
      <c r="GF27" s="407"/>
      <c r="GG27" s="407">
        <v>2.5</v>
      </c>
      <c r="GH27" s="406">
        <f t="shared" si="209"/>
        <v>52.5</v>
      </c>
      <c r="GI27" s="407"/>
      <c r="GJ27" s="407">
        <v>2.5</v>
      </c>
      <c r="GK27" s="406">
        <f t="shared" si="210"/>
        <v>50</v>
      </c>
      <c r="GL27" s="407"/>
      <c r="GM27" s="407">
        <v>4.5</v>
      </c>
      <c r="GN27" s="406">
        <f t="shared" si="211"/>
        <v>45.5</v>
      </c>
      <c r="GO27" s="407"/>
      <c r="GP27" s="407">
        <v>4</v>
      </c>
      <c r="GQ27" s="406">
        <f t="shared" si="212"/>
        <v>41.5</v>
      </c>
      <c r="GR27" s="407"/>
      <c r="GS27" s="407">
        <v>4.5</v>
      </c>
      <c r="GT27" s="406">
        <f t="shared" si="213"/>
        <v>37</v>
      </c>
      <c r="GU27" s="407"/>
      <c r="GV27" s="407">
        <v>2.5</v>
      </c>
      <c r="GW27" s="406">
        <f t="shared" si="214"/>
        <v>34.5</v>
      </c>
      <c r="GX27" s="407"/>
      <c r="GY27" s="407">
        <v>2.5</v>
      </c>
      <c r="GZ27" s="406">
        <f t="shared" si="215"/>
        <v>32</v>
      </c>
      <c r="HA27" s="407"/>
      <c r="HB27" s="407">
        <v>2</v>
      </c>
      <c r="HC27" s="406">
        <f t="shared" si="216"/>
        <v>30</v>
      </c>
      <c r="HD27" s="407"/>
      <c r="HE27" s="407">
        <v>3.5</v>
      </c>
      <c r="HF27" s="406">
        <f t="shared" si="217"/>
        <v>26.5</v>
      </c>
      <c r="HG27" s="407"/>
      <c r="HH27" s="407">
        <v>1</v>
      </c>
      <c r="HI27" s="406">
        <f t="shared" si="218"/>
        <v>25.5</v>
      </c>
      <c r="HJ27" s="407"/>
      <c r="HK27" s="407">
        <v>2</v>
      </c>
      <c r="HL27" s="406">
        <f t="shared" si="219"/>
        <v>23.5</v>
      </c>
      <c r="HM27" s="407"/>
      <c r="HN27" s="407">
        <v>5</v>
      </c>
      <c r="HO27" s="406">
        <f t="shared" si="220"/>
        <v>18.5</v>
      </c>
      <c r="HP27" s="407"/>
      <c r="HQ27" s="407">
        <v>4</v>
      </c>
      <c r="HR27" s="406">
        <f t="shared" si="221"/>
        <v>14.5</v>
      </c>
      <c r="HS27" s="407"/>
      <c r="HT27" s="407">
        <v>3.5</v>
      </c>
      <c r="HU27" s="406">
        <f t="shared" si="222"/>
        <v>11</v>
      </c>
      <c r="HV27" s="407"/>
      <c r="HW27" s="407">
        <v>3</v>
      </c>
      <c r="HX27" s="406">
        <f t="shared" si="223"/>
        <v>8</v>
      </c>
      <c r="HY27" s="407"/>
      <c r="HZ27" s="407">
        <v>2</v>
      </c>
      <c r="IA27" s="406">
        <f t="shared" si="224"/>
        <v>6</v>
      </c>
      <c r="IB27" s="407"/>
      <c r="IC27" s="407">
        <v>3.5</v>
      </c>
      <c r="ID27" s="406">
        <f t="shared" si="225"/>
        <v>2.5</v>
      </c>
      <c r="IE27" s="407"/>
      <c r="IF27" s="407">
        <v>2.5</v>
      </c>
      <c r="IG27" s="406">
        <f t="shared" si="226"/>
        <v>0</v>
      </c>
      <c r="IH27" s="407"/>
      <c r="II27" s="407"/>
      <c r="IJ27" s="406">
        <f t="shared" si="227"/>
        <v>0</v>
      </c>
      <c r="IK27" s="407"/>
      <c r="IL27" s="407"/>
      <c r="IM27" s="406">
        <f t="shared" si="228"/>
        <v>0</v>
      </c>
      <c r="IN27" s="407"/>
      <c r="IO27" s="407"/>
      <c r="IP27" s="406">
        <f t="shared" si="229"/>
        <v>0</v>
      </c>
      <c r="IQ27" s="407"/>
      <c r="IR27" s="407"/>
      <c r="IS27" s="406">
        <f t="shared" si="230"/>
        <v>0</v>
      </c>
      <c r="IT27" s="407"/>
      <c r="IU27" s="407"/>
      <c r="IV27" s="406">
        <f t="shared" si="231"/>
        <v>0</v>
      </c>
      <c r="IW27" s="407">
        <v>60</v>
      </c>
      <c r="IX27" s="407"/>
      <c r="IY27" s="406">
        <f t="shared" si="232"/>
        <v>60</v>
      </c>
      <c r="IZ27" s="407"/>
      <c r="JA27" s="407"/>
      <c r="JB27" s="406">
        <f t="shared" si="233"/>
        <v>60</v>
      </c>
      <c r="JC27" s="407"/>
      <c r="JD27" s="407">
        <v>5</v>
      </c>
      <c r="JE27" s="406">
        <f t="shared" si="234"/>
        <v>55</v>
      </c>
      <c r="JF27" s="407"/>
      <c r="JG27" s="407"/>
      <c r="JH27" s="406">
        <f t="shared" si="235"/>
        <v>55</v>
      </c>
      <c r="JI27" s="407"/>
      <c r="JJ27" s="407">
        <v>4</v>
      </c>
      <c r="JK27" s="406">
        <f t="shared" si="236"/>
        <v>51</v>
      </c>
      <c r="JL27" s="407"/>
      <c r="JM27" s="407"/>
      <c r="JN27" s="406">
        <f t="shared" si="237"/>
        <v>51</v>
      </c>
      <c r="JO27" s="407"/>
      <c r="JP27" s="407">
        <v>1</v>
      </c>
      <c r="JQ27" s="406">
        <f t="shared" si="238"/>
        <v>50</v>
      </c>
      <c r="JR27" s="407"/>
      <c r="JS27" s="407">
        <v>2</v>
      </c>
      <c r="JT27" s="406">
        <f t="shared" si="239"/>
        <v>48</v>
      </c>
      <c r="JU27" s="407"/>
      <c r="JV27" s="407"/>
      <c r="JW27" s="406">
        <f t="shared" si="91"/>
        <v>48</v>
      </c>
      <c r="JX27" s="407"/>
      <c r="JY27" s="407">
        <v>7</v>
      </c>
      <c r="JZ27" s="406">
        <f t="shared" si="92"/>
        <v>41</v>
      </c>
      <c r="KA27" s="407"/>
      <c r="KB27" s="407">
        <v>2</v>
      </c>
      <c r="KC27" s="406">
        <f t="shared" si="93"/>
        <v>39</v>
      </c>
      <c r="KD27" s="407"/>
      <c r="KE27" s="407">
        <v>2</v>
      </c>
      <c r="KF27" s="406">
        <f t="shared" si="94"/>
        <v>37</v>
      </c>
      <c r="KG27" s="407"/>
      <c r="KH27" s="407"/>
      <c r="KI27" s="406">
        <f t="shared" si="95"/>
        <v>37</v>
      </c>
      <c r="KJ27" s="407"/>
      <c r="KK27" s="407">
        <v>1</v>
      </c>
      <c r="KL27" s="406">
        <f t="shared" si="96"/>
        <v>36</v>
      </c>
      <c r="KM27" s="407"/>
      <c r="KN27" s="407">
        <v>5</v>
      </c>
      <c r="KO27" s="406">
        <f t="shared" si="97"/>
        <v>31</v>
      </c>
      <c r="KP27" s="407"/>
      <c r="KQ27" s="407"/>
      <c r="KR27" s="406">
        <f t="shared" si="98"/>
        <v>31</v>
      </c>
      <c r="KS27" s="407"/>
      <c r="KT27" s="407">
        <v>1</v>
      </c>
      <c r="KU27" s="406">
        <f t="shared" si="99"/>
        <v>30</v>
      </c>
      <c r="KV27" s="407"/>
      <c r="KW27" s="407">
        <v>1</v>
      </c>
      <c r="KX27" s="408">
        <f t="shared" si="100"/>
        <v>29</v>
      </c>
      <c r="KY27" s="409"/>
      <c r="KZ27" s="409">
        <v>1</v>
      </c>
      <c r="LA27" s="408">
        <f t="shared" si="101"/>
        <v>28</v>
      </c>
      <c r="LB27" s="409"/>
      <c r="LC27" s="409"/>
      <c r="LD27" s="408">
        <f t="shared" si="102"/>
        <v>28</v>
      </c>
      <c r="LE27" s="409"/>
      <c r="LF27" s="409"/>
      <c r="LG27" s="408">
        <f t="shared" si="103"/>
        <v>28</v>
      </c>
      <c r="LH27" s="409"/>
      <c r="LI27" s="409">
        <v>1.5</v>
      </c>
      <c r="LJ27" s="408">
        <f t="shared" si="105"/>
        <v>26.5</v>
      </c>
      <c r="LK27" s="409"/>
      <c r="LL27" s="409">
        <v>2</v>
      </c>
      <c r="LM27" s="408">
        <f t="shared" si="106"/>
        <v>24.5</v>
      </c>
      <c r="LN27" s="409"/>
      <c r="LO27" s="409">
        <v>2</v>
      </c>
      <c r="LP27" s="408">
        <f t="shared" si="107"/>
        <v>22.5</v>
      </c>
      <c r="LQ27" s="409"/>
      <c r="LR27" s="409">
        <v>3</v>
      </c>
      <c r="LS27" s="408">
        <f t="shared" si="108"/>
        <v>19.5</v>
      </c>
      <c r="LT27" s="409"/>
      <c r="LU27" s="409">
        <v>6</v>
      </c>
      <c r="LV27" s="408">
        <f t="shared" si="109"/>
        <v>13.5</v>
      </c>
      <c r="LW27" s="409"/>
      <c r="LX27" s="409"/>
      <c r="LY27" s="408">
        <f t="shared" si="110"/>
        <v>13.5</v>
      </c>
      <c r="LZ27" s="409"/>
      <c r="MA27" s="409">
        <v>4</v>
      </c>
      <c r="MB27" s="408">
        <f t="shared" si="111"/>
        <v>9.5</v>
      </c>
      <c r="MC27" s="409"/>
      <c r="MD27" s="409">
        <v>3</v>
      </c>
      <c r="ME27" s="408">
        <f t="shared" si="112"/>
        <v>6.5</v>
      </c>
      <c r="MF27" s="409">
        <v>53.5</v>
      </c>
      <c r="MG27" s="409">
        <v>3.5</v>
      </c>
      <c r="MH27" s="408">
        <f t="shared" si="113"/>
        <v>56.5</v>
      </c>
      <c r="MI27" s="409"/>
      <c r="MJ27" s="409">
        <v>2</v>
      </c>
      <c r="MK27" s="408">
        <f t="shared" si="114"/>
        <v>54.5</v>
      </c>
      <c r="ML27" s="409"/>
      <c r="MM27" s="409"/>
      <c r="MN27" s="408">
        <f t="shared" si="115"/>
        <v>54.5</v>
      </c>
      <c r="MO27" s="409"/>
      <c r="MP27" s="409">
        <v>4</v>
      </c>
      <c r="MQ27" s="408">
        <f t="shared" si="116"/>
        <v>50.5</v>
      </c>
      <c r="MR27" s="409"/>
      <c r="MS27" s="409">
        <v>4</v>
      </c>
      <c r="MT27" s="408">
        <f t="shared" si="117"/>
        <v>46.5</v>
      </c>
      <c r="MU27" s="409"/>
      <c r="MV27" s="409">
        <v>1.5</v>
      </c>
      <c r="MW27" s="408">
        <f t="shared" si="118"/>
        <v>45</v>
      </c>
      <c r="MX27" s="409"/>
      <c r="MY27" s="409">
        <v>1</v>
      </c>
      <c r="MZ27" s="408">
        <f t="shared" si="119"/>
        <v>44</v>
      </c>
      <c r="NA27" s="409"/>
      <c r="NB27" s="409">
        <v>2</v>
      </c>
      <c r="NC27" s="408">
        <f t="shared" si="120"/>
        <v>42</v>
      </c>
      <c r="ND27" s="409"/>
      <c r="NE27" s="409">
        <v>1</v>
      </c>
      <c r="NF27" s="408">
        <f t="shared" si="121"/>
        <v>41</v>
      </c>
      <c r="NG27" s="409"/>
      <c r="NH27" s="409">
        <v>1</v>
      </c>
      <c r="NI27" s="408">
        <f t="shared" si="122"/>
        <v>40</v>
      </c>
      <c r="NJ27" s="409"/>
      <c r="NK27" s="409">
        <v>2</v>
      </c>
      <c r="NL27" s="410">
        <f t="shared" si="123"/>
        <v>38</v>
      </c>
      <c r="NM27" s="409"/>
      <c r="NN27" s="409">
        <v>4</v>
      </c>
      <c r="NO27" s="408">
        <f t="shared" si="124"/>
        <v>34</v>
      </c>
      <c r="NP27" s="409"/>
      <c r="NQ27" s="409">
        <v>1</v>
      </c>
      <c r="NR27" s="408">
        <f t="shared" si="125"/>
        <v>33</v>
      </c>
      <c r="NS27" s="409"/>
      <c r="NT27" s="409">
        <v>4.5</v>
      </c>
      <c r="NU27" s="408">
        <f t="shared" si="126"/>
        <v>28.5</v>
      </c>
      <c r="NV27" s="409"/>
      <c r="NW27" s="409"/>
      <c r="NX27" s="408">
        <f t="shared" si="127"/>
        <v>28.5</v>
      </c>
      <c r="NY27" s="409"/>
      <c r="NZ27" s="409">
        <v>1</v>
      </c>
      <c r="OA27" s="408">
        <f t="shared" si="128"/>
        <v>27.5</v>
      </c>
      <c r="OB27" s="409"/>
      <c r="OC27" s="409"/>
      <c r="OD27" s="408">
        <f t="shared" si="129"/>
        <v>27.5</v>
      </c>
      <c r="OE27" s="409"/>
      <c r="OF27" s="409">
        <v>1</v>
      </c>
      <c r="OG27" s="408">
        <f t="shared" si="130"/>
        <v>26.5</v>
      </c>
      <c r="OH27" s="409"/>
      <c r="OI27" s="409">
        <v>7</v>
      </c>
      <c r="OJ27" s="408">
        <f t="shared" si="131"/>
        <v>19.5</v>
      </c>
      <c r="OK27" s="409"/>
      <c r="OL27" s="409"/>
      <c r="OM27" s="408">
        <f t="shared" si="132"/>
        <v>19.5</v>
      </c>
      <c r="ON27" s="409"/>
      <c r="OO27" s="409">
        <v>3</v>
      </c>
      <c r="OP27" s="408">
        <f t="shared" si="133"/>
        <v>16.5</v>
      </c>
      <c r="OQ27" s="409"/>
      <c r="OR27" s="409">
        <v>1</v>
      </c>
      <c r="OS27" s="408">
        <f t="shared" si="134"/>
        <v>15.5</v>
      </c>
      <c r="OT27" s="409"/>
      <c r="OU27" s="409">
        <v>5</v>
      </c>
      <c r="OV27" s="408">
        <f t="shared" si="135"/>
        <v>10.5</v>
      </c>
      <c r="OW27" s="409"/>
      <c r="OX27" s="409">
        <v>1.5</v>
      </c>
      <c r="OY27" s="408">
        <f t="shared" si="136"/>
        <v>9</v>
      </c>
      <c r="OZ27" s="409"/>
      <c r="PA27" s="409">
        <v>1</v>
      </c>
      <c r="PB27" s="408">
        <f t="shared" si="137"/>
        <v>8</v>
      </c>
      <c r="PC27" s="409"/>
      <c r="PD27" s="409">
        <v>2</v>
      </c>
      <c r="PE27" s="408">
        <f t="shared" si="138"/>
        <v>6</v>
      </c>
      <c r="PF27" s="409"/>
      <c r="PG27" s="409">
        <v>2</v>
      </c>
      <c r="PH27" s="408">
        <f t="shared" si="139"/>
        <v>4</v>
      </c>
      <c r="PI27" s="409"/>
      <c r="PJ27" s="409">
        <v>1</v>
      </c>
      <c r="PK27" s="408">
        <f t="shared" si="140"/>
        <v>3</v>
      </c>
      <c r="PL27" s="409">
        <v>57</v>
      </c>
      <c r="PM27" s="409"/>
      <c r="PN27" s="408">
        <f t="shared" si="141"/>
        <v>60</v>
      </c>
      <c r="PO27" s="409"/>
      <c r="PP27" s="409">
        <v>1</v>
      </c>
      <c r="PQ27" s="408">
        <f t="shared" si="142"/>
        <v>59</v>
      </c>
      <c r="PR27" s="409"/>
      <c r="PS27" s="409">
        <v>1</v>
      </c>
      <c r="PT27" s="408">
        <f t="shared" si="143"/>
        <v>58</v>
      </c>
      <c r="PU27" s="409"/>
      <c r="PV27" s="409">
        <v>4</v>
      </c>
      <c r="PW27" s="408">
        <f t="shared" si="144"/>
        <v>54</v>
      </c>
      <c r="PX27" s="409"/>
      <c r="PY27" s="409">
        <v>1</v>
      </c>
      <c r="PZ27" s="408">
        <f t="shared" si="145"/>
        <v>53</v>
      </c>
      <c r="QA27" s="409"/>
      <c r="QB27" s="409">
        <v>1</v>
      </c>
      <c r="QC27" s="408">
        <f t="shared" si="146"/>
        <v>52</v>
      </c>
      <c r="QD27" s="409"/>
      <c r="QE27" s="421">
        <v>1</v>
      </c>
      <c r="QF27" s="408">
        <f t="shared" si="147"/>
        <v>51</v>
      </c>
      <c r="QG27" s="409"/>
      <c r="QH27" s="409">
        <v>2</v>
      </c>
      <c r="QI27" s="408">
        <f t="shared" si="148"/>
        <v>49</v>
      </c>
      <c r="QJ27" s="411">
        <f t="shared" si="149"/>
        <v>64.5</v>
      </c>
      <c r="QK27" s="412">
        <f t="shared" si="150"/>
        <v>2.3888888888888888</v>
      </c>
      <c r="QL27" s="402"/>
      <c r="QM27" s="411">
        <f t="shared" si="151"/>
        <v>59</v>
      </c>
      <c r="QN27" s="412">
        <f t="shared" si="152"/>
        <v>2.2692307692307692</v>
      </c>
      <c r="QO27" s="391"/>
      <c r="QP27" s="411">
        <f t="shared" si="153"/>
        <v>54</v>
      </c>
      <c r="QQ27" s="412">
        <f t="shared" si="154"/>
        <v>1.9285714285714286</v>
      </c>
      <c r="QR27" s="391"/>
      <c r="QS27" s="411">
        <f t="shared" si="155"/>
        <v>177.5</v>
      </c>
      <c r="QT27" s="412">
        <f t="shared" si="156"/>
        <v>2.191358024691358</v>
      </c>
    </row>
    <row r="28" spans="1:488" s="385" customFormat="1" x14ac:dyDescent="0.25">
      <c r="A28" s="403">
        <v>24</v>
      </c>
      <c r="B28" s="404" t="s">
        <v>464</v>
      </c>
      <c r="C28" s="405" t="s">
        <v>461</v>
      </c>
      <c r="D28" s="406">
        <v>12</v>
      </c>
      <c r="E28" s="407"/>
      <c r="F28" s="407"/>
      <c r="G28" s="406">
        <f t="shared" si="240"/>
        <v>12</v>
      </c>
      <c r="H28" s="407"/>
      <c r="I28" s="407">
        <v>12</v>
      </c>
      <c r="J28" s="406">
        <f t="shared" si="241"/>
        <v>0</v>
      </c>
      <c r="K28" s="407"/>
      <c r="L28" s="407"/>
      <c r="M28" s="406">
        <f t="shared" si="242"/>
        <v>0</v>
      </c>
      <c r="N28" s="407"/>
      <c r="O28" s="407"/>
      <c r="P28" s="406">
        <f t="shared" si="243"/>
        <v>0</v>
      </c>
      <c r="Q28" s="407"/>
      <c r="R28" s="407"/>
      <c r="S28" s="406">
        <f t="shared" si="244"/>
        <v>0</v>
      </c>
      <c r="T28" s="407">
        <v>20</v>
      </c>
      <c r="U28" s="407">
        <v>4.5</v>
      </c>
      <c r="V28" s="406">
        <f t="shared" si="245"/>
        <v>15.5</v>
      </c>
      <c r="W28" s="407"/>
      <c r="X28" s="407">
        <v>10.5</v>
      </c>
      <c r="Y28" s="406">
        <f t="shared" si="246"/>
        <v>5</v>
      </c>
      <c r="Z28" s="407"/>
      <c r="AA28" s="407">
        <v>5</v>
      </c>
      <c r="AB28" s="406">
        <f t="shared" si="247"/>
        <v>0</v>
      </c>
      <c r="AC28" s="407"/>
      <c r="AD28" s="407"/>
      <c r="AE28" s="406">
        <f t="shared" si="248"/>
        <v>0</v>
      </c>
      <c r="AF28" s="407">
        <v>20</v>
      </c>
      <c r="AG28" s="407">
        <v>2</v>
      </c>
      <c r="AH28" s="406">
        <f t="shared" si="157"/>
        <v>18</v>
      </c>
      <c r="AI28" s="407"/>
      <c r="AJ28" s="407">
        <v>8.5</v>
      </c>
      <c r="AK28" s="406">
        <f t="shared" si="158"/>
        <v>9.5</v>
      </c>
      <c r="AL28" s="407"/>
      <c r="AM28" s="407">
        <v>8.5</v>
      </c>
      <c r="AN28" s="406">
        <f t="shared" si="159"/>
        <v>1</v>
      </c>
      <c r="AO28" s="407"/>
      <c r="AP28" s="407">
        <v>1</v>
      </c>
      <c r="AQ28" s="406">
        <f t="shared" si="160"/>
        <v>0</v>
      </c>
      <c r="AR28" s="407"/>
      <c r="AS28" s="407"/>
      <c r="AT28" s="406">
        <f t="shared" si="161"/>
        <v>0</v>
      </c>
      <c r="AU28" s="407">
        <v>10</v>
      </c>
      <c r="AV28" s="407">
        <v>3</v>
      </c>
      <c r="AW28" s="406">
        <f t="shared" si="162"/>
        <v>7</v>
      </c>
      <c r="AX28" s="407"/>
      <c r="AY28" s="407">
        <v>7</v>
      </c>
      <c r="AZ28" s="406">
        <f t="shared" si="163"/>
        <v>0</v>
      </c>
      <c r="BA28" s="407"/>
      <c r="BB28" s="407"/>
      <c r="BC28" s="406">
        <f t="shared" si="164"/>
        <v>0</v>
      </c>
      <c r="BD28" s="407"/>
      <c r="BE28" s="407"/>
      <c r="BF28" s="406">
        <f t="shared" si="165"/>
        <v>0</v>
      </c>
      <c r="BG28" s="407"/>
      <c r="BH28" s="407"/>
      <c r="BI28" s="406">
        <f t="shared" si="166"/>
        <v>0</v>
      </c>
      <c r="BJ28" s="407">
        <v>20</v>
      </c>
      <c r="BK28" s="407">
        <v>6</v>
      </c>
      <c r="BL28" s="406">
        <f t="shared" si="167"/>
        <v>14</v>
      </c>
      <c r="BM28" s="407"/>
      <c r="BN28" s="407"/>
      <c r="BO28" s="406">
        <f t="shared" si="168"/>
        <v>14</v>
      </c>
      <c r="BP28" s="407"/>
      <c r="BQ28" s="407">
        <v>4.5</v>
      </c>
      <c r="BR28" s="406">
        <f t="shared" si="169"/>
        <v>9.5</v>
      </c>
      <c r="BS28" s="407"/>
      <c r="BT28" s="407">
        <v>5.5</v>
      </c>
      <c r="BU28" s="406">
        <f t="shared" si="170"/>
        <v>4</v>
      </c>
      <c r="BV28" s="407"/>
      <c r="BW28" s="407">
        <v>2.5</v>
      </c>
      <c r="BX28" s="406">
        <f t="shared" si="171"/>
        <v>1.5</v>
      </c>
      <c r="BY28" s="407"/>
      <c r="BZ28" s="407"/>
      <c r="CA28" s="406">
        <f t="shared" si="172"/>
        <v>1.5</v>
      </c>
      <c r="CB28" s="407"/>
      <c r="CC28" s="407">
        <v>1.5</v>
      </c>
      <c r="CD28" s="406">
        <f t="shared" si="173"/>
        <v>0</v>
      </c>
      <c r="CE28" s="407"/>
      <c r="CF28" s="407"/>
      <c r="CG28" s="406">
        <f t="shared" si="174"/>
        <v>0</v>
      </c>
      <c r="CH28" s="407"/>
      <c r="CI28" s="407"/>
      <c r="CJ28" s="406">
        <f t="shared" si="175"/>
        <v>0</v>
      </c>
      <c r="CK28" s="407">
        <v>39</v>
      </c>
      <c r="CL28" s="407">
        <v>2</v>
      </c>
      <c r="CM28" s="406">
        <f t="shared" si="176"/>
        <v>37</v>
      </c>
      <c r="CN28" s="407"/>
      <c r="CO28" s="407"/>
      <c r="CP28" s="406">
        <f t="shared" si="177"/>
        <v>37</v>
      </c>
      <c r="CQ28" s="407"/>
      <c r="CR28" s="407"/>
      <c r="CS28" s="406">
        <f t="shared" si="178"/>
        <v>37</v>
      </c>
      <c r="CT28" s="407"/>
      <c r="CU28" s="407">
        <v>6.5</v>
      </c>
      <c r="CV28" s="406">
        <f t="shared" si="179"/>
        <v>30.5</v>
      </c>
      <c r="CW28" s="407"/>
      <c r="CX28" s="407">
        <v>1</v>
      </c>
      <c r="CY28" s="406">
        <f t="shared" si="180"/>
        <v>29.5</v>
      </c>
      <c r="CZ28" s="407"/>
      <c r="DA28" s="407">
        <v>8.5</v>
      </c>
      <c r="DB28" s="406">
        <f t="shared" si="181"/>
        <v>21</v>
      </c>
      <c r="DC28" s="407"/>
      <c r="DD28" s="407">
        <v>2.5</v>
      </c>
      <c r="DE28" s="406">
        <f t="shared" si="182"/>
        <v>18.5</v>
      </c>
      <c r="DF28" s="407"/>
      <c r="DG28" s="407">
        <v>8</v>
      </c>
      <c r="DH28" s="406">
        <f t="shared" si="183"/>
        <v>10.5</v>
      </c>
      <c r="DI28" s="407"/>
      <c r="DJ28" s="407">
        <v>5.5</v>
      </c>
      <c r="DK28" s="406">
        <f t="shared" si="184"/>
        <v>5</v>
      </c>
      <c r="DL28" s="407"/>
      <c r="DM28" s="407">
        <v>3</v>
      </c>
      <c r="DN28" s="406">
        <f t="shared" si="185"/>
        <v>2</v>
      </c>
      <c r="DO28" s="407"/>
      <c r="DP28" s="407">
        <v>2</v>
      </c>
      <c r="DQ28" s="406">
        <f t="shared" si="186"/>
        <v>0</v>
      </c>
      <c r="DR28" s="407"/>
      <c r="DS28" s="407"/>
      <c r="DT28" s="406">
        <f t="shared" si="187"/>
        <v>0</v>
      </c>
      <c r="DU28" s="407"/>
      <c r="DV28" s="407"/>
      <c r="DW28" s="406">
        <f t="shared" si="188"/>
        <v>0</v>
      </c>
      <c r="DX28" s="407"/>
      <c r="DY28" s="407"/>
      <c r="DZ28" s="406">
        <f t="shared" si="189"/>
        <v>0</v>
      </c>
      <c r="EA28" s="407"/>
      <c r="EB28" s="407"/>
      <c r="EC28" s="406">
        <f t="shared" si="190"/>
        <v>0</v>
      </c>
      <c r="ED28" s="407"/>
      <c r="EE28" s="407"/>
      <c r="EF28" s="406">
        <f t="shared" si="191"/>
        <v>0</v>
      </c>
      <c r="EG28" s="407"/>
      <c r="EH28" s="407"/>
      <c r="EI28" s="406">
        <f t="shared" si="192"/>
        <v>0</v>
      </c>
      <c r="EJ28" s="407"/>
      <c r="EK28" s="407"/>
      <c r="EL28" s="406">
        <f t="shared" si="193"/>
        <v>0</v>
      </c>
      <c r="EM28" s="407"/>
      <c r="EN28" s="407"/>
      <c r="EO28" s="406">
        <f t="shared" si="194"/>
        <v>0</v>
      </c>
      <c r="EP28" s="407"/>
      <c r="EQ28" s="407"/>
      <c r="ER28" s="406">
        <f t="shared" si="195"/>
        <v>0</v>
      </c>
      <c r="ES28" s="407"/>
      <c r="ET28" s="407"/>
      <c r="EU28" s="406">
        <f t="shared" si="196"/>
        <v>0</v>
      </c>
      <c r="EV28" s="407"/>
      <c r="EW28" s="407"/>
      <c r="EX28" s="406">
        <f t="shared" si="197"/>
        <v>0</v>
      </c>
      <c r="EY28" s="407"/>
      <c r="EZ28" s="407"/>
      <c r="FA28" s="406">
        <f t="shared" si="198"/>
        <v>0</v>
      </c>
      <c r="FB28" s="407"/>
      <c r="FC28" s="407"/>
      <c r="FD28" s="406">
        <f t="shared" si="199"/>
        <v>0</v>
      </c>
      <c r="FE28" s="407"/>
      <c r="FF28" s="407"/>
      <c r="FG28" s="406">
        <f t="shared" si="200"/>
        <v>0</v>
      </c>
      <c r="FH28" s="407"/>
      <c r="FI28" s="407"/>
      <c r="FJ28" s="406">
        <f t="shared" si="201"/>
        <v>0</v>
      </c>
      <c r="FK28" s="407"/>
      <c r="FL28" s="407"/>
      <c r="FM28" s="406">
        <f t="shared" si="202"/>
        <v>0</v>
      </c>
      <c r="FN28" s="407"/>
      <c r="FO28" s="407"/>
      <c r="FP28" s="406">
        <f t="shared" si="203"/>
        <v>0</v>
      </c>
      <c r="FQ28" s="407"/>
      <c r="FR28" s="407"/>
      <c r="FS28" s="406">
        <f t="shared" si="204"/>
        <v>0</v>
      </c>
      <c r="FT28" s="407"/>
      <c r="FU28" s="407"/>
      <c r="FV28" s="406">
        <f t="shared" si="205"/>
        <v>0</v>
      </c>
      <c r="FW28" s="407"/>
      <c r="FX28" s="407"/>
      <c r="FY28" s="406">
        <f t="shared" si="206"/>
        <v>0</v>
      </c>
      <c r="FZ28" s="407"/>
      <c r="GA28" s="407"/>
      <c r="GB28" s="406">
        <f t="shared" si="207"/>
        <v>0</v>
      </c>
      <c r="GC28" s="407"/>
      <c r="GD28" s="407"/>
      <c r="GE28" s="406">
        <f t="shared" si="208"/>
        <v>0</v>
      </c>
      <c r="GF28" s="407"/>
      <c r="GG28" s="407"/>
      <c r="GH28" s="406">
        <f t="shared" si="209"/>
        <v>0</v>
      </c>
      <c r="GI28" s="407"/>
      <c r="GJ28" s="407"/>
      <c r="GK28" s="406">
        <f t="shared" si="210"/>
        <v>0</v>
      </c>
      <c r="GL28" s="407"/>
      <c r="GM28" s="407"/>
      <c r="GN28" s="406">
        <f t="shared" si="211"/>
        <v>0</v>
      </c>
      <c r="GO28" s="407"/>
      <c r="GP28" s="407"/>
      <c r="GQ28" s="406">
        <f t="shared" si="212"/>
        <v>0</v>
      </c>
      <c r="GR28" s="407"/>
      <c r="GS28" s="407"/>
      <c r="GT28" s="406">
        <f t="shared" si="213"/>
        <v>0</v>
      </c>
      <c r="GU28" s="407"/>
      <c r="GV28" s="407"/>
      <c r="GW28" s="406">
        <f t="shared" si="214"/>
        <v>0</v>
      </c>
      <c r="GX28" s="407"/>
      <c r="GY28" s="407"/>
      <c r="GZ28" s="406">
        <f t="shared" si="215"/>
        <v>0</v>
      </c>
      <c r="HA28" s="407"/>
      <c r="HB28" s="407"/>
      <c r="HC28" s="406">
        <f t="shared" si="216"/>
        <v>0</v>
      </c>
      <c r="HD28" s="407"/>
      <c r="HE28" s="407"/>
      <c r="HF28" s="406">
        <f t="shared" si="217"/>
        <v>0</v>
      </c>
      <c r="HG28" s="407"/>
      <c r="HH28" s="407"/>
      <c r="HI28" s="406">
        <f t="shared" si="218"/>
        <v>0</v>
      </c>
      <c r="HJ28" s="407"/>
      <c r="HK28" s="407"/>
      <c r="HL28" s="406">
        <f t="shared" si="219"/>
        <v>0</v>
      </c>
      <c r="HM28" s="407"/>
      <c r="HN28" s="407"/>
      <c r="HO28" s="406">
        <f t="shared" si="220"/>
        <v>0</v>
      </c>
      <c r="HP28" s="407"/>
      <c r="HQ28" s="407"/>
      <c r="HR28" s="406">
        <f t="shared" si="221"/>
        <v>0</v>
      </c>
      <c r="HS28" s="407"/>
      <c r="HT28" s="407"/>
      <c r="HU28" s="406">
        <f t="shared" si="222"/>
        <v>0</v>
      </c>
      <c r="HV28" s="407"/>
      <c r="HW28" s="407"/>
      <c r="HX28" s="406">
        <f t="shared" si="223"/>
        <v>0</v>
      </c>
      <c r="HY28" s="407"/>
      <c r="HZ28" s="407"/>
      <c r="IA28" s="406">
        <f t="shared" si="224"/>
        <v>0</v>
      </c>
      <c r="IB28" s="407"/>
      <c r="IC28" s="407"/>
      <c r="ID28" s="406">
        <f t="shared" si="225"/>
        <v>0</v>
      </c>
      <c r="IE28" s="407"/>
      <c r="IF28" s="407"/>
      <c r="IG28" s="406">
        <f t="shared" si="226"/>
        <v>0</v>
      </c>
      <c r="IH28" s="407">
        <v>15</v>
      </c>
      <c r="II28" s="407"/>
      <c r="IJ28" s="406">
        <f t="shared" si="227"/>
        <v>15</v>
      </c>
      <c r="IK28" s="407"/>
      <c r="IL28" s="407">
        <v>3</v>
      </c>
      <c r="IM28" s="406">
        <f t="shared" si="228"/>
        <v>12</v>
      </c>
      <c r="IN28" s="407"/>
      <c r="IO28" s="407">
        <v>1.5</v>
      </c>
      <c r="IP28" s="406">
        <f t="shared" si="229"/>
        <v>10.5</v>
      </c>
      <c r="IQ28" s="407"/>
      <c r="IR28" s="407"/>
      <c r="IS28" s="406">
        <f t="shared" si="230"/>
        <v>10.5</v>
      </c>
      <c r="IT28" s="407"/>
      <c r="IU28" s="407">
        <v>2.5</v>
      </c>
      <c r="IV28" s="406">
        <f t="shared" si="231"/>
        <v>8</v>
      </c>
      <c r="IW28" s="407"/>
      <c r="IX28" s="407"/>
      <c r="IY28" s="406">
        <f t="shared" si="232"/>
        <v>8</v>
      </c>
      <c r="IZ28" s="407"/>
      <c r="JA28" s="407">
        <v>5</v>
      </c>
      <c r="JB28" s="406">
        <f t="shared" si="233"/>
        <v>3</v>
      </c>
      <c r="JC28" s="407"/>
      <c r="JD28" s="407"/>
      <c r="JE28" s="406">
        <f t="shared" si="234"/>
        <v>3</v>
      </c>
      <c r="JF28" s="407"/>
      <c r="JG28" s="407">
        <v>3</v>
      </c>
      <c r="JH28" s="406">
        <f t="shared" si="235"/>
        <v>0</v>
      </c>
      <c r="JI28" s="407"/>
      <c r="JJ28" s="407"/>
      <c r="JK28" s="406">
        <f t="shared" si="236"/>
        <v>0</v>
      </c>
      <c r="JL28" s="407"/>
      <c r="JM28" s="407"/>
      <c r="JN28" s="406">
        <f t="shared" si="237"/>
        <v>0</v>
      </c>
      <c r="JO28" s="407"/>
      <c r="JP28" s="407"/>
      <c r="JQ28" s="406">
        <f t="shared" si="238"/>
        <v>0</v>
      </c>
      <c r="JR28" s="407"/>
      <c r="JS28" s="407"/>
      <c r="JT28" s="406">
        <f t="shared" si="239"/>
        <v>0</v>
      </c>
      <c r="JU28" s="407"/>
      <c r="JV28" s="407"/>
      <c r="JW28" s="406">
        <f t="shared" si="91"/>
        <v>0</v>
      </c>
      <c r="JX28" s="407"/>
      <c r="JY28" s="407"/>
      <c r="JZ28" s="406">
        <f t="shared" si="92"/>
        <v>0</v>
      </c>
      <c r="KA28" s="407"/>
      <c r="KB28" s="407"/>
      <c r="KC28" s="406">
        <f t="shared" si="93"/>
        <v>0</v>
      </c>
      <c r="KD28" s="407"/>
      <c r="KE28" s="407"/>
      <c r="KF28" s="406">
        <f t="shared" si="94"/>
        <v>0</v>
      </c>
      <c r="KG28" s="407"/>
      <c r="KH28" s="407"/>
      <c r="KI28" s="406">
        <f t="shared" si="95"/>
        <v>0</v>
      </c>
      <c r="KJ28" s="407"/>
      <c r="KK28" s="407"/>
      <c r="KL28" s="406">
        <f t="shared" si="96"/>
        <v>0</v>
      </c>
      <c r="KM28" s="407"/>
      <c r="KN28" s="407"/>
      <c r="KO28" s="406">
        <f t="shared" si="97"/>
        <v>0</v>
      </c>
      <c r="KP28" s="407"/>
      <c r="KQ28" s="407"/>
      <c r="KR28" s="406">
        <f t="shared" si="98"/>
        <v>0</v>
      </c>
      <c r="KS28" s="407"/>
      <c r="KT28" s="407"/>
      <c r="KU28" s="406">
        <f t="shared" si="99"/>
        <v>0</v>
      </c>
      <c r="KV28" s="407"/>
      <c r="KW28" s="407"/>
      <c r="KX28" s="408">
        <f t="shared" si="100"/>
        <v>0</v>
      </c>
      <c r="KY28" s="409"/>
      <c r="KZ28" s="409"/>
      <c r="LA28" s="408">
        <f t="shared" si="101"/>
        <v>0</v>
      </c>
      <c r="LB28" s="409"/>
      <c r="LC28" s="409"/>
      <c r="LD28" s="408">
        <f t="shared" si="102"/>
        <v>0</v>
      </c>
      <c r="LE28" s="409"/>
      <c r="LF28" s="409"/>
      <c r="LG28" s="408">
        <f t="shared" si="103"/>
        <v>0</v>
      </c>
      <c r="LH28" s="409"/>
      <c r="LI28" s="409"/>
      <c r="LJ28" s="408">
        <f t="shared" si="105"/>
        <v>0</v>
      </c>
      <c r="LK28" s="409"/>
      <c r="LL28" s="409"/>
      <c r="LM28" s="408">
        <f t="shared" si="106"/>
        <v>0</v>
      </c>
      <c r="LN28" s="409"/>
      <c r="LO28" s="409"/>
      <c r="LP28" s="408">
        <f t="shared" si="107"/>
        <v>0</v>
      </c>
      <c r="LQ28" s="409"/>
      <c r="LR28" s="409"/>
      <c r="LS28" s="408">
        <f t="shared" si="108"/>
        <v>0</v>
      </c>
      <c r="LT28" s="409"/>
      <c r="LU28" s="409"/>
      <c r="LV28" s="408">
        <f t="shared" si="109"/>
        <v>0</v>
      </c>
      <c r="LW28" s="409"/>
      <c r="LX28" s="409"/>
      <c r="LY28" s="408">
        <f t="shared" si="110"/>
        <v>0</v>
      </c>
      <c r="LZ28" s="409"/>
      <c r="MA28" s="409"/>
      <c r="MB28" s="408">
        <f t="shared" si="111"/>
        <v>0</v>
      </c>
      <c r="MC28" s="409"/>
      <c r="MD28" s="409"/>
      <c r="ME28" s="408">
        <f t="shared" si="112"/>
        <v>0</v>
      </c>
      <c r="MF28" s="409"/>
      <c r="MG28" s="409"/>
      <c r="MH28" s="408">
        <f t="shared" si="113"/>
        <v>0</v>
      </c>
      <c r="MI28" s="409"/>
      <c r="MJ28" s="409"/>
      <c r="MK28" s="408">
        <f t="shared" si="114"/>
        <v>0</v>
      </c>
      <c r="ML28" s="409"/>
      <c r="MM28" s="409"/>
      <c r="MN28" s="408">
        <f t="shared" si="115"/>
        <v>0</v>
      </c>
      <c r="MO28" s="409"/>
      <c r="MP28" s="409"/>
      <c r="MQ28" s="408">
        <f t="shared" si="116"/>
        <v>0</v>
      </c>
      <c r="MR28" s="409"/>
      <c r="MS28" s="409"/>
      <c r="MT28" s="408">
        <f t="shared" si="117"/>
        <v>0</v>
      </c>
      <c r="MU28" s="409"/>
      <c r="MV28" s="409"/>
      <c r="MW28" s="408">
        <f t="shared" si="118"/>
        <v>0</v>
      </c>
      <c r="MX28" s="409"/>
      <c r="MY28" s="409"/>
      <c r="MZ28" s="408">
        <f t="shared" si="119"/>
        <v>0</v>
      </c>
      <c r="NA28" s="409"/>
      <c r="NB28" s="409"/>
      <c r="NC28" s="408">
        <f t="shared" si="120"/>
        <v>0</v>
      </c>
      <c r="ND28" s="409"/>
      <c r="NE28" s="409"/>
      <c r="NF28" s="408">
        <f t="shared" si="121"/>
        <v>0</v>
      </c>
      <c r="NG28" s="409"/>
      <c r="NH28" s="409"/>
      <c r="NI28" s="408">
        <f t="shared" si="122"/>
        <v>0</v>
      </c>
      <c r="NJ28" s="409"/>
      <c r="NK28" s="409"/>
      <c r="NL28" s="410">
        <f t="shared" si="123"/>
        <v>0</v>
      </c>
      <c r="NM28" s="409"/>
      <c r="NN28" s="409"/>
      <c r="NO28" s="408">
        <f t="shared" si="124"/>
        <v>0</v>
      </c>
      <c r="NP28" s="409"/>
      <c r="NQ28" s="409"/>
      <c r="NR28" s="408">
        <f t="shared" si="125"/>
        <v>0</v>
      </c>
      <c r="NS28" s="409"/>
      <c r="NT28" s="409"/>
      <c r="NU28" s="408">
        <f t="shared" si="126"/>
        <v>0</v>
      </c>
      <c r="NV28" s="409"/>
      <c r="NW28" s="409"/>
      <c r="NX28" s="408">
        <f t="shared" si="127"/>
        <v>0</v>
      </c>
      <c r="NY28" s="409"/>
      <c r="NZ28" s="409"/>
      <c r="OA28" s="408">
        <f t="shared" si="128"/>
        <v>0</v>
      </c>
      <c r="OB28" s="409"/>
      <c r="OC28" s="409"/>
      <c r="OD28" s="408">
        <f t="shared" si="129"/>
        <v>0</v>
      </c>
      <c r="OE28" s="409"/>
      <c r="OF28" s="409"/>
      <c r="OG28" s="408">
        <f t="shared" si="130"/>
        <v>0</v>
      </c>
      <c r="OH28" s="409"/>
      <c r="OI28" s="409"/>
      <c r="OJ28" s="408">
        <f t="shared" si="131"/>
        <v>0</v>
      </c>
      <c r="OK28" s="409"/>
      <c r="OL28" s="409"/>
      <c r="OM28" s="408">
        <f t="shared" si="132"/>
        <v>0</v>
      </c>
      <c r="ON28" s="409"/>
      <c r="OO28" s="409"/>
      <c r="OP28" s="408">
        <f t="shared" si="133"/>
        <v>0</v>
      </c>
      <c r="OQ28" s="409"/>
      <c r="OR28" s="409"/>
      <c r="OS28" s="408">
        <f t="shared" si="134"/>
        <v>0</v>
      </c>
      <c r="OT28" s="409"/>
      <c r="OU28" s="409"/>
      <c r="OV28" s="408">
        <f t="shared" si="135"/>
        <v>0</v>
      </c>
      <c r="OW28" s="409"/>
      <c r="OX28" s="409"/>
      <c r="OY28" s="408">
        <f t="shared" si="136"/>
        <v>0</v>
      </c>
      <c r="OZ28" s="409"/>
      <c r="PA28" s="409"/>
      <c r="PB28" s="408">
        <f t="shared" si="137"/>
        <v>0</v>
      </c>
      <c r="PC28" s="409"/>
      <c r="PD28" s="409"/>
      <c r="PE28" s="408">
        <f t="shared" si="138"/>
        <v>0</v>
      </c>
      <c r="PF28" s="409"/>
      <c r="PG28" s="409"/>
      <c r="PH28" s="408">
        <f t="shared" si="139"/>
        <v>0</v>
      </c>
      <c r="PI28" s="409"/>
      <c r="PJ28" s="409"/>
      <c r="PK28" s="408">
        <f t="shared" si="140"/>
        <v>0</v>
      </c>
      <c r="PL28" s="409"/>
      <c r="PM28" s="409"/>
      <c r="PN28" s="408">
        <f t="shared" si="141"/>
        <v>0</v>
      </c>
      <c r="PO28" s="409"/>
      <c r="PP28" s="409"/>
      <c r="PQ28" s="408">
        <f t="shared" si="142"/>
        <v>0</v>
      </c>
      <c r="PR28" s="409"/>
      <c r="PS28" s="409"/>
      <c r="PT28" s="408">
        <f t="shared" si="143"/>
        <v>0</v>
      </c>
      <c r="PU28" s="409"/>
      <c r="PV28" s="409"/>
      <c r="PW28" s="408">
        <f t="shared" si="144"/>
        <v>0</v>
      </c>
      <c r="PX28" s="409"/>
      <c r="PY28" s="409"/>
      <c r="PZ28" s="408">
        <f t="shared" si="145"/>
        <v>0</v>
      </c>
      <c r="QA28" s="409"/>
      <c r="QB28" s="409"/>
      <c r="QC28" s="408">
        <f t="shared" si="146"/>
        <v>0</v>
      </c>
      <c r="QD28" s="409"/>
      <c r="QE28" s="409"/>
      <c r="QF28" s="408">
        <f t="shared" si="147"/>
        <v>0</v>
      </c>
      <c r="QG28" s="409"/>
      <c r="QH28" s="409"/>
      <c r="QI28" s="408">
        <f t="shared" si="148"/>
        <v>0</v>
      </c>
      <c r="QJ28" s="411">
        <f t="shared" si="149"/>
        <v>10.5</v>
      </c>
      <c r="QK28" s="412">
        <f t="shared" si="150"/>
        <v>0.3888888888888889</v>
      </c>
      <c r="QL28" s="402"/>
      <c r="QM28" s="411">
        <f t="shared" si="151"/>
        <v>15</v>
      </c>
      <c r="QN28" s="412">
        <f t="shared" si="152"/>
        <v>0.57692307692307687</v>
      </c>
      <c r="QO28" s="391"/>
      <c r="QP28" s="411">
        <f t="shared" si="153"/>
        <v>0</v>
      </c>
      <c r="QQ28" s="412">
        <f t="shared" si="154"/>
        <v>0</v>
      </c>
      <c r="QR28" s="391"/>
      <c r="QS28" s="411">
        <f t="shared" si="155"/>
        <v>25.5</v>
      </c>
      <c r="QT28" s="412">
        <f t="shared" si="156"/>
        <v>0.31481481481481483</v>
      </c>
    </row>
    <row r="29" spans="1:488" s="385" customFormat="1" hidden="1" x14ac:dyDescent="0.25">
      <c r="A29" s="403">
        <v>25</v>
      </c>
      <c r="B29" s="404" t="s">
        <v>465</v>
      </c>
      <c r="C29" s="405" t="s">
        <v>461</v>
      </c>
      <c r="D29" s="406">
        <v>12</v>
      </c>
      <c r="E29" s="407"/>
      <c r="F29" s="407"/>
      <c r="G29" s="406">
        <f t="shared" si="240"/>
        <v>12</v>
      </c>
      <c r="H29" s="407"/>
      <c r="I29" s="407"/>
      <c r="J29" s="406">
        <f t="shared" si="241"/>
        <v>12</v>
      </c>
      <c r="K29" s="407"/>
      <c r="L29" s="407">
        <v>1.5</v>
      </c>
      <c r="M29" s="406">
        <f t="shared" si="242"/>
        <v>10.5</v>
      </c>
      <c r="N29" s="407"/>
      <c r="O29" s="407">
        <v>7.5</v>
      </c>
      <c r="P29" s="406">
        <f t="shared" si="243"/>
        <v>3</v>
      </c>
      <c r="Q29" s="407"/>
      <c r="R29" s="407">
        <v>3</v>
      </c>
      <c r="S29" s="406">
        <f t="shared" si="244"/>
        <v>0</v>
      </c>
      <c r="T29" s="407">
        <v>13.96</v>
      </c>
      <c r="U29" s="407">
        <v>6.5</v>
      </c>
      <c r="V29" s="406">
        <f t="shared" si="245"/>
        <v>7.4600000000000009</v>
      </c>
      <c r="W29" s="407"/>
      <c r="X29" s="407">
        <v>5.96</v>
      </c>
      <c r="Y29" s="406">
        <f t="shared" si="246"/>
        <v>1.5000000000000009</v>
      </c>
      <c r="Z29" s="407">
        <v>13.98</v>
      </c>
      <c r="AA29" s="407">
        <v>2.48</v>
      </c>
      <c r="AB29" s="406">
        <f t="shared" si="247"/>
        <v>13</v>
      </c>
      <c r="AC29" s="407"/>
      <c r="AD29" s="407"/>
      <c r="AE29" s="406">
        <f t="shared" si="248"/>
        <v>13</v>
      </c>
      <c r="AF29" s="407"/>
      <c r="AG29" s="407">
        <v>13</v>
      </c>
      <c r="AH29" s="406">
        <f t="shared" si="157"/>
        <v>0</v>
      </c>
      <c r="AI29" s="407">
        <v>13.96</v>
      </c>
      <c r="AJ29" s="407">
        <v>1.3</v>
      </c>
      <c r="AK29" s="406">
        <f t="shared" si="158"/>
        <v>12.66</v>
      </c>
      <c r="AL29" s="407"/>
      <c r="AM29" s="407">
        <v>6.16</v>
      </c>
      <c r="AN29" s="406">
        <f t="shared" si="159"/>
        <v>6.5</v>
      </c>
      <c r="AO29" s="407"/>
      <c r="AP29" s="407">
        <v>6.5</v>
      </c>
      <c r="AQ29" s="406">
        <f t="shared" si="160"/>
        <v>0</v>
      </c>
      <c r="AR29" s="407"/>
      <c r="AS29" s="407"/>
      <c r="AT29" s="406">
        <f t="shared" si="161"/>
        <v>0</v>
      </c>
      <c r="AU29" s="407"/>
      <c r="AV29" s="407"/>
      <c r="AW29" s="406">
        <f t="shared" si="162"/>
        <v>0</v>
      </c>
      <c r="AX29" s="407"/>
      <c r="AY29" s="407"/>
      <c r="AZ29" s="406">
        <f t="shared" si="163"/>
        <v>0</v>
      </c>
      <c r="BA29" s="407"/>
      <c r="BB29" s="407"/>
      <c r="BC29" s="406">
        <f t="shared" si="164"/>
        <v>0</v>
      </c>
      <c r="BD29" s="407">
        <v>14.04</v>
      </c>
      <c r="BE29" s="407">
        <v>7</v>
      </c>
      <c r="BF29" s="406">
        <f t="shared" si="165"/>
        <v>7.0399999999999991</v>
      </c>
      <c r="BG29" s="407"/>
      <c r="BH29" s="407">
        <v>4.04</v>
      </c>
      <c r="BI29" s="406">
        <f t="shared" si="166"/>
        <v>2.9999999999999991</v>
      </c>
      <c r="BJ29" s="407"/>
      <c r="BK29" s="407">
        <v>3</v>
      </c>
      <c r="BL29" s="406">
        <f t="shared" si="167"/>
        <v>0</v>
      </c>
      <c r="BM29" s="407"/>
      <c r="BN29" s="407"/>
      <c r="BO29" s="406">
        <f t="shared" si="168"/>
        <v>0</v>
      </c>
      <c r="BP29" s="407">
        <v>14.08</v>
      </c>
      <c r="BQ29" s="407"/>
      <c r="BR29" s="406">
        <f t="shared" si="169"/>
        <v>14.08</v>
      </c>
      <c r="BS29" s="407"/>
      <c r="BT29" s="407">
        <v>2.4900000000000002</v>
      </c>
      <c r="BU29" s="406">
        <f t="shared" si="170"/>
        <v>11.59</v>
      </c>
      <c r="BV29" s="407"/>
      <c r="BW29" s="407">
        <v>5</v>
      </c>
      <c r="BX29" s="406">
        <f t="shared" si="171"/>
        <v>6.59</v>
      </c>
      <c r="BY29" s="407">
        <v>7.04</v>
      </c>
      <c r="BZ29" s="407">
        <v>7.69</v>
      </c>
      <c r="CA29" s="406">
        <f t="shared" si="172"/>
        <v>5.9399999999999986</v>
      </c>
      <c r="CB29" s="407"/>
      <c r="CC29" s="407">
        <v>1.36</v>
      </c>
      <c r="CD29" s="406">
        <f t="shared" si="173"/>
        <v>4.5799999999999983</v>
      </c>
      <c r="CE29" s="407"/>
      <c r="CF29" s="407"/>
      <c r="CG29" s="406">
        <f t="shared" si="174"/>
        <v>4.5799999999999983</v>
      </c>
      <c r="CH29" s="407"/>
      <c r="CI29" s="407"/>
      <c r="CJ29" s="406">
        <f t="shared" si="175"/>
        <v>4.5799999999999983</v>
      </c>
      <c r="CK29" s="407">
        <v>13.94</v>
      </c>
      <c r="CL29" s="407">
        <v>5.18</v>
      </c>
      <c r="CM29" s="406">
        <f t="shared" si="176"/>
        <v>13.339999999999996</v>
      </c>
      <c r="CN29" s="407"/>
      <c r="CO29" s="407">
        <v>7.62</v>
      </c>
      <c r="CP29" s="406">
        <f t="shared" si="177"/>
        <v>5.7199999999999962</v>
      </c>
      <c r="CQ29" s="407"/>
      <c r="CR29" s="407"/>
      <c r="CS29" s="406">
        <f t="shared" si="178"/>
        <v>5.7199999999999962</v>
      </c>
      <c r="CT29" s="407"/>
      <c r="CU29" s="407">
        <v>0.64</v>
      </c>
      <c r="CV29" s="406">
        <f t="shared" si="179"/>
        <v>5.0799999999999965</v>
      </c>
      <c r="CW29" s="407"/>
      <c r="CX29" s="407">
        <v>5.08</v>
      </c>
      <c r="CY29" s="406">
        <f t="shared" si="180"/>
        <v>0</v>
      </c>
      <c r="CZ29" s="407">
        <v>14.14</v>
      </c>
      <c r="DA29" s="407">
        <v>4</v>
      </c>
      <c r="DB29" s="406">
        <f t="shared" si="181"/>
        <v>10.14</v>
      </c>
      <c r="DC29" s="407"/>
      <c r="DD29" s="407">
        <v>2.89</v>
      </c>
      <c r="DE29" s="406">
        <f t="shared" si="182"/>
        <v>7.25</v>
      </c>
      <c r="DF29" s="407">
        <v>7</v>
      </c>
      <c r="DG29" s="407">
        <v>11.25</v>
      </c>
      <c r="DH29" s="406">
        <f t="shared" si="183"/>
        <v>3</v>
      </c>
      <c r="DI29" s="407">
        <v>14.04</v>
      </c>
      <c r="DJ29" s="407">
        <v>3.5</v>
      </c>
      <c r="DK29" s="406">
        <f t="shared" si="184"/>
        <v>13.54</v>
      </c>
      <c r="DL29" s="407"/>
      <c r="DM29" s="407">
        <v>7.8</v>
      </c>
      <c r="DN29" s="406">
        <f t="shared" si="185"/>
        <v>5.7399999999999993</v>
      </c>
      <c r="DO29" s="407"/>
      <c r="DP29" s="407">
        <v>1.84</v>
      </c>
      <c r="DQ29" s="406">
        <f t="shared" si="186"/>
        <v>3.8999999999999995</v>
      </c>
      <c r="DR29" s="407"/>
      <c r="DS29" s="407">
        <v>2.2999999999999998</v>
      </c>
      <c r="DT29" s="406">
        <f t="shared" si="187"/>
        <v>1.5999999999999996</v>
      </c>
      <c r="DU29" s="407"/>
      <c r="DV29" s="407"/>
      <c r="DW29" s="406">
        <f t="shared" si="188"/>
        <v>1.5999999999999996</v>
      </c>
      <c r="DX29" s="407"/>
      <c r="DY29" s="407"/>
      <c r="DZ29" s="406">
        <f t="shared" si="189"/>
        <v>1.5999999999999996</v>
      </c>
      <c r="EA29" s="407">
        <v>14.02</v>
      </c>
      <c r="EB29" s="407">
        <v>6.6</v>
      </c>
      <c r="EC29" s="406">
        <f t="shared" si="190"/>
        <v>9.02</v>
      </c>
      <c r="ED29" s="407"/>
      <c r="EE29" s="407">
        <v>3.6</v>
      </c>
      <c r="EF29" s="406">
        <f t="shared" si="191"/>
        <v>5.42</v>
      </c>
      <c r="EG29" s="407">
        <v>14.44</v>
      </c>
      <c r="EH29" s="407">
        <v>6.64</v>
      </c>
      <c r="EI29" s="406">
        <f t="shared" si="192"/>
        <v>13.219999999999999</v>
      </c>
      <c r="EJ29" s="407"/>
      <c r="EK29" s="407">
        <v>1</v>
      </c>
      <c r="EL29" s="406">
        <f t="shared" si="193"/>
        <v>12.219999999999999</v>
      </c>
      <c r="EM29" s="407"/>
      <c r="EN29" s="407">
        <v>5.9</v>
      </c>
      <c r="EO29" s="406">
        <f t="shared" si="194"/>
        <v>6.3199999999999985</v>
      </c>
      <c r="EP29" s="407"/>
      <c r="EQ29" s="407">
        <v>1.91</v>
      </c>
      <c r="ER29" s="406">
        <f t="shared" si="195"/>
        <v>4.4099999999999984</v>
      </c>
      <c r="ES29" s="407"/>
      <c r="ET29" s="407">
        <v>2.75</v>
      </c>
      <c r="EU29" s="406">
        <f t="shared" si="196"/>
        <v>1.6599999999999984</v>
      </c>
      <c r="EV29" s="407">
        <v>13.46</v>
      </c>
      <c r="EW29" s="407">
        <v>4.66</v>
      </c>
      <c r="EX29" s="406">
        <f t="shared" si="197"/>
        <v>10.459999999999999</v>
      </c>
      <c r="EY29" s="407"/>
      <c r="EZ29" s="407">
        <v>6</v>
      </c>
      <c r="FA29" s="406">
        <f t="shared" si="198"/>
        <v>4.4599999999999991</v>
      </c>
      <c r="FB29" s="407"/>
      <c r="FC29" s="407">
        <v>2.92</v>
      </c>
      <c r="FD29" s="406">
        <f t="shared" si="199"/>
        <v>1.5399999999999991</v>
      </c>
      <c r="FE29" s="407"/>
      <c r="FF29" s="407">
        <v>0.42</v>
      </c>
      <c r="FG29" s="406">
        <f t="shared" si="200"/>
        <v>1.1199999999999992</v>
      </c>
      <c r="FH29" s="407">
        <v>14.08</v>
      </c>
      <c r="FI29" s="407">
        <v>6.24</v>
      </c>
      <c r="FJ29" s="406">
        <f t="shared" si="201"/>
        <v>8.9599999999999991</v>
      </c>
      <c r="FK29" s="407"/>
      <c r="FL29" s="407"/>
      <c r="FM29" s="406">
        <f t="shared" si="202"/>
        <v>8.9599999999999991</v>
      </c>
      <c r="FN29" s="407"/>
      <c r="FO29" s="407">
        <v>6.3</v>
      </c>
      <c r="FP29" s="406">
        <f t="shared" si="203"/>
        <v>2.6599999999999993</v>
      </c>
      <c r="FQ29" s="407">
        <v>14.08</v>
      </c>
      <c r="FR29" s="407">
        <v>6.25</v>
      </c>
      <c r="FS29" s="406">
        <f t="shared" si="204"/>
        <v>10.489999999999998</v>
      </c>
      <c r="FT29" s="407"/>
      <c r="FU29" s="407">
        <v>7</v>
      </c>
      <c r="FV29" s="406">
        <f t="shared" si="205"/>
        <v>3.4899999999999984</v>
      </c>
      <c r="FW29" s="407"/>
      <c r="FX29" s="407">
        <v>3.49</v>
      </c>
      <c r="FY29" s="406">
        <f t="shared" si="206"/>
        <v>0</v>
      </c>
      <c r="FZ29" s="407"/>
      <c r="GA29" s="407"/>
      <c r="GB29" s="406">
        <f t="shared" si="207"/>
        <v>0</v>
      </c>
      <c r="GC29" s="407"/>
      <c r="GD29" s="407"/>
      <c r="GE29" s="406">
        <f t="shared" si="208"/>
        <v>0</v>
      </c>
      <c r="GF29" s="407">
        <v>14.5</v>
      </c>
      <c r="GG29" s="407">
        <v>6.24</v>
      </c>
      <c r="GH29" s="406">
        <f t="shared" si="209"/>
        <v>8.26</v>
      </c>
      <c r="GI29" s="407"/>
      <c r="GJ29" s="407"/>
      <c r="GK29" s="406">
        <f t="shared" si="210"/>
        <v>8.26</v>
      </c>
      <c r="GL29" s="407"/>
      <c r="GM29" s="407">
        <v>4.66</v>
      </c>
      <c r="GN29" s="406">
        <f t="shared" si="211"/>
        <v>3.5999999999999996</v>
      </c>
      <c r="GO29" s="407"/>
      <c r="GP29" s="407">
        <v>1</v>
      </c>
      <c r="GQ29" s="406">
        <f t="shared" si="212"/>
        <v>2.5999999999999996</v>
      </c>
      <c r="GR29" s="407">
        <v>13.92</v>
      </c>
      <c r="GS29" s="407">
        <v>6.6</v>
      </c>
      <c r="GT29" s="406">
        <f t="shared" si="213"/>
        <v>9.92</v>
      </c>
      <c r="GU29" s="407"/>
      <c r="GV29" s="407">
        <v>1.96</v>
      </c>
      <c r="GW29" s="406">
        <f t="shared" si="214"/>
        <v>7.96</v>
      </c>
      <c r="GX29" s="407"/>
      <c r="GY29" s="407">
        <v>1.58</v>
      </c>
      <c r="GZ29" s="406">
        <f t="shared" si="215"/>
        <v>6.38</v>
      </c>
      <c r="HA29" s="407"/>
      <c r="HB29" s="407">
        <v>2.7</v>
      </c>
      <c r="HC29" s="406">
        <f t="shared" si="216"/>
        <v>3.6799999999999997</v>
      </c>
      <c r="HD29" s="407">
        <v>13.98</v>
      </c>
      <c r="HE29" s="407">
        <v>7.06</v>
      </c>
      <c r="HF29" s="406">
        <f t="shared" si="217"/>
        <v>10.600000000000001</v>
      </c>
      <c r="HG29" s="407"/>
      <c r="HH29" s="407">
        <v>0.76</v>
      </c>
      <c r="HI29" s="406">
        <f t="shared" si="218"/>
        <v>9.8400000000000016</v>
      </c>
      <c r="HJ29" s="407"/>
      <c r="HK29" s="407">
        <v>4</v>
      </c>
      <c r="HL29" s="406">
        <f t="shared" si="219"/>
        <v>5.8400000000000016</v>
      </c>
      <c r="HM29" s="407"/>
      <c r="HN29" s="407">
        <v>5.84</v>
      </c>
      <c r="HO29" s="406">
        <f t="shared" si="220"/>
        <v>0</v>
      </c>
      <c r="HP29" s="407">
        <v>14.02</v>
      </c>
      <c r="HQ29" s="407">
        <v>3.84</v>
      </c>
      <c r="HR29" s="406">
        <f t="shared" si="221"/>
        <v>10.18</v>
      </c>
      <c r="HS29" s="407"/>
      <c r="HT29" s="407">
        <v>1.1399999999999999</v>
      </c>
      <c r="HU29" s="406">
        <f t="shared" si="222"/>
        <v>9.0399999999999991</v>
      </c>
      <c r="HV29" s="407"/>
      <c r="HW29" s="407"/>
      <c r="HX29" s="406">
        <f t="shared" si="223"/>
        <v>9.0399999999999991</v>
      </c>
      <c r="HY29" s="407"/>
      <c r="HZ29" s="407">
        <v>5.0599999999999996</v>
      </c>
      <c r="IA29" s="406">
        <f t="shared" si="224"/>
        <v>3.9799999999999995</v>
      </c>
      <c r="IB29" s="407">
        <v>14</v>
      </c>
      <c r="IC29" s="407">
        <v>7.98</v>
      </c>
      <c r="ID29" s="406">
        <f t="shared" si="225"/>
        <v>10</v>
      </c>
      <c r="IE29" s="407"/>
      <c r="IF29" s="407">
        <v>2</v>
      </c>
      <c r="IG29" s="406">
        <f t="shared" si="226"/>
        <v>8</v>
      </c>
      <c r="IH29" s="407"/>
      <c r="II29" s="407"/>
      <c r="IJ29" s="406">
        <f t="shared" si="227"/>
        <v>8</v>
      </c>
      <c r="IK29" s="407"/>
      <c r="IL29" s="407">
        <v>6.2</v>
      </c>
      <c r="IM29" s="406">
        <f t="shared" si="228"/>
        <v>1.7999999999999998</v>
      </c>
      <c r="IN29" s="407"/>
      <c r="IO29" s="407">
        <v>1.8</v>
      </c>
      <c r="IP29" s="406">
        <f t="shared" si="229"/>
        <v>0</v>
      </c>
      <c r="IQ29" s="407">
        <v>13.56</v>
      </c>
      <c r="IR29" s="407">
        <v>8.11</v>
      </c>
      <c r="IS29" s="406">
        <f t="shared" si="230"/>
        <v>5.4500000000000011</v>
      </c>
      <c r="IT29" s="407"/>
      <c r="IU29" s="407">
        <v>5.45</v>
      </c>
      <c r="IV29" s="406">
        <f t="shared" si="231"/>
        <v>0</v>
      </c>
      <c r="IW29" s="407">
        <v>14.02</v>
      </c>
      <c r="IX29" s="407">
        <v>4.2</v>
      </c>
      <c r="IY29" s="406">
        <f t="shared" si="232"/>
        <v>9.82</v>
      </c>
      <c r="IZ29" s="407"/>
      <c r="JA29" s="407">
        <v>3.6</v>
      </c>
      <c r="JB29" s="406">
        <f t="shared" si="233"/>
        <v>6.2200000000000006</v>
      </c>
      <c r="JC29" s="407">
        <v>13.96</v>
      </c>
      <c r="JD29" s="407">
        <v>7.72</v>
      </c>
      <c r="JE29" s="406">
        <f t="shared" si="234"/>
        <v>12.46</v>
      </c>
      <c r="JF29" s="407"/>
      <c r="JG29" s="407">
        <v>10.9</v>
      </c>
      <c r="JH29" s="406">
        <f t="shared" si="235"/>
        <v>1.5600000000000005</v>
      </c>
      <c r="JI29" s="407"/>
      <c r="JJ29" s="407">
        <v>1.56</v>
      </c>
      <c r="JK29" s="406">
        <f t="shared" si="236"/>
        <v>0</v>
      </c>
      <c r="JL29" s="407">
        <v>13.54</v>
      </c>
      <c r="JM29" s="407">
        <v>6</v>
      </c>
      <c r="JN29" s="406">
        <f t="shared" si="237"/>
        <v>7.5399999999999991</v>
      </c>
      <c r="JO29" s="407"/>
      <c r="JP29" s="407">
        <v>2.2000000000000002</v>
      </c>
      <c r="JQ29" s="406">
        <f t="shared" si="238"/>
        <v>5.339999999999999</v>
      </c>
      <c r="JR29" s="407">
        <v>13.9</v>
      </c>
      <c r="JS29" s="407">
        <v>5.34</v>
      </c>
      <c r="JT29" s="406">
        <f t="shared" si="239"/>
        <v>13.899999999999999</v>
      </c>
      <c r="JU29" s="407"/>
      <c r="JV29" s="407">
        <v>10.4</v>
      </c>
      <c r="JW29" s="406">
        <f t="shared" si="91"/>
        <v>3.4999999999999982</v>
      </c>
      <c r="JX29" s="407"/>
      <c r="JY29" s="407">
        <v>3.5</v>
      </c>
      <c r="JZ29" s="406">
        <f t="shared" si="92"/>
        <v>0</v>
      </c>
      <c r="KA29" s="407">
        <v>14.02</v>
      </c>
      <c r="KB29" s="407">
        <v>13.11</v>
      </c>
      <c r="KC29" s="406">
        <f t="shared" si="93"/>
        <v>0.91000000000000014</v>
      </c>
      <c r="KD29" s="407">
        <v>14.14</v>
      </c>
      <c r="KE29" s="407">
        <v>8.16</v>
      </c>
      <c r="KF29" s="406">
        <f t="shared" si="94"/>
        <v>6.8900000000000006</v>
      </c>
      <c r="KG29" s="407"/>
      <c r="KH29" s="407"/>
      <c r="KI29" s="406">
        <f t="shared" si="95"/>
        <v>6.8900000000000006</v>
      </c>
      <c r="KJ29" s="407"/>
      <c r="KK29" s="407">
        <v>6.89</v>
      </c>
      <c r="KL29" s="406">
        <f t="shared" si="96"/>
        <v>0</v>
      </c>
      <c r="KM29" s="407">
        <v>14.04</v>
      </c>
      <c r="KN29" s="407">
        <v>8.25</v>
      </c>
      <c r="KO29" s="406">
        <f t="shared" si="97"/>
        <v>5.7899999999999991</v>
      </c>
      <c r="KP29" s="407">
        <v>14.08</v>
      </c>
      <c r="KQ29" s="407">
        <v>10.1</v>
      </c>
      <c r="KR29" s="406">
        <f t="shared" si="98"/>
        <v>9.7699999999999978</v>
      </c>
      <c r="KS29" s="407"/>
      <c r="KT29" s="407">
        <v>6.5</v>
      </c>
      <c r="KU29" s="406">
        <f t="shared" si="99"/>
        <v>3.2699999999999978</v>
      </c>
      <c r="KV29" s="407"/>
      <c r="KW29" s="407">
        <v>3.27</v>
      </c>
      <c r="KX29" s="408">
        <f t="shared" si="100"/>
        <v>0</v>
      </c>
      <c r="KY29" s="409">
        <v>14</v>
      </c>
      <c r="KZ29" s="409">
        <v>6.5</v>
      </c>
      <c r="LA29" s="408">
        <f t="shared" si="101"/>
        <v>7.5</v>
      </c>
      <c r="LB29" s="409"/>
      <c r="LC29" s="409"/>
      <c r="LD29" s="408">
        <f t="shared" si="102"/>
        <v>7.5</v>
      </c>
      <c r="LE29" s="409"/>
      <c r="LF29" s="409">
        <v>4.5</v>
      </c>
      <c r="LG29" s="408">
        <f t="shared" si="103"/>
        <v>3</v>
      </c>
      <c r="LH29" s="409"/>
      <c r="LI29" s="409">
        <v>3</v>
      </c>
      <c r="LJ29" s="408">
        <f t="shared" si="105"/>
        <v>0</v>
      </c>
      <c r="LK29" s="409"/>
      <c r="LL29" s="409"/>
      <c r="LM29" s="408">
        <f t="shared" si="106"/>
        <v>0</v>
      </c>
      <c r="LN29" s="409">
        <v>14</v>
      </c>
      <c r="LO29" s="409">
        <v>5.9</v>
      </c>
      <c r="LP29" s="408">
        <f t="shared" si="107"/>
        <v>8.1</v>
      </c>
      <c r="LQ29" s="409"/>
      <c r="LR29" s="409">
        <v>1.3</v>
      </c>
      <c r="LS29" s="408">
        <f t="shared" si="108"/>
        <v>6.8</v>
      </c>
      <c r="LT29" s="409">
        <v>13.96</v>
      </c>
      <c r="LU29" s="409">
        <v>14.75</v>
      </c>
      <c r="LV29" s="408">
        <f t="shared" si="109"/>
        <v>6.0100000000000016</v>
      </c>
      <c r="LW29" s="409"/>
      <c r="LX29" s="409">
        <v>6.01</v>
      </c>
      <c r="LY29" s="408">
        <f t="shared" si="110"/>
        <v>0</v>
      </c>
      <c r="LZ29" s="409">
        <v>13.88</v>
      </c>
      <c r="MA29" s="409">
        <v>1.5</v>
      </c>
      <c r="MB29" s="408">
        <f t="shared" si="111"/>
        <v>12.38</v>
      </c>
      <c r="MC29" s="409"/>
      <c r="MD29" s="409">
        <v>4.75</v>
      </c>
      <c r="ME29" s="408">
        <f t="shared" si="112"/>
        <v>7.6300000000000008</v>
      </c>
      <c r="MF29" s="409">
        <v>14.02</v>
      </c>
      <c r="MG29" s="409">
        <v>9.36</v>
      </c>
      <c r="MH29" s="408">
        <f t="shared" si="113"/>
        <v>12.29</v>
      </c>
      <c r="MI29" s="409"/>
      <c r="MJ29" s="409">
        <v>2.2000000000000002</v>
      </c>
      <c r="MK29" s="408">
        <f t="shared" si="114"/>
        <v>10.09</v>
      </c>
      <c r="ML29" s="409"/>
      <c r="MM29" s="409">
        <v>2.75</v>
      </c>
      <c r="MN29" s="408">
        <f t="shared" si="115"/>
        <v>7.34</v>
      </c>
      <c r="MO29" s="409"/>
      <c r="MP29" s="409">
        <v>1.3</v>
      </c>
      <c r="MQ29" s="408">
        <f t="shared" si="116"/>
        <v>6.04</v>
      </c>
      <c r="MR29" s="409"/>
      <c r="MS29" s="409">
        <v>5</v>
      </c>
      <c r="MT29" s="408">
        <f t="shared" si="117"/>
        <v>1.04</v>
      </c>
      <c r="MU29" s="409"/>
      <c r="MV29" s="409">
        <v>1.04</v>
      </c>
      <c r="MW29" s="408">
        <f t="shared" si="118"/>
        <v>0</v>
      </c>
      <c r="MX29" s="409"/>
      <c r="MY29" s="409"/>
      <c r="MZ29" s="408">
        <f t="shared" si="119"/>
        <v>0</v>
      </c>
      <c r="NA29" s="409">
        <v>14.06</v>
      </c>
      <c r="NB29" s="409">
        <v>7.4</v>
      </c>
      <c r="NC29" s="408">
        <f t="shared" si="120"/>
        <v>6.66</v>
      </c>
      <c r="ND29" s="409"/>
      <c r="NE29" s="409">
        <v>1.25</v>
      </c>
      <c r="NF29" s="408">
        <f t="shared" si="121"/>
        <v>5.41</v>
      </c>
      <c r="NG29" s="409"/>
      <c r="NH29" s="409">
        <v>5.41</v>
      </c>
      <c r="NI29" s="408">
        <f t="shared" si="122"/>
        <v>0</v>
      </c>
      <c r="NJ29" s="409"/>
      <c r="NK29" s="409"/>
      <c r="NL29" s="410">
        <f t="shared" si="123"/>
        <v>0</v>
      </c>
      <c r="NM29" s="409"/>
      <c r="NN29" s="409"/>
      <c r="NO29" s="408">
        <f t="shared" si="124"/>
        <v>0</v>
      </c>
      <c r="NP29" s="409">
        <v>14.14</v>
      </c>
      <c r="NQ29" s="409">
        <v>4.3</v>
      </c>
      <c r="NR29" s="408">
        <f t="shared" si="125"/>
        <v>9.84</v>
      </c>
      <c r="NS29" s="409"/>
      <c r="NT29" s="409">
        <v>9</v>
      </c>
      <c r="NU29" s="408">
        <f t="shared" si="126"/>
        <v>0.83999999999999986</v>
      </c>
      <c r="NV29" s="409">
        <v>14.18</v>
      </c>
      <c r="NW29" s="409">
        <v>6.24</v>
      </c>
      <c r="NX29" s="408">
        <f t="shared" si="127"/>
        <v>8.7799999999999994</v>
      </c>
      <c r="NY29" s="409"/>
      <c r="NZ29" s="409">
        <v>3.5</v>
      </c>
      <c r="OA29" s="408">
        <f t="shared" si="128"/>
        <v>5.2799999999999994</v>
      </c>
      <c r="OB29" s="409"/>
      <c r="OC29" s="409">
        <v>2.78</v>
      </c>
      <c r="OD29" s="408">
        <f t="shared" si="129"/>
        <v>2.4999999999999996</v>
      </c>
      <c r="OE29" s="409">
        <v>14.1</v>
      </c>
      <c r="OF29" s="409">
        <v>2.5</v>
      </c>
      <c r="OG29" s="408">
        <f t="shared" si="130"/>
        <v>14.099999999999998</v>
      </c>
      <c r="OH29" s="409"/>
      <c r="OI29" s="409">
        <v>9.6</v>
      </c>
      <c r="OJ29" s="408">
        <f t="shared" si="131"/>
        <v>4.4999999999999982</v>
      </c>
      <c r="OK29" s="409"/>
      <c r="OL29" s="409">
        <v>4.5</v>
      </c>
      <c r="OM29" s="408">
        <f t="shared" si="132"/>
        <v>0</v>
      </c>
      <c r="ON29" s="409">
        <v>14.06</v>
      </c>
      <c r="OO29" s="409">
        <v>7.06</v>
      </c>
      <c r="OP29" s="408">
        <f t="shared" si="133"/>
        <v>7.0000000000000009</v>
      </c>
      <c r="OQ29" s="409"/>
      <c r="OR29" s="409">
        <v>3.5</v>
      </c>
      <c r="OS29" s="408">
        <f t="shared" si="134"/>
        <v>3.5000000000000009</v>
      </c>
      <c r="OT29" s="409"/>
      <c r="OU29" s="409">
        <v>3.5</v>
      </c>
      <c r="OV29" s="408">
        <f t="shared" si="135"/>
        <v>0</v>
      </c>
      <c r="OW29" s="409"/>
      <c r="OX29" s="409"/>
      <c r="OY29" s="408">
        <f t="shared" si="136"/>
        <v>0</v>
      </c>
      <c r="OZ29" s="409">
        <v>14.06</v>
      </c>
      <c r="PA29" s="409">
        <v>7.5</v>
      </c>
      <c r="PB29" s="408">
        <f t="shared" si="137"/>
        <v>6.5600000000000005</v>
      </c>
      <c r="PC29" s="409"/>
      <c r="PD29" s="409">
        <v>6.56</v>
      </c>
      <c r="PE29" s="408">
        <f t="shared" si="138"/>
        <v>0</v>
      </c>
      <c r="PF29" s="409">
        <v>14.06</v>
      </c>
      <c r="PG29" s="409">
        <v>3.7</v>
      </c>
      <c r="PH29" s="408">
        <f t="shared" si="139"/>
        <v>10.36</v>
      </c>
      <c r="PI29" s="409"/>
      <c r="PJ29" s="409">
        <v>8.86</v>
      </c>
      <c r="PK29" s="408">
        <f t="shared" si="140"/>
        <v>1.5</v>
      </c>
      <c r="PL29" s="409">
        <v>14.02</v>
      </c>
      <c r="PM29" s="409">
        <v>4.5</v>
      </c>
      <c r="PN29" s="408">
        <f t="shared" si="141"/>
        <v>11.02</v>
      </c>
      <c r="PO29" s="409"/>
      <c r="PP29" s="409">
        <v>5.05</v>
      </c>
      <c r="PQ29" s="408">
        <f t="shared" si="142"/>
        <v>5.97</v>
      </c>
      <c r="PR29" s="409"/>
      <c r="PS29" s="409"/>
      <c r="PT29" s="408">
        <f t="shared" si="143"/>
        <v>5.97</v>
      </c>
      <c r="PU29" s="409"/>
      <c r="PV29" s="409">
        <v>3</v>
      </c>
      <c r="PW29" s="408">
        <f t="shared" si="144"/>
        <v>2.9699999999999998</v>
      </c>
      <c r="PX29" s="409"/>
      <c r="PY29" s="409"/>
      <c r="PZ29" s="408">
        <f t="shared" si="145"/>
        <v>2.9699999999999998</v>
      </c>
      <c r="QA29" s="409">
        <v>14.1</v>
      </c>
      <c r="QB29" s="409">
        <v>7.07</v>
      </c>
      <c r="QC29" s="408">
        <f t="shared" si="146"/>
        <v>10</v>
      </c>
      <c r="QD29" s="409"/>
      <c r="QE29" s="409">
        <v>2</v>
      </c>
      <c r="QF29" s="408">
        <f t="shared" si="147"/>
        <v>8</v>
      </c>
      <c r="QG29" s="409"/>
      <c r="QH29" s="409">
        <v>3.5</v>
      </c>
      <c r="QI29" s="408">
        <f t="shared" si="148"/>
        <v>4.5</v>
      </c>
      <c r="QJ29" s="411">
        <f t="shared" si="149"/>
        <v>93.359999999999985</v>
      </c>
      <c r="QK29" s="412">
        <f t="shared" si="150"/>
        <v>3.4577777777777774</v>
      </c>
      <c r="QL29" s="402"/>
      <c r="QM29" s="411">
        <f t="shared" si="151"/>
        <v>105.72000000000001</v>
      </c>
      <c r="QN29" s="412">
        <f t="shared" si="152"/>
        <v>4.0661538461538465</v>
      </c>
      <c r="QO29" s="391"/>
      <c r="QP29" s="411">
        <f t="shared" si="153"/>
        <v>147.54000000000002</v>
      </c>
      <c r="QQ29" s="412">
        <f t="shared" si="154"/>
        <v>5.269285714285715</v>
      </c>
      <c r="QR29" s="391"/>
      <c r="QS29" s="411">
        <f t="shared" si="155"/>
        <v>346.62</v>
      </c>
      <c r="QT29" s="412">
        <f t="shared" si="156"/>
        <v>4.2792592592592591</v>
      </c>
    </row>
    <row r="30" spans="1:488" s="385" customFormat="1" hidden="1" x14ac:dyDescent="0.25">
      <c r="A30" s="403">
        <v>26</v>
      </c>
      <c r="B30" s="404" t="s">
        <v>198</v>
      </c>
      <c r="C30" s="405" t="s">
        <v>461</v>
      </c>
      <c r="D30" s="406">
        <v>0</v>
      </c>
      <c r="E30" s="407">
        <v>8</v>
      </c>
      <c r="F30" s="407"/>
      <c r="G30" s="406">
        <f t="shared" si="240"/>
        <v>8</v>
      </c>
      <c r="H30" s="407">
        <v>8</v>
      </c>
      <c r="I30" s="407">
        <v>10</v>
      </c>
      <c r="J30" s="406">
        <f t="shared" si="241"/>
        <v>6</v>
      </c>
      <c r="K30" s="407"/>
      <c r="L30" s="407">
        <v>6</v>
      </c>
      <c r="M30" s="406">
        <f t="shared" si="242"/>
        <v>0</v>
      </c>
      <c r="N30" s="407">
        <v>8</v>
      </c>
      <c r="O30" s="407">
        <v>2.5</v>
      </c>
      <c r="P30" s="406">
        <f t="shared" si="243"/>
        <v>5.5</v>
      </c>
      <c r="Q30" s="407">
        <v>8</v>
      </c>
      <c r="R30" s="407">
        <v>8.6999999999999993</v>
      </c>
      <c r="S30" s="406">
        <f t="shared" si="244"/>
        <v>4.8000000000000007</v>
      </c>
      <c r="T30" s="407">
        <v>8</v>
      </c>
      <c r="U30" s="407">
        <v>6.64</v>
      </c>
      <c r="V30" s="406">
        <f t="shared" si="245"/>
        <v>6.160000000000001</v>
      </c>
      <c r="W30" s="407"/>
      <c r="X30" s="407">
        <v>6.16</v>
      </c>
      <c r="Y30" s="406">
        <f t="shared" si="246"/>
        <v>0</v>
      </c>
      <c r="Z30" s="407">
        <v>5</v>
      </c>
      <c r="AA30" s="407">
        <v>2.5</v>
      </c>
      <c r="AB30" s="406">
        <f t="shared" si="247"/>
        <v>2.5</v>
      </c>
      <c r="AC30" s="407"/>
      <c r="AD30" s="407">
        <v>2.5</v>
      </c>
      <c r="AE30" s="406">
        <f t="shared" si="248"/>
        <v>0</v>
      </c>
      <c r="AF30" s="407"/>
      <c r="AG30" s="407"/>
      <c r="AH30" s="406">
        <f t="shared" si="157"/>
        <v>0</v>
      </c>
      <c r="AI30" s="407"/>
      <c r="AJ30" s="407"/>
      <c r="AK30" s="406">
        <f t="shared" si="158"/>
        <v>0</v>
      </c>
      <c r="AL30" s="407">
        <v>8</v>
      </c>
      <c r="AM30" s="407">
        <v>5.5</v>
      </c>
      <c r="AN30" s="406">
        <f t="shared" si="159"/>
        <v>2.5</v>
      </c>
      <c r="AO30" s="407">
        <v>2</v>
      </c>
      <c r="AP30" s="407">
        <v>2.5</v>
      </c>
      <c r="AQ30" s="406">
        <f t="shared" si="160"/>
        <v>2</v>
      </c>
      <c r="AR30" s="407"/>
      <c r="AS30" s="407"/>
      <c r="AT30" s="406">
        <f t="shared" si="161"/>
        <v>2</v>
      </c>
      <c r="AU30" s="407"/>
      <c r="AV30" s="407">
        <v>2</v>
      </c>
      <c r="AW30" s="406">
        <f t="shared" si="162"/>
        <v>0</v>
      </c>
      <c r="AX30" s="407">
        <v>4</v>
      </c>
      <c r="AY30" s="407">
        <v>4</v>
      </c>
      <c r="AZ30" s="406">
        <f t="shared" si="163"/>
        <v>0</v>
      </c>
      <c r="BA30" s="407">
        <v>4</v>
      </c>
      <c r="BB30" s="407">
        <v>4</v>
      </c>
      <c r="BC30" s="406">
        <f t="shared" si="164"/>
        <v>0</v>
      </c>
      <c r="BD30" s="407">
        <v>8</v>
      </c>
      <c r="BE30" s="407">
        <v>3.7</v>
      </c>
      <c r="BF30" s="406">
        <f t="shared" si="165"/>
        <v>4.3</v>
      </c>
      <c r="BG30" s="407"/>
      <c r="BH30" s="407">
        <v>4.3</v>
      </c>
      <c r="BI30" s="406">
        <f t="shared" si="166"/>
        <v>0</v>
      </c>
      <c r="BJ30" s="407"/>
      <c r="BK30" s="407"/>
      <c r="BL30" s="406">
        <f t="shared" si="167"/>
        <v>0</v>
      </c>
      <c r="BM30" s="407">
        <v>5</v>
      </c>
      <c r="BN30" s="407"/>
      <c r="BO30" s="406">
        <f t="shared" si="168"/>
        <v>5</v>
      </c>
      <c r="BP30" s="407"/>
      <c r="BQ30" s="407">
        <v>5</v>
      </c>
      <c r="BR30" s="406">
        <f t="shared" si="169"/>
        <v>0</v>
      </c>
      <c r="BS30" s="407">
        <v>6</v>
      </c>
      <c r="BT30" s="407">
        <v>2</v>
      </c>
      <c r="BU30" s="406">
        <f t="shared" si="170"/>
        <v>4</v>
      </c>
      <c r="BV30" s="407"/>
      <c r="BW30" s="407">
        <v>3.5</v>
      </c>
      <c r="BX30" s="406">
        <f t="shared" si="171"/>
        <v>0.5</v>
      </c>
      <c r="BY30" s="407">
        <v>8</v>
      </c>
      <c r="BZ30" s="407">
        <v>3.78</v>
      </c>
      <c r="CA30" s="406">
        <f t="shared" si="172"/>
        <v>4.7200000000000006</v>
      </c>
      <c r="CB30" s="407">
        <v>8</v>
      </c>
      <c r="CC30" s="407">
        <v>5.72</v>
      </c>
      <c r="CD30" s="406">
        <f t="shared" si="173"/>
        <v>7.0000000000000009</v>
      </c>
      <c r="CE30" s="407">
        <v>8</v>
      </c>
      <c r="CF30" s="407">
        <v>6.7</v>
      </c>
      <c r="CG30" s="406">
        <f t="shared" si="174"/>
        <v>8.3000000000000007</v>
      </c>
      <c r="CH30" s="407"/>
      <c r="CI30" s="407">
        <v>8.3000000000000007</v>
      </c>
      <c r="CJ30" s="406">
        <f t="shared" si="175"/>
        <v>0</v>
      </c>
      <c r="CK30" s="407">
        <v>8</v>
      </c>
      <c r="CL30" s="407">
        <v>5.07</v>
      </c>
      <c r="CM30" s="406">
        <f t="shared" si="176"/>
        <v>2.9299999999999997</v>
      </c>
      <c r="CN30" s="407"/>
      <c r="CO30" s="407">
        <v>2.93</v>
      </c>
      <c r="CP30" s="406">
        <f t="shared" si="177"/>
        <v>0</v>
      </c>
      <c r="CQ30" s="407"/>
      <c r="CR30" s="407"/>
      <c r="CS30" s="406">
        <f t="shared" si="178"/>
        <v>0</v>
      </c>
      <c r="CT30" s="407">
        <v>4</v>
      </c>
      <c r="CU30" s="407">
        <v>1.2</v>
      </c>
      <c r="CV30" s="406">
        <f t="shared" si="179"/>
        <v>2.8</v>
      </c>
      <c r="CW30" s="407"/>
      <c r="CX30" s="407">
        <v>2.8</v>
      </c>
      <c r="CY30" s="406">
        <f t="shared" si="180"/>
        <v>0</v>
      </c>
      <c r="CZ30" s="407">
        <v>8</v>
      </c>
      <c r="DA30" s="407">
        <v>1.9</v>
      </c>
      <c r="DB30" s="406">
        <f t="shared" si="181"/>
        <v>6.1</v>
      </c>
      <c r="DC30" s="407"/>
      <c r="DD30" s="407">
        <v>4</v>
      </c>
      <c r="DE30" s="406">
        <f t="shared" si="182"/>
        <v>2.0999999999999996</v>
      </c>
      <c r="DF30" s="407">
        <v>8</v>
      </c>
      <c r="DG30" s="407">
        <v>7.1</v>
      </c>
      <c r="DH30" s="406">
        <f t="shared" si="183"/>
        <v>3</v>
      </c>
      <c r="DI30" s="407">
        <v>8</v>
      </c>
      <c r="DJ30" s="407">
        <v>3</v>
      </c>
      <c r="DK30" s="406">
        <f t="shared" si="184"/>
        <v>8</v>
      </c>
      <c r="DL30" s="407"/>
      <c r="DM30" s="407">
        <v>8</v>
      </c>
      <c r="DN30" s="406">
        <f t="shared" si="185"/>
        <v>0</v>
      </c>
      <c r="DO30" s="407">
        <v>8</v>
      </c>
      <c r="DP30" s="407">
        <v>4.1100000000000003</v>
      </c>
      <c r="DQ30" s="406">
        <f t="shared" si="186"/>
        <v>3.8899999999999997</v>
      </c>
      <c r="DR30" s="407"/>
      <c r="DS30" s="407">
        <v>3.89</v>
      </c>
      <c r="DT30" s="406">
        <f t="shared" si="187"/>
        <v>0</v>
      </c>
      <c r="DU30" s="407">
        <v>28</v>
      </c>
      <c r="DV30" s="407">
        <v>22.1</v>
      </c>
      <c r="DW30" s="406">
        <f t="shared" si="188"/>
        <v>5.8999999999999986</v>
      </c>
      <c r="DX30" s="407"/>
      <c r="DY30" s="407">
        <v>1.7</v>
      </c>
      <c r="DZ30" s="406">
        <f t="shared" si="189"/>
        <v>4.1999999999999984</v>
      </c>
      <c r="EA30" s="407"/>
      <c r="EB30" s="407">
        <v>4.2</v>
      </c>
      <c r="EC30" s="406">
        <f t="shared" si="190"/>
        <v>0</v>
      </c>
      <c r="ED30" s="407">
        <v>8</v>
      </c>
      <c r="EE30" s="407">
        <v>8</v>
      </c>
      <c r="EF30" s="406">
        <f t="shared" si="191"/>
        <v>0</v>
      </c>
      <c r="EG30" s="407">
        <v>8</v>
      </c>
      <c r="EH30" s="407">
        <v>8</v>
      </c>
      <c r="EI30" s="406">
        <f t="shared" si="192"/>
        <v>0</v>
      </c>
      <c r="EJ30" s="407"/>
      <c r="EK30" s="407"/>
      <c r="EL30" s="406">
        <f t="shared" si="193"/>
        <v>0</v>
      </c>
      <c r="EM30" s="407"/>
      <c r="EN30" s="407"/>
      <c r="EO30" s="406">
        <f t="shared" si="194"/>
        <v>0</v>
      </c>
      <c r="EP30" s="407">
        <v>8</v>
      </c>
      <c r="EQ30" s="407">
        <v>8</v>
      </c>
      <c r="ER30" s="406">
        <f t="shared" si="195"/>
        <v>0</v>
      </c>
      <c r="ES30" s="407">
        <v>5</v>
      </c>
      <c r="ET30" s="407">
        <v>5</v>
      </c>
      <c r="EU30" s="406">
        <f t="shared" si="196"/>
        <v>0</v>
      </c>
      <c r="EV30" s="407">
        <v>8</v>
      </c>
      <c r="EW30" s="407">
        <v>8</v>
      </c>
      <c r="EX30" s="406">
        <f t="shared" si="197"/>
        <v>0</v>
      </c>
      <c r="EY30" s="407"/>
      <c r="EZ30" s="407"/>
      <c r="FA30" s="406">
        <f t="shared" si="198"/>
        <v>0</v>
      </c>
      <c r="FB30" s="407">
        <v>8</v>
      </c>
      <c r="FC30" s="407">
        <v>8</v>
      </c>
      <c r="FD30" s="406">
        <f t="shared" si="199"/>
        <v>0</v>
      </c>
      <c r="FE30" s="407">
        <v>13.26</v>
      </c>
      <c r="FF30" s="407">
        <v>13.26</v>
      </c>
      <c r="FG30" s="406">
        <f t="shared" si="200"/>
        <v>0</v>
      </c>
      <c r="FH30" s="407">
        <v>8</v>
      </c>
      <c r="FI30" s="407">
        <v>8</v>
      </c>
      <c r="FJ30" s="406">
        <f t="shared" si="201"/>
        <v>0</v>
      </c>
      <c r="FK30" s="407"/>
      <c r="FL30" s="407"/>
      <c r="FM30" s="406">
        <f t="shared" si="202"/>
        <v>0</v>
      </c>
      <c r="FN30" s="407">
        <v>5</v>
      </c>
      <c r="FO30" s="407">
        <v>5</v>
      </c>
      <c r="FP30" s="406">
        <f t="shared" si="203"/>
        <v>0</v>
      </c>
      <c r="FQ30" s="407">
        <v>8</v>
      </c>
      <c r="FR30" s="407">
        <v>8</v>
      </c>
      <c r="FS30" s="406">
        <f t="shared" si="204"/>
        <v>0</v>
      </c>
      <c r="FT30" s="407"/>
      <c r="FU30" s="407"/>
      <c r="FV30" s="406">
        <f t="shared" si="205"/>
        <v>0</v>
      </c>
      <c r="FW30" s="407">
        <v>8</v>
      </c>
      <c r="FX30" s="407">
        <v>8</v>
      </c>
      <c r="FY30" s="406">
        <f t="shared" si="206"/>
        <v>0</v>
      </c>
      <c r="FZ30" s="407">
        <v>8</v>
      </c>
      <c r="GA30" s="407">
        <v>8</v>
      </c>
      <c r="GB30" s="406">
        <f t="shared" si="207"/>
        <v>0</v>
      </c>
      <c r="GC30" s="407">
        <v>6</v>
      </c>
      <c r="GD30" s="407">
        <v>6</v>
      </c>
      <c r="GE30" s="406">
        <f t="shared" si="208"/>
        <v>0</v>
      </c>
      <c r="GF30" s="407">
        <v>8</v>
      </c>
      <c r="GG30" s="407">
        <v>8</v>
      </c>
      <c r="GH30" s="406">
        <f t="shared" si="209"/>
        <v>0</v>
      </c>
      <c r="GI30" s="407">
        <v>8</v>
      </c>
      <c r="GJ30" s="407">
        <v>8</v>
      </c>
      <c r="GK30" s="406">
        <f t="shared" si="210"/>
        <v>0</v>
      </c>
      <c r="GL30" s="407">
        <v>8</v>
      </c>
      <c r="GM30" s="407">
        <v>8</v>
      </c>
      <c r="GN30" s="406">
        <f t="shared" si="211"/>
        <v>0</v>
      </c>
      <c r="GO30" s="407">
        <v>8</v>
      </c>
      <c r="GP30" s="407">
        <v>8</v>
      </c>
      <c r="GQ30" s="406">
        <f t="shared" si="212"/>
        <v>0</v>
      </c>
      <c r="GR30" s="407">
        <v>8</v>
      </c>
      <c r="GS30" s="407">
        <v>8</v>
      </c>
      <c r="GT30" s="406">
        <f t="shared" si="213"/>
        <v>0</v>
      </c>
      <c r="GU30" s="407"/>
      <c r="GV30" s="407"/>
      <c r="GW30" s="406">
        <f t="shared" si="214"/>
        <v>0</v>
      </c>
      <c r="GX30" s="407">
        <v>8</v>
      </c>
      <c r="GY30" s="407">
        <v>8</v>
      </c>
      <c r="GZ30" s="406">
        <f t="shared" si="215"/>
        <v>0</v>
      </c>
      <c r="HA30" s="407">
        <v>8</v>
      </c>
      <c r="HB30" s="407">
        <v>8</v>
      </c>
      <c r="HC30" s="406">
        <f t="shared" si="216"/>
        <v>0</v>
      </c>
      <c r="HD30" s="407">
        <v>8</v>
      </c>
      <c r="HE30" s="407">
        <v>8</v>
      </c>
      <c r="HF30" s="406">
        <f t="shared" si="217"/>
        <v>0</v>
      </c>
      <c r="HG30" s="407"/>
      <c r="HH30" s="407"/>
      <c r="HI30" s="406">
        <f t="shared" si="218"/>
        <v>0</v>
      </c>
      <c r="HJ30" s="407">
        <v>8</v>
      </c>
      <c r="HK30" s="407">
        <v>2.8</v>
      </c>
      <c r="HL30" s="406">
        <f t="shared" si="219"/>
        <v>5.2</v>
      </c>
      <c r="HM30" s="407"/>
      <c r="HN30" s="407">
        <v>5.2</v>
      </c>
      <c r="HO30" s="406">
        <f t="shared" si="220"/>
        <v>0</v>
      </c>
      <c r="HP30" s="407">
        <v>8</v>
      </c>
      <c r="HQ30" s="407">
        <v>8</v>
      </c>
      <c r="HR30" s="406">
        <f t="shared" si="221"/>
        <v>0</v>
      </c>
      <c r="HS30" s="407">
        <v>8</v>
      </c>
      <c r="HT30" s="407">
        <v>8</v>
      </c>
      <c r="HU30" s="406">
        <f t="shared" si="222"/>
        <v>0</v>
      </c>
      <c r="HV30" s="407">
        <v>8</v>
      </c>
      <c r="HW30" s="407">
        <v>8</v>
      </c>
      <c r="HX30" s="406">
        <f t="shared" si="223"/>
        <v>0</v>
      </c>
      <c r="HY30" s="407"/>
      <c r="HZ30" s="407"/>
      <c r="IA30" s="406">
        <f t="shared" si="224"/>
        <v>0</v>
      </c>
      <c r="IB30" s="407">
        <v>8</v>
      </c>
      <c r="IC30" s="407">
        <v>8</v>
      </c>
      <c r="ID30" s="406">
        <f t="shared" si="225"/>
        <v>0</v>
      </c>
      <c r="IE30" s="407">
        <v>8</v>
      </c>
      <c r="IF30" s="407">
        <v>8</v>
      </c>
      <c r="IG30" s="406">
        <f t="shared" si="226"/>
        <v>0</v>
      </c>
      <c r="IH30" s="407"/>
      <c r="II30" s="407"/>
      <c r="IJ30" s="406">
        <f t="shared" si="227"/>
        <v>0</v>
      </c>
      <c r="IK30" s="407">
        <v>8</v>
      </c>
      <c r="IL30" s="407">
        <v>8</v>
      </c>
      <c r="IM30" s="406">
        <f t="shared" si="228"/>
        <v>0</v>
      </c>
      <c r="IN30" s="407">
        <v>6</v>
      </c>
      <c r="IO30" s="407">
        <v>6</v>
      </c>
      <c r="IP30" s="406">
        <f t="shared" si="229"/>
        <v>0</v>
      </c>
      <c r="IQ30" s="407">
        <v>6</v>
      </c>
      <c r="IR30" s="407">
        <v>6</v>
      </c>
      <c r="IS30" s="406">
        <f t="shared" si="230"/>
        <v>0</v>
      </c>
      <c r="IT30" s="407"/>
      <c r="IU30" s="407"/>
      <c r="IV30" s="406">
        <f t="shared" si="231"/>
        <v>0</v>
      </c>
      <c r="IW30" s="407"/>
      <c r="IX30" s="407"/>
      <c r="IY30" s="406">
        <f t="shared" si="232"/>
        <v>0</v>
      </c>
      <c r="IZ30" s="407">
        <v>6</v>
      </c>
      <c r="JA30" s="407">
        <v>6</v>
      </c>
      <c r="JB30" s="406">
        <f t="shared" si="233"/>
        <v>0</v>
      </c>
      <c r="JC30" s="407"/>
      <c r="JD30" s="407"/>
      <c r="JE30" s="406">
        <f t="shared" si="234"/>
        <v>0</v>
      </c>
      <c r="JF30" s="407">
        <v>6</v>
      </c>
      <c r="JG30" s="407">
        <v>6</v>
      </c>
      <c r="JH30" s="406">
        <f t="shared" si="235"/>
        <v>0</v>
      </c>
      <c r="JI30" s="407">
        <v>4</v>
      </c>
      <c r="JJ30" s="407">
        <v>4</v>
      </c>
      <c r="JK30" s="406">
        <f t="shared" si="236"/>
        <v>0</v>
      </c>
      <c r="JL30" s="407">
        <v>8</v>
      </c>
      <c r="JM30" s="407">
        <v>8</v>
      </c>
      <c r="JN30" s="406">
        <f t="shared" si="237"/>
        <v>0</v>
      </c>
      <c r="JO30" s="407"/>
      <c r="JP30" s="407"/>
      <c r="JQ30" s="406">
        <f t="shared" si="238"/>
        <v>0</v>
      </c>
      <c r="JR30" s="407"/>
      <c r="JS30" s="407"/>
      <c r="JT30" s="406">
        <f t="shared" si="239"/>
        <v>0</v>
      </c>
      <c r="JU30" s="407"/>
      <c r="JV30" s="407"/>
      <c r="JW30" s="406">
        <f t="shared" si="91"/>
        <v>0</v>
      </c>
      <c r="JX30" s="407"/>
      <c r="JY30" s="407"/>
      <c r="JZ30" s="406">
        <f t="shared" si="92"/>
        <v>0</v>
      </c>
      <c r="KA30" s="407">
        <v>8</v>
      </c>
      <c r="KB30" s="407">
        <v>8</v>
      </c>
      <c r="KC30" s="406">
        <f t="shared" si="93"/>
        <v>0</v>
      </c>
      <c r="KD30" s="407">
        <v>4</v>
      </c>
      <c r="KE30" s="407"/>
      <c r="KF30" s="406">
        <f t="shared" si="94"/>
        <v>4</v>
      </c>
      <c r="KG30" s="407"/>
      <c r="KH30" s="407"/>
      <c r="KI30" s="406">
        <f t="shared" si="95"/>
        <v>4</v>
      </c>
      <c r="KJ30" s="407"/>
      <c r="KK30" s="407">
        <v>4</v>
      </c>
      <c r="KL30" s="406">
        <f t="shared" si="96"/>
        <v>0</v>
      </c>
      <c r="KM30" s="407"/>
      <c r="KN30" s="407"/>
      <c r="KO30" s="406">
        <f t="shared" si="97"/>
        <v>0</v>
      </c>
      <c r="KP30" s="407"/>
      <c r="KQ30" s="407"/>
      <c r="KR30" s="406">
        <f t="shared" si="98"/>
        <v>0</v>
      </c>
      <c r="KS30" s="407"/>
      <c r="KT30" s="407"/>
      <c r="KU30" s="406">
        <f t="shared" si="99"/>
        <v>0</v>
      </c>
      <c r="KV30" s="407"/>
      <c r="KW30" s="407"/>
      <c r="KX30" s="408">
        <f t="shared" si="100"/>
        <v>0</v>
      </c>
      <c r="KY30" s="409"/>
      <c r="KZ30" s="409"/>
      <c r="LA30" s="408">
        <f t="shared" si="101"/>
        <v>0</v>
      </c>
      <c r="LB30" s="409"/>
      <c r="LC30" s="409"/>
      <c r="LD30" s="408">
        <f t="shared" si="102"/>
        <v>0</v>
      </c>
      <c r="LE30" s="409">
        <v>16.739999999999998</v>
      </c>
      <c r="LF30" s="409">
        <v>16.739999999999998</v>
      </c>
      <c r="LG30" s="408">
        <f t="shared" si="103"/>
        <v>0</v>
      </c>
      <c r="LH30" s="409">
        <v>5</v>
      </c>
      <c r="LI30" s="409">
        <v>5</v>
      </c>
      <c r="LJ30" s="408">
        <f t="shared" si="105"/>
        <v>0</v>
      </c>
      <c r="LK30" s="409"/>
      <c r="LL30" s="409"/>
      <c r="LM30" s="408">
        <f t="shared" si="106"/>
        <v>0</v>
      </c>
      <c r="LN30" s="409">
        <v>6</v>
      </c>
      <c r="LO30" s="409">
        <v>6</v>
      </c>
      <c r="LP30" s="408">
        <f t="shared" si="107"/>
        <v>0</v>
      </c>
      <c r="LQ30" s="409">
        <v>18</v>
      </c>
      <c r="LR30" s="409">
        <v>18</v>
      </c>
      <c r="LS30" s="408">
        <f t="shared" si="108"/>
        <v>0</v>
      </c>
      <c r="LT30" s="409"/>
      <c r="LU30" s="409"/>
      <c r="LV30" s="408">
        <f t="shared" si="109"/>
        <v>0</v>
      </c>
      <c r="LW30" s="409">
        <v>5</v>
      </c>
      <c r="LX30" s="409">
        <v>5</v>
      </c>
      <c r="LY30" s="408">
        <f t="shared" si="110"/>
        <v>0</v>
      </c>
      <c r="LZ30" s="409"/>
      <c r="MA30" s="409"/>
      <c r="MB30" s="408">
        <f t="shared" si="111"/>
        <v>0</v>
      </c>
      <c r="MC30" s="409"/>
      <c r="MD30" s="409"/>
      <c r="ME30" s="408">
        <f t="shared" si="112"/>
        <v>0</v>
      </c>
      <c r="MF30" s="409"/>
      <c r="MG30" s="409"/>
      <c r="MH30" s="408">
        <f t="shared" si="113"/>
        <v>0</v>
      </c>
      <c r="MI30" s="409">
        <v>5</v>
      </c>
      <c r="MJ30" s="409">
        <v>5</v>
      </c>
      <c r="MK30" s="408">
        <f t="shared" si="114"/>
        <v>0</v>
      </c>
      <c r="ML30" s="409">
        <v>8</v>
      </c>
      <c r="MM30" s="409">
        <v>8</v>
      </c>
      <c r="MN30" s="408">
        <f t="shared" si="115"/>
        <v>0</v>
      </c>
      <c r="MO30" s="409"/>
      <c r="MP30" s="409"/>
      <c r="MQ30" s="408">
        <f t="shared" si="116"/>
        <v>0</v>
      </c>
      <c r="MR30" s="409">
        <v>5</v>
      </c>
      <c r="MS30" s="409">
        <v>5</v>
      </c>
      <c r="MT30" s="408">
        <f t="shared" si="117"/>
        <v>0</v>
      </c>
      <c r="MU30" s="409"/>
      <c r="MV30" s="409"/>
      <c r="MW30" s="408">
        <f t="shared" si="118"/>
        <v>0</v>
      </c>
      <c r="MX30" s="409">
        <v>6</v>
      </c>
      <c r="MY30" s="409">
        <v>6</v>
      </c>
      <c r="MZ30" s="408">
        <f t="shared" si="119"/>
        <v>0</v>
      </c>
      <c r="NA30" s="409"/>
      <c r="NB30" s="409"/>
      <c r="NC30" s="408">
        <f t="shared" si="120"/>
        <v>0</v>
      </c>
      <c r="ND30" s="409">
        <v>6</v>
      </c>
      <c r="NE30" s="409">
        <v>6</v>
      </c>
      <c r="NF30" s="408">
        <f t="shared" si="121"/>
        <v>0</v>
      </c>
      <c r="NG30" s="409"/>
      <c r="NH30" s="409"/>
      <c r="NI30" s="408">
        <f t="shared" si="122"/>
        <v>0</v>
      </c>
      <c r="NJ30" s="409">
        <v>8</v>
      </c>
      <c r="NK30" s="409">
        <v>8</v>
      </c>
      <c r="NL30" s="410">
        <f t="shared" si="123"/>
        <v>0</v>
      </c>
      <c r="NM30" s="409"/>
      <c r="NN30" s="409"/>
      <c r="NO30" s="408">
        <f t="shared" si="124"/>
        <v>0</v>
      </c>
      <c r="NP30" s="409"/>
      <c r="NQ30" s="409"/>
      <c r="NR30" s="408">
        <f t="shared" si="125"/>
        <v>0</v>
      </c>
      <c r="NS30" s="409"/>
      <c r="NT30" s="409"/>
      <c r="NU30" s="408">
        <f t="shared" si="126"/>
        <v>0</v>
      </c>
      <c r="NV30" s="409"/>
      <c r="NW30" s="409"/>
      <c r="NX30" s="408">
        <f t="shared" si="127"/>
        <v>0</v>
      </c>
      <c r="NY30" s="409">
        <v>8</v>
      </c>
      <c r="NZ30" s="409">
        <v>8</v>
      </c>
      <c r="OA30" s="408">
        <f t="shared" si="128"/>
        <v>0</v>
      </c>
      <c r="OB30" s="409"/>
      <c r="OC30" s="409"/>
      <c r="OD30" s="408">
        <f t="shared" si="129"/>
        <v>0</v>
      </c>
      <c r="OE30" s="409"/>
      <c r="OF30" s="409"/>
      <c r="OG30" s="408">
        <f t="shared" si="130"/>
        <v>0</v>
      </c>
      <c r="OH30" s="409">
        <v>8</v>
      </c>
      <c r="OI30" s="409">
        <v>8</v>
      </c>
      <c r="OJ30" s="408">
        <f t="shared" si="131"/>
        <v>0</v>
      </c>
      <c r="OK30" s="409"/>
      <c r="OL30" s="409"/>
      <c r="OM30" s="408">
        <f t="shared" si="132"/>
        <v>0</v>
      </c>
      <c r="ON30" s="409">
        <v>8</v>
      </c>
      <c r="OO30" s="409">
        <v>8</v>
      </c>
      <c r="OP30" s="408">
        <f t="shared" si="133"/>
        <v>0</v>
      </c>
      <c r="OQ30" s="409"/>
      <c r="OR30" s="409"/>
      <c r="OS30" s="408">
        <f t="shared" si="134"/>
        <v>0</v>
      </c>
      <c r="OT30" s="409">
        <v>6</v>
      </c>
      <c r="OU30" s="409">
        <v>6</v>
      </c>
      <c r="OV30" s="408">
        <f t="shared" si="135"/>
        <v>0</v>
      </c>
      <c r="OW30" s="409"/>
      <c r="OX30" s="409"/>
      <c r="OY30" s="408">
        <f t="shared" si="136"/>
        <v>0</v>
      </c>
      <c r="OZ30" s="409">
        <v>8</v>
      </c>
      <c r="PA30" s="409">
        <v>8</v>
      </c>
      <c r="PB30" s="408">
        <f t="shared" si="137"/>
        <v>0</v>
      </c>
      <c r="PC30" s="409">
        <v>8</v>
      </c>
      <c r="PD30" s="409">
        <v>8</v>
      </c>
      <c r="PE30" s="408">
        <f t="shared" si="138"/>
        <v>0</v>
      </c>
      <c r="PF30" s="409">
        <v>8</v>
      </c>
      <c r="PG30" s="409">
        <v>8</v>
      </c>
      <c r="PH30" s="408">
        <f t="shared" si="139"/>
        <v>0</v>
      </c>
      <c r="PI30" s="409"/>
      <c r="PJ30" s="409"/>
      <c r="PK30" s="408">
        <f t="shared" si="140"/>
        <v>0</v>
      </c>
      <c r="PL30" s="409"/>
      <c r="PM30" s="409"/>
      <c r="PN30" s="408">
        <f t="shared" si="141"/>
        <v>0</v>
      </c>
      <c r="PO30" s="409"/>
      <c r="PP30" s="409"/>
      <c r="PQ30" s="408">
        <f t="shared" si="142"/>
        <v>0</v>
      </c>
      <c r="PR30" s="409"/>
      <c r="PS30" s="409"/>
      <c r="PT30" s="408">
        <f t="shared" si="143"/>
        <v>0</v>
      </c>
      <c r="PU30" s="409">
        <v>8</v>
      </c>
      <c r="PV30" s="409">
        <v>8</v>
      </c>
      <c r="PW30" s="408">
        <f t="shared" si="144"/>
        <v>0</v>
      </c>
      <c r="PX30" s="409"/>
      <c r="PY30" s="409"/>
      <c r="PZ30" s="408">
        <f t="shared" si="145"/>
        <v>0</v>
      </c>
      <c r="QA30" s="409"/>
      <c r="QB30" s="409"/>
      <c r="QC30" s="408">
        <f t="shared" si="146"/>
        <v>0</v>
      </c>
      <c r="QD30" s="409">
        <v>8</v>
      </c>
      <c r="QE30" s="409">
        <v>8</v>
      </c>
      <c r="QF30" s="408">
        <f t="shared" si="147"/>
        <v>0</v>
      </c>
      <c r="QG30" s="409">
        <v>8</v>
      </c>
      <c r="QH30" s="409">
        <v>8</v>
      </c>
      <c r="QI30" s="408">
        <f t="shared" si="148"/>
        <v>0</v>
      </c>
      <c r="QJ30" s="411">
        <f t="shared" si="149"/>
        <v>164.26</v>
      </c>
      <c r="QK30" s="412">
        <f t="shared" si="150"/>
        <v>6.0837037037037032</v>
      </c>
      <c r="QL30" s="402"/>
      <c r="QM30" s="411">
        <f t="shared" si="151"/>
        <v>132</v>
      </c>
      <c r="QN30" s="412">
        <f t="shared" si="152"/>
        <v>5.0769230769230766</v>
      </c>
      <c r="QO30" s="391"/>
      <c r="QP30" s="411">
        <f t="shared" si="153"/>
        <v>83.74</v>
      </c>
      <c r="QQ30" s="412">
        <f t="shared" si="154"/>
        <v>2.9907142857142857</v>
      </c>
      <c r="QR30" s="391"/>
      <c r="QS30" s="411">
        <f t="shared" si="155"/>
        <v>380</v>
      </c>
      <c r="QT30" s="412">
        <f t="shared" si="156"/>
        <v>4.6913580246913584</v>
      </c>
    </row>
    <row r="31" spans="1:488" s="385" customFormat="1" hidden="1" x14ac:dyDescent="0.25">
      <c r="A31" s="403">
        <v>27</v>
      </c>
      <c r="B31" s="404" t="s">
        <v>466</v>
      </c>
      <c r="C31" s="405" t="s">
        <v>467</v>
      </c>
      <c r="D31" s="406">
        <v>12.6</v>
      </c>
      <c r="E31" s="407"/>
      <c r="F31" s="407"/>
      <c r="G31" s="406">
        <f t="shared" si="240"/>
        <v>12.6</v>
      </c>
      <c r="H31" s="407"/>
      <c r="I31" s="407"/>
      <c r="J31" s="406">
        <f t="shared" si="241"/>
        <v>12.6</v>
      </c>
      <c r="K31" s="407"/>
      <c r="L31" s="407"/>
      <c r="M31" s="406">
        <f t="shared" si="242"/>
        <v>12.6</v>
      </c>
      <c r="N31" s="407"/>
      <c r="O31" s="407"/>
      <c r="P31" s="406">
        <f t="shared" si="243"/>
        <v>12.6</v>
      </c>
      <c r="Q31" s="407"/>
      <c r="R31" s="407"/>
      <c r="S31" s="406">
        <f t="shared" si="244"/>
        <v>12.6</v>
      </c>
      <c r="T31" s="407"/>
      <c r="U31" s="407"/>
      <c r="V31" s="406">
        <f t="shared" si="245"/>
        <v>12.6</v>
      </c>
      <c r="W31" s="407"/>
      <c r="X31" s="407"/>
      <c r="Y31" s="406">
        <f t="shared" si="246"/>
        <v>12.6</v>
      </c>
      <c r="Z31" s="407"/>
      <c r="AA31" s="407"/>
      <c r="AB31" s="406">
        <f t="shared" si="247"/>
        <v>12.6</v>
      </c>
      <c r="AC31" s="407"/>
      <c r="AD31" s="407"/>
      <c r="AE31" s="406">
        <f t="shared" si="248"/>
        <v>12.6</v>
      </c>
      <c r="AF31" s="407"/>
      <c r="AG31" s="407"/>
      <c r="AH31" s="406">
        <f t="shared" si="157"/>
        <v>12.6</v>
      </c>
      <c r="AI31" s="407"/>
      <c r="AJ31" s="407">
        <v>12.6</v>
      </c>
      <c r="AK31" s="406">
        <f t="shared" si="158"/>
        <v>0</v>
      </c>
      <c r="AL31" s="407"/>
      <c r="AM31" s="407"/>
      <c r="AN31" s="406">
        <f t="shared" si="159"/>
        <v>0</v>
      </c>
      <c r="AO31" s="407"/>
      <c r="AP31" s="407"/>
      <c r="AQ31" s="406">
        <f t="shared" si="160"/>
        <v>0</v>
      </c>
      <c r="AR31" s="407"/>
      <c r="AS31" s="407"/>
      <c r="AT31" s="406">
        <f t="shared" si="161"/>
        <v>0</v>
      </c>
      <c r="AU31" s="407"/>
      <c r="AV31" s="407"/>
      <c r="AW31" s="406">
        <f t="shared" si="162"/>
        <v>0</v>
      </c>
      <c r="AX31" s="407"/>
      <c r="AY31" s="407"/>
      <c r="AZ31" s="406">
        <f t="shared" si="163"/>
        <v>0</v>
      </c>
      <c r="BA31" s="407"/>
      <c r="BB31" s="407"/>
      <c r="BC31" s="406">
        <f t="shared" si="164"/>
        <v>0</v>
      </c>
      <c r="BD31" s="407"/>
      <c r="BE31" s="407"/>
      <c r="BF31" s="406">
        <f t="shared" si="165"/>
        <v>0</v>
      </c>
      <c r="BG31" s="407"/>
      <c r="BH31" s="407"/>
      <c r="BI31" s="406">
        <f t="shared" si="166"/>
        <v>0</v>
      </c>
      <c r="BJ31" s="407"/>
      <c r="BK31" s="407"/>
      <c r="BL31" s="406">
        <f t="shared" si="167"/>
        <v>0</v>
      </c>
      <c r="BM31" s="407"/>
      <c r="BN31" s="407"/>
      <c r="BO31" s="406">
        <f t="shared" si="168"/>
        <v>0</v>
      </c>
      <c r="BP31" s="407"/>
      <c r="BQ31" s="407"/>
      <c r="BR31" s="406">
        <f t="shared" si="169"/>
        <v>0</v>
      </c>
      <c r="BS31" s="407">
        <v>6.3</v>
      </c>
      <c r="BT31" s="407"/>
      <c r="BU31" s="406">
        <f t="shared" si="170"/>
        <v>6.3</v>
      </c>
      <c r="BV31" s="407"/>
      <c r="BW31" s="407"/>
      <c r="BX31" s="406">
        <f t="shared" si="171"/>
        <v>6.3</v>
      </c>
      <c r="BY31" s="407"/>
      <c r="BZ31" s="407"/>
      <c r="CA31" s="406">
        <f t="shared" si="172"/>
        <v>6.3</v>
      </c>
      <c r="CB31" s="407"/>
      <c r="CC31" s="407"/>
      <c r="CD31" s="406">
        <f t="shared" si="173"/>
        <v>6.3</v>
      </c>
      <c r="CE31" s="407"/>
      <c r="CF31" s="407"/>
      <c r="CG31" s="406">
        <f t="shared" si="174"/>
        <v>6.3</v>
      </c>
      <c r="CH31" s="407"/>
      <c r="CI31" s="407"/>
      <c r="CJ31" s="406">
        <f t="shared" si="175"/>
        <v>6.3</v>
      </c>
      <c r="CK31" s="407"/>
      <c r="CL31" s="407"/>
      <c r="CM31" s="406">
        <f t="shared" si="176"/>
        <v>6.3</v>
      </c>
      <c r="CN31" s="407"/>
      <c r="CO31" s="407"/>
      <c r="CP31" s="406">
        <f t="shared" si="177"/>
        <v>6.3</v>
      </c>
      <c r="CQ31" s="407"/>
      <c r="CR31" s="407"/>
      <c r="CS31" s="406">
        <f t="shared" si="178"/>
        <v>6.3</v>
      </c>
      <c r="CT31" s="407"/>
      <c r="CU31" s="407"/>
      <c r="CV31" s="406">
        <f t="shared" si="179"/>
        <v>6.3</v>
      </c>
      <c r="CW31" s="407"/>
      <c r="CX31" s="407"/>
      <c r="CY31" s="406">
        <f t="shared" si="180"/>
        <v>6.3</v>
      </c>
      <c r="CZ31" s="407"/>
      <c r="DA31" s="407"/>
      <c r="DB31" s="406">
        <f t="shared" si="181"/>
        <v>6.3</v>
      </c>
      <c r="DC31" s="407"/>
      <c r="DD31" s="407"/>
      <c r="DE31" s="406">
        <f t="shared" si="182"/>
        <v>6.3</v>
      </c>
      <c r="DF31" s="407"/>
      <c r="DG31" s="407"/>
      <c r="DH31" s="406">
        <f t="shared" si="183"/>
        <v>6.3</v>
      </c>
      <c r="DI31" s="407"/>
      <c r="DJ31" s="407"/>
      <c r="DK31" s="406">
        <f t="shared" si="184"/>
        <v>6.3</v>
      </c>
      <c r="DL31" s="407"/>
      <c r="DM31" s="407"/>
      <c r="DN31" s="406">
        <f t="shared" si="185"/>
        <v>6.3</v>
      </c>
      <c r="DO31" s="407"/>
      <c r="DP31" s="407"/>
      <c r="DQ31" s="406">
        <f t="shared" si="186"/>
        <v>6.3</v>
      </c>
      <c r="DR31" s="407"/>
      <c r="DS31" s="407"/>
      <c r="DT31" s="406">
        <f t="shared" si="187"/>
        <v>6.3</v>
      </c>
      <c r="DU31" s="407"/>
      <c r="DV31" s="407"/>
      <c r="DW31" s="406">
        <f t="shared" si="188"/>
        <v>6.3</v>
      </c>
      <c r="DX31" s="407"/>
      <c r="DY31" s="407"/>
      <c r="DZ31" s="406">
        <f t="shared" si="189"/>
        <v>6.3</v>
      </c>
      <c r="EA31" s="407"/>
      <c r="EB31" s="407"/>
      <c r="EC31" s="406">
        <f t="shared" si="190"/>
        <v>6.3</v>
      </c>
      <c r="ED31" s="407"/>
      <c r="EE31" s="407"/>
      <c r="EF31" s="406">
        <f t="shared" si="191"/>
        <v>6.3</v>
      </c>
      <c r="EG31" s="407"/>
      <c r="EH31" s="407"/>
      <c r="EI31" s="406">
        <f t="shared" si="192"/>
        <v>6.3</v>
      </c>
      <c r="EJ31" s="407"/>
      <c r="EK31" s="407"/>
      <c r="EL31" s="406">
        <f t="shared" si="193"/>
        <v>6.3</v>
      </c>
      <c r="EM31" s="407"/>
      <c r="EN31" s="407"/>
      <c r="EO31" s="406">
        <f t="shared" si="194"/>
        <v>6.3</v>
      </c>
      <c r="EP31" s="407"/>
      <c r="EQ31" s="407"/>
      <c r="ER31" s="406">
        <f t="shared" si="195"/>
        <v>6.3</v>
      </c>
      <c r="ES31" s="407"/>
      <c r="ET31" s="407"/>
      <c r="EU31" s="406">
        <f t="shared" si="196"/>
        <v>6.3</v>
      </c>
      <c r="EV31" s="407"/>
      <c r="EW31" s="407"/>
      <c r="EX31" s="406">
        <f t="shared" si="197"/>
        <v>6.3</v>
      </c>
      <c r="EY31" s="407"/>
      <c r="EZ31" s="407"/>
      <c r="FA31" s="406">
        <f t="shared" si="198"/>
        <v>6.3</v>
      </c>
      <c r="FB31" s="407"/>
      <c r="FC31" s="407"/>
      <c r="FD31" s="406">
        <f t="shared" si="199"/>
        <v>6.3</v>
      </c>
      <c r="FE31" s="407"/>
      <c r="FF31" s="407"/>
      <c r="FG31" s="406">
        <f t="shared" si="200"/>
        <v>6.3</v>
      </c>
      <c r="FH31" s="407"/>
      <c r="FI31" s="407"/>
      <c r="FJ31" s="406">
        <f t="shared" si="201"/>
        <v>6.3</v>
      </c>
      <c r="FK31" s="407"/>
      <c r="FL31" s="407"/>
      <c r="FM31" s="406">
        <f t="shared" si="202"/>
        <v>6.3</v>
      </c>
      <c r="FN31" s="407"/>
      <c r="FO31" s="407"/>
      <c r="FP31" s="406">
        <f t="shared" si="203"/>
        <v>6.3</v>
      </c>
      <c r="FQ31" s="407"/>
      <c r="FR31" s="407"/>
      <c r="FS31" s="406">
        <f t="shared" si="204"/>
        <v>6.3</v>
      </c>
      <c r="FT31" s="407"/>
      <c r="FU31" s="407"/>
      <c r="FV31" s="406">
        <f t="shared" si="205"/>
        <v>6.3</v>
      </c>
      <c r="FW31" s="407"/>
      <c r="FX31" s="407"/>
      <c r="FY31" s="406">
        <f t="shared" si="206"/>
        <v>6.3</v>
      </c>
      <c r="FZ31" s="407"/>
      <c r="GA31" s="407"/>
      <c r="GB31" s="406">
        <f t="shared" si="207"/>
        <v>6.3</v>
      </c>
      <c r="GC31" s="407"/>
      <c r="GD31" s="407"/>
      <c r="GE31" s="406">
        <f t="shared" si="208"/>
        <v>6.3</v>
      </c>
      <c r="GF31" s="407"/>
      <c r="GG31" s="407"/>
      <c r="GH31" s="406">
        <f t="shared" si="209"/>
        <v>6.3</v>
      </c>
      <c r="GI31" s="407"/>
      <c r="GJ31" s="407"/>
      <c r="GK31" s="406">
        <f t="shared" si="210"/>
        <v>6.3</v>
      </c>
      <c r="GL31" s="407"/>
      <c r="GM31" s="407"/>
      <c r="GN31" s="406">
        <f t="shared" si="211"/>
        <v>6.3</v>
      </c>
      <c r="GO31" s="407"/>
      <c r="GP31" s="407"/>
      <c r="GQ31" s="406">
        <f t="shared" si="212"/>
        <v>6.3</v>
      </c>
      <c r="GR31" s="407"/>
      <c r="GS31" s="407"/>
      <c r="GT31" s="406">
        <f t="shared" si="213"/>
        <v>6.3</v>
      </c>
      <c r="GU31" s="407"/>
      <c r="GV31" s="407"/>
      <c r="GW31" s="406">
        <f t="shared" si="214"/>
        <v>6.3</v>
      </c>
      <c r="GX31" s="407"/>
      <c r="GY31" s="407"/>
      <c r="GZ31" s="406">
        <f t="shared" si="215"/>
        <v>6.3</v>
      </c>
      <c r="HA31" s="407"/>
      <c r="HB31" s="407"/>
      <c r="HC31" s="406">
        <f t="shared" si="216"/>
        <v>6.3</v>
      </c>
      <c r="HD31" s="407"/>
      <c r="HE31" s="407"/>
      <c r="HF31" s="406">
        <f t="shared" si="217"/>
        <v>6.3</v>
      </c>
      <c r="HG31" s="407"/>
      <c r="HH31" s="407"/>
      <c r="HI31" s="406">
        <f t="shared" si="218"/>
        <v>6.3</v>
      </c>
      <c r="HJ31" s="407"/>
      <c r="HK31" s="407"/>
      <c r="HL31" s="406">
        <f t="shared" si="219"/>
        <v>6.3</v>
      </c>
      <c r="HM31" s="407"/>
      <c r="HN31" s="407"/>
      <c r="HO31" s="406">
        <f t="shared" si="220"/>
        <v>6.3</v>
      </c>
      <c r="HP31" s="407"/>
      <c r="HQ31" s="407"/>
      <c r="HR31" s="406">
        <f t="shared" si="221"/>
        <v>6.3</v>
      </c>
      <c r="HS31" s="407"/>
      <c r="HT31" s="407"/>
      <c r="HU31" s="406">
        <f t="shared" si="222"/>
        <v>6.3</v>
      </c>
      <c r="HV31" s="407"/>
      <c r="HW31" s="407"/>
      <c r="HX31" s="406">
        <f t="shared" si="223"/>
        <v>6.3</v>
      </c>
      <c r="HY31" s="407"/>
      <c r="HZ31" s="407"/>
      <c r="IA31" s="406">
        <f t="shared" si="224"/>
        <v>6.3</v>
      </c>
      <c r="IB31" s="407"/>
      <c r="IC31" s="407"/>
      <c r="ID31" s="406">
        <f t="shared" si="225"/>
        <v>6.3</v>
      </c>
      <c r="IE31" s="407"/>
      <c r="IF31" s="407"/>
      <c r="IG31" s="406">
        <f t="shared" si="226"/>
        <v>6.3</v>
      </c>
      <c r="IH31" s="407"/>
      <c r="II31" s="407"/>
      <c r="IJ31" s="406">
        <f t="shared" si="227"/>
        <v>6.3</v>
      </c>
      <c r="IK31" s="407"/>
      <c r="IL31" s="407"/>
      <c r="IM31" s="406">
        <f t="shared" si="228"/>
        <v>6.3</v>
      </c>
      <c r="IN31" s="407"/>
      <c r="IO31" s="407">
        <v>6.3</v>
      </c>
      <c r="IP31" s="406">
        <f t="shared" si="229"/>
        <v>0</v>
      </c>
      <c r="IQ31" s="407"/>
      <c r="IR31" s="407"/>
      <c r="IS31" s="406">
        <f t="shared" si="230"/>
        <v>0</v>
      </c>
      <c r="IT31" s="407"/>
      <c r="IU31" s="407"/>
      <c r="IV31" s="406">
        <f t="shared" si="231"/>
        <v>0</v>
      </c>
      <c r="IW31" s="407"/>
      <c r="IX31" s="407"/>
      <c r="IY31" s="406">
        <f t="shared" si="232"/>
        <v>0</v>
      </c>
      <c r="IZ31" s="407"/>
      <c r="JA31" s="407"/>
      <c r="JB31" s="406">
        <f t="shared" si="233"/>
        <v>0</v>
      </c>
      <c r="JC31" s="407"/>
      <c r="JD31" s="407"/>
      <c r="JE31" s="406">
        <f t="shared" si="234"/>
        <v>0</v>
      </c>
      <c r="JF31" s="407"/>
      <c r="JG31" s="407"/>
      <c r="JH31" s="406">
        <f t="shared" si="235"/>
        <v>0</v>
      </c>
      <c r="JI31" s="407"/>
      <c r="JJ31" s="407"/>
      <c r="JK31" s="406">
        <f t="shared" si="236"/>
        <v>0</v>
      </c>
      <c r="JL31" s="407"/>
      <c r="JM31" s="407"/>
      <c r="JN31" s="406">
        <f t="shared" si="237"/>
        <v>0</v>
      </c>
      <c r="JO31" s="407"/>
      <c r="JP31" s="407"/>
      <c r="JQ31" s="406">
        <f t="shared" si="238"/>
        <v>0</v>
      </c>
      <c r="JR31" s="407">
        <v>6.3</v>
      </c>
      <c r="JS31" s="407"/>
      <c r="JT31" s="406">
        <f t="shared" si="239"/>
        <v>6.3</v>
      </c>
      <c r="JU31" s="407"/>
      <c r="JV31" s="407"/>
      <c r="JW31" s="406">
        <f t="shared" si="91"/>
        <v>6.3</v>
      </c>
      <c r="JX31" s="407"/>
      <c r="JY31" s="407"/>
      <c r="JZ31" s="406">
        <f t="shared" si="92"/>
        <v>6.3</v>
      </c>
      <c r="KA31" s="407"/>
      <c r="KB31" s="407"/>
      <c r="KC31" s="406">
        <f t="shared" si="93"/>
        <v>6.3</v>
      </c>
      <c r="KD31" s="407"/>
      <c r="KE31" s="407"/>
      <c r="KF31" s="406">
        <f t="shared" si="94"/>
        <v>6.3</v>
      </c>
      <c r="KG31" s="407"/>
      <c r="KH31" s="407"/>
      <c r="KI31" s="406">
        <f t="shared" si="95"/>
        <v>6.3</v>
      </c>
      <c r="KJ31" s="407"/>
      <c r="KK31" s="407"/>
      <c r="KL31" s="406">
        <f t="shared" si="96"/>
        <v>6.3</v>
      </c>
      <c r="KM31" s="407"/>
      <c r="KN31" s="407"/>
      <c r="KO31" s="406">
        <f t="shared" si="97"/>
        <v>6.3</v>
      </c>
      <c r="KP31" s="407"/>
      <c r="KQ31" s="407"/>
      <c r="KR31" s="406">
        <f t="shared" si="98"/>
        <v>6.3</v>
      </c>
      <c r="KS31" s="407"/>
      <c r="KT31" s="407"/>
      <c r="KU31" s="406">
        <f t="shared" si="99"/>
        <v>6.3</v>
      </c>
      <c r="KV31" s="407"/>
      <c r="KW31" s="407"/>
      <c r="KX31" s="408">
        <f t="shared" si="100"/>
        <v>6.3</v>
      </c>
      <c r="KY31" s="409"/>
      <c r="KZ31" s="409"/>
      <c r="LA31" s="408">
        <f t="shared" si="101"/>
        <v>6.3</v>
      </c>
      <c r="LB31" s="409"/>
      <c r="LC31" s="409"/>
      <c r="LD31" s="408">
        <f t="shared" si="102"/>
        <v>6.3</v>
      </c>
      <c r="LE31" s="409"/>
      <c r="LF31" s="409"/>
      <c r="LG31" s="408">
        <f t="shared" si="103"/>
        <v>6.3</v>
      </c>
      <c r="LH31" s="409"/>
      <c r="LI31" s="409"/>
      <c r="LJ31" s="408">
        <f t="shared" si="105"/>
        <v>6.3</v>
      </c>
      <c r="LK31" s="409"/>
      <c r="LL31" s="409">
        <v>6.3</v>
      </c>
      <c r="LM31" s="408">
        <f t="shared" si="106"/>
        <v>0</v>
      </c>
      <c r="LN31" s="409"/>
      <c r="LO31" s="409"/>
      <c r="LP31" s="408">
        <f t="shared" si="107"/>
        <v>0</v>
      </c>
      <c r="LQ31" s="409"/>
      <c r="LR31" s="409"/>
      <c r="LS31" s="408">
        <f t="shared" si="108"/>
        <v>0</v>
      </c>
      <c r="LT31" s="409"/>
      <c r="LU31" s="409"/>
      <c r="LV31" s="408">
        <f t="shared" si="109"/>
        <v>0</v>
      </c>
      <c r="LW31" s="409"/>
      <c r="LX31" s="409"/>
      <c r="LY31" s="408">
        <f t="shared" si="110"/>
        <v>0</v>
      </c>
      <c r="LZ31" s="409"/>
      <c r="MA31" s="409"/>
      <c r="MB31" s="408">
        <f t="shared" si="111"/>
        <v>0</v>
      </c>
      <c r="MC31" s="409"/>
      <c r="MD31" s="409"/>
      <c r="ME31" s="408">
        <f t="shared" si="112"/>
        <v>0</v>
      </c>
      <c r="MF31" s="409"/>
      <c r="MG31" s="409"/>
      <c r="MH31" s="408">
        <f t="shared" si="113"/>
        <v>0</v>
      </c>
      <c r="MI31" s="409"/>
      <c r="MJ31" s="409"/>
      <c r="MK31" s="408">
        <f t="shared" si="114"/>
        <v>0</v>
      </c>
      <c r="ML31" s="409"/>
      <c r="MM31" s="409"/>
      <c r="MN31" s="408">
        <f t="shared" si="115"/>
        <v>0</v>
      </c>
      <c r="MO31" s="409"/>
      <c r="MP31" s="409"/>
      <c r="MQ31" s="408">
        <f t="shared" si="116"/>
        <v>0</v>
      </c>
      <c r="MR31" s="409"/>
      <c r="MS31" s="409"/>
      <c r="MT31" s="408">
        <f t="shared" si="117"/>
        <v>0</v>
      </c>
      <c r="MU31" s="409"/>
      <c r="MV31" s="409"/>
      <c r="MW31" s="408">
        <f t="shared" si="118"/>
        <v>0</v>
      </c>
      <c r="MX31" s="409"/>
      <c r="MY31" s="409"/>
      <c r="MZ31" s="408">
        <f t="shared" si="119"/>
        <v>0</v>
      </c>
      <c r="NA31" s="409"/>
      <c r="NB31" s="409"/>
      <c r="NC31" s="408">
        <f t="shared" si="120"/>
        <v>0</v>
      </c>
      <c r="ND31" s="409">
        <v>6.3</v>
      </c>
      <c r="NE31" s="409"/>
      <c r="NF31" s="408">
        <f t="shared" si="121"/>
        <v>6.3</v>
      </c>
      <c r="NG31" s="409"/>
      <c r="NH31" s="409"/>
      <c r="NI31" s="408">
        <f t="shared" si="122"/>
        <v>6.3</v>
      </c>
      <c r="NJ31" s="409"/>
      <c r="NK31" s="409"/>
      <c r="NL31" s="410">
        <f t="shared" si="123"/>
        <v>6.3</v>
      </c>
      <c r="NM31" s="409"/>
      <c r="NN31" s="409"/>
      <c r="NO31" s="408">
        <f t="shared" si="124"/>
        <v>6.3</v>
      </c>
      <c r="NP31" s="409"/>
      <c r="NQ31" s="409"/>
      <c r="NR31" s="408">
        <f t="shared" si="125"/>
        <v>6.3</v>
      </c>
      <c r="NS31" s="409"/>
      <c r="NT31" s="409"/>
      <c r="NU31" s="408">
        <f t="shared" si="126"/>
        <v>6.3</v>
      </c>
      <c r="NV31" s="409"/>
      <c r="NW31" s="409"/>
      <c r="NX31" s="408">
        <f t="shared" si="127"/>
        <v>6.3</v>
      </c>
      <c r="NY31" s="409"/>
      <c r="NZ31" s="409"/>
      <c r="OA31" s="408">
        <f t="shared" si="128"/>
        <v>6.3</v>
      </c>
      <c r="OB31" s="409"/>
      <c r="OC31" s="409"/>
      <c r="OD31" s="408">
        <f t="shared" si="129"/>
        <v>6.3</v>
      </c>
      <c r="OE31" s="409"/>
      <c r="OF31" s="409"/>
      <c r="OG31" s="408">
        <f t="shared" si="130"/>
        <v>6.3</v>
      </c>
      <c r="OH31" s="409"/>
      <c r="OI31" s="409"/>
      <c r="OJ31" s="408">
        <f t="shared" si="131"/>
        <v>6.3</v>
      </c>
      <c r="OK31" s="409"/>
      <c r="OL31" s="409"/>
      <c r="OM31" s="408">
        <f t="shared" si="132"/>
        <v>6.3</v>
      </c>
      <c r="ON31" s="409"/>
      <c r="OO31" s="409"/>
      <c r="OP31" s="408">
        <f t="shared" si="133"/>
        <v>6.3</v>
      </c>
      <c r="OQ31" s="409"/>
      <c r="OR31" s="409"/>
      <c r="OS31" s="408">
        <f t="shared" si="134"/>
        <v>6.3</v>
      </c>
      <c r="OT31" s="409"/>
      <c r="OU31" s="409"/>
      <c r="OV31" s="408">
        <f t="shared" si="135"/>
        <v>6.3</v>
      </c>
      <c r="OW31" s="409"/>
      <c r="OX31" s="409"/>
      <c r="OY31" s="408">
        <f t="shared" si="136"/>
        <v>6.3</v>
      </c>
      <c r="OZ31" s="409"/>
      <c r="PA31" s="409"/>
      <c r="PB31" s="408">
        <f t="shared" si="137"/>
        <v>6.3</v>
      </c>
      <c r="PC31" s="409"/>
      <c r="PD31" s="409"/>
      <c r="PE31" s="408">
        <f t="shared" si="138"/>
        <v>6.3</v>
      </c>
      <c r="PF31" s="409"/>
      <c r="PG31" s="409"/>
      <c r="PH31" s="408">
        <f t="shared" si="139"/>
        <v>6.3</v>
      </c>
      <c r="PI31" s="409"/>
      <c r="PJ31" s="409"/>
      <c r="PK31" s="408">
        <f t="shared" si="140"/>
        <v>6.3</v>
      </c>
      <c r="PL31" s="409"/>
      <c r="PM31" s="409"/>
      <c r="PN31" s="408">
        <f t="shared" si="141"/>
        <v>6.3</v>
      </c>
      <c r="PO31" s="409"/>
      <c r="PP31" s="409"/>
      <c r="PQ31" s="408">
        <f t="shared" si="142"/>
        <v>6.3</v>
      </c>
      <c r="PR31" s="409"/>
      <c r="PS31" s="409"/>
      <c r="PT31" s="408">
        <f t="shared" si="143"/>
        <v>6.3</v>
      </c>
      <c r="PU31" s="409"/>
      <c r="PV31" s="409">
        <v>6.3</v>
      </c>
      <c r="PW31" s="408">
        <f t="shared" si="144"/>
        <v>0</v>
      </c>
      <c r="PX31" s="409"/>
      <c r="PY31" s="409"/>
      <c r="PZ31" s="408">
        <f t="shared" si="145"/>
        <v>0</v>
      </c>
      <c r="QA31" s="409"/>
      <c r="QB31" s="409"/>
      <c r="QC31" s="408">
        <f t="shared" si="146"/>
        <v>0</v>
      </c>
      <c r="QD31" s="409"/>
      <c r="QE31" s="409"/>
      <c r="QF31" s="408">
        <f t="shared" si="147"/>
        <v>0</v>
      </c>
      <c r="QG31" s="409"/>
      <c r="QH31" s="409"/>
      <c r="QI31" s="408">
        <f t="shared" si="148"/>
        <v>0</v>
      </c>
      <c r="QJ31" s="411">
        <f t="shared" si="149"/>
        <v>0</v>
      </c>
      <c r="QK31" s="412">
        <f t="shared" si="150"/>
        <v>0</v>
      </c>
      <c r="QL31" s="402"/>
      <c r="QM31" s="411">
        <f t="shared" si="151"/>
        <v>6.3</v>
      </c>
      <c r="QN31" s="412">
        <f t="shared" si="152"/>
        <v>0.24230769230769231</v>
      </c>
      <c r="QO31" s="391"/>
      <c r="QP31" s="411">
        <f t="shared" si="153"/>
        <v>6.3</v>
      </c>
      <c r="QQ31" s="412">
        <f t="shared" si="154"/>
        <v>0.22500000000000001</v>
      </c>
      <c r="QR31" s="391"/>
      <c r="QS31" s="411">
        <f t="shared" si="155"/>
        <v>12.6</v>
      </c>
      <c r="QT31" s="412">
        <f t="shared" si="156"/>
        <v>0.15555555555555556</v>
      </c>
    </row>
    <row r="32" spans="1:488" s="385" customFormat="1" hidden="1" x14ac:dyDescent="0.25">
      <c r="A32" s="403">
        <v>28</v>
      </c>
      <c r="B32" s="404" t="s">
        <v>468</v>
      </c>
      <c r="C32" s="405" t="s">
        <v>122</v>
      </c>
      <c r="D32" s="406"/>
      <c r="E32" s="407"/>
      <c r="F32" s="407"/>
      <c r="G32" s="406"/>
      <c r="H32" s="407"/>
      <c r="I32" s="407"/>
      <c r="J32" s="406"/>
      <c r="K32" s="407"/>
      <c r="L32" s="407"/>
      <c r="M32" s="406"/>
      <c r="N32" s="407"/>
      <c r="O32" s="407"/>
      <c r="P32" s="406"/>
      <c r="Q32" s="407"/>
      <c r="R32" s="407"/>
      <c r="S32" s="406"/>
      <c r="T32" s="407"/>
      <c r="U32" s="407"/>
      <c r="V32" s="406">
        <f t="shared" si="245"/>
        <v>0</v>
      </c>
      <c r="W32" s="407"/>
      <c r="X32" s="407"/>
      <c r="Y32" s="406">
        <f t="shared" si="246"/>
        <v>0</v>
      </c>
      <c r="Z32" s="407"/>
      <c r="AA32" s="407"/>
      <c r="AB32" s="406">
        <f t="shared" si="247"/>
        <v>0</v>
      </c>
      <c r="AC32" s="407"/>
      <c r="AD32" s="407"/>
      <c r="AE32" s="406">
        <f t="shared" si="248"/>
        <v>0</v>
      </c>
      <c r="AF32" s="407">
        <v>2</v>
      </c>
      <c r="AG32" s="407"/>
      <c r="AH32" s="406">
        <f t="shared" si="157"/>
        <v>2</v>
      </c>
      <c r="AI32" s="407"/>
      <c r="AJ32" s="407">
        <v>1</v>
      </c>
      <c r="AK32" s="406">
        <f t="shared" si="158"/>
        <v>1</v>
      </c>
      <c r="AL32" s="407"/>
      <c r="AM32" s="407">
        <v>1</v>
      </c>
      <c r="AN32" s="406">
        <f t="shared" si="159"/>
        <v>0</v>
      </c>
      <c r="AO32" s="407"/>
      <c r="AP32" s="407"/>
      <c r="AQ32" s="406">
        <f t="shared" si="160"/>
        <v>0</v>
      </c>
      <c r="AR32" s="407"/>
      <c r="AS32" s="407"/>
      <c r="AT32" s="406">
        <f t="shared" si="161"/>
        <v>0</v>
      </c>
      <c r="AU32" s="407"/>
      <c r="AV32" s="407"/>
      <c r="AW32" s="406">
        <f t="shared" si="162"/>
        <v>0</v>
      </c>
      <c r="AX32" s="407"/>
      <c r="AY32" s="407"/>
      <c r="AZ32" s="406">
        <f t="shared" si="163"/>
        <v>0</v>
      </c>
      <c r="BA32" s="407"/>
      <c r="BB32" s="407"/>
      <c r="BC32" s="406">
        <f t="shared" si="164"/>
        <v>0</v>
      </c>
      <c r="BD32" s="407"/>
      <c r="BE32" s="407"/>
      <c r="BF32" s="406">
        <f t="shared" si="165"/>
        <v>0</v>
      </c>
      <c r="BG32" s="407"/>
      <c r="BH32" s="407"/>
      <c r="BI32" s="406">
        <f t="shared" si="166"/>
        <v>0</v>
      </c>
      <c r="BJ32" s="407"/>
      <c r="BK32" s="407"/>
      <c r="BL32" s="406">
        <f t="shared" si="167"/>
        <v>0</v>
      </c>
      <c r="BM32" s="407"/>
      <c r="BN32" s="407"/>
      <c r="BO32" s="406">
        <f t="shared" si="168"/>
        <v>0</v>
      </c>
      <c r="BP32" s="407"/>
      <c r="BQ32" s="407"/>
      <c r="BR32" s="406">
        <f t="shared" si="169"/>
        <v>0</v>
      </c>
      <c r="BS32" s="407"/>
      <c r="BT32" s="407"/>
      <c r="BU32" s="406">
        <f t="shared" si="170"/>
        <v>0</v>
      </c>
      <c r="BV32" s="407"/>
      <c r="BW32" s="407"/>
      <c r="BX32" s="406">
        <f t="shared" si="171"/>
        <v>0</v>
      </c>
      <c r="BY32" s="407"/>
      <c r="BZ32" s="407"/>
      <c r="CA32" s="406">
        <f t="shared" si="172"/>
        <v>0</v>
      </c>
      <c r="CB32" s="407"/>
      <c r="CC32" s="407"/>
      <c r="CD32" s="406">
        <f t="shared" si="173"/>
        <v>0</v>
      </c>
      <c r="CE32" s="407"/>
      <c r="CF32" s="407"/>
      <c r="CG32" s="406">
        <f t="shared" si="174"/>
        <v>0</v>
      </c>
      <c r="CH32" s="407"/>
      <c r="CI32" s="407"/>
      <c r="CJ32" s="406">
        <f t="shared" si="175"/>
        <v>0</v>
      </c>
      <c r="CK32" s="407"/>
      <c r="CL32" s="407"/>
      <c r="CM32" s="406">
        <f t="shared" si="176"/>
        <v>0</v>
      </c>
      <c r="CN32" s="407"/>
      <c r="CO32" s="407"/>
      <c r="CP32" s="406">
        <f t="shared" si="177"/>
        <v>0</v>
      </c>
      <c r="CQ32" s="407"/>
      <c r="CR32" s="407"/>
      <c r="CS32" s="406">
        <f t="shared" si="178"/>
        <v>0</v>
      </c>
      <c r="CT32" s="407"/>
      <c r="CU32" s="407"/>
      <c r="CV32" s="406">
        <f t="shared" si="179"/>
        <v>0</v>
      </c>
      <c r="CW32" s="407"/>
      <c r="CX32" s="407"/>
      <c r="CY32" s="406">
        <f t="shared" si="180"/>
        <v>0</v>
      </c>
      <c r="CZ32" s="407"/>
      <c r="DA32" s="407"/>
      <c r="DB32" s="406">
        <f t="shared" si="181"/>
        <v>0</v>
      </c>
      <c r="DC32" s="407"/>
      <c r="DD32" s="407"/>
      <c r="DE32" s="406">
        <f t="shared" si="182"/>
        <v>0</v>
      </c>
      <c r="DF32" s="407"/>
      <c r="DG32" s="407"/>
      <c r="DH32" s="406">
        <f t="shared" si="183"/>
        <v>0</v>
      </c>
      <c r="DI32" s="407"/>
      <c r="DJ32" s="407"/>
      <c r="DK32" s="406">
        <f t="shared" si="184"/>
        <v>0</v>
      </c>
      <c r="DL32" s="407"/>
      <c r="DM32" s="407"/>
      <c r="DN32" s="406">
        <f t="shared" si="185"/>
        <v>0</v>
      </c>
      <c r="DO32" s="407"/>
      <c r="DP32" s="407"/>
      <c r="DQ32" s="406">
        <f t="shared" si="186"/>
        <v>0</v>
      </c>
      <c r="DR32" s="407"/>
      <c r="DS32" s="407"/>
      <c r="DT32" s="406">
        <f t="shared" si="187"/>
        <v>0</v>
      </c>
      <c r="DU32" s="407"/>
      <c r="DV32" s="407"/>
      <c r="DW32" s="406">
        <f t="shared" si="188"/>
        <v>0</v>
      </c>
      <c r="DX32" s="407"/>
      <c r="DY32" s="407"/>
      <c r="DZ32" s="406">
        <f t="shared" si="189"/>
        <v>0</v>
      </c>
      <c r="EA32" s="407"/>
      <c r="EB32" s="407"/>
      <c r="EC32" s="406">
        <f t="shared" si="190"/>
        <v>0</v>
      </c>
      <c r="ED32" s="407"/>
      <c r="EE32" s="407"/>
      <c r="EF32" s="406">
        <f t="shared" si="191"/>
        <v>0</v>
      </c>
      <c r="EG32" s="407"/>
      <c r="EH32" s="407"/>
      <c r="EI32" s="406">
        <f t="shared" si="192"/>
        <v>0</v>
      </c>
      <c r="EJ32" s="407"/>
      <c r="EK32" s="407"/>
      <c r="EL32" s="406">
        <f t="shared" si="193"/>
        <v>0</v>
      </c>
      <c r="EM32" s="407"/>
      <c r="EN32" s="407"/>
      <c r="EO32" s="406">
        <f t="shared" si="194"/>
        <v>0</v>
      </c>
      <c r="EP32" s="407"/>
      <c r="EQ32" s="407"/>
      <c r="ER32" s="406">
        <f t="shared" si="195"/>
        <v>0</v>
      </c>
      <c r="ES32" s="407"/>
      <c r="ET32" s="407"/>
      <c r="EU32" s="406">
        <f t="shared" si="196"/>
        <v>0</v>
      </c>
      <c r="EV32" s="407"/>
      <c r="EW32" s="407"/>
      <c r="EX32" s="406">
        <f t="shared" si="197"/>
        <v>0</v>
      </c>
      <c r="EY32" s="407"/>
      <c r="EZ32" s="407"/>
      <c r="FA32" s="406">
        <f t="shared" si="198"/>
        <v>0</v>
      </c>
      <c r="FB32" s="407"/>
      <c r="FC32" s="407"/>
      <c r="FD32" s="406">
        <f t="shared" si="199"/>
        <v>0</v>
      </c>
      <c r="FE32" s="407"/>
      <c r="FF32" s="407"/>
      <c r="FG32" s="406">
        <f t="shared" si="200"/>
        <v>0</v>
      </c>
      <c r="FH32" s="407"/>
      <c r="FI32" s="407"/>
      <c r="FJ32" s="406">
        <f t="shared" si="201"/>
        <v>0</v>
      </c>
      <c r="FK32" s="407"/>
      <c r="FL32" s="407"/>
      <c r="FM32" s="406">
        <f t="shared" si="202"/>
        <v>0</v>
      </c>
      <c r="FN32" s="407"/>
      <c r="FO32" s="407"/>
      <c r="FP32" s="406">
        <f t="shared" si="203"/>
        <v>0</v>
      </c>
      <c r="FQ32" s="407"/>
      <c r="FR32" s="407"/>
      <c r="FS32" s="406">
        <f t="shared" si="204"/>
        <v>0</v>
      </c>
      <c r="FT32" s="407"/>
      <c r="FU32" s="407"/>
      <c r="FV32" s="406">
        <f t="shared" si="205"/>
        <v>0</v>
      </c>
      <c r="FW32" s="407"/>
      <c r="FX32" s="407"/>
      <c r="FY32" s="406">
        <f t="shared" si="206"/>
        <v>0</v>
      </c>
      <c r="FZ32" s="407"/>
      <c r="GA32" s="407"/>
      <c r="GB32" s="406">
        <f t="shared" si="207"/>
        <v>0</v>
      </c>
      <c r="GC32" s="407"/>
      <c r="GD32" s="407"/>
      <c r="GE32" s="406">
        <f t="shared" si="208"/>
        <v>0</v>
      </c>
      <c r="GF32" s="407"/>
      <c r="GG32" s="407"/>
      <c r="GH32" s="406">
        <f t="shared" si="209"/>
        <v>0</v>
      </c>
      <c r="GI32" s="407"/>
      <c r="GJ32" s="407"/>
      <c r="GK32" s="406">
        <f t="shared" si="210"/>
        <v>0</v>
      </c>
      <c r="GL32" s="407"/>
      <c r="GM32" s="407"/>
      <c r="GN32" s="406">
        <f t="shared" si="211"/>
        <v>0</v>
      </c>
      <c r="GO32" s="407"/>
      <c r="GP32" s="407"/>
      <c r="GQ32" s="406">
        <f t="shared" si="212"/>
        <v>0</v>
      </c>
      <c r="GR32" s="407"/>
      <c r="GS32" s="407"/>
      <c r="GT32" s="406">
        <f t="shared" si="213"/>
        <v>0</v>
      </c>
      <c r="GU32" s="407"/>
      <c r="GV32" s="407"/>
      <c r="GW32" s="406">
        <f t="shared" si="214"/>
        <v>0</v>
      </c>
      <c r="GX32" s="407"/>
      <c r="GY32" s="407"/>
      <c r="GZ32" s="406">
        <f t="shared" si="215"/>
        <v>0</v>
      </c>
      <c r="HA32" s="407"/>
      <c r="HB32" s="407"/>
      <c r="HC32" s="406">
        <f t="shared" si="216"/>
        <v>0</v>
      </c>
      <c r="HD32" s="407"/>
      <c r="HE32" s="407"/>
      <c r="HF32" s="406">
        <f t="shared" si="217"/>
        <v>0</v>
      </c>
      <c r="HG32" s="407"/>
      <c r="HH32" s="407"/>
      <c r="HI32" s="406">
        <f t="shared" si="218"/>
        <v>0</v>
      </c>
      <c r="HJ32" s="407"/>
      <c r="HK32" s="407"/>
      <c r="HL32" s="406">
        <f t="shared" si="219"/>
        <v>0</v>
      </c>
      <c r="HM32" s="407"/>
      <c r="HN32" s="407"/>
      <c r="HO32" s="406">
        <f t="shared" si="220"/>
        <v>0</v>
      </c>
      <c r="HP32" s="407"/>
      <c r="HQ32" s="407"/>
      <c r="HR32" s="406">
        <f t="shared" si="221"/>
        <v>0</v>
      </c>
      <c r="HS32" s="407"/>
      <c r="HT32" s="407"/>
      <c r="HU32" s="406">
        <f t="shared" si="222"/>
        <v>0</v>
      </c>
      <c r="HV32" s="407"/>
      <c r="HW32" s="407"/>
      <c r="HX32" s="406">
        <f t="shared" si="223"/>
        <v>0</v>
      </c>
      <c r="HY32" s="407"/>
      <c r="HZ32" s="407"/>
      <c r="IA32" s="406">
        <f t="shared" si="224"/>
        <v>0</v>
      </c>
      <c r="IB32" s="407"/>
      <c r="IC32" s="407"/>
      <c r="ID32" s="406">
        <f t="shared" si="225"/>
        <v>0</v>
      </c>
      <c r="IE32" s="407"/>
      <c r="IF32" s="407"/>
      <c r="IG32" s="406">
        <f t="shared" si="226"/>
        <v>0</v>
      </c>
      <c r="IH32" s="407"/>
      <c r="II32" s="407"/>
      <c r="IJ32" s="406">
        <f t="shared" si="227"/>
        <v>0</v>
      </c>
      <c r="IK32" s="407"/>
      <c r="IL32" s="407"/>
      <c r="IM32" s="406">
        <f t="shared" si="228"/>
        <v>0</v>
      </c>
      <c r="IN32" s="407"/>
      <c r="IO32" s="407"/>
      <c r="IP32" s="406">
        <f t="shared" si="229"/>
        <v>0</v>
      </c>
      <c r="IQ32" s="407"/>
      <c r="IR32" s="407"/>
      <c r="IS32" s="406">
        <f t="shared" si="230"/>
        <v>0</v>
      </c>
      <c r="IT32" s="407"/>
      <c r="IU32" s="407"/>
      <c r="IV32" s="406">
        <f t="shared" si="231"/>
        <v>0</v>
      </c>
      <c r="IW32" s="407"/>
      <c r="IX32" s="407"/>
      <c r="IY32" s="406">
        <f t="shared" si="232"/>
        <v>0</v>
      </c>
      <c r="IZ32" s="407"/>
      <c r="JA32" s="407"/>
      <c r="JB32" s="406">
        <f t="shared" si="233"/>
        <v>0</v>
      </c>
      <c r="JC32" s="407"/>
      <c r="JD32" s="407"/>
      <c r="JE32" s="406">
        <f t="shared" si="234"/>
        <v>0</v>
      </c>
      <c r="JF32" s="407"/>
      <c r="JG32" s="407"/>
      <c r="JH32" s="406">
        <f t="shared" si="235"/>
        <v>0</v>
      </c>
      <c r="JI32" s="407"/>
      <c r="JJ32" s="407"/>
      <c r="JK32" s="406">
        <f t="shared" si="236"/>
        <v>0</v>
      </c>
      <c r="JL32" s="407"/>
      <c r="JM32" s="407"/>
      <c r="JN32" s="406">
        <f t="shared" si="237"/>
        <v>0</v>
      </c>
      <c r="JO32" s="407"/>
      <c r="JP32" s="407"/>
      <c r="JQ32" s="406">
        <f t="shared" si="238"/>
        <v>0</v>
      </c>
      <c r="JR32" s="407"/>
      <c r="JS32" s="407"/>
      <c r="JT32" s="406">
        <f t="shared" si="239"/>
        <v>0</v>
      </c>
      <c r="JU32" s="407"/>
      <c r="JV32" s="407"/>
      <c r="JW32" s="406">
        <f t="shared" si="91"/>
        <v>0</v>
      </c>
      <c r="JX32" s="407"/>
      <c r="JY32" s="407"/>
      <c r="JZ32" s="406">
        <f t="shared" si="92"/>
        <v>0</v>
      </c>
      <c r="KA32" s="407"/>
      <c r="KB32" s="407"/>
      <c r="KC32" s="406">
        <f t="shared" si="93"/>
        <v>0</v>
      </c>
      <c r="KD32" s="407"/>
      <c r="KE32" s="407"/>
      <c r="KF32" s="406">
        <f t="shared" si="94"/>
        <v>0</v>
      </c>
      <c r="KG32" s="407"/>
      <c r="KH32" s="407"/>
      <c r="KI32" s="406">
        <f t="shared" si="95"/>
        <v>0</v>
      </c>
      <c r="KJ32" s="407"/>
      <c r="KK32" s="407"/>
      <c r="KL32" s="406">
        <f t="shared" si="96"/>
        <v>0</v>
      </c>
      <c r="KM32" s="407"/>
      <c r="KN32" s="407"/>
      <c r="KO32" s="406">
        <f t="shared" si="97"/>
        <v>0</v>
      </c>
      <c r="KP32" s="407"/>
      <c r="KQ32" s="407"/>
      <c r="KR32" s="406">
        <f t="shared" si="98"/>
        <v>0</v>
      </c>
      <c r="KS32" s="407"/>
      <c r="KT32" s="407"/>
      <c r="KU32" s="406">
        <f t="shared" si="99"/>
        <v>0</v>
      </c>
      <c r="KV32" s="407"/>
      <c r="KW32" s="407"/>
      <c r="KX32" s="408">
        <f t="shared" si="100"/>
        <v>0</v>
      </c>
      <c r="KY32" s="409"/>
      <c r="KZ32" s="409"/>
      <c r="LA32" s="408">
        <f t="shared" si="101"/>
        <v>0</v>
      </c>
      <c r="LB32" s="409"/>
      <c r="LC32" s="409"/>
      <c r="LD32" s="408">
        <f t="shared" si="102"/>
        <v>0</v>
      </c>
      <c r="LE32" s="409"/>
      <c r="LF32" s="409"/>
      <c r="LG32" s="408">
        <f t="shared" si="103"/>
        <v>0</v>
      </c>
      <c r="LH32" s="409"/>
      <c r="LI32" s="409"/>
      <c r="LJ32" s="408">
        <f t="shared" si="105"/>
        <v>0</v>
      </c>
      <c r="LK32" s="409"/>
      <c r="LL32" s="409"/>
      <c r="LM32" s="408">
        <f t="shared" si="106"/>
        <v>0</v>
      </c>
      <c r="LN32" s="409"/>
      <c r="LO32" s="409"/>
      <c r="LP32" s="408">
        <f t="shared" si="107"/>
        <v>0</v>
      </c>
      <c r="LQ32" s="409"/>
      <c r="LR32" s="409"/>
      <c r="LS32" s="408">
        <f t="shared" si="108"/>
        <v>0</v>
      </c>
      <c r="LT32" s="409"/>
      <c r="LU32" s="409"/>
      <c r="LV32" s="408">
        <f t="shared" si="109"/>
        <v>0</v>
      </c>
      <c r="LW32" s="409"/>
      <c r="LX32" s="409"/>
      <c r="LY32" s="408">
        <f t="shared" si="110"/>
        <v>0</v>
      </c>
      <c r="LZ32" s="409"/>
      <c r="MA32" s="409"/>
      <c r="MB32" s="408">
        <f t="shared" si="111"/>
        <v>0</v>
      </c>
      <c r="MC32" s="409"/>
      <c r="MD32" s="409"/>
      <c r="ME32" s="408">
        <f t="shared" si="112"/>
        <v>0</v>
      </c>
      <c r="MF32" s="409"/>
      <c r="MG32" s="409"/>
      <c r="MH32" s="408">
        <f t="shared" si="113"/>
        <v>0</v>
      </c>
      <c r="MI32" s="409"/>
      <c r="MJ32" s="409"/>
      <c r="MK32" s="408">
        <f t="shared" si="114"/>
        <v>0</v>
      </c>
      <c r="ML32" s="409"/>
      <c r="MM32" s="409"/>
      <c r="MN32" s="408">
        <f t="shared" si="115"/>
        <v>0</v>
      </c>
      <c r="MO32" s="409"/>
      <c r="MP32" s="409"/>
      <c r="MQ32" s="408">
        <f t="shared" si="116"/>
        <v>0</v>
      </c>
      <c r="MR32" s="409"/>
      <c r="MS32" s="409"/>
      <c r="MT32" s="408">
        <f t="shared" si="117"/>
        <v>0</v>
      </c>
      <c r="MU32" s="409"/>
      <c r="MV32" s="409"/>
      <c r="MW32" s="408">
        <f t="shared" si="118"/>
        <v>0</v>
      </c>
      <c r="MX32" s="409"/>
      <c r="MY32" s="409"/>
      <c r="MZ32" s="408">
        <f t="shared" si="119"/>
        <v>0</v>
      </c>
      <c r="NA32" s="409"/>
      <c r="NB32" s="409"/>
      <c r="NC32" s="408">
        <f t="shared" si="120"/>
        <v>0</v>
      </c>
      <c r="ND32" s="409"/>
      <c r="NE32" s="409"/>
      <c r="NF32" s="408">
        <f t="shared" si="121"/>
        <v>0</v>
      </c>
      <c r="NG32" s="409"/>
      <c r="NH32" s="409"/>
      <c r="NI32" s="408">
        <f t="shared" si="122"/>
        <v>0</v>
      </c>
      <c r="NJ32" s="409"/>
      <c r="NK32" s="409"/>
      <c r="NL32" s="410">
        <f t="shared" si="123"/>
        <v>0</v>
      </c>
      <c r="NM32" s="409"/>
      <c r="NN32" s="409"/>
      <c r="NO32" s="408">
        <f t="shared" si="124"/>
        <v>0</v>
      </c>
      <c r="NP32" s="409"/>
      <c r="NQ32" s="409"/>
      <c r="NR32" s="408">
        <f t="shared" si="125"/>
        <v>0</v>
      </c>
      <c r="NS32" s="409"/>
      <c r="NT32" s="409"/>
      <c r="NU32" s="408">
        <f t="shared" si="126"/>
        <v>0</v>
      </c>
      <c r="NV32" s="409"/>
      <c r="NW32" s="409"/>
      <c r="NX32" s="408">
        <f t="shared" si="127"/>
        <v>0</v>
      </c>
      <c r="NY32" s="409"/>
      <c r="NZ32" s="409"/>
      <c r="OA32" s="408">
        <f t="shared" si="128"/>
        <v>0</v>
      </c>
      <c r="OB32" s="409"/>
      <c r="OC32" s="409"/>
      <c r="OD32" s="408">
        <f t="shared" si="129"/>
        <v>0</v>
      </c>
      <c r="OE32" s="409"/>
      <c r="OF32" s="409"/>
      <c r="OG32" s="408">
        <f t="shared" si="130"/>
        <v>0</v>
      </c>
      <c r="OH32" s="409"/>
      <c r="OI32" s="409"/>
      <c r="OJ32" s="408">
        <f t="shared" si="131"/>
        <v>0</v>
      </c>
      <c r="OK32" s="409"/>
      <c r="OL32" s="409"/>
      <c r="OM32" s="408">
        <f t="shared" si="132"/>
        <v>0</v>
      </c>
      <c r="ON32" s="409"/>
      <c r="OO32" s="409"/>
      <c r="OP32" s="408">
        <f t="shared" si="133"/>
        <v>0</v>
      </c>
      <c r="OQ32" s="409"/>
      <c r="OR32" s="409"/>
      <c r="OS32" s="408">
        <f t="shared" si="134"/>
        <v>0</v>
      </c>
      <c r="OT32" s="409"/>
      <c r="OU32" s="409"/>
      <c r="OV32" s="408">
        <f t="shared" si="135"/>
        <v>0</v>
      </c>
      <c r="OW32" s="409"/>
      <c r="OX32" s="409"/>
      <c r="OY32" s="408">
        <f t="shared" si="136"/>
        <v>0</v>
      </c>
      <c r="OZ32" s="409"/>
      <c r="PA32" s="409"/>
      <c r="PB32" s="408">
        <f t="shared" si="137"/>
        <v>0</v>
      </c>
      <c r="PC32" s="409"/>
      <c r="PD32" s="409"/>
      <c r="PE32" s="408">
        <f t="shared" si="138"/>
        <v>0</v>
      </c>
      <c r="PF32" s="409"/>
      <c r="PG32" s="409"/>
      <c r="PH32" s="408">
        <f t="shared" si="139"/>
        <v>0</v>
      </c>
      <c r="PI32" s="409"/>
      <c r="PJ32" s="409"/>
      <c r="PK32" s="408">
        <f t="shared" si="140"/>
        <v>0</v>
      </c>
      <c r="PL32" s="409"/>
      <c r="PM32" s="409"/>
      <c r="PN32" s="408">
        <f t="shared" si="141"/>
        <v>0</v>
      </c>
      <c r="PO32" s="409"/>
      <c r="PP32" s="409"/>
      <c r="PQ32" s="408">
        <f t="shared" si="142"/>
        <v>0</v>
      </c>
      <c r="PR32" s="409"/>
      <c r="PS32" s="409"/>
      <c r="PT32" s="408">
        <f t="shared" si="143"/>
        <v>0</v>
      </c>
      <c r="PU32" s="409"/>
      <c r="PV32" s="409"/>
      <c r="PW32" s="408">
        <f t="shared" si="144"/>
        <v>0</v>
      </c>
      <c r="PX32" s="409"/>
      <c r="PY32" s="409"/>
      <c r="PZ32" s="408">
        <f t="shared" si="145"/>
        <v>0</v>
      </c>
      <c r="QA32" s="409"/>
      <c r="QB32" s="409"/>
      <c r="QC32" s="408">
        <f t="shared" si="146"/>
        <v>0</v>
      </c>
      <c r="QD32" s="409"/>
      <c r="QE32" s="409"/>
      <c r="QF32" s="408">
        <f t="shared" si="147"/>
        <v>0</v>
      </c>
      <c r="QG32" s="409"/>
      <c r="QH32" s="409"/>
      <c r="QI32" s="408">
        <f t="shared" si="148"/>
        <v>0</v>
      </c>
      <c r="QJ32" s="411">
        <f t="shared" si="149"/>
        <v>0</v>
      </c>
      <c r="QK32" s="412">
        <f t="shared" si="150"/>
        <v>0</v>
      </c>
      <c r="QL32" s="402"/>
      <c r="QM32" s="411">
        <f t="shared" si="151"/>
        <v>0</v>
      </c>
      <c r="QN32" s="412">
        <f t="shared" si="152"/>
        <v>0</v>
      </c>
      <c r="QO32" s="391"/>
      <c r="QP32" s="411">
        <f t="shared" si="153"/>
        <v>0</v>
      </c>
      <c r="QQ32" s="412">
        <f t="shared" si="154"/>
        <v>0</v>
      </c>
      <c r="QR32" s="391"/>
      <c r="QS32" s="411">
        <f t="shared" si="155"/>
        <v>0</v>
      </c>
      <c r="QT32" s="412">
        <f t="shared" si="156"/>
        <v>0</v>
      </c>
    </row>
    <row r="33" spans="1:462" s="385" customFormat="1" hidden="1" x14ac:dyDescent="0.25">
      <c r="A33" s="403">
        <v>29</v>
      </c>
      <c r="B33" s="404" t="s">
        <v>469</v>
      </c>
      <c r="C33" s="405" t="s">
        <v>145</v>
      </c>
      <c r="D33" s="406">
        <v>6.5</v>
      </c>
      <c r="E33" s="407">
        <v>13.5</v>
      </c>
      <c r="F33" s="407"/>
      <c r="G33" s="406">
        <f>+D33+E33-F33</f>
        <v>20</v>
      </c>
      <c r="H33" s="407"/>
      <c r="I33" s="407"/>
      <c r="J33" s="406">
        <f>+G33+H33-I33</f>
        <v>20</v>
      </c>
      <c r="K33" s="407"/>
      <c r="L33" s="407"/>
      <c r="M33" s="406">
        <f>+J33+K33-L33</f>
        <v>20</v>
      </c>
      <c r="N33" s="407"/>
      <c r="O33" s="407"/>
      <c r="P33" s="406">
        <f>+M33+N33-O33</f>
        <v>20</v>
      </c>
      <c r="Q33" s="407"/>
      <c r="R33" s="407">
        <v>1</v>
      </c>
      <c r="S33" s="406">
        <f>+P33+Q33-R33</f>
        <v>19</v>
      </c>
      <c r="T33" s="407"/>
      <c r="U33" s="407">
        <v>2.5</v>
      </c>
      <c r="V33" s="406">
        <f t="shared" si="245"/>
        <v>16.5</v>
      </c>
      <c r="W33" s="407"/>
      <c r="X33" s="407"/>
      <c r="Y33" s="406">
        <f t="shared" si="246"/>
        <v>16.5</v>
      </c>
      <c r="Z33" s="407"/>
      <c r="AA33" s="407">
        <v>1</v>
      </c>
      <c r="AB33" s="406">
        <f t="shared" si="247"/>
        <v>15.5</v>
      </c>
      <c r="AC33" s="407"/>
      <c r="AD33" s="407">
        <v>1</v>
      </c>
      <c r="AE33" s="406">
        <f t="shared" si="248"/>
        <v>14.5</v>
      </c>
      <c r="AF33" s="407"/>
      <c r="AG33" s="407">
        <v>1</v>
      </c>
      <c r="AH33" s="406">
        <f t="shared" si="157"/>
        <v>13.5</v>
      </c>
      <c r="AI33" s="407"/>
      <c r="AJ33" s="407">
        <v>1.5</v>
      </c>
      <c r="AK33" s="406">
        <f t="shared" si="158"/>
        <v>12</v>
      </c>
      <c r="AL33" s="407"/>
      <c r="AM33" s="407">
        <v>2</v>
      </c>
      <c r="AN33" s="406">
        <f t="shared" si="159"/>
        <v>10</v>
      </c>
      <c r="AO33" s="407"/>
      <c r="AP33" s="407">
        <v>2</v>
      </c>
      <c r="AQ33" s="406">
        <f t="shared" si="160"/>
        <v>8</v>
      </c>
      <c r="AR33" s="407"/>
      <c r="AS33" s="407"/>
      <c r="AT33" s="406">
        <f t="shared" si="161"/>
        <v>8</v>
      </c>
      <c r="AU33" s="407"/>
      <c r="AV33" s="407">
        <v>1</v>
      </c>
      <c r="AW33" s="406">
        <f t="shared" si="162"/>
        <v>7</v>
      </c>
      <c r="AX33" s="407"/>
      <c r="AY33" s="407">
        <v>2.5</v>
      </c>
      <c r="AZ33" s="406">
        <f t="shared" si="163"/>
        <v>4.5</v>
      </c>
      <c r="BA33" s="407"/>
      <c r="BB33" s="407">
        <v>1.5</v>
      </c>
      <c r="BC33" s="406">
        <f t="shared" si="164"/>
        <v>3</v>
      </c>
      <c r="BD33" s="407"/>
      <c r="BE33" s="407"/>
      <c r="BF33" s="406">
        <f t="shared" si="165"/>
        <v>3</v>
      </c>
      <c r="BG33" s="407"/>
      <c r="BH33" s="407">
        <v>0.5</v>
      </c>
      <c r="BI33" s="406">
        <f t="shared" si="166"/>
        <v>2.5</v>
      </c>
      <c r="BJ33" s="407"/>
      <c r="BK33" s="407"/>
      <c r="BL33" s="406">
        <f t="shared" si="167"/>
        <v>2.5</v>
      </c>
      <c r="BM33" s="407"/>
      <c r="BN33" s="407">
        <v>0.5</v>
      </c>
      <c r="BO33" s="406">
        <f t="shared" si="168"/>
        <v>2</v>
      </c>
      <c r="BP33" s="407"/>
      <c r="BQ33" s="407">
        <v>1</v>
      </c>
      <c r="BR33" s="406">
        <f t="shared" si="169"/>
        <v>1</v>
      </c>
      <c r="BS33" s="407"/>
      <c r="BT33" s="407">
        <v>1</v>
      </c>
      <c r="BU33" s="406">
        <f t="shared" si="170"/>
        <v>0</v>
      </c>
      <c r="BV33" s="407"/>
      <c r="BW33" s="407"/>
      <c r="BX33" s="406">
        <f t="shared" si="171"/>
        <v>0</v>
      </c>
      <c r="BY33" s="407"/>
      <c r="BZ33" s="407"/>
      <c r="CA33" s="406">
        <f t="shared" si="172"/>
        <v>0</v>
      </c>
      <c r="CB33" s="407"/>
      <c r="CC33" s="407"/>
      <c r="CD33" s="406">
        <f t="shared" si="173"/>
        <v>0</v>
      </c>
      <c r="CE33" s="407"/>
      <c r="CF33" s="407"/>
      <c r="CG33" s="406">
        <f t="shared" si="174"/>
        <v>0</v>
      </c>
      <c r="CH33" s="407"/>
      <c r="CI33" s="407"/>
      <c r="CJ33" s="406">
        <f t="shared" si="175"/>
        <v>0</v>
      </c>
      <c r="CK33" s="407"/>
      <c r="CL33" s="407"/>
      <c r="CM33" s="406">
        <f t="shared" si="176"/>
        <v>0</v>
      </c>
      <c r="CN33" s="407"/>
      <c r="CO33" s="407"/>
      <c r="CP33" s="406">
        <f t="shared" si="177"/>
        <v>0</v>
      </c>
      <c r="CQ33" s="407"/>
      <c r="CR33" s="407"/>
      <c r="CS33" s="406">
        <f t="shared" si="178"/>
        <v>0</v>
      </c>
      <c r="CT33" s="407">
        <v>20</v>
      </c>
      <c r="CU33" s="407"/>
      <c r="CV33" s="406">
        <f t="shared" si="179"/>
        <v>20</v>
      </c>
      <c r="CW33" s="407"/>
      <c r="CX33" s="407"/>
      <c r="CY33" s="406">
        <f t="shared" si="180"/>
        <v>20</v>
      </c>
      <c r="CZ33" s="407"/>
      <c r="DA33" s="407"/>
      <c r="DB33" s="406">
        <f t="shared" si="181"/>
        <v>20</v>
      </c>
      <c r="DC33" s="407"/>
      <c r="DD33" s="407"/>
      <c r="DE33" s="406">
        <f t="shared" si="182"/>
        <v>20</v>
      </c>
      <c r="DF33" s="407"/>
      <c r="DG33" s="407"/>
      <c r="DH33" s="406">
        <f t="shared" si="183"/>
        <v>20</v>
      </c>
      <c r="DI33" s="407"/>
      <c r="DJ33" s="407"/>
      <c r="DK33" s="406">
        <f t="shared" si="184"/>
        <v>20</v>
      </c>
      <c r="DL33" s="407"/>
      <c r="DM33" s="407"/>
      <c r="DN33" s="406">
        <f t="shared" si="185"/>
        <v>20</v>
      </c>
      <c r="DO33" s="407"/>
      <c r="DP33" s="407"/>
      <c r="DQ33" s="406">
        <f t="shared" si="186"/>
        <v>20</v>
      </c>
      <c r="DR33" s="407"/>
      <c r="DS33" s="407"/>
      <c r="DT33" s="406">
        <f t="shared" si="187"/>
        <v>20</v>
      </c>
      <c r="DU33" s="407"/>
      <c r="DV33" s="407"/>
      <c r="DW33" s="406">
        <f t="shared" si="188"/>
        <v>20</v>
      </c>
      <c r="DX33" s="407"/>
      <c r="DY33" s="407"/>
      <c r="DZ33" s="406">
        <f t="shared" si="189"/>
        <v>20</v>
      </c>
      <c r="EA33" s="407"/>
      <c r="EB33" s="407"/>
      <c r="EC33" s="406">
        <f t="shared" si="190"/>
        <v>20</v>
      </c>
      <c r="ED33" s="407"/>
      <c r="EE33" s="407"/>
      <c r="EF33" s="406">
        <f t="shared" si="191"/>
        <v>20</v>
      </c>
      <c r="EG33" s="407"/>
      <c r="EH33" s="407"/>
      <c r="EI33" s="406">
        <f t="shared" si="192"/>
        <v>20</v>
      </c>
      <c r="EJ33" s="407"/>
      <c r="EK33" s="407"/>
      <c r="EL33" s="406">
        <f t="shared" si="193"/>
        <v>20</v>
      </c>
      <c r="EM33" s="407"/>
      <c r="EN33" s="407"/>
      <c r="EO33" s="406">
        <f t="shared" si="194"/>
        <v>20</v>
      </c>
      <c r="EP33" s="407"/>
      <c r="EQ33" s="407"/>
      <c r="ER33" s="406">
        <f t="shared" si="195"/>
        <v>20</v>
      </c>
      <c r="ES33" s="407"/>
      <c r="ET33" s="407"/>
      <c r="EU33" s="406">
        <f t="shared" si="196"/>
        <v>20</v>
      </c>
      <c r="EV33" s="407"/>
      <c r="EW33" s="407"/>
      <c r="EX33" s="406">
        <f t="shared" si="197"/>
        <v>20</v>
      </c>
      <c r="EY33" s="407"/>
      <c r="EZ33" s="407"/>
      <c r="FA33" s="406">
        <f t="shared" si="198"/>
        <v>20</v>
      </c>
      <c r="FB33" s="407"/>
      <c r="FC33" s="407"/>
      <c r="FD33" s="406">
        <f t="shared" si="199"/>
        <v>20</v>
      </c>
      <c r="FE33" s="407"/>
      <c r="FF33" s="407">
        <v>1.5</v>
      </c>
      <c r="FG33" s="406">
        <f t="shared" si="200"/>
        <v>18.5</v>
      </c>
      <c r="FH33" s="407"/>
      <c r="FI33" s="407">
        <v>2.5</v>
      </c>
      <c r="FJ33" s="406">
        <f t="shared" si="201"/>
        <v>16</v>
      </c>
      <c r="FK33" s="407"/>
      <c r="FL33" s="407"/>
      <c r="FM33" s="406">
        <f t="shared" si="202"/>
        <v>16</v>
      </c>
      <c r="FN33" s="407"/>
      <c r="FO33" s="407">
        <v>1.5</v>
      </c>
      <c r="FP33" s="406">
        <f t="shared" si="203"/>
        <v>14.5</v>
      </c>
      <c r="FQ33" s="407"/>
      <c r="FR33" s="407">
        <v>1</v>
      </c>
      <c r="FS33" s="406">
        <f t="shared" si="204"/>
        <v>13.5</v>
      </c>
      <c r="FT33" s="407"/>
      <c r="FU33" s="407">
        <v>1</v>
      </c>
      <c r="FV33" s="406">
        <f t="shared" si="205"/>
        <v>12.5</v>
      </c>
      <c r="FW33" s="407"/>
      <c r="FX33" s="407">
        <v>2.5</v>
      </c>
      <c r="FY33" s="406">
        <f t="shared" si="206"/>
        <v>10</v>
      </c>
      <c r="FZ33" s="407">
        <v>10</v>
      </c>
      <c r="GA33" s="407">
        <v>1.5</v>
      </c>
      <c r="GB33" s="406">
        <f t="shared" si="207"/>
        <v>18.5</v>
      </c>
      <c r="GC33" s="407"/>
      <c r="GD33" s="407">
        <v>1</v>
      </c>
      <c r="GE33" s="406">
        <f t="shared" si="208"/>
        <v>17.5</v>
      </c>
      <c r="GF33" s="407"/>
      <c r="GG33" s="407">
        <v>2.5</v>
      </c>
      <c r="GH33" s="406">
        <f t="shared" si="209"/>
        <v>15</v>
      </c>
      <c r="GI33" s="407"/>
      <c r="GJ33" s="407">
        <v>2</v>
      </c>
      <c r="GK33" s="406">
        <f t="shared" si="210"/>
        <v>13</v>
      </c>
      <c r="GL33" s="407"/>
      <c r="GM33" s="407">
        <v>1.5</v>
      </c>
      <c r="GN33" s="406">
        <f t="shared" si="211"/>
        <v>11.5</v>
      </c>
      <c r="GO33" s="407"/>
      <c r="GP33" s="407">
        <v>2.5</v>
      </c>
      <c r="GQ33" s="406">
        <f t="shared" si="212"/>
        <v>9</v>
      </c>
      <c r="GR33" s="407"/>
      <c r="GS33" s="407">
        <v>2.5</v>
      </c>
      <c r="GT33" s="406">
        <f t="shared" si="213"/>
        <v>6.5</v>
      </c>
      <c r="GU33" s="407"/>
      <c r="GV33" s="407">
        <v>3</v>
      </c>
      <c r="GW33" s="406">
        <f t="shared" si="214"/>
        <v>3.5</v>
      </c>
      <c r="GX33" s="407"/>
      <c r="GY33" s="407">
        <v>2</v>
      </c>
      <c r="GZ33" s="406">
        <f t="shared" si="215"/>
        <v>1.5</v>
      </c>
      <c r="HA33" s="407"/>
      <c r="HB33" s="407">
        <v>0.5</v>
      </c>
      <c r="HC33" s="406">
        <f t="shared" si="216"/>
        <v>1</v>
      </c>
      <c r="HD33" s="407"/>
      <c r="HE33" s="407">
        <v>0.5</v>
      </c>
      <c r="HF33" s="406">
        <f t="shared" si="217"/>
        <v>0.5</v>
      </c>
      <c r="HG33" s="407"/>
      <c r="HH33" s="407">
        <v>0.5</v>
      </c>
      <c r="HI33" s="406">
        <f t="shared" si="218"/>
        <v>0</v>
      </c>
      <c r="HJ33" s="407"/>
      <c r="HK33" s="407"/>
      <c r="HL33" s="406">
        <f t="shared" si="219"/>
        <v>0</v>
      </c>
      <c r="HM33" s="407"/>
      <c r="HN33" s="407"/>
      <c r="HO33" s="406">
        <f t="shared" si="220"/>
        <v>0</v>
      </c>
      <c r="HP33" s="407"/>
      <c r="HQ33" s="407"/>
      <c r="HR33" s="406">
        <f t="shared" si="221"/>
        <v>0</v>
      </c>
      <c r="HS33" s="407"/>
      <c r="HT33" s="407"/>
      <c r="HU33" s="406">
        <f t="shared" si="222"/>
        <v>0</v>
      </c>
      <c r="HV33" s="407"/>
      <c r="HW33" s="407"/>
      <c r="HX33" s="406">
        <f t="shared" si="223"/>
        <v>0</v>
      </c>
      <c r="HY33" s="407"/>
      <c r="HZ33" s="407"/>
      <c r="IA33" s="406">
        <f t="shared" si="224"/>
        <v>0</v>
      </c>
      <c r="IB33" s="407"/>
      <c r="IC33" s="407"/>
      <c r="ID33" s="406">
        <f t="shared" si="225"/>
        <v>0</v>
      </c>
      <c r="IE33" s="407"/>
      <c r="IF33" s="407"/>
      <c r="IG33" s="406">
        <f t="shared" si="226"/>
        <v>0</v>
      </c>
      <c r="IH33" s="407"/>
      <c r="II33" s="407"/>
      <c r="IJ33" s="406">
        <f t="shared" si="227"/>
        <v>0</v>
      </c>
      <c r="IK33" s="407"/>
      <c r="IL33" s="407"/>
      <c r="IM33" s="406">
        <f t="shared" si="228"/>
        <v>0</v>
      </c>
      <c r="IN33" s="407"/>
      <c r="IO33" s="407"/>
      <c r="IP33" s="406">
        <f t="shared" si="229"/>
        <v>0</v>
      </c>
      <c r="IQ33" s="407"/>
      <c r="IR33" s="407"/>
      <c r="IS33" s="406">
        <f t="shared" si="230"/>
        <v>0</v>
      </c>
      <c r="IT33" s="407"/>
      <c r="IU33" s="407"/>
      <c r="IV33" s="406">
        <f t="shared" si="231"/>
        <v>0</v>
      </c>
      <c r="IW33" s="407">
        <v>20</v>
      </c>
      <c r="IX33" s="407"/>
      <c r="IY33" s="406">
        <f t="shared" si="232"/>
        <v>20</v>
      </c>
      <c r="IZ33" s="407"/>
      <c r="JA33" s="407">
        <v>1.5</v>
      </c>
      <c r="JB33" s="406">
        <f t="shared" si="233"/>
        <v>18.5</v>
      </c>
      <c r="JC33" s="407"/>
      <c r="JD33" s="407">
        <v>3.5</v>
      </c>
      <c r="JE33" s="406">
        <f t="shared" si="234"/>
        <v>15</v>
      </c>
      <c r="JF33" s="407"/>
      <c r="JG33" s="407">
        <v>0.25</v>
      </c>
      <c r="JH33" s="406">
        <f t="shared" si="235"/>
        <v>14.75</v>
      </c>
      <c r="JI33" s="407"/>
      <c r="JJ33" s="407">
        <v>1</v>
      </c>
      <c r="JK33" s="406">
        <f t="shared" si="236"/>
        <v>13.75</v>
      </c>
      <c r="JL33" s="407"/>
      <c r="JM33" s="407">
        <v>0.25</v>
      </c>
      <c r="JN33" s="406">
        <f t="shared" si="237"/>
        <v>13.5</v>
      </c>
      <c r="JO33" s="407"/>
      <c r="JP33" s="407">
        <v>2.5</v>
      </c>
      <c r="JQ33" s="406">
        <f t="shared" si="238"/>
        <v>11</v>
      </c>
      <c r="JR33" s="407"/>
      <c r="JS33" s="407">
        <v>0.5</v>
      </c>
      <c r="JT33" s="406">
        <f t="shared" si="239"/>
        <v>10.5</v>
      </c>
      <c r="JU33" s="407"/>
      <c r="JV33" s="407"/>
      <c r="JW33" s="406">
        <f t="shared" si="91"/>
        <v>10.5</v>
      </c>
      <c r="JX33" s="407"/>
      <c r="JY33" s="407">
        <v>2</v>
      </c>
      <c r="JZ33" s="406">
        <f t="shared" si="92"/>
        <v>8.5</v>
      </c>
      <c r="KA33" s="407"/>
      <c r="KB33" s="407">
        <v>2</v>
      </c>
      <c r="KC33" s="406">
        <f t="shared" si="93"/>
        <v>6.5</v>
      </c>
      <c r="KD33" s="407"/>
      <c r="KE33" s="407">
        <v>0.5</v>
      </c>
      <c r="KF33" s="406">
        <f t="shared" si="94"/>
        <v>6</v>
      </c>
      <c r="KG33" s="407"/>
      <c r="KH33" s="407">
        <v>0.25</v>
      </c>
      <c r="KI33" s="406">
        <f t="shared" si="95"/>
        <v>5.75</v>
      </c>
      <c r="KJ33" s="407"/>
      <c r="KK33" s="407">
        <v>0.25</v>
      </c>
      <c r="KL33" s="406">
        <f t="shared" si="96"/>
        <v>5.5</v>
      </c>
      <c r="KM33" s="407"/>
      <c r="KN33" s="407">
        <v>1.75</v>
      </c>
      <c r="KO33" s="406">
        <f t="shared" si="97"/>
        <v>3.75</v>
      </c>
      <c r="KP33" s="407"/>
      <c r="KQ33" s="407">
        <v>0.75</v>
      </c>
      <c r="KR33" s="406">
        <f t="shared" si="98"/>
        <v>3</v>
      </c>
      <c r="KS33" s="407"/>
      <c r="KT33" s="407">
        <v>0.25</v>
      </c>
      <c r="KU33" s="406">
        <f t="shared" si="99"/>
        <v>2.75</v>
      </c>
      <c r="KV33" s="407"/>
      <c r="KW33" s="407">
        <v>0.75</v>
      </c>
      <c r="KX33" s="408">
        <f t="shared" si="100"/>
        <v>2</v>
      </c>
      <c r="KY33" s="409"/>
      <c r="KZ33" s="409">
        <v>0.5</v>
      </c>
      <c r="LA33" s="408">
        <f t="shared" si="101"/>
        <v>1.5</v>
      </c>
      <c r="LB33" s="409"/>
      <c r="LC33" s="409"/>
      <c r="LD33" s="408">
        <f t="shared" si="102"/>
        <v>1.5</v>
      </c>
      <c r="LE33" s="409"/>
      <c r="LF33" s="409"/>
      <c r="LG33" s="408">
        <f t="shared" si="103"/>
        <v>1.5</v>
      </c>
      <c r="LH33" s="409"/>
      <c r="LI33" s="409"/>
      <c r="LJ33" s="408">
        <f t="shared" si="105"/>
        <v>1.5</v>
      </c>
      <c r="LK33" s="409"/>
      <c r="LL33" s="409">
        <v>0.25</v>
      </c>
      <c r="LM33" s="408">
        <f t="shared" si="106"/>
        <v>1.25</v>
      </c>
      <c r="LN33" s="409"/>
      <c r="LO33" s="409">
        <v>0.5</v>
      </c>
      <c r="LP33" s="408">
        <f t="shared" si="107"/>
        <v>0.75</v>
      </c>
      <c r="LQ33" s="409"/>
      <c r="LR33" s="409"/>
      <c r="LS33" s="408">
        <f t="shared" si="108"/>
        <v>0.75</v>
      </c>
      <c r="LT33" s="409"/>
      <c r="LU33" s="409">
        <v>0.25</v>
      </c>
      <c r="LV33" s="408">
        <f t="shared" si="109"/>
        <v>0.5</v>
      </c>
      <c r="LW33" s="409"/>
      <c r="LX33" s="409"/>
      <c r="LY33" s="408">
        <f t="shared" si="110"/>
        <v>0.5</v>
      </c>
      <c r="LZ33" s="409"/>
      <c r="MA33" s="409"/>
      <c r="MB33" s="408">
        <f t="shared" si="111"/>
        <v>0.5</v>
      </c>
      <c r="MC33" s="409"/>
      <c r="MD33" s="409">
        <v>0.5</v>
      </c>
      <c r="ME33" s="408">
        <f t="shared" si="112"/>
        <v>0</v>
      </c>
      <c r="MF33" s="409">
        <v>20</v>
      </c>
      <c r="MG33" s="409"/>
      <c r="MH33" s="408">
        <f t="shared" si="113"/>
        <v>20</v>
      </c>
      <c r="MI33" s="409"/>
      <c r="MJ33" s="409">
        <v>1.25</v>
      </c>
      <c r="MK33" s="408">
        <f t="shared" si="114"/>
        <v>18.75</v>
      </c>
      <c r="ML33" s="409"/>
      <c r="MM33" s="409">
        <v>0.5</v>
      </c>
      <c r="MN33" s="408">
        <f t="shared" si="115"/>
        <v>18.25</v>
      </c>
      <c r="MO33" s="409"/>
      <c r="MP33" s="409">
        <v>1.25</v>
      </c>
      <c r="MQ33" s="408">
        <f t="shared" si="116"/>
        <v>17</v>
      </c>
      <c r="MR33" s="409"/>
      <c r="MS33" s="409">
        <v>0.5</v>
      </c>
      <c r="MT33" s="408">
        <f t="shared" si="117"/>
        <v>16.5</v>
      </c>
      <c r="MU33" s="409"/>
      <c r="MV33" s="409">
        <v>0.5</v>
      </c>
      <c r="MW33" s="408">
        <f t="shared" si="118"/>
        <v>16</v>
      </c>
      <c r="MX33" s="409"/>
      <c r="MY33" s="409">
        <v>0.25</v>
      </c>
      <c r="MZ33" s="408">
        <f t="shared" si="119"/>
        <v>15.75</v>
      </c>
      <c r="NA33" s="409"/>
      <c r="NB33" s="409">
        <v>0.25</v>
      </c>
      <c r="NC33" s="408">
        <f t="shared" si="120"/>
        <v>15.5</v>
      </c>
      <c r="ND33" s="409"/>
      <c r="NE33" s="409">
        <v>0.75</v>
      </c>
      <c r="NF33" s="408">
        <f t="shared" si="121"/>
        <v>14.75</v>
      </c>
      <c r="NG33" s="409"/>
      <c r="NH33" s="409"/>
      <c r="NI33" s="408">
        <f t="shared" si="122"/>
        <v>14.75</v>
      </c>
      <c r="NJ33" s="409"/>
      <c r="NK33" s="409">
        <v>0.5</v>
      </c>
      <c r="NL33" s="410">
        <f t="shared" si="123"/>
        <v>14.25</v>
      </c>
      <c r="NM33" s="409"/>
      <c r="NN33" s="409"/>
      <c r="NO33" s="408">
        <f t="shared" si="124"/>
        <v>14.25</v>
      </c>
      <c r="NP33" s="409"/>
      <c r="NQ33" s="409">
        <v>0.5</v>
      </c>
      <c r="NR33" s="408">
        <f t="shared" si="125"/>
        <v>13.75</v>
      </c>
      <c r="NS33" s="409"/>
      <c r="NT33" s="409">
        <v>1</v>
      </c>
      <c r="NU33" s="408">
        <f t="shared" si="126"/>
        <v>12.75</v>
      </c>
      <c r="NV33" s="409"/>
      <c r="NW33" s="409">
        <v>0.5</v>
      </c>
      <c r="NX33" s="408">
        <f t="shared" si="127"/>
        <v>12.25</v>
      </c>
      <c r="NY33" s="409"/>
      <c r="NZ33" s="409">
        <v>1</v>
      </c>
      <c r="OA33" s="408">
        <f t="shared" si="128"/>
        <v>11.25</v>
      </c>
      <c r="OB33" s="409"/>
      <c r="OC33" s="409"/>
      <c r="OD33" s="408">
        <f t="shared" si="129"/>
        <v>11.25</v>
      </c>
      <c r="OE33" s="409"/>
      <c r="OF33" s="409">
        <v>1</v>
      </c>
      <c r="OG33" s="408">
        <f t="shared" si="130"/>
        <v>10.25</v>
      </c>
      <c r="OH33" s="409"/>
      <c r="OI33" s="409">
        <v>1.75</v>
      </c>
      <c r="OJ33" s="408">
        <f t="shared" si="131"/>
        <v>8.5</v>
      </c>
      <c r="OK33" s="409"/>
      <c r="OL33" s="409">
        <v>1</v>
      </c>
      <c r="OM33" s="408">
        <f t="shared" si="132"/>
        <v>7.5</v>
      </c>
      <c r="ON33" s="409"/>
      <c r="OO33" s="409">
        <v>0.75</v>
      </c>
      <c r="OP33" s="408">
        <f t="shared" si="133"/>
        <v>6.75</v>
      </c>
      <c r="OQ33" s="409"/>
      <c r="OR33" s="409">
        <v>1.5</v>
      </c>
      <c r="OS33" s="408">
        <f t="shared" si="134"/>
        <v>5.25</v>
      </c>
      <c r="OT33" s="409"/>
      <c r="OU33" s="409">
        <v>1</v>
      </c>
      <c r="OV33" s="408">
        <f t="shared" si="135"/>
        <v>4.25</v>
      </c>
      <c r="OW33" s="409"/>
      <c r="OX33" s="409"/>
      <c r="OY33" s="408">
        <f t="shared" si="136"/>
        <v>4.25</v>
      </c>
      <c r="OZ33" s="409"/>
      <c r="PA33" s="409">
        <v>0.75</v>
      </c>
      <c r="PB33" s="408">
        <f t="shared" si="137"/>
        <v>3.5</v>
      </c>
      <c r="PC33" s="409"/>
      <c r="PD33" s="409">
        <v>0.25</v>
      </c>
      <c r="PE33" s="408">
        <f t="shared" si="138"/>
        <v>3.25</v>
      </c>
      <c r="PF33" s="409"/>
      <c r="PG33" s="409"/>
      <c r="PH33" s="408">
        <f t="shared" si="139"/>
        <v>3.25</v>
      </c>
      <c r="PI33" s="409"/>
      <c r="PJ33" s="409">
        <v>0.25</v>
      </c>
      <c r="PK33" s="408">
        <f t="shared" si="140"/>
        <v>3</v>
      </c>
      <c r="PL33" s="409">
        <v>17</v>
      </c>
      <c r="PM33" s="409">
        <v>0.5</v>
      </c>
      <c r="PN33" s="408">
        <f t="shared" si="141"/>
        <v>19.5</v>
      </c>
      <c r="PO33" s="409"/>
      <c r="PP33" s="409"/>
      <c r="PQ33" s="408">
        <f t="shared" si="142"/>
        <v>19.5</v>
      </c>
      <c r="PR33" s="409"/>
      <c r="PS33" s="409"/>
      <c r="PT33" s="408">
        <f t="shared" si="143"/>
        <v>19.5</v>
      </c>
      <c r="PU33" s="409"/>
      <c r="PV33" s="409">
        <v>0.5</v>
      </c>
      <c r="PW33" s="408">
        <f t="shared" si="144"/>
        <v>19</v>
      </c>
      <c r="PX33" s="409"/>
      <c r="PY33" s="409">
        <v>0.75</v>
      </c>
      <c r="PZ33" s="408">
        <f t="shared" si="145"/>
        <v>18.25</v>
      </c>
      <c r="QA33" s="409"/>
      <c r="QB33" s="409">
        <v>1.25</v>
      </c>
      <c r="QC33" s="408">
        <f t="shared" si="146"/>
        <v>17</v>
      </c>
      <c r="QD33" s="409"/>
      <c r="QE33" s="409">
        <v>0.5</v>
      </c>
      <c r="QF33" s="408">
        <f t="shared" si="147"/>
        <v>16.5</v>
      </c>
      <c r="QG33" s="409"/>
      <c r="QH33" s="409"/>
      <c r="QI33" s="408">
        <f t="shared" si="148"/>
        <v>16.5</v>
      </c>
      <c r="QJ33" s="411">
        <f t="shared" si="149"/>
        <v>17</v>
      </c>
      <c r="QK33" s="412">
        <f t="shared" si="150"/>
        <v>0.62962962962962965</v>
      </c>
      <c r="QL33" s="402"/>
      <c r="QM33" s="411">
        <f t="shared" si="151"/>
        <v>19.25</v>
      </c>
      <c r="QN33" s="412">
        <f t="shared" si="152"/>
        <v>0.74038461538461542</v>
      </c>
      <c r="QO33" s="391"/>
      <c r="QP33" s="411">
        <f t="shared" si="153"/>
        <v>16.75</v>
      </c>
      <c r="QQ33" s="412">
        <f t="shared" si="154"/>
        <v>0.5982142857142857</v>
      </c>
      <c r="QR33" s="391"/>
      <c r="QS33" s="411">
        <f t="shared" si="155"/>
        <v>53</v>
      </c>
      <c r="QT33" s="412">
        <f t="shared" si="156"/>
        <v>0.65432098765432101</v>
      </c>
    </row>
    <row r="34" spans="1:462" s="385" customFormat="1" hidden="1" x14ac:dyDescent="0.25">
      <c r="A34" s="403">
        <v>30</v>
      </c>
      <c r="B34" s="404" t="s">
        <v>470</v>
      </c>
      <c r="C34" s="405" t="s">
        <v>145</v>
      </c>
      <c r="D34" s="406">
        <v>7</v>
      </c>
      <c r="E34" s="407"/>
      <c r="F34" s="407"/>
      <c r="G34" s="406">
        <f>+D34+E34-F34</f>
        <v>7</v>
      </c>
      <c r="H34" s="407"/>
      <c r="I34" s="407">
        <v>2.5</v>
      </c>
      <c r="J34" s="406">
        <f>+G34+H34-I34</f>
        <v>4.5</v>
      </c>
      <c r="K34" s="407"/>
      <c r="L34" s="407">
        <v>2</v>
      </c>
      <c r="M34" s="406">
        <f>+J34+K34-L34</f>
        <v>2.5</v>
      </c>
      <c r="N34" s="407"/>
      <c r="O34" s="407">
        <v>2.5</v>
      </c>
      <c r="P34" s="406">
        <f>+M34+N34-O34</f>
        <v>0</v>
      </c>
      <c r="Q34" s="407"/>
      <c r="R34" s="407"/>
      <c r="S34" s="406">
        <f>+P34+Q34-R34</f>
        <v>0</v>
      </c>
      <c r="T34" s="407">
        <v>5</v>
      </c>
      <c r="U34" s="407"/>
      <c r="V34" s="406">
        <f t="shared" si="245"/>
        <v>5</v>
      </c>
      <c r="W34" s="407"/>
      <c r="X34" s="407">
        <v>4</v>
      </c>
      <c r="Y34" s="406">
        <f t="shared" si="246"/>
        <v>1</v>
      </c>
      <c r="Z34" s="407"/>
      <c r="AA34" s="407">
        <v>0.5</v>
      </c>
      <c r="AB34" s="406">
        <f t="shared" si="247"/>
        <v>0.5</v>
      </c>
      <c r="AC34" s="407"/>
      <c r="AD34" s="407">
        <v>0.5</v>
      </c>
      <c r="AE34" s="406">
        <f t="shared" si="248"/>
        <v>0</v>
      </c>
      <c r="AF34" s="407"/>
      <c r="AG34" s="407"/>
      <c r="AH34" s="406">
        <f t="shared" si="157"/>
        <v>0</v>
      </c>
      <c r="AI34" s="407"/>
      <c r="AJ34" s="407"/>
      <c r="AK34" s="406">
        <f t="shared" si="158"/>
        <v>0</v>
      </c>
      <c r="AL34" s="407"/>
      <c r="AM34" s="407"/>
      <c r="AN34" s="406">
        <f t="shared" si="159"/>
        <v>0</v>
      </c>
      <c r="AO34" s="407"/>
      <c r="AP34" s="407"/>
      <c r="AQ34" s="406">
        <f t="shared" si="160"/>
        <v>0</v>
      </c>
      <c r="AR34" s="407"/>
      <c r="AS34" s="407"/>
      <c r="AT34" s="406">
        <f t="shared" si="161"/>
        <v>0</v>
      </c>
      <c r="AU34" s="407"/>
      <c r="AV34" s="407"/>
      <c r="AW34" s="406">
        <f t="shared" si="162"/>
        <v>0</v>
      </c>
      <c r="AX34" s="407"/>
      <c r="AY34" s="407"/>
      <c r="AZ34" s="406">
        <f t="shared" si="163"/>
        <v>0</v>
      </c>
      <c r="BA34" s="407"/>
      <c r="BB34" s="407"/>
      <c r="BC34" s="406">
        <f t="shared" si="164"/>
        <v>0</v>
      </c>
      <c r="BD34" s="407"/>
      <c r="BE34" s="407"/>
      <c r="BF34" s="406">
        <f t="shared" si="165"/>
        <v>0</v>
      </c>
      <c r="BG34" s="407"/>
      <c r="BH34" s="407"/>
      <c r="BI34" s="406">
        <f t="shared" si="166"/>
        <v>0</v>
      </c>
      <c r="BJ34" s="407">
        <v>10</v>
      </c>
      <c r="BK34" s="407"/>
      <c r="BL34" s="406">
        <f t="shared" si="167"/>
        <v>10</v>
      </c>
      <c r="BM34" s="407"/>
      <c r="BN34" s="407"/>
      <c r="BO34" s="406">
        <f t="shared" si="168"/>
        <v>10</v>
      </c>
      <c r="BP34" s="407"/>
      <c r="BQ34" s="407"/>
      <c r="BR34" s="406">
        <f t="shared" si="169"/>
        <v>10</v>
      </c>
      <c r="BS34" s="407"/>
      <c r="BT34" s="407">
        <v>2</v>
      </c>
      <c r="BU34" s="406">
        <f t="shared" si="170"/>
        <v>8</v>
      </c>
      <c r="BV34" s="407"/>
      <c r="BW34" s="407">
        <v>1.5</v>
      </c>
      <c r="BX34" s="406">
        <f t="shared" si="171"/>
        <v>6.5</v>
      </c>
      <c r="BY34" s="407"/>
      <c r="BZ34" s="407">
        <v>2</v>
      </c>
      <c r="CA34" s="406">
        <f t="shared" si="172"/>
        <v>4.5</v>
      </c>
      <c r="CB34" s="407"/>
      <c r="CC34" s="407">
        <v>1</v>
      </c>
      <c r="CD34" s="406">
        <f t="shared" si="173"/>
        <v>3.5</v>
      </c>
      <c r="CE34" s="407"/>
      <c r="CF34" s="407">
        <v>0.5</v>
      </c>
      <c r="CG34" s="406">
        <f t="shared" si="174"/>
        <v>3</v>
      </c>
      <c r="CH34" s="407"/>
      <c r="CI34" s="407">
        <v>0.5</v>
      </c>
      <c r="CJ34" s="406">
        <f t="shared" si="175"/>
        <v>2.5</v>
      </c>
      <c r="CK34" s="407">
        <v>33</v>
      </c>
      <c r="CL34" s="407">
        <v>2.5</v>
      </c>
      <c r="CM34" s="406">
        <f t="shared" si="176"/>
        <v>33</v>
      </c>
      <c r="CN34" s="407"/>
      <c r="CO34" s="407">
        <v>0.5</v>
      </c>
      <c r="CP34" s="406">
        <f t="shared" si="177"/>
        <v>32.5</v>
      </c>
      <c r="CQ34" s="407"/>
      <c r="CR34" s="407"/>
      <c r="CS34" s="406">
        <f t="shared" si="178"/>
        <v>32.5</v>
      </c>
      <c r="CT34" s="407"/>
      <c r="CU34" s="407">
        <v>1</v>
      </c>
      <c r="CV34" s="406">
        <f t="shared" si="179"/>
        <v>31.5</v>
      </c>
      <c r="CW34" s="407"/>
      <c r="CX34" s="407">
        <v>1</v>
      </c>
      <c r="CY34" s="406">
        <f t="shared" si="180"/>
        <v>30.5</v>
      </c>
      <c r="CZ34" s="407"/>
      <c r="DA34" s="407">
        <v>3.5</v>
      </c>
      <c r="DB34" s="406">
        <f t="shared" si="181"/>
        <v>27</v>
      </c>
      <c r="DC34" s="407"/>
      <c r="DD34" s="407">
        <v>0.75</v>
      </c>
      <c r="DE34" s="406">
        <f t="shared" si="182"/>
        <v>26.25</v>
      </c>
      <c r="DF34" s="407"/>
      <c r="DG34" s="407">
        <v>2</v>
      </c>
      <c r="DH34" s="406">
        <f t="shared" si="183"/>
        <v>24.25</v>
      </c>
      <c r="DI34" s="407"/>
      <c r="DJ34" s="407">
        <v>2.5</v>
      </c>
      <c r="DK34" s="406">
        <f t="shared" si="184"/>
        <v>21.75</v>
      </c>
      <c r="DL34" s="407"/>
      <c r="DM34" s="407">
        <v>1</v>
      </c>
      <c r="DN34" s="406">
        <f t="shared" si="185"/>
        <v>20.75</v>
      </c>
      <c r="DO34" s="407"/>
      <c r="DP34" s="407">
        <v>2</v>
      </c>
      <c r="DQ34" s="406">
        <f t="shared" si="186"/>
        <v>18.75</v>
      </c>
      <c r="DR34" s="407"/>
      <c r="DS34" s="407">
        <v>1</v>
      </c>
      <c r="DT34" s="406">
        <f t="shared" si="187"/>
        <v>17.75</v>
      </c>
      <c r="DU34" s="407"/>
      <c r="DV34" s="407">
        <v>1</v>
      </c>
      <c r="DW34" s="406">
        <f t="shared" si="188"/>
        <v>16.75</v>
      </c>
      <c r="DX34" s="407"/>
      <c r="DY34" s="407">
        <v>0.5</v>
      </c>
      <c r="DZ34" s="406">
        <f t="shared" si="189"/>
        <v>16.25</v>
      </c>
      <c r="EA34" s="407"/>
      <c r="EB34" s="407">
        <v>1</v>
      </c>
      <c r="EC34" s="406">
        <f t="shared" si="190"/>
        <v>15.25</v>
      </c>
      <c r="ED34" s="407"/>
      <c r="EE34" s="407">
        <v>1.5</v>
      </c>
      <c r="EF34" s="406">
        <f t="shared" si="191"/>
        <v>13.75</v>
      </c>
      <c r="EG34" s="407"/>
      <c r="EH34" s="407">
        <v>0.5</v>
      </c>
      <c r="EI34" s="406">
        <f t="shared" si="192"/>
        <v>13.25</v>
      </c>
      <c r="EJ34" s="407"/>
      <c r="EK34" s="407">
        <v>0.5</v>
      </c>
      <c r="EL34" s="406">
        <f t="shared" si="193"/>
        <v>12.75</v>
      </c>
      <c r="EM34" s="407"/>
      <c r="EN34" s="407">
        <v>2</v>
      </c>
      <c r="EO34" s="406">
        <f t="shared" si="194"/>
        <v>10.75</v>
      </c>
      <c r="EP34" s="407"/>
      <c r="EQ34" s="407">
        <v>1.5</v>
      </c>
      <c r="ER34" s="406">
        <f t="shared" si="195"/>
        <v>9.25</v>
      </c>
      <c r="ES34" s="407"/>
      <c r="ET34" s="407">
        <v>1.5</v>
      </c>
      <c r="EU34" s="406">
        <f t="shared" si="196"/>
        <v>7.75</v>
      </c>
      <c r="EV34" s="407"/>
      <c r="EW34" s="407">
        <v>1</v>
      </c>
      <c r="EX34" s="406">
        <f t="shared" si="197"/>
        <v>6.75</v>
      </c>
      <c r="EY34" s="407"/>
      <c r="EZ34" s="407">
        <v>3</v>
      </c>
      <c r="FA34" s="406">
        <f t="shared" si="198"/>
        <v>3.75</v>
      </c>
      <c r="FB34" s="407"/>
      <c r="FC34" s="407">
        <v>3</v>
      </c>
      <c r="FD34" s="406">
        <f t="shared" si="199"/>
        <v>0.75</v>
      </c>
      <c r="FE34" s="407"/>
      <c r="FF34" s="407">
        <v>0.75</v>
      </c>
      <c r="FG34" s="406">
        <f t="shared" si="200"/>
        <v>0</v>
      </c>
      <c r="FH34" s="407"/>
      <c r="FI34" s="407"/>
      <c r="FJ34" s="406">
        <f t="shared" si="201"/>
        <v>0</v>
      </c>
      <c r="FK34" s="407"/>
      <c r="FL34" s="407"/>
      <c r="FM34" s="406">
        <f t="shared" si="202"/>
        <v>0</v>
      </c>
      <c r="FN34" s="407"/>
      <c r="FO34" s="407"/>
      <c r="FP34" s="406">
        <f t="shared" si="203"/>
        <v>0</v>
      </c>
      <c r="FQ34" s="407"/>
      <c r="FR34" s="407"/>
      <c r="FS34" s="406">
        <f t="shared" si="204"/>
        <v>0</v>
      </c>
      <c r="FT34" s="407"/>
      <c r="FU34" s="407"/>
      <c r="FV34" s="406">
        <f t="shared" si="205"/>
        <v>0</v>
      </c>
      <c r="FW34" s="407"/>
      <c r="FX34" s="407"/>
      <c r="FY34" s="406">
        <f t="shared" si="206"/>
        <v>0</v>
      </c>
      <c r="FZ34" s="407"/>
      <c r="GA34" s="407"/>
      <c r="GB34" s="406">
        <f t="shared" si="207"/>
        <v>0</v>
      </c>
      <c r="GC34" s="407"/>
      <c r="GD34" s="407"/>
      <c r="GE34" s="406">
        <f t="shared" si="208"/>
        <v>0</v>
      </c>
      <c r="GF34" s="407"/>
      <c r="GG34" s="407"/>
      <c r="GH34" s="406">
        <f t="shared" si="209"/>
        <v>0</v>
      </c>
      <c r="GI34" s="407"/>
      <c r="GJ34" s="407"/>
      <c r="GK34" s="406">
        <f t="shared" si="210"/>
        <v>0</v>
      </c>
      <c r="GL34" s="407"/>
      <c r="GM34" s="407"/>
      <c r="GN34" s="406">
        <f t="shared" si="211"/>
        <v>0</v>
      </c>
      <c r="GO34" s="407"/>
      <c r="GP34" s="407"/>
      <c r="GQ34" s="406">
        <f t="shared" si="212"/>
        <v>0</v>
      </c>
      <c r="GR34" s="407"/>
      <c r="GS34" s="407"/>
      <c r="GT34" s="406">
        <f t="shared" si="213"/>
        <v>0</v>
      </c>
      <c r="GU34" s="407"/>
      <c r="GV34" s="407"/>
      <c r="GW34" s="406">
        <f t="shared" si="214"/>
        <v>0</v>
      </c>
      <c r="GX34" s="407"/>
      <c r="GY34" s="407"/>
      <c r="GZ34" s="406">
        <f t="shared" si="215"/>
        <v>0</v>
      </c>
      <c r="HA34" s="407"/>
      <c r="HB34" s="407"/>
      <c r="HC34" s="406">
        <f t="shared" si="216"/>
        <v>0</v>
      </c>
      <c r="HD34" s="407"/>
      <c r="HE34" s="407"/>
      <c r="HF34" s="406">
        <f t="shared" si="217"/>
        <v>0</v>
      </c>
      <c r="HG34" s="407"/>
      <c r="HH34" s="407"/>
      <c r="HI34" s="406">
        <f t="shared" si="218"/>
        <v>0</v>
      </c>
      <c r="HJ34" s="407"/>
      <c r="HK34" s="407"/>
      <c r="HL34" s="406">
        <f t="shared" si="219"/>
        <v>0</v>
      </c>
      <c r="HM34" s="407">
        <v>15</v>
      </c>
      <c r="HN34" s="407">
        <v>2.02</v>
      </c>
      <c r="HO34" s="406">
        <f t="shared" si="220"/>
        <v>12.98</v>
      </c>
      <c r="HP34" s="407"/>
      <c r="HQ34" s="407">
        <v>0.75</v>
      </c>
      <c r="HR34" s="406">
        <f t="shared" si="221"/>
        <v>12.23</v>
      </c>
      <c r="HS34" s="407"/>
      <c r="HT34" s="407">
        <v>1.5</v>
      </c>
      <c r="HU34" s="406">
        <f t="shared" si="222"/>
        <v>10.73</v>
      </c>
      <c r="HV34" s="407"/>
      <c r="HW34" s="407">
        <v>1</v>
      </c>
      <c r="HX34" s="406">
        <f t="shared" si="223"/>
        <v>9.73</v>
      </c>
      <c r="HY34" s="407"/>
      <c r="HZ34" s="407">
        <v>1</v>
      </c>
      <c r="IA34" s="406">
        <f t="shared" si="224"/>
        <v>8.73</v>
      </c>
      <c r="IB34" s="407"/>
      <c r="IC34" s="407">
        <v>1.75</v>
      </c>
      <c r="ID34" s="406">
        <f t="shared" si="225"/>
        <v>6.98</v>
      </c>
      <c r="IE34" s="407"/>
      <c r="IF34" s="407">
        <v>1.25</v>
      </c>
      <c r="IG34" s="406">
        <f t="shared" si="226"/>
        <v>5.73</v>
      </c>
      <c r="IH34" s="407"/>
      <c r="II34" s="407">
        <v>1</v>
      </c>
      <c r="IJ34" s="406">
        <f t="shared" si="227"/>
        <v>4.7300000000000004</v>
      </c>
      <c r="IK34" s="407"/>
      <c r="IL34" s="407">
        <v>1</v>
      </c>
      <c r="IM34" s="406">
        <f t="shared" si="228"/>
        <v>3.7300000000000004</v>
      </c>
      <c r="IN34" s="407"/>
      <c r="IO34" s="407">
        <v>0.75</v>
      </c>
      <c r="IP34" s="406">
        <f t="shared" si="229"/>
        <v>2.9800000000000004</v>
      </c>
      <c r="IQ34" s="407"/>
      <c r="IR34" s="407">
        <v>0.5</v>
      </c>
      <c r="IS34" s="406">
        <f t="shared" si="230"/>
        <v>2.4800000000000004</v>
      </c>
      <c r="IT34" s="407"/>
      <c r="IU34" s="407">
        <v>0.75</v>
      </c>
      <c r="IV34" s="406">
        <f t="shared" si="231"/>
        <v>1.7300000000000004</v>
      </c>
      <c r="IW34" s="407"/>
      <c r="IX34" s="407">
        <v>1.73</v>
      </c>
      <c r="IY34" s="406">
        <f t="shared" si="232"/>
        <v>0</v>
      </c>
      <c r="IZ34" s="407"/>
      <c r="JA34" s="407"/>
      <c r="JB34" s="406">
        <f t="shared" si="233"/>
        <v>0</v>
      </c>
      <c r="JC34" s="407"/>
      <c r="JD34" s="407"/>
      <c r="JE34" s="406">
        <f t="shared" si="234"/>
        <v>0</v>
      </c>
      <c r="JF34" s="407"/>
      <c r="JG34" s="407"/>
      <c r="JH34" s="406">
        <f t="shared" si="235"/>
        <v>0</v>
      </c>
      <c r="JI34" s="407"/>
      <c r="JJ34" s="407"/>
      <c r="JK34" s="406">
        <f t="shared" si="236"/>
        <v>0</v>
      </c>
      <c r="JL34" s="407"/>
      <c r="JM34" s="407"/>
      <c r="JN34" s="406">
        <f t="shared" si="237"/>
        <v>0</v>
      </c>
      <c r="JO34" s="407"/>
      <c r="JP34" s="407"/>
      <c r="JQ34" s="406">
        <f t="shared" si="238"/>
        <v>0</v>
      </c>
      <c r="JR34" s="407"/>
      <c r="JS34" s="407"/>
      <c r="JT34" s="406">
        <f t="shared" si="239"/>
        <v>0</v>
      </c>
      <c r="JU34" s="407"/>
      <c r="JV34" s="407"/>
      <c r="JW34" s="406">
        <f t="shared" si="91"/>
        <v>0</v>
      </c>
      <c r="JX34" s="407"/>
      <c r="JY34" s="407"/>
      <c r="JZ34" s="406">
        <f t="shared" si="92"/>
        <v>0</v>
      </c>
      <c r="KA34" s="407"/>
      <c r="KB34" s="407"/>
      <c r="KC34" s="406">
        <f t="shared" si="93"/>
        <v>0</v>
      </c>
      <c r="KD34" s="407"/>
      <c r="KE34" s="407"/>
      <c r="KF34" s="406">
        <f t="shared" si="94"/>
        <v>0</v>
      </c>
      <c r="KG34" s="407"/>
      <c r="KH34" s="407"/>
      <c r="KI34" s="406">
        <f t="shared" si="95"/>
        <v>0</v>
      </c>
      <c r="KJ34" s="407"/>
      <c r="KK34" s="407"/>
      <c r="KL34" s="406">
        <f t="shared" si="96"/>
        <v>0</v>
      </c>
      <c r="KM34" s="407"/>
      <c r="KN34" s="407"/>
      <c r="KO34" s="406">
        <f t="shared" si="97"/>
        <v>0</v>
      </c>
      <c r="KP34" s="407"/>
      <c r="KQ34" s="407"/>
      <c r="KR34" s="406">
        <f t="shared" si="98"/>
        <v>0</v>
      </c>
      <c r="KS34" s="407"/>
      <c r="KT34" s="407"/>
      <c r="KU34" s="406">
        <f t="shared" si="99"/>
        <v>0</v>
      </c>
      <c r="KV34" s="407"/>
      <c r="KW34" s="407"/>
      <c r="KX34" s="408">
        <f t="shared" si="100"/>
        <v>0</v>
      </c>
      <c r="KY34" s="409"/>
      <c r="KZ34" s="409"/>
      <c r="LA34" s="408">
        <f t="shared" si="101"/>
        <v>0</v>
      </c>
      <c r="LB34" s="409"/>
      <c r="LC34" s="409"/>
      <c r="LD34" s="408">
        <f t="shared" si="102"/>
        <v>0</v>
      </c>
      <c r="LE34" s="409"/>
      <c r="LF34" s="409"/>
      <c r="LG34" s="408">
        <f t="shared" si="103"/>
        <v>0</v>
      </c>
      <c r="LH34" s="409"/>
      <c r="LI34" s="409"/>
      <c r="LJ34" s="408">
        <f t="shared" si="105"/>
        <v>0</v>
      </c>
      <c r="LK34" s="409"/>
      <c r="LL34" s="409"/>
      <c r="LM34" s="408">
        <f t="shared" si="106"/>
        <v>0</v>
      </c>
      <c r="LN34" s="409"/>
      <c r="LO34" s="409"/>
      <c r="LP34" s="408">
        <f t="shared" si="107"/>
        <v>0</v>
      </c>
      <c r="LQ34" s="409"/>
      <c r="LR34" s="409"/>
      <c r="LS34" s="408">
        <f t="shared" si="108"/>
        <v>0</v>
      </c>
      <c r="LT34" s="409"/>
      <c r="LU34" s="409"/>
      <c r="LV34" s="408">
        <f t="shared" si="109"/>
        <v>0</v>
      </c>
      <c r="LW34" s="409"/>
      <c r="LX34" s="409"/>
      <c r="LY34" s="408">
        <f t="shared" si="110"/>
        <v>0</v>
      </c>
      <c r="LZ34" s="409"/>
      <c r="MA34" s="409"/>
      <c r="MB34" s="408">
        <f t="shared" si="111"/>
        <v>0</v>
      </c>
      <c r="MC34" s="409"/>
      <c r="MD34" s="409"/>
      <c r="ME34" s="408">
        <f t="shared" si="112"/>
        <v>0</v>
      </c>
      <c r="MF34" s="409"/>
      <c r="MG34" s="409"/>
      <c r="MH34" s="408">
        <f t="shared" si="113"/>
        <v>0</v>
      </c>
      <c r="MI34" s="409"/>
      <c r="MJ34" s="409"/>
      <c r="MK34" s="408">
        <f t="shared" si="114"/>
        <v>0</v>
      </c>
      <c r="ML34" s="409"/>
      <c r="MM34" s="409"/>
      <c r="MN34" s="408">
        <f t="shared" si="115"/>
        <v>0</v>
      </c>
      <c r="MO34" s="409"/>
      <c r="MP34" s="409"/>
      <c r="MQ34" s="408">
        <f t="shared" si="116"/>
        <v>0</v>
      </c>
      <c r="MR34" s="409"/>
      <c r="MS34" s="409"/>
      <c r="MT34" s="408">
        <f t="shared" si="117"/>
        <v>0</v>
      </c>
      <c r="MU34" s="409"/>
      <c r="MV34" s="409"/>
      <c r="MW34" s="408">
        <f t="shared" si="118"/>
        <v>0</v>
      </c>
      <c r="MX34" s="409"/>
      <c r="MY34" s="409"/>
      <c r="MZ34" s="408">
        <f t="shared" si="119"/>
        <v>0</v>
      </c>
      <c r="NA34" s="409"/>
      <c r="NB34" s="409"/>
      <c r="NC34" s="408">
        <f t="shared" si="120"/>
        <v>0</v>
      </c>
      <c r="ND34" s="409"/>
      <c r="NE34" s="409"/>
      <c r="NF34" s="408">
        <f t="shared" si="121"/>
        <v>0</v>
      </c>
      <c r="NG34" s="409"/>
      <c r="NH34" s="409"/>
      <c r="NI34" s="408">
        <f t="shared" si="122"/>
        <v>0</v>
      </c>
      <c r="NJ34" s="409"/>
      <c r="NK34" s="409"/>
      <c r="NL34" s="410">
        <f t="shared" si="123"/>
        <v>0</v>
      </c>
      <c r="NM34" s="409"/>
      <c r="NN34" s="409"/>
      <c r="NO34" s="408">
        <f t="shared" si="124"/>
        <v>0</v>
      </c>
      <c r="NP34" s="409"/>
      <c r="NQ34" s="409"/>
      <c r="NR34" s="408">
        <f t="shared" si="125"/>
        <v>0</v>
      </c>
      <c r="NS34" s="409"/>
      <c r="NT34" s="409"/>
      <c r="NU34" s="408">
        <f t="shared" si="126"/>
        <v>0</v>
      </c>
      <c r="NV34" s="409"/>
      <c r="NW34" s="409"/>
      <c r="NX34" s="408">
        <f t="shared" si="127"/>
        <v>0</v>
      </c>
      <c r="NY34" s="409"/>
      <c r="NZ34" s="409"/>
      <c r="OA34" s="408">
        <f t="shared" si="128"/>
        <v>0</v>
      </c>
      <c r="OB34" s="409"/>
      <c r="OC34" s="409"/>
      <c r="OD34" s="408">
        <f t="shared" si="129"/>
        <v>0</v>
      </c>
      <c r="OE34" s="409"/>
      <c r="OF34" s="409"/>
      <c r="OG34" s="408">
        <f t="shared" si="130"/>
        <v>0</v>
      </c>
      <c r="OH34" s="409"/>
      <c r="OI34" s="409"/>
      <c r="OJ34" s="408">
        <f t="shared" si="131"/>
        <v>0</v>
      </c>
      <c r="OK34" s="409"/>
      <c r="OL34" s="409"/>
      <c r="OM34" s="408">
        <f t="shared" si="132"/>
        <v>0</v>
      </c>
      <c r="ON34" s="409"/>
      <c r="OO34" s="409"/>
      <c r="OP34" s="408">
        <f t="shared" si="133"/>
        <v>0</v>
      </c>
      <c r="OQ34" s="409"/>
      <c r="OR34" s="409"/>
      <c r="OS34" s="408">
        <f t="shared" si="134"/>
        <v>0</v>
      </c>
      <c r="OT34" s="409"/>
      <c r="OU34" s="409"/>
      <c r="OV34" s="408">
        <f t="shared" si="135"/>
        <v>0</v>
      </c>
      <c r="OW34" s="409"/>
      <c r="OX34" s="409"/>
      <c r="OY34" s="408">
        <f t="shared" si="136"/>
        <v>0</v>
      </c>
      <c r="OZ34" s="409"/>
      <c r="PA34" s="409"/>
      <c r="PB34" s="408">
        <f t="shared" si="137"/>
        <v>0</v>
      </c>
      <c r="PC34" s="409"/>
      <c r="PD34" s="409"/>
      <c r="PE34" s="408">
        <f t="shared" si="138"/>
        <v>0</v>
      </c>
      <c r="PF34" s="409"/>
      <c r="PG34" s="409"/>
      <c r="PH34" s="408">
        <f t="shared" si="139"/>
        <v>0</v>
      </c>
      <c r="PI34" s="409"/>
      <c r="PJ34" s="409"/>
      <c r="PK34" s="408">
        <f t="shared" si="140"/>
        <v>0</v>
      </c>
      <c r="PL34" s="409"/>
      <c r="PM34" s="409"/>
      <c r="PN34" s="408">
        <f t="shared" si="141"/>
        <v>0</v>
      </c>
      <c r="PO34" s="409"/>
      <c r="PP34" s="409"/>
      <c r="PQ34" s="408">
        <f t="shared" si="142"/>
        <v>0</v>
      </c>
      <c r="PR34" s="409"/>
      <c r="PS34" s="409"/>
      <c r="PT34" s="408">
        <f t="shared" si="143"/>
        <v>0</v>
      </c>
      <c r="PU34" s="409"/>
      <c r="PV34" s="409"/>
      <c r="PW34" s="408">
        <f t="shared" si="144"/>
        <v>0</v>
      </c>
      <c r="PX34" s="409"/>
      <c r="PY34" s="409"/>
      <c r="PZ34" s="408">
        <f t="shared" si="145"/>
        <v>0</v>
      </c>
      <c r="QA34" s="409"/>
      <c r="QB34" s="409"/>
      <c r="QC34" s="408">
        <f t="shared" si="146"/>
        <v>0</v>
      </c>
      <c r="QD34" s="409"/>
      <c r="QE34" s="409"/>
      <c r="QF34" s="408">
        <f t="shared" si="147"/>
        <v>0</v>
      </c>
      <c r="QG34" s="409"/>
      <c r="QH34" s="409"/>
      <c r="QI34" s="408">
        <f t="shared" si="148"/>
        <v>0</v>
      </c>
      <c r="QJ34" s="411">
        <f t="shared" si="149"/>
        <v>24.25</v>
      </c>
      <c r="QK34" s="412">
        <f t="shared" si="150"/>
        <v>0.89814814814814814</v>
      </c>
      <c r="QL34" s="402"/>
      <c r="QM34" s="411">
        <f t="shared" si="151"/>
        <v>15</v>
      </c>
      <c r="QN34" s="412">
        <f t="shared" si="152"/>
        <v>0.57692307692307687</v>
      </c>
      <c r="QO34" s="391"/>
      <c r="QP34" s="411">
        <f t="shared" si="153"/>
        <v>0</v>
      </c>
      <c r="QQ34" s="412">
        <f t="shared" si="154"/>
        <v>0</v>
      </c>
      <c r="QR34" s="391"/>
      <c r="QS34" s="411">
        <f t="shared" si="155"/>
        <v>39.25</v>
      </c>
      <c r="QT34" s="412">
        <f t="shared" si="156"/>
        <v>0.48456790123456789</v>
      </c>
    </row>
    <row r="35" spans="1:462" s="385" customFormat="1" hidden="1" x14ac:dyDescent="0.25">
      <c r="A35" s="403">
        <v>31</v>
      </c>
      <c r="B35" s="404" t="s">
        <v>471</v>
      </c>
      <c r="C35" s="405" t="s">
        <v>145</v>
      </c>
      <c r="D35" s="406">
        <v>5.5</v>
      </c>
      <c r="E35" s="407">
        <v>4.5</v>
      </c>
      <c r="F35" s="407"/>
      <c r="G35" s="406">
        <f>+D35+E35-F35</f>
        <v>10</v>
      </c>
      <c r="H35" s="407"/>
      <c r="I35" s="407"/>
      <c r="J35" s="406">
        <f>+G35+H35-I35</f>
        <v>10</v>
      </c>
      <c r="K35" s="407"/>
      <c r="L35" s="407"/>
      <c r="M35" s="406">
        <f>+J35+K35-L35</f>
        <v>10</v>
      </c>
      <c r="N35" s="407"/>
      <c r="O35" s="407"/>
      <c r="P35" s="406">
        <f>+M35+N35-O35</f>
        <v>10</v>
      </c>
      <c r="Q35" s="407"/>
      <c r="R35" s="407">
        <v>0.5</v>
      </c>
      <c r="S35" s="406">
        <f>+P35+Q35-R35</f>
        <v>9.5</v>
      </c>
      <c r="T35" s="407"/>
      <c r="U35" s="407"/>
      <c r="V35" s="406">
        <f t="shared" si="245"/>
        <v>9.5</v>
      </c>
      <c r="W35" s="407"/>
      <c r="X35" s="407"/>
      <c r="Y35" s="406">
        <f t="shared" si="246"/>
        <v>9.5</v>
      </c>
      <c r="Z35" s="407"/>
      <c r="AA35" s="407"/>
      <c r="AB35" s="406">
        <f t="shared" si="247"/>
        <v>9.5</v>
      </c>
      <c r="AC35" s="407"/>
      <c r="AD35" s="407">
        <v>0.5</v>
      </c>
      <c r="AE35" s="406">
        <f t="shared" si="248"/>
        <v>9</v>
      </c>
      <c r="AF35" s="407"/>
      <c r="AG35" s="407"/>
      <c r="AH35" s="406">
        <f t="shared" si="157"/>
        <v>9</v>
      </c>
      <c r="AI35" s="407"/>
      <c r="AJ35" s="407"/>
      <c r="AK35" s="406">
        <f t="shared" si="158"/>
        <v>9</v>
      </c>
      <c r="AL35" s="407"/>
      <c r="AM35" s="407">
        <v>0.5</v>
      </c>
      <c r="AN35" s="406">
        <f t="shared" si="159"/>
        <v>8.5</v>
      </c>
      <c r="AO35" s="407"/>
      <c r="AP35" s="407"/>
      <c r="AQ35" s="406">
        <f t="shared" si="160"/>
        <v>8.5</v>
      </c>
      <c r="AR35" s="407"/>
      <c r="AS35" s="407"/>
      <c r="AT35" s="406">
        <f t="shared" si="161"/>
        <v>8.5</v>
      </c>
      <c r="AU35" s="407"/>
      <c r="AV35" s="407"/>
      <c r="AW35" s="406">
        <f t="shared" si="162"/>
        <v>8.5</v>
      </c>
      <c r="AX35" s="407"/>
      <c r="AY35" s="407"/>
      <c r="AZ35" s="406">
        <f t="shared" si="163"/>
        <v>8.5</v>
      </c>
      <c r="BA35" s="407"/>
      <c r="BB35" s="407"/>
      <c r="BC35" s="406">
        <f t="shared" si="164"/>
        <v>8.5</v>
      </c>
      <c r="BD35" s="407"/>
      <c r="BE35" s="407"/>
      <c r="BF35" s="406">
        <f t="shared" si="165"/>
        <v>8.5</v>
      </c>
      <c r="BG35" s="407"/>
      <c r="BH35" s="407"/>
      <c r="BI35" s="406">
        <f t="shared" si="166"/>
        <v>8.5</v>
      </c>
      <c r="BJ35" s="407"/>
      <c r="BK35" s="407">
        <v>0.5</v>
      </c>
      <c r="BL35" s="406">
        <f t="shared" si="167"/>
        <v>8</v>
      </c>
      <c r="BM35" s="407"/>
      <c r="BN35" s="407"/>
      <c r="BO35" s="406">
        <f t="shared" si="168"/>
        <v>8</v>
      </c>
      <c r="BP35" s="407"/>
      <c r="BQ35" s="407"/>
      <c r="BR35" s="406">
        <f t="shared" si="169"/>
        <v>8</v>
      </c>
      <c r="BS35" s="407"/>
      <c r="BT35" s="407">
        <v>0.5</v>
      </c>
      <c r="BU35" s="406">
        <f t="shared" si="170"/>
        <v>7.5</v>
      </c>
      <c r="BV35" s="407"/>
      <c r="BW35" s="407">
        <v>1</v>
      </c>
      <c r="BX35" s="406">
        <f t="shared" si="171"/>
        <v>6.5</v>
      </c>
      <c r="BY35" s="407"/>
      <c r="BZ35" s="407"/>
      <c r="CA35" s="406">
        <f t="shared" si="172"/>
        <v>6.5</v>
      </c>
      <c r="CB35" s="407"/>
      <c r="CC35" s="407">
        <v>0.5</v>
      </c>
      <c r="CD35" s="406">
        <f t="shared" si="173"/>
        <v>6</v>
      </c>
      <c r="CE35" s="407"/>
      <c r="CF35" s="407">
        <v>0.5</v>
      </c>
      <c r="CG35" s="406">
        <f t="shared" si="174"/>
        <v>5.5</v>
      </c>
      <c r="CH35" s="407"/>
      <c r="CI35" s="407">
        <v>0.5</v>
      </c>
      <c r="CJ35" s="406">
        <f t="shared" si="175"/>
        <v>5</v>
      </c>
      <c r="CK35" s="407"/>
      <c r="CL35" s="407"/>
      <c r="CM35" s="406">
        <f t="shared" si="176"/>
        <v>5</v>
      </c>
      <c r="CN35" s="407"/>
      <c r="CO35" s="407"/>
      <c r="CP35" s="406">
        <f t="shared" si="177"/>
        <v>5</v>
      </c>
      <c r="CQ35" s="407"/>
      <c r="CR35" s="407"/>
      <c r="CS35" s="406">
        <f t="shared" si="178"/>
        <v>5</v>
      </c>
      <c r="CT35" s="407">
        <v>5</v>
      </c>
      <c r="CU35" s="407">
        <v>0.5</v>
      </c>
      <c r="CV35" s="406">
        <f t="shared" si="179"/>
        <v>9.5</v>
      </c>
      <c r="CW35" s="407"/>
      <c r="CX35" s="407"/>
      <c r="CY35" s="406">
        <f t="shared" si="180"/>
        <v>9.5</v>
      </c>
      <c r="CZ35" s="407"/>
      <c r="DA35" s="407">
        <v>0.5</v>
      </c>
      <c r="DB35" s="406">
        <f t="shared" si="181"/>
        <v>9</v>
      </c>
      <c r="DC35" s="407"/>
      <c r="DD35" s="407">
        <v>1</v>
      </c>
      <c r="DE35" s="406">
        <f t="shared" si="182"/>
        <v>8</v>
      </c>
      <c r="DF35" s="407"/>
      <c r="DG35" s="407"/>
      <c r="DH35" s="406">
        <f t="shared" si="183"/>
        <v>8</v>
      </c>
      <c r="DI35" s="407"/>
      <c r="DJ35" s="407"/>
      <c r="DK35" s="406">
        <f t="shared" si="184"/>
        <v>8</v>
      </c>
      <c r="DL35" s="407"/>
      <c r="DM35" s="407"/>
      <c r="DN35" s="406">
        <f t="shared" si="185"/>
        <v>8</v>
      </c>
      <c r="DO35" s="407"/>
      <c r="DP35" s="407">
        <v>1.5</v>
      </c>
      <c r="DQ35" s="406">
        <f t="shared" si="186"/>
        <v>6.5</v>
      </c>
      <c r="DR35" s="407"/>
      <c r="DS35" s="407"/>
      <c r="DT35" s="406">
        <f t="shared" si="187"/>
        <v>6.5</v>
      </c>
      <c r="DU35" s="407"/>
      <c r="DV35" s="407"/>
      <c r="DW35" s="406">
        <f t="shared" si="188"/>
        <v>6.5</v>
      </c>
      <c r="DX35" s="407"/>
      <c r="DY35" s="407"/>
      <c r="DZ35" s="406">
        <f t="shared" si="189"/>
        <v>6.5</v>
      </c>
      <c r="EA35" s="407"/>
      <c r="EB35" s="407">
        <v>0.5</v>
      </c>
      <c r="EC35" s="406">
        <f t="shared" si="190"/>
        <v>6</v>
      </c>
      <c r="ED35" s="407"/>
      <c r="EE35" s="407"/>
      <c r="EF35" s="406">
        <f t="shared" si="191"/>
        <v>6</v>
      </c>
      <c r="EG35" s="407"/>
      <c r="EH35" s="407"/>
      <c r="EI35" s="406">
        <f t="shared" si="192"/>
        <v>6</v>
      </c>
      <c r="EJ35" s="407"/>
      <c r="EK35" s="407">
        <v>1</v>
      </c>
      <c r="EL35" s="406">
        <f t="shared" si="193"/>
        <v>5</v>
      </c>
      <c r="EM35" s="407"/>
      <c r="EN35" s="407"/>
      <c r="EO35" s="406">
        <f t="shared" si="194"/>
        <v>5</v>
      </c>
      <c r="EP35" s="407"/>
      <c r="EQ35" s="407">
        <v>1</v>
      </c>
      <c r="ER35" s="406">
        <f t="shared" si="195"/>
        <v>4</v>
      </c>
      <c r="ES35" s="407"/>
      <c r="ET35" s="407"/>
      <c r="EU35" s="406">
        <f t="shared" si="196"/>
        <v>4</v>
      </c>
      <c r="EV35" s="407"/>
      <c r="EW35" s="407"/>
      <c r="EX35" s="406">
        <f t="shared" si="197"/>
        <v>4</v>
      </c>
      <c r="EY35" s="407"/>
      <c r="EZ35" s="407"/>
      <c r="FA35" s="406">
        <f t="shared" si="198"/>
        <v>4</v>
      </c>
      <c r="FB35" s="407"/>
      <c r="FC35" s="407"/>
      <c r="FD35" s="406">
        <f t="shared" si="199"/>
        <v>4</v>
      </c>
      <c r="FE35" s="407"/>
      <c r="FF35" s="407">
        <v>0.25</v>
      </c>
      <c r="FG35" s="406">
        <f t="shared" si="200"/>
        <v>3.75</v>
      </c>
      <c r="FH35" s="407"/>
      <c r="FI35" s="407"/>
      <c r="FJ35" s="406">
        <f t="shared" si="201"/>
        <v>3.75</v>
      </c>
      <c r="FK35" s="407"/>
      <c r="FL35" s="407"/>
      <c r="FM35" s="406">
        <f t="shared" si="202"/>
        <v>3.75</v>
      </c>
      <c r="FN35" s="407"/>
      <c r="FO35" s="407"/>
      <c r="FP35" s="406">
        <f t="shared" si="203"/>
        <v>3.75</v>
      </c>
      <c r="FQ35" s="407"/>
      <c r="FR35" s="407">
        <v>0.5</v>
      </c>
      <c r="FS35" s="406">
        <f t="shared" si="204"/>
        <v>3.25</v>
      </c>
      <c r="FT35" s="407"/>
      <c r="FU35" s="407">
        <v>0.5</v>
      </c>
      <c r="FV35" s="406">
        <f t="shared" si="205"/>
        <v>2.75</v>
      </c>
      <c r="FW35" s="407"/>
      <c r="FX35" s="407"/>
      <c r="FY35" s="406">
        <f t="shared" si="206"/>
        <v>2.75</v>
      </c>
      <c r="FZ35" s="407">
        <v>7.25</v>
      </c>
      <c r="GA35" s="407"/>
      <c r="GB35" s="406">
        <f t="shared" si="207"/>
        <v>10</v>
      </c>
      <c r="GC35" s="407"/>
      <c r="GD35" s="407">
        <v>0.5</v>
      </c>
      <c r="GE35" s="406">
        <f t="shared" si="208"/>
        <v>9.5</v>
      </c>
      <c r="GF35" s="407"/>
      <c r="GG35" s="407"/>
      <c r="GH35" s="406">
        <f t="shared" si="209"/>
        <v>9.5</v>
      </c>
      <c r="GI35" s="407"/>
      <c r="GJ35" s="407">
        <v>1</v>
      </c>
      <c r="GK35" s="406">
        <f t="shared" si="210"/>
        <v>8.5</v>
      </c>
      <c r="GL35" s="407"/>
      <c r="GM35" s="407">
        <v>0.5</v>
      </c>
      <c r="GN35" s="406">
        <f t="shared" si="211"/>
        <v>8</v>
      </c>
      <c r="GO35" s="407"/>
      <c r="GP35" s="407"/>
      <c r="GQ35" s="406">
        <f t="shared" si="212"/>
        <v>8</v>
      </c>
      <c r="GR35" s="407"/>
      <c r="GS35" s="407">
        <v>0.25</v>
      </c>
      <c r="GT35" s="406">
        <f t="shared" si="213"/>
        <v>7.75</v>
      </c>
      <c r="GU35" s="407"/>
      <c r="GV35" s="407">
        <v>0.75</v>
      </c>
      <c r="GW35" s="406">
        <f t="shared" si="214"/>
        <v>7</v>
      </c>
      <c r="GX35" s="407"/>
      <c r="GY35" s="407">
        <v>0.5</v>
      </c>
      <c r="GZ35" s="406">
        <f t="shared" si="215"/>
        <v>6.5</v>
      </c>
      <c r="HA35" s="407"/>
      <c r="HB35" s="407"/>
      <c r="HC35" s="406">
        <f t="shared" si="216"/>
        <v>6.5</v>
      </c>
      <c r="HD35" s="407"/>
      <c r="HE35" s="407">
        <v>0.75</v>
      </c>
      <c r="HF35" s="406">
        <f t="shared" si="217"/>
        <v>5.75</v>
      </c>
      <c r="HG35" s="407"/>
      <c r="HH35" s="407">
        <v>0.5</v>
      </c>
      <c r="HI35" s="406">
        <f t="shared" si="218"/>
        <v>5.25</v>
      </c>
      <c r="HJ35" s="407"/>
      <c r="HK35" s="407">
        <v>0.25</v>
      </c>
      <c r="HL35" s="406">
        <f t="shared" si="219"/>
        <v>5</v>
      </c>
      <c r="HM35" s="407"/>
      <c r="HN35" s="407">
        <v>0.75</v>
      </c>
      <c r="HO35" s="406">
        <f t="shared" si="220"/>
        <v>4.25</v>
      </c>
      <c r="HP35" s="407"/>
      <c r="HQ35" s="407"/>
      <c r="HR35" s="406">
        <f t="shared" si="221"/>
        <v>4.25</v>
      </c>
      <c r="HS35" s="407"/>
      <c r="HT35" s="407">
        <v>1.25</v>
      </c>
      <c r="HU35" s="406">
        <f t="shared" si="222"/>
        <v>3</v>
      </c>
      <c r="HV35" s="407"/>
      <c r="HW35" s="407">
        <v>1</v>
      </c>
      <c r="HX35" s="406">
        <f t="shared" si="223"/>
        <v>2</v>
      </c>
      <c r="HY35" s="407"/>
      <c r="HZ35" s="407">
        <v>0.5</v>
      </c>
      <c r="IA35" s="406">
        <f t="shared" si="224"/>
        <v>1.5</v>
      </c>
      <c r="IB35" s="407"/>
      <c r="IC35" s="407">
        <v>0.5</v>
      </c>
      <c r="ID35" s="406">
        <f t="shared" si="225"/>
        <v>1</v>
      </c>
      <c r="IE35" s="407"/>
      <c r="IF35" s="407"/>
      <c r="IG35" s="406">
        <f t="shared" si="226"/>
        <v>1</v>
      </c>
      <c r="IH35" s="407"/>
      <c r="II35" s="407"/>
      <c r="IJ35" s="406">
        <f t="shared" si="227"/>
        <v>1</v>
      </c>
      <c r="IK35" s="407"/>
      <c r="IL35" s="407">
        <v>1</v>
      </c>
      <c r="IM35" s="406">
        <f t="shared" si="228"/>
        <v>0</v>
      </c>
      <c r="IN35" s="407"/>
      <c r="IO35" s="407"/>
      <c r="IP35" s="406">
        <f t="shared" si="229"/>
        <v>0</v>
      </c>
      <c r="IQ35" s="407"/>
      <c r="IR35" s="407"/>
      <c r="IS35" s="406">
        <f t="shared" si="230"/>
        <v>0</v>
      </c>
      <c r="IT35" s="407"/>
      <c r="IU35" s="407"/>
      <c r="IV35" s="406">
        <f t="shared" si="231"/>
        <v>0</v>
      </c>
      <c r="IW35" s="407">
        <v>10</v>
      </c>
      <c r="IX35" s="407"/>
      <c r="IY35" s="406">
        <f t="shared" si="232"/>
        <v>10</v>
      </c>
      <c r="IZ35" s="407"/>
      <c r="JA35" s="407"/>
      <c r="JB35" s="406">
        <f t="shared" si="233"/>
        <v>10</v>
      </c>
      <c r="JC35" s="407"/>
      <c r="JD35" s="407"/>
      <c r="JE35" s="406">
        <f t="shared" si="234"/>
        <v>10</v>
      </c>
      <c r="JF35" s="407"/>
      <c r="JG35" s="407"/>
      <c r="JH35" s="406">
        <f t="shared" si="235"/>
        <v>10</v>
      </c>
      <c r="JI35" s="407"/>
      <c r="JJ35" s="407"/>
      <c r="JK35" s="406">
        <f t="shared" si="236"/>
        <v>10</v>
      </c>
      <c r="JL35" s="407"/>
      <c r="JM35" s="407"/>
      <c r="JN35" s="406">
        <f t="shared" si="237"/>
        <v>10</v>
      </c>
      <c r="JO35" s="407"/>
      <c r="JP35" s="407"/>
      <c r="JQ35" s="406">
        <f t="shared" si="238"/>
        <v>10</v>
      </c>
      <c r="JR35" s="407"/>
      <c r="JS35" s="407"/>
      <c r="JT35" s="406">
        <f t="shared" si="239"/>
        <v>10</v>
      </c>
      <c r="JU35" s="407"/>
      <c r="JV35" s="407"/>
      <c r="JW35" s="406">
        <f t="shared" si="91"/>
        <v>10</v>
      </c>
      <c r="JX35" s="407"/>
      <c r="JY35" s="407"/>
      <c r="JZ35" s="406">
        <f t="shared" si="92"/>
        <v>10</v>
      </c>
      <c r="KA35" s="407"/>
      <c r="KB35" s="407"/>
      <c r="KC35" s="406">
        <f t="shared" si="93"/>
        <v>10</v>
      </c>
      <c r="KD35" s="407"/>
      <c r="KE35" s="407"/>
      <c r="KF35" s="406">
        <f t="shared" si="94"/>
        <v>10</v>
      </c>
      <c r="KG35" s="407"/>
      <c r="KH35" s="407">
        <v>0.25</v>
      </c>
      <c r="KI35" s="406">
        <f t="shared" si="95"/>
        <v>9.75</v>
      </c>
      <c r="KJ35" s="407"/>
      <c r="KK35" s="407">
        <v>0.25</v>
      </c>
      <c r="KL35" s="406">
        <f t="shared" si="96"/>
        <v>9.5</v>
      </c>
      <c r="KM35" s="407"/>
      <c r="KN35" s="407"/>
      <c r="KO35" s="406">
        <f t="shared" si="97"/>
        <v>9.5</v>
      </c>
      <c r="KP35" s="407"/>
      <c r="KQ35" s="407"/>
      <c r="KR35" s="406">
        <f t="shared" si="98"/>
        <v>9.5</v>
      </c>
      <c r="KS35" s="407"/>
      <c r="KT35" s="407">
        <v>0.5</v>
      </c>
      <c r="KU35" s="406">
        <f t="shared" si="99"/>
        <v>9</v>
      </c>
      <c r="KV35" s="407"/>
      <c r="KW35" s="407"/>
      <c r="KX35" s="408">
        <f t="shared" si="100"/>
        <v>9</v>
      </c>
      <c r="KY35" s="409"/>
      <c r="KZ35" s="409"/>
      <c r="LA35" s="408">
        <f t="shared" si="101"/>
        <v>9</v>
      </c>
      <c r="LB35" s="409"/>
      <c r="LC35" s="409"/>
      <c r="LD35" s="408">
        <f t="shared" si="102"/>
        <v>9</v>
      </c>
      <c r="LE35" s="409"/>
      <c r="LF35" s="409"/>
      <c r="LG35" s="408">
        <f t="shared" si="103"/>
        <v>9</v>
      </c>
      <c r="LH35" s="409"/>
      <c r="LI35" s="409"/>
      <c r="LJ35" s="408">
        <f t="shared" si="105"/>
        <v>9</v>
      </c>
      <c r="LK35" s="409"/>
      <c r="LL35" s="409"/>
      <c r="LM35" s="408">
        <f t="shared" si="106"/>
        <v>9</v>
      </c>
      <c r="LN35" s="409"/>
      <c r="LO35" s="409"/>
      <c r="LP35" s="408">
        <f t="shared" si="107"/>
        <v>9</v>
      </c>
      <c r="LQ35" s="409"/>
      <c r="LR35" s="409">
        <v>0.25</v>
      </c>
      <c r="LS35" s="408">
        <f t="shared" si="108"/>
        <v>8.75</v>
      </c>
      <c r="LT35" s="409"/>
      <c r="LU35" s="409">
        <v>0.25</v>
      </c>
      <c r="LV35" s="408">
        <f t="shared" si="109"/>
        <v>8.5</v>
      </c>
      <c r="LW35" s="409"/>
      <c r="LX35" s="409"/>
      <c r="LY35" s="408">
        <f t="shared" si="110"/>
        <v>8.5</v>
      </c>
      <c r="LZ35" s="409"/>
      <c r="MA35" s="409">
        <v>0.25</v>
      </c>
      <c r="MB35" s="408">
        <f t="shared" si="111"/>
        <v>8.25</v>
      </c>
      <c r="MC35" s="409"/>
      <c r="MD35" s="409"/>
      <c r="ME35" s="408">
        <f t="shared" si="112"/>
        <v>8.25</v>
      </c>
      <c r="MF35" s="409">
        <v>1.75</v>
      </c>
      <c r="MG35" s="409">
        <v>0.25</v>
      </c>
      <c r="MH35" s="408">
        <f t="shared" si="113"/>
        <v>9.75</v>
      </c>
      <c r="MI35" s="409"/>
      <c r="MJ35" s="409"/>
      <c r="MK35" s="408">
        <f t="shared" si="114"/>
        <v>9.75</v>
      </c>
      <c r="ML35" s="409"/>
      <c r="MM35" s="409"/>
      <c r="MN35" s="408">
        <f t="shared" si="115"/>
        <v>9.75</v>
      </c>
      <c r="MO35" s="409"/>
      <c r="MP35" s="409"/>
      <c r="MQ35" s="408">
        <f t="shared" si="116"/>
        <v>9.75</v>
      </c>
      <c r="MR35" s="409"/>
      <c r="MS35" s="409">
        <v>0.5</v>
      </c>
      <c r="MT35" s="408">
        <f t="shared" si="117"/>
        <v>9.25</v>
      </c>
      <c r="MU35" s="409"/>
      <c r="MV35" s="409"/>
      <c r="MW35" s="408">
        <f t="shared" si="118"/>
        <v>9.25</v>
      </c>
      <c r="MX35" s="409"/>
      <c r="MY35" s="409"/>
      <c r="MZ35" s="408">
        <f t="shared" si="119"/>
        <v>9.25</v>
      </c>
      <c r="NA35" s="409"/>
      <c r="NB35" s="409">
        <v>0.25</v>
      </c>
      <c r="NC35" s="408">
        <f t="shared" si="120"/>
        <v>9</v>
      </c>
      <c r="ND35" s="409"/>
      <c r="NE35" s="409">
        <v>0.5</v>
      </c>
      <c r="NF35" s="408">
        <f t="shared" si="121"/>
        <v>8.5</v>
      </c>
      <c r="NG35" s="409"/>
      <c r="NH35" s="409"/>
      <c r="NI35" s="408">
        <f t="shared" si="122"/>
        <v>8.5</v>
      </c>
      <c r="NJ35" s="409"/>
      <c r="NK35" s="409">
        <v>0.25</v>
      </c>
      <c r="NL35" s="410">
        <f t="shared" si="123"/>
        <v>8.25</v>
      </c>
      <c r="NM35" s="409"/>
      <c r="NN35" s="409"/>
      <c r="NO35" s="408">
        <f t="shared" si="124"/>
        <v>8.25</v>
      </c>
      <c r="NP35" s="409"/>
      <c r="NQ35" s="409"/>
      <c r="NR35" s="408">
        <f t="shared" si="125"/>
        <v>8.25</v>
      </c>
      <c r="NS35" s="409"/>
      <c r="NT35" s="409">
        <v>0.75</v>
      </c>
      <c r="NU35" s="408">
        <f t="shared" si="126"/>
        <v>7.5</v>
      </c>
      <c r="NV35" s="409"/>
      <c r="NW35" s="409"/>
      <c r="NX35" s="408">
        <f t="shared" si="127"/>
        <v>7.5</v>
      </c>
      <c r="NY35" s="409"/>
      <c r="NZ35" s="409">
        <v>0.5</v>
      </c>
      <c r="OA35" s="408">
        <f t="shared" si="128"/>
        <v>7</v>
      </c>
      <c r="OB35" s="409"/>
      <c r="OC35" s="409"/>
      <c r="OD35" s="408">
        <f t="shared" si="129"/>
        <v>7</v>
      </c>
      <c r="OE35" s="409"/>
      <c r="OF35" s="409"/>
      <c r="OG35" s="408">
        <f t="shared" si="130"/>
        <v>7</v>
      </c>
      <c r="OH35" s="409"/>
      <c r="OI35" s="409"/>
      <c r="OJ35" s="408">
        <f t="shared" si="131"/>
        <v>7</v>
      </c>
      <c r="OK35" s="409"/>
      <c r="OL35" s="409">
        <v>0.5</v>
      </c>
      <c r="OM35" s="408">
        <f t="shared" si="132"/>
        <v>6.5</v>
      </c>
      <c r="ON35" s="409"/>
      <c r="OO35" s="409">
        <v>0.5</v>
      </c>
      <c r="OP35" s="408">
        <f t="shared" si="133"/>
        <v>6</v>
      </c>
      <c r="OQ35" s="409"/>
      <c r="OR35" s="409">
        <v>0.5</v>
      </c>
      <c r="OS35" s="408">
        <f t="shared" si="134"/>
        <v>5.5</v>
      </c>
      <c r="OT35" s="409"/>
      <c r="OU35" s="409">
        <v>0.25</v>
      </c>
      <c r="OV35" s="408">
        <f t="shared" si="135"/>
        <v>5.25</v>
      </c>
      <c r="OW35" s="409"/>
      <c r="OX35" s="409"/>
      <c r="OY35" s="408">
        <f t="shared" si="136"/>
        <v>5.25</v>
      </c>
      <c r="OZ35" s="409"/>
      <c r="PA35" s="409"/>
      <c r="PB35" s="408">
        <f t="shared" si="137"/>
        <v>5.25</v>
      </c>
      <c r="PC35" s="409"/>
      <c r="PD35" s="409">
        <v>0.25</v>
      </c>
      <c r="PE35" s="408">
        <f t="shared" si="138"/>
        <v>5</v>
      </c>
      <c r="PF35" s="409"/>
      <c r="PG35" s="409">
        <v>0.5</v>
      </c>
      <c r="PH35" s="408">
        <f t="shared" si="139"/>
        <v>4.5</v>
      </c>
      <c r="PI35" s="409"/>
      <c r="PJ35" s="409">
        <v>0.25</v>
      </c>
      <c r="PK35" s="408">
        <f t="shared" si="140"/>
        <v>4.25</v>
      </c>
      <c r="PL35" s="409">
        <v>5.75</v>
      </c>
      <c r="PM35" s="409"/>
      <c r="PN35" s="408">
        <f t="shared" si="141"/>
        <v>10</v>
      </c>
      <c r="PO35" s="409"/>
      <c r="PP35" s="409"/>
      <c r="PQ35" s="408">
        <f t="shared" si="142"/>
        <v>10</v>
      </c>
      <c r="PR35" s="409"/>
      <c r="PS35" s="409"/>
      <c r="PT35" s="408">
        <f t="shared" si="143"/>
        <v>10</v>
      </c>
      <c r="PU35" s="409"/>
      <c r="PV35" s="409">
        <v>0.5</v>
      </c>
      <c r="PW35" s="408">
        <f t="shared" si="144"/>
        <v>9.5</v>
      </c>
      <c r="PX35" s="409"/>
      <c r="PY35" s="409"/>
      <c r="PZ35" s="408">
        <f t="shared" si="145"/>
        <v>9.5</v>
      </c>
      <c r="QA35" s="409"/>
      <c r="QB35" s="409"/>
      <c r="QC35" s="408">
        <f t="shared" si="146"/>
        <v>9.5</v>
      </c>
      <c r="QD35" s="409"/>
      <c r="QE35" s="409">
        <v>0.5</v>
      </c>
      <c r="QF35" s="408">
        <f t="shared" si="147"/>
        <v>9</v>
      </c>
      <c r="QG35" s="409"/>
      <c r="QH35" s="409"/>
      <c r="QI35" s="408">
        <f t="shared" si="148"/>
        <v>9</v>
      </c>
      <c r="QJ35" s="411">
        <f t="shared" si="149"/>
        <v>6.75</v>
      </c>
      <c r="QK35" s="412">
        <f t="shared" si="150"/>
        <v>0.25</v>
      </c>
      <c r="QL35" s="402"/>
      <c r="QM35" s="411">
        <f t="shared" si="151"/>
        <v>8.5</v>
      </c>
      <c r="QN35" s="412">
        <f t="shared" si="152"/>
        <v>0.32692307692307693</v>
      </c>
      <c r="QO35" s="391"/>
      <c r="QP35" s="411">
        <f t="shared" si="153"/>
        <v>2</v>
      </c>
      <c r="QQ35" s="412">
        <f t="shared" si="154"/>
        <v>7.1428571428571425E-2</v>
      </c>
      <c r="QR35" s="391"/>
      <c r="QS35" s="411">
        <f t="shared" si="155"/>
        <v>17.25</v>
      </c>
      <c r="QT35" s="412">
        <f t="shared" si="156"/>
        <v>0.21296296296296297</v>
      </c>
    </row>
    <row r="36" spans="1:462" s="385" customFormat="1" hidden="1" x14ac:dyDescent="0.25">
      <c r="A36" s="403">
        <v>32</v>
      </c>
      <c r="B36" s="404" t="s">
        <v>472</v>
      </c>
      <c r="C36" s="405" t="s">
        <v>145</v>
      </c>
      <c r="D36" s="406"/>
      <c r="E36" s="407"/>
      <c r="F36" s="407"/>
      <c r="G36" s="406"/>
      <c r="H36" s="407"/>
      <c r="I36" s="407"/>
      <c r="J36" s="406"/>
      <c r="K36" s="407"/>
      <c r="L36" s="407"/>
      <c r="M36" s="406"/>
      <c r="N36" s="407"/>
      <c r="O36" s="407"/>
      <c r="P36" s="406"/>
      <c r="Q36" s="407"/>
      <c r="R36" s="407"/>
      <c r="S36" s="406"/>
      <c r="T36" s="407"/>
      <c r="U36" s="407"/>
      <c r="V36" s="406"/>
      <c r="W36" s="407"/>
      <c r="X36" s="407"/>
      <c r="Y36" s="406"/>
      <c r="Z36" s="407"/>
      <c r="AA36" s="407"/>
      <c r="AB36" s="406"/>
      <c r="AC36" s="407"/>
      <c r="AD36" s="407"/>
      <c r="AE36" s="406"/>
      <c r="AF36" s="407"/>
      <c r="AG36" s="407"/>
      <c r="AH36" s="406"/>
      <c r="AI36" s="407"/>
      <c r="AJ36" s="407"/>
      <c r="AK36" s="406"/>
      <c r="AL36" s="407"/>
      <c r="AM36" s="407"/>
      <c r="AN36" s="406"/>
      <c r="AO36" s="407"/>
      <c r="AP36" s="407"/>
      <c r="AQ36" s="406"/>
      <c r="AR36" s="407"/>
      <c r="AS36" s="407"/>
      <c r="AT36" s="406"/>
      <c r="AU36" s="407"/>
      <c r="AV36" s="407"/>
      <c r="AW36" s="406"/>
      <c r="AX36" s="407"/>
      <c r="AY36" s="407"/>
      <c r="AZ36" s="406"/>
      <c r="BA36" s="407"/>
      <c r="BB36" s="407"/>
      <c r="BC36" s="406"/>
      <c r="BD36" s="407"/>
      <c r="BE36" s="407"/>
      <c r="BF36" s="406"/>
      <c r="BG36" s="407"/>
      <c r="BH36" s="407"/>
      <c r="BI36" s="406"/>
      <c r="BJ36" s="407"/>
      <c r="BK36" s="407"/>
      <c r="BL36" s="406"/>
      <c r="BM36" s="407"/>
      <c r="BN36" s="407"/>
      <c r="BO36" s="406"/>
      <c r="BP36" s="407"/>
      <c r="BQ36" s="407"/>
      <c r="BR36" s="406"/>
      <c r="BS36" s="407"/>
      <c r="BT36" s="407"/>
      <c r="BU36" s="406"/>
      <c r="BV36" s="407"/>
      <c r="BW36" s="407"/>
      <c r="BX36" s="406"/>
      <c r="BY36" s="407"/>
      <c r="BZ36" s="407"/>
      <c r="CA36" s="406"/>
      <c r="CB36" s="407"/>
      <c r="CC36" s="407"/>
      <c r="CD36" s="406"/>
      <c r="CE36" s="407"/>
      <c r="CF36" s="407"/>
      <c r="CG36" s="406"/>
      <c r="CH36" s="407"/>
      <c r="CI36" s="407"/>
      <c r="CJ36" s="406"/>
      <c r="CK36" s="407"/>
      <c r="CL36" s="407"/>
      <c r="CM36" s="406"/>
      <c r="CN36" s="407"/>
      <c r="CO36" s="407"/>
      <c r="CP36" s="406"/>
      <c r="CQ36" s="407"/>
      <c r="CR36" s="407"/>
      <c r="CS36" s="406"/>
      <c r="CT36" s="407"/>
      <c r="CU36" s="407"/>
      <c r="CV36" s="406"/>
      <c r="CW36" s="407"/>
      <c r="CX36" s="407"/>
      <c r="CY36" s="406"/>
      <c r="CZ36" s="407"/>
      <c r="DA36" s="407"/>
      <c r="DB36" s="406"/>
      <c r="DC36" s="407"/>
      <c r="DD36" s="407"/>
      <c r="DE36" s="406"/>
      <c r="DF36" s="407"/>
      <c r="DG36" s="407"/>
      <c r="DH36" s="406"/>
      <c r="DI36" s="407"/>
      <c r="DJ36" s="407"/>
      <c r="DK36" s="406"/>
      <c r="DL36" s="407"/>
      <c r="DM36" s="407"/>
      <c r="DN36" s="406"/>
      <c r="DO36" s="407"/>
      <c r="DP36" s="407"/>
      <c r="DQ36" s="406"/>
      <c r="DR36" s="407"/>
      <c r="DS36" s="407"/>
      <c r="DT36" s="406"/>
      <c r="DU36" s="407"/>
      <c r="DV36" s="407"/>
      <c r="DW36" s="406"/>
      <c r="DX36" s="407"/>
      <c r="DY36" s="407"/>
      <c r="DZ36" s="406"/>
      <c r="EA36" s="407"/>
      <c r="EB36" s="407"/>
      <c r="EC36" s="406"/>
      <c r="ED36" s="407"/>
      <c r="EE36" s="407"/>
      <c r="EF36" s="406"/>
      <c r="EG36" s="407"/>
      <c r="EH36" s="407"/>
      <c r="EI36" s="406"/>
      <c r="EJ36" s="407"/>
      <c r="EK36" s="407"/>
      <c r="EL36" s="406"/>
      <c r="EM36" s="407"/>
      <c r="EN36" s="407"/>
      <c r="EO36" s="406"/>
      <c r="EP36" s="407"/>
      <c r="EQ36" s="407"/>
      <c r="ER36" s="406"/>
      <c r="ES36" s="407"/>
      <c r="ET36" s="407"/>
      <c r="EU36" s="406"/>
      <c r="EV36" s="407"/>
      <c r="EW36" s="407"/>
      <c r="EX36" s="406"/>
      <c r="EY36" s="407"/>
      <c r="EZ36" s="407"/>
      <c r="FA36" s="406"/>
      <c r="FB36" s="407"/>
      <c r="FC36" s="407"/>
      <c r="FD36" s="406"/>
      <c r="FE36" s="407"/>
      <c r="FF36" s="407"/>
      <c r="FG36" s="406"/>
      <c r="FH36" s="407"/>
      <c r="FI36" s="407"/>
      <c r="FJ36" s="406"/>
      <c r="FK36" s="407"/>
      <c r="FL36" s="407"/>
      <c r="FM36" s="406"/>
      <c r="FN36" s="407"/>
      <c r="FO36" s="407"/>
      <c r="FP36" s="406"/>
      <c r="FQ36" s="407"/>
      <c r="FR36" s="407"/>
      <c r="FS36" s="406"/>
      <c r="FT36" s="407"/>
      <c r="FU36" s="407"/>
      <c r="FV36" s="406"/>
      <c r="FW36" s="407"/>
      <c r="FX36" s="407"/>
      <c r="FY36" s="406"/>
      <c r="FZ36" s="407"/>
      <c r="GA36" s="407"/>
      <c r="GB36" s="406"/>
      <c r="GC36" s="407"/>
      <c r="GD36" s="407"/>
      <c r="GE36" s="406"/>
      <c r="GF36" s="407"/>
      <c r="GG36" s="407"/>
      <c r="GH36" s="406"/>
      <c r="GI36" s="407"/>
      <c r="GJ36" s="407"/>
      <c r="GK36" s="406"/>
      <c r="GL36" s="407"/>
      <c r="GM36" s="407"/>
      <c r="GN36" s="406"/>
      <c r="GO36" s="407"/>
      <c r="GP36" s="407"/>
      <c r="GQ36" s="406"/>
      <c r="GR36" s="407"/>
      <c r="GS36" s="407"/>
      <c r="GT36" s="406"/>
      <c r="GU36" s="407"/>
      <c r="GV36" s="407"/>
      <c r="GW36" s="406"/>
      <c r="GX36" s="407"/>
      <c r="GY36" s="407"/>
      <c r="GZ36" s="406"/>
      <c r="HA36" s="407"/>
      <c r="HB36" s="407"/>
      <c r="HC36" s="406"/>
      <c r="HD36" s="407"/>
      <c r="HE36" s="407"/>
      <c r="HF36" s="406"/>
      <c r="HG36" s="407"/>
      <c r="HH36" s="407"/>
      <c r="HI36" s="406"/>
      <c r="HJ36" s="407"/>
      <c r="HK36" s="407"/>
      <c r="HL36" s="406">
        <v>0</v>
      </c>
      <c r="HM36" s="407">
        <v>10</v>
      </c>
      <c r="HN36" s="407">
        <v>0.75</v>
      </c>
      <c r="HO36" s="406">
        <f t="shared" si="220"/>
        <v>9.25</v>
      </c>
      <c r="HP36" s="407"/>
      <c r="HQ36" s="407">
        <v>1.75</v>
      </c>
      <c r="HR36" s="406">
        <f t="shared" si="221"/>
        <v>7.5</v>
      </c>
      <c r="HS36" s="407"/>
      <c r="HT36" s="407">
        <v>0.5</v>
      </c>
      <c r="HU36" s="406">
        <f t="shared" si="222"/>
        <v>7</v>
      </c>
      <c r="HV36" s="407"/>
      <c r="HW36" s="407"/>
      <c r="HX36" s="406">
        <f t="shared" si="223"/>
        <v>7</v>
      </c>
      <c r="HY36" s="407"/>
      <c r="HZ36" s="407"/>
      <c r="IA36" s="406">
        <f t="shared" si="224"/>
        <v>7</v>
      </c>
      <c r="IB36" s="407"/>
      <c r="IC36" s="407"/>
      <c r="ID36" s="406">
        <f t="shared" si="225"/>
        <v>7</v>
      </c>
      <c r="IE36" s="407"/>
      <c r="IF36" s="407">
        <v>0.5</v>
      </c>
      <c r="IG36" s="406">
        <f t="shared" si="226"/>
        <v>6.5</v>
      </c>
      <c r="IH36" s="407"/>
      <c r="II36" s="407">
        <v>0.25</v>
      </c>
      <c r="IJ36" s="406">
        <f t="shared" si="227"/>
        <v>6.25</v>
      </c>
      <c r="IK36" s="407"/>
      <c r="IL36" s="407"/>
      <c r="IM36" s="406">
        <f t="shared" si="228"/>
        <v>6.25</v>
      </c>
      <c r="IN36" s="407"/>
      <c r="IO36" s="407">
        <v>0.5</v>
      </c>
      <c r="IP36" s="406">
        <f t="shared" si="229"/>
        <v>5.75</v>
      </c>
      <c r="IQ36" s="407"/>
      <c r="IR36" s="407"/>
      <c r="IS36" s="406">
        <f t="shared" si="230"/>
        <v>5.75</v>
      </c>
      <c r="IT36" s="407"/>
      <c r="IU36" s="407">
        <v>0.25</v>
      </c>
      <c r="IV36" s="406">
        <f t="shared" si="231"/>
        <v>5.5</v>
      </c>
      <c r="IW36" s="407"/>
      <c r="IX36" s="407">
        <v>0.75</v>
      </c>
      <c r="IY36" s="406">
        <f t="shared" si="232"/>
        <v>4.75</v>
      </c>
      <c r="IZ36" s="407"/>
      <c r="JA36" s="407">
        <v>0.75</v>
      </c>
      <c r="JB36" s="406">
        <f t="shared" si="233"/>
        <v>4</v>
      </c>
      <c r="JC36" s="407"/>
      <c r="JD36" s="407">
        <v>0.75</v>
      </c>
      <c r="JE36" s="406">
        <f t="shared" si="234"/>
        <v>3.25</v>
      </c>
      <c r="JF36" s="407"/>
      <c r="JG36" s="407">
        <v>0.25</v>
      </c>
      <c r="JH36" s="406">
        <f t="shared" si="235"/>
        <v>3</v>
      </c>
      <c r="JI36" s="407"/>
      <c r="JJ36" s="407">
        <v>0.5</v>
      </c>
      <c r="JK36" s="406">
        <f t="shared" si="236"/>
        <v>2.5</v>
      </c>
      <c r="JL36" s="407"/>
      <c r="JM36" s="407">
        <v>0.25</v>
      </c>
      <c r="JN36" s="406">
        <f t="shared" si="237"/>
        <v>2.25</v>
      </c>
      <c r="JO36" s="407"/>
      <c r="JP36" s="407">
        <v>1</v>
      </c>
      <c r="JQ36" s="406">
        <f t="shared" si="238"/>
        <v>1.25</v>
      </c>
      <c r="JR36" s="407"/>
      <c r="JS36" s="407">
        <v>0.5</v>
      </c>
      <c r="JT36" s="406">
        <f t="shared" si="239"/>
        <v>0.75</v>
      </c>
      <c r="JU36" s="407"/>
      <c r="JV36" s="407">
        <v>0.5</v>
      </c>
      <c r="JW36" s="406">
        <f t="shared" si="91"/>
        <v>0.25</v>
      </c>
      <c r="JX36" s="407"/>
      <c r="JY36" s="407">
        <v>0.25</v>
      </c>
      <c r="JZ36" s="406">
        <f t="shared" si="92"/>
        <v>0</v>
      </c>
      <c r="KA36" s="407"/>
      <c r="KB36" s="407"/>
      <c r="KC36" s="406">
        <f t="shared" si="93"/>
        <v>0</v>
      </c>
      <c r="KD36" s="407"/>
      <c r="KE36" s="407"/>
      <c r="KF36" s="406">
        <f t="shared" si="94"/>
        <v>0</v>
      </c>
      <c r="KG36" s="407"/>
      <c r="KH36" s="407"/>
      <c r="KI36" s="406">
        <f t="shared" si="95"/>
        <v>0</v>
      </c>
      <c r="KJ36" s="407"/>
      <c r="KK36" s="407"/>
      <c r="KL36" s="406">
        <f t="shared" si="96"/>
        <v>0</v>
      </c>
      <c r="KM36" s="407"/>
      <c r="KN36" s="407"/>
      <c r="KO36" s="406">
        <f t="shared" si="97"/>
        <v>0</v>
      </c>
      <c r="KP36" s="407"/>
      <c r="KQ36" s="407"/>
      <c r="KR36" s="406">
        <f t="shared" si="98"/>
        <v>0</v>
      </c>
      <c r="KS36" s="407"/>
      <c r="KT36" s="407"/>
      <c r="KU36" s="406">
        <f t="shared" si="99"/>
        <v>0</v>
      </c>
      <c r="KV36" s="407"/>
      <c r="KW36" s="407"/>
      <c r="KX36" s="408">
        <f t="shared" si="100"/>
        <v>0</v>
      </c>
      <c r="KY36" s="409"/>
      <c r="KZ36" s="409"/>
      <c r="LA36" s="408">
        <f t="shared" si="101"/>
        <v>0</v>
      </c>
      <c r="LB36" s="409"/>
      <c r="LC36" s="409"/>
      <c r="LD36" s="408">
        <f t="shared" si="102"/>
        <v>0</v>
      </c>
      <c r="LE36" s="409"/>
      <c r="LF36" s="409"/>
      <c r="LG36" s="408">
        <f t="shared" si="103"/>
        <v>0</v>
      </c>
      <c r="LH36" s="409"/>
      <c r="LI36" s="409"/>
      <c r="LJ36" s="408">
        <f t="shared" si="105"/>
        <v>0</v>
      </c>
      <c r="LK36" s="409"/>
      <c r="LL36" s="409"/>
      <c r="LM36" s="408">
        <f t="shared" si="106"/>
        <v>0</v>
      </c>
      <c r="LN36" s="409"/>
      <c r="LO36" s="409"/>
      <c r="LP36" s="408">
        <f t="shared" si="107"/>
        <v>0</v>
      </c>
      <c r="LQ36" s="409"/>
      <c r="LR36" s="409"/>
      <c r="LS36" s="408">
        <f t="shared" si="108"/>
        <v>0</v>
      </c>
      <c r="LT36" s="409"/>
      <c r="LU36" s="409"/>
      <c r="LV36" s="408">
        <f t="shared" si="109"/>
        <v>0</v>
      </c>
      <c r="LW36" s="409"/>
      <c r="LX36" s="409"/>
      <c r="LY36" s="408">
        <f t="shared" si="110"/>
        <v>0</v>
      </c>
      <c r="LZ36" s="409"/>
      <c r="MA36" s="409"/>
      <c r="MB36" s="408">
        <f t="shared" si="111"/>
        <v>0</v>
      </c>
      <c r="MC36" s="409"/>
      <c r="MD36" s="409"/>
      <c r="ME36" s="408">
        <f t="shared" si="112"/>
        <v>0</v>
      </c>
      <c r="MF36" s="409"/>
      <c r="MG36" s="409"/>
      <c r="MH36" s="408">
        <f t="shared" si="113"/>
        <v>0</v>
      </c>
      <c r="MI36" s="409"/>
      <c r="MJ36" s="409"/>
      <c r="MK36" s="408">
        <f t="shared" si="114"/>
        <v>0</v>
      </c>
      <c r="ML36" s="409"/>
      <c r="MM36" s="409"/>
      <c r="MN36" s="408">
        <f t="shared" si="115"/>
        <v>0</v>
      </c>
      <c r="MO36" s="409"/>
      <c r="MP36" s="409"/>
      <c r="MQ36" s="408">
        <f t="shared" si="116"/>
        <v>0</v>
      </c>
      <c r="MR36" s="409"/>
      <c r="MS36" s="409"/>
      <c r="MT36" s="408">
        <f t="shared" si="117"/>
        <v>0</v>
      </c>
      <c r="MU36" s="409"/>
      <c r="MV36" s="409"/>
      <c r="MW36" s="408">
        <f t="shared" si="118"/>
        <v>0</v>
      </c>
      <c r="MX36" s="409"/>
      <c r="MY36" s="409"/>
      <c r="MZ36" s="408">
        <f t="shared" si="119"/>
        <v>0</v>
      </c>
      <c r="NA36" s="409"/>
      <c r="NB36" s="409"/>
      <c r="NC36" s="408">
        <f t="shared" si="120"/>
        <v>0</v>
      </c>
      <c r="ND36" s="409"/>
      <c r="NE36" s="409"/>
      <c r="NF36" s="408">
        <f t="shared" si="121"/>
        <v>0</v>
      </c>
      <c r="NG36" s="409"/>
      <c r="NH36" s="409"/>
      <c r="NI36" s="408">
        <f t="shared" si="122"/>
        <v>0</v>
      </c>
      <c r="NJ36" s="409"/>
      <c r="NK36" s="409"/>
      <c r="NL36" s="410">
        <f t="shared" si="123"/>
        <v>0</v>
      </c>
      <c r="NM36" s="409"/>
      <c r="NN36" s="409"/>
      <c r="NO36" s="408">
        <f t="shared" si="124"/>
        <v>0</v>
      </c>
      <c r="NP36" s="409"/>
      <c r="NQ36" s="409"/>
      <c r="NR36" s="408">
        <f t="shared" si="125"/>
        <v>0</v>
      </c>
      <c r="NS36" s="409"/>
      <c r="NT36" s="409"/>
      <c r="NU36" s="408">
        <f t="shared" si="126"/>
        <v>0</v>
      </c>
      <c r="NV36" s="409"/>
      <c r="NW36" s="409"/>
      <c r="NX36" s="408">
        <f t="shared" si="127"/>
        <v>0</v>
      </c>
      <c r="NY36" s="409"/>
      <c r="NZ36" s="409"/>
      <c r="OA36" s="408">
        <f t="shared" si="128"/>
        <v>0</v>
      </c>
      <c r="OB36" s="409"/>
      <c r="OC36" s="409"/>
      <c r="OD36" s="408">
        <f t="shared" si="129"/>
        <v>0</v>
      </c>
      <c r="OE36" s="409"/>
      <c r="OF36" s="409"/>
      <c r="OG36" s="408">
        <f t="shared" si="130"/>
        <v>0</v>
      </c>
      <c r="OH36" s="409"/>
      <c r="OI36" s="409"/>
      <c r="OJ36" s="408">
        <f t="shared" si="131"/>
        <v>0</v>
      </c>
      <c r="OK36" s="409"/>
      <c r="OL36" s="409"/>
      <c r="OM36" s="408">
        <f t="shared" si="132"/>
        <v>0</v>
      </c>
      <c r="ON36" s="409"/>
      <c r="OO36" s="409"/>
      <c r="OP36" s="408">
        <f t="shared" si="133"/>
        <v>0</v>
      </c>
      <c r="OQ36" s="409"/>
      <c r="OR36" s="409"/>
      <c r="OS36" s="408">
        <f t="shared" si="134"/>
        <v>0</v>
      </c>
      <c r="OT36" s="409"/>
      <c r="OU36" s="409"/>
      <c r="OV36" s="408">
        <f t="shared" si="135"/>
        <v>0</v>
      </c>
      <c r="OW36" s="409"/>
      <c r="OX36" s="409"/>
      <c r="OY36" s="408">
        <f t="shared" si="136"/>
        <v>0</v>
      </c>
      <c r="OZ36" s="409"/>
      <c r="PA36" s="409"/>
      <c r="PB36" s="408">
        <f t="shared" si="137"/>
        <v>0</v>
      </c>
      <c r="PC36" s="409"/>
      <c r="PD36" s="409"/>
      <c r="PE36" s="408">
        <f t="shared" si="138"/>
        <v>0</v>
      </c>
      <c r="PF36" s="409"/>
      <c r="PG36" s="409"/>
      <c r="PH36" s="408">
        <f t="shared" si="139"/>
        <v>0</v>
      </c>
      <c r="PI36" s="409"/>
      <c r="PJ36" s="409"/>
      <c r="PK36" s="408">
        <f t="shared" si="140"/>
        <v>0</v>
      </c>
      <c r="PL36" s="409"/>
      <c r="PM36" s="409"/>
      <c r="PN36" s="408">
        <f t="shared" si="141"/>
        <v>0</v>
      </c>
      <c r="PO36" s="409"/>
      <c r="PP36" s="409"/>
      <c r="PQ36" s="408">
        <f t="shared" si="142"/>
        <v>0</v>
      </c>
      <c r="PR36" s="409"/>
      <c r="PS36" s="409"/>
      <c r="PT36" s="408">
        <f t="shared" si="143"/>
        <v>0</v>
      </c>
      <c r="PU36" s="409"/>
      <c r="PV36" s="409"/>
      <c r="PW36" s="408">
        <f t="shared" si="144"/>
        <v>0</v>
      </c>
      <c r="PX36" s="409"/>
      <c r="PY36" s="409"/>
      <c r="PZ36" s="408">
        <f t="shared" si="145"/>
        <v>0</v>
      </c>
      <c r="QA36" s="409"/>
      <c r="QB36" s="409"/>
      <c r="QC36" s="408">
        <f t="shared" si="146"/>
        <v>0</v>
      </c>
      <c r="QD36" s="409"/>
      <c r="QE36" s="409"/>
      <c r="QF36" s="408">
        <f t="shared" si="147"/>
        <v>0</v>
      </c>
      <c r="QG36" s="409"/>
      <c r="QH36" s="409"/>
      <c r="QI36" s="408">
        <f t="shared" si="148"/>
        <v>0</v>
      </c>
      <c r="QJ36" s="411">
        <f t="shared" si="149"/>
        <v>0</v>
      </c>
      <c r="QK36" s="412">
        <f t="shared" si="150"/>
        <v>0</v>
      </c>
      <c r="QL36" s="402"/>
      <c r="QM36" s="411">
        <f t="shared" si="151"/>
        <v>7.5</v>
      </c>
      <c r="QN36" s="412">
        <f t="shared" si="152"/>
        <v>0.28846153846153844</v>
      </c>
      <c r="QO36" s="391"/>
      <c r="QP36" s="411">
        <f t="shared" si="153"/>
        <v>2.5</v>
      </c>
      <c r="QQ36" s="412">
        <f t="shared" si="154"/>
        <v>8.9285714285714288E-2</v>
      </c>
      <c r="QR36" s="391"/>
      <c r="QS36" s="411">
        <f t="shared" si="155"/>
        <v>10</v>
      </c>
      <c r="QT36" s="412">
        <f t="shared" si="156"/>
        <v>0.12345679012345678</v>
      </c>
    </row>
    <row r="37" spans="1:462" s="385" customFormat="1" hidden="1" x14ac:dyDescent="0.25">
      <c r="A37" s="403">
        <v>33</v>
      </c>
      <c r="B37" s="404" t="s">
        <v>471</v>
      </c>
      <c r="C37" s="405" t="s">
        <v>115</v>
      </c>
      <c r="D37" s="406">
        <v>2</v>
      </c>
      <c r="E37" s="407"/>
      <c r="F37" s="407"/>
      <c r="G37" s="406">
        <f t="shared" ref="G37:G48" si="249">+D37+E37-F37</f>
        <v>2</v>
      </c>
      <c r="H37" s="407"/>
      <c r="I37" s="407">
        <v>2</v>
      </c>
      <c r="J37" s="406">
        <f t="shared" ref="J37:J48" si="250">+G37+H37-I37</f>
        <v>0</v>
      </c>
      <c r="K37" s="407"/>
      <c r="L37" s="407"/>
      <c r="M37" s="406">
        <f>+J37+K37-L37</f>
        <v>0</v>
      </c>
      <c r="N37" s="407"/>
      <c r="O37" s="407"/>
      <c r="P37" s="406">
        <f t="shared" ref="P37:P48" si="251">+M37+N37-O37</f>
        <v>0</v>
      </c>
      <c r="Q37" s="407"/>
      <c r="R37" s="407"/>
      <c r="S37" s="406">
        <f t="shared" ref="S37:S48" si="252">+P37+Q37-R37</f>
        <v>0</v>
      </c>
      <c r="T37" s="407"/>
      <c r="U37" s="407"/>
      <c r="V37" s="406">
        <f t="shared" ref="V37:V48" si="253">+S37+T37-U37</f>
        <v>0</v>
      </c>
      <c r="W37" s="407"/>
      <c r="X37" s="407"/>
      <c r="Y37" s="406">
        <f t="shared" ref="Y37:Y48" si="254">+V37+W37-X37</f>
        <v>0</v>
      </c>
      <c r="Z37" s="407"/>
      <c r="AA37" s="407"/>
      <c r="AB37" s="406">
        <f t="shared" ref="AB37:AB48" si="255">+Y37+Z37-AA37</f>
        <v>0</v>
      </c>
      <c r="AC37" s="407"/>
      <c r="AD37" s="407"/>
      <c r="AE37" s="406">
        <f t="shared" ref="AE37:AE48" si="256">+AB37+AC37-AD37</f>
        <v>0</v>
      </c>
      <c r="AF37" s="407"/>
      <c r="AG37" s="407"/>
      <c r="AH37" s="406">
        <f t="shared" ref="AH37:AH48" si="257">+AE37+AF37-AG37</f>
        <v>0</v>
      </c>
      <c r="AI37" s="407"/>
      <c r="AJ37" s="407"/>
      <c r="AK37" s="406">
        <f t="shared" ref="AK37:AK48" si="258">AH37+AI37-AJ37</f>
        <v>0</v>
      </c>
      <c r="AL37" s="407"/>
      <c r="AM37" s="407"/>
      <c r="AN37" s="406">
        <f t="shared" ref="AN37:AN48" si="259">AK37+AL37-AM37</f>
        <v>0</v>
      </c>
      <c r="AO37" s="407"/>
      <c r="AP37" s="407"/>
      <c r="AQ37" s="406">
        <f t="shared" ref="AQ37:AQ48" si="260">AN37+AO37-AP37</f>
        <v>0</v>
      </c>
      <c r="AR37" s="407"/>
      <c r="AS37" s="407"/>
      <c r="AT37" s="406">
        <f t="shared" ref="AT37:AT48" si="261">AQ37+AR37-AS37</f>
        <v>0</v>
      </c>
      <c r="AU37" s="407"/>
      <c r="AV37" s="407"/>
      <c r="AW37" s="406">
        <f t="shared" ref="AW37:AW48" si="262">AT37+AU37-AV37</f>
        <v>0</v>
      </c>
      <c r="AX37" s="407"/>
      <c r="AY37" s="407"/>
      <c r="AZ37" s="406">
        <f t="shared" ref="AZ37:AZ48" si="263">AW37+AX37-AY37</f>
        <v>0</v>
      </c>
      <c r="BA37" s="407"/>
      <c r="BB37" s="407"/>
      <c r="BC37" s="406">
        <f t="shared" ref="BC37:BC48" si="264">+AZ37+BA37-BB37</f>
        <v>0</v>
      </c>
      <c r="BD37" s="407"/>
      <c r="BE37" s="407"/>
      <c r="BF37" s="406">
        <f t="shared" ref="BF37:BF48" si="265">BC37+BD37-BE37</f>
        <v>0</v>
      </c>
      <c r="BG37" s="407"/>
      <c r="BH37" s="407"/>
      <c r="BI37" s="406">
        <f t="shared" ref="BI37:BI48" si="266">BF37+BG37-BH37</f>
        <v>0</v>
      </c>
      <c r="BJ37" s="407"/>
      <c r="BK37" s="407"/>
      <c r="BL37" s="406">
        <f t="shared" ref="BL37:BL48" si="267">BI37+BJ37-BK37</f>
        <v>0</v>
      </c>
      <c r="BM37" s="407"/>
      <c r="BN37" s="407"/>
      <c r="BO37" s="406">
        <f t="shared" ref="BO37:BO48" si="268">BL37+BM37-BN37</f>
        <v>0</v>
      </c>
      <c r="BP37" s="407"/>
      <c r="BQ37" s="407"/>
      <c r="BR37" s="406">
        <f t="shared" ref="BR37:BR48" si="269">+BO37+BP37-BQ37</f>
        <v>0</v>
      </c>
      <c r="BS37" s="407"/>
      <c r="BT37" s="407"/>
      <c r="BU37" s="406">
        <f t="shared" ref="BU37:BU48" si="270">BR37+BS37-BT37</f>
        <v>0</v>
      </c>
      <c r="BV37" s="407"/>
      <c r="BW37" s="407"/>
      <c r="BX37" s="406">
        <f t="shared" ref="BX37:BX48" si="271">BU37+BV37-BW37</f>
        <v>0</v>
      </c>
      <c r="BY37" s="407"/>
      <c r="BZ37" s="407"/>
      <c r="CA37" s="406">
        <f t="shared" ref="CA37:CA48" si="272">BX37+BY37-BZ37</f>
        <v>0</v>
      </c>
      <c r="CB37" s="407"/>
      <c r="CC37" s="407"/>
      <c r="CD37" s="406">
        <f t="shared" ref="CD37:CD48" si="273">CA37+CB37-CC37</f>
        <v>0</v>
      </c>
      <c r="CE37" s="407"/>
      <c r="CF37" s="407"/>
      <c r="CG37" s="406">
        <f t="shared" ref="CG37:CG48" si="274">CD37+CE37-CF37</f>
        <v>0</v>
      </c>
      <c r="CH37" s="407"/>
      <c r="CI37" s="407"/>
      <c r="CJ37" s="406">
        <f t="shared" ref="CJ37:CJ48" si="275">CG37+CH37-CI37</f>
        <v>0</v>
      </c>
      <c r="CK37" s="407"/>
      <c r="CL37" s="407"/>
      <c r="CM37" s="406">
        <f t="shared" ref="CM37:CM48" si="276">CJ37+CK37-CL37</f>
        <v>0</v>
      </c>
      <c r="CN37" s="407"/>
      <c r="CO37" s="407"/>
      <c r="CP37" s="406">
        <f t="shared" ref="CP37:CP48" si="277">CM37+CN37-CO37</f>
        <v>0</v>
      </c>
      <c r="CQ37" s="407"/>
      <c r="CR37" s="407"/>
      <c r="CS37" s="406">
        <f t="shared" ref="CS37:CS48" si="278">+CP37+CQ37-CR37</f>
        <v>0</v>
      </c>
      <c r="CT37" s="407"/>
      <c r="CU37" s="407"/>
      <c r="CV37" s="406">
        <f t="shared" ref="CV37:CV48" si="279">CP37+CT37-CU37</f>
        <v>0</v>
      </c>
      <c r="CW37" s="407"/>
      <c r="CX37" s="407"/>
      <c r="CY37" s="406">
        <f t="shared" ref="CY37:CY48" si="280">CV37+CW37-CX37</f>
        <v>0</v>
      </c>
      <c r="CZ37" s="407"/>
      <c r="DA37" s="407"/>
      <c r="DB37" s="406">
        <f t="shared" ref="DB37:DB48" si="281">CY37+CZ37-DA37</f>
        <v>0</v>
      </c>
      <c r="DC37" s="407"/>
      <c r="DD37" s="407"/>
      <c r="DE37" s="406">
        <f t="shared" ref="DE37:DE48" si="282">DB37+DC37-DD37</f>
        <v>0</v>
      </c>
      <c r="DF37" s="407"/>
      <c r="DG37" s="407"/>
      <c r="DH37" s="406">
        <f t="shared" ref="DH37:DH48" si="283">DE37+DF37-DG37</f>
        <v>0</v>
      </c>
      <c r="DI37" s="407"/>
      <c r="DJ37" s="407"/>
      <c r="DK37" s="406">
        <f t="shared" ref="DK37:DK48" si="284">DH37+DI37-DJ37</f>
        <v>0</v>
      </c>
      <c r="DL37" s="407"/>
      <c r="DM37" s="407"/>
      <c r="DN37" s="406">
        <f t="shared" ref="DN37:DN48" si="285">+DK37+DL37-DM37</f>
        <v>0</v>
      </c>
      <c r="DO37" s="407"/>
      <c r="DP37" s="407"/>
      <c r="DQ37" s="406">
        <f t="shared" ref="DQ37:DQ48" si="286">+DN37+DO37-DP37</f>
        <v>0</v>
      </c>
      <c r="DR37" s="407"/>
      <c r="DS37" s="407"/>
      <c r="DT37" s="406">
        <f t="shared" ref="DT37:DT48" si="287">DQ37+DR37-DS37</f>
        <v>0</v>
      </c>
      <c r="DU37" s="407"/>
      <c r="DV37" s="407"/>
      <c r="DW37" s="406">
        <f t="shared" ref="DW37:DW48" si="288">DT37+DU37-DV37</f>
        <v>0</v>
      </c>
      <c r="DX37" s="407"/>
      <c r="DY37" s="407"/>
      <c r="DZ37" s="406">
        <f t="shared" ref="DZ37:DZ48" si="289">DW37+DX37-DY37</f>
        <v>0</v>
      </c>
      <c r="EA37" s="407"/>
      <c r="EB37" s="407"/>
      <c r="EC37" s="406">
        <f t="shared" ref="EC37:EC86" si="290">DZ37+EA37-EB37</f>
        <v>0</v>
      </c>
      <c r="ED37" s="407"/>
      <c r="EE37" s="407"/>
      <c r="EF37" s="406">
        <f t="shared" ref="EF37:EF86" si="291">EC37+ED37-EE37</f>
        <v>0</v>
      </c>
      <c r="EG37" s="407"/>
      <c r="EH37" s="407"/>
      <c r="EI37" s="406">
        <f t="shared" ref="EI37:EI86" si="292">+EF37+EG37-EH37</f>
        <v>0</v>
      </c>
      <c r="EJ37" s="407"/>
      <c r="EK37" s="407"/>
      <c r="EL37" s="406">
        <f t="shared" ref="EL37:EL86" si="293">EI37+EJ37-EK37</f>
        <v>0</v>
      </c>
      <c r="EM37" s="407"/>
      <c r="EN37" s="407"/>
      <c r="EO37" s="406">
        <f t="shared" ref="EO37:EO86" si="294">+EL37+EM37-EN37</f>
        <v>0</v>
      </c>
      <c r="EP37" s="407"/>
      <c r="EQ37" s="407"/>
      <c r="ER37" s="406">
        <f t="shared" ref="ER37:ER86" si="295">EO37+EP37-EQ37</f>
        <v>0</v>
      </c>
      <c r="ES37" s="407"/>
      <c r="ET37" s="407"/>
      <c r="EU37" s="406">
        <f t="shared" ref="EU37:EU86" si="296">ER37+ES37-ET37</f>
        <v>0</v>
      </c>
      <c r="EV37" s="407"/>
      <c r="EW37" s="407"/>
      <c r="EX37" s="406">
        <f t="shared" ref="EX37:EX86" si="297">+EU37+EV37-EW37</f>
        <v>0</v>
      </c>
      <c r="EY37" s="407"/>
      <c r="EZ37" s="407"/>
      <c r="FA37" s="406">
        <f t="shared" ref="FA37:FA86" si="298">EX37+EY37-EZ37</f>
        <v>0</v>
      </c>
      <c r="FB37" s="407"/>
      <c r="FC37" s="407"/>
      <c r="FD37" s="406">
        <f t="shared" ref="FD37:FD86" si="299">+FA37+FB37-FC37</f>
        <v>0</v>
      </c>
      <c r="FE37" s="407"/>
      <c r="FF37" s="407"/>
      <c r="FG37" s="406">
        <f t="shared" ref="FG37:FG86" si="300">+FD37+FE37-FF37</f>
        <v>0</v>
      </c>
      <c r="FH37" s="407"/>
      <c r="FI37" s="407"/>
      <c r="FJ37" s="406">
        <f t="shared" ref="FJ37:FJ86" si="301">+FG37+FH37-FI37</f>
        <v>0</v>
      </c>
      <c r="FK37" s="407"/>
      <c r="FL37" s="407"/>
      <c r="FM37" s="406">
        <f t="shared" ref="FM37:FM86" si="302">+FJ37+FK37-FL37</f>
        <v>0</v>
      </c>
      <c r="FN37" s="407"/>
      <c r="FO37" s="407"/>
      <c r="FP37" s="406">
        <f t="shared" ref="FP37:FP86" si="303">FM37+FN37-FO37</f>
        <v>0</v>
      </c>
      <c r="FQ37" s="407"/>
      <c r="FR37" s="407"/>
      <c r="FS37" s="406">
        <f t="shared" ref="FS37:FS86" si="304">+FP37+FQ37-FR37</f>
        <v>0</v>
      </c>
      <c r="FT37" s="407"/>
      <c r="FU37" s="407"/>
      <c r="FV37" s="406">
        <f t="shared" ref="FV37:FV86" si="305">+FS37+FT37-FU37</f>
        <v>0</v>
      </c>
      <c r="FW37" s="407"/>
      <c r="FX37" s="407"/>
      <c r="FY37" s="406">
        <f t="shared" ref="FY37:FY86" si="306">+FV37+FW37-FX37</f>
        <v>0</v>
      </c>
      <c r="FZ37" s="407"/>
      <c r="GA37" s="407"/>
      <c r="GB37" s="406">
        <f t="shared" ref="GB37:GB86" si="307">FY37+FZ37-GA37</f>
        <v>0</v>
      </c>
      <c r="GC37" s="407"/>
      <c r="GD37" s="407"/>
      <c r="GE37" s="406">
        <f t="shared" ref="GE37:GE86" si="308">GB37+GC37-GD37</f>
        <v>0</v>
      </c>
      <c r="GF37" s="407"/>
      <c r="GG37" s="407"/>
      <c r="GH37" s="406">
        <f t="shared" ref="GH37:GH86" si="309">GE37+GF37-GG37</f>
        <v>0</v>
      </c>
      <c r="GI37" s="407"/>
      <c r="GJ37" s="407"/>
      <c r="GK37" s="406">
        <f t="shared" ref="GK37:GK86" si="310">+GH37+GI37-GJ37</f>
        <v>0</v>
      </c>
      <c r="GL37" s="407"/>
      <c r="GM37" s="407"/>
      <c r="GN37" s="406">
        <f t="shared" ref="GN37:GN86" si="311">GK37+GL37-GM37</f>
        <v>0</v>
      </c>
      <c r="GO37" s="407"/>
      <c r="GP37" s="407"/>
      <c r="GQ37" s="406">
        <f t="shared" ref="GQ37:GQ86" si="312">GN37+GO37-GP37</f>
        <v>0</v>
      </c>
      <c r="GR37" s="407"/>
      <c r="GS37" s="407"/>
      <c r="GT37" s="406">
        <f t="shared" ref="GT37:GT86" si="313">GQ37+GR37-GS37</f>
        <v>0</v>
      </c>
      <c r="GU37" s="407"/>
      <c r="GV37" s="407"/>
      <c r="GW37" s="406">
        <f t="shared" ref="GW37:GW86" si="314">GT37+GU37-GV37</f>
        <v>0</v>
      </c>
      <c r="GX37" s="407"/>
      <c r="GY37" s="407"/>
      <c r="GZ37" s="406">
        <f t="shared" ref="GZ37:GZ86" si="315">+GW37+GX37-GY37</f>
        <v>0</v>
      </c>
      <c r="HA37" s="407"/>
      <c r="HB37" s="407"/>
      <c r="HC37" s="406">
        <f t="shared" ref="HC37:HC86" si="316">GZ37+HA37-HB37</f>
        <v>0</v>
      </c>
      <c r="HD37" s="407"/>
      <c r="HE37" s="407"/>
      <c r="HF37" s="406">
        <f t="shared" ref="HF37:HF86" si="317">HC37+HD37-HE37</f>
        <v>0</v>
      </c>
      <c r="HG37" s="407"/>
      <c r="HH37" s="407"/>
      <c r="HI37" s="406">
        <f t="shared" ref="HI37:HI86" si="318">HF37+HG37-HH37</f>
        <v>0</v>
      </c>
      <c r="HJ37" s="407"/>
      <c r="HK37" s="407"/>
      <c r="HL37" s="406">
        <f t="shared" ref="HL37:HL86" si="319">HI37+HJ37-HK37</f>
        <v>0</v>
      </c>
      <c r="HM37" s="407"/>
      <c r="HN37" s="407"/>
      <c r="HO37" s="406">
        <f t="shared" si="220"/>
        <v>0</v>
      </c>
      <c r="HP37" s="407"/>
      <c r="HQ37" s="407"/>
      <c r="HR37" s="406">
        <f t="shared" si="221"/>
        <v>0</v>
      </c>
      <c r="HS37" s="407"/>
      <c r="HT37" s="407"/>
      <c r="HU37" s="406">
        <f t="shared" si="222"/>
        <v>0</v>
      </c>
      <c r="HV37" s="407"/>
      <c r="HW37" s="407"/>
      <c r="HX37" s="406">
        <f t="shared" si="223"/>
        <v>0</v>
      </c>
      <c r="HY37" s="407"/>
      <c r="HZ37" s="407"/>
      <c r="IA37" s="406">
        <f t="shared" si="224"/>
        <v>0</v>
      </c>
      <c r="IB37" s="407"/>
      <c r="IC37" s="407"/>
      <c r="ID37" s="406">
        <f t="shared" si="225"/>
        <v>0</v>
      </c>
      <c r="IE37" s="407"/>
      <c r="IF37" s="407"/>
      <c r="IG37" s="406">
        <f t="shared" si="226"/>
        <v>0</v>
      </c>
      <c r="IH37" s="407"/>
      <c r="II37" s="407"/>
      <c r="IJ37" s="406">
        <f t="shared" si="227"/>
        <v>0</v>
      </c>
      <c r="IK37" s="407"/>
      <c r="IL37" s="407"/>
      <c r="IM37" s="406">
        <f t="shared" si="228"/>
        <v>0</v>
      </c>
      <c r="IN37" s="407"/>
      <c r="IO37" s="407"/>
      <c r="IP37" s="406">
        <f t="shared" si="229"/>
        <v>0</v>
      </c>
      <c r="IQ37" s="407"/>
      <c r="IR37" s="407"/>
      <c r="IS37" s="406">
        <f t="shared" si="230"/>
        <v>0</v>
      </c>
      <c r="IT37" s="407"/>
      <c r="IU37" s="407"/>
      <c r="IV37" s="406">
        <f t="shared" si="231"/>
        <v>0</v>
      </c>
      <c r="IW37" s="407"/>
      <c r="IX37" s="407"/>
      <c r="IY37" s="406">
        <f t="shared" si="232"/>
        <v>0</v>
      </c>
      <c r="IZ37" s="407"/>
      <c r="JA37" s="407"/>
      <c r="JB37" s="406">
        <f t="shared" si="233"/>
        <v>0</v>
      </c>
      <c r="JC37" s="407"/>
      <c r="JD37" s="407"/>
      <c r="JE37" s="406">
        <f t="shared" si="234"/>
        <v>0</v>
      </c>
      <c r="JF37" s="407"/>
      <c r="JG37" s="407"/>
      <c r="JH37" s="406">
        <f t="shared" si="235"/>
        <v>0</v>
      </c>
      <c r="JI37" s="407"/>
      <c r="JJ37" s="407"/>
      <c r="JK37" s="406">
        <f t="shared" si="236"/>
        <v>0</v>
      </c>
      <c r="JL37" s="407"/>
      <c r="JM37" s="407"/>
      <c r="JN37" s="406">
        <f t="shared" si="237"/>
        <v>0</v>
      </c>
      <c r="JO37" s="407"/>
      <c r="JP37" s="407"/>
      <c r="JQ37" s="406">
        <f t="shared" si="238"/>
        <v>0</v>
      </c>
      <c r="JR37" s="407"/>
      <c r="JS37" s="407"/>
      <c r="JT37" s="406">
        <f t="shared" si="239"/>
        <v>0</v>
      </c>
      <c r="JU37" s="407"/>
      <c r="JV37" s="407"/>
      <c r="JW37" s="406">
        <f t="shared" si="91"/>
        <v>0</v>
      </c>
      <c r="JX37" s="407"/>
      <c r="JY37" s="407"/>
      <c r="JZ37" s="406">
        <f t="shared" si="92"/>
        <v>0</v>
      </c>
      <c r="KA37" s="407"/>
      <c r="KB37" s="407"/>
      <c r="KC37" s="406">
        <f t="shared" si="93"/>
        <v>0</v>
      </c>
      <c r="KD37" s="407"/>
      <c r="KE37" s="407"/>
      <c r="KF37" s="406">
        <f t="shared" si="94"/>
        <v>0</v>
      </c>
      <c r="KG37" s="407"/>
      <c r="KH37" s="407"/>
      <c r="KI37" s="406">
        <f t="shared" si="95"/>
        <v>0</v>
      </c>
      <c r="KJ37" s="407"/>
      <c r="KK37" s="407"/>
      <c r="KL37" s="406">
        <f t="shared" si="96"/>
        <v>0</v>
      </c>
      <c r="KM37" s="407"/>
      <c r="KN37" s="407"/>
      <c r="KO37" s="406">
        <f t="shared" si="97"/>
        <v>0</v>
      </c>
      <c r="KP37" s="407"/>
      <c r="KQ37" s="407"/>
      <c r="KR37" s="406">
        <f t="shared" si="98"/>
        <v>0</v>
      </c>
      <c r="KS37" s="407"/>
      <c r="KT37" s="407"/>
      <c r="KU37" s="406">
        <f t="shared" si="99"/>
        <v>0</v>
      </c>
      <c r="KV37" s="407"/>
      <c r="KW37" s="407"/>
      <c r="KX37" s="408">
        <f t="shared" si="100"/>
        <v>0</v>
      </c>
      <c r="KY37" s="409"/>
      <c r="KZ37" s="409"/>
      <c r="LA37" s="408">
        <f t="shared" si="101"/>
        <v>0</v>
      </c>
      <c r="LB37" s="409"/>
      <c r="LC37" s="409"/>
      <c r="LD37" s="408">
        <f t="shared" si="102"/>
        <v>0</v>
      </c>
      <c r="LE37" s="409"/>
      <c r="LF37" s="409"/>
      <c r="LG37" s="408">
        <f t="shared" si="103"/>
        <v>0</v>
      </c>
      <c r="LH37" s="409"/>
      <c r="LI37" s="409"/>
      <c r="LJ37" s="408">
        <f t="shared" si="105"/>
        <v>0</v>
      </c>
      <c r="LK37" s="409"/>
      <c r="LL37" s="409"/>
      <c r="LM37" s="408">
        <f t="shared" si="106"/>
        <v>0</v>
      </c>
      <c r="LN37" s="409"/>
      <c r="LO37" s="409"/>
      <c r="LP37" s="408">
        <f t="shared" si="107"/>
        <v>0</v>
      </c>
      <c r="LQ37" s="409"/>
      <c r="LR37" s="409"/>
      <c r="LS37" s="408">
        <f t="shared" si="108"/>
        <v>0</v>
      </c>
      <c r="LT37" s="409"/>
      <c r="LU37" s="409"/>
      <c r="LV37" s="408">
        <f t="shared" si="109"/>
        <v>0</v>
      </c>
      <c r="LW37" s="409"/>
      <c r="LX37" s="409"/>
      <c r="LY37" s="408">
        <f t="shared" si="110"/>
        <v>0</v>
      </c>
      <c r="LZ37" s="409"/>
      <c r="MA37" s="409"/>
      <c r="MB37" s="408">
        <f t="shared" si="111"/>
        <v>0</v>
      </c>
      <c r="MC37" s="409"/>
      <c r="MD37" s="409"/>
      <c r="ME37" s="408">
        <f t="shared" si="112"/>
        <v>0</v>
      </c>
      <c r="MF37" s="409"/>
      <c r="MG37" s="409"/>
      <c r="MH37" s="408">
        <f t="shared" si="113"/>
        <v>0</v>
      </c>
      <c r="MI37" s="409"/>
      <c r="MJ37" s="409"/>
      <c r="MK37" s="408">
        <f t="shared" si="114"/>
        <v>0</v>
      </c>
      <c r="ML37" s="409"/>
      <c r="MM37" s="409"/>
      <c r="MN37" s="408">
        <f t="shared" si="115"/>
        <v>0</v>
      </c>
      <c r="MO37" s="409"/>
      <c r="MP37" s="409"/>
      <c r="MQ37" s="408">
        <f t="shared" si="116"/>
        <v>0</v>
      </c>
      <c r="MR37" s="409"/>
      <c r="MS37" s="409"/>
      <c r="MT37" s="408">
        <f t="shared" si="117"/>
        <v>0</v>
      </c>
      <c r="MU37" s="409"/>
      <c r="MV37" s="409"/>
      <c r="MW37" s="408">
        <f t="shared" si="118"/>
        <v>0</v>
      </c>
      <c r="MX37" s="409"/>
      <c r="MY37" s="409"/>
      <c r="MZ37" s="408">
        <f t="shared" si="119"/>
        <v>0</v>
      </c>
      <c r="NA37" s="409"/>
      <c r="NB37" s="409"/>
      <c r="NC37" s="408">
        <f t="shared" si="120"/>
        <v>0</v>
      </c>
      <c r="ND37" s="409"/>
      <c r="NE37" s="409"/>
      <c r="NF37" s="408">
        <f t="shared" si="121"/>
        <v>0</v>
      </c>
      <c r="NG37" s="409"/>
      <c r="NH37" s="409"/>
      <c r="NI37" s="408">
        <f t="shared" si="122"/>
        <v>0</v>
      </c>
      <c r="NJ37" s="409"/>
      <c r="NK37" s="409"/>
      <c r="NL37" s="410">
        <f t="shared" si="123"/>
        <v>0</v>
      </c>
      <c r="NM37" s="409"/>
      <c r="NN37" s="409"/>
      <c r="NO37" s="408">
        <f t="shared" si="124"/>
        <v>0</v>
      </c>
      <c r="NP37" s="409"/>
      <c r="NQ37" s="409"/>
      <c r="NR37" s="408">
        <f t="shared" si="125"/>
        <v>0</v>
      </c>
      <c r="NS37" s="409"/>
      <c r="NT37" s="409"/>
      <c r="NU37" s="408">
        <f t="shared" si="126"/>
        <v>0</v>
      </c>
      <c r="NV37" s="409"/>
      <c r="NW37" s="409"/>
      <c r="NX37" s="408">
        <f t="shared" si="127"/>
        <v>0</v>
      </c>
      <c r="NY37" s="409"/>
      <c r="NZ37" s="409"/>
      <c r="OA37" s="408">
        <f t="shared" si="128"/>
        <v>0</v>
      </c>
      <c r="OB37" s="409"/>
      <c r="OC37" s="409"/>
      <c r="OD37" s="408">
        <f t="shared" si="129"/>
        <v>0</v>
      </c>
      <c r="OE37" s="409"/>
      <c r="OF37" s="409"/>
      <c r="OG37" s="408">
        <f t="shared" si="130"/>
        <v>0</v>
      </c>
      <c r="OH37" s="409"/>
      <c r="OI37" s="409"/>
      <c r="OJ37" s="408">
        <f t="shared" si="131"/>
        <v>0</v>
      </c>
      <c r="OK37" s="409"/>
      <c r="OL37" s="409"/>
      <c r="OM37" s="408">
        <f t="shared" si="132"/>
        <v>0</v>
      </c>
      <c r="ON37" s="409"/>
      <c r="OO37" s="409"/>
      <c r="OP37" s="408">
        <f t="shared" si="133"/>
        <v>0</v>
      </c>
      <c r="OQ37" s="409"/>
      <c r="OR37" s="409"/>
      <c r="OS37" s="408">
        <f t="shared" si="134"/>
        <v>0</v>
      </c>
      <c r="OT37" s="409"/>
      <c r="OU37" s="409"/>
      <c r="OV37" s="408">
        <f t="shared" si="135"/>
        <v>0</v>
      </c>
      <c r="OW37" s="409"/>
      <c r="OX37" s="409"/>
      <c r="OY37" s="408">
        <f t="shared" si="136"/>
        <v>0</v>
      </c>
      <c r="OZ37" s="409"/>
      <c r="PA37" s="409"/>
      <c r="PB37" s="408">
        <f t="shared" si="137"/>
        <v>0</v>
      </c>
      <c r="PC37" s="409"/>
      <c r="PD37" s="409"/>
      <c r="PE37" s="408">
        <f t="shared" si="138"/>
        <v>0</v>
      </c>
      <c r="PF37" s="409"/>
      <c r="PG37" s="409"/>
      <c r="PH37" s="408">
        <f t="shared" si="139"/>
        <v>0</v>
      </c>
      <c r="PI37" s="409"/>
      <c r="PJ37" s="409"/>
      <c r="PK37" s="408">
        <f t="shared" si="140"/>
        <v>0</v>
      </c>
      <c r="PL37" s="409"/>
      <c r="PM37" s="409"/>
      <c r="PN37" s="408">
        <f t="shared" si="141"/>
        <v>0</v>
      </c>
      <c r="PO37" s="409"/>
      <c r="PP37" s="409"/>
      <c r="PQ37" s="408">
        <f t="shared" si="142"/>
        <v>0</v>
      </c>
      <c r="PR37" s="409"/>
      <c r="PS37" s="409"/>
      <c r="PT37" s="408">
        <f t="shared" si="143"/>
        <v>0</v>
      </c>
      <c r="PU37" s="409"/>
      <c r="PV37" s="409"/>
      <c r="PW37" s="408">
        <f t="shared" si="144"/>
        <v>0</v>
      </c>
      <c r="PX37" s="409"/>
      <c r="PY37" s="409"/>
      <c r="PZ37" s="408">
        <f t="shared" si="145"/>
        <v>0</v>
      </c>
      <c r="QA37" s="409"/>
      <c r="QB37" s="409"/>
      <c r="QC37" s="408">
        <f t="shared" si="146"/>
        <v>0</v>
      </c>
      <c r="QD37" s="409"/>
      <c r="QE37" s="409"/>
      <c r="QF37" s="408">
        <f t="shared" si="147"/>
        <v>0</v>
      </c>
      <c r="QG37" s="409"/>
      <c r="QH37" s="409"/>
      <c r="QI37" s="408">
        <f t="shared" si="148"/>
        <v>0</v>
      </c>
      <c r="QJ37" s="411">
        <f t="shared" si="149"/>
        <v>0</v>
      </c>
      <c r="QK37" s="412">
        <f t="shared" si="150"/>
        <v>0</v>
      </c>
      <c r="QL37" s="402"/>
      <c r="QM37" s="411">
        <f t="shared" si="151"/>
        <v>0</v>
      </c>
      <c r="QN37" s="412">
        <f t="shared" si="152"/>
        <v>0</v>
      </c>
      <c r="QO37" s="391"/>
      <c r="QP37" s="411">
        <f t="shared" si="153"/>
        <v>0</v>
      </c>
      <c r="QQ37" s="412">
        <f t="shared" si="154"/>
        <v>0</v>
      </c>
      <c r="QR37" s="391"/>
      <c r="QS37" s="411">
        <f t="shared" si="155"/>
        <v>0</v>
      </c>
      <c r="QT37" s="412">
        <f t="shared" si="156"/>
        <v>0</v>
      </c>
    </row>
    <row r="38" spans="1:462" s="385" customFormat="1" hidden="1" x14ac:dyDescent="0.25">
      <c r="A38" s="403">
        <v>34</v>
      </c>
      <c r="B38" s="422" t="s">
        <v>473</v>
      </c>
      <c r="C38" s="405" t="s">
        <v>115</v>
      </c>
      <c r="D38" s="406">
        <v>100</v>
      </c>
      <c r="E38" s="407"/>
      <c r="F38" s="407"/>
      <c r="G38" s="406">
        <f t="shared" si="249"/>
        <v>100</v>
      </c>
      <c r="H38" s="407"/>
      <c r="I38" s="407"/>
      <c r="J38" s="406">
        <f t="shared" si="250"/>
        <v>100</v>
      </c>
      <c r="K38" s="407"/>
      <c r="L38" s="407"/>
      <c r="M38" s="406">
        <f>+J38+K38-L38</f>
        <v>100</v>
      </c>
      <c r="N38" s="407"/>
      <c r="O38" s="407"/>
      <c r="P38" s="406">
        <f t="shared" si="251"/>
        <v>100</v>
      </c>
      <c r="Q38" s="407"/>
      <c r="R38" s="407"/>
      <c r="S38" s="406">
        <f t="shared" si="252"/>
        <v>100</v>
      </c>
      <c r="T38" s="407"/>
      <c r="U38" s="407"/>
      <c r="V38" s="406">
        <f t="shared" si="253"/>
        <v>100</v>
      </c>
      <c r="W38" s="407"/>
      <c r="X38" s="407"/>
      <c r="Y38" s="406">
        <f t="shared" si="254"/>
        <v>100</v>
      </c>
      <c r="Z38" s="407"/>
      <c r="AA38" s="407"/>
      <c r="AB38" s="406">
        <f t="shared" si="255"/>
        <v>100</v>
      </c>
      <c r="AC38" s="407"/>
      <c r="AD38" s="407"/>
      <c r="AE38" s="406">
        <f t="shared" si="256"/>
        <v>100</v>
      </c>
      <c r="AF38" s="407"/>
      <c r="AG38" s="407"/>
      <c r="AH38" s="406">
        <f t="shared" si="257"/>
        <v>100</v>
      </c>
      <c r="AI38" s="407"/>
      <c r="AJ38" s="407"/>
      <c r="AK38" s="406">
        <f t="shared" si="258"/>
        <v>100</v>
      </c>
      <c r="AL38" s="407"/>
      <c r="AM38" s="407"/>
      <c r="AN38" s="406">
        <f t="shared" si="259"/>
        <v>100</v>
      </c>
      <c r="AO38" s="407"/>
      <c r="AP38" s="407"/>
      <c r="AQ38" s="406">
        <f t="shared" si="260"/>
        <v>100</v>
      </c>
      <c r="AR38" s="407"/>
      <c r="AS38" s="407">
        <v>70</v>
      </c>
      <c r="AT38" s="406">
        <f t="shared" si="261"/>
        <v>30</v>
      </c>
      <c r="AU38" s="407"/>
      <c r="AV38" s="407"/>
      <c r="AW38" s="406">
        <f t="shared" si="262"/>
        <v>30</v>
      </c>
      <c r="AX38" s="407"/>
      <c r="AY38" s="407"/>
      <c r="AZ38" s="406">
        <f t="shared" si="263"/>
        <v>30</v>
      </c>
      <c r="BA38" s="407"/>
      <c r="BB38" s="407"/>
      <c r="BC38" s="406">
        <f t="shared" si="264"/>
        <v>30</v>
      </c>
      <c r="BD38" s="407"/>
      <c r="BE38" s="407"/>
      <c r="BF38" s="406">
        <f t="shared" si="265"/>
        <v>30</v>
      </c>
      <c r="BG38" s="407"/>
      <c r="BH38" s="407"/>
      <c r="BI38" s="406">
        <f t="shared" si="266"/>
        <v>30</v>
      </c>
      <c r="BJ38" s="407"/>
      <c r="BK38" s="407"/>
      <c r="BL38" s="406">
        <f t="shared" si="267"/>
        <v>30</v>
      </c>
      <c r="BM38" s="407"/>
      <c r="BN38" s="407"/>
      <c r="BO38" s="406">
        <f t="shared" si="268"/>
        <v>30</v>
      </c>
      <c r="BP38" s="407"/>
      <c r="BQ38" s="407"/>
      <c r="BR38" s="406">
        <f t="shared" si="269"/>
        <v>30</v>
      </c>
      <c r="BS38" s="407"/>
      <c r="BT38" s="407"/>
      <c r="BU38" s="406">
        <f t="shared" si="270"/>
        <v>30</v>
      </c>
      <c r="BV38" s="407"/>
      <c r="BW38" s="407"/>
      <c r="BX38" s="406">
        <f t="shared" si="271"/>
        <v>30</v>
      </c>
      <c r="BY38" s="407"/>
      <c r="BZ38" s="407"/>
      <c r="CA38" s="406">
        <f t="shared" si="272"/>
        <v>30</v>
      </c>
      <c r="CB38" s="407"/>
      <c r="CC38" s="407"/>
      <c r="CD38" s="406">
        <f t="shared" si="273"/>
        <v>30</v>
      </c>
      <c r="CE38" s="407"/>
      <c r="CF38" s="407"/>
      <c r="CG38" s="406">
        <f t="shared" si="274"/>
        <v>30</v>
      </c>
      <c r="CH38" s="407"/>
      <c r="CI38" s="407"/>
      <c r="CJ38" s="406">
        <f t="shared" si="275"/>
        <v>30</v>
      </c>
      <c r="CK38" s="407"/>
      <c r="CL38" s="407"/>
      <c r="CM38" s="406">
        <f t="shared" si="276"/>
        <v>30</v>
      </c>
      <c r="CN38" s="407"/>
      <c r="CO38" s="407"/>
      <c r="CP38" s="406">
        <f t="shared" si="277"/>
        <v>30</v>
      </c>
      <c r="CQ38" s="407"/>
      <c r="CR38" s="407"/>
      <c r="CS38" s="406">
        <f t="shared" si="278"/>
        <v>30</v>
      </c>
      <c r="CT38" s="407"/>
      <c r="CU38" s="407"/>
      <c r="CV38" s="406">
        <f t="shared" si="279"/>
        <v>30</v>
      </c>
      <c r="CW38" s="407"/>
      <c r="CX38" s="407"/>
      <c r="CY38" s="406">
        <f t="shared" si="280"/>
        <v>30</v>
      </c>
      <c r="CZ38" s="407"/>
      <c r="DA38" s="407"/>
      <c r="DB38" s="406">
        <f t="shared" si="281"/>
        <v>30</v>
      </c>
      <c r="DC38" s="407"/>
      <c r="DD38" s="407"/>
      <c r="DE38" s="406">
        <f t="shared" si="282"/>
        <v>30</v>
      </c>
      <c r="DF38" s="407"/>
      <c r="DG38" s="407"/>
      <c r="DH38" s="406">
        <f t="shared" si="283"/>
        <v>30</v>
      </c>
      <c r="DI38" s="407"/>
      <c r="DJ38" s="407"/>
      <c r="DK38" s="406">
        <f t="shared" si="284"/>
        <v>30</v>
      </c>
      <c r="DL38" s="407"/>
      <c r="DM38" s="407"/>
      <c r="DN38" s="406">
        <f t="shared" si="285"/>
        <v>30</v>
      </c>
      <c r="DO38" s="407"/>
      <c r="DP38" s="407"/>
      <c r="DQ38" s="406">
        <f t="shared" si="286"/>
        <v>30</v>
      </c>
      <c r="DR38" s="407"/>
      <c r="DS38" s="407"/>
      <c r="DT38" s="406">
        <f t="shared" si="287"/>
        <v>30</v>
      </c>
      <c r="DU38" s="407"/>
      <c r="DV38" s="407"/>
      <c r="DW38" s="406">
        <f t="shared" si="288"/>
        <v>30</v>
      </c>
      <c r="DX38" s="407"/>
      <c r="DY38" s="407"/>
      <c r="DZ38" s="406">
        <f t="shared" si="289"/>
        <v>30</v>
      </c>
      <c r="EA38" s="407"/>
      <c r="EB38" s="407"/>
      <c r="EC38" s="406">
        <f t="shared" si="290"/>
        <v>30</v>
      </c>
      <c r="ED38" s="407"/>
      <c r="EE38" s="407"/>
      <c r="EF38" s="406">
        <f t="shared" si="291"/>
        <v>30</v>
      </c>
      <c r="EG38" s="407"/>
      <c r="EH38" s="407"/>
      <c r="EI38" s="406">
        <f t="shared" si="292"/>
        <v>30</v>
      </c>
      <c r="EJ38" s="407"/>
      <c r="EK38" s="407"/>
      <c r="EL38" s="406">
        <f t="shared" si="293"/>
        <v>30</v>
      </c>
      <c r="EM38" s="407"/>
      <c r="EN38" s="407"/>
      <c r="EO38" s="406">
        <f t="shared" si="294"/>
        <v>30</v>
      </c>
      <c r="EP38" s="407"/>
      <c r="EQ38" s="407"/>
      <c r="ER38" s="406">
        <f t="shared" si="295"/>
        <v>30</v>
      </c>
      <c r="ES38" s="407"/>
      <c r="ET38" s="407"/>
      <c r="EU38" s="406">
        <f t="shared" si="296"/>
        <v>30</v>
      </c>
      <c r="EV38" s="407"/>
      <c r="EW38" s="407"/>
      <c r="EX38" s="406">
        <f t="shared" si="297"/>
        <v>30</v>
      </c>
      <c r="EY38" s="407"/>
      <c r="EZ38" s="407"/>
      <c r="FA38" s="406">
        <f t="shared" si="298"/>
        <v>30</v>
      </c>
      <c r="FB38" s="407"/>
      <c r="FC38" s="407"/>
      <c r="FD38" s="406">
        <f t="shared" si="299"/>
        <v>30</v>
      </c>
      <c r="FE38" s="407"/>
      <c r="FF38" s="407"/>
      <c r="FG38" s="406">
        <f t="shared" si="300"/>
        <v>30</v>
      </c>
      <c r="FH38" s="407"/>
      <c r="FI38" s="407"/>
      <c r="FJ38" s="406">
        <f t="shared" si="301"/>
        <v>30</v>
      </c>
      <c r="FK38" s="407"/>
      <c r="FL38" s="407"/>
      <c r="FM38" s="406">
        <f t="shared" si="302"/>
        <v>30</v>
      </c>
      <c r="FN38" s="407"/>
      <c r="FO38" s="407"/>
      <c r="FP38" s="406">
        <f t="shared" si="303"/>
        <v>30</v>
      </c>
      <c r="FQ38" s="407"/>
      <c r="FR38" s="407"/>
      <c r="FS38" s="406">
        <f t="shared" si="304"/>
        <v>30</v>
      </c>
      <c r="FT38" s="407"/>
      <c r="FU38" s="407"/>
      <c r="FV38" s="406">
        <f t="shared" si="305"/>
        <v>30</v>
      </c>
      <c r="FW38" s="407"/>
      <c r="FX38" s="407"/>
      <c r="FY38" s="406">
        <f t="shared" si="306"/>
        <v>30</v>
      </c>
      <c r="FZ38" s="407"/>
      <c r="GA38" s="407"/>
      <c r="GB38" s="406">
        <f t="shared" si="307"/>
        <v>30</v>
      </c>
      <c r="GC38" s="407"/>
      <c r="GD38" s="407"/>
      <c r="GE38" s="406">
        <f t="shared" si="308"/>
        <v>30</v>
      </c>
      <c r="GF38" s="407"/>
      <c r="GG38" s="407"/>
      <c r="GH38" s="406">
        <f t="shared" si="309"/>
        <v>30</v>
      </c>
      <c r="GI38" s="407"/>
      <c r="GJ38" s="407"/>
      <c r="GK38" s="406">
        <f t="shared" si="310"/>
        <v>30</v>
      </c>
      <c r="GL38" s="407"/>
      <c r="GM38" s="407"/>
      <c r="GN38" s="406">
        <f t="shared" si="311"/>
        <v>30</v>
      </c>
      <c r="GO38" s="407"/>
      <c r="GP38" s="407"/>
      <c r="GQ38" s="406">
        <f t="shared" si="312"/>
        <v>30</v>
      </c>
      <c r="GR38" s="407"/>
      <c r="GS38" s="407"/>
      <c r="GT38" s="406">
        <f t="shared" si="313"/>
        <v>30</v>
      </c>
      <c r="GU38" s="407"/>
      <c r="GV38" s="407"/>
      <c r="GW38" s="406">
        <f t="shared" si="314"/>
        <v>30</v>
      </c>
      <c r="GX38" s="407"/>
      <c r="GY38" s="407"/>
      <c r="GZ38" s="406">
        <f t="shared" si="315"/>
        <v>30</v>
      </c>
      <c r="HA38" s="407"/>
      <c r="HB38" s="407"/>
      <c r="HC38" s="406">
        <f t="shared" si="316"/>
        <v>30</v>
      </c>
      <c r="HD38" s="407"/>
      <c r="HE38" s="407"/>
      <c r="HF38" s="406">
        <f t="shared" si="317"/>
        <v>30</v>
      </c>
      <c r="HG38" s="407"/>
      <c r="HH38" s="407"/>
      <c r="HI38" s="406">
        <f t="shared" si="318"/>
        <v>30</v>
      </c>
      <c r="HJ38" s="407"/>
      <c r="HK38" s="407"/>
      <c r="HL38" s="406">
        <f t="shared" si="319"/>
        <v>30</v>
      </c>
      <c r="HM38" s="407"/>
      <c r="HN38" s="407"/>
      <c r="HO38" s="406">
        <f t="shared" si="220"/>
        <v>30</v>
      </c>
      <c r="HP38" s="407"/>
      <c r="HQ38" s="407"/>
      <c r="HR38" s="406">
        <f t="shared" si="221"/>
        <v>30</v>
      </c>
      <c r="HS38" s="407"/>
      <c r="HT38" s="407"/>
      <c r="HU38" s="406">
        <f t="shared" si="222"/>
        <v>30</v>
      </c>
      <c r="HV38" s="407"/>
      <c r="HW38" s="407"/>
      <c r="HX38" s="406">
        <f t="shared" si="223"/>
        <v>30</v>
      </c>
      <c r="HY38" s="407"/>
      <c r="HZ38" s="407"/>
      <c r="IA38" s="406">
        <f t="shared" si="224"/>
        <v>30</v>
      </c>
      <c r="IB38" s="407"/>
      <c r="IC38" s="407"/>
      <c r="ID38" s="406">
        <f t="shared" si="225"/>
        <v>30</v>
      </c>
      <c r="IE38" s="407"/>
      <c r="IF38" s="407"/>
      <c r="IG38" s="406">
        <f t="shared" si="226"/>
        <v>30</v>
      </c>
      <c r="IH38" s="407"/>
      <c r="II38" s="407"/>
      <c r="IJ38" s="406">
        <f t="shared" si="227"/>
        <v>30</v>
      </c>
      <c r="IK38" s="407"/>
      <c r="IL38" s="407"/>
      <c r="IM38" s="406">
        <f t="shared" si="228"/>
        <v>30</v>
      </c>
      <c r="IN38" s="407"/>
      <c r="IO38" s="407"/>
      <c r="IP38" s="406">
        <f t="shared" si="229"/>
        <v>30</v>
      </c>
      <c r="IQ38" s="407"/>
      <c r="IR38" s="407"/>
      <c r="IS38" s="406">
        <f t="shared" si="230"/>
        <v>30</v>
      </c>
      <c r="IT38" s="407"/>
      <c r="IU38" s="407"/>
      <c r="IV38" s="406">
        <f t="shared" si="231"/>
        <v>30</v>
      </c>
      <c r="IW38" s="407"/>
      <c r="IX38" s="407"/>
      <c r="IY38" s="406">
        <f t="shared" si="232"/>
        <v>30</v>
      </c>
      <c r="IZ38" s="407"/>
      <c r="JA38" s="407"/>
      <c r="JB38" s="406">
        <f t="shared" si="233"/>
        <v>30</v>
      </c>
      <c r="JC38" s="407"/>
      <c r="JD38" s="407"/>
      <c r="JE38" s="406">
        <f t="shared" si="234"/>
        <v>30</v>
      </c>
      <c r="JF38" s="407"/>
      <c r="JG38" s="407"/>
      <c r="JH38" s="406">
        <f t="shared" si="235"/>
        <v>30</v>
      </c>
      <c r="JI38" s="407"/>
      <c r="JJ38" s="407"/>
      <c r="JK38" s="406">
        <f t="shared" si="236"/>
        <v>30</v>
      </c>
      <c r="JL38" s="407"/>
      <c r="JM38" s="407"/>
      <c r="JN38" s="406">
        <f t="shared" si="237"/>
        <v>30</v>
      </c>
      <c r="JO38" s="407"/>
      <c r="JP38" s="407"/>
      <c r="JQ38" s="406">
        <f t="shared" si="238"/>
        <v>30</v>
      </c>
      <c r="JR38" s="407"/>
      <c r="JS38" s="407"/>
      <c r="JT38" s="406">
        <f t="shared" si="239"/>
        <v>30</v>
      </c>
      <c r="JU38" s="407"/>
      <c r="JV38" s="407"/>
      <c r="JW38" s="406">
        <f t="shared" si="91"/>
        <v>30</v>
      </c>
      <c r="JX38" s="407"/>
      <c r="JY38" s="407"/>
      <c r="JZ38" s="406">
        <f t="shared" si="92"/>
        <v>30</v>
      </c>
      <c r="KA38" s="407"/>
      <c r="KB38" s="407"/>
      <c r="KC38" s="406">
        <f t="shared" si="93"/>
        <v>30</v>
      </c>
      <c r="KD38" s="407"/>
      <c r="KE38" s="407"/>
      <c r="KF38" s="406">
        <f t="shared" si="94"/>
        <v>30</v>
      </c>
      <c r="KG38" s="407"/>
      <c r="KH38" s="407"/>
      <c r="KI38" s="406">
        <f t="shared" si="95"/>
        <v>30</v>
      </c>
      <c r="KJ38" s="407"/>
      <c r="KK38" s="407"/>
      <c r="KL38" s="406">
        <f t="shared" si="96"/>
        <v>30</v>
      </c>
      <c r="KM38" s="407"/>
      <c r="KN38" s="407"/>
      <c r="KO38" s="406">
        <f t="shared" si="97"/>
        <v>30</v>
      </c>
      <c r="KP38" s="407"/>
      <c r="KQ38" s="407"/>
      <c r="KR38" s="406">
        <f t="shared" si="98"/>
        <v>30</v>
      </c>
      <c r="KS38" s="407"/>
      <c r="KT38" s="407"/>
      <c r="KU38" s="406">
        <f t="shared" si="99"/>
        <v>30</v>
      </c>
      <c r="KV38" s="407"/>
      <c r="KW38" s="407"/>
      <c r="KX38" s="408">
        <f t="shared" si="100"/>
        <v>30</v>
      </c>
      <c r="KY38" s="409"/>
      <c r="KZ38" s="409"/>
      <c r="LA38" s="408">
        <f t="shared" si="101"/>
        <v>30</v>
      </c>
      <c r="LB38" s="409"/>
      <c r="LC38" s="409"/>
      <c r="LD38" s="408">
        <f t="shared" si="102"/>
        <v>30</v>
      </c>
      <c r="LE38" s="409"/>
      <c r="LF38" s="409"/>
      <c r="LG38" s="408">
        <f t="shared" si="103"/>
        <v>30</v>
      </c>
      <c r="LH38" s="409"/>
      <c r="LI38" s="409"/>
      <c r="LJ38" s="408">
        <f t="shared" si="105"/>
        <v>30</v>
      </c>
      <c r="LK38" s="409"/>
      <c r="LL38" s="409"/>
      <c r="LM38" s="408">
        <f t="shared" si="106"/>
        <v>30</v>
      </c>
      <c r="LN38" s="409"/>
      <c r="LO38" s="409"/>
      <c r="LP38" s="408">
        <f t="shared" si="107"/>
        <v>30</v>
      </c>
      <c r="LQ38" s="409"/>
      <c r="LR38" s="409"/>
      <c r="LS38" s="408">
        <f t="shared" si="108"/>
        <v>30</v>
      </c>
      <c r="LT38" s="409"/>
      <c r="LU38" s="409"/>
      <c r="LV38" s="408">
        <f t="shared" si="109"/>
        <v>30</v>
      </c>
      <c r="LW38" s="409"/>
      <c r="LX38" s="409"/>
      <c r="LY38" s="408">
        <f t="shared" si="110"/>
        <v>30</v>
      </c>
      <c r="LZ38" s="409"/>
      <c r="MA38" s="409"/>
      <c r="MB38" s="408">
        <f t="shared" si="111"/>
        <v>30</v>
      </c>
      <c r="MC38" s="409"/>
      <c r="MD38" s="409"/>
      <c r="ME38" s="408">
        <f t="shared" si="112"/>
        <v>30</v>
      </c>
      <c r="MF38" s="409"/>
      <c r="MG38" s="409"/>
      <c r="MH38" s="408">
        <f t="shared" si="113"/>
        <v>30</v>
      </c>
      <c r="MI38" s="409"/>
      <c r="MJ38" s="409"/>
      <c r="MK38" s="408">
        <f t="shared" si="114"/>
        <v>30</v>
      </c>
      <c r="ML38" s="409"/>
      <c r="MM38" s="409"/>
      <c r="MN38" s="408">
        <f t="shared" si="115"/>
        <v>30</v>
      </c>
      <c r="MO38" s="409"/>
      <c r="MP38" s="409"/>
      <c r="MQ38" s="408">
        <f t="shared" si="116"/>
        <v>30</v>
      </c>
      <c r="MR38" s="409"/>
      <c r="MS38" s="409"/>
      <c r="MT38" s="408">
        <f t="shared" si="117"/>
        <v>30</v>
      </c>
      <c r="MU38" s="409"/>
      <c r="MV38" s="409"/>
      <c r="MW38" s="408">
        <f t="shared" si="118"/>
        <v>30</v>
      </c>
      <c r="MX38" s="409"/>
      <c r="MY38" s="409"/>
      <c r="MZ38" s="408">
        <f t="shared" si="119"/>
        <v>30</v>
      </c>
      <c r="NA38" s="409"/>
      <c r="NB38" s="409"/>
      <c r="NC38" s="408">
        <f t="shared" si="120"/>
        <v>30</v>
      </c>
      <c r="ND38" s="409"/>
      <c r="NE38" s="409"/>
      <c r="NF38" s="408">
        <f t="shared" si="121"/>
        <v>30</v>
      </c>
      <c r="NG38" s="409"/>
      <c r="NH38" s="409"/>
      <c r="NI38" s="408">
        <f t="shared" si="122"/>
        <v>30</v>
      </c>
      <c r="NJ38" s="409"/>
      <c r="NK38" s="409"/>
      <c r="NL38" s="410">
        <f t="shared" si="123"/>
        <v>30</v>
      </c>
      <c r="NM38" s="409"/>
      <c r="NN38" s="409"/>
      <c r="NO38" s="408">
        <f t="shared" si="124"/>
        <v>30</v>
      </c>
      <c r="NP38" s="409"/>
      <c r="NQ38" s="409"/>
      <c r="NR38" s="408">
        <f t="shared" si="125"/>
        <v>30</v>
      </c>
      <c r="NS38" s="409"/>
      <c r="NT38" s="409"/>
      <c r="NU38" s="408">
        <f t="shared" si="126"/>
        <v>30</v>
      </c>
      <c r="NV38" s="409"/>
      <c r="NW38" s="409"/>
      <c r="NX38" s="408">
        <f t="shared" si="127"/>
        <v>30</v>
      </c>
      <c r="NY38" s="409"/>
      <c r="NZ38" s="409"/>
      <c r="OA38" s="408">
        <f t="shared" si="128"/>
        <v>30</v>
      </c>
      <c r="OB38" s="409"/>
      <c r="OC38" s="409"/>
      <c r="OD38" s="408">
        <f t="shared" si="129"/>
        <v>30</v>
      </c>
      <c r="OE38" s="409"/>
      <c r="OF38" s="409"/>
      <c r="OG38" s="408">
        <f t="shared" si="130"/>
        <v>30</v>
      </c>
      <c r="OH38" s="409"/>
      <c r="OI38" s="409"/>
      <c r="OJ38" s="408">
        <f t="shared" si="131"/>
        <v>30</v>
      </c>
      <c r="OK38" s="409"/>
      <c r="OL38" s="409"/>
      <c r="OM38" s="408">
        <f t="shared" si="132"/>
        <v>30</v>
      </c>
      <c r="ON38" s="409"/>
      <c r="OO38" s="409"/>
      <c r="OP38" s="408">
        <f t="shared" si="133"/>
        <v>30</v>
      </c>
      <c r="OQ38" s="409"/>
      <c r="OR38" s="409"/>
      <c r="OS38" s="408">
        <f t="shared" si="134"/>
        <v>30</v>
      </c>
      <c r="OT38" s="409"/>
      <c r="OU38" s="409"/>
      <c r="OV38" s="408">
        <f t="shared" si="135"/>
        <v>30</v>
      </c>
      <c r="OW38" s="409"/>
      <c r="OX38" s="409"/>
      <c r="OY38" s="408">
        <f t="shared" si="136"/>
        <v>30</v>
      </c>
      <c r="OZ38" s="409"/>
      <c r="PA38" s="409"/>
      <c r="PB38" s="408">
        <f t="shared" si="137"/>
        <v>30</v>
      </c>
      <c r="PC38" s="409"/>
      <c r="PD38" s="409"/>
      <c r="PE38" s="408">
        <f t="shared" si="138"/>
        <v>30</v>
      </c>
      <c r="PF38" s="409"/>
      <c r="PG38" s="409"/>
      <c r="PH38" s="408">
        <f t="shared" si="139"/>
        <v>30</v>
      </c>
      <c r="PI38" s="409"/>
      <c r="PJ38" s="409"/>
      <c r="PK38" s="408">
        <f t="shared" si="140"/>
        <v>30</v>
      </c>
      <c r="PL38" s="409"/>
      <c r="PM38" s="409"/>
      <c r="PN38" s="408">
        <f t="shared" si="141"/>
        <v>30</v>
      </c>
      <c r="PO38" s="409"/>
      <c r="PP38" s="409"/>
      <c r="PQ38" s="408">
        <f t="shared" si="142"/>
        <v>30</v>
      </c>
      <c r="PR38" s="409"/>
      <c r="PS38" s="409"/>
      <c r="PT38" s="408">
        <f t="shared" si="143"/>
        <v>30</v>
      </c>
      <c r="PU38" s="409"/>
      <c r="PV38" s="409"/>
      <c r="PW38" s="408">
        <f t="shared" si="144"/>
        <v>30</v>
      </c>
      <c r="PX38" s="409"/>
      <c r="PY38" s="409"/>
      <c r="PZ38" s="408">
        <f t="shared" si="145"/>
        <v>30</v>
      </c>
      <c r="QA38" s="409"/>
      <c r="QB38" s="409"/>
      <c r="QC38" s="408">
        <f t="shared" si="146"/>
        <v>30</v>
      </c>
      <c r="QD38" s="409"/>
      <c r="QE38" s="409"/>
      <c r="QF38" s="408">
        <f t="shared" si="147"/>
        <v>30</v>
      </c>
      <c r="QG38" s="409"/>
      <c r="QH38" s="409"/>
      <c r="QI38" s="408">
        <f t="shared" si="148"/>
        <v>30</v>
      </c>
      <c r="QJ38" s="411">
        <f t="shared" si="149"/>
        <v>0</v>
      </c>
      <c r="QK38" s="412">
        <f t="shared" si="150"/>
        <v>0</v>
      </c>
      <c r="QL38" s="402"/>
      <c r="QM38" s="411">
        <f t="shared" si="151"/>
        <v>0</v>
      </c>
      <c r="QN38" s="412">
        <f t="shared" si="152"/>
        <v>0</v>
      </c>
      <c r="QO38" s="391"/>
      <c r="QP38" s="411">
        <f t="shared" si="153"/>
        <v>0</v>
      </c>
      <c r="QQ38" s="412">
        <f t="shared" si="154"/>
        <v>0</v>
      </c>
      <c r="QR38" s="391"/>
      <c r="QS38" s="411">
        <f t="shared" si="155"/>
        <v>0</v>
      </c>
      <c r="QT38" s="412">
        <f t="shared" si="156"/>
        <v>0</v>
      </c>
    </row>
    <row r="39" spans="1:462" s="385" customFormat="1" hidden="1" x14ac:dyDescent="0.25">
      <c r="A39" s="403">
        <v>35</v>
      </c>
      <c r="B39" s="422" t="s">
        <v>474</v>
      </c>
      <c r="C39" s="405" t="s">
        <v>115</v>
      </c>
      <c r="D39" s="406">
        <v>2</v>
      </c>
      <c r="E39" s="407"/>
      <c r="F39" s="407"/>
      <c r="G39" s="406">
        <f t="shared" si="249"/>
        <v>2</v>
      </c>
      <c r="H39" s="407"/>
      <c r="I39" s="407"/>
      <c r="J39" s="406">
        <f t="shared" si="250"/>
        <v>2</v>
      </c>
      <c r="K39" s="407"/>
      <c r="L39" s="407"/>
      <c r="M39" s="406">
        <f>+J39+K39-L39</f>
        <v>2</v>
      </c>
      <c r="N39" s="407"/>
      <c r="O39" s="407"/>
      <c r="P39" s="406">
        <f t="shared" si="251"/>
        <v>2</v>
      </c>
      <c r="Q39" s="407"/>
      <c r="R39" s="407"/>
      <c r="S39" s="406">
        <f t="shared" si="252"/>
        <v>2</v>
      </c>
      <c r="T39" s="407"/>
      <c r="U39" s="407"/>
      <c r="V39" s="406">
        <f t="shared" si="253"/>
        <v>2</v>
      </c>
      <c r="W39" s="407"/>
      <c r="X39" s="407"/>
      <c r="Y39" s="406">
        <f t="shared" si="254"/>
        <v>2</v>
      </c>
      <c r="Z39" s="407"/>
      <c r="AA39" s="407"/>
      <c r="AB39" s="406">
        <f t="shared" si="255"/>
        <v>2</v>
      </c>
      <c r="AC39" s="407"/>
      <c r="AD39" s="407"/>
      <c r="AE39" s="406">
        <f t="shared" si="256"/>
        <v>2</v>
      </c>
      <c r="AF39" s="407"/>
      <c r="AG39" s="407"/>
      <c r="AH39" s="406">
        <f t="shared" si="257"/>
        <v>2</v>
      </c>
      <c r="AI39" s="407"/>
      <c r="AJ39" s="407"/>
      <c r="AK39" s="406">
        <f t="shared" si="258"/>
        <v>2</v>
      </c>
      <c r="AL39" s="407"/>
      <c r="AM39" s="407"/>
      <c r="AN39" s="406">
        <f t="shared" si="259"/>
        <v>2</v>
      </c>
      <c r="AO39" s="407"/>
      <c r="AP39" s="407"/>
      <c r="AQ39" s="406">
        <f t="shared" si="260"/>
        <v>2</v>
      </c>
      <c r="AR39" s="407"/>
      <c r="AS39" s="407">
        <v>2</v>
      </c>
      <c r="AT39" s="406">
        <f t="shared" si="261"/>
        <v>0</v>
      </c>
      <c r="AU39" s="407"/>
      <c r="AV39" s="407"/>
      <c r="AW39" s="406">
        <f t="shared" si="262"/>
        <v>0</v>
      </c>
      <c r="AX39" s="407"/>
      <c r="AY39" s="407"/>
      <c r="AZ39" s="406">
        <f t="shared" si="263"/>
        <v>0</v>
      </c>
      <c r="BA39" s="407"/>
      <c r="BB39" s="407"/>
      <c r="BC39" s="406">
        <f t="shared" si="264"/>
        <v>0</v>
      </c>
      <c r="BD39" s="407"/>
      <c r="BE39" s="407"/>
      <c r="BF39" s="406">
        <f t="shared" si="265"/>
        <v>0</v>
      </c>
      <c r="BG39" s="407"/>
      <c r="BH39" s="407"/>
      <c r="BI39" s="406">
        <f t="shared" si="266"/>
        <v>0</v>
      </c>
      <c r="BJ39" s="407"/>
      <c r="BK39" s="407"/>
      <c r="BL39" s="406">
        <f t="shared" si="267"/>
        <v>0</v>
      </c>
      <c r="BM39" s="407"/>
      <c r="BN39" s="407"/>
      <c r="BO39" s="406">
        <f t="shared" si="268"/>
        <v>0</v>
      </c>
      <c r="BP39" s="407"/>
      <c r="BQ39" s="407"/>
      <c r="BR39" s="406">
        <f t="shared" si="269"/>
        <v>0</v>
      </c>
      <c r="BS39" s="407"/>
      <c r="BT39" s="407"/>
      <c r="BU39" s="406">
        <f t="shared" si="270"/>
        <v>0</v>
      </c>
      <c r="BV39" s="407"/>
      <c r="BW39" s="407"/>
      <c r="BX39" s="406">
        <f t="shared" si="271"/>
        <v>0</v>
      </c>
      <c r="BY39" s="407"/>
      <c r="BZ39" s="407"/>
      <c r="CA39" s="406">
        <f t="shared" si="272"/>
        <v>0</v>
      </c>
      <c r="CB39" s="407"/>
      <c r="CC39" s="407"/>
      <c r="CD39" s="406">
        <f t="shared" si="273"/>
        <v>0</v>
      </c>
      <c r="CE39" s="407"/>
      <c r="CF39" s="407"/>
      <c r="CG39" s="406">
        <f t="shared" si="274"/>
        <v>0</v>
      </c>
      <c r="CH39" s="407"/>
      <c r="CI39" s="407"/>
      <c r="CJ39" s="406">
        <f t="shared" si="275"/>
        <v>0</v>
      </c>
      <c r="CK39" s="407"/>
      <c r="CL39" s="407"/>
      <c r="CM39" s="406">
        <f t="shared" si="276"/>
        <v>0</v>
      </c>
      <c r="CN39" s="407"/>
      <c r="CO39" s="407"/>
      <c r="CP39" s="406">
        <f t="shared" si="277"/>
        <v>0</v>
      </c>
      <c r="CQ39" s="407"/>
      <c r="CR39" s="407"/>
      <c r="CS39" s="406">
        <f t="shared" si="278"/>
        <v>0</v>
      </c>
      <c r="CT39" s="407"/>
      <c r="CU39" s="407"/>
      <c r="CV39" s="406">
        <f t="shared" si="279"/>
        <v>0</v>
      </c>
      <c r="CW39" s="407"/>
      <c r="CX39" s="407"/>
      <c r="CY39" s="406">
        <f t="shared" si="280"/>
        <v>0</v>
      </c>
      <c r="CZ39" s="407"/>
      <c r="DA39" s="407"/>
      <c r="DB39" s="406">
        <f t="shared" si="281"/>
        <v>0</v>
      </c>
      <c r="DC39" s="407"/>
      <c r="DD39" s="407"/>
      <c r="DE39" s="406">
        <f t="shared" si="282"/>
        <v>0</v>
      </c>
      <c r="DF39" s="407"/>
      <c r="DG39" s="407"/>
      <c r="DH39" s="406">
        <f t="shared" si="283"/>
        <v>0</v>
      </c>
      <c r="DI39" s="407"/>
      <c r="DJ39" s="407"/>
      <c r="DK39" s="406">
        <f t="shared" si="284"/>
        <v>0</v>
      </c>
      <c r="DL39" s="407"/>
      <c r="DM39" s="407"/>
      <c r="DN39" s="406">
        <f t="shared" si="285"/>
        <v>0</v>
      </c>
      <c r="DO39" s="407"/>
      <c r="DP39" s="407"/>
      <c r="DQ39" s="406">
        <f t="shared" si="286"/>
        <v>0</v>
      </c>
      <c r="DR39" s="407"/>
      <c r="DS39" s="407"/>
      <c r="DT39" s="406">
        <f t="shared" si="287"/>
        <v>0</v>
      </c>
      <c r="DU39" s="407"/>
      <c r="DV39" s="407"/>
      <c r="DW39" s="406">
        <f t="shared" si="288"/>
        <v>0</v>
      </c>
      <c r="DX39" s="407"/>
      <c r="DY39" s="407"/>
      <c r="DZ39" s="406">
        <f t="shared" si="289"/>
        <v>0</v>
      </c>
      <c r="EA39" s="407"/>
      <c r="EB39" s="407"/>
      <c r="EC39" s="406">
        <f t="shared" si="290"/>
        <v>0</v>
      </c>
      <c r="ED39" s="407"/>
      <c r="EE39" s="407"/>
      <c r="EF39" s="406">
        <f t="shared" si="291"/>
        <v>0</v>
      </c>
      <c r="EG39" s="407"/>
      <c r="EH39" s="407"/>
      <c r="EI39" s="406">
        <f t="shared" si="292"/>
        <v>0</v>
      </c>
      <c r="EJ39" s="407"/>
      <c r="EK39" s="407"/>
      <c r="EL39" s="406">
        <f t="shared" si="293"/>
        <v>0</v>
      </c>
      <c r="EM39" s="407"/>
      <c r="EN39" s="407"/>
      <c r="EO39" s="406">
        <f t="shared" si="294"/>
        <v>0</v>
      </c>
      <c r="EP39" s="407"/>
      <c r="EQ39" s="407"/>
      <c r="ER39" s="406">
        <f t="shared" si="295"/>
        <v>0</v>
      </c>
      <c r="ES39" s="407"/>
      <c r="ET39" s="407"/>
      <c r="EU39" s="406">
        <f t="shared" si="296"/>
        <v>0</v>
      </c>
      <c r="EV39" s="407"/>
      <c r="EW39" s="407"/>
      <c r="EX39" s="406">
        <f t="shared" si="297"/>
        <v>0</v>
      </c>
      <c r="EY39" s="407"/>
      <c r="EZ39" s="407"/>
      <c r="FA39" s="406">
        <f t="shared" si="298"/>
        <v>0</v>
      </c>
      <c r="FB39" s="407"/>
      <c r="FC39" s="407"/>
      <c r="FD39" s="406">
        <f t="shared" si="299"/>
        <v>0</v>
      </c>
      <c r="FE39" s="407"/>
      <c r="FF39" s="407"/>
      <c r="FG39" s="406">
        <f t="shared" si="300"/>
        <v>0</v>
      </c>
      <c r="FH39" s="407"/>
      <c r="FI39" s="407"/>
      <c r="FJ39" s="406">
        <f t="shared" si="301"/>
        <v>0</v>
      </c>
      <c r="FK39" s="407"/>
      <c r="FL39" s="407"/>
      <c r="FM39" s="406">
        <f t="shared" si="302"/>
        <v>0</v>
      </c>
      <c r="FN39" s="407"/>
      <c r="FO39" s="407"/>
      <c r="FP39" s="406">
        <f t="shared" si="303"/>
        <v>0</v>
      </c>
      <c r="FQ39" s="407"/>
      <c r="FR39" s="407"/>
      <c r="FS39" s="406">
        <f t="shared" si="304"/>
        <v>0</v>
      </c>
      <c r="FT39" s="407"/>
      <c r="FU39" s="407"/>
      <c r="FV39" s="406">
        <f t="shared" si="305"/>
        <v>0</v>
      </c>
      <c r="FW39" s="407"/>
      <c r="FX39" s="407"/>
      <c r="FY39" s="406">
        <f t="shared" si="306"/>
        <v>0</v>
      </c>
      <c r="FZ39" s="407"/>
      <c r="GA39" s="407"/>
      <c r="GB39" s="406">
        <f t="shared" si="307"/>
        <v>0</v>
      </c>
      <c r="GC39" s="407"/>
      <c r="GD39" s="407"/>
      <c r="GE39" s="406">
        <f t="shared" si="308"/>
        <v>0</v>
      </c>
      <c r="GF39" s="407"/>
      <c r="GG39" s="407"/>
      <c r="GH39" s="406">
        <f t="shared" si="309"/>
        <v>0</v>
      </c>
      <c r="GI39" s="407"/>
      <c r="GJ39" s="407"/>
      <c r="GK39" s="406">
        <f t="shared" si="310"/>
        <v>0</v>
      </c>
      <c r="GL39" s="407"/>
      <c r="GM39" s="407"/>
      <c r="GN39" s="406">
        <f t="shared" si="311"/>
        <v>0</v>
      </c>
      <c r="GO39" s="407"/>
      <c r="GP39" s="407"/>
      <c r="GQ39" s="406">
        <f t="shared" si="312"/>
        <v>0</v>
      </c>
      <c r="GR39" s="407"/>
      <c r="GS39" s="407"/>
      <c r="GT39" s="406">
        <f t="shared" si="313"/>
        <v>0</v>
      </c>
      <c r="GU39" s="407"/>
      <c r="GV39" s="407"/>
      <c r="GW39" s="406">
        <f t="shared" si="314"/>
        <v>0</v>
      </c>
      <c r="GX39" s="407"/>
      <c r="GY39" s="407"/>
      <c r="GZ39" s="406">
        <f t="shared" si="315"/>
        <v>0</v>
      </c>
      <c r="HA39" s="407"/>
      <c r="HB39" s="407"/>
      <c r="HC39" s="406">
        <f t="shared" si="316"/>
        <v>0</v>
      </c>
      <c r="HD39" s="407"/>
      <c r="HE39" s="407"/>
      <c r="HF39" s="406">
        <f t="shared" si="317"/>
        <v>0</v>
      </c>
      <c r="HG39" s="407"/>
      <c r="HH39" s="407"/>
      <c r="HI39" s="406">
        <f t="shared" si="318"/>
        <v>0</v>
      </c>
      <c r="HJ39" s="407"/>
      <c r="HK39" s="407"/>
      <c r="HL39" s="406">
        <f t="shared" si="319"/>
        <v>0</v>
      </c>
      <c r="HM39" s="407"/>
      <c r="HN39" s="407"/>
      <c r="HO39" s="406">
        <f t="shared" si="220"/>
        <v>0</v>
      </c>
      <c r="HP39" s="407"/>
      <c r="HQ39" s="407"/>
      <c r="HR39" s="406">
        <f t="shared" si="221"/>
        <v>0</v>
      </c>
      <c r="HS39" s="407"/>
      <c r="HT39" s="407"/>
      <c r="HU39" s="406">
        <f t="shared" si="222"/>
        <v>0</v>
      </c>
      <c r="HV39" s="407"/>
      <c r="HW39" s="407"/>
      <c r="HX39" s="406">
        <f t="shared" si="223"/>
        <v>0</v>
      </c>
      <c r="HY39" s="407"/>
      <c r="HZ39" s="407"/>
      <c r="IA39" s="406">
        <f t="shared" si="224"/>
        <v>0</v>
      </c>
      <c r="IB39" s="407"/>
      <c r="IC39" s="407"/>
      <c r="ID39" s="406">
        <f t="shared" si="225"/>
        <v>0</v>
      </c>
      <c r="IE39" s="407"/>
      <c r="IF39" s="407"/>
      <c r="IG39" s="406">
        <f t="shared" si="226"/>
        <v>0</v>
      </c>
      <c r="IH39" s="407"/>
      <c r="II39" s="407"/>
      <c r="IJ39" s="406">
        <f t="shared" si="227"/>
        <v>0</v>
      </c>
      <c r="IK39" s="407"/>
      <c r="IL39" s="407"/>
      <c r="IM39" s="406">
        <f t="shared" si="228"/>
        <v>0</v>
      </c>
      <c r="IN39" s="407"/>
      <c r="IO39" s="407"/>
      <c r="IP39" s="406">
        <f t="shared" si="229"/>
        <v>0</v>
      </c>
      <c r="IQ39" s="407"/>
      <c r="IR39" s="407"/>
      <c r="IS39" s="406">
        <f t="shared" si="230"/>
        <v>0</v>
      </c>
      <c r="IT39" s="407"/>
      <c r="IU39" s="407"/>
      <c r="IV39" s="406">
        <f t="shared" si="231"/>
        <v>0</v>
      </c>
      <c r="IW39" s="407"/>
      <c r="IX39" s="407"/>
      <c r="IY39" s="406">
        <f t="shared" si="232"/>
        <v>0</v>
      </c>
      <c r="IZ39" s="407"/>
      <c r="JA39" s="407"/>
      <c r="JB39" s="406">
        <f t="shared" si="233"/>
        <v>0</v>
      </c>
      <c r="JC39" s="407"/>
      <c r="JD39" s="407"/>
      <c r="JE39" s="406">
        <f t="shared" si="234"/>
        <v>0</v>
      </c>
      <c r="JF39" s="407"/>
      <c r="JG39" s="407"/>
      <c r="JH39" s="406">
        <f t="shared" si="235"/>
        <v>0</v>
      </c>
      <c r="JI39" s="407"/>
      <c r="JJ39" s="407"/>
      <c r="JK39" s="406">
        <f t="shared" si="236"/>
        <v>0</v>
      </c>
      <c r="JL39" s="407"/>
      <c r="JM39" s="407"/>
      <c r="JN39" s="406">
        <f t="shared" si="237"/>
        <v>0</v>
      </c>
      <c r="JO39" s="407"/>
      <c r="JP39" s="407"/>
      <c r="JQ39" s="406">
        <f t="shared" si="238"/>
        <v>0</v>
      </c>
      <c r="JR39" s="407"/>
      <c r="JS39" s="407"/>
      <c r="JT39" s="406">
        <f t="shared" si="239"/>
        <v>0</v>
      </c>
      <c r="JU39" s="407"/>
      <c r="JV39" s="407"/>
      <c r="JW39" s="406">
        <f t="shared" si="91"/>
        <v>0</v>
      </c>
      <c r="JX39" s="407"/>
      <c r="JY39" s="407"/>
      <c r="JZ39" s="406">
        <f t="shared" si="92"/>
        <v>0</v>
      </c>
      <c r="KA39" s="407"/>
      <c r="KB39" s="407"/>
      <c r="KC39" s="406">
        <f t="shared" si="93"/>
        <v>0</v>
      </c>
      <c r="KD39" s="407"/>
      <c r="KE39" s="407"/>
      <c r="KF39" s="406">
        <f t="shared" si="94"/>
        <v>0</v>
      </c>
      <c r="KG39" s="407"/>
      <c r="KH39" s="407"/>
      <c r="KI39" s="406">
        <f t="shared" si="95"/>
        <v>0</v>
      </c>
      <c r="KJ39" s="407"/>
      <c r="KK39" s="407"/>
      <c r="KL39" s="406">
        <f t="shared" si="96"/>
        <v>0</v>
      </c>
      <c r="KM39" s="407"/>
      <c r="KN39" s="407"/>
      <c r="KO39" s="406">
        <f t="shared" si="97"/>
        <v>0</v>
      </c>
      <c r="KP39" s="407"/>
      <c r="KQ39" s="407"/>
      <c r="KR39" s="406">
        <f t="shared" si="98"/>
        <v>0</v>
      </c>
      <c r="KS39" s="407"/>
      <c r="KT39" s="407"/>
      <c r="KU39" s="406">
        <f t="shared" si="99"/>
        <v>0</v>
      </c>
      <c r="KV39" s="407"/>
      <c r="KW39" s="407"/>
      <c r="KX39" s="408">
        <f t="shared" si="100"/>
        <v>0</v>
      </c>
      <c r="KY39" s="409"/>
      <c r="KZ39" s="409"/>
      <c r="LA39" s="408">
        <f t="shared" si="101"/>
        <v>0</v>
      </c>
      <c r="LB39" s="409"/>
      <c r="LC39" s="409"/>
      <c r="LD39" s="408">
        <f t="shared" si="102"/>
        <v>0</v>
      </c>
      <c r="LE39" s="409"/>
      <c r="LF39" s="409"/>
      <c r="LG39" s="408">
        <f t="shared" si="103"/>
        <v>0</v>
      </c>
      <c r="LH39" s="409"/>
      <c r="LI39" s="409"/>
      <c r="LJ39" s="408">
        <f t="shared" si="105"/>
        <v>0</v>
      </c>
      <c r="LK39" s="409"/>
      <c r="LL39" s="409"/>
      <c r="LM39" s="408">
        <f t="shared" si="106"/>
        <v>0</v>
      </c>
      <c r="LN39" s="409"/>
      <c r="LO39" s="409"/>
      <c r="LP39" s="408">
        <f t="shared" si="107"/>
        <v>0</v>
      </c>
      <c r="LQ39" s="409"/>
      <c r="LR39" s="409"/>
      <c r="LS39" s="408">
        <f t="shared" si="108"/>
        <v>0</v>
      </c>
      <c r="LT39" s="409"/>
      <c r="LU39" s="409"/>
      <c r="LV39" s="408">
        <f t="shared" si="109"/>
        <v>0</v>
      </c>
      <c r="LW39" s="409"/>
      <c r="LX39" s="409"/>
      <c r="LY39" s="408">
        <f t="shared" si="110"/>
        <v>0</v>
      </c>
      <c r="LZ39" s="409"/>
      <c r="MA39" s="409"/>
      <c r="MB39" s="408">
        <f t="shared" si="111"/>
        <v>0</v>
      </c>
      <c r="MC39" s="409"/>
      <c r="MD39" s="409"/>
      <c r="ME39" s="408">
        <f t="shared" si="112"/>
        <v>0</v>
      </c>
      <c r="MF39" s="409"/>
      <c r="MG39" s="409"/>
      <c r="MH39" s="408">
        <f t="shared" si="113"/>
        <v>0</v>
      </c>
      <c r="MI39" s="409"/>
      <c r="MJ39" s="409"/>
      <c r="MK39" s="408">
        <f t="shared" si="114"/>
        <v>0</v>
      </c>
      <c r="ML39" s="409"/>
      <c r="MM39" s="409"/>
      <c r="MN39" s="408">
        <f t="shared" si="115"/>
        <v>0</v>
      </c>
      <c r="MO39" s="409"/>
      <c r="MP39" s="409"/>
      <c r="MQ39" s="408">
        <f t="shared" si="116"/>
        <v>0</v>
      </c>
      <c r="MR39" s="409"/>
      <c r="MS39" s="409"/>
      <c r="MT39" s="408">
        <f t="shared" si="117"/>
        <v>0</v>
      </c>
      <c r="MU39" s="409"/>
      <c r="MV39" s="409"/>
      <c r="MW39" s="408">
        <f t="shared" si="118"/>
        <v>0</v>
      </c>
      <c r="MX39" s="409"/>
      <c r="MY39" s="409"/>
      <c r="MZ39" s="408">
        <f t="shared" si="119"/>
        <v>0</v>
      </c>
      <c r="NA39" s="409"/>
      <c r="NB39" s="409"/>
      <c r="NC39" s="408">
        <f t="shared" si="120"/>
        <v>0</v>
      </c>
      <c r="ND39" s="409"/>
      <c r="NE39" s="409"/>
      <c r="NF39" s="408">
        <f t="shared" si="121"/>
        <v>0</v>
      </c>
      <c r="NG39" s="409"/>
      <c r="NH39" s="409"/>
      <c r="NI39" s="408">
        <f t="shared" si="122"/>
        <v>0</v>
      </c>
      <c r="NJ39" s="409"/>
      <c r="NK39" s="409"/>
      <c r="NL39" s="410">
        <f t="shared" si="123"/>
        <v>0</v>
      </c>
      <c r="NM39" s="409"/>
      <c r="NN39" s="409"/>
      <c r="NO39" s="408">
        <f t="shared" si="124"/>
        <v>0</v>
      </c>
      <c r="NP39" s="409"/>
      <c r="NQ39" s="409"/>
      <c r="NR39" s="408">
        <f t="shared" si="125"/>
        <v>0</v>
      </c>
      <c r="NS39" s="409"/>
      <c r="NT39" s="409"/>
      <c r="NU39" s="408">
        <f t="shared" si="126"/>
        <v>0</v>
      </c>
      <c r="NV39" s="409"/>
      <c r="NW39" s="409"/>
      <c r="NX39" s="408">
        <f t="shared" si="127"/>
        <v>0</v>
      </c>
      <c r="NY39" s="409"/>
      <c r="NZ39" s="409"/>
      <c r="OA39" s="408">
        <f t="shared" si="128"/>
        <v>0</v>
      </c>
      <c r="OB39" s="409"/>
      <c r="OC39" s="409"/>
      <c r="OD39" s="408">
        <f t="shared" si="129"/>
        <v>0</v>
      </c>
      <c r="OE39" s="409"/>
      <c r="OF39" s="409"/>
      <c r="OG39" s="408">
        <f t="shared" si="130"/>
        <v>0</v>
      </c>
      <c r="OH39" s="409"/>
      <c r="OI39" s="409"/>
      <c r="OJ39" s="408">
        <f t="shared" si="131"/>
        <v>0</v>
      </c>
      <c r="OK39" s="409"/>
      <c r="OL39" s="409"/>
      <c r="OM39" s="408">
        <f t="shared" si="132"/>
        <v>0</v>
      </c>
      <c r="ON39" s="409"/>
      <c r="OO39" s="409"/>
      <c r="OP39" s="408">
        <f t="shared" si="133"/>
        <v>0</v>
      </c>
      <c r="OQ39" s="409"/>
      <c r="OR39" s="409"/>
      <c r="OS39" s="408">
        <f t="shared" si="134"/>
        <v>0</v>
      </c>
      <c r="OT39" s="409"/>
      <c r="OU39" s="409"/>
      <c r="OV39" s="408">
        <f t="shared" si="135"/>
        <v>0</v>
      </c>
      <c r="OW39" s="409"/>
      <c r="OX39" s="409"/>
      <c r="OY39" s="408">
        <f t="shared" si="136"/>
        <v>0</v>
      </c>
      <c r="OZ39" s="409"/>
      <c r="PA39" s="409"/>
      <c r="PB39" s="408">
        <f t="shared" si="137"/>
        <v>0</v>
      </c>
      <c r="PC39" s="409"/>
      <c r="PD39" s="409"/>
      <c r="PE39" s="408">
        <f t="shared" si="138"/>
        <v>0</v>
      </c>
      <c r="PF39" s="409"/>
      <c r="PG39" s="409"/>
      <c r="PH39" s="408">
        <f t="shared" si="139"/>
        <v>0</v>
      </c>
      <c r="PI39" s="409"/>
      <c r="PJ39" s="409"/>
      <c r="PK39" s="408">
        <f t="shared" si="140"/>
        <v>0</v>
      </c>
      <c r="PL39" s="409"/>
      <c r="PM39" s="409"/>
      <c r="PN39" s="408">
        <f t="shared" si="141"/>
        <v>0</v>
      </c>
      <c r="PO39" s="409"/>
      <c r="PP39" s="409"/>
      <c r="PQ39" s="408">
        <f t="shared" si="142"/>
        <v>0</v>
      </c>
      <c r="PR39" s="409"/>
      <c r="PS39" s="409"/>
      <c r="PT39" s="408">
        <f t="shared" si="143"/>
        <v>0</v>
      </c>
      <c r="PU39" s="409"/>
      <c r="PV39" s="409"/>
      <c r="PW39" s="408">
        <f t="shared" si="144"/>
        <v>0</v>
      </c>
      <c r="PX39" s="409"/>
      <c r="PY39" s="409"/>
      <c r="PZ39" s="408">
        <f t="shared" si="145"/>
        <v>0</v>
      </c>
      <c r="QA39" s="409"/>
      <c r="QB39" s="409"/>
      <c r="QC39" s="408">
        <f t="shared" si="146"/>
        <v>0</v>
      </c>
      <c r="QD39" s="409"/>
      <c r="QE39" s="409"/>
      <c r="QF39" s="408">
        <f t="shared" si="147"/>
        <v>0</v>
      </c>
      <c r="QG39" s="409"/>
      <c r="QH39" s="409"/>
      <c r="QI39" s="408">
        <f t="shared" si="148"/>
        <v>0</v>
      </c>
      <c r="QJ39" s="411">
        <f t="shared" si="149"/>
        <v>0</v>
      </c>
      <c r="QK39" s="412">
        <f t="shared" si="150"/>
        <v>0</v>
      </c>
      <c r="QL39" s="402"/>
      <c r="QM39" s="411">
        <f t="shared" si="151"/>
        <v>0</v>
      </c>
      <c r="QN39" s="412">
        <f t="shared" si="152"/>
        <v>0</v>
      </c>
      <c r="QO39" s="391"/>
      <c r="QP39" s="411">
        <f t="shared" si="153"/>
        <v>0</v>
      </c>
      <c r="QQ39" s="412">
        <f t="shared" si="154"/>
        <v>0</v>
      </c>
      <c r="QR39" s="391"/>
      <c r="QS39" s="411">
        <f t="shared" si="155"/>
        <v>0</v>
      </c>
      <c r="QT39" s="412">
        <f t="shared" si="156"/>
        <v>0</v>
      </c>
    </row>
    <row r="40" spans="1:462" s="385" customFormat="1" hidden="1" x14ac:dyDescent="0.25">
      <c r="A40" s="403">
        <v>36</v>
      </c>
      <c r="B40" s="422" t="s">
        <v>475</v>
      </c>
      <c r="C40" s="405" t="s">
        <v>115</v>
      </c>
      <c r="D40" s="406">
        <v>50</v>
      </c>
      <c r="E40" s="407"/>
      <c r="F40" s="407"/>
      <c r="G40" s="406">
        <f t="shared" si="249"/>
        <v>50</v>
      </c>
      <c r="H40" s="407"/>
      <c r="I40" s="407"/>
      <c r="J40" s="406">
        <f t="shared" si="250"/>
        <v>50</v>
      </c>
      <c r="K40" s="407"/>
      <c r="L40" s="407"/>
      <c r="M40" s="406">
        <f>+J40+K40-L40</f>
        <v>50</v>
      </c>
      <c r="N40" s="407"/>
      <c r="O40" s="407"/>
      <c r="P40" s="406">
        <f t="shared" si="251"/>
        <v>50</v>
      </c>
      <c r="Q40" s="407"/>
      <c r="R40" s="407"/>
      <c r="S40" s="406">
        <f t="shared" si="252"/>
        <v>50</v>
      </c>
      <c r="T40" s="407"/>
      <c r="U40" s="407"/>
      <c r="V40" s="406">
        <f t="shared" si="253"/>
        <v>50</v>
      </c>
      <c r="W40" s="407"/>
      <c r="X40" s="407"/>
      <c r="Y40" s="406">
        <f t="shared" si="254"/>
        <v>50</v>
      </c>
      <c r="Z40" s="407"/>
      <c r="AA40" s="407"/>
      <c r="AB40" s="406">
        <f t="shared" si="255"/>
        <v>50</v>
      </c>
      <c r="AC40" s="407"/>
      <c r="AD40" s="407"/>
      <c r="AE40" s="406">
        <f t="shared" si="256"/>
        <v>50</v>
      </c>
      <c r="AF40" s="407"/>
      <c r="AG40" s="407"/>
      <c r="AH40" s="406">
        <f t="shared" si="257"/>
        <v>50</v>
      </c>
      <c r="AI40" s="407"/>
      <c r="AJ40" s="407"/>
      <c r="AK40" s="406">
        <f t="shared" si="258"/>
        <v>50</v>
      </c>
      <c r="AL40" s="407"/>
      <c r="AM40" s="407"/>
      <c r="AN40" s="406">
        <f t="shared" si="259"/>
        <v>50</v>
      </c>
      <c r="AO40" s="407"/>
      <c r="AP40" s="407"/>
      <c r="AQ40" s="406">
        <f t="shared" si="260"/>
        <v>50</v>
      </c>
      <c r="AR40" s="407"/>
      <c r="AS40" s="407">
        <v>50</v>
      </c>
      <c r="AT40" s="406">
        <f t="shared" si="261"/>
        <v>0</v>
      </c>
      <c r="AU40" s="407"/>
      <c r="AV40" s="407"/>
      <c r="AW40" s="406">
        <f t="shared" si="262"/>
        <v>0</v>
      </c>
      <c r="AX40" s="407"/>
      <c r="AY40" s="407"/>
      <c r="AZ40" s="406">
        <f t="shared" si="263"/>
        <v>0</v>
      </c>
      <c r="BA40" s="407"/>
      <c r="BB40" s="407"/>
      <c r="BC40" s="406">
        <f t="shared" si="264"/>
        <v>0</v>
      </c>
      <c r="BD40" s="407"/>
      <c r="BE40" s="407"/>
      <c r="BF40" s="406">
        <f t="shared" si="265"/>
        <v>0</v>
      </c>
      <c r="BG40" s="407"/>
      <c r="BH40" s="407"/>
      <c r="BI40" s="406">
        <f t="shared" si="266"/>
        <v>0</v>
      </c>
      <c r="BJ40" s="407"/>
      <c r="BK40" s="407"/>
      <c r="BL40" s="406">
        <f t="shared" si="267"/>
        <v>0</v>
      </c>
      <c r="BM40" s="407"/>
      <c r="BN40" s="407"/>
      <c r="BO40" s="406">
        <f t="shared" si="268"/>
        <v>0</v>
      </c>
      <c r="BP40" s="407"/>
      <c r="BQ40" s="407"/>
      <c r="BR40" s="406">
        <f t="shared" si="269"/>
        <v>0</v>
      </c>
      <c r="BS40" s="407"/>
      <c r="BT40" s="407"/>
      <c r="BU40" s="406">
        <f t="shared" si="270"/>
        <v>0</v>
      </c>
      <c r="BV40" s="407"/>
      <c r="BW40" s="407"/>
      <c r="BX40" s="406">
        <f t="shared" si="271"/>
        <v>0</v>
      </c>
      <c r="BY40" s="407"/>
      <c r="BZ40" s="407"/>
      <c r="CA40" s="406">
        <f t="shared" si="272"/>
        <v>0</v>
      </c>
      <c r="CB40" s="407"/>
      <c r="CC40" s="407"/>
      <c r="CD40" s="406">
        <f t="shared" si="273"/>
        <v>0</v>
      </c>
      <c r="CE40" s="407"/>
      <c r="CF40" s="407"/>
      <c r="CG40" s="406">
        <f t="shared" si="274"/>
        <v>0</v>
      </c>
      <c r="CH40" s="407"/>
      <c r="CI40" s="407"/>
      <c r="CJ40" s="406">
        <f t="shared" si="275"/>
        <v>0</v>
      </c>
      <c r="CK40" s="407"/>
      <c r="CL40" s="407"/>
      <c r="CM40" s="406">
        <f t="shared" si="276"/>
        <v>0</v>
      </c>
      <c r="CN40" s="407"/>
      <c r="CO40" s="407"/>
      <c r="CP40" s="406">
        <f t="shared" si="277"/>
        <v>0</v>
      </c>
      <c r="CQ40" s="407"/>
      <c r="CR40" s="407"/>
      <c r="CS40" s="406">
        <f t="shared" si="278"/>
        <v>0</v>
      </c>
      <c r="CT40" s="407"/>
      <c r="CU40" s="407"/>
      <c r="CV40" s="406">
        <f t="shared" si="279"/>
        <v>0</v>
      </c>
      <c r="CW40" s="407"/>
      <c r="CX40" s="407"/>
      <c r="CY40" s="406">
        <f t="shared" si="280"/>
        <v>0</v>
      </c>
      <c r="CZ40" s="407"/>
      <c r="DA40" s="407"/>
      <c r="DB40" s="406">
        <f t="shared" si="281"/>
        <v>0</v>
      </c>
      <c r="DC40" s="407"/>
      <c r="DD40" s="407"/>
      <c r="DE40" s="406">
        <f t="shared" si="282"/>
        <v>0</v>
      </c>
      <c r="DF40" s="407"/>
      <c r="DG40" s="407"/>
      <c r="DH40" s="406">
        <f t="shared" si="283"/>
        <v>0</v>
      </c>
      <c r="DI40" s="407"/>
      <c r="DJ40" s="407"/>
      <c r="DK40" s="406">
        <f t="shared" si="284"/>
        <v>0</v>
      </c>
      <c r="DL40" s="407"/>
      <c r="DM40" s="407"/>
      <c r="DN40" s="406">
        <f t="shared" si="285"/>
        <v>0</v>
      </c>
      <c r="DO40" s="407"/>
      <c r="DP40" s="407"/>
      <c r="DQ40" s="406">
        <f t="shared" si="286"/>
        <v>0</v>
      </c>
      <c r="DR40" s="407"/>
      <c r="DS40" s="407"/>
      <c r="DT40" s="406">
        <f t="shared" si="287"/>
        <v>0</v>
      </c>
      <c r="DU40" s="407"/>
      <c r="DV40" s="407"/>
      <c r="DW40" s="406">
        <f t="shared" si="288"/>
        <v>0</v>
      </c>
      <c r="DX40" s="407"/>
      <c r="DY40" s="407"/>
      <c r="DZ40" s="406">
        <f t="shared" si="289"/>
        <v>0</v>
      </c>
      <c r="EA40" s="407"/>
      <c r="EB40" s="407"/>
      <c r="EC40" s="406">
        <f t="shared" si="290"/>
        <v>0</v>
      </c>
      <c r="ED40" s="407"/>
      <c r="EE40" s="407"/>
      <c r="EF40" s="406">
        <f t="shared" si="291"/>
        <v>0</v>
      </c>
      <c r="EG40" s="407"/>
      <c r="EH40" s="407"/>
      <c r="EI40" s="406">
        <f t="shared" si="292"/>
        <v>0</v>
      </c>
      <c r="EJ40" s="407"/>
      <c r="EK40" s="407"/>
      <c r="EL40" s="406">
        <f t="shared" si="293"/>
        <v>0</v>
      </c>
      <c r="EM40" s="407"/>
      <c r="EN40" s="407"/>
      <c r="EO40" s="406">
        <f t="shared" si="294"/>
        <v>0</v>
      </c>
      <c r="EP40" s="407"/>
      <c r="EQ40" s="407"/>
      <c r="ER40" s="406">
        <f t="shared" si="295"/>
        <v>0</v>
      </c>
      <c r="ES40" s="407"/>
      <c r="ET40" s="407"/>
      <c r="EU40" s="406">
        <f t="shared" si="296"/>
        <v>0</v>
      </c>
      <c r="EV40" s="407"/>
      <c r="EW40" s="407"/>
      <c r="EX40" s="406">
        <f t="shared" si="297"/>
        <v>0</v>
      </c>
      <c r="EY40" s="407"/>
      <c r="EZ40" s="407"/>
      <c r="FA40" s="406">
        <f t="shared" si="298"/>
        <v>0</v>
      </c>
      <c r="FB40" s="407"/>
      <c r="FC40" s="407"/>
      <c r="FD40" s="406">
        <f t="shared" si="299"/>
        <v>0</v>
      </c>
      <c r="FE40" s="407"/>
      <c r="FF40" s="407"/>
      <c r="FG40" s="406">
        <f t="shared" si="300"/>
        <v>0</v>
      </c>
      <c r="FH40" s="407"/>
      <c r="FI40" s="407"/>
      <c r="FJ40" s="406">
        <f t="shared" si="301"/>
        <v>0</v>
      </c>
      <c r="FK40" s="407"/>
      <c r="FL40" s="407"/>
      <c r="FM40" s="406">
        <f t="shared" si="302"/>
        <v>0</v>
      </c>
      <c r="FN40" s="407"/>
      <c r="FO40" s="407"/>
      <c r="FP40" s="406">
        <f t="shared" si="303"/>
        <v>0</v>
      </c>
      <c r="FQ40" s="407"/>
      <c r="FR40" s="407"/>
      <c r="FS40" s="406">
        <f t="shared" si="304"/>
        <v>0</v>
      </c>
      <c r="FT40" s="407"/>
      <c r="FU40" s="407"/>
      <c r="FV40" s="406">
        <f t="shared" si="305"/>
        <v>0</v>
      </c>
      <c r="FW40" s="407"/>
      <c r="FX40" s="407"/>
      <c r="FY40" s="406">
        <f t="shared" si="306"/>
        <v>0</v>
      </c>
      <c r="FZ40" s="407"/>
      <c r="GA40" s="407"/>
      <c r="GB40" s="406">
        <f t="shared" si="307"/>
        <v>0</v>
      </c>
      <c r="GC40" s="407"/>
      <c r="GD40" s="407"/>
      <c r="GE40" s="406">
        <f t="shared" si="308"/>
        <v>0</v>
      </c>
      <c r="GF40" s="407"/>
      <c r="GG40" s="407"/>
      <c r="GH40" s="406">
        <f t="shared" si="309"/>
        <v>0</v>
      </c>
      <c r="GI40" s="407"/>
      <c r="GJ40" s="407"/>
      <c r="GK40" s="406">
        <f t="shared" si="310"/>
        <v>0</v>
      </c>
      <c r="GL40" s="407"/>
      <c r="GM40" s="407"/>
      <c r="GN40" s="406">
        <f t="shared" si="311"/>
        <v>0</v>
      </c>
      <c r="GO40" s="407"/>
      <c r="GP40" s="407"/>
      <c r="GQ40" s="406">
        <f t="shared" si="312"/>
        <v>0</v>
      </c>
      <c r="GR40" s="407"/>
      <c r="GS40" s="407"/>
      <c r="GT40" s="406">
        <f t="shared" si="313"/>
        <v>0</v>
      </c>
      <c r="GU40" s="407"/>
      <c r="GV40" s="407"/>
      <c r="GW40" s="406">
        <f t="shared" si="314"/>
        <v>0</v>
      </c>
      <c r="GX40" s="407"/>
      <c r="GY40" s="407"/>
      <c r="GZ40" s="406">
        <f t="shared" si="315"/>
        <v>0</v>
      </c>
      <c r="HA40" s="407"/>
      <c r="HB40" s="407"/>
      <c r="HC40" s="406">
        <f t="shared" si="316"/>
        <v>0</v>
      </c>
      <c r="HD40" s="407"/>
      <c r="HE40" s="407"/>
      <c r="HF40" s="406">
        <f t="shared" si="317"/>
        <v>0</v>
      </c>
      <c r="HG40" s="407"/>
      <c r="HH40" s="407"/>
      <c r="HI40" s="406">
        <f t="shared" si="318"/>
        <v>0</v>
      </c>
      <c r="HJ40" s="407"/>
      <c r="HK40" s="407"/>
      <c r="HL40" s="406">
        <f t="shared" si="319"/>
        <v>0</v>
      </c>
      <c r="HM40" s="407"/>
      <c r="HN40" s="407"/>
      <c r="HO40" s="406">
        <f t="shared" si="220"/>
        <v>0</v>
      </c>
      <c r="HP40" s="407"/>
      <c r="HQ40" s="407"/>
      <c r="HR40" s="406">
        <f t="shared" si="221"/>
        <v>0</v>
      </c>
      <c r="HS40" s="407"/>
      <c r="HT40" s="407"/>
      <c r="HU40" s="406">
        <f t="shared" si="222"/>
        <v>0</v>
      </c>
      <c r="HV40" s="407"/>
      <c r="HW40" s="407"/>
      <c r="HX40" s="406">
        <f t="shared" si="223"/>
        <v>0</v>
      </c>
      <c r="HY40" s="407"/>
      <c r="HZ40" s="407"/>
      <c r="IA40" s="406">
        <f t="shared" si="224"/>
        <v>0</v>
      </c>
      <c r="IB40" s="407"/>
      <c r="IC40" s="407"/>
      <c r="ID40" s="406">
        <f t="shared" si="225"/>
        <v>0</v>
      </c>
      <c r="IE40" s="407"/>
      <c r="IF40" s="407"/>
      <c r="IG40" s="406">
        <f t="shared" si="226"/>
        <v>0</v>
      </c>
      <c r="IH40" s="407"/>
      <c r="II40" s="407"/>
      <c r="IJ40" s="406">
        <f t="shared" si="227"/>
        <v>0</v>
      </c>
      <c r="IK40" s="407"/>
      <c r="IL40" s="407"/>
      <c r="IM40" s="406">
        <f t="shared" si="228"/>
        <v>0</v>
      </c>
      <c r="IN40" s="407"/>
      <c r="IO40" s="407"/>
      <c r="IP40" s="406">
        <f t="shared" si="229"/>
        <v>0</v>
      </c>
      <c r="IQ40" s="407"/>
      <c r="IR40" s="407"/>
      <c r="IS40" s="406">
        <f t="shared" si="230"/>
        <v>0</v>
      </c>
      <c r="IT40" s="407"/>
      <c r="IU40" s="407"/>
      <c r="IV40" s="406">
        <f t="shared" si="231"/>
        <v>0</v>
      </c>
      <c r="IW40" s="407"/>
      <c r="IX40" s="407"/>
      <c r="IY40" s="406">
        <f t="shared" si="232"/>
        <v>0</v>
      </c>
      <c r="IZ40" s="407"/>
      <c r="JA40" s="407"/>
      <c r="JB40" s="406">
        <f t="shared" si="233"/>
        <v>0</v>
      </c>
      <c r="JC40" s="407"/>
      <c r="JD40" s="407"/>
      <c r="JE40" s="406">
        <f t="shared" si="234"/>
        <v>0</v>
      </c>
      <c r="JF40" s="407"/>
      <c r="JG40" s="407"/>
      <c r="JH40" s="406">
        <f t="shared" si="235"/>
        <v>0</v>
      </c>
      <c r="JI40" s="407"/>
      <c r="JJ40" s="407"/>
      <c r="JK40" s="406">
        <f t="shared" si="236"/>
        <v>0</v>
      </c>
      <c r="JL40" s="407"/>
      <c r="JM40" s="407"/>
      <c r="JN40" s="406">
        <f t="shared" si="237"/>
        <v>0</v>
      </c>
      <c r="JO40" s="407"/>
      <c r="JP40" s="407"/>
      <c r="JQ40" s="406">
        <f t="shared" si="238"/>
        <v>0</v>
      </c>
      <c r="JR40" s="407"/>
      <c r="JS40" s="407"/>
      <c r="JT40" s="406">
        <f t="shared" si="239"/>
        <v>0</v>
      </c>
      <c r="JU40" s="407"/>
      <c r="JV40" s="407"/>
      <c r="JW40" s="406">
        <f t="shared" si="91"/>
        <v>0</v>
      </c>
      <c r="JX40" s="407"/>
      <c r="JY40" s="407"/>
      <c r="JZ40" s="406">
        <f t="shared" si="92"/>
        <v>0</v>
      </c>
      <c r="KA40" s="407"/>
      <c r="KB40" s="407"/>
      <c r="KC40" s="406">
        <f t="shared" si="93"/>
        <v>0</v>
      </c>
      <c r="KD40" s="407"/>
      <c r="KE40" s="407"/>
      <c r="KF40" s="406">
        <f t="shared" si="94"/>
        <v>0</v>
      </c>
      <c r="KG40" s="407"/>
      <c r="KH40" s="407"/>
      <c r="KI40" s="406">
        <f t="shared" si="95"/>
        <v>0</v>
      </c>
      <c r="KJ40" s="407"/>
      <c r="KK40" s="407"/>
      <c r="KL40" s="406">
        <f t="shared" si="96"/>
        <v>0</v>
      </c>
      <c r="KM40" s="407"/>
      <c r="KN40" s="407"/>
      <c r="KO40" s="406">
        <f t="shared" si="97"/>
        <v>0</v>
      </c>
      <c r="KP40" s="407"/>
      <c r="KQ40" s="407"/>
      <c r="KR40" s="406">
        <f t="shared" si="98"/>
        <v>0</v>
      </c>
      <c r="KS40" s="407"/>
      <c r="KT40" s="407"/>
      <c r="KU40" s="406">
        <f t="shared" si="99"/>
        <v>0</v>
      </c>
      <c r="KV40" s="407"/>
      <c r="KW40" s="407"/>
      <c r="KX40" s="408">
        <f t="shared" si="100"/>
        <v>0</v>
      </c>
      <c r="KY40" s="409"/>
      <c r="KZ40" s="409"/>
      <c r="LA40" s="408">
        <f t="shared" si="101"/>
        <v>0</v>
      </c>
      <c r="LB40" s="409"/>
      <c r="LC40" s="409"/>
      <c r="LD40" s="408">
        <f t="shared" si="102"/>
        <v>0</v>
      </c>
      <c r="LE40" s="409"/>
      <c r="LF40" s="409"/>
      <c r="LG40" s="408">
        <f t="shared" si="103"/>
        <v>0</v>
      </c>
      <c r="LH40" s="409"/>
      <c r="LI40" s="409"/>
      <c r="LJ40" s="408">
        <f t="shared" si="105"/>
        <v>0</v>
      </c>
      <c r="LK40" s="409"/>
      <c r="LL40" s="409"/>
      <c r="LM40" s="408">
        <f t="shared" si="106"/>
        <v>0</v>
      </c>
      <c r="LN40" s="409"/>
      <c r="LO40" s="409"/>
      <c r="LP40" s="408">
        <f t="shared" si="107"/>
        <v>0</v>
      </c>
      <c r="LQ40" s="409"/>
      <c r="LR40" s="409"/>
      <c r="LS40" s="408">
        <f t="shared" si="108"/>
        <v>0</v>
      </c>
      <c r="LT40" s="409"/>
      <c r="LU40" s="409"/>
      <c r="LV40" s="408">
        <f t="shared" si="109"/>
        <v>0</v>
      </c>
      <c r="LW40" s="409"/>
      <c r="LX40" s="409"/>
      <c r="LY40" s="408">
        <f t="shared" si="110"/>
        <v>0</v>
      </c>
      <c r="LZ40" s="409"/>
      <c r="MA40" s="409"/>
      <c r="MB40" s="408">
        <f t="shared" si="111"/>
        <v>0</v>
      </c>
      <c r="MC40" s="409"/>
      <c r="MD40" s="409"/>
      <c r="ME40" s="408">
        <f t="shared" si="112"/>
        <v>0</v>
      </c>
      <c r="MF40" s="409"/>
      <c r="MG40" s="409"/>
      <c r="MH40" s="408">
        <f t="shared" si="113"/>
        <v>0</v>
      </c>
      <c r="MI40" s="409"/>
      <c r="MJ40" s="409"/>
      <c r="MK40" s="408">
        <f t="shared" si="114"/>
        <v>0</v>
      </c>
      <c r="ML40" s="409"/>
      <c r="MM40" s="409"/>
      <c r="MN40" s="408">
        <f t="shared" si="115"/>
        <v>0</v>
      </c>
      <c r="MO40" s="409"/>
      <c r="MP40" s="409"/>
      <c r="MQ40" s="408">
        <f t="shared" si="116"/>
        <v>0</v>
      </c>
      <c r="MR40" s="409"/>
      <c r="MS40" s="409"/>
      <c r="MT40" s="408">
        <f t="shared" si="117"/>
        <v>0</v>
      </c>
      <c r="MU40" s="409"/>
      <c r="MV40" s="409"/>
      <c r="MW40" s="408">
        <f t="shared" si="118"/>
        <v>0</v>
      </c>
      <c r="MX40" s="409"/>
      <c r="MY40" s="409"/>
      <c r="MZ40" s="408">
        <f t="shared" si="119"/>
        <v>0</v>
      </c>
      <c r="NA40" s="409"/>
      <c r="NB40" s="409"/>
      <c r="NC40" s="408">
        <f t="shared" si="120"/>
        <v>0</v>
      </c>
      <c r="ND40" s="409"/>
      <c r="NE40" s="409"/>
      <c r="NF40" s="408">
        <f t="shared" si="121"/>
        <v>0</v>
      </c>
      <c r="NG40" s="409"/>
      <c r="NH40" s="409"/>
      <c r="NI40" s="408">
        <f t="shared" si="122"/>
        <v>0</v>
      </c>
      <c r="NJ40" s="409"/>
      <c r="NK40" s="409"/>
      <c r="NL40" s="410">
        <f t="shared" si="123"/>
        <v>0</v>
      </c>
      <c r="NM40" s="409"/>
      <c r="NN40" s="409"/>
      <c r="NO40" s="408">
        <f t="shared" si="124"/>
        <v>0</v>
      </c>
      <c r="NP40" s="409"/>
      <c r="NQ40" s="409"/>
      <c r="NR40" s="408">
        <f t="shared" si="125"/>
        <v>0</v>
      </c>
      <c r="NS40" s="409"/>
      <c r="NT40" s="409"/>
      <c r="NU40" s="408">
        <f t="shared" si="126"/>
        <v>0</v>
      </c>
      <c r="NV40" s="409"/>
      <c r="NW40" s="409"/>
      <c r="NX40" s="408">
        <f t="shared" si="127"/>
        <v>0</v>
      </c>
      <c r="NY40" s="409"/>
      <c r="NZ40" s="409"/>
      <c r="OA40" s="408">
        <f t="shared" si="128"/>
        <v>0</v>
      </c>
      <c r="OB40" s="409"/>
      <c r="OC40" s="409"/>
      <c r="OD40" s="408">
        <f t="shared" si="129"/>
        <v>0</v>
      </c>
      <c r="OE40" s="409"/>
      <c r="OF40" s="409"/>
      <c r="OG40" s="408">
        <f t="shared" si="130"/>
        <v>0</v>
      </c>
      <c r="OH40" s="409"/>
      <c r="OI40" s="409"/>
      <c r="OJ40" s="408">
        <f t="shared" si="131"/>
        <v>0</v>
      </c>
      <c r="OK40" s="409"/>
      <c r="OL40" s="409"/>
      <c r="OM40" s="408">
        <f t="shared" si="132"/>
        <v>0</v>
      </c>
      <c r="ON40" s="409"/>
      <c r="OO40" s="409"/>
      <c r="OP40" s="408">
        <f t="shared" si="133"/>
        <v>0</v>
      </c>
      <c r="OQ40" s="409"/>
      <c r="OR40" s="409"/>
      <c r="OS40" s="408">
        <f t="shared" si="134"/>
        <v>0</v>
      </c>
      <c r="OT40" s="409"/>
      <c r="OU40" s="409"/>
      <c r="OV40" s="408">
        <f t="shared" si="135"/>
        <v>0</v>
      </c>
      <c r="OW40" s="409"/>
      <c r="OX40" s="409"/>
      <c r="OY40" s="408">
        <f t="shared" si="136"/>
        <v>0</v>
      </c>
      <c r="OZ40" s="409"/>
      <c r="PA40" s="409"/>
      <c r="PB40" s="408">
        <f t="shared" si="137"/>
        <v>0</v>
      </c>
      <c r="PC40" s="409"/>
      <c r="PD40" s="409"/>
      <c r="PE40" s="408">
        <f t="shared" si="138"/>
        <v>0</v>
      </c>
      <c r="PF40" s="409"/>
      <c r="PG40" s="409"/>
      <c r="PH40" s="408">
        <f t="shared" si="139"/>
        <v>0</v>
      </c>
      <c r="PI40" s="409"/>
      <c r="PJ40" s="409"/>
      <c r="PK40" s="408">
        <f t="shared" si="140"/>
        <v>0</v>
      </c>
      <c r="PL40" s="409"/>
      <c r="PM40" s="409"/>
      <c r="PN40" s="408">
        <f t="shared" si="141"/>
        <v>0</v>
      </c>
      <c r="PO40" s="409"/>
      <c r="PP40" s="409"/>
      <c r="PQ40" s="408">
        <f t="shared" si="142"/>
        <v>0</v>
      </c>
      <c r="PR40" s="409"/>
      <c r="PS40" s="409"/>
      <c r="PT40" s="408">
        <f t="shared" si="143"/>
        <v>0</v>
      </c>
      <c r="PU40" s="409"/>
      <c r="PV40" s="409"/>
      <c r="PW40" s="408">
        <f t="shared" si="144"/>
        <v>0</v>
      </c>
      <c r="PX40" s="409"/>
      <c r="PY40" s="409"/>
      <c r="PZ40" s="408">
        <f t="shared" si="145"/>
        <v>0</v>
      </c>
      <c r="QA40" s="409"/>
      <c r="QB40" s="409"/>
      <c r="QC40" s="408">
        <f t="shared" si="146"/>
        <v>0</v>
      </c>
      <c r="QD40" s="409"/>
      <c r="QE40" s="409"/>
      <c r="QF40" s="408">
        <f t="shared" si="147"/>
        <v>0</v>
      </c>
      <c r="QG40" s="409"/>
      <c r="QH40" s="409"/>
      <c r="QI40" s="408">
        <f t="shared" si="148"/>
        <v>0</v>
      </c>
      <c r="QJ40" s="411">
        <f t="shared" si="149"/>
        <v>0</v>
      </c>
      <c r="QK40" s="412">
        <f t="shared" si="150"/>
        <v>0</v>
      </c>
      <c r="QL40" s="402"/>
      <c r="QM40" s="411">
        <f t="shared" si="151"/>
        <v>0</v>
      </c>
      <c r="QN40" s="412">
        <f t="shared" si="152"/>
        <v>0</v>
      </c>
      <c r="QO40" s="391"/>
      <c r="QP40" s="411">
        <f t="shared" si="153"/>
        <v>0</v>
      </c>
      <c r="QQ40" s="412">
        <f t="shared" si="154"/>
        <v>0</v>
      </c>
      <c r="QR40" s="391"/>
      <c r="QS40" s="411">
        <f t="shared" si="155"/>
        <v>0</v>
      </c>
      <c r="QT40" s="412">
        <f t="shared" si="156"/>
        <v>0</v>
      </c>
    </row>
    <row r="41" spans="1:462" s="385" customFormat="1" hidden="1" x14ac:dyDescent="0.25">
      <c r="A41" s="403">
        <v>37</v>
      </c>
      <c r="B41" s="404" t="s">
        <v>476</v>
      </c>
      <c r="C41" s="405" t="s">
        <v>115</v>
      </c>
      <c r="D41" s="406">
        <v>68</v>
      </c>
      <c r="E41" s="407"/>
      <c r="F41" s="407"/>
      <c r="G41" s="406">
        <f t="shared" si="249"/>
        <v>68</v>
      </c>
      <c r="H41" s="407"/>
      <c r="I41" s="407"/>
      <c r="J41" s="406">
        <f t="shared" si="250"/>
        <v>68</v>
      </c>
      <c r="K41" s="407"/>
      <c r="L41" s="407"/>
      <c r="M41" s="406">
        <f>+J41+K41-L41</f>
        <v>68</v>
      </c>
      <c r="N41" s="407"/>
      <c r="O41" s="407"/>
      <c r="P41" s="406">
        <f t="shared" si="251"/>
        <v>68</v>
      </c>
      <c r="Q41" s="407"/>
      <c r="R41" s="407"/>
      <c r="S41" s="406">
        <f t="shared" si="252"/>
        <v>68</v>
      </c>
      <c r="T41" s="407"/>
      <c r="U41" s="407"/>
      <c r="V41" s="406">
        <f t="shared" si="253"/>
        <v>68</v>
      </c>
      <c r="W41" s="407"/>
      <c r="X41" s="407"/>
      <c r="Y41" s="406">
        <f t="shared" si="254"/>
        <v>68</v>
      </c>
      <c r="Z41" s="407"/>
      <c r="AA41" s="407"/>
      <c r="AB41" s="406">
        <f t="shared" si="255"/>
        <v>68</v>
      </c>
      <c r="AC41" s="407"/>
      <c r="AD41" s="407"/>
      <c r="AE41" s="406">
        <f t="shared" si="256"/>
        <v>68</v>
      </c>
      <c r="AF41" s="407"/>
      <c r="AG41" s="407"/>
      <c r="AH41" s="406">
        <f t="shared" si="257"/>
        <v>68</v>
      </c>
      <c r="AI41" s="407"/>
      <c r="AJ41" s="407"/>
      <c r="AK41" s="406">
        <f t="shared" si="258"/>
        <v>68</v>
      </c>
      <c r="AL41" s="407"/>
      <c r="AM41" s="407"/>
      <c r="AN41" s="406">
        <f t="shared" si="259"/>
        <v>68</v>
      </c>
      <c r="AO41" s="407"/>
      <c r="AP41" s="407"/>
      <c r="AQ41" s="406">
        <f t="shared" si="260"/>
        <v>68</v>
      </c>
      <c r="AR41" s="407"/>
      <c r="AS41" s="407">
        <v>28</v>
      </c>
      <c r="AT41" s="406">
        <f t="shared" si="261"/>
        <v>40</v>
      </c>
      <c r="AU41" s="407"/>
      <c r="AV41" s="407"/>
      <c r="AW41" s="406">
        <f t="shared" si="262"/>
        <v>40</v>
      </c>
      <c r="AX41" s="407"/>
      <c r="AY41" s="407"/>
      <c r="AZ41" s="406">
        <f t="shared" si="263"/>
        <v>40</v>
      </c>
      <c r="BA41" s="407"/>
      <c r="BB41" s="407"/>
      <c r="BC41" s="406">
        <f t="shared" si="264"/>
        <v>40</v>
      </c>
      <c r="BD41" s="407"/>
      <c r="BE41" s="407">
        <v>2</v>
      </c>
      <c r="BF41" s="406">
        <f t="shared" si="265"/>
        <v>38</v>
      </c>
      <c r="BG41" s="407"/>
      <c r="BH41" s="407"/>
      <c r="BI41" s="406">
        <f t="shared" si="266"/>
        <v>38</v>
      </c>
      <c r="BJ41" s="407"/>
      <c r="BK41" s="407"/>
      <c r="BL41" s="406">
        <f t="shared" si="267"/>
        <v>38</v>
      </c>
      <c r="BM41" s="407"/>
      <c r="BN41" s="407"/>
      <c r="BO41" s="406">
        <f t="shared" si="268"/>
        <v>38</v>
      </c>
      <c r="BP41" s="407"/>
      <c r="BQ41" s="407"/>
      <c r="BR41" s="406">
        <f t="shared" si="269"/>
        <v>38</v>
      </c>
      <c r="BS41" s="407"/>
      <c r="BT41" s="407"/>
      <c r="BU41" s="406">
        <f t="shared" si="270"/>
        <v>38</v>
      </c>
      <c r="BV41" s="407"/>
      <c r="BW41" s="407"/>
      <c r="BX41" s="406">
        <f t="shared" si="271"/>
        <v>38</v>
      </c>
      <c r="BY41" s="407"/>
      <c r="BZ41" s="407"/>
      <c r="CA41" s="406">
        <f t="shared" si="272"/>
        <v>38</v>
      </c>
      <c r="CB41" s="407"/>
      <c r="CC41" s="407"/>
      <c r="CD41" s="406">
        <f t="shared" si="273"/>
        <v>38</v>
      </c>
      <c r="CE41" s="407"/>
      <c r="CF41" s="407"/>
      <c r="CG41" s="406">
        <f t="shared" si="274"/>
        <v>38</v>
      </c>
      <c r="CH41" s="407"/>
      <c r="CI41" s="407"/>
      <c r="CJ41" s="406">
        <f t="shared" si="275"/>
        <v>38</v>
      </c>
      <c r="CK41" s="407"/>
      <c r="CL41" s="407"/>
      <c r="CM41" s="406">
        <f t="shared" si="276"/>
        <v>38</v>
      </c>
      <c r="CN41" s="407"/>
      <c r="CO41" s="407"/>
      <c r="CP41" s="406">
        <f t="shared" si="277"/>
        <v>38</v>
      </c>
      <c r="CQ41" s="407"/>
      <c r="CR41" s="407"/>
      <c r="CS41" s="406">
        <f t="shared" si="278"/>
        <v>38</v>
      </c>
      <c r="CT41" s="407"/>
      <c r="CU41" s="407"/>
      <c r="CV41" s="406">
        <f t="shared" si="279"/>
        <v>38</v>
      </c>
      <c r="CW41" s="407"/>
      <c r="CX41" s="407"/>
      <c r="CY41" s="406">
        <f t="shared" si="280"/>
        <v>38</v>
      </c>
      <c r="CZ41" s="407"/>
      <c r="DA41" s="407"/>
      <c r="DB41" s="406">
        <f t="shared" si="281"/>
        <v>38</v>
      </c>
      <c r="DC41" s="407"/>
      <c r="DD41" s="407"/>
      <c r="DE41" s="406">
        <f t="shared" si="282"/>
        <v>38</v>
      </c>
      <c r="DF41" s="407"/>
      <c r="DG41" s="407"/>
      <c r="DH41" s="406">
        <f t="shared" si="283"/>
        <v>38</v>
      </c>
      <c r="DI41" s="407"/>
      <c r="DJ41" s="407"/>
      <c r="DK41" s="406">
        <f t="shared" si="284"/>
        <v>38</v>
      </c>
      <c r="DL41" s="407"/>
      <c r="DM41" s="407"/>
      <c r="DN41" s="406">
        <f t="shared" si="285"/>
        <v>38</v>
      </c>
      <c r="DO41" s="407"/>
      <c r="DP41" s="407"/>
      <c r="DQ41" s="406">
        <f t="shared" si="286"/>
        <v>38</v>
      </c>
      <c r="DR41" s="407"/>
      <c r="DS41" s="407"/>
      <c r="DT41" s="406">
        <f t="shared" si="287"/>
        <v>38</v>
      </c>
      <c r="DU41" s="407"/>
      <c r="DV41" s="407"/>
      <c r="DW41" s="406">
        <f t="shared" si="288"/>
        <v>38</v>
      </c>
      <c r="DX41" s="407"/>
      <c r="DY41" s="407"/>
      <c r="DZ41" s="406">
        <f t="shared" si="289"/>
        <v>38</v>
      </c>
      <c r="EA41" s="407"/>
      <c r="EB41" s="407"/>
      <c r="EC41" s="406">
        <f t="shared" si="290"/>
        <v>38</v>
      </c>
      <c r="ED41" s="407"/>
      <c r="EE41" s="407"/>
      <c r="EF41" s="406">
        <f t="shared" si="291"/>
        <v>38</v>
      </c>
      <c r="EG41" s="407"/>
      <c r="EH41" s="407"/>
      <c r="EI41" s="406">
        <f t="shared" si="292"/>
        <v>38</v>
      </c>
      <c r="EJ41" s="407"/>
      <c r="EK41" s="407"/>
      <c r="EL41" s="406">
        <f t="shared" si="293"/>
        <v>38</v>
      </c>
      <c r="EM41" s="407"/>
      <c r="EN41" s="407"/>
      <c r="EO41" s="406">
        <f t="shared" si="294"/>
        <v>38</v>
      </c>
      <c r="EP41" s="407"/>
      <c r="EQ41" s="407"/>
      <c r="ER41" s="406">
        <f t="shared" si="295"/>
        <v>38</v>
      </c>
      <c r="ES41" s="407"/>
      <c r="ET41" s="407"/>
      <c r="EU41" s="406">
        <f t="shared" si="296"/>
        <v>38</v>
      </c>
      <c r="EV41" s="407"/>
      <c r="EW41" s="407"/>
      <c r="EX41" s="406">
        <f t="shared" si="297"/>
        <v>38</v>
      </c>
      <c r="EY41" s="407"/>
      <c r="EZ41" s="407"/>
      <c r="FA41" s="406">
        <f t="shared" si="298"/>
        <v>38</v>
      </c>
      <c r="FB41" s="407"/>
      <c r="FC41" s="407"/>
      <c r="FD41" s="406">
        <f t="shared" si="299"/>
        <v>38</v>
      </c>
      <c r="FE41" s="407"/>
      <c r="FF41" s="407"/>
      <c r="FG41" s="406">
        <f t="shared" si="300"/>
        <v>38</v>
      </c>
      <c r="FH41" s="407"/>
      <c r="FI41" s="407"/>
      <c r="FJ41" s="406">
        <f t="shared" si="301"/>
        <v>38</v>
      </c>
      <c r="FK41" s="407"/>
      <c r="FL41" s="407"/>
      <c r="FM41" s="406">
        <f t="shared" si="302"/>
        <v>38</v>
      </c>
      <c r="FN41" s="407"/>
      <c r="FO41" s="407"/>
      <c r="FP41" s="406">
        <f t="shared" si="303"/>
        <v>38</v>
      </c>
      <c r="FQ41" s="407"/>
      <c r="FR41" s="407"/>
      <c r="FS41" s="406">
        <f t="shared" si="304"/>
        <v>38</v>
      </c>
      <c r="FT41" s="407"/>
      <c r="FU41" s="407"/>
      <c r="FV41" s="406">
        <f t="shared" si="305"/>
        <v>38</v>
      </c>
      <c r="FW41" s="407"/>
      <c r="FX41" s="407"/>
      <c r="FY41" s="406">
        <f t="shared" si="306"/>
        <v>38</v>
      </c>
      <c r="FZ41" s="407"/>
      <c r="GA41" s="407"/>
      <c r="GB41" s="406">
        <f t="shared" si="307"/>
        <v>38</v>
      </c>
      <c r="GC41" s="407"/>
      <c r="GD41" s="407"/>
      <c r="GE41" s="406">
        <f t="shared" si="308"/>
        <v>38</v>
      </c>
      <c r="GF41" s="407"/>
      <c r="GG41" s="407"/>
      <c r="GH41" s="406">
        <f t="shared" si="309"/>
        <v>38</v>
      </c>
      <c r="GI41" s="407"/>
      <c r="GJ41" s="407"/>
      <c r="GK41" s="406">
        <f t="shared" si="310"/>
        <v>38</v>
      </c>
      <c r="GL41" s="407"/>
      <c r="GM41" s="407"/>
      <c r="GN41" s="406">
        <f t="shared" si="311"/>
        <v>38</v>
      </c>
      <c r="GO41" s="407"/>
      <c r="GP41" s="407"/>
      <c r="GQ41" s="406">
        <f t="shared" si="312"/>
        <v>38</v>
      </c>
      <c r="GR41" s="407"/>
      <c r="GS41" s="407"/>
      <c r="GT41" s="406">
        <f t="shared" si="313"/>
        <v>38</v>
      </c>
      <c r="GU41" s="407"/>
      <c r="GV41" s="407"/>
      <c r="GW41" s="406">
        <f t="shared" si="314"/>
        <v>38</v>
      </c>
      <c r="GX41" s="407"/>
      <c r="GY41" s="407"/>
      <c r="GZ41" s="406">
        <f t="shared" si="315"/>
        <v>38</v>
      </c>
      <c r="HA41" s="407"/>
      <c r="HB41" s="407"/>
      <c r="HC41" s="406">
        <f t="shared" si="316"/>
        <v>38</v>
      </c>
      <c r="HD41" s="407"/>
      <c r="HE41" s="407"/>
      <c r="HF41" s="406">
        <f t="shared" si="317"/>
        <v>38</v>
      </c>
      <c r="HG41" s="407"/>
      <c r="HH41" s="407"/>
      <c r="HI41" s="406">
        <f t="shared" si="318"/>
        <v>38</v>
      </c>
      <c r="HJ41" s="407"/>
      <c r="HK41" s="407"/>
      <c r="HL41" s="406">
        <f t="shared" si="319"/>
        <v>38</v>
      </c>
      <c r="HM41" s="407"/>
      <c r="HN41" s="407"/>
      <c r="HO41" s="406">
        <f t="shared" si="220"/>
        <v>38</v>
      </c>
      <c r="HP41" s="407"/>
      <c r="HQ41" s="407"/>
      <c r="HR41" s="406">
        <f t="shared" si="221"/>
        <v>38</v>
      </c>
      <c r="HS41" s="407"/>
      <c r="HT41" s="407"/>
      <c r="HU41" s="406">
        <f t="shared" si="222"/>
        <v>38</v>
      </c>
      <c r="HV41" s="407"/>
      <c r="HW41" s="407"/>
      <c r="HX41" s="406">
        <f t="shared" si="223"/>
        <v>38</v>
      </c>
      <c r="HY41" s="407"/>
      <c r="HZ41" s="407"/>
      <c r="IA41" s="406">
        <f t="shared" si="224"/>
        <v>38</v>
      </c>
      <c r="IB41" s="407"/>
      <c r="IC41" s="407"/>
      <c r="ID41" s="406">
        <f t="shared" si="225"/>
        <v>38</v>
      </c>
      <c r="IE41" s="407"/>
      <c r="IF41" s="407"/>
      <c r="IG41" s="406">
        <f t="shared" si="226"/>
        <v>38</v>
      </c>
      <c r="IH41" s="407"/>
      <c r="II41" s="407"/>
      <c r="IJ41" s="406">
        <f t="shared" si="227"/>
        <v>38</v>
      </c>
      <c r="IK41" s="407"/>
      <c r="IL41" s="407"/>
      <c r="IM41" s="406">
        <f t="shared" si="228"/>
        <v>38</v>
      </c>
      <c r="IN41" s="407"/>
      <c r="IO41" s="407"/>
      <c r="IP41" s="406">
        <f t="shared" si="229"/>
        <v>38</v>
      </c>
      <c r="IQ41" s="407"/>
      <c r="IR41" s="407"/>
      <c r="IS41" s="406">
        <f t="shared" si="230"/>
        <v>38</v>
      </c>
      <c r="IT41" s="407"/>
      <c r="IU41" s="407"/>
      <c r="IV41" s="406">
        <f t="shared" si="231"/>
        <v>38</v>
      </c>
      <c r="IW41" s="407"/>
      <c r="IX41" s="407"/>
      <c r="IY41" s="406">
        <f t="shared" si="232"/>
        <v>38</v>
      </c>
      <c r="IZ41" s="407"/>
      <c r="JA41" s="407"/>
      <c r="JB41" s="406">
        <f t="shared" si="233"/>
        <v>38</v>
      </c>
      <c r="JC41" s="407"/>
      <c r="JD41" s="407"/>
      <c r="JE41" s="406">
        <f t="shared" si="234"/>
        <v>38</v>
      </c>
      <c r="JF41" s="407"/>
      <c r="JG41" s="407"/>
      <c r="JH41" s="406">
        <f t="shared" si="235"/>
        <v>38</v>
      </c>
      <c r="JI41" s="407"/>
      <c r="JJ41" s="407"/>
      <c r="JK41" s="406">
        <f t="shared" si="236"/>
        <v>38</v>
      </c>
      <c r="JL41" s="407"/>
      <c r="JM41" s="407"/>
      <c r="JN41" s="406">
        <f t="shared" si="237"/>
        <v>38</v>
      </c>
      <c r="JO41" s="407"/>
      <c r="JP41" s="407"/>
      <c r="JQ41" s="406">
        <f t="shared" si="238"/>
        <v>38</v>
      </c>
      <c r="JR41" s="407"/>
      <c r="JS41" s="407"/>
      <c r="JT41" s="406">
        <f t="shared" si="239"/>
        <v>38</v>
      </c>
      <c r="JU41" s="407"/>
      <c r="JV41" s="407"/>
      <c r="JW41" s="406">
        <f t="shared" si="91"/>
        <v>38</v>
      </c>
      <c r="JX41" s="407"/>
      <c r="JY41" s="407"/>
      <c r="JZ41" s="406">
        <f t="shared" si="92"/>
        <v>38</v>
      </c>
      <c r="KA41" s="407"/>
      <c r="KB41" s="407"/>
      <c r="KC41" s="406">
        <f t="shared" si="93"/>
        <v>38</v>
      </c>
      <c r="KD41" s="407"/>
      <c r="KE41" s="407"/>
      <c r="KF41" s="406">
        <f t="shared" si="94"/>
        <v>38</v>
      </c>
      <c r="KG41" s="407"/>
      <c r="KH41" s="407"/>
      <c r="KI41" s="406">
        <f t="shared" si="95"/>
        <v>38</v>
      </c>
      <c r="KJ41" s="407"/>
      <c r="KK41" s="407"/>
      <c r="KL41" s="406">
        <f t="shared" si="96"/>
        <v>38</v>
      </c>
      <c r="KM41" s="407"/>
      <c r="KN41" s="407"/>
      <c r="KO41" s="406">
        <f t="shared" si="97"/>
        <v>38</v>
      </c>
      <c r="KP41" s="407"/>
      <c r="KQ41" s="407"/>
      <c r="KR41" s="406">
        <f t="shared" si="98"/>
        <v>38</v>
      </c>
      <c r="KS41" s="407"/>
      <c r="KT41" s="407"/>
      <c r="KU41" s="406">
        <f t="shared" si="99"/>
        <v>38</v>
      </c>
      <c r="KV41" s="407"/>
      <c r="KW41" s="407"/>
      <c r="KX41" s="408">
        <f t="shared" si="100"/>
        <v>38</v>
      </c>
      <c r="KY41" s="409"/>
      <c r="KZ41" s="409"/>
      <c r="LA41" s="408">
        <f t="shared" si="101"/>
        <v>38</v>
      </c>
      <c r="LB41" s="409"/>
      <c r="LC41" s="409"/>
      <c r="LD41" s="408">
        <f t="shared" si="102"/>
        <v>38</v>
      </c>
      <c r="LE41" s="409"/>
      <c r="LF41" s="409"/>
      <c r="LG41" s="408">
        <f t="shared" si="103"/>
        <v>38</v>
      </c>
      <c r="LH41" s="409"/>
      <c r="LI41" s="409"/>
      <c r="LJ41" s="408">
        <f t="shared" si="105"/>
        <v>38</v>
      </c>
      <c r="LK41" s="409"/>
      <c r="LL41" s="409"/>
      <c r="LM41" s="408">
        <f t="shared" si="106"/>
        <v>38</v>
      </c>
      <c r="LN41" s="409"/>
      <c r="LO41" s="409"/>
      <c r="LP41" s="408">
        <f t="shared" si="107"/>
        <v>38</v>
      </c>
      <c r="LQ41" s="409"/>
      <c r="LR41" s="409"/>
      <c r="LS41" s="408">
        <f t="shared" si="108"/>
        <v>38</v>
      </c>
      <c r="LT41" s="409"/>
      <c r="LU41" s="409"/>
      <c r="LV41" s="408">
        <f t="shared" si="109"/>
        <v>38</v>
      </c>
      <c r="LW41" s="409"/>
      <c r="LX41" s="409"/>
      <c r="LY41" s="408">
        <f t="shared" si="110"/>
        <v>38</v>
      </c>
      <c r="LZ41" s="409"/>
      <c r="MA41" s="409"/>
      <c r="MB41" s="408">
        <f t="shared" si="111"/>
        <v>38</v>
      </c>
      <c r="MC41" s="409"/>
      <c r="MD41" s="409"/>
      <c r="ME41" s="408">
        <f t="shared" si="112"/>
        <v>38</v>
      </c>
      <c r="MF41" s="409"/>
      <c r="MG41" s="409"/>
      <c r="MH41" s="408">
        <f t="shared" si="113"/>
        <v>38</v>
      </c>
      <c r="MI41" s="409"/>
      <c r="MJ41" s="409"/>
      <c r="MK41" s="408">
        <f t="shared" si="114"/>
        <v>38</v>
      </c>
      <c r="ML41" s="409"/>
      <c r="MM41" s="409"/>
      <c r="MN41" s="408">
        <f t="shared" si="115"/>
        <v>38</v>
      </c>
      <c r="MO41" s="409"/>
      <c r="MP41" s="409"/>
      <c r="MQ41" s="408">
        <f t="shared" si="116"/>
        <v>38</v>
      </c>
      <c r="MR41" s="409"/>
      <c r="MS41" s="409"/>
      <c r="MT41" s="408">
        <f t="shared" si="117"/>
        <v>38</v>
      </c>
      <c r="MU41" s="409"/>
      <c r="MV41" s="409"/>
      <c r="MW41" s="408">
        <f t="shared" si="118"/>
        <v>38</v>
      </c>
      <c r="MX41" s="409"/>
      <c r="MY41" s="409"/>
      <c r="MZ41" s="408">
        <f t="shared" si="119"/>
        <v>38</v>
      </c>
      <c r="NA41" s="409"/>
      <c r="NB41" s="409"/>
      <c r="NC41" s="408">
        <f t="shared" si="120"/>
        <v>38</v>
      </c>
      <c r="ND41" s="409"/>
      <c r="NE41" s="409"/>
      <c r="NF41" s="408">
        <f t="shared" si="121"/>
        <v>38</v>
      </c>
      <c r="NG41" s="409"/>
      <c r="NH41" s="409"/>
      <c r="NI41" s="408">
        <f t="shared" si="122"/>
        <v>38</v>
      </c>
      <c r="NJ41" s="409"/>
      <c r="NK41" s="409"/>
      <c r="NL41" s="410">
        <f t="shared" si="123"/>
        <v>38</v>
      </c>
      <c r="NM41" s="409"/>
      <c r="NN41" s="409"/>
      <c r="NO41" s="408">
        <f t="shared" si="124"/>
        <v>38</v>
      </c>
      <c r="NP41" s="409"/>
      <c r="NQ41" s="409"/>
      <c r="NR41" s="408">
        <f t="shared" si="125"/>
        <v>38</v>
      </c>
      <c r="NS41" s="409"/>
      <c r="NT41" s="409"/>
      <c r="NU41" s="408">
        <f t="shared" si="126"/>
        <v>38</v>
      </c>
      <c r="NV41" s="409"/>
      <c r="NW41" s="409"/>
      <c r="NX41" s="408">
        <f t="shared" si="127"/>
        <v>38</v>
      </c>
      <c r="NY41" s="409"/>
      <c r="NZ41" s="409"/>
      <c r="OA41" s="408">
        <f t="shared" si="128"/>
        <v>38</v>
      </c>
      <c r="OB41" s="409"/>
      <c r="OC41" s="409"/>
      <c r="OD41" s="408">
        <f t="shared" si="129"/>
        <v>38</v>
      </c>
      <c r="OE41" s="409"/>
      <c r="OF41" s="409"/>
      <c r="OG41" s="408">
        <f t="shared" si="130"/>
        <v>38</v>
      </c>
      <c r="OH41" s="409"/>
      <c r="OI41" s="409"/>
      <c r="OJ41" s="408">
        <f t="shared" si="131"/>
        <v>38</v>
      </c>
      <c r="OK41" s="409"/>
      <c r="OL41" s="409"/>
      <c r="OM41" s="408">
        <f t="shared" si="132"/>
        <v>38</v>
      </c>
      <c r="ON41" s="409"/>
      <c r="OO41" s="409"/>
      <c r="OP41" s="408">
        <f t="shared" si="133"/>
        <v>38</v>
      </c>
      <c r="OQ41" s="409"/>
      <c r="OR41" s="409"/>
      <c r="OS41" s="408">
        <f t="shared" si="134"/>
        <v>38</v>
      </c>
      <c r="OT41" s="409"/>
      <c r="OU41" s="409"/>
      <c r="OV41" s="408">
        <f t="shared" si="135"/>
        <v>38</v>
      </c>
      <c r="OW41" s="409"/>
      <c r="OX41" s="409"/>
      <c r="OY41" s="408">
        <f t="shared" si="136"/>
        <v>38</v>
      </c>
      <c r="OZ41" s="409"/>
      <c r="PA41" s="409"/>
      <c r="PB41" s="408">
        <f t="shared" si="137"/>
        <v>38</v>
      </c>
      <c r="PC41" s="409"/>
      <c r="PD41" s="409"/>
      <c r="PE41" s="408">
        <f t="shared" si="138"/>
        <v>38</v>
      </c>
      <c r="PF41" s="409"/>
      <c r="PG41" s="409"/>
      <c r="PH41" s="408">
        <f t="shared" si="139"/>
        <v>38</v>
      </c>
      <c r="PI41" s="409"/>
      <c r="PJ41" s="409"/>
      <c r="PK41" s="408">
        <f t="shared" si="140"/>
        <v>38</v>
      </c>
      <c r="PL41" s="409"/>
      <c r="PM41" s="409"/>
      <c r="PN41" s="408">
        <f t="shared" si="141"/>
        <v>38</v>
      </c>
      <c r="PO41" s="409"/>
      <c r="PP41" s="409"/>
      <c r="PQ41" s="408">
        <f t="shared" si="142"/>
        <v>38</v>
      </c>
      <c r="PR41" s="409"/>
      <c r="PS41" s="409"/>
      <c r="PT41" s="408">
        <f t="shared" si="143"/>
        <v>38</v>
      </c>
      <c r="PU41" s="409"/>
      <c r="PV41" s="409"/>
      <c r="PW41" s="408">
        <f t="shared" si="144"/>
        <v>38</v>
      </c>
      <c r="PX41" s="409"/>
      <c r="PY41" s="409"/>
      <c r="PZ41" s="408">
        <f t="shared" si="145"/>
        <v>38</v>
      </c>
      <c r="QA41" s="409"/>
      <c r="QB41" s="409"/>
      <c r="QC41" s="408">
        <f t="shared" si="146"/>
        <v>38</v>
      </c>
      <c r="QD41" s="409"/>
      <c r="QE41" s="409"/>
      <c r="QF41" s="408">
        <f t="shared" si="147"/>
        <v>38</v>
      </c>
      <c r="QG41" s="409"/>
      <c r="QH41" s="409"/>
      <c r="QI41" s="408">
        <f t="shared" si="148"/>
        <v>38</v>
      </c>
      <c r="QJ41" s="411">
        <f t="shared" si="149"/>
        <v>0</v>
      </c>
      <c r="QK41" s="412">
        <f t="shared" si="150"/>
        <v>0</v>
      </c>
      <c r="QL41" s="402"/>
      <c r="QM41" s="411">
        <f t="shared" si="151"/>
        <v>0</v>
      </c>
      <c r="QN41" s="412">
        <f t="shared" si="152"/>
        <v>0</v>
      </c>
      <c r="QO41" s="391"/>
      <c r="QP41" s="411">
        <f t="shared" si="153"/>
        <v>0</v>
      </c>
      <c r="QQ41" s="412">
        <f t="shared" si="154"/>
        <v>0</v>
      </c>
      <c r="QR41" s="391"/>
      <c r="QS41" s="411">
        <f t="shared" si="155"/>
        <v>0</v>
      </c>
      <c r="QT41" s="412">
        <f t="shared" si="156"/>
        <v>0</v>
      </c>
    </row>
    <row r="42" spans="1:462" s="385" customFormat="1" hidden="1" x14ac:dyDescent="0.25">
      <c r="A42" s="403">
        <v>38</v>
      </c>
      <c r="B42" s="404" t="s">
        <v>477</v>
      </c>
      <c r="C42" s="405" t="s">
        <v>115</v>
      </c>
      <c r="D42" s="406"/>
      <c r="E42" s="407"/>
      <c r="F42" s="407"/>
      <c r="G42" s="406"/>
      <c r="H42" s="407"/>
      <c r="I42" s="407"/>
      <c r="J42" s="406"/>
      <c r="K42" s="407"/>
      <c r="L42" s="407"/>
      <c r="M42" s="406"/>
      <c r="N42" s="407"/>
      <c r="O42" s="407"/>
      <c r="P42" s="406"/>
      <c r="Q42" s="407"/>
      <c r="R42" s="407"/>
      <c r="S42" s="406"/>
      <c r="T42" s="407"/>
      <c r="U42" s="407"/>
      <c r="V42" s="406"/>
      <c r="W42" s="407"/>
      <c r="X42" s="407"/>
      <c r="Y42" s="406"/>
      <c r="Z42" s="407"/>
      <c r="AA42" s="407"/>
      <c r="AB42" s="406"/>
      <c r="AC42" s="407"/>
      <c r="AD42" s="407"/>
      <c r="AE42" s="406"/>
      <c r="AF42" s="407"/>
      <c r="AG42" s="407"/>
      <c r="AH42" s="406"/>
      <c r="AI42" s="407"/>
      <c r="AJ42" s="407"/>
      <c r="AK42" s="406"/>
      <c r="AL42" s="407"/>
      <c r="AM42" s="407"/>
      <c r="AN42" s="406"/>
      <c r="AO42" s="407"/>
      <c r="AP42" s="407"/>
      <c r="AQ42" s="406"/>
      <c r="AR42" s="407"/>
      <c r="AS42" s="407"/>
      <c r="AT42" s="406"/>
      <c r="AU42" s="407"/>
      <c r="AV42" s="407"/>
      <c r="AW42" s="406"/>
      <c r="AX42" s="407"/>
      <c r="AY42" s="407"/>
      <c r="AZ42" s="406"/>
      <c r="BA42" s="407"/>
      <c r="BB42" s="407"/>
      <c r="BC42" s="406"/>
      <c r="BD42" s="407"/>
      <c r="BE42" s="407"/>
      <c r="BF42" s="406"/>
      <c r="BG42" s="407"/>
      <c r="BH42" s="407"/>
      <c r="BI42" s="406"/>
      <c r="BJ42" s="407"/>
      <c r="BK42" s="407"/>
      <c r="BL42" s="406"/>
      <c r="BM42" s="407"/>
      <c r="BN42" s="407"/>
      <c r="BO42" s="406"/>
      <c r="BP42" s="407"/>
      <c r="BQ42" s="407"/>
      <c r="BR42" s="406"/>
      <c r="BS42" s="407"/>
      <c r="BT42" s="407"/>
      <c r="BU42" s="406"/>
      <c r="BV42" s="407"/>
      <c r="BW42" s="407"/>
      <c r="BX42" s="406"/>
      <c r="BY42" s="407"/>
      <c r="BZ42" s="407"/>
      <c r="CA42" s="406"/>
      <c r="CB42" s="407"/>
      <c r="CC42" s="407"/>
      <c r="CD42" s="406"/>
      <c r="CE42" s="407"/>
      <c r="CF42" s="407"/>
      <c r="CG42" s="406"/>
      <c r="CH42" s="407"/>
      <c r="CI42" s="407"/>
      <c r="CJ42" s="406"/>
      <c r="CK42" s="407"/>
      <c r="CL42" s="407"/>
      <c r="CM42" s="406"/>
      <c r="CN42" s="407"/>
      <c r="CO42" s="407"/>
      <c r="CP42" s="406"/>
      <c r="CQ42" s="407"/>
      <c r="CR42" s="407"/>
      <c r="CS42" s="406"/>
      <c r="CT42" s="407"/>
      <c r="CU42" s="407"/>
      <c r="CV42" s="406"/>
      <c r="CW42" s="407"/>
      <c r="CX42" s="407"/>
      <c r="CY42" s="406"/>
      <c r="CZ42" s="407"/>
      <c r="DA42" s="407"/>
      <c r="DB42" s="406"/>
      <c r="DC42" s="407"/>
      <c r="DD42" s="407"/>
      <c r="DE42" s="406"/>
      <c r="DF42" s="407"/>
      <c r="DG42" s="407"/>
      <c r="DH42" s="406"/>
      <c r="DI42" s="407"/>
      <c r="DJ42" s="407"/>
      <c r="DK42" s="406"/>
      <c r="DL42" s="407"/>
      <c r="DM42" s="407"/>
      <c r="DN42" s="406"/>
      <c r="DO42" s="407"/>
      <c r="DP42" s="407"/>
      <c r="DQ42" s="406"/>
      <c r="DR42" s="407"/>
      <c r="DS42" s="407"/>
      <c r="DT42" s="406"/>
      <c r="DU42" s="407"/>
      <c r="DV42" s="407"/>
      <c r="DW42" s="406"/>
      <c r="DX42" s="407"/>
      <c r="DY42" s="407"/>
      <c r="DZ42" s="406"/>
      <c r="EA42" s="407"/>
      <c r="EB42" s="407"/>
      <c r="EC42" s="406"/>
      <c r="ED42" s="407"/>
      <c r="EE42" s="407"/>
      <c r="EF42" s="406"/>
      <c r="EG42" s="407"/>
      <c r="EH42" s="407"/>
      <c r="EI42" s="406"/>
      <c r="EJ42" s="407"/>
      <c r="EK42" s="407"/>
      <c r="EL42" s="406"/>
      <c r="EM42" s="407"/>
      <c r="EN42" s="407"/>
      <c r="EO42" s="406"/>
      <c r="EP42" s="407"/>
      <c r="EQ42" s="407"/>
      <c r="ER42" s="406"/>
      <c r="ES42" s="407"/>
      <c r="ET42" s="407"/>
      <c r="EU42" s="406"/>
      <c r="EV42" s="407"/>
      <c r="EW42" s="407"/>
      <c r="EX42" s="406"/>
      <c r="EY42" s="407"/>
      <c r="EZ42" s="407"/>
      <c r="FA42" s="406"/>
      <c r="FB42" s="407"/>
      <c r="FC42" s="407"/>
      <c r="FD42" s="406"/>
      <c r="FE42" s="407"/>
      <c r="FF42" s="407"/>
      <c r="FG42" s="406"/>
      <c r="FH42" s="407"/>
      <c r="FI42" s="407"/>
      <c r="FJ42" s="406"/>
      <c r="FK42" s="407"/>
      <c r="FL42" s="407"/>
      <c r="FM42" s="406"/>
      <c r="FN42" s="407"/>
      <c r="FO42" s="407"/>
      <c r="FP42" s="406"/>
      <c r="FQ42" s="407"/>
      <c r="FR42" s="407"/>
      <c r="FS42" s="406"/>
      <c r="FT42" s="407"/>
      <c r="FU42" s="407"/>
      <c r="FV42" s="406"/>
      <c r="FW42" s="407"/>
      <c r="FX42" s="407"/>
      <c r="FY42" s="406"/>
      <c r="FZ42" s="407"/>
      <c r="GA42" s="407"/>
      <c r="GB42" s="406"/>
      <c r="GC42" s="407"/>
      <c r="GD42" s="407"/>
      <c r="GE42" s="406"/>
      <c r="GF42" s="407"/>
      <c r="GG42" s="407"/>
      <c r="GH42" s="406"/>
      <c r="GI42" s="407"/>
      <c r="GJ42" s="407"/>
      <c r="GK42" s="406"/>
      <c r="GL42" s="407"/>
      <c r="GM42" s="407"/>
      <c r="GN42" s="406"/>
      <c r="GO42" s="407"/>
      <c r="GP42" s="407"/>
      <c r="GQ42" s="406"/>
      <c r="GR42" s="407"/>
      <c r="GS42" s="407"/>
      <c r="GT42" s="406"/>
      <c r="GU42" s="407"/>
      <c r="GV42" s="407"/>
      <c r="GW42" s="406"/>
      <c r="GX42" s="407"/>
      <c r="GY42" s="407"/>
      <c r="GZ42" s="406"/>
      <c r="HA42" s="407"/>
      <c r="HB42" s="407"/>
      <c r="HC42" s="406"/>
      <c r="HD42" s="407"/>
      <c r="HE42" s="407"/>
      <c r="HF42" s="406"/>
      <c r="HG42" s="407"/>
      <c r="HH42" s="407"/>
      <c r="HI42" s="406"/>
      <c r="HJ42" s="407"/>
      <c r="HK42" s="407"/>
      <c r="HL42" s="406"/>
      <c r="HM42" s="407"/>
      <c r="HN42" s="407"/>
      <c r="HO42" s="406"/>
      <c r="HP42" s="407"/>
      <c r="HQ42" s="407"/>
      <c r="HR42" s="406"/>
      <c r="HS42" s="407"/>
      <c r="HT42" s="407"/>
      <c r="HU42" s="406"/>
      <c r="HV42" s="407"/>
      <c r="HW42" s="407"/>
      <c r="HX42" s="406"/>
      <c r="HY42" s="407"/>
      <c r="HZ42" s="407"/>
      <c r="IA42" s="406"/>
      <c r="IB42" s="407"/>
      <c r="IC42" s="407"/>
      <c r="ID42" s="406"/>
      <c r="IE42" s="407"/>
      <c r="IF42" s="407"/>
      <c r="IG42" s="406"/>
      <c r="IH42" s="407"/>
      <c r="II42" s="407"/>
      <c r="IJ42" s="406"/>
      <c r="IK42" s="407"/>
      <c r="IL42" s="407"/>
      <c r="IM42" s="406"/>
      <c r="IN42" s="407"/>
      <c r="IO42" s="407"/>
      <c r="IP42" s="406"/>
      <c r="IQ42" s="407"/>
      <c r="IR42" s="407"/>
      <c r="IS42" s="406"/>
      <c r="IT42" s="407"/>
      <c r="IU42" s="407"/>
      <c r="IV42" s="406"/>
      <c r="IW42" s="407"/>
      <c r="IX42" s="407"/>
      <c r="IY42" s="406"/>
      <c r="IZ42" s="407"/>
      <c r="JA42" s="407"/>
      <c r="JB42" s="406"/>
      <c r="JC42" s="407"/>
      <c r="JD42" s="407"/>
      <c r="JE42" s="406"/>
      <c r="JF42" s="407"/>
      <c r="JG42" s="407"/>
      <c r="JH42" s="406"/>
      <c r="JI42" s="407"/>
      <c r="JJ42" s="407"/>
      <c r="JK42" s="406"/>
      <c r="JL42" s="407"/>
      <c r="JM42" s="407"/>
      <c r="JN42" s="406"/>
      <c r="JO42" s="407"/>
      <c r="JP42" s="407"/>
      <c r="JQ42" s="406"/>
      <c r="JR42" s="407"/>
      <c r="JS42" s="407"/>
      <c r="JT42" s="406"/>
      <c r="JU42" s="407"/>
      <c r="JV42" s="407"/>
      <c r="JW42" s="406"/>
      <c r="JX42" s="407"/>
      <c r="JY42" s="407"/>
      <c r="JZ42" s="406"/>
      <c r="KA42" s="407"/>
      <c r="KB42" s="407"/>
      <c r="KC42" s="406"/>
      <c r="KD42" s="407"/>
      <c r="KE42" s="407"/>
      <c r="KF42" s="406"/>
      <c r="KG42" s="407"/>
      <c r="KH42" s="407"/>
      <c r="KI42" s="406"/>
      <c r="KJ42" s="407"/>
      <c r="KK42" s="407"/>
      <c r="KL42" s="406"/>
      <c r="KM42" s="407"/>
      <c r="KN42" s="407"/>
      <c r="KO42" s="406"/>
      <c r="KP42" s="407"/>
      <c r="KQ42" s="407"/>
      <c r="KR42" s="406"/>
      <c r="KS42" s="407"/>
      <c r="KT42" s="407"/>
      <c r="KU42" s="406"/>
      <c r="KV42" s="407"/>
      <c r="KW42" s="407"/>
      <c r="KX42" s="408"/>
      <c r="KY42" s="409"/>
      <c r="KZ42" s="409"/>
      <c r="LA42" s="408"/>
      <c r="LB42" s="409"/>
      <c r="LC42" s="409"/>
      <c r="LD42" s="408"/>
      <c r="LE42" s="409"/>
      <c r="LF42" s="409"/>
      <c r="LG42" s="408"/>
      <c r="LH42" s="409"/>
      <c r="LI42" s="409"/>
      <c r="LJ42" s="408"/>
      <c r="LK42" s="409"/>
      <c r="LL42" s="409"/>
      <c r="LM42" s="408"/>
      <c r="LN42" s="409"/>
      <c r="LO42" s="409"/>
      <c r="LP42" s="408"/>
      <c r="LQ42" s="409"/>
      <c r="LR42" s="409"/>
      <c r="LS42" s="408"/>
      <c r="LT42" s="409"/>
      <c r="LU42" s="409"/>
      <c r="LV42" s="408"/>
      <c r="LW42" s="409"/>
      <c r="LX42" s="409"/>
      <c r="LY42" s="408"/>
      <c r="LZ42" s="409"/>
      <c r="MA42" s="409"/>
      <c r="MB42" s="408"/>
      <c r="MC42" s="409"/>
      <c r="MD42" s="409"/>
      <c r="ME42" s="408"/>
      <c r="MF42" s="409"/>
      <c r="MG42" s="409"/>
      <c r="MH42" s="408"/>
      <c r="MI42" s="409"/>
      <c r="MJ42" s="409"/>
      <c r="MK42" s="408"/>
      <c r="ML42" s="409"/>
      <c r="MM42" s="409"/>
      <c r="MN42" s="408"/>
      <c r="MO42" s="409"/>
      <c r="MP42" s="409"/>
      <c r="MQ42" s="408"/>
      <c r="MR42" s="409"/>
      <c r="MS42" s="409"/>
      <c r="MT42" s="408"/>
      <c r="MU42" s="409"/>
      <c r="MV42" s="409"/>
      <c r="MW42" s="408"/>
      <c r="MX42" s="409"/>
      <c r="MY42" s="409"/>
      <c r="MZ42" s="408"/>
      <c r="NA42" s="409"/>
      <c r="NB42" s="409"/>
      <c r="NC42" s="408"/>
      <c r="ND42" s="409"/>
      <c r="NE42" s="409"/>
      <c r="NF42" s="408"/>
      <c r="NG42" s="409"/>
      <c r="NH42" s="409"/>
      <c r="NI42" s="408"/>
      <c r="NJ42" s="409"/>
      <c r="NK42" s="409"/>
      <c r="NL42" s="410"/>
      <c r="NM42" s="409"/>
      <c r="NN42" s="409"/>
      <c r="NO42" s="408"/>
      <c r="NP42" s="409"/>
      <c r="NQ42" s="409"/>
      <c r="NR42" s="408"/>
      <c r="NS42" s="409"/>
      <c r="NT42" s="409"/>
      <c r="NU42" s="408"/>
      <c r="NV42" s="409"/>
      <c r="NW42" s="409"/>
      <c r="NX42" s="408"/>
      <c r="NY42" s="409"/>
      <c r="NZ42" s="409"/>
      <c r="OA42" s="408"/>
      <c r="OB42" s="409"/>
      <c r="OC42" s="409"/>
      <c r="OD42" s="408"/>
      <c r="OE42" s="409"/>
      <c r="OF42" s="409"/>
      <c r="OG42" s="408"/>
      <c r="OH42" s="409"/>
      <c r="OI42" s="409"/>
      <c r="OJ42" s="408"/>
      <c r="OK42" s="409"/>
      <c r="OL42" s="409"/>
      <c r="OM42" s="408"/>
      <c r="ON42" s="409"/>
      <c r="OO42" s="409"/>
      <c r="OP42" s="408"/>
      <c r="OQ42" s="409"/>
      <c r="OR42" s="409"/>
      <c r="OS42" s="408"/>
      <c r="OT42" s="409"/>
      <c r="OU42" s="409"/>
      <c r="OV42" s="408"/>
      <c r="OW42" s="409"/>
      <c r="OX42" s="409"/>
      <c r="OY42" s="408"/>
      <c r="OZ42" s="409"/>
      <c r="PA42" s="409"/>
      <c r="PB42" s="408"/>
      <c r="PC42" s="409"/>
      <c r="PD42" s="409"/>
      <c r="PE42" s="408"/>
      <c r="PF42" s="409"/>
      <c r="PG42" s="409"/>
      <c r="PH42" s="408"/>
      <c r="PI42" s="409"/>
      <c r="PJ42" s="409"/>
      <c r="PK42" s="408">
        <v>1</v>
      </c>
      <c r="PL42" s="409"/>
      <c r="PM42" s="409"/>
      <c r="PN42" s="408">
        <f t="shared" si="141"/>
        <v>1</v>
      </c>
      <c r="PO42" s="409"/>
      <c r="PP42" s="409"/>
      <c r="PQ42" s="408">
        <f t="shared" si="142"/>
        <v>1</v>
      </c>
      <c r="PR42" s="409"/>
      <c r="PS42" s="409"/>
      <c r="PT42" s="408">
        <f t="shared" si="143"/>
        <v>1</v>
      </c>
      <c r="PU42" s="409"/>
      <c r="PV42" s="409"/>
      <c r="PW42" s="408">
        <f t="shared" si="144"/>
        <v>1</v>
      </c>
      <c r="PX42" s="409"/>
      <c r="PY42" s="409"/>
      <c r="PZ42" s="408">
        <f t="shared" si="145"/>
        <v>1</v>
      </c>
      <c r="QA42" s="409"/>
      <c r="QB42" s="409"/>
      <c r="QC42" s="408">
        <f t="shared" si="146"/>
        <v>1</v>
      </c>
      <c r="QD42" s="409"/>
      <c r="QE42" s="409"/>
      <c r="QF42" s="408">
        <f t="shared" si="147"/>
        <v>1</v>
      </c>
      <c r="QG42" s="409"/>
      <c r="QH42" s="409"/>
      <c r="QI42" s="408">
        <f t="shared" si="148"/>
        <v>1</v>
      </c>
      <c r="QJ42" s="411">
        <f t="shared" si="149"/>
        <v>0</v>
      </c>
      <c r="QK42" s="412">
        <f t="shared" si="150"/>
        <v>0</v>
      </c>
      <c r="QL42" s="402"/>
      <c r="QM42" s="411">
        <f t="shared" si="151"/>
        <v>0</v>
      </c>
      <c r="QN42" s="412">
        <f t="shared" si="152"/>
        <v>0</v>
      </c>
      <c r="QO42" s="391"/>
      <c r="QP42" s="411">
        <f t="shared" si="153"/>
        <v>0</v>
      </c>
      <c r="QQ42" s="412">
        <f t="shared" si="154"/>
        <v>0</v>
      </c>
      <c r="QR42" s="391"/>
      <c r="QS42" s="411">
        <f t="shared" si="155"/>
        <v>0</v>
      </c>
      <c r="QT42" s="412">
        <f t="shared" si="156"/>
        <v>0</v>
      </c>
    </row>
    <row r="43" spans="1:462" s="385" customFormat="1" hidden="1" x14ac:dyDescent="0.25">
      <c r="A43" s="403">
        <v>39</v>
      </c>
      <c r="B43" s="404" t="s">
        <v>478</v>
      </c>
      <c r="C43" s="405" t="s">
        <v>120</v>
      </c>
      <c r="D43" s="406">
        <v>10</v>
      </c>
      <c r="E43" s="407"/>
      <c r="F43" s="407"/>
      <c r="G43" s="406">
        <f t="shared" si="249"/>
        <v>10</v>
      </c>
      <c r="H43" s="407"/>
      <c r="I43" s="407"/>
      <c r="J43" s="406">
        <f t="shared" si="250"/>
        <v>10</v>
      </c>
      <c r="K43" s="407"/>
      <c r="L43" s="407"/>
      <c r="M43" s="406">
        <f t="shared" ref="M43:M48" si="320">+J43+K43-L43</f>
        <v>10</v>
      </c>
      <c r="N43" s="407"/>
      <c r="O43" s="407"/>
      <c r="P43" s="406">
        <f t="shared" si="251"/>
        <v>10</v>
      </c>
      <c r="Q43" s="407"/>
      <c r="R43" s="407"/>
      <c r="S43" s="406">
        <f t="shared" si="252"/>
        <v>10</v>
      </c>
      <c r="T43" s="407"/>
      <c r="U43" s="407"/>
      <c r="V43" s="406">
        <f t="shared" si="253"/>
        <v>10</v>
      </c>
      <c r="W43" s="407"/>
      <c r="X43" s="407"/>
      <c r="Y43" s="406">
        <f t="shared" si="254"/>
        <v>10</v>
      </c>
      <c r="Z43" s="407"/>
      <c r="AA43" s="407"/>
      <c r="AB43" s="406">
        <f t="shared" si="255"/>
        <v>10</v>
      </c>
      <c r="AC43" s="407"/>
      <c r="AD43" s="407"/>
      <c r="AE43" s="406">
        <f t="shared" si="256"/>
        <v>10</v>
      </c>
      <c r="AF43" s="407"/>
      <c r="AG43" s="407"/>
      <c r="AH43" s="406">
        <f t="shared" si="257"/>
        <v>10</v>
      </c>
      <c r="AI43" s="407"/>
      <c r="AJ43" s="407"/>
      <c r="AK43" s="406">
        <f t="shared" si="258"/>
        <v>10</v>
      </c>
      <c r="AL43" s="407"/>
      <c r="AM43" s="407"/>
      <c r="AN43" s="406">
        <f t="shared" si="259"/>
        <v>10</v>
      </c>
      <c r="AO43" s="407"/>
      <c r="AP43" s="407"/>
      <c r="AQ43" s="406">
        <f t="shared" si="260"/>
        <v>10</v>
      </c>
      <c r="AR43" s="407"/>
      <c r="AS43" s="407">
        <v>5</v>
      </c>
      <c r="AT43" s="406">
        <f t="shared" si="261"/>
        <v>5</v>
      </c>
      <c r="AU43" s="407"/>
      <c r="AV43" s="407"/>
      <c r="AW43" s="406">
        <f t="shared" si="262"/>
        <v>5</v>
      </c>
      <c r="AX43" s="407"/>
      <c r="AY43" s="407"/>
      <c r="AZ43" s="406">
        <f t="shared" si="263"/>
        <v>5</v>
      </c>
      <c r="BA43" s="407"/>
      <c r="BB43" s="407"/>
      <c r="BC43" s="406">
        <f t="shared" si="264"/>
        <v>5</v>
      </c>
      <c r="BD43" s="407"/>
      <c r="BE43" s="407"/>
      <c r="BF43" s="406">
        <f t="shared" si="265"/>
        <v>5</v>
      </c>
      <c r="BG43" s="407"/>
      <c r="BH43" s="407"/>
      <c r="BI43" s="406">
        <f t="shared" si="266"/>
        <v>5</v>
      </c>
      <c r="BJ43" s="407"/>
      <c r="BK43" s="407"/>
      <c r="BL43" s="406">
        <f t="shared" si="267"/>
        <v>5</v>
      </c>
      <c r="BM43" s="407"/>
      <c r="BN43" s="407"/>
      <c r="BO43" s="406">
        <f t="shared" si="268"/>
        <v>5</v>
      </c>
      <c r="BP43" s="407"/>
      <c r="BQ43" s="407"/>
      <c r="BR43" s="406">
        <f t="shared" si="269"/>
        <v>5</v>
      </c>
      <c r="BS43" s="407"/>
      <c r="BT43" s="407"/>
      <c r="BU43" s="406">
        <f t="shared" si="270"/>
        <v>5</v>
      </c>
      <c r="BV43" s="407"/>
      <c r="BW43" s="407"/>
      <c r="BX43" s="406">
        <f t="shared" si="271"/>
        <v>5</v>
      </c>
      <c r="BY43" s="407"/>
      <c r="BZ43" s="407"/>
      <c r="CA43" s="406">
        <f t="shared" si="272"/>
        <v>5</v>
      </c>
      <c r="CB43" s="407"/>
      <c r="CC43" s="407"/>
      <c r="CD43" s="406">
        <f t="shared" si="273"/>
        <v>5</v>
      </c>
      <c r="CE43" s="407"/>
      <c r="CF43" s="407"/>
      <c r="CG43" s="406">
        <f t="shared" si="274"/>
        <v>5</v>
      </c>
      <c r="CH43" s="407"/>
      <c r="CI43" s="407"/>
      <c r="CJ43" s="406">
        <f t="shared" si="275"/>
        <v>5</v>
      </c>
      <c r="CK43" s="407"/>
      <c r="CL43" s="407"/>
      <c r="CM43" s="406">
        <f t="shared" si="276"/>
        <v>5</v>
      </c>
      <c r="CN43" s="407"/>
      <c r="CO43" s="407"/>
      <c r="CP43" s="406">
        <f t="shared" si="277"/>
        <v>5</v>
      </c>
      <c r="CQ43" s="407"/>
      <c r="CR43" s="407"/>
      <c r="CS43" s="406">
        <f t="shared" si="278"/>
        <v>5</v>
      </c>
      <c r="CT43" s="407"/>
      <c r="CU43" s="407"/>
      <c r="CV43" s="406">
        <f t="shared" si="279"/>
        <v>5</v>
      </c>
      <c r="CW43" s="407"/>
      <c r="CX43" s="407"/>
      <c r="CY43" s="406">
        <f t="shared" si="280"/>
        <v>5</v>
      </c>
      <c r="CZ43" s="407"/>
      <c r="DA43" s="407"/>
      <c r="DB43" s="406">
        <f t="shared" si="281"/>
        <v>5</v>
      </c>
      <c r="DC43" s="407"/>
      <c r="DD43" s="407"/>
      <c r="DE43" s="406">
        <f t="shared" si="282"/>
        <v>5</v>
      </c>
      <c r="DF43" s="407"/>
      <c r="DG43" s="407"/>
      <c r="DH43" s="406">
        <f t="shared" si="283"/>
        <v>5</v>
      </c>
      <c r="DI43" s="407"/>
      <c r="DJ43" s="407"/>
      <c r="DK43" s="406">
        <f t="shared" si="284"/>
        <v>5</v>
      </c>
      <c r="DL43" s="407"/>
      <c r="DM43" s="407"/>
      <c r="DN43" s="406">
        <f t="shared" si="285"/>
        <v>5</v>
      </c>
      <c r="DO43" s="407"/>
      <c r="DP43" s="407"/>
      <c r="DQ43" s="406">
        <f t="shared" si="286"/>
        <v>5</v>
      </c>
      <c r="DR43" s="407"/>
      <c r="DS43" s="407"/>
      <c r="DT43" s="406">
        <f t="shared" si="287"/>
        <v>5</v>
      </c>
      <c r="DU43" s="407"/>
      <c r="DV43" s="407"/>
      <c r="DW43" s="406">
        <f t="shared" si="288"/>
        <v>5</v>
      </c>
      <c r="DX43" s="407"/>
      <c r="DY43" s="407"/>
      <c r="DZ43" s="406">
        <f t="shared" si="289"/>
        <v>5</v>
      </c>
      <c r="EA43" s="407"/>
      <c r="EB43" s="407"/>
      <c r="EC43" s="406">
        <f t="shared" si="290"/>
        <v>5</v>
      </c>
      <c r="ED43" s="407"/>
      <c r="EE43" s="407"/>
      <c r="EF43" s="406">
        <f t="shared" si="291"/>
        <v>5</v>
      </c>
      <c r="EG43" s="407"/>
      <c r="EH43" s="407"/>
      <c r="EI43" s="406">
        <f t="shared" si="292"/>
        <v>5</v>
      </c>
      <c r="EJ43" s="407"/>
      <c r="EK43" s="407"/>
      <c r="EL43" s="406">
        <f t="shared" si="293"/>
        <v>5</v>
      </c>
      <c r="EM43" s="407"/>
      <c r="EN43" s="407"/>
      <c r="EO43" s="406">
        <f t="shared" si="294"/>
        <v>5</v>
      </c>
      <c r="EP43" s="407"/>
      <c r="EQ43" s="407"/>
      <c r="ER43" s="406">
        <f t="shared" si="295"/>
        <v>5</v>
      </c>
      <c r="ES43" s="407"/>
      <c r="ET43" s="407"/>
      <c r="EU43" s="406">
        <f t="shared" si="296"/>
        <v>5</v>
      </c>
      <c r="EV43" s="407"/>
      <c r="EW43" s="407"/>
      <c r="EX43" s="406">
        <f t="shared" si="297"/>
        <v>5</v>
      </c>
      <c r="EY43" s="407"/>
      <c r="EZ43" s="407"/>
      <c r="FA43" s="406">
        <f t="shared" si="298"/>
        <v>5</v>
      </c>
      <c r="FB43" s="407"/>
      <c r="FC43" s="407"/>
      <c r="FD43" s="406">
        <f t="shared" si="299"/>
        <v>5</v>
      </c>
      <c r="FE43" s="407"/>
      <c r="FF43" s="407"/>
      <c r="FG43" s="406">
        <f t="shared" si="300"/>
        <v>5</v>
      </c>
      <c r="FH43" s="407"/>
      <c r="FI43" s="407"/>
      <c r="FJ43" s="406">
        <f t="shared" si="301"/>
        <v>5</v>
      </c>
      <c r="FK43" s="407"/>
      <c r="FL43" s="407"/>
      <c r="FM43" s="406">
        <f t="shared" si="302"/>
        <v>5</v>
      </c>
      <c r="FN43" s="407"/>
      <c r="FO43" s="407"/>
      <c r="FP43" s="406">
        <f t="shared" si="303"/>
        <v>5</v>
      </c>
      <c r="FQ43" s="407"/>
      <c r="FR43" s="407"/>
      <c r="FS43" s="406">
        <f t="shared" si="304"/>
        <v>5</v>
      </c>
      <c r="FT43" s="407"/>
      <c r="FU43" s="407"/>
      <c r="FV43" s="406">
        <f t="shared" si="305"/>
        <v>5</v>
      </c>
      <c r="FW43" s="407"/>
      <c r="FX43" s="407"/>
      <c r="FY43" s="406">
        <f t="shared" si="306"/>
        <v>5</v>
      </c>
      <c r="FZ43" s="407"/>
      <c r="GA43" s="407"/>
      <c r="GB43" s="406">
        <f t="shared" si="307"/>
        <v>5</v>
      </c>
      <c r="GC43" s="407"/>
      <c r="GD43" s="407"/>
      <c r="GE43" s="406">
        <f t="shared" si="308"/>
        <v>5</v>
      </c>
      <c r="GF43" s="407"/>
      <c r="GG43" s="407"/>
      <c r="GH43" s="406">
        <f t="shared" si="309"/>
        <v>5</v>
      </c>
      <c r="GI43" s="407"/>
      <c r="GJ43" s="407"/>
      <c r="GK43" s="406">
        <f t="shared" si="310"/>
        <v>5</v>
      </c>
      <c r="GL43" s="407"/>
      <c r="GM43" s="407"/>
      <c r="GN43" s="406">
        <f t="shared" si="311"/>
        <v>5</v>
      </c>
      <c r="GO43" s="407"/>
      <c r="GP43" s="407"/>
      <c r="GQ43" s="406">
        <f t="shared" si="312"/>
        <v>5</v>
      </c>
      <c r="GR43" s="407"/>
      <c r="GS43" s="407"/>
      <c r="GT43" s="406">
        <f t="shared" si="313"/>
        <v>5</v>
      </c>
      <c r="GU43" s="407"/>
      <c r="GV43" s="407"/>
      <c r="GW43" s="406">
        <f t="shared" si="314"/>
        <v>5</v>
      </c>
      <c r="GX43" s="407"/>
      <c r="GY43" s="407"/>
      <c r="GZ43" s="406">
        <f t="shared" si="315"/>
        <v>5</v>
      </c>
      <c r="HA43" s="407"/>
      <c r="HB43" s="407"/>
      <c r="HC43" s="406">
        <f t="shared" si="316"/>
        <v>5</v>
      </c>
      <c r="HD43" s="407"/>
      <c r="HE43" s="407"/>
      <c r="HF43" s="406">
        <f t="shared" si="317"/>
        <v>5</v>
      </c>
      <c r="HG43" s="407"/>
      <c r="HH43" s="407"/>
      <c r="HI43" s="406">
        <f t="shared" si="318"/>
        <v>5</v>
      </c>
      <c r="HJ43" s="407"/>
      <c r="HK43" s="407"/>
      <c r="HL43" s="406">
        <f t="shared" si="319"/>
        <v>5</v>
      </c>
      <c r="HM43" s="407"/>
      <c r="HN43" s="407"/>
      <c r="HO43" s="406">
        <f t="shared" si="220"/>
        <v>5</v>
      </c>
      <c r="HP43" s="407"/>
      <c r="HQ43" s="407"/>
      <c r="HR43" s="406">
        <f t="shared" si="221"/>
        <v>5</v>
      </c>
      <c r="HS43" s="407"/>
      <c r="HT43" s="407"/>
      <c r="HU43" s="406">
        <f t="shared" si="222"/>
        <v>5</v>
      </c>
      <c r="HV43" s="407"/>
      <c r="HW43" s="407"/>
      <c r="HX43" s="406">
        <f t="shared" si="223"/>
        <v>5</v>
      </c>
      <c r="HY43" s="407"/>
      <c r="HZ43" s="407"/>
      <c r="IA43" s="406">
        <f t="shared" si="224"/>
        <v>5</v>
      </c>
      <c r="IB43" s="407"/>
      <c r="IC43" s="407"/>
      <c r="ID43" s="406">
        <f t="shared" si="225"/>
        <v>5</v>
      </c>
      <c r="IE43" s="407"/>
      <c r="IF43" s="407"/>
      <c r="IG43" s="406">
        <f t="shared" si="226"/>
        <v>5</v>
      </c>
      <c r="IH43" s="407"/>
      <c r="II43" s="407"/>
      <c r="IJ43" s="406">
        <f t="shared" si="227"/>
        <v>5</v>
      </c>
      <c r="IK43" s="407"/>
      <c r="IL43" s="407"/>
      <c r="IM43" s="406">
        <f t="shared" si="228"/>
        <v>5</v>
      </c>
      <c r="IN43" s="407"/>
      <c r="IO43" s="407"/>
      <c r="IP43" s="406">
        <f t="shared" si="229"/>
        <v>5</v>
      </c>
      <c r="IQ43" s="407"/>
      <c r="IR43" s="407"/>
      <c r="IS43" s="406">
        <f t="shared" si="230"/>
        <v>5</v>
      </c>
      <c r="IT43" s="407"/>
      <c r="IU43" s="407"/>
      <c r="IV43" s="406">
        <f t="shared" si="231"/>
        <v>5</v>
      </c>
      <c r="IW43" s="407"/>
      <c r="IX43" s="407"/>
      <c r="IY43" s="406">
        <f t="shared" si="232"/>
        <v>5</v>
      </c>
      <c r="IZ43" s="407"/>
      <c r="JA43" s="407"/>
      <c r="JB43" s="406">
        <f t="shared" si="233"/>
        <v>5</v>
      </c>
      <c r="JC43" s="407"/>
      <c r="JD43" s="407"/>
      <c r="JE43" s="406">
        <f t="shared" si="234"/>
        <v>5</v>
      </c>
      <c r="JF43" s="407"/>
      <c r="JG43" s="407"/>
      <c r="JH43" s="406">
        <f t="shared" si="235"/>
        <v>5</v>
      </c>
      <c r="JI43" s="407"/>
      <c r="JJ43" s="407"/>
      <c r="JK43" s="406">
        <f t="shared" si="236"/>
        <v>5</v>
      </c>
      <c r="JL43" s="407"/>
      <c r="JM43" s="407"/>
      <c r="JN43" s="406">
        <f t="shared" si="237"/>
        <v>5</v>
      </c>
      <c r="JO43" s="407"/>
      <c r="JP43" s="407"/>
      <c r="JQ43" s="406">
        <f t="shared" si="238"/>
        <v>5</v>
      </c>
      <c r="JR43" s="407"/>
      <c r="JS43" s="407"/>
      <c r="JT43" s="406">
        <f t="shared" si="239"/>
        <v>5</v>
      </c>
      <c r="JU43" s="407"/>
      <c r="JV43" s="407"/>
      <c r="JW43" s="406">
        <f t="shared" si="91"/>
        <v>5</v>
      </c>
      <c r="JX43" s="407"/>
      <c r="JY43" s="407"/>
      <c r="JZ43" s="406">
        <f t="shared" si="92"/>
        <v>5</v>
      </c>
      <c r="KA43" s="407"/>
      <c r="KB43" s="407"/>
      <c r="KC43" s="406">
        <f t="shared" si="93"/>
        <v>5</v>
      </c>
      <c r="KD43" s="407"/>
      <c r="KE43" s="407"/>
      <c r="KF43" s="406">
        <f t="shared" si="94"/>
        <v>5</v>
      </c>
      <c r="KG43" s="407"/>
      <c r="KH43" s="407"/>
      <c r="KI43" s="406">
        <f t="shared" si="95"/>
        <v>5</v>
      </c>
      <c r="KJ43" s="407"/>
      <c r="KK43" s="407"/>
      <c r="KL43" s="406">
        <f t="shared" si="96"/>
        <v>5</v>
      </c>
      <c r="KM43" s="407"/>
      <c r="KN43" s="407"/>
      <c r="KO43" s="406">
        <f t="shared" si="97"/>
        <v>5</v>
      </c>
      <c r="KP43" s="407"/>
      <c r="KQ43" s="407"/>
      <c r="KR43" s="406">
        <f t="shared" si="98"/>
        <v>5</v>
      </c>
      <c r="KS43" s="407"/>
      <c r="KT43" s="407"/>
      <c r="KU43" s="406">
        <f t="shared" si="99"/>
        <v>5</v>
      </c>
      <c r="KV43" s="407"/>
      <c r="KW43" s="407"/>
      <c r="KX43" s="408">
        <f t="shared" si="100"/>
        <v>5</v>
      </c>
      <c r="KY43" s="409"/>
      <c r="KZ43" s="409"/>
      <c r="LA43" s="408">
        <f t="shared" si="101"/>
        <v>5</v>
      </c>
      <c r="LB43" s="409"/>
      <c r="LC43" s="409"/>
      <c r="LD43" s="408">
        <f t="shared" si="102"/>
        <v>5</v>
      </c>
      <c r="LE43" s="409"/>
      <c r="LF43" s="409"/>
      <c r="LG43" s="408">
        <f t="shared" si="103"/>
        <v>5</v>
      </c>
      <c r="LH43" s="409"/>
      <c r="LI43" s="409"/>
      <c r="LJ43" s="408">
        <f t="shared" si="105"/>
        <v>5</v>
      </c>
      <c r="LK43" s="409"/>
      <c r="LL43" s="409"/>
      <c r="LM43" s="408">
        <f t="shared" si="106"/>
        <v>5</v>
      </c>
      <c r="LN43" s="409"/>
      <c r="LO43" s="409"/>
      <c r="LP43" s="408">
        <f t="shared" si="107"/>
        <v>5</v>
      </c>
      <c r="LQ43" s="409"/>
      <c r="LR43" s="409"/>
      <c r="LS43" s="408">
        <f t="shared" si="108"/>
        <v>5</v>
      </c>
      <c r="LT43" s="409"/>
      <c r="LU43" s="409"/>
      <c r="LV43" s="408">
        <f t="shared" si="109"/>
        <v>5</v>
      </c>
      <c r="LW43" s="409"/>
      <c r="LX43" s="409"/>
      <c r="LY43" s="408">
        <f t="shared" si="110"/>
        <v>5</v>
      </c>
      <c r="LZ43" s="409"/>
      <c r="MA43" s="409"/>
      <c r="MB43" s="408">
        <f t="shared" si="111"/>
        <v>5</v>
      </c>
      <c r="MC43" s="409"/>
      <c r="MD43" s="409"/>
      <c r="ME43" s="408">
        <f t="shared" si="112"/>
        <v>5</v>
      </c>
      <c r="MF43" s="409"/>
      <c r="MG43" s="409"/>
      <c r="MH43" s="408">
        <f t="shared" si="113"/>
        <v>5</v>
      </c>
      <c r="MI43" s="409"/>
      <c r="MJ43" s="409"/>
      <c r="MK43" s="408">
        <f t="shared" si="114"/>
        <v>5</v>
      </c>
      <c r="ML43" s="409"/>
      <c r="MM43" s="409"/>
      <c r="MN43" s="408">
        <f t="shared" si="115"/>
        <v>5</v>
      </c>
      <c r="MO43" s="409"/>
      <c r="MP43" s="409"/>
      <c r="MQ43" s="408">
        <f t="shared" si="116"/>
        <v>5</v>
      </c>
      <c r="MR43" s="409"/>
      <c r="MS43" s="409"/>
      <c r="MT43" s="408">
        <f t="shared" si="117"/>
        <v>5</v>
      </c>
      <c r="MU43" s="409"/>
      <c r="MV43" s="409"/>
      <c r="MW43" s="408">
        <f t="shared" si="118"/>
        <v>5</v>
      </c>
      <c r="MX43" s="409"/>
      <c r="MY43" s="409"/>
      <c r="MZ43" s="408">
        <f t="shared" si="119"/>
        <v>5</v>
      </c>
      <c r="NA43" s="409"/>
      <c r="NB43" s="409"/>
      <c r="NC43" s="408">
        <f t="shared" si="120"/>
        <v>5</v>
      </c>
      <c r="ND43" s="409"/>
      <c r="NE43" s="409"/>
      <c r="NF43" s="408">
        <f t="shared" si="121"/>
        <v>5</v>
      </c>
      <c r="NG43" s="409"/>
      <c r="NH43" s="409"/>
      <c r="NI43" s="408">
        <f t="shared" si="122"/>
        <v>5</v>
      </c>
      <c r="NJ43" s="409"/>
      <c r="NK43" s="409"/>
      <c r="NL43" s="410">
        <f t="shared" si="123"/>
        <v>5</v>
      </c>
      <c r="NM43" s="409"/>
      <c r="NN43" s="409"/>
      <c r="NO43" s="408">
        <f t="shared" si="124"/>
        <v>5</v>
      </c>
      <c r="NP43" s="409"/>
      <c r="NQ43" s="409"/>
      <c r="NR43" s="408">
        <f t="shared" si="125"/>
        <v>5</v>
      </c>
      <c r="NS43" s="409"/>
      <c r="NT43" s="409"/>
      <c r="NU43" s="408">
        <f t="shared" si="126"/>
        <v>5</v>
      </c>
      <c r="NV43" s="409"/>
      <c r="NW43" s="409"/>
      <c r="NX43" s="408">
        <f t="shared" si="127"/>
        <v>5</v>
      </c>
      <c r="NY43" s="409"/>
      <c r="NZ43" s="409"/>
      <c r="OA43" s="408">
        <f t="shared" si="128"/>
        <v>5</v>
      </c>
      <c r="OB43" s="409"/>
      <c r="OC43" s="409"/>
      <c r="OD43" s="408">
        <f t="shared" si="129"/>
        <v>5</v>
      </c>
      <c r="OE43" s="409"/>
      <c r="OF43" s="409"/>
      <c r="OG43" s="408">
        <f t="shared" si="130"/>
        <v>5</v>
      </c>
      <c r="OH43" s="409"/>
      <c r="OI43" s="409"/>
      <c r="OJ43" s="408">
        <f t="shared" si="131"/>
        <v>5</v>
      </c>
      <c r="OK43" s="409"/>
      <c r="OL43" s="409"/>
      <c r="OM43" s="408">
        <f t="shared" si="132"/>
        <v>5</v>
      </c>
      <c r="ON43" s="409"/>
      <c r="OO43" s="409"/>
      <c r="OP43" s="408">
        <f t="shared" si="133"/>
        <v>5</v>
      </c>
      <c r="OQ43" s="409"/>
      <c r="OR43" s="409"/>
      <c r="OS43" s="408">
        <f t="shared" si="134"/>
        <v>5</v>
      </c>
      <c r="OT43" s="409"/>
      <c r="OU43" s="409"/>
      <c r="OV43" s="408">
        <f t="shared" si="135"/>
        <v>5</v>
      </c>
      <c r="OW43" s="409"/>
      <c r="OX43" s="409"/>
      <c r="OY43" s="408">
        <f t="shared" si="136"/>
        <v>5</v>
      </c>
      <c r="OZ43" s="409"/>
      <c r="PA43" s="409"/>
      <c r="PB43" s="408">
        <f t="shared" si="137"/>
        <v>5</v>
      </c>
      <c r="PC43" s="409"/>
      <c r="PD43" s="409"/>
      <c r="PE43" s="408">
        <f t="shared" si="138"/>
        <v>5</v>
      </c>
      <c r="PF43" s="409"/>
      <c r="PG43" s="409"/>
      <c r="PH43" s="408">
        <f t="shared" si="139"/>
        <v>5</v>
      </c>
      <c r="PI43" s="409"/>
      <c r="PJ43" s="409"/>
      <c r="PK43" s="408">
        <f t="shared" si="140"/>
        <v>5</v>
      </c>
      <c r="PL43" s="409"/>
      <c r="PM43" s="409"/>
      <c r="PN43" s="408">
        <f t="shared" si="141"/>
        <v>5</v>
      </c>
      <c r="PO43" s="409"/>
      <c r="PP43" s="409"/>
      <c r="PQ43" s="408">
        <f t="shared" si="142"/>
        <v>5</v>
      </c>
      <c r="PR43" s="409"/>
      <c r="PS43" s="409"/>
      <c r="PT43" s="408">
        <f t="shared" si="143"/>
        <v>5</v>
      </c>
      <c r="PU43" s="409"/>
      <c r="PV43" s="409"/>
      <c r="PW43" s="408">
        <f t="shared" si="144"/>
        <v>5</v>
      </c>
      <c r="PX43" s="409"/>
      <c r="PY43" s="409"/>
      <c r="PZ43" s="408">
        <f t="shared" si="145"/>
        <v>5</v>
      </c>
      <c r="QA43" s="409"/>
      <c r="QB43" s="409"/>
      <c r="QC43" s="408">
        <f t="shared" si="146"/>
        <v>5</v>
      </c>
      <c r="QD43" s="409"/>
      <c r="QE43" s="409"/>
      <c r="QF43" s="408">
        <f t="shared" si="147"/>
        <v>5</v>
      </c>
      <c r="QG43" s="409"/>
      <c r="QH43" s="409"/>
      <c r="QI43" s="408">
        <f t="shared" si="148"/>
        <v>5</v>
      </c>
      <c r="QJ43" s="411">
        <f t="shared" si="149"/>
        <v>0</v>
      </c>
      <c r="QK43" s="412">
        <f t="shared" si="150"/>
        <v>0</v>
      </c>
      <c r="QL43" s="402"/>
      <c r="QM43" s="411">
        <f t="shared" si="151"/>
        <v>0</v>
      </c>
      <c r="QN43" s="412">
        <f t="shared" si="152"/>
        <v>0</v>
      </c>
      <c r="QO43" s="391"/>
      <c r="QP43" s="411">
        <f t="shared" si="153"/>
        <v>0</v>
      </c>
      <c r="QQ43" s="412">
        <f t="shared" si="154"/>
        <v>0</v>
      </c>
      <c r="QR43" s="391"/>
      <c r="QS43" s="411">
        <f t="shared" si="155"/>
        <v>0</v>
      </c>
      <c r="QT43" s="412">
        <f t="shared" si="156"/>
        <v>0</v>
      </c>
    </row>
    <row r="44" spans="1:462" s="385" customFormat="1" hidden="1" x14ac:dyDescent="0.25">
      <c r="A44" s="403">
        <v>40</v>
      </c>
      <c r="B44" s="404" t="s">
        <v>479</v>
      </c>
      <c r="C44" s="405" t="s">
        <v>122</v>
      </c>
      <c r="D44" s="406">
        <v>134</v>
      </c>
      <c r="E44" s="407"/>
      <c r="F44" s="407"/>
      <c r="G44" s="406">
        <f t="shared" si="249"/>
        <v>134</v>
      </c>
      <c r="H44" s="407"/>
      <c r="I44" s="407"/>
      <c r="J44" s="406">
        <f t="shared" si="250"/>
        <v>134</v>
      </c>
      <c r="K44" s="407"/>
      <c r="L44" s="407"/>
      <c r="M44" s="406">
        <f t="shared" si="320"/>
        <v>134</v>
      </c>
      <c r="N44" s="407"/>
      <c r="O44" s="407"/>
      <c r="P44" s="406">
        <f t="shared" si="251"/>
        <v>134</v>
      </c>
      <c r="Q44" s="407"/>
      <c r="R44" s="407">
        <v>1</v>
      </c>
      <c r="S44" s="406">
        <f t="shared" si="252"/>
        <v>133</v>
      </c>
      <c r="T44" s="407"/>
      <c r="U44" s="407"/>
      <c r="V44" s="406">
        <f t="shared" si="253"/>
        <v>133</v>
      </c>
      <c r="W44" s="407"/>
      <c r="X44" s="407"/>
      <c r="Y44" s="406">
        <f t="shared" si="254"/>
        <v>133</v>
      </c>
      <c r="Z44" s="407"/>
      <c r="AA44" s="407"/>
      <c r="AB44" s="406">
        <f t="shared" si="255"/>
        <v>133</v>
      </c>
      <c r="AC44" s="407"/>
      <c r="AD44" s="407"/>
      <c r="AE44" s="406">
        <f t="shared" si="256"/>
        <v>133</v>
      </c>
      <c r="AF44" s="407"/>
      <c r="AG44" s="407"/>
      <c r="AH44" s="406">
        <f t="shared" si="257"/>
        <v>133</v>
      </c>
      <c r="AI44" s="407"/>
      <c r="AJ44" s="407"/>
      <c r="AK44" s="406">
        <f t="shared" si="258"/>
        <v>133</v>
      </c>
      <c r="AL44" s="407"/>
      <c r="AM44" s="407">
        <v>1</v>
      </c>
      <c r="AN44" s="406">
        <f t="shared" si="259"/>
        <v>132</v>
      </c>
      <c r="AO44" s="407"/>
      <c r="AP44" s="407"/>
      <c r="AQ44" s="406">
        <f t="shared" si="260"/>
        <v>132</v>
      </c>
      <c r="AR44" s="407"/>
      <c r="AS44" s="407">
        <v>49</v>
      </c>
      <c r="AT44" s="406">
        <f t="shared" si="261"/>
        <v>83</v>
      </c>
      <c r="AU44" s="407"/>
      <c r="AV44" s="407"/>
      <c r="AW44" s="406">
        <f t="shared" si="262"/>
        <v>83</v>
      </c>
      <c r="AX44" s="407"/>
      <c r="AY44" s="407"/>
      <c r="AZ44" s="406">
        <f t="shared" si="263"/>
        <v>83</v>
      </c>
      <c r="BA44" s="407"/>
      <c r="BB44" s="407"/>
      <c r="BC44" s="406">
        <f t="shared" si="264"/>
        <v>83</v>
      </c>
      <c r="BD44" s="407"/>
      <c r="BE44" s="407"/>
      <c r="BF44" s="406">
        <f t="shared" si="265"/>
        <v>83</v>
      </c>
      <c r="BG44" s="407"/>
      <c r="BH44" s="407"/>
      <c r="BI44" s="406">
        <f t="shared" si="266"/>
        <v>83</v>
      </c>
      <c r="BJ44" s="407"/>
      <c r="BK44" s="407"/>
      <c r="BL44" s="406">
        <f t="shared" si="267"/>
        <v>83</v>
      </c>
      <c r="BM44" s="407"/>
      <c r="BN44" s="407"/>
      <c r="BO44" s="406">
        <f t="shared" si="268"/>
        <v>83</v>
      </c>
      <c r="BP44" s="407"/>
      <c r="BQ44" s="407"/>
      <c r="BR44" s="406">
        <f t="shared" si="269"/>
        <v>83</v>
      </c>
      <c r="BS44" s="407"/>
      <c r="BT44" s="407"/>
      <c r="BU44" s="406">
        <f t="shared" si="270"/>
        <v>83</v>
      </c>
      <c r="BV44" s="407"/>
      <c r="BW44" s="407"/>
      <c r="BX44" s="406">
        <f t="shared" si="271"/>
        <v>83</v>
      </c>
      <c r="BY44" s="407"/>
      <c r="BZ44" s="407"/>
      <c r="CA44" s="406">
        <f t="shared" si="272"/>
        <v>83</v>
      </c>
      <c r="CB44" s="407"/>
      <c r="CC44" s="407"/>
      <c r="CD44" s="406">
        <f t="shared" si="273"/>
        <v>83</v>
      </c>
      <c r="CE44" s="407"/>
      <c r="CF44" s="407"/>
      <c r="CG44" s="406">
        <f t="shared" si="274"/>
        <v>83</v>
      </c>
      <c r="CH44" s="407"/>
      <c r="CI44" s="407"/>
      <c r="CJ44" s="406">
        <f t="shared" si="275"/>
        <v>83</v>
      </c>
      <c r="CK44" s="407"/>
      <c r="CL44" s="407"/>
      <c r="CM44" s="406">
        <f t="shared" si="276"/>
        <v>83</v>
      </c>
      <c r="CN44" s="407"/>
      <c r="CO44" s="407"/>
      <c r="CP44" s="406">
        <f t="shared" si="277"/>
        <v>83</v>
      </c>
      <c r="CQ44" s="407"/>
      <c r="CR44" s="407"/>
      <c r="CS44" s="406">
        <f t="shared" si="278"/>
        <v>83</v>
      </c>
      <c r="CT44" s="407"/>
      <c r="CU44" s="407"/>
      <c r="CV44" s="406">
        <f t="shared" si="279"/>
        <v>83</v>
      </c>
      <c r="CW44" s="407"/>
      <c r="CX44" s="407"/>
      <c r="CY44" s="406">
        <f t="shared" si="280"/>
        <v>83</v>
      </c>
      <c r="CZ44" s="407"/>
      <c r="DA44" s="407"/>
      <c r="DB44" s="406">
        <f t="shared" si="281"/>
        <v>83</v>
      </c>
      <c r="DC44" s="407"/>
      <c r="DD44" s="407"/>
      <c r="DE44" s="406">
        <f t="shared" si="282"/>
        <v>83</v>
      </c>
      <c r="DF44" s="407"/>
      <c r="DG44" s="407"/>
      <c r="DH44" s="406">
        <f t="shared" si="283"/>
        <v>83</v>
      </c>
      <c r="DI44" s="407"/>
      <c r="DJ44" s="407"/>
      <c r="DK44" s="406">
        <f t="shared" si="284"/>
        <v>83</v>
      </c>
      <c r="DL44" s="407"/>
      <c r="DM44" s="407"/>
      <c r="DN44" s="406">
        <f t="shared" si="285"/>
        <v>83</v>
      </c>
      <c r="DO44" s="407"/>
      <c r="DP44" s="407"/>
      <c r="DQ44" s="406">
        <f t="shared" si="286"/>
        <v>83</v>
      </c>
      <c r="DR44" s="407"/>
      <c r="DS44" s="407">
        <v>1</v>
      </c>
      <c r="DT44" s="406">
        <f t="shared" si="287"/>
        <v>82</v>
      </c>
      <c r="DU44" s="407"/>
      <c r="DV44" s="407"/>
      <c r="DW44" s="406">
        <f t="shared" si="288"/>
        <v>82</v>
      </c>
      <c r="DX44" s="407"/>
      <c r="DY44" s="407"/>
      <c r="DZ44" s="406">
        <f t="shared" si="289"/>
        <v>82</v>
      </c>
      <c r="EA44" s="407"/>
      <c r="EB44" s="407"/>
      <c r="EC44" s="406">
        <f t="shared" si="290"/>
        <v>82</v>
      </c>
      <c r="ED44" s="407"/>
      <c r="EE44" s="407"/>
      <c r="EF44" s="406">
        <f t="shared" si="291"/>
        <v>82</v>
      </c>
      <c r="EG44" s="407"/>
      <c r="EH44" s="407"/>
      <c r="EI44" s="406">
        <f t="shared" si="292"/>
        <v>82</v>
      </c>
      <c r="EJ44" s="407"/>
      <c r="EK44" s="407"/>
      <c r="EL44" s="406">
        <f t="shared" si="293"/>
        <v>82</v>
      </c>
      <c r="EM44" s="407"/>
      <c r="EN44" s="407"/>
      <c r="EO44" s="406">
        <f t="shared" si="294"/>
        <v>82</v>
      </c>
      <c r="EP44" s="407"/>
      <c r="EQ44" s="407"/>
      <c r="ER44" s="406">
        <f t="shared" si="295"/>
        <v>82</v>
      </c>
      <c r="ES44" s="407"/>
      <c r="ET44" s="407"/>
      <c r="EU44" s="406">
        <f t="shared" si="296"/>
        <v>82</v>
      </c>
      <c r="EV44" s="407"/>
      <c r="EW44" s="407"/>
      <c r="EX44" s="406">
        <f t="shared" si="297"/>
        <v>82</v>
      </c>
      <c r="EY44" s="407"/>
      <c r="EZ44" s="407"/>
      <c r="FA44" s="406">
        <f t="shared" si="298"/>
        <v>82</v>
      </c>
      <c r="FB44" s="407"/>
      <c r="FC44" s="407"/>
      <c r="FD44" s="406">
        <f t="shared" si="299"/>
        <v>82</v>
      </c>
      <c r="FE44" s="407"/>
      <c r="FF44" s="407"/>
      <c r="FG44" s="406">
        <f t="shared" si="300"/>
        <v>82</v>
      </c>
      <c r="FH44" s="407"/>
      <c r="FI44" s="407"/>
      <c r="FJ44" s="406">
        <f t="shared" si="301"/>
        <v>82</v>
      </c>
      <c r="FK44" s="407"/>
      <c r="FL44" s="407"/>
      <c r="FM44" s="406">
        <f t="shared" si="302"/>
        <v>82</v>
      </c>
      <c r="FN44" s="407"/>
      <c r="FO44" s="407"/>
      <c r="FP44" s="406">
        <f t="shared" si="303"/>
        <v>82</v>
      </c>
      <c r="FQ44" s="407"/>
      <c r="FR44" s="407"/>
      <c r="FS44" s="406">
        <f t="shared" si="304"/>
        <v>82</v>
      </c>
      <c r="FT44" s="407"/>
      <c r="FU44" s="407"/>
      <c r="FV44" s="406">
        <f t="shared" si="305"/>
        <v>82</v>
      </c>
      <c r="FW44" s="407"/>
      <c r="FX44" s="407"/>
      <c r="FY44" s="406">
        <f t="shared" si="306"/>
        <v>82</v>
      </c>
      <c r="FZ44" s="407"/>
      <c r="GA44" s="407"/>
      <c r="GB44" s="406">
        <f t="shared" si="307"/>
        <v>82</v>
      </c>
      <c r="GC44" s="407"/>
      <c r="GD44" s="407"/>
      <c r="GE44" s="406">
        <f t="shared" si="308"/>
        <v>82</v>
      </c>
      <c r="GF44" s="407"/>
      <c r="GG44" s="407"/>
      <c r="GH44" s="406">
        <f t="shared" si="309"/>
        <v>82</v>
      </c>
      <c r="GI44" s="407"/>
      <c r="GJ44" s="407"/>
      <c r="GK44" s="406">
        <f t="shared" si="310"/>
        <v>82</v>
      </c>
      <c r="GL44" s="407"/>
      <c r="GM44" s="407"/>
      <c r="GN44" s="406">
        <f t="shared" si="311"/>
        <v>82</v>
      </c>
      <c r="GO44" s="407"/>
      <c r="GP44" s="407">
        <v>1</v>
      </c>
      <c r="GQ44" s="406">
        <f t="shared" si="312"/>
        <v>81</v>
      </c>
      <c r="GR44" s="407"/>
      <c r="GS44" s="407"/>
      <c r="GT44" s="406">
        <f t="shared" si="313"/>
        <v>81</v>
      </c>
      <c r="GU44" s="407"/>
      <c r="GV44" s="407"/>
      <c r="GW44" s="406">
        <f t="shared" si="314"/>
        <v>81</v>
      </c>
      <c r="GX44" s="407"/>
      <c r="GY44" s="407"/>
      <c r="GZ44" s="406">
        <f t="shared" si="315"/>
        <v>81</v>
      </c>
      <c r="HA44" s="407"/>
      <c r="HB44" s="407"/>
      <c r="HC44" s="406">
        <f t="shared" si="316"/>
        <v>81</v>
      </c>
      <c r="HD44" s="407"/>
      <c r="HE44" s="407"/>
      <c r="HF44" s="406">
        <f t="shared" si="317"/>
        <v>81</v>
      </c>
      <c r="HG44" s="407"/>
      <c r="HH44" s="407"/>
      <c r="HI44" s="406">
        <f t="shared" si="318"/>
        <v>81</v>
      </c>
      <c r="HJ44" s="407"/>
      <c r="HK44" s="407"/>
      <c r="HL44" s="406">
        <f t="shared" si="319"/>
        <v>81</v>
      </c>
      <c r="HM44" s="407"/>
      <c r="HN44" s="407"/>
      <c r="HO44" s="406">
        <f t="shared" si="220"/>
        <v>81</v>
      </c>
      <c r="HP44" s="407"/>
      <c r="HQ44" s="407"/>
      <c r="HR44" s="406">
        <f t="shared" si="221"/>
        <v>81</v>
      </c>
      <c r="HS44" s="407"/>
      <c r="HT44" s="407">
        <v>3</v>
      </c>
      <c r="HU44" s="406">
        <f t="shared" si="222"/>
        <v>78</v>
      </c>
      <c r="HV44" s="407"/>
      <c r="HW44" s="407"/>
      <c r="HX44" s="406">
        <f t="shared" si="223"/>
        <v>78</v>
      </c>
      <c r="HY44" s="407"/>
      <c r="HZ44" s="407"/>
      <c r="IA44" s="406">
        <f t="shared" si="224"/>
        <v>78</v>
      </c>
      <c r="IB44" s="407"/>
      <c r="IC44" s="407"/>
      <c r="ID44" s="406">
        <f t="shared" si="225"/>
        <v>78</v>
      </c>
      <c r="IE44" s="407"/>
      <c r="IF44" s="407"/>
      <c r="IG44" s="406">
        <f t="shared" si="226"/>
        <v>78</v>
      </c>
      <c r="IH44" s="407"/>
      <c r="II44" s="407"/>
      <c r="IJ44" s="406">
        <f t="shared" si="227"/>
        <v>78</v>
      </c>
      <c r="IK44" s="407"/>
      <c r="IL44" s="407"/>
      <c r="IM44" s="406">
        <f t="shared" si="228"/>
        <v>78</v>
      </c>
      <c r="IN44" s="407"/>
      <c r="IO44" s="407"/>
      <c r="IP44" s="406">
        <f t="shared" si="229"/>
        <v>78</v>
      </c>
      <c r="IQ44" s="407"/>
      <c r="IR44" s="407"/>
      <c r="IS44" s="406">
        <f t="shared" si="230"/>
        <v>78</v>
      </c>
      <c r="IT44" s="407"/>
      <c r="IU44" s="407"/>
      <c r="IV44" s="406">
        <f t="shared" si="231"/>
        <v>78</v>
      </c>
      <c r="IW44" s="407"/>
      <c r="IX44" s="407"/>
      <c r="IY44" s="406">
        <f t="shared" si="232"/>
        <v>78</v>
      </c>
      <c r="IZ44" s="407"/>
      <c r="JA44" s="407"/>
      <c r="JB44" s="406">
        <f t="shared" si="233"/>
        <v>78</v>
      </c>
      <c r="JC44" s="407"/>
      <c r="JD44" s="407"/>
      <c r="JE44" s="406">
        <f t="shared" si="234"/>
        <v>78</v>
      </c>
      <c r="JF44" s="407"/>
      <c r="JG44" s="407"/>
      <c r="JH44" s="406">
        <f t="shared" si="235"/>
        <v>78</v>
      </c>
      <c r="JI44" s="407"/>
      <c r="JJ44" s="407"/>
      <c r="JK44" s="406">
        <f t="shared" si="236"/>
        <v>78</v>
      </c>
      <c r="JL44" s="407"/>
      <c r="JM44" s="407"/>
      <c r="JN44" s="406">
        <f t="shared" si="237"/>
        <v>78</v>
      </c>
      <c r="JO44" s="407"/>
      <c r="JP44" s="407"/>
      <c r="JQ44" s="406">
        <f t="shared" si="238"/>
        <v>78</v>
      </c>
      <c r="JR44" s="407"/>
      <c r="JS44" s="407"/>
      <c r="JT44" s="406">
        <f t="shared" si="239"/>
        <v>78</v>
      </c>
      <c r="JU44" s="407"/>
      <c r="JV44" s="407"/>
      <c r="JW44" s="406">
        <f t="shared" si="91"/>
        <v>78</v>
      </c>
      <c r="JX44" s="407"/>
      <c r="JY44" s="407"/>
      <c r="JZ44" s="406">
        <f t="shared" si="92"/>
        <v>78</v>
      </c>
      <c r="KA44" s="407"/>
      <c r="KB44" s="407"/>
      <c r="KC44" s="406">
        <f t="shared" si="93"/>
        <v>78</v>
      </c>
      <c r="KD44" s="407"/>
      <c r="KE44" s="407"/>
      <c r="KF44" s="406">
        <f t="shared" si="94"/>
        <v>78</v>
      </c>
      <c r="KG44" s="407"/>
      <c r="KH44" s="407"/>
      <c r="KI44" s="406">
        <f t="shared" si="95"/>
        <v>78</v>
      </c>
      <c r="KJ44" s="407"/>
      <c r="KK44" s="407"/>
      <c r="KL44" s="406">
        <f t="shared" si="96"/>
        <v>78</v>
      </c>
      <c r="KM44" s="407"/>
      <c r="KN44" s="407"/>
      <c r="KO44" s="406">
        <f t="shared" si="97"/>
        <v>78</v>
      </c>
      <c r="KP44" s="407"/>
      <c r="KQ44" s="407"/>
      <c r="KR44" s="406">
        <f t="shared" si="98"/>
        <v>78</v>
      </c>
      <c r="KS44" s="407"/>
      <c r="KT44" s="407">
        <v>1</v>
      </c>
      <c r="KU44" s="406">
        <f t="shared" si="99"/>
        <v>77</v>
      </c>
      <c r="KV44" s="407"/>
      <c r="KW44" s="407"/>
      <c r="KX44" s="408">
        <f t="shared" si="100"/>
        <v>77</v>
      </c>
      <c r="KY44" s="409"/>
      <c r="KZ44" s="409"/>
      <c r="LA44" s="408">
        <f t="shared" si="101"/>
        <v>77</v>
      </c>
      <c r="LB44" s="409"/>
      <c r="LC44" s="409"/>
      <c r="LD44" s="408">
        <f t="shared" si="102"/>
        <v>77</v>
      </c>
      <c r="LE44" s="409"/>
      <c r="LF44" s="409"/>
      <c r="LG44" s="408">
        <f t="shared" si="103"/>
        <v>77</v>
      </c>
      <c r="LH44" s="409"/>
      <c r="LI44" s="409"/>
      <c r="LJ44" s="408">
        <f t="shared" si="105"/>
        <v>77</v>
      </c>
      <c r="LK44" s="409"/>
      <c r="LL44" s="409"/>
      <c r="LM44" s="408">
        <f t="shared" si="106"/>
        <v>77</v>
      </c>
      <c r="LN44" s="409"/>
      <c r="LO44" s="409"/>
      <c r="LP44" s="408">
        <f t="shared" si="107"/>
        <v>77</v>
      </c>
      <c r="LQ44" s="409"/>
      <c r="LR44" s="409"/>
      <c r="LS44" s="408">
        <f t="shared" si="108"/>
        <v>77</v>
      </c>
      <c r="LT44" s="409"/>
      <c r="LU44" s="409"/>
      <c r="LV44" s="408">
        <f t="shared" si="109"/>
        <v>77</v>
      </c>
      <c r="LW44" s="409"/>
      <c r="LX44" s="409"/>
      <c r="LY44" s="408">
        <f t="shared" si="110"/>
        <v>77</v>
      </c>
      <c r="LZ44" s="409"/>
      <c r="MA44" s="409"/>
      <c r="MB44" s="408">
        <f t="shared" si="111"/>
        <v>77</v>
      </c>
      <c r="MC44" s="409"/>
      <c r="MD44" s="409"/>
      <c r="ME44" s="408">
        <f t="shared" si="112"/>
        <v>77</v>
      </c>
      <c r="MF44" s="409"/>
      <c r="MG44" s="409"/>
      <c r="MH44" s="408">
        <f t="shared" si="113"/>
        <v>77</v>
      </c>
      <c r="MI44" s="409"/>
      <c r="MJ44" s="409"/>
      <c r="MK44" s="408">
        <f t="shared" si="114"/>
        <v>77</v>
      </c>
      <c r="ML44" s="409"/>
      <c r="MM44" s="409"/>
      <c r="MN44" s="408">
        <f t="shared" si="115"/>
        <v>77</v>
      </c>
      <c r="MO44" s="409"/>
      <c r="MP44" s="409"/>
      <c r="MQ44" s="408">
        <f t="shared" si="116"/>
        <v>77</v>
      </c>
      <c r="MR44" s="409"/>
      <c r="MS44" s="409"/>
      <c r="MT44" s="408">
        <f t="shared" si="117"/>
        <v>77</v>
      </c>
      <c r="MU44" s="409"/>
      <c r="MV44" s="409"/>
      <c r="MW44" s="408">
        <f t="shared" si="118"/>
        <v>77</v>
      </c>
      <c r="MX44" s="409"/>
      <c r="MY44" s="409"/>
      <c r="MZ44" s="408">
        <f t="shared" si="119"/>
        <v>77</v>
      </c>
      <c r="NA44" s="409"/>
      <c r="NB44" s="409">
        <v>1</v>
      </c>
      <c r="NC44" s="408">
        <f t="shared" si="120"/>
        <v>76</v>
      </c>
      <c r="ND44" s="409"/>
      <c r="NE44" s="409"/>
      <c r="NF44" s="408">
        <f t="shared" si="121"/>
        <v>76</v>
      </c>
      <c r="NG44" s="409"/>
      <c r="NH44" s="409"/>
      <c r="NI44" s="408">
        <f t="shared" si="122"/>
        <v>76</v>
      </c>
      <c r="NJ44" s="409"/>
      <c r="NK44" s="409"/>
      <c r="NL44" s="410">
        <f t="shared" si="123"/>
        <v>76</v>
      </c>
      <c r="NM44" s="409"/>
      <c r="NN44" s="409">
        <v>1</v>
      </c>
      <c r="NO44" s="408">
        <f t="shared" si="124"/>
        <v>75</v>
      </c>
      <c r="NP44" s="409"/>
      <c r="NQ44" s="409"/>
      <c r="NR44" s="408">
        <f t="shared" si="125"/>
        <v>75</v>
      </c>
      <c r="NS44" s="409"/>
      <c r="NT44" s="409"/>
      <c r="NU44" s="408">
        <f t="shared" si="126"/>
        <v>75</v>
      </c>
      <c r="NV44" s="409"/>
      <c r="NW44" s="409"/>
      <c r="NX44" s="408">
        <f t="shared" si="127"/>
        <v>75</v>
      </c>
      <c r="NY44" s="409"/>
      <c r="NZ44" s="409"/>
      <c r="OA44" s="408">
        <f t="shared" si="128"/>
        <v>75</v>
      </c>
      <c r="OB44" s="409"/>
      <c r="OC44" s="409"/>
      <c r="OD44" s="408">
        <f t="shared" si="129"/>
        <v>75</v>
      </c>
      <c r="OE44" s="409"/>
      <c r="OF44" s="409"/>
      <c r="OG44" s="408">
        <f t="shared" si="130"/>
        <v>75</v>
      </c>
      <c r="OH44" s="409"/>
      <c r="OI44" s="409"/>
      <c r="OJ44" s="408">
        <f t="shared" si="131"/>
        <v>75</v>
      </c>
      <c r="OK44" s="409"/>
      <c r="OL44" s="409"/>
      <c r="OM44" s="408">
        <f t="shared" si="132"/>
        <v>75</v>
      </c>
      <c r="ON44" s="409"/>
      <c r="OO44" s="409"/>
      <c r="OP44" s="408">
        <f t="shared" si="133"/>
        <v>75</v>
      </c>
      <c r="OQ44" s="409"/>
      <c r="OR44" s="409"/>
      <c r="OS44" s="408">
        <f t="shared" si="134"/>
        <v>75</v>
      </c>
      <c r="OT44" s="409"/>
      <c r="OU44" s="409"/>
      <c r="OV44" s="408">
        <f t="shared" si="135"/>
        <v>75</v>
      </c>
      <c r="OW44" s="409"/>
      <c r="OX44" s="409"/>
      <c r="OY44" s="408">
        <f t="shared" si="136"/>
        <v>75</v>
      </c>
      <c r="OZ44" s="409"/>
      <c r="PA44" s="409"/>
      <c r="PB44" s="408">
        <f t="shared" si="137"/>
        <v>75</v>
      </c>
      <c r="PC44" s="409"/>
      <c r="PD44" s="409"/>
      <c r="PE44" s="408">
        <f t="shared" si="138"/>
        <v>75</v>
      </c>
      <c r="PF44" s="409"/>
      <c r="PG44" s="409"/>
      <c r="PH44" s="408">
        <f t="shared" si="139"/>
        <v>75</v>
      </c>
      <c r="PI44" s="409"/>
      <c r="PJ44" s="409"/>
      <c r="PK44" s="408">
        <f t="shared" si="140"/>
        <v>75</v>
      </c>
      <c r="PL44" s="409"/>
      <c r="PM44" s="409"/>
      <c r="PN44" s="408">
        <f t="shared" si="141"/>
        <v>75</v>
      </c>
      <c r="PO44" s="409"/>
      <c r="PP44" s="409"/>
      <c r="PQ44" s="408">
        <f t="shared" si="142"/>
        <v>75</v>
      </c>
      <c r="PR44" s="409"/>
      <c r="PS44" s="409"/>
      <c r="PT44" s="408">
        <f t="shared" si="143"/>
        <v>75</v>
      </c>
      <c r="PU44" s="409"/>
      <c r="PV44" s="409">
        <v>1</v>
      </c>
      <c r="PW44" s="408">
        <f t="shared" si="144"/>
        <v>74</v>
      </c>
      <c r="PX44" s="409"/>
      <c r="PY44" s="409">
        <v>1</v>
      </c>
      <c r="PZ44" s="408">
        <f t="shared" si="145"/>
        <v>73</v>
      </c>
      <c r="QA44" s="409"/>
      <c r="QB44" s="409">
        <v>2</v>
      </c>
      <c r="QC44" s="408">
        <f t="shared" si="146"/>
        <v>71</v>
      </c>
      <c r="QD44" s="409"/>
      <c r="QE44" s="409">
        <v>1</v>
      </c>
      <c r="QF44" s="408">
        <f t="shared" si="147"/>
        <v>70</v>
      </c>
      <c r="QG44" s="409"/>
      <c r="QH44" s="409"/>
      <c r="QI44" s="408">
        <f t="shared" si="148"/>
        <v>70</v>
      </c>
      <c r="QJ44" s="411">
        <f t="shared" si="149"/>
        <v>1</v>
      </c>
      <c r="QK44" s="412">
        <f t="shared" si="150"/>
        <v>3.7037037037037035E-2</v>
      </c>
      <c r="QL44" s="402"/>
      <c r="QM44" s="411">
        <f t="shared" si="151"/>
        <v>4</v>
      </c>
      <c r="QN44" s="412">
        <f t="shared" si="152"/>
        <v>0.15384615384615385</v>
      </c>
      <c r="QO44" s="391"/>
      <c r="QP44" s="411">
        <f t="shared" si="153"/>
        <v>1</v>
      </c>
      <c r="QQ44" s="412">
        <f t="shared" si="154"/>
        <v>3.5714285714285712E-2</v>
      </c>
      <c r="QR44" s="391"/>
      <c r="QS44" s="411">
        <f t="shared" si="155"/>
        <v>6</v>
      </c>
      <c r="QT44" s="412">
        <f t="shared" si="156"/>
        <v>7.407407407407407E-2</v>
      </c>
    </row>
    <row r="45" spans="1:462" s="385" customFormat="1" hidden="1" x14ac:dyDescent="0.25">
      <c r="A45" s="403">
        <v>41</v>
      </c>
      <c r="B45" s="404" t="s">
        <v>480</v>
      </c>
      <c r="C45" s="405" t="s">
        <v>108</v>
      </c>
      <c r="D45" s="406">
        <v>15</v>
      </c>
      <c r="E45" s="407"/>
      <c r="F45" s="407"/>
      <c r="G45" s="406">
        <f t="shared" si="249"/>
        <v>15</v>
      </c>
      <c r="H45" s="407"/>
      <c r="I45" s="407"/>
      <c r="J45" s="406">
        <f t="shared" si="250"/>
        <v>15</v>
      </c>
      <c r="K45" s="407"/>
      <c r="L45" s="407"/>
      <c r="M45" s="406">
        <f t="shared" si="320"/>
        <v>15</v>
      </c>
      <c r="N45" s="407"/>
      <c r="O45" s="407"/>
      <c r="P45" s="406">
        <f t="shared" si="251"/>
        <v>15</v>
      </c>
      <c r="Q45" s="407"/>
      <c r="R45" s="407"/>
      <c r="S45" s="406">
        <f t="shared" si="252"/>
        <v>15</v>
      </c>
      <c r="T45" s="407"/>
      <c r="U45" s="407"/>
      <c r="V45" s="406">
        <f t="shared" si="253"/>
        <v>15</v>
      </c>
      <c r="W45" s="407"/>
      <c r="X45" s="407"/>
      <c r="Y45" s="406">
        <f t="shared" si="254"/>
        <v>15</v>
      </c>
      <c r="Z45" s="407"/>
      <c r="AA45" s="407"/>
      <c r="AB45" s="406">
        <f t="shared" si="255"/>
        <v>15</v>
      </c>
      <c r="AC45" s="407"/>
      <c r="AD45" s="407"/>
      <c r="AE45" s="406">
        <f t="shared" si="256"/>
        <v>15</v>
      </c>
      <c r="AF45" s="407"/>
      <c r="AG45" s="407"/>
      <c r="AH45" s="406">
        <f t="shared" si="257"/>
        <v>15</v>
      </c>
      <c r="AI45" s="407"/>
      <c r="AJ45" s="407"/>
      <c r="AK45" s="406">
        <f t="shared" si="258"/>
        <v>15</v>
      </c>
      <c r="AL45" s="407"/>
      <c r="AM45" s="407"/>
      <c r="AN45" s="406">
        <f t="shared" si="259"/>
        <v>15</v>
      </c>
      <c r="AO45" s="407"/>
      <c r="AP45" s="407"/>
      <c r="AQ45" s="406">
        <f t="shared" si="260"/>
        <v>15</v>
      </c>
      <c r="AR45" s="407"/>
      <c r="AS45" s="407"/>
      <c r="AT45" s="406">
        <f t="shared" si="261"/>
        <v>15</v>
      </c>
      <c r="AU45" s="407"/>
      <c r="AV45" s="407"/>
      <c r="AW45" s="406">
        <f t="shared" si="262"/>
        <v>15</v>
      </c>
      <c r="AX45" s="407"/>
      <c r="AY45" s="407"/>
      <c r="AZ45" s="406">
        <f t="shared" si="263"/>
        <v>15</v>
      </c>
      <c r="BA45" s="407"/>
      <c r="BB45" s="407">
        <v>5</v>
      </c>
      <c r="BC45" s="406">
        <f t="shared" si="264"/>
        <v>10</v>
      </c>
      <c r="BD45" s="407"/>
      <c r="BE45" s="407"/>
      <c r="BF45" s="406">
        <f t="shared" si="265"/>
        <v>10</v>
      </c>
      <c r="BG45" s="407"/>
      <c r="BH45" s="407"/>
      <c r="BI45" s="406">
        <f t="shared" si="266"/>
        <v>10</v>
      </c>
      <c r="BJ45" s="407"/>
      <c r="BK45" s="407"/>
      <c r="BL45" s="406">
        <f t="shared" si="267"/>
        <v>10</v>
      </c>
      <c r="BM45" s="407"/>
      <c r="BN45" s="407"/>
      <c r="BO45" s="406">
        <f t="shared" si="268"/>
        <v>10</v>
      </c>
      <c r="BP45" s="407"/>
      <c r="BQ45" s="407"/>
      <c r="BR45" s="406">
        <f t="shared" si="269"/>
        <v>10</v>
      </c>
      <c r="BS45" s="407"/>
      <c r="BT45" s="407"/>
      <c r="BU45" s="406">
        <f t="shared" si="270"/>
        <v>10</v>
      </c>
      <c r="BV45" s="407"/>
      <c r="BW45" s="407"/>
      <c r="BX45" s="406">
        <f t="shared" si="271"/>
        <v>10</v>
      </c>
      <c r="BY45" s="407"/>
      <c r="BZ45" s="407"/>
      <c r="CA45" s="406">
        <f t="shared" si="272"/>
        <v>10</v>
      </c>
      <c r="CB45" s="407"/>
      <c r="CC45" s="407"/>
      <c r="CD45" s="406">
        <f t="shared" si="273"/>
        <v>10</v>
      </c>
      <c r="CE45" s="407"/>
      <c r="CF45" s="407"/>
      <c r="CG45" s="406">
        <f t="shared" si="274"/>
        <v>10</v>
      </c>
      <c r="CH45" s="407"/>
      <c r="CI45" s="407"/>
      <c r="CJ45" s="406">
        <f t="shared" si="275"/>
        <v>10</v>
      </c>
      <c r="CK45" s="407"/>
      <c r="CL45" s="407">
        <v>5</v>
      </c>
      <c r="CM45" s="406">
        <f t="shared" si="276"/>
        <v>5</v>
      </c>
      <c r="CN45" s="407"/>
      <c r="CO45" s="407"/>
      <c r="CP45" s="406">
        <f t="shared" si="277"/>
        <v>5</v>
      </c>
      <c r="CQ45" s="407"/>
      <c r="CR45" s="407"/>
      <c r="CS45" s="406">
        <f t="shared" si="278"/>
        <v>5</v>
      </c>
      <c r="CT45" s="407"/>
      <c r="CU45" s="407"/>
      <c r="CV45" s="406">
        <f t="shared" si="279"/>
        <v>5</v>
      </c>
      <c r="CW45" s="407"/>
      <c r="CX45" s="407"/>
      <c r="CY45" s="406">
        <f t="shared" si="280"/>
        <v>5</v>
      </c>
      <c r="CZ45" s="407"/>
      <c r="DA45" s="407"/>
      <c r="DB45" s="406">
        <f t="shared" si="281"/>
        <v>5</v>
      </c>
      <c r="DC45" s="407"/>
      <c r="DD45" s="407"/>
      <c r="DE45" s="406">
        <f t="shared" si="282"/>
        <v>5</v>
      </c>
      <c r="DF45" s="407"/>
      <c r="DG45" s="407"/>
      <c r="DH45" s="406">
        <f t="shared" si="283"/>
        <v>5</v>
      </c>
      <c r="DI45" s="407"/>
      <c r="DJ45" s="407"/>
      <c r="DK45" s="406">
        <f t="shared" si="284"/>
        <v>5</v>
      </c>
      <c r="DL45" s="407"/>
      <c r="DM45" s="407">
        <v>5</v>
      </c>
      <c r="DN45" s="406">
        <f t="shared" si="285"/>
        <v>0</v>
      </c>
      <c r="DO45" s="407"/>
      <c r="DP45" s="407"/>
      <c r="DQ45" s="406">
        <f t="shared" si="286"/>
        <v>0</v>
      </c>
      <c r="DR45" s="407"/>
      <c r="DS45" s="407"/>
      <c r="DT45" s="406">
        <f t="shared" si="287"/>
        <v>0</v>
      </c>
      <c r="DU45" s="407"/>
      <c r="DV45" s="407"/>
      <c r="DW45" s="406">
        <f t="shared" si="288"/>
        <v>0</v>
      </c>
      <c r="DX45" s="407"/>
      <c r="DY45" s="407"/>
      <c r="DZ45" s="406">
        <f t="shared" si="289"/>
        <v>0</v>
      </c>
      <c r="EA45" s="407"/>
      <c r="EB45" s="407"/>
      <c r="EC45" s="406">
        <f t="shared" si="290"/>
        <v>0</v>
      </c>
      <c r="ED45" s="407"/>
      <c r="EE45" s="407"/>
      <c r="EF45" s="406">
        <f t="shared" si="291"/>
        <v>0</v>
      </c>
      <c r="EG45" s="407"/>
      <c r="EH45" s="407"/>
      <c r="EI45" s="406">
        <f t="shared" si="292"/>
        <v>0</v>
      </c>
      <c r="EJ45" s="407"/>
      <c r="EK45" s="407"/>
      <c r="EL45" s="406">
        <f t="shared" si="293"/>
        <v>0</v>
      </c>
      <c r="EM45" s="407"/>
      <c r="EN45" s="407"/>
      <c r="EO45" s="406">
        <f t="shared" si="294"/>
        <v>0</v>
      </c>
      <c r="EP45" s="407"/>
      <c r="EQ45" s="407"/>
      <c r="ER45" s="406">
        <f t="shared" si="295"/>
        <v>0</v>
      </c>
      <c r="ES45" s="407"/>
      <c r="ET45" s="407"/>
      <c r="EU45" s="406">
        <f t="shared" si="296"/>
        <v>0</v>
      </c>
      <c r="EV45" s="407"/>
      <c r="EW45" s="407"/>
      <c r="EX45" s="406">
        <f t="shared" si="297"/>
        <v>0</v>
      </c>
      <c r="EY45" s="407"/>
      <c r="EZ45" s="407"/>
      <c r="FA45" s="406">
        <f t="shared" si="298"/>
        <v>0</v>
      </c>
      <c r="FB45" s="407"/>
      <c r="FC45" s="407"/>
      <c r="FD45" s="406">
        <f t="shared" si="299"/>
        <v>0</v>
      </c>
      <c r="FE45" s="407"/>
      <c r="FF45" s="407"/>
      <c r="FG45" s="406">
        <f t="shared" si="300"/>
        <v>0</v>
      </c>
      <c r="FH45" s="407"/>
      <c r="FI45" s="407"/>
      <c r="FJ45" s="406">
        <f t="shared" si="301"/>
        <v>0</v>
      </c>
      <c r="FK45" s="407"/>
      <c r="FL45" s="407"/>
      <c r="FM45" s="406">
        <f t="shared" si="302"/>
        <v>0</v>
      </c>
      <c r="FN45" s="407"/>
      <c r="FO45" s="407"/>
      <c r="FP45" s="406">
        <f t="shared" si="303"/>
        <v>0</v>
      </c>
      <c r="FQ45" s="407"/>
      <c r="FR45" s="407"/>
      <c r="FS45" s="406">
        <f t="shared" si="304"/>
        <v>0</v>
      </c>
      <c r="FT45" s="407"/>
      <c r="FU45" s="407"/>
      <c r="FV45" s="406">
        <f t="shared" si="305"/>
        <v>0</v>
      </c>
      <c r="FW45" s="407"/>
      <c r="FX45" s="407"/>
      <c r="FY45" s="406">
        <f t="shared" si="306"/>
        <v>0</v>
      </c>
      <c r="FZ45" s="407"/>
      <c r="GA45" s="407"/>
      <c r="GB45" s="406">
        <f t="shared" si="307"/>
        <v>0</v>
      </c>
      <c r="GC45" s="407"/>
      <c r="GD45" s="407"/>
      <c r="GE45" s="406">
        <f t="shared" si="308"/>
        <v>0</v>
      </c>
      <c r="GF45" s="407"/>
      <c r="GG45" s="407"/>
      <c r="GH45" s="406">
        <f t="shared" si="309"/>
        <v>0</v>
      </c>
      <c r="GI45" s="407"/>
      <c r="GJ45" s="407"/>
      <c r="GK45" s="406">
        <f t="shared" si="310"/>
        <v>0</v>
      </c>
      <c r="GL45" s="407"/>
      <c r="GM45" s="407"/>
      <c r="GN45" s="406">
        <f t="shared" si="311"/>
        <v>0</v>
      </c>
      <c r="GO45" s="407"/>
      <c r="GP45" s="407"/>
      <c r="GQ45" s="406">
        <f t="shared" si="312"/>
        <v>0</v>
      </c>
      <c r="GR45" s="407"/>
      <c r="GS45" s="407"/>
      <c r="GT45" s="406">
        <f t="shared" si="313"/>
        <v>0</v>
      </c>
      <c r="GU45" s="407"/>
      <c r="GV45" s="407"/>
      <c r="GW45" s="406">
        <f t="shared" si="314"/>
        <v>0</v>
      </c>
      <c r="GX45" s="407"/>
      <c r="GY45" s="407"/>
      <c r="GZ45" s="406">
        <f t="shared" si="315"/>
        <v>0</v>
      </c>
      <c r="HA45" s="407"/>
      <c r="HB45" s="407"/>
      <c r="HC45" s="406">
        <f t="shared" si="316"/>
        <v>0</v>
      </c>
      <c r="HD45" s="407"/>
      <c r="HE45" s="407"/>
      <c r="HF45" s="406">
        <f t="shared" si="317"/>
        <v>0</v>
      </c>
      <c r="HG45" s="407"/>
      <c r="HH45" s="407"/>
      <c r="HI45" s="406">
        <f t="shared" si="318"/>
        <v>0</v>
      </c>
      <c r="HJ45" s="407"/>
      <c r="HK45" s="407"/>
      <c r="HL45" s="406">
        <f t="shared" si="319"/>
        <v>0</v>
      </c>
      <c r="HM45" s="407"/>
      <c r="HN45" s="407"/>
      <c r="HO45" s="406">
        <f t="shared" si="220"/>
        <v>0</v>
      </c>
      <c r="HP45" s="407"/>
      <c r="HQ45" s="407"/>
      <c r="HR45" s="406">
        <f t="shared" si="221"/>
        <v>0</v>
      </c>
      <c r="HS45" s="407"/>
      <c r="HT45" s="407"/>
      <c r="HU45" s="406">
        <f t="shared" si="222"/>
        <v>0</v>
      </c>
      <c r="HV45" s="407"/>
      <c r="HW45" s="407"/>
      <c r="HX45" s="406">
        <f t="shared" si="223"/>
        <v>0</v>
      </c>
      <c r="HY45" s="407">
        <v>5</v>
      </c>
      <c r="HZ45" s="407"/>
      <c r="IA45" s="406">
        <f t="shared" si="224"/>
        <v>5</v>
      </c>
      <c r="IB45" s="407"/>
      <c r="IC45" s="407">
        <v>2</v>
      </c>
      <c r="ID45" s="406">
        <f t="shared" si="225"/>
        <v>3</v>
      </c>
      <c r="IE45" s="407"/>
      <c r="IF45" s="407"/>
      <c r="IG45" s="406">
        <f t="shared" si="226"/>
        <v>3</v>
      </c>
      <c r="IH45" s="407"/>
      <c r="II45" s="407"/>
      <c r="IJ45" s="406">
        <f t="shared" si="227"/>
        <v>3</v>
      </c>
      <c r="IK45" s="407"/>
      <c r="IL45" s="407"/>
      <c r="IM45" s="406">
        <f t="shared" si="228"/>
        <v>3</v>
      </c>
      <c r="IN45" s="407"/>
      <c r="IO45" s="407"/>
      <c r="IP45" s="406">
        <f t="shared" si="229"/>
        <v>3</v>
      </c>
      <c r="IQ45" s="407"/>
      <c r="IR45" s="407"/>
      <c r="IS45" s="406">
        <f t="shared" si="230"/>
        <v>3</v>
      </c>
      <c r="IT45" s="407"/>
      <c r="IU45" s="407"/>
      <c r="IV45" s="406">
        <f t="shared" si="231"/>
        <v>3</v>
      </c>
      <c r="IW45" s="407"/>
      <c r="IX45" s="407"/>
      <c r="IY45" s="406">
        <f t="shared" si="232"/>
        <v>3</v>
      </c>
      <c r="IZ45" s="407"/>
      <c r="JA45" s="407"/>
      <c r="JB45" s="406">
        <f t="shared" si="233"/>
        <v>3</v>
      </c>
      <c r="JC45" s="407"/>
      <c r="JD45" s="407"/>
      <c r="JE45" s="406">
        <f t="shared" si="234"/>
        <v>3</v>
      </c>
      <c r="JF45" s="407"/>
      <c r="JG45" s="407"/>
      <c r="JH45" s="406">
        <f t="shared" si="235"/>
        <v>3</v>
      </c>
      <c r="JI45" s="407"/>
      <c r="JJ45" s="407"/>
      <c r="JK45" s="406">
        <f t="shared" si="236"/>
        <v>3</v>
      </c>
      <c r="JL45" s="407"/>
      <c r="JM45" s="407"/>
      <c r="JN45" s="406">
        <f t="shared" si="237"/>
        <v>3</v>
      </c>
      <c r="JO45" s="407"/>
      <c r="JP45" s="407"/>
      <c r="JQ45" s="406">
        <f t="shared" si="238"/>
        <v>3</v>
      </c>
      <c r="JR45" s="407"/>
      <c r="JS45" s="407"/>
      <c r="JT45" s="406">
        <f t="shared" si="239"/>
        <v>3</v>
      </c>
      <c r="JU45" s="407"/>
      <c r="JV45" s="407"/>
      <c r="JW45" s="406">
        <f t="shared" si="91"/>
        <v>3</v>
      </c>
      <c r="JX45" s="407"/>
      <c r="JY45" s="407"/>
      <c r="JZ45" s="406">
        <f t="shared" si="92"/>
        <v>3</v>
      </c>
      <c r="KA45" s="407"/>
      <c r="KB45" s="407"/>
      <c r="KC45" s="406">
        <f t="shared" si="93"/>
        <v>3</v>
      </c>
      <c r="KD45" s="407"/>
      <c r="KE45" s="407"/>
      <c r="KF45" s="406">
        <f t="shared" si="94"/>
        <v>3</v>
      </c>
      <c r="KG45" s="407"/>
      <c r="KH45" s="407"/>
      <c r="KI45" s="406">
        <f t="shared" si="95"/>
        <v>3</v>
      </c>
      <c r="KJ45" s="407"/>
      <c r="KK45" s="407"/>
      <c r="KL45" s="406">
        <f t="shared" si="96"/>
        <v>3</v>
      </c>
      <c r="KM45" s="407"/>
      <c r="KN45" s="407"/>
      <c r="KO45" s="406">
        <f t="shared" si="97"/>
        <v>3</v>
      </c>
      <c r="KP45" s="407"/>
      <c r="KQ45" s="407"/>
      <c r="KR45" s="406">
        <f t="shared" si="98"/>
        <v>3</v>
      </c>
      <c r="KS45" s="407"/>
      <c r="KT45" s="407"/>
      <c r="KU45" s="406">
        <f t="shared" si="99"/>
        <v>3</v>
      </c>
      <c r="KV45" s="407"/>
      <c r="KW45" s="407"/>
      <c r="KX45" s="408">
        <f t="shared" si="100"/>
        <v>3</v>
      </c>
      <c r="KY45" s="409"/>
      <c r="KZ45" s="409"/>
      <c r="LA45" s="408">
        <f t="shared" si="101"/>
        <v>3</v>
      </c>
      <c r="LB45" s="409"/>
      <c r="LC45" s="409"/>
      <c r="LD45" s="408">
        <f t="shared" si="102"/>
        <v>3</v>
      </c>
      <c r="LE45" s="409"/>
      <c r="LF45" s="409"/>
      <c r="LG45" s="408">
        <f t="shared" si="103"/>
        <v>3</v>
      </c>
      <c r="LH45" s="409"/>
      <c r="LI45" s="409"/>
      <c r="LJ45" s="408">
        <f t="shared" si="105"/>
        <v>3</v>
      </c>
      <c r="LK45" s="409"/>
      <c r="LL45" s="409"/>
      <c r="LM45" s="408">
        <f t="shared" si="106"/>
        <v>3</v>
      </c>
      <c r="LN45" s="409"/>
      <c r="LO45" s="409"/>
      <c r="LP45" s="408">
        <f t="shared" si="107"/>
        <v>3</v>
      </c>
      <c r="LQ45" s="409"/>
      <c r="LR45" s="409"/>
      <c r="LS45" s="408">
        <f t="shared" si="108"/>
        <v>3</v>
      </c>
      <c r="LT45" s="409"/>
      <c r="LU45" s="409"/>
      <c r="LV45" s="408">
        <f t="shared" si="109"/>
        <v>3</v>
      </c>
      <c r="LW45" s="409"/>
      <c r="LX45" s="409"/>
      <c r="LY45" s="408">
        <f t="shared" si="110"/>
        <v>3</v>
      </c>
      <c r="LZ45" s="409"/>
      <c r="MA45" s="409"/>
      <c r="MB45" s="408">
        <f t="shared" si="111"/>
        <v>3</v>
      </c>
      <c r="MC45" s="409"/>
      <c r="MD45" s="409"/>
      <c r="ME45" s="408">
        <f t="shared" si="112"/>
        <v>3</v>
      </c>
      <c r="MF45" s="409"/>
      <c r="MG45" s="409"/>
      <c r="MH45" s="408">
        <f t="shared" si="113"/>
        <v>3</v>
      </c>
      <c r="MI45" s="409"/>
      <c r="MJ45" s="409"/>
      <c r="MK45" s="408">
        <f t="shared" si="114"/>
        <v>3</v>
      </c>
      <c r="ML45" s="409"/>
      <c r="MM45" s="409"/>
      <c r="MN45" s="408">
        <f t="shared" si="115"/>
        <v>3</v>
      </c>
      <c r="MO45" s="409"/>
      <c r="MP45" s="409"/>
      <c r="MQ45" s="408">
        <f t="shared" si="116"/>
        <v>3</v>
      </c>
      <c r="MR45" s="409"/>
      <c r="MS45" s="409"/>
      <c r="MT45" s="408">
        <f t="shared" si="117"/>
        <v>3</v>
      </c>
      <c r="MU45" s="409"/>
      <c r="MV45" s="409"/>
      <c r="MW45" s="408">
        <f t="shared" si="118"/>
        <v>3</v>
      </c>
      <c r="MX45" s="409"/>
      <c r="MY45" s="409"/>
      <c r="MZ45" s="408">
        <f t="shared" si="119"/>
        <v>3</v>
      </c>
      <c r="NA45" s="409"/>
      <c r="NB45" s="409"/>
      <c r="NC45" s="408">
        <f t="shared" si="120"/>
        <v>3</v>
      </c>
      <c r="ND45" s="409"/>
      <c r="NE45" s="409"/>
      <c r="NF45" s="408">
        <f t="shared" si="121"/>
        <v>3</v>
      </c>
      <c r="NG45" s="409"/>
      <c r="NH45" s="409"/>
      <c r="NI45" s="408">
        <f t="shared" si="122"/>
        <v>3</v>
      </c>
      <c r="NJ45" s="409"/>
      <c r="NK45" s="409"/>
      <c r="NL45" s="410">
        <f t="shared" si="123"/>
        <v>3</v>
      </c>
      <c r="NM45" s="409"/>
      <c r="NN45" s="409"/>
      <c r="NO45" s="408">
        <f t="shared" si="124"/>
        <v>3</v>
      </c>
      <c r="NP45" s="409"/>
      <c r="NQ45" s="409"/>
      <c r="NR45" s="408">
        <f t="shared" si="125"/>
        <v>3</v>
      </c>
      <c r="NS45" s="409"/>
      <c r="NT45" s="409"/>
      <c r="NU45" s="408">
        <f t="shared" si="126"/>
        <v>3</v>
      </c>
      <c r="NV45" s="409"/>
      <c r="NW45" s="409"/>
      <c r="NX45" s="408">
        <f t="shared" si="127"/>
        <v>3</v>
      </c>
      <c r="NY45" s="409"/>
      <c r="NZ45" s="409"/>
      <c r="OA45" s="408">
        <f t="shared" si="128"/>
        <v>3</v>
      </c>
      <c r="OB45" s="409"/>
      <c r="OC45" s="409"/>
      <c r="OD45" s="408">
        <f t="shared" si="129"/>
        <v>3</v>
      </c>
      <c r="OE45" s="409"/>
      <c r="OF45" s="409"/>
      <c r="OG45" s="408">
        <f t="shared" si="130"/>
        <v>3</v>
      </c>
      <c r="OH45" s="409"/>
      <c r="OI45" s="409"/>
      <c r="OJ45" s="408">
        <f t="shared" si="131"/>
        <v>3</v>
      </c>
      <c r="OK45" s="409"/>
      <c r="OL45" s="409"/>
      <c r="OM45" s="408">
        <f t="shared" si="132"/>
        <v>3</v>
      </c>
      <c r="ON45" s="409"/>
      <c r="OO45" s="409"/>
      <c r="OP45" s="408">
        <f t="shared" si="133"/>
        <v>3</v>
      </c>
      <c r="OQ45" s="409"/>
      <c r="OR45" s="409"/>
      <c r="OS45" s="408">
        <f t="shared" si="134"/>
        <v>3</v>
      </c>
      <c r="OT45" s="409"/>
      <c r="OU45" s="409"/>
      <c r="OV45" s="408">
        <f t="shared" si="135"/>
        <v>3</v>
      </c>
      <c r="OW45" s="409"/>
      <c r="OX45" s="409"/>
      <c r="OY45" s="408">
        <f t="shared" si="136"/>
        <v>3</v>
      </c>
      <c r="OZ45" s="409"/>
      <c r="PA45" s="409"/>
      <c r="PB45" s="408">
        <f t="shared" si="137"/>
        <v>3</v>
      </c>
      <c r="PC45" s="409"/>
      <c r="PD45" s="409"/>
      <c r="PE45" s="408">
        <f t="shared" si="138"/>
        <v>3</v>
      </c>
      <c r="PF45" s="409"/>
      <c r="PG45" s="409"/>
      <c r="PH45" s="408">
        <f t="shared" si="139"/>
        <v>3</v>
      </c>
      <c r="PI45" s="409"/>
      <c r="PJ45" s="409">
        <v>0.3</v>
      </c>
      <c r="PK45" s="408">
        <f t="shared" si="140"/>
        <v>2.7</v>
      </c>
      <c r="PL45" s="409"/>
      <c r="PM45" s="409"/>
      <c r="PN45" s="408">
        <f t="shared" si="141"/>
        <v>2.7</v>
      </c>
      <c r="PO45" s="409"/>
      <c r="PP45" s="409"/>
      <c r="PQ45" s="408">
        <f t="shared" si="142"/>
        <v>2.7</v>
      </c>
      <c r="PR45" s="409"/>
      <c r="PS45" s="409"/>
      <c r="PT45" s="408">
        <f t="shared" si="143"/>
        <v>2.7</v>
      </c>
      <c r="PU45" s="409"/>
      <c r="PV45" s="409"/>
      <c r="PW45" s="408">
        <f t="shared" si="144"/>
        <v>2.7</v>
      </c>
      <c r="PX45" s="409"/>
      <c r="PY45" s="409"/>
      <c r="PZ45" s="408">
        <f t="shared" si="145"/>
        <v>2.7</v>
      </c>
      <c r="QA45" s="409"/>
      <c r="QB45" s="409"/>
      <c r="QC45" s="408">
        <f t="shared" si="146"/>
        <v>2.7</v>
      </c>
      <c r="QD45" s="409"/>
      <c r="QE45" s="409"/>
      <c r="QF45" s="408">
        <f t="shared" si="147"/>
        <v>2.7</v>
      </c>
      <c r="QG45" s="409"/>
      <c r="QH45" s="409"/>
      <c r="QI45" s="408">
        <f t="shared" si="148"/>
        <v>2.7</v>
      </c>
      <c r="QJ45" s="411">
        <f t="shared" si="149"/>
        <v>5</v>
      </c>
      <c r="QK45" s="412">
        <f t="shared" si="150"/>
        <v>0.18518518518518517</v>
      </c>
      <c r="QL45" s="402"/>
      <c r="QM45" s="411">
        <f t="shared" si="151"/>
        <v>2</v>
      </c>
      <c r="QN45" s="412">
        <f t="shared" si="152"/>
        <v>7.6923076923076927E-2</v>
      </c>
      <c r="QO45" s="391"/>
      <c r="QP45" s="411">
        <f t="shared" si="153"/>
        <v>0</v>
      </c>
      <c r="QQ45" s="412">
        <f t="shared" si="154"/>
        <v>0</v>
      </c>
      <c r="QR45" s="391"/>
      <c r="QS45" s="411">
        <f t="shared" si="155"/>
        <v>7</v>
      </c>
      <c r="QT45" s="412">
        <f t="shared" si="156"/>
        <v>8.6419753086419748E-2</v>
      </c>
    </row>
    <row r="46" spans="1:462" s="385" customFormat="1" hidden="1" x14ac:dyDescent="0.25">
      <c r="A46" s="403">
        <v>42</v>
      </c>
      <c r="B46" s="404" t="s">
        <v>481</v>
      </c>
      <c r="C46" s="405" t="s">
        <v>122</v>
      </c>
      <c r="D46" s="406">
        <v>54</v>
      </c>
      <c r="E46" s="407"/>
      <c r="F46" s="407"/>
      <c r="G46" s="406">
        <f t="shared" si="249"/>
        <v>54</v>
      </c>
      <c r="H46" s="407"/>
      <c r="I46" s="407"/>
      <c r="J46" s="406">
        <f t="shared" si="250"/>
        <v>54</v>
      </c>
      <c r="K46" s="407"/>
      <c r="L46" s="407"/>
      <c r="M46" s="406">
        <f t="shared" si="320"/>
        <v>54</v>
      </c>
      <c r="N46" s="407"/>
      <c r="O46" s="407">
        <v>7</v>
      </c>
      <c r="P46" s="406">
        <f t="shared" si="251"/>
        <v>47</v>
      </c>
      <c r="Q46" s="407"/>
      <c r="R46" s="407">
        <v>3</v>
      </c>
      <c r="S46" s="406">
        <f t="shared" si="252"/>
        <v>44</v>
      </c>
      <c r="T46" s="407"/>
      <c r="U46" s="407"/>
      <c r="V46" s="406">
        <f t="shared" si="253"/>
        <v>44</v>
      </c>
      <c r="W46" s="407"/>
      <c r="X46" s="407"/>
      <c r="Y46" s="406">
        <f t="shared" si="254"/>
        <v>44</v>
      </c>
      <c r="Z46" s="407"/>
      <c r="AA46" s="407">
        <v>1</v>
      </c>
      <c r="AB46" s="406">
        <f t="shared" si="255"/>
        <v>43</v>
      </c>
      <c r="AC46" s="407"/>
      <c r="AD46" s="407"/>
      <c r="AE46" s="406">
        <f t="shared" si="256"/>
        <v>43</v>
      </c>
      <c r="AF46" s="407"/>
      <c r="AG46" s="407">
        <v>1</v>
      </c>
      <c r="AH46" s="406">
        <f t="shared" si="257"/>
        <v>42</v>
      </c>
      <c r="AI46" s="407"/>
      <c r="AJ46" s="407">
        <v>2</v>
      </c>
      <c r="AK46" s="406">
        <f t="shared" si="258"/>
        <v>40</v>
      </c>
      <c r="AL46" s="407"/>
      <c r="AM46" s="407">
        <v>1</v>
      </c>
      <c r="AN46" s="406">
        <f t="shared" si="259"/>
        <v>39</v>
      </c>
      <c r="AO46" s="407"/>
      <c r="AP46" s="407">
        <v>1</v>
      </c>
      <c r="AQ46" s="406">
        <f t="shared" si="260"/>
        <v>38</v>
      </c>
      <c r="AR46" s="407"/>
      <c r="AS46" s="407"/>
      <c r="AT46" s="406">
        <f t="shared" si="261"/>
        <v>38</v>
      </c>
      <c r="AU46" s="407"/>
      <c r="AV46" s="407">
        <v>1</v>
      </c>
      <c r="AW46" s="406">
        <f t="shared" si="262"/>
        <v>37</v>
      </c>
      <c r="AX46" s="407"/>
      <c r="AY46" s="407"/>
      <c r="AZ46" s="406">
        <f t="shared" si="263"/>
        <v>37</v>
      </c>
      <c r="BA46" s="407"/>
      <c r="BB46" s="407"/>
      <c r="BC46" s="406">
        <f t="shared" si="264"/>
        <v>37</v>
      </c>
      <c r="BD46" s="407"/>
      <c r="BE46" s="407"/>
      <c r="BF46" s="406">
        <f t="shared" si="265"/>
        <v>37</v>
      </c>
      <c r="BG46" s="407"/>
      <c r="BH46" s="407"/>
      <c r="BI46" s="406">
        <f t="shared" si="266"/>
        <v>37</v>
      </c>
      <c r="BJ46" s="407"/>
      <c r="BK46" s="407">
        <v>1</v>
      </c>
      <c r="BL46" s="406">
        <f t="shared" si="267"/>
        <v>36</v>
      </c>
      <c r="BM46" s="407"/>
      <c r="BN46" s="407">
        <v>1</v>
      </c>
      <c r="BO46" s="406">
        <f t="shared" si="268"/>
        <v>35</v>
      </c>
      <c r="BP46" s="407"/>
      <c r="BQ46" s="407">
        <v>2</v>
      </c>
      <c r="BR46" s="406">
        <f t="shared" si="269"/>
        <v>33</v>
      </c>
      <c r="BS46" s="407"/>
      <c r="BT46" s="407">
        <v>3</v>
      </c>
      <c r="BU46" s="406">
        <f t="shared" si="270"/>
        <v>30</v>
      </c>
      <c r="BV46" s="407"/>
      <c r="BW46" s="407">
        <v>1</v>
      </c>
      <c r="BX46" s="406">
        <f t="shared" si="271"/>
        <v>29</v>
      </c>
      <c r="BY46" s="407"/>
      <c r="BZ46" s="407">
        <v>3</v>
      </c>
      <c r="CA46" s="406">
        <f t="shared" si="272"/>
        <v>26</v>
      </c>
      <c r="CB46" s="407"/>
      <c r="CC46" s="407">
        <v>2</v>
      </c>
      <c r="CD46" s="406">
        <f t="shared" si="273"/>
        <v>24</v>
      </c>
      <c r="CE46" s="407"/>
      <c r="CF46" s="407">
        <v>3</v>
      </c>
      <c r="CG46" s="406">
        <f t="shared" si="274"/>
        <v>21</v>
      </c>
      <c r="CH46" s="407"/>
      <c r="CI46" s="407"/>
      <c r="CJ46" s="406">
        <f t="shared" si="275"/>
        <v>21</v>
      </c>
      <c r="CK46" s="407"/>
      <c r="CL46" s="407">
        <v>5</v>
      </c>
      <c r="CM46" s="406">
        <f t="shared" si="276"/>
        <v>16</v>
      </c>
      <c r="CN46" s="407"/>
      <c r="CO46" s="407">
        <v>5</v>
      </c>
      <c r="CP46" s="406">
        <f t="shared" si="277"/>
        <v>11</v>
      </c>
      <c r="CQ46" s="407"/>
      <c r="CR46" s="407"/>
      <c r="CS46" s="406">
        <f t="shared" si="278"/>
        <v>11</v>
      </c>
      <c r="CT46" s="407"/>
      <c r="CU46" s="407">
        <v>3</v>
      </c>
      <c r="CV46" s="406">
        <f t="shared" si="279"/>
        <v>8</v>
      </c>
      <c r="CW46" s="407"/>
      <c r="CX46" s="407">
        <v>1</v>
      </c>
      <c r="CY46" s="406">
        <f t="shared" si="280"/>
        <v>7</v>
      </c>
      <c r="CZ46" s="407"/>
      <c r="DA46" s="407">
        <v>2</v>
      </c>
      <c r="DB46" s="406">
        <f t="shared" si="281"/>
        <v>5</v>
      </c>
      <c r="DC46" s="407"/>
      <c r="DD46" s="407">
        <v>1</v>
      </c>
      <c r="DE46" s="406">
        <f t="shared" si="282"/>
        <v>4</v>
      </c>
      <c r="DF46" s="407"/>
      <c r="DG46" s="407">
        <v>3</v>
      </c>
      <c r="DH46" s="406">
        <f t="shared" si="283"/>
        <v>1</v>
      </c>
      <c r="DI46" s="407"/>
      <c r="DJ46" s="407"/>
      <c r="DK46" s="406">
        <f t="shared" si="284"/>
        <v>1</v>
      </c>
      <c r="DL46" s="407"/>
      <c r="DM46" s="407"/>
      <c r="DN46" s="406">
        <f t="shared" si="285"/>
        <v>1</v>
      </c>
      <c r="DO46" s="407">
        <v>2</v>
      </c>
      <c r="DP46" s="407">
        <v>2</v>
      </c>
      <c r="DQ46" s="406">
        <f t="shared" si="286"/>
        <v>1</v>
      </c>
      <c r="DR46" s="407"/>
      <c r="DS46" s="407">
        <v>1</v>
      </c>
      <c r="DT46" s="406">
        <f t="shared" si="287"/>
        <v>0</v>
      </c>
      <c r="DU46" s="407">
        <v>50</v>
      </c>
      <c r="DV46" s="407">
        <v>2</v>
      </c>
      <c r="DW46" s="406">
        <f t="shared" si="288"/>
        <v>48</v>
      </c>
      <c r="DX46" s="407"/>
      <c r="DY46" s="407"/>
      <c r="DZ46" s="406">
        <f t="shared" si="289"/>
        <v>48</v>
      </c>
      <c r="EA46" s="407"/>
      <c r="EB46" s="407"/>
      <c r="EC46" s="406">
        <f t="shared" si="290"/>
        <v>48</v>
      </c>
      <c r="ED46" s="407"/>
      <c r="EE46" s="407"/>
      <c r="EF46" s="406">
        <f t="shared" si="291"/>
        <v>48</v>
      </c>
      <c r="EG46" s="407"/>
      <c r="EH46" s="407">
        <v>1</v>
      </c>
      <c r="EI46" s="406">
        <f t="shared" si="292"/>
        <v>47</v>
      </c>
      <c r="EJ46" s="407"/>
      <c r="EK46" s="407"/>
      <c r="EL46" s="406">
        <f t="shared" si="293"/>
        <v>47</v>
      </c>
      <c r="EM46" s="407"/>
      <c r="EN46" s="407">
        <v>1</v>
      </c>
      <c r="EO46" s="406">
        <f t="shared" si="294"/>
        <v>46</v>
      </c>
      <c r="EP46" s="407"/>
      <c r="EQ46" s="407">
        <v>1</v>
      </c>
      <c r="ER46" s="406">
        <f t="shared" si="295"/>
        <v>45</v>
      </c>
      <c r="ES46" s="407"/>
      <c r="ET46" s="407">
        <v>1</v>
      </c>
      <c r="EU46" s="406">
        <f t="shared" si="296"/>
        <v>44</v>
      </c>
      <c r="EV46" s="407"/>
      <c r="EW46" s="407">
        <v>1</v>
      </c>
      <c r="EX46" s="406">
        <f t="shared" si="297"/>
        <v>43</v>
      </c>
      <c r="EY46" s="407"/>
      <c r="EZ46" s="407">
        <v>1</v>
      </c>
      <c r="FA46" s="406">
        <f t="shared" si="298"/>
        <v>42</v>
      </c>
      <c r="FB46" s="407"/>
      <c r="FC46" s="407">
        <v>1</v>
      </c>
      <c r="FD46" s="406">
        <f t="shared" si="299"/>
        <v>41</v>
      </c>
      <c r="FE46" s="407"/>
      <c r="FF46" s="407">
        <v>1</v>
      </c>
      <c r="FG46" s="406">
        <f t="shared" si="300"/>
        <v>40</v>
      </c>
      <c r="FH46" s="407"/>
      <c r="FI46" s="407"/>
      <c r="FJ46" s="406">
        <f t="shared" si="301"/>
        <v>40</v>
      </c>
      <c r="FK46" s="407"/>
      <c r="FL46" s="407"/>
      <c r="FM46" s="406">
        <f t="shared" si="302"/>
        <v>40</v>
      </c>
      <c r="FN46" s="407"/>
      <c r="FO46" s="407"/>
      <c r="FP46" s="406">
        <f t="shared" si="303"/>
        <v>40</v>
      </c>
      <c r="FQ46" s="407"/>
      <c r="FR46" s="407">
        <v>1</v>
      </c>
      <c r="FS46" s="406">
        <f t="shared" si="304"/>
        <v>39</v>
      </c>
      <c r="FT46" s="407"/>
      <c r="FU46" s="407"/>
      <c r="FV46" s="406">
        <f t="shared" si="305"/>
        <v>39</v>
      </c>
      <c r="FW46" s="407"/>
      <c r="FX46" s="407">
        <v>1</v>
      </c>
      <c r="FY46" s="406">
        <f t="shared" si="306"/>
        <v>38</v>
      </c>
      <c r="FZ46" s="407"/>
      <c r="GA46" s="407">
        <v>1</v>
      </c>
      <c r="GB46" s="406">
        <f t="shared" si="307"/>
        <v>37</v>
      </c>
      <c r="GC46" s="407"/>
      <c r="GD46" s="407"/>
      <c r="GE46" s="406">
        <f t="shared" si="308"/>
        <v>37</v>
      </c>
      <c r="GF46" s="407"/>
      <c r="GG46" s="407">
        <v>1</v>
      </c>
      <c r="GH46" s="406">
        <f t="shared" si="309"/>
        <v>36</v>
      </c>
      <c r="GI46" s="407"/>
      <c r="GJ46" s="407"/>
      <c r="GK46" s="406">
        <f t="shared" si="310"/>
        <v>36</v>
      </c>
      <c r="GL46" s="407"/>
      <c r="GM46" s="407">
        <v>1</v>
      </c>
      <c r="GN46" s="406">
        <f t="shared" si="311"/>
        <v>35</v>
      </c>
      <c r="GO46" s="407"/>
      <c r="GP46" s="407">
        <f>2+1</f>
        <v>3</v>
      </c>
      <c r="GQ46" s="406">
        <f t="shared" si="312"/>
        <v>32</v>
      </c>
      <c r="GR46" s="407"/>
      <c r="GS46" s="407">
        <v>1</v>
      </c>
      <c r="GT46" s="406">
        <f t="shared" si="313"/>
        <v>31</v>
      </c>
      <c r="GU46" s="407"/>
      <c r="GV46" s="407">
        <v>2</v>
      </c>
      <c r="GW46" s="406">
        <f t="shared" si="314"/>
        <v>29</v>
      </c>
      <c r="GX46" s="407"/>
      <c r="GY46" s="407">
        <v>9</v>
      </c>
      <c r="GZ46" s="406">
        <f t="shared" si="315"/>
        <v>20</v>
      </c>
      <c r="HA46" s="407"/>
      <c r="HB46" s="407">
        <v>6</v>
      </c>
      <c r="HC46" s="406">
        <f t="shared" si="316"/>
        <v>14</v>
      </c>
      <c r="HD46" s="407"/>
      <c r="HE46" s="407">
        <v>4</v>
      </c>
      <c r="HF46" s="406">
        <f t="shared" si="317"/>
        <v>10</v>
      </c>
      <c r="HG46" s="407"/>
      <c r="HH46" s="407">
        <v>2</v>
      </c>
      <c r="HI46" s="406">
        <f t="shared" si="318"/>
        <v>8</v>
      </c>
      <c r="HJ46" s="407"/>
      <c r="HK46" s="407">
        <v>1</v>
      </c>
      <c r="HL46" s="406">
        <f t="shared" si="319"/>
        <v>7</v>
      </c>
      <c r="HM46" s="407">
        <v>25</v>
      </c>
      <c r="HN46" s="407"/>
      <c r="HO46" s="406">
        <f t="shared" si="220"/>
        <v>32</v>
      </c>
      <c r="HP46" s="407"/>
      <c r="HQ46" s="407">
        <v>1</v>
      </c>
      <c r="HR46" s="406">
        <f t="shared" si="221"/>
        <v>31</v>
      </c>
      <c r="HS46" s="407"/>
      <c r="HT46" s="407"/>
      <c r="HU46" s="406">
        <f t="shared" si="222"/>
        <v>31</v>
      </c>
      <c r="HV46" s="407"/>
      <c r="HW46" s="407"/>
      <c r="HX46" s="406">
        <f t="shared" si="223"/>
        <v>31</v>
      </c>
      <c r="HY46" s="407"/>
      <c r="HZ46" s="407">
        <v>3</v>
      </c>
      <c r="IA46" s="406">
        <f t="shared" si="224"/>
        <v>28</v>
      </c>
      <c r="IB46" s="407"/>
      <c r="IC46" s="407">
        <v>1</v>
      </c>
      <c r="ID46" s="406">
        <f t="shared" si="225"/>
        <v>27</v>
      </c>
      <c r="IE46" s="407"/>
      <c r="IF46" s="407"/>
      <c r="IG46" s="406">
        <f t="shared" si="226"/>
        <v>27</v>
      </c>
      <c r="IH46" s="407"/>
      <c r="II46" s="407"/>
      <c r="IJ46" s="406">
        <f t="shared" si="227"/>
        <v>27</v>
      </c>
      <c r="IK46" s="407"/>
      <c r="IL46" s="407"/>
      <c r="IM46" s="406">
        <f t="shared" si="228"/>
        <v>27</v>
      </c>
      <c r="IN46" s="407"/>
      <c r="IO46" s="407"/>
      <c r="IP46" s="406">
        <f t="shared" si="229"/>
        <v>27</v>
      </c>
      <c r="IQ46" s="407"/>
      <c r="IR46" s="407"/>
      <c r="IS46" s="406">
        <f t="shared" si="230"/>
        <v>27</v>
      </c>
      <c r="IT46" s="407"/>
      <c r="IU46" s="407"/>
      <c r="IV46" s="406">
        <f t="shared" si="231"/>
        <v>27</v>
      </c>
      <c r="IW46" s="407"/>
      <c r="IX46" s="407"/>
      <c r="IY46" s="406">
        <f t="shared" si="232"/>
        <v>27</v>
      </c>
      <c r="IZ46" s="407"/>
      <c r="JA46" s="407">
        <v>2</v>
      </c>
      <c r="JB46" s="406">
        <f t="shared" si="233"/>
        <v>25</v>
      </c>
      <c r="JC46" s="407"/>
      <c r="JD46" s="407"/>
      <c r="JE46" s="406">
        <f t="shared" si="234"/>
        <v>25</v>
      </c>
      <c r="JF46" s="407"/>
      <c r="JG46" s="407"/>
      <c r="JH46" s="406">
        <f t="shared" si="235"/>
        <v>25</v>
      </c>
      <c r="JI46" s="407"/>
      <c r="JJ46" s="407">
        <v>3</v>
      </c>
      <c r="JK46" s="406">
        <f t="shared" si="236"/>
        <v>22</v>
      </c>
      <c r="JL46" s="407"/>
      <c r="JM46" s="407"/>
      <c r="JN46" s="406">
        <f t="shared" si="237"/>
        <v>22</v>
      </c>
      <c r="JO46" s="407"/>
      <c r="JP46" s="407"/>
      <c r="JQ46" s="406">
        <f t="shared" si="238"/>
        <v>22</v>
      </c>
      <c r="JR46" s="407"/>
      <c r="JS46" s="407"/>
      <c r="JT46" s="406">
        <f t="shared" si="239"/>
        <v>22</v>
      </c>
      <c r="JU46" s="407"/>
      <c r="JV46" s="407"/>
      <c r="JW46" s="406">
        <f t="shared" si="91"/>
        <v>22</v>
      </c>
      <c r="JX46" s="407"/>
      <c r="JY46" s="407"/>
      <c r="JZ46" s="406">
        <f t="shared" si="92"/>
        <v>22</v>
      </c>
      <c r="KA46" s="407"/>
      <c r="KB46" s="407">
        <v>3</v>
      </c>
      <c r="KC46" s="406">
        <f t="shared" si="93"/>
        <v>19</v>
      </c>
      <c r="KD46" s="407"/>
      <c r="KE46" s="407">
        <v>1</v>
      </c>
      <c r="KF46" s="406">
        <f t="shared" si="94"/>
        <v>18</v>
      </c>
      <c r="KG46" s="407"/>
      <c r="KH46" s="407">
        <v>1</v>
      </c>
      <c r="KI46" s="406">
        <f t="shared" si="95"/>
        <v>17</v>
      </c>
      <c r="KJ46" s="407"/>
      <c r="KK46" s="407">
        <v>4</v>
      </c>
      <c r="KL46" s="406">
        <f t="shared" si="96"/>
        <v>13</v>
      </c>
      <c r="KM46" s="407"/>
      <c r="KN46" s="407">
        <v>5</v>
      </c>
      <c r="KO46" s="406">
        <f t="shared" si="97"/>
        <v>8</v>
      </c>
      <c r="KP46" s="407">
        <v>20</v>
      </c>
      <c r="KQ46" s="407">
        <v>3</v>
      </c>
      <c r="KR46" s="406">
        <f t="shared" si="98"/>
        <v>25</v>
      </c>
      <c r="KS46" s="407"/>
      <c r="KT46" s="407">
        <v>5</v>
      </c>
      <c r="KU46" s="406">
        <f t="shared" si="99"/>
        <v>20</v>
      </c>
      <c r="KV46" s="407"/>
      <c r="KW46" s="407">
        <v>4</v>
      </c>
      <c r="KX46" s="408">
        <f t="shared" si="100"/>
        <v>16</v>
      </c>
      <c r="KY46" s="409"/>
      <c r="KZ46" s="409"/>
      <c r="LA46" s="408">
        <f t="shared" si="101"/>
        <v>16</v>
      </c>
      <c r="LB46" s="409"/>
      <c r="LC46" s="409">
        <v>1</v>
      </c>
      <c r="LD46" s="408">
        <f t="shared" si="102"/>
        <v>15</v>
      </c>
      <c r="LE46" s="409"/>
      <c r="LF46" s="409">
        <v>1</v>
      </c>
      <c r="LG46" s="408">
        <f t="shared" si="103"/>
        <v>14</v>
      </c>
      <c r="LH46" s="409"/>
      <c r="LI46" s="409">
        <v>1</v>
      </c>
      <c r="LJ46" s="408">
        <f t="shared" si="105"/>
        <v>13</v>
      </c>
      <c r="LK46" s="409"/>
      <c r="LL46" s="409">
        <v>3</v>
      </c>
      <c r="LM46" s="408">
        <f t="shared" si="106"/>
        <v>10</v>
      </c>
      <c r="LN46" s="409"/>
      <c r="LO46" s="409">
        <v>2</v>
      </c>
      <c r="LP46" s="408">
        <f t="shared" si="107"/>
        <v>8</v>
      </c>
      <c r="LQ46" s="409"/>
      <c r="LR46" s="409">
        <v>2</v>
      </c>
      <c r="LS46" s="408">
        <f t="shared" si="108"/>
        <v>6</v>
      </c>
      <c r="LT46" s="409"/>
      <c r="LU46" s="409">
        <v>1</v>
      </c>
      <c r="LV46" s="408">
        <f t="shared" si="109"/>
        <v>5</v>
      </c>
      <c r="LW46" s="409"/>
      <c r="LX46" s="409"/>
      <c r="LY46" s="408">
        <f t="shared" si="110"/>
        <v>5</v>
      </c>
      <c r="LZ46" s="409"/>
      <c r="MA46" s="409"/>
      <c r="MB46" s="408">
        <f t="shared" si="111"/>
        <v>5</v>
      </c>
      <c r="MC46" s="409"/>
      <c r="MD46" s="409"/>
      <c r="ME46" s="408">
        <f t="shared" si="112"/>
        <v>5</v>
      </c>
      <c r="MF46" s="409"/>
      <c r="MG46" s="409"/>
      <c r="MH46" s="408">
        <f t="shared" si="113"/>
        <v>5</v>
      </c>
      <c r="MI46" s="409"/>
      <c r="MJ46" s="409"/>
      <c r="MK46" s="408">
        <f t="shared" si="114"/>
        <v>5</v>
      </c>
      <c r="ML46" s="409"/>
      <c r="MM46" s="409"/>
      <c r="MN46" s="408">
        <f t="shared" si="115"/>
        <v>5</v>
      </c>
      <c r="MO46" s="409"/>
      <c r="MP46" s="409"/>
      <c r="MQ46" s="408">
        <f t="shared" si="116"/>
        <v>5</v>
      </c>
      <c r="MR46" s="409"/>
      <c r="MS46" s="409"/>
      <c r="MT46" s="408">
        <f t="shared" si="117"/>
        <v>5</v>
      </c>
      <c r="MU46" s="409"/>
      <c r="MV46" s="409"/>
      <c r="MW46" s="408">
        <f t="shared" si="118"/>
        <v>5</v>
      </c>
      <c r="MX46" s="409"/>
      <c r="MY46" s="409">
        <v>1</v>
      </c>
      <c r="MZ46" s="408">
        <f t="shared" si="119"/>
        <v>4</v>
      </c>
      <c r="NA46" s="409"/>
      <c r="NB46" s="409"/>
      <c r="NC46" s="408">
        <f t="shared" si="120"/>
        <v>4</v>
      </c>
      <c r="ND46" s="409"/>
      <c r="NE46" s="409"/>
      <c r="NF46" s="408">
        <f t="shared" si="121"/>
        <v>4</v>
      </c>
      <c r="NG46" s="409"/>
      <c r="NH46" s="409"/>
      <c r="NI46" s="408">
        <f t="shared" si="122"/>
        <v>4</v>
      </c>
      <c r="NJ46" s="409"/>
      <c r="NK46" s="409"/>
      <c r="NL46" s="410">
        <f t="shared" si="123"/>
        <v>4</v>
      </c>
      <c r="NM46" s="409"/>
      <c r="NN46" s="409"/>
      <c r="NO46" s="408">
        <f t="shared" si="124"/>
        <v>4</v>
      </c>
      <c r="NP46" s="409"/>
      <c r="NQ46" s="409"/>
      <c r="NR46" s="408">
        <f t="shared" si="125"/>
        <v>4</v>
      </c>
      <c r="NS46" s="409">
        <v>30</v>
      </c>
      <c r="NT46" s="409"/>
      <c r="NU46" s="408">
        <f t="shared" si="126"/>
        <v>34</v>
      </c>
      <c r="NV46" s="409"/>
      <c r="NW46" s="409">
        <v>6</v>
      </c>
      <c r="NX46" s="408">
        <f t="shared" si="127"/>
        <v>28</v>
      </c>
      <c r="NY46" s="409"/>
      <c r="NZ46" s="409">
        <v>3</v>
      </c>
      <c r="OA46" s="408">
        <f t="shared" si="128"/>
        <v>25</v>
      </c>
      <c r="OB46" s="409"/>
      <c r="OC46" s="409"/>
      <c r="OD46" s="408">
        <f t="shared" si="129"/>
        <v>25</v>
      </c>
      <c r="OE46" s="409"/>
      <c r="OF46" s="409">
        <v>6</v>
      </c>
      <c r="OG46" s="408">
        <f t="shared" si="130"/>
        <v>19</v>
      </c>
      <c r="OH46" s="409"/>
      <c r="OI46" s="409"/>
      <c r="OJ46" s="408">
        <f t="shared" si="131"/>
        <v>19</v>
      </c>
      <c r="OK46" s="409"/>
      <c r="OL46" s="409"/>
      <c r="OM46" s="408">
        <f t="shared" si="132"/>
        <v>19</v>
      </c>
      <c r="ON46" s="409"/>
      <c r="OO46" s="409"/>
      <c r="OP46" s="408">
        <f t="shared" si="133"/>
        <v>19</v>
      </c>
      <c r="OQ46" s="409"/>
      <c r="OR46" s="409"/>
      <c r="OS46" s="408">
        <f t="shared" si="134"/>
        <v>19</v>
      </c>
      <c r="OT46" s="409"/>
      <c r="OU46" s="409">
        <v>2</v>
      </c>
      <c r="OV46" s="408">
        <f t="shared" si="135"/>
        <v>17</v>
      </c>
      <c r="OW46" s="409"/>
      <c r="OX46" s="409"/>
      <c r="OY46" s="408">
        <f t="shared" si="136"/>
        <v>17</v>
      </c>
      <c r="OZ46" s="409"/>
      <c r="PA46" s="409"/>
      <c r="PB46" s="408">
        <f t="shared" si="137"/>
        <v>17</v>
      </c>
      <c r="PC46" s="409"/>
      <c r="PD46" s="409"/>
      <c r="PE46" s="408">
        <f t="shared" si="138"/>
        <v>17</v>
      </c>
      <c r="PF46" s="409"/>
      <c r="PG46" s="409"/>
      <c r="PH46" s="408">
        <f t="shared" si="139"/>
        <v>17</v>
      </c>
      <c r="PI46" s="409"/>
      <c r="PJ46" s="409"/>
      <c r="PK46" s="408">
        <f t="shared" si="140"/>
        <v>17</v>
      </c>
      <c r="PL46" s="409"/>
      <c r="PM46" s="409"/>
      <c r="PN46" s="408">
        <f t="shared" si="141"/>
        <v>17</v>
      </c>
      <c r="PO46" s="409"/>
      <c r="PP46" s="409"/>
      <c r="PQ46" s="408">
        <f t="shared" si="142"/>
        <v>17</v>
      </c>
      <c r="PR46" s="409"/>
      <c r="PS46" s="409"/>
      <c r="PT46" s="408">
        <f t="shared" si="143"/>
        <v>17</v>
      </c>
      <c r="PU46" s="409"/>
      <c r="PV46" s="409"/>
      <c r="PW46" s="408">
        <f t="shared" si="144"/>
        <v>17</v>
      </c>
      <c r="PX46" s="409"/>
      <c r="PY46" s="409"/>
      <c r="PZ46" s="408">
        <f t="shared" si="145"/>
        <v>17</v>
      </c>
      <c r="QA46" s="409"/>
      <c r="QB46" s="409"/>
      <c r="QC46" s="408">
        <f t="shared" si="146"/>
        <v>17</v>
      </c>
      <c r="QD46" s="409"/>
      <c r="QE46" s="409"/>
      <c r="QF46" s="408">
        <f t="shared" si="147"/>
        <v>17</v>
      </c>
      <c r="QG46" s="409"/>
      <c r="QH46" s="409"/>
      <c r="QI46" s="408">
        <f t="shared" si="148"/>
        <v>17</v>
      </c>
      <c r="QJ46" s="411">
        <f t="shared" si="149"/>
        <v>17</v>
      </c>
      <c r="QK46" s="412">
        <f t="shared" si="150"/>
        <v>0.62962962962962965</v>
      </c>
      <c r="QL46" s="402"/>
      <c r="QM46" s="411">
        <f t="shared" si="151"/>
        <v>39</v>
      </c>
      <c r="QN46" s="412">
        <f t="shared" si="152"/>
        <v>1.5</v>
      </c>
      <c r="QO46" s="391"/>
      <c r="QP46" s="411">
        <f t="shared" si="153"/>
        <v>37</v>
      </c>
      <c r="QQ46" s="412">
        <f t="shared" si="154"/>
        <v>1.3214285714285714</v>
      </c>
      <c r="QR46" s="391"/>
      <c r="QS46" s="411">
        <f t="shared" si="155"/>
        <v>93</v>
      </c>
      <c r="QT46" s="412">
        <f t="shared" si="156"/>
        <v>1.1481481481481481</v>
      </c>
    </row>
    <row r="47" spans="1:462" s="385" customFormat="1" hidden="1" x14ac:dyDescent="0.25">
      <c r="A47" s="403">
        <v>43</v>
      </c>
      <c r="B47" s="404" t="s">
        <v>482</v>
      </c>
      <c r="C47" s="405" t="s">
        <v>122</v>
      </c>
      <c r="D47" s="406">
        <v>728</v>
      </c>
      <c r="E47" s="407"/>
      <c r="F47" s="407"/>
      <c r="G47" s="406">
        <f t="shared" si="249"/>
        <v>728</v>
      </c>
      <c r="H47" s="407"/>
      <c r="I47" s="407"/>
      <c r="J47" s="406">
        <f t="shared" si="250"/>
        <v>728</v>
      </c>
      <c r="K47" s="407"/>
      <c r="L47" s="407"/>
      <c r="M47" s="406">
        <f t="shared" si="320"/>
        <v>728</v>
      </c>
      <c r="N47" s="407"/>
      <c r="O47" s="407"/>
      <c r="P47" s="406">
        <f t="shared" si="251"/>
        <v>728</v>
      </c>
      <c r="Q47" s="407"/>
      <c r="R47" s="407"/>
      <c r="S47" s="406">
        <f t="shared" si="252"/>
        <v>728</v>
      </c>
      <c r="T47" s="407"/>
      <c r="U47" s="407"/>
      <c r="V47" s="406">
        <f t="shared" si="253"/>
        <v>728</v>
      </c>
      <c r="W47" s="407"/>
      <c r="X47" s="407"/>
      <c r="Y47" s="406">
        <f t="shared" si="254"/>
        <v>728</v>
      </c>
      <c r="Z47" s="407"/>
      <c r="AA47" s="407"/>
      <c r="AB47" s="406">
        <f t="shared" si="255"/>
        <v>728</v>
      </c>
      <c r="AC47" s="407"/>
      <c r="AD47" s="407"/>
      <c r="AE47" s="406">
        <f t="shared" si="256"/>
        <v>728</v>
      </c>
      <c r="AF47" s="407"/>
      <c r="AG47" s="407">
        <v>30</v>
      </c>
      <c r="AH47" s="406">
        <f t="shared" si="257"/>
        <v>698</v>
      </c>
      <c r="AI47" s="407"/>
      <c r="AJ47" s="407"/>
      <c r="AK47" s="406">
        <f t="shared" si="258"/>
        <v>698</v>
      </c>
      <c r="AL47" s="407"/>
      <c r="AM47" s="407"/>
      <c r="AN47" s="406">
        <f t="shared" si="259"/>
        <v>698</v>
      </c>
      <c r="AO47" s="407"/>
      <c r="AP47" s="407"/>
      <c r="AQ47" s="406">
        <f t="shared" si="260"/>
        <v>698</v>
      </c>
      <c r="AR47" s="407"/>
      <c r="AS47" s="407">
        <v>298</v>
      </c>
      <c r="AT47" s="406">
        <f t="shared" si="261"/>
        <v>400</v>
      </c>
      <c r="AU47" s="407"/>
      <c r="AV47" s="407"/>
      <c r="AW47" s="406">
        <f t="shared" si="262"/>
        <v>400</v>
      </c>
      <c r="AX47" s="407"/>
      <c r="AY47" s="407"/>
      <c r="AZ47" s="406">
        <f t="shared" si="263"/>
        <v>400</v>
      </c>
      <c r="BA47" s="407"/>
      <c r="BB47" s="407"/>
      <c r="BC47" s="406">
        <f t="shared" si="264"/>
        <v>400</v>
      </c>
      <c r="BD47" s="407"/>
      <c r="BE47" s="407"/>
      <c r="BF47" s="406">
        <f t="shared" si="265"/>
        <v>400</v>
      </c>
      <c r="BG47" s="407"/>
      <c r="BH47" s="407"/>
      <c r="BI47" s="406">
        <f t="shared" si="266"/>
        <v>400</v>
      </c>
      <c r="BJ47" s="407"/>
      <c r="BK47" s="407"/>
      <c r="BL47" s="406">
        <f t="shared" si="267"/>
        <v>400</v>
      </c>
      <c r="BM47" s="407"/>
      <c r="BN47" s="407"/>
      <c r="BO47" s="406">
        <f t="shared" si="268"/>
        <v>400</v>
      </c>
      <c r="BP47" s="407"/>
      <c r="BQ47" s="407"/>
      <c r="BR47" s="406">
        <f t="shared" si="269"/>
        <v>400</v>
      </c>
      <c r="BS47" s="407"/>
      <c r="BT47" s="407"/>
      <c r="BU47" s="406">
        <f t="shared" si="270"/>
        <v>400</v>
      </c>
      <c r="BV47" s="407"/>
      <c r="BW47" s="407"/>
      <c r="BX47" s="406">
        <f t="shared" si="271"/>
        <v>400</v>
      </c>
      <c r="BY47" s="407"/>
      <c r="BZ47" s="407"/>
      <c r="CA47" s="406">
        <f t="shared" si="272"/>
        <v>400</v>
      </c>
      <c r="CB47" s="407"/>
      <c r="CC47" s="407"/>
      <c r="CD47" s="406">
        <f t="shared" si="273"/>
        <v>400</v>
      </c>
      <c r="CE47" s="407"/>
      <c r="CF47" s="407"/>
      <c r="CG47" s="406">
        <f t="shared" si="274"/>
        <v>400</v>
      </c>
      <c r="CH47" s="407"/>
      <c r="CI47" s="407"/>
      <c r="CJ47" s="406">
        <f t="shared" si="275"/>
        <v>400</v>
      </c>
      <c r="CK47" s="407"/>
      <c r="CL47" s="407"/>
      <c r="CM47" s="406">
        <f t="shared" si="276"/>
        <v>400</v>
      </c>
      <c r="CN47" s="407"/>
      <c r="CO47" s="407">
        <v>6</v>
      </c>
      <c r="CP47" s="406">
        <f t="shared" si="277"/>
        <v>394</v>
      </c>
      <c r="CQ47" s="407"/>
      <c r="CR47" s="407"/>
      <c r="CS47" s="406">
        <f t="shared" si="278"/>
        <v>394</v>
      </c>
      <c r="CT47" s="407"/>
      <c r="CU47" s="407">
        <v>20</v>
      </c>
      <c r="CV47" s="406">
        <f t="shared" si="279"/>
        <v>374</v>
      </c>
      <c r="CW47" s="407"/>
      <c r="CX47" s="407"/>
      <c r="CY47" s="406">
        <f t="shared" si="280"/>
        <v>374</v>
      </c>
      <c r="CZ47" s="407"/>
      <c r="DA47" s="407"/>
      <c r="DB47" s="406">
        <f t="shared" si="281"/>
        <v>374</v>
      </c>
      <c r="DC47" s="407"/>
      <c r="DD47" s="407"/>
      <c r="DE47" s="406">
        <f t="shared" si="282"/>
        <v>374</v>
      </c>
      <c r="DF47" s="407"/>
      <c r="DG47" s="407"/>
      <c r="DH47" s="406">
        <f t="shared" si="283"/>
        <v>374</v>
      </c>
      <c r="DI47" s="407"/>
      <c r="DJ47" s="407"/>
      <c r="DK47" s="406">
        <f t="shared" si="284"/>
        <v>374</v>
      </c>
      <c r="DL47" s="407"/>
      <c r="DM47" s="407"/>
      <c r="DN47" s="406">
        <f t="shared" si="285"/>
        <v>374</v>
      </c>
      <c r="DO47" s="407"/>
      <c r="DP47" s="407"/>
      <c r="DQ47" s="406">
        <f t="shared" si="286"/>
        <v>374</v>
      </c>
      <c r="DR47" s="407"/>
      <c r="DS47" s="407">
        <v>20</v>
      </c>
      <c r="DT47" s="406">
        <f t="shared" si="287"/>
        <v>354</v>
      </c>
      <c r="DU47" s="407"/>
      <c r="DV47" s="407">
        <v>10</v>
      </c>
      <c r="DW47" s="406">
        <f t="shared" si="288"/>
        <v>344</v>
      </c>
      <c r="DX47" s="407"/>
      <c r="DY47" s="407"/>
      <c r="DZ47" s="406">
        <f t="shared" si="289"/>
        <v>344</v>
      </c>
      <c r="EA47" s="407"/>
      <c r="EB47" s="407"/>
      <c r="EC47" s="406">
        <f t="shared" si="290"/>
        <v>344</v>
      </c>
      <c r="ED47" s="407"/>
      <c r="EE47" s="407"/>
      <c r="EF47" s="406">
        <f t="shared" si="291"/>
        <v>344</v>
      </c>
      <c r="EG47" s="407"/>
      <c r="EH47" s="407"/>
      <c r="EI47" s="406">
        <f t="shared" si="292"/>
        <v>344</v>
      </c>
      <c r="EJ47" s="407"/>
      <c r="EK47" s="407"/>
      <c r="EL47" s="406">
        <f t="shared" si="293"/>
        <v>344</v>
      </c>
      <c r="EM47" s="407"/>
      <c r="EN47" s="407"/>
      <c r="EO47" s="406">
        <f t="shared" si="294"/>
        <v>344</v>
      </c>
      <c r="EP47" s="407"/>
      <c r="EQ47" s="407"/>
      <c r="ER47" s="406">
        <f t="shared" si="295"/>
        <v>344</v>
      </c>
      <c r="ES47" s="407"/>
      <c r="ET47" s="407"/>
      <c r="EU47" s="406">
        <f t="shared" si="296"/>
        <v>344</v>
      </c>
      <c r="EV47" s="407"/>
      <c r="EW47" s="407"/>
      <c r="EX47" s="406">
        <f t="shared" si="297"/>
        <v>344</v>
      </c>
      <c r="EY47" s="407"/>
      <c r="EZ47" s="407"/>
      <c r="FA47" s="406">
        <f t="shared" si="298"/>
        <v>344</v>
      </c>
      <c r="FB47" s="407"/>
      <c r="FC47" s="407"/>
      <c r="FD47" s="406">
        <f t="shared" si="299"/>
        <v>344</v>
      </c>
      <c r="FE47" s="407"/>
      <c r="FF47" s="407"/>
      <c r="FG47" s="406">
        <f t="shared" si="300"/>
        <v>344</v>
      </c>
      <c r="FH47" s="407"/>
      <c r="FI47" s="407"/>
      <c r="FJ47" s="406">
        <f t="shared" si="301"/>
        <v>344</v>
      </c>
      <c r="FK47" s="407"/>
      <c r="FL47" s="407"/>
      <c r="FM47" s="406">
        <f t="shared" si="302"/>
        <v>344</v>
      </c>
      <c r="FN47" s="407"/>
      <c r="FO47" s="407"/>
      <c r="FP47" s="406">
        <f t="shared" si="303"/>
        <v>344</v>
      </c>
      <c r="FQ47" s="407"/>
      <c r="FR47" s="407"/>
      <c r="FS47" s="406">
        <f t="shared" si="304"/>
        <v>344</v>
      </c>
      <c r="FT47" s="407"/>
      <c r="FU47" s="407"/>
      <c r="FV47" s="406">
        <f t="shared" si="305"/>
        <v>344</v>
      </c>
      <c r="FW47" s="407"/>
      <c r="FX47" s="407"/>
      <c r="FY47" s="406">
        <f t="shared" si="306"/>
        <v>344</v>
      </c>
      <c r="FZ47" s="407"/>
      <c r="GA47" s="407"/>
      <c r="GB47" s="406">
        <f t="shared" si="307"/>
        <v>344</v>
      </c>
      <c r="GC47" s="407"/>
      <c r="GD47" s="407"/>
      <c r="GE47" s="406">
        <f t="shared" si="308"/>
        <v>344</v>
      </c>
      <c r="GF47" s="407"/>
      <c r="GG47" s="407"/>
      <c r="GH47" s="406">
        <f t="shared" si="309"/>
        <v>344</v>
      </c>
      <c r="GI47" s="407"/>
      <c r="GJ47" s="407"/>
      <c r="GK47" s="406">
        <f t="shared" si="310"/>
        <v>344</v>
      </c>
      <c r="GL47" s="407"/>
      <c r="GM47" s="407"/>
      <c r="GN47" s="406">
        <f t="shared" si="311"/>
        <v>344</v>
      </c>
      <c r="GO47" s="407"/>
      <c r="GP47" s="407"/>
      <c r="GQ47" s="406">
        <f t="shared" si="312"/>
        <v>344</v>
      </c>
      <c r="GR47" s="407"/>
      <c r="GS47" s="407"/>
      <c r="GT47" s="406">
        <f t="shared" si="313"/>
        <v>344</v>
      </c>
      <c r="GU47" s="407"/>
      <c r="GV47" s="407"/>
      <c r="GW47" s="406">
        <f t="shared" si="314"/>
        <v>344</v>
      </c>
      <c r="GX47" s="407"/>
      <c r="GY47" s="407"/>
      <c r="GZ47" s="406">
        <f t="shared" si="315"/>
        <v>344</v>
      </c>
      <c r="HA47" s="407"/>
      <c r="HB47" s="407"/>
      <c r="HC47" s="406">
        <f t="shared" si="316"/>
        <v>344</v>
      </c>
      <c r="HD47" s="407"/>
      <c r="HE47" s="407"/>
      <c r="HF47" s="406">
        <f t="shared" si="317"/>
        <v>344</v>
      </c>
      <c r="HG47" s="407"/>
      <c r="HH47" s="407"/>
      <c r="HI47" s="406">
        <f t="shared" si="318"/>
        <v>344</v>
      </c>
      <c r="HJ47" s="407"/>
      <c r="HK47" s="407"/>
      <c r="HL47" s="406">
        <f t="shared" si="319"/>
        <v>344</v>
      </c>
      <c r="HM47" s="407"/>
      <c r="HN47" s="407"/>
      <c r="HO47" s="406">
        <f t="shared" si="220"/>
        <v>344</v>
      </c>
      <c r="HP47" s="407"/>
      <c r="HQ47" s="407"/>
      <c r="HR47" s="406">
        <f t="shared" si="221"/>
        <v>344</v>
      </c>
      <c r="HS47" s="407"/>
      <c r="HT47" s="407"/>
      <c r="HU47" s="406">
        <f t="shared" si="222"/>
        <v>344</v>
      </c>
      <c r="HV47" s="407"/>
      <c r="HW47" s="407"/>
      <c r="HX47" s="406">
        <f t="shared" si="223"/>
        <v>344</v>
      </c>
      <c r="HY47" s="407"/>
      <c r="HZ47" s="407"/>
      <c r="IA47" s="406">
        <f t="shared" si="224"/>
        <v>344</v>
      </c>
      <c r="IB47" s="407"/>
      <c r="IC47" s="407"/>
      <c r="ID47" s="406">
        <f t="shared" si="225"/>
        <v>344</v>
      </c>
      <c r="IE47" s="407"/>
      <c r="IF47" s="407"/>
      <c r="IG47" s="406">
        <f t="shared" si="226"/>
        <v>344</v>
      </c>
      <c r="IH47" s="407"/>
      <c r="II47" s="407"/>
      <c r="IJ47" s="406">
        <f t="shared" si="227"/>
        <v>344</v>
      </c>
      <c r="IK47" s="407"/>
      <c r="IL47" s="407"/>
      <c r="IM47" s="406">
        <f t="shared" si="228"/>
        <v>344</v>
      </c>
      <c r="IN47" s="407"/>
      <c r="IO47" s="407"/>
      <c r="IP47" s="406">
        <f t="shared" si="229"/>
        <v>344</v>
      </c>
      <c r="IQ47" s="407"/>
      <c r="IR47" s="407"/>
      <c r="IS47" s="406">
        <f t="shared" si="230"/>
        <v>344</v>
      </c>
      <c r="IT47" s="407"/>
      <c r="IU47" s="407"/>
      <c r="IV47" s="406">
        <f t="shared" si="231"/>
        <v>344</v>
      </c>
      <c r="IW47" s="407"/>
      <c r="IX47" s="407">
        <v>12</v>
      </c>
      <c r="IY47" s="406">
        <f t="shared" si="232"/>
        <v>332</v>
      </c>
      <c r="IZ47" s="407"/>
      <c r="JA47" s="407"/>
      <c r="JB47" s="406">
        <f t="shared" si="233"/>
        <v>332</v>
      </c>
      <c r="JC47" s="407"/>
      <c r="JD47" s="407"/>
      <c r="JE47" s="406">
        <f t="shared" si="234"/>
        <v>332</v>
      </c>
      <c r="JF47" s="407"/>
      <c r="JG47" s="407"/>
      <c r="JH47" s="406">
        <f t="shared" si="235"/>
        <v>332</v>
      </c>
      <c r="JI47" s="407"/>
      <c r="JJ47" s="407"/>
      <c r="JK47" s="406">
        <f t="shared" si="236"/>
        <v>332</v>
      </c>
      <c r="JL47" s="407"/>
      <c r="JM47" s="407">
        <v>15</v>
      </c>
      <c r="JN47" s="406">
        <f t="shared" si="237"/>
        <v>317</v>
      </c>
      <c r="JO47" s="407"/>
      <c r="JP47" s="407"/>
      <c r="JQ47" s="406">
        <f t="shared" si="238"/>
        <v>317</v>
      </c>
      <c r="JR47" s="407"/>
      <c r="JS47" s="407"/>
      <c r="JT47" s="406">
        <f t="shared" si="239"/>
        <v>317</v>
      </c>
      <c r="JU47" s="407"/>
      <c r="JV47" s="407"/>
      <c r="JW47" s="406">
        <f t="shared" si="91"/>
        <v>317</v>
      </c>
      <c r="JX47" s="407"/>
      <c r="JY47" s="407"/>
      <c r="JZ47" s="406">
        <f t="shared" si="92"/>
        <v>317</v>
      </c>
      <c r="KA47" s="407"/>
      <c r="KB47" s="407"/>
      <c r="KC47" s="406">
        <f t="shared" si="93"/>
        <v>317</v>
      </c>
      <c r="KD47" s="407"/>
      <c r="KE47" s="407"/>
      <c r="KF47" s="406">
        <f t="shared" si="94"/>
        <v>317</v>
      </c>
      <c r="KG47" s="407"/>
      <c r="KH47" s="407"/>
      <c r="KI47" s="406">
        <f t="shared" si="95"/>
        <v>317</v>
      </c>
      <c r="KJ47" s="407"/>
      <c r="KK47" s="407"/>
      <c r="KL47" s="406">
        <f t="shared" si="96"/>
        <v>317</v>
      </c>
      <c r="KM47" s="407"/>
      <c r="KN47" s="407"/>
      <c r="KO47" s="406">
        <f t="shared" si="97"/>
        <v>317</v>
      </c>
      <c r="KP47" s="407"/>
      <c r="KQ47" s="407"/>
      <c r="KR47" s="406">
        <f t="shared" si="98"/>
        <v>317</v>
      </c>
      <c r="KS47" s="407"/>
      <c r="KT47" s="407"/>
      <c r="KU47" s="406">
        <f t="shared" si="99"/>
        <v>317</v>
      </c>
      <c r="KV47" s="407"/>
      <c r="KW47" s="407"/>
      <c r="KX47" s="408">
        <f t="shared" si="100"/>
        <v>317</v>
      </c>
      <c r="KY47" s="409"/>
      <c r="KZ47" s="409"/>
      <c r="LA47" s="408">
        <f t="shared" si="101"/>
        <v>317</v>
      </c>
      <c r="LB47" s="409"/>
      <c r="LC47" s="409"/>
      <c r="LD47" s="408">
        <f t="shared" si="102"/>
        <v>317</v>
      </c>
      <c r="LE47" s="409"/>
      <c r="LF47" s="409"/>
      <c r="LG47" s="408">
        <f t="shared" si="103"/>
        <v>317</v>
      </c>
      <c r="LH47" s="409"/>
      <c r="LI47" s="409"/>
      <c r="LJ47" s="408">
        <f t="shared" si="105"/>
        <v>317</v>
      </c>
      <c r="LK47" s="409"/>
      <c r="LL47" s="409"/>
      <c r="LM47" s="408">
        <f t="shared" si="106"/>
        <v>317</v>
      </c>
      <c r="LN47" s="409"/>
      <c r="LO47" s="409"/>
      <c r="LP47" s="408">
        <f t="shared" si="107"/>
        <v>317</v>
      </c>
      <c r="LQ47" s="409"/>
      <c r="LR47" s="409"/>
      <c r="LS47" s="408">
        <f t="shared" si="108"/>
        <v>317</v>
      </c>
      <c r="LT47" s="409"/>
      <c r="LU47" s="409"/>
      <c r="LV47" s="408">
        <f t="shared" si="109"/>
        <v>317</v>
      </c>
      <c r="LW47" s="409"/>
      <c r="LX47" s="409"/>
      <c r="LY47" s="408">
        <f t="shared" si="110"/>
        <v>317</v>
      </c>
      <c r="LZ47" s="409"/>
      <c r="MA47" s="409"/>
      <c r="MB47" s="408">
        <f t="shared" si="111"/>
        <v>317</v>
      </c>
      <c r="MC47" s="409"/>
      <c r="MD47" s="409"/>
      <c r="ME47" s="408">
        <f t="shared" si="112"/>
        <v>317</v>
      </c>
      <c r="MF47" s="409"/>
      <c r="MG47" s="409"/>
      <c r="MH47" s="408">
        <f t="shared" si="113"/>
        <v>317</v>
      </c>
      <c r="MI47" s="409"/>
      <c r="MJ47" s="409"/>
      <c r="MK47" s="408">
        <f t="shared" si="114"/>
        <v>317</v>
      </c>
      <c r="ML47" s="409"/>
      <c r="MM47" s="409"/>
      <c r="MN47" s="408">
        <f t="shared" si="115"/>
        <v>317</v>
      </c>
      <c r="MO47" s="409"/>
      <c r="MP47" s="409">
        <v>5</v>
      </c>
      <c r="MQ47" s="408">
        <f t="shared" si="116"/>
        <v>312</v>
      </c>
      <c r="MR47" s="409"/>
      <c r="MS47" s="409"/>
      <c r="MT47" s="408">
        <f t="shared" si="117"/>
        <v>312</v>
      </c>
      <c r="MU47" s="409"/>
      <c r="MV47" s="409"/>
      <c r="MW47" s="408">
        <f t="shared" si="118"/>
        <v>312</v>
      </c>
      <c r="MX47" s="409"/>
      <c r="MY47" s="409"/>
      <c r="MZ47" s="408">
        <f t="shared" si="119"/>
        <v>312</v>
      </c>
      <c r="NA47" s="409"/>
      <c r="NB47" s="409"/>
      <c r="NC47" s="408">
        <f t="shared" si="120"/>
        <v>312</v>
      </c>
      <c r="ND47" s="409"/>
      <c r="NE47" s="409"/>
      <c r="NF47" s="408">
        <f t="shared" si="121"/>
        <v>312</v>
      </c>
      <c r="NG47" s="409"/>
      <c r="NH47" s="409"/>
      <c r="NI47" s="408">
        <f t="shared" si="122"/>
        <v>312</v>
      </c>
      <c r="NJ47" s="409"/>
      <c r="NK47" s="409"/>
      <c r="NL47" s="410">
        <f t="shared" si="123"/>
        <v>312</v>
      </c>
      <c r="NM47" s="409"/>
      <c r="NN47" s="409"/>
      <c r="NO47" s="408">
        <f t="shared" si="124"/>
        <v>312</v>
      </c>
      <c r="NP47" s="409"/>
      <c r="NQ47" s="409"/>
      <c r="NR47" s="408">
        <f t="shared" si="125"/>
        <v>312</v>
      </c>
      <c r="NS47" s="409"/>
      <c r="NT47" s="409"/>
      <c r="NU47" s="408">
        <f t="shared" si="126"/>
        <v>312</v>
      </c>
      <c r="NV47" s="409"/>
      <c r="NW47" s="409"/>
      <c r="NX47" s="408">
        <f t="shared" si="127"/>
        <v>312</v>
      </c>
      <c r="NY47" s="409"/>
      <c r="NZ47" s="409"/>
      <c r="OA47" s="408">
        <f t="shared" si="128"/>
        <v>312</v>
      </c>
      <c r="OB47" s="409"/>
      <c r="OC47" s="409"/>
      <c r="OD47" s="408">
        <f t="shared" si="129"/>
        <v>312</v>
      </c>
      <c r="OE47" s="409"/>
      <c r="OF47" s="409"/>
      <c r="OG47" s="408">
        <f t="shared" si="130"/>
        <v>312</v>
      </c>
      <c r="OH47" s="409"/>
      <c r="OI47" s="409"/>
      <c r="OJ47" s="408">
        <f t="shared" si="131"/>
        <v>312</v>
      </c>
      <c r="OK47" s="409"/>
      <c r="OL47" s="409">
        <v>12</v>
      </c>
      <c r="OM47" s="408">
        <f t="shared" si="132"/>
        <v>300</v>
      </c>
      <c r="ON47" s="409"/>
      <c r="OO47" s="409"/>
      <c r="OP47" s="408">
        <f t="shared" si="133"/>
        <v>300</v>
      </c>
      <c r="OQ47" s="409"/>
      <c r="OR47" s="409"/>
      <c r="OS47" s="408">
        <f t="shared" si="134"/>
        <v>300</v>
      </c>
      <c r="OT47" s="409"/>
      <c r="OU47" s="409"/>
      <c r="OV47" s="408">
        <f t="shared" si="135"/>
        <v>300</v>
      </c>
      <c r="OW47" s="409"/>
      <c r="OX47" s="409"/>
      <c r="OY47" s="408">
        <f t="shared" si="136"/>
        <v>300</v>
      </c>
      <c r="OZ47" s="409"/>
      <c r="PA47" s="409">
        <v>5</v>
      </c>
      <c r="PB47" s="408">
        <f t="shared" si="137"/>
        <v>295</v>
      </c>
      <c r="PC47" s="409"/>
      <c r="PD47" s="409"/>
      <c r="PE47" s="408">
        <f t="shared" si="138"/>
        <v>295</v>
      </c>
      <c r="PF47" s="409"/>
      <c r="PG47" s="409"/>
      <c r="PH47" s="408">
        <f t="shared" si="139"/>
        <v>295</v>
      </c>
      <c r="PI47" s="409"/>
      <c r="PJ47" s="409"/>
      <c r="PK47" s="408">
        <f t="shared" si="140"/>
        <v>295</v>
      </c>
      <c r="PL47" s="409"/>
      <c r="PM47" s="409"/>
      <c r="PN47" s="408">
        <f t="shared" si="141"/>
        <v>295</v>
      </c>
      <c r="PO47" s="409"/>
      <c r="PP47" s="409"/>
      <c r="PQ47" s="408">
        <f t="shared" si="142"/>
        <v>295</v>
      </c>
      <c r="PR47" s="409"/>
      <c r="PS47" s="409"/>
      <c r="PT47" s="408">
        <f t="shared" si="143"/>
        <v>295</v>
      </c>
      <c r="PU47" s="409"/>
      <c r="PV47" s="409"/>
      <c r="PW47" s="408">
        <f t="shared" si="144"/>
        <v>295</v>
      </c>
      <c r="PX47" s="409"/>
      <c r="PY47" s="409"/>
      <c r="PZ47" s="408">
        <f t="shared" si="145"/>
        <v>295</v>
      </c>
      <c r="QA47" s="409"/>
      <c r="QB47" s="409"/>
      <c r="QC47" s="408">
        <f t="shared" si="146"/>
        <v>295</v>
      </c>
      <c r="QD47" s="409"/>
      <c r="QE47" s="409"/>
      <c r="QF47" s="408">
        <f t="shared" si="147"/>
        <v>295</v>
      </c>
      <c r="QG47" s="409"/>
      <c r="QH47" s="409"/>
      <c r="QI47" s="408">
        <f t="shared" si="148"/>
        <v>295</v>
      </c>
      <c r="QJ47" s="411">
        <f t="shared" si="149"/>
        <v>30</v>
      </c>
      <c r="QK47" s="412">
        <f t="shared" si="150"/>
        <v>1.1111111111111112</v>
      </c>
      <c r="QL47" s="402"/>
      <c r="QM47" s="411">
        <f t="shared" si="151"/>
        <v>12</v>
      </c>
      <c r="QN47" s="412">
        <f t="shared" si="152"/>
        <v>0.46153846153846156</v>
      </c>
      <c r="QO47" s="391"/>
      <c r="QP47" s="411">
        <f t="shared" si="153"/>
        <v>20</v>
      </c>
      <c r="QQ47" s="412">
        <f t="shared" si="154"/>
        <v>0.7142857142857143</v>
      </c>
      <c r="QR47" s="391"/>
      <c r="QS47" s="411">
        <f t="shared" si="155"/>
        <v>62</v>
      </c>
      <c r="QT47" s="412">
        <f t="shared" si="156"/>
        <v>0.76543209876543206</v>
      </c>
    </row>
    <row r="48" spans="1:462" s="385" customFormat="1" hidden="1" x14ac:dyDescent="0.25">
      <c r="A48" s="403">
        <v>44</v>
      </c>
      <c r="B48" s="404" t="s">
        <v>483</v>
      </c>
      <c r="C48" s="405" t="s">
        <v>115</v>
      </c>
      <c r="D48" s="406">
        <v>1040</v>
      </c>
      <c r="E48" s="407"/>
      <c r="F48" s="407"/>
      <c r="G48" s="406">
        <f t="shared" si="249"/>
        <v>1040</v>
      </c>
      <c r="H48" s="407"/>
      <c r="I48" s="407"/>
      <c r="J48" s="406">
        <f t="shared" si="250"/>
        <v>1040</v>
      </c>
      <c r="K48" s="407"/>
      <c r="L48" s="407"/>
      <c r="M48" s="406">
        <f t="shared" si="320"/>
        <v>1040</v>
      </c>
      <c r="N48" s="407"/>
      <c r="O48" s="407"/>
      <c r="P48" s="406">
        <f t="shared" si="251"/>
        <v>1040</v>
      </c>
      <c r="Q48" s="407"/>
      <c r="R48" s="407"/>
      <c r="S48" s="406">
        <f t="shared" si="252"/>
        <v>1040</v>
      </c>
      <c r="T48" s="407"/>
      <c r="U48" s="407"/>
      <c r="V48" s="406">
        <f t="shared" si="253"/>
        <v>1040</v>
      </c>
      <c r="W48" s="407"/>
      <c r="X48" s="407"/>
      <c r="Y48" s="406">
        <f t="shared" si="254"/>
        <v>1040</v>
      </c>
      <c r="Z48" s="407"/>
      <c r="AA48" s="407"/>
      <c r="AB48" s="406">
        <f t="shared" si="255"/>
        <v>1040</v>
      </c>
      <c r="AC48" s="407"/>
      <c r="AD48" s="407"/>
      <c r="AE48" s="406">
        <f t="shared" si="256"/>
        <v>1040</v>
      </c>
      <c r="AF48" s="407"/>
      <c r="AG48" s="407"/>
      <c r="AH48" s="406">
        <f t="shared" si="257"/>
        <v>1040</v>
      </c>
      <c r="AI48" s="407"/>
      <c r="AJ48" s="407"/>
      <c r="AK48" s="406">
        <f t="shared" si="258"/>
        <v>1040</v>
      </c>
      <c r="AL48" s="407"/>
      <c r="AM48" s="407"/>
      <c r="AN48" s="406">
        <f t="shared" si="259"/>
        <v>1040</v>
      </c>
      <c r="AO48" s="407"/>
      <c r="AP48" s="407"/>
      <c r="AQ48" s="406">
        <f t="shared" si="260"/>
        <v>1040</v>
      </c>
      <c r="AR48" s="407"/>
      <c r="AS48" s="407">
        <v>640</v>
      </c>
      <c r="AT48" s="406">
        <f t="shared" si="261"/>
        <v>400</v>
      </c>
      <c r="AU48" s="407"/>
      <c r="AV48" s="407"/>
      <c r="AW48" s="406">
        <f t="shared" si="262"/>
        <v>400</v>
      </c>
      <c r="AX48" s="407"/>
      <c r="AY48" s="407"/>
      <c r="AZ48" s="406">
        <f t="shared" si="263"/>
        <v>400</v>
      </c>
      <c r="BA48" s="407"/>
      <c r="BB48" s="407"/>
      <c r="BC48" s="406">
        <f t="shared" si="264"/>
        <v>400</v>
      </c>
      <c r="BD48" s="407"/>
      <c r="BE48" s="407"/>
      <c r="BF48" s="406">
        <f t="shared" si="265"/>
        <v>400</v>
      </c>
      <c r="BG48" s="407"/>
      <c r="BH48" s="407"/>
      <c r="BI48" s="406">
        <f t="shared" si="266"/>
        <v>400</v>
      </c>
      <c r="BJ48" s="407"/>
      <c r="BK48" s="407"/>
      <c r="BL48" s="406">
        <f t="shared" si="267"/>
        <v>400</v>
      </c>
      <c r="BM48" s="407"/>
      <c r="BN48" s="407"/>
      <c r="BO48" s="406">
        <f t="shared" si="268"/>
        <v>400</v>
      </c>
      <c r="BP48" s="407"/>
      <c r="BQ48" s="407"/>
      <c r="BR48" s="406">
        <f t="shared" si="269"/>
        <v>400</v>
      </c>
      <c r="BS48" s="407"/>
      <c r="BT48" s="407"/>
      <c r="BU48" s="406">
        <f t="shared" si="270"/>
        <v>400</v>
      </c>
      <c r="BV48" s="407"/>
      <c r="BW48" s="407"/>
      <c r="BX48" s="406">
        <f t="shared" si="271"/>
        <v>400</v>
      </c>
      <c r="BY48" s="407"/>
      <c r="BZ48" s="407"/>
      <c r="CA48" s="406">
        <f t="shared" si="272"/>
        <v>400</v>
      </c>
      <c r="CB48" s="407"/>
      <c r="CC48" s="407"/>
      <c r="CD48" s="406">
        <f t="shared" si="273"/>
        <v>400</v>
      </c>
      <c r="CE48" s="407"/>
      <c r="CF48" s="407"/>
      <c r="CG48" s="406">
        <f t="shared" si="274"/>
        <v>400</v>
      </c>
      <c r="CH48" s="407"/>
      <c r="CI48" s="407"/>
      <c r="CJ48" s="406">
        <f t="shared" si="275"/>
        <v>400</v>
      </c>
      <c r="CK48" s="407"/>
      <c r="CL48" s="407"/>
      <c r="CM48" s="406">
        <f t="shared" si="276"/>
        <v>400</v>
      </c>
      <c r="CN48" s="407"/>
      <c r="CO48" s="407"/>
      <c r="CP48" s="406">
        <f t="shared" si="277"/>
        <v>400</v>
      </c>
      <c r="CQ48" s="407"/>
      <c r="CR48" s="407"/>
      <c r="CS48" s="406">
        <f t="shared" si="278"/>
        <v>400</v>
      </c>
      <c r="CT48" s="407"/>
      <c r="CU48" s="407"/>
      <c r="CV48" s="406">
        <f t="shared" si="279"/>
        <v>400</v>
      </c>
      <c r="CW48" s="407"/>
      <c r="CX48" s="407"/>
      <c r="CY48" s="406">
        <f t="shared" si="280"/>
        <v>400</v>
      </c>
      <c r="CZ48" s="407"/>
      <c r="DA48" s="407"/>
      <c r="DB48" s="406">
        <f t="shared" si="281"/>
        <v>400</v>
      </c>
      <c r="DC48" s="407"/>
      <c r="DD48" s="407"/>
      <c r="DE48" s="406">
        <f t="shared" si="282"/>
        <v>400</v>
      </c>
      <c r="DF48" s="407"/>
      <c r="DG48" s="407"/>
      <c r="DH48" s="406">
        <f t="shared" si="283"/>
        <v>400</v>
      </c>
      <c r="DI48" s="407"/>
      <c r="DJ48" s="407">
        <v>4</v>
      </c>
      <c r="DK48" s="406">
        <f t="shared" si="284"/>
        <v>396</v>
      </c>
      <c r="DL48" s="407"/>
      <c r="DM48" s="407"/>
      <c r="DN48" s="406">
        <f t="shared" si="285"/>
        <v>396</v>
      </c>
      <c r="DO48" s="407"/>
      <c r="DP48" s="407"/>
      <c r="DQ48" s="406">
        <f t="shared" si="286"/>
        <v>396</v>
      </c>
      <c r="DR48" s="407"/>
      <c r="DS48" s="407"/>
      <c r="DT48" s="406">
        <f t="shared" si="287"/>
        <v>396</v>
      </c>
      <c r="DU48" s="407"/>
      <c r="DV48" s="407"/>
      <c r="DW48" s="406">
        <f t="shared" si="288"/>
        <v>396</v>
      </c>
      <c r="DX48" s="407"/>
      <c r="DY48" s="407"/>
      <c r="DZ48" s="406">
        <f t="shared" si="289"/>
        <v>396</v>
      </c>
      <c r="EA48" s="407"/>
      <c r="EB48" s="407"/>
      <c r="EC48" s="406">
        <f t="shared" si="290"/>
        <v>396</v>
      </c>
      <c r="ED48" s="407"/>
      <c r="EE48" s="407"/>
      <c r="EF48" s="406">
        <f t="shared" si="291"/>
        <v>396</v>
      </c>
      <c r="EG48" s="407"/>
      <c r="EH48" s="407"/>
      <c r="EI48" s="406">
        <f t="shared" si="292"/>
        <v>396</v>
      </c>
      <c r="EJ48" s="407"/>
      <c r="EK48" s="407"/>
      <c r="EL48" s="406">
        <f t="shared" si="293"/>
        <v>396</v>
      </c>
      <c r="EM48" s="407"/>
      <c r="EN48" s="407"/>
      <c r="EO48" s="406">
        <f t="shared" si="294"/>
        <v>396</v>
      </c>
      <c r="EP48" s="407"/>
      <c r="EQ48" s="407"/>
      <c r="ER48" s="406">
        <f t="shared" si="295"/>
        <v>396</v>
      </c>
      <c r="ES48" s="407"/>
      <c r="ET48" s="407"/>
      <c r="EU48" s="406">
        <f t="shared" si="296"/>
        <v>396</v>
      </c>
      <c r="EV48" s="407"/>
      <c r="EW48" s="407"/>
      <c r="EX48" s="406">
        <f t="shared" si="297"/>
        <v>396</v>
      </c>
      <c r="EY48" s="407"/>
      <c r="EZ48" s="407"/>
      <c r="FA48" s="406">
        <f t="shared" si="298"/>
        <v>396</v>
      </c>
      <c r="FB48" s="407"/>
      <c r="FC48" s="407"/>
      <c r="FD48" s="406">
        <f t="shared" si="299"/>
        <v>396</v>
      </c>
      <c r="FE48" s="407"/>
      <c r="FF48" s="407"/>
      <c r="FG48" s="406">
        <f t="shared" si="300"/>
        <v>396</v>
      </c>
      <c r="FH48" s="407"/>
      <c r="FI48" s="407"/>
      <c r="FJ48" s="406">
        <f t="shared" si="301"/>
        <v>396</v>
      </c>
      <c r="FK48" s="407"/>
      <c r="FL48" s="407"/>
      <c r="FM48" s="406">
        <f t="shared" si="302"/>
        <v>396</v>
      </c>
      <c r="FN48" s="407"/>
      <c r="FO48" s="407"/>
      <c r="FP48" s="406">
        <f t="shared" si="303"/>
        <v>396</v>
      </c>
      <c r="FQ48" s="407"/>
      <c r="FR48" s="407"/>
      <c r="FS48" s="406">
        <f t="shared" si="304"/>
        <v>396</v>
      </c>
      <c r="FT48" s="407"/>
      <c r="FU48" s="407"/>
      <c r="FV48" s="406">
        <f t="shared" si="305"/>
        <v>396</v>
      </c>
      <c r="FW48" s="407"/>
      <c r="FX48" s="407"/>
      <c r="FY48" s="406">
        <f t="shared" si="306"/>
        <v>396</v>
      </c>
      <c r="FZ48" s="407"/>
      <c r="GA48" s="407"/>
      <c r="GB48" s="406">
        <f t="shared" si="307"/>
        <v>396</v>
      </c>
      <c r="GC48" s="407"/>
      <c r="GD48" s="407"/>
      <c r="GE48" s="406">
        <f t="shared" si="308"/>
        <v>396</v>
      </c>
      <c r="GF48" s="407"/>
      <c r="GG48" s="407"/>
      <c r="GH48" s="406">
        <f t="shared" si="309"/>
        <v>396</v>
      </c>
      <c r="GI48" s="407"/>
      <c r="GJ48" s="407"/>
      <c r="GK48" s="406">
        <f t="shared" si="310"/>
        <v>396</v>
      </c>
      <c r="GL48" s="407"/>
      <c r="GM48" s="407"/>
      <c r="GN48" s="406">
        <f t="shared" si="311"/>
        <v>396</v>
      </c>
      <c r="GO48" s="407"/>
      <c r="GP48" s="407"/>
      <c r="GQ48" s="406">
        <f t="shared" si="312"/>
        <v>396</v>
      </c>
      <c r="GR48" s="407"/>
      <c r="GS48" s="407"/>
      <c r="GT48" s="406">
        <f t="shared" si="313"/>
        <v>396</v>
      </c>
      <c r="GU48" s="407"/>
      <c r="GV48" s="407"/>
      <c r="GW48" s="406">
        <f t="shared" si="314"/>
        <v>396</v>
      </c>
      <c r="GX48" s="407"/>
      <c r="GY48" s="407"/>
      <c r="GZ48" s="406">
        <f t="shared" si="315"/>
        <v>396</v>
      </c>
      <c r="HA48" s="407"/>
      <c r="HB48" s="407"/>
      <c r="HC48" s="406">
        <f t="shared" si="316"/>
        <v>396</v>
      </c>
      <c r="HD48" s="407"/>
      <c r="HE48" s="407"/>
      <c r="HF48" s="406">
        <f t="shared" si="317"/>
        <v>396</v>
      </c>
      <c r="HG48" s="407"/>
      <c r="HH48" s="407"/>
      <c r="HI48" s="406">
        <f t="shared" si="318"/>
        <v>396</v>
      </c>
      <c r="HJ48" s="407"/>
      <c r="HK48" s="407"/>
      <c r="HL48" s="406">
        <f t="shared" si="319"/>
        <v>396</v>
      </c>
      <c r="HM48" s="407"/>
      <c r="HN48" s="407"/>
      <c r="HO48" s="406">
        <f t="shared" si="220"/>
        <v>396</v>
      </c>
      <c r="HP48" s="407"/>
      <c r="HQ48" s="407"/>
      <c r="HR48" s="406">
        <f t="shared" si="221"/>
        <v>396</v>
      </c>
      <c r="HS48" s="407"/>
      <c r="HT48" s="407"/>
      <c r="HU48" s="406">
        <f t="shared" si="222"/>
        <v>396</v>
      </c>
      <c r="HV48" s="407"/>
      <c r="HW48" s="407"/>
      <c r="HX48" s="406">
        <f t="shared" si="223"/>
        <v>396</v>
      </c>
      <c r="HY48" s="407"/>
      <c r="HZ48" s="407"/>
      <c r="IA48" s="406">
        <f t="shared" si="224"/>
        <v>396</v>
      </c>
      <c r="IB48" s="407"/>
      <c r="IC48" s="407"/>
      <c r="ID48" s="406">
        <f t="shared" si="225"/>
        <v>396</v>
      </c>
      <c r="IE48" s="407"/>
      <c r="IF48" s="407"/>
      <c r="IG48" s="406">
        <f t="shared" si="226"/>
        <v>396</v>
      </c>
      <c r="IH48" s="407"/>
      <c r="II48" s="407"/>
      <c r="IJ48" s="406">
        <f t="shared" si="227"/>
        <v>396</v>
      </c>
      <c r="IK48" s="407"/>
      <c r="IL48" s="407"/>
      <c r="IM48" s="406">
        <f t="shared" si="228"/>
        <v>396</v>
      </c>
      <c r="IN48" s="407"/>
      <c r="IO48" s="407"/>
      <c r="IP48" s="406">
        <f t="shared" si="229"/>
        <v>396</v>
      </c>
      <c r="IQ48" s="407"/>
      <c r="IR48" s="407"/>
      <c r="IS48" s="406">
        <f t="shared" si="230"/>
        <v>396</v>
      </c>
      <c r="IT48" s="407"/>
      <c r="IU48" s="407"/>
      <c r="IV48" s="406">
        <f t="shared" si="231"/>
        <v>396</v>
      </c>
      <c r="IW48" s="407"/>
      <c r="IX48" s="407"/>
      <c r="IY48" s="406">
        <f t="shared" si="232"/>
        <v>396</v>
      </c>
      <c r="IZ48" s="407"/>
      <c r="JA48" s="407"/>
      <c r="JB48" s="406">
        <f t="shared" si="233"/>
        <v>396</v>
      </c>
      <c r="JC48" s="407"/>
      <c r="JD48" s="407"/>
      <c r="JE48" s="406">
        <f t="shared" si="234"/>
        <v>396</v>
      </c>
      <c r="JF48" s="407"/>
      <c r="JG48" s="407"/>
      <c r="JH48" s="406">
        <f t="shared" si="235"/>
        <v>396</v>
      </c>
      <c r="JI48" s="407"/>
      <c r="JJ48" s="407"/>
      <c r="JK48" s="406">
        <f t="shared" si="236"/>
        <v>396</v>
      </c>
      <c r="JL48" s="407"/>
      <c r="JM48" s="407"/>
      <c r="JN48" s="406">
        <f t="shared" si="237"/>
        <v>396</v>
      </c>
      <c r="JO48" s="407"/>
      <c r="JP48" s="407"/>
      <c r="JQ48" s="406">
        <f t="shared" si="238"/>
        <v>396</v>
      </c>
      <c r="JR48" s="407"/>
      <c r="JS48" s="407"/>
      <c r="JT48" s="406">
        <f t="shared" si="239"/>
        <v>396</v>
      </c>
      <c r="JU48" s="407"/>
      <c r="JV48" s="407"/>
      <c r="JW48" s="406">
        <f t="shared" si="91"/>
        <v>396</v>
      </c>
      <c r="JX48" s="407"/>
      <c r="JY48" s="407"/>
      <c r="JZ48" s="406">
        <f t="shared" si="92"/>
        <v>396</v>
      </c>
      <c r="KA48" s="407"/>
      <c r="KB48" s="407"/>
      <c r="KC48" s="406">
        <f t="shared" si="93"/>
        <v>396</v>
      </c>
      <c r="KD48" s="407"/>
      <c r="KE48" s="407"/>
      <c r="KF48" s="406">
        <f t="shared" si="94"/>
        <v>396</v>
      </c>
      <c r="KG48" s="407"/>
      <c r="KH48" s="407"/>
      <c r="KI48" s="406">
        <f t="shared" si="95"/>
        <v>396</v>
      </c>
      <c r="KJ48" s="407"/>
      <c r="KK48" s="407"/>
      <c r="KL48" s="406">
        <f t="shared" si="96"/>
        <v>396</v>
      </c>
      <c r="KM48" s="407"/>
      <c r="KN48" s="407"/>
      <c r="KO48" s="406">
        <f t="shared" si="97"/>
        <v>396</v>
      </c>
      <c r="KP48" s="407"/>
      <c r="KQ48" s="407"/>
      <c r="KR48" s="406">
        <f t="shared" si="98"/>
        <v>396</v>
      </c>
      <c r="KS48" s="407"/>
      <c r="KT48" s="407"/>
      <c r="KU48" s="406">
        <f t="shared" si="99"/>
        <v>396</v>
      </c>
      <c r="KV48" s="407"/>
      <c r="KW48" s="407"/>
      <c r="KX48" s="408">
        <f t="shared" si="100"/>
        <v>396</v>
      </c>
      <c r="KY48" s="409"/>
      <c r="KZ48" s="409"/>
      <c r="LA48" s="408">
        <f t="shared" si="101"/>
        <v>396</v>
      </c>
      <c r="LB48" s="409"/>
      <c r="LC48" s="409"/>
      <c r="LD48" s="408">
        <f t="shared" si="102"/>
        <v>396</v>
      </c>
      <c r="LE48" s="409"/>
      <c r="LF48" s="409"/>
      <c r="LG48" s="408">
        <f t="shared" si="103"/>
        <v>396</v>
      </c>
      <c r="LH48" s="409"/>
      <c r="LI48" s="409"/>
      <c r="LJ48" s="408">
        <f t="shared" si="105"/>
        <v>396</v>
      </c>
      <c r="LK48" s="409"/>
      <c r="LL48" s="409"/>
      <c r="LM48" s="408">
        <f t="shared" si="106"/>
        <v>396</v>
      </c>
      <c r="LN48" s="409"/>
      <c r="LO48" s="409"/>
      <c r="LP48" s="408">
        <f t="shared" si="107"/>
        <v>396</v>
      </c>
      <c r="LQ48" s="409"/>
      <c r="LR48" s="409"/>
      <c r="LS48" s="408">
        <f t="shared" si="108"/>
        <v>396</v>
      </c>
      <c r="LT48" s="409"/>
      <c r="LU48" s="409"/>
      <c r="LV48" s="408">
        <f t="shared" si="109"/>
        <v>396</v>
      </c>
      <c r="LW48" s="409"/>
      <c r="LX48" s="409"/>
      <c r="LY48" s="408">
        <f t="shared" si="110"/>
        <v>396</v>
      </c>
      <c r="LZ48" s="409"/>
      <c r="MA48" s="409"/>
      <c r="MB48" s="408">
        <f t="shared" si="111"/>
        <v>396</v>
      </c>
      <c r="MC48" s="409"/>
      <c r="MD48" s="409"/>
      <c r="ME48" s="408">
        <f t="shared" si="112"/>
        <v>396</v>
      </c>
      <c r="MF48" s="409"/>
      <c r="MG48" s="409"/>
      <c r="MH48" s="408">
        <f t="shared" si="113"/>
        <v>396</v>
      </c>
      <c r="MI48" s="409"/>
      <c r="MJ48" s="409"/>
      <c r="MK48" s="408">
        <f t="shared" si="114"/>
        <v>396</v>
      </c>
      <c r="ML48" s="409"/>
      <c r="MM48" s="409"/>
      <c r="MN48" s="408">
        <f t="shared" si="115"/>
        <v>396</v>
      </c>
      <c r="MO48" s="409"/>
      <c r="MP48" s="409"/>
      <c r="MQ48" s="408">
        <f t="shared" si="116"/>
        <v>396</v>
      </c>
      <c r="MR48" s="409"/>
      <c r="MS48" s="409"/>
      <c r="MT48" s="408">
        <f t="shared" si="117"/>
        <v>396</v>
      </c>
      <c r="MU48" s="409"/>
      <c r="MV48" s="409"/>
      <c r="MW48" s="408">
        <f t="shared" si="118"/>
        <v>396</v>
      </c>
      <c r="MX48" s="409"/>
      <c r="MY48" s="409"/>
      <c r="MZ48" s="408">
        <f t="shared" si="119"/>
        <v>396</v>
      </c>
      <c r="NA48" s="409"/>
      <c r="NB48" s="409"/>
      <c r="NC48" s="408">
        <f t="shared" si="120"/>
        <v>396</v>
      </c>
      <c r="ND48" s="409"/>
      <c r="NE48" s="409"/>
      <c r="NF48" s="408">
        <f t="shared" si="121"/>
        <v>396</v>
      </c>
      <c r="NG48" s="409"/>
      <c r="NH48" s="409"/>
      <c r="NI48" s="408">
        <f t="shared" si="122"/>
        <v>396</v>
      </c>
      <c r="NJ48" s="409"/>
      <c r="NK48" s="409"/>
      <c r="NL48" s="410">
        <f t="shared" si="123"/>
        <v>396</v>
      </c>
      <c r="NM48" s="409"/>
      <c r="NN48" s="409"/>
      <c r="NO48" s="408">
        <f t="shared" si="124"/>
        <v>396</v>
      </c>
      <c r="NP48" s="409"/>
      <c r="NQ48" s="409"/>
      <c r="NR48" s="408">
        <f t="shared" si="125"/>
        <v>396</v>
      </c>
      <c r="NS48" s="409"/>
      <c r="NT48" s="409"/>
      <c r="NU48" s="408">
        <f t="shared" si="126"/>
        <v>396</v>
      </c>
      <c r="NV48" s="409"/>
      <c r="NW48" s="409"/>
      <c r="NX48" s="408">
        <f t="shared" si="127"/>
        <v>396</v>
      </c>
      <c r="NY48" s="409"/>
      <c r="NZ48" s="409"/>
      <c r="OA48" s="408">
        <f t="shared" si="128"/>
        <v>396</v>
      </c>
      <c r="OB48" s="409"/>
      <c r="OC48" s="409"/>
      <c r="OD48" s="408">
        <f t="shared" si="129"/>
        <v>396</v>
      </c>
      <c r="OE48" s="409"/>
      <c r="OF48" s="409"/>
      <c r="OG48" s="408">
        <f t="shared" si="130"/>
        <v>396</v>
      </c>
      <c r="OH48" s="409"/>
      <c r="OI48" s="409"/>
      <c r="OJ48" s="408">
        <f t="shared" si="131"/>
        <v>396</v>
      </c>
      <c r="OK48" s="409"/>
      <c r="OL48" s="409"/>
      <c r="OM48" s="408">
        <f t="shared" si="132"/>
        <v>396</v>
      </c>
      <c r="ON48" s="409"/>
      <c r="OO48" s="409"/>
      <c r="OP48" s="408">
        <f t="shared" si="133"/>
        <v>396</v>
      </c>
      <c r="OQ48" s="409"/>
      <c r="OR48" s="409"/>
      <c r="OS48" s="408">
        <f t="shared" si="134"/>
        <v>396</v>
      </c>
      <c r="OT48" s="409"/>
      <c r="OU48" s="409"/>
      <c r="OV48" s="408">
        <f t="shared" si="135"/>
        <v>396</v>
      </c>
      <c r="OW48" s="409"/>
      <c r="OX48" s="409"/>
      <c r="OY48" s="408">
        <f t="shared" si="136"/>
        <v>396</v>
      </c>
      <c r="OZ48" s="409"/>
      <c r="PA48" s="409"/>
      <c r="PB48" s="408">
        <f t="shared" si="137"/>
        <v>396</v>
      </c>
      <c r="PC48" s="409"/>
      <c r="PD48" s="409"/>
      <c r="PE48" s="408">
        <f t="shared" si="138"/>
        <v>396</v>
      </c>
      <c r="PF48" s="409"/>
      <c r="PG48" s="409"/>
      <c r="PH48" s="408">
        <f t="shared" si="139"/>
        <v>396</v>
      </c>
      <c r="PI48" s="409"/>
      <c r="PJ48" s="409"/>
      <c r="PK48" s="408">
        <f t="shared" si="140"/>
        <v>396</v>
      </c>
      <c r="PL48" s="409"/>
      <c r="PM48" s="409"/>
      <c r="PN48" s="408">
        <f t="shared" si="141"/>
        <v>396</v>
      </c>
      <c r="PO48" s="409"/>
      <c r="PP48" s="409"/>
      <c r="PQ48" s="408">
        <f t="shared" si="142"/>
        <v>396</v>
      </c>
      <c r="PR48" s="409"/>
      <c r="PS48" s="409"/>
      <c r="PT48" s="408">
        <f t="shared" si="143"/>
        <v>396</v>
      </c>
      <c r="PU48" s="409"/>
      <c r="PV48" s="409"/>
      <c r="PW48" s="408">
        <f t="shared" si="144"/>
        <v>396</v>
      </c>
      <c r="PX48" s="409"/>
      <c r="PY48" s="409"/>
      <c r="PZ48" s="408">
        <f t="shared" si="145"/>
        <v>396</v>
      </c>
      <c r="QA48" s="409"/>
      <c r="QB48" s="409"/>
      <c r="QC48" s="408">
        <f t="shared" si="146"/>
        <v>396</v>
      </c>
      <c r="QD48" s="409"/>
      <c r="QE48" s="409"/>
      <c r="QF48" s="408">
        <f t="shared" si="147"/>
        <v>396</v>
      </c>
      <c r="QG48" s="409"/>
      <c r="QH48" s="409"/>
      <c r="QI48" s="408">
        <f t="shared" si="148"/>
        <v>396</v>
      </c>
      <c r="QJ48" s="411">
        <f t="shared" si="149"/>
        <v>4</v>
      </c>
      <c r="QK48" s="412">
        <f t="shared" si="150"/>
        <v>0.14814814814814814</v>
      </c>
      <c r="QL48" s="402"/>
      <c r="QM48" s="411">
        <f t="shared" si="151"/>
        <v>0</v>
      </c>
      <c r="QN48" s="412">
        <f t="shared" si="152"/>
        <v>0</v>
      </c>
      <c r="QO48" s="391"/>
      <c r="QP48" s="411">
        <f t="shared" si="153"/>
        <v>0</v>
      </c>
      <c r="QQ48" s="412">
        <f t="shared" si="154"/>
        <v>0</v>
      </c>
      <c r="QR48" s="391"/>
      <c r="QS48" s="411">
        <f t="shared" si="155"/>
        <v>4</v>
      </c>
      <c r="QT48" s="412">
        <f t="shared" si="156"/>
        <v>4.9382716049382713E-2</v>
      </c>
    </row>
    <row r="49" spans="1:462" hidden="1" x14ac:dyDescent="0.25">
      <c r="A49" s="403">
        <v>45</v>
      </c>
      <c r="B49" s="404" t="s">
        <v>484</v>
      </c>
      <c r="C49" s="423" t="s">
        <v>120</v>
      </c>
      <c r="D49" s="406"/>
      <c r="E49" s="407"/>
      <c r="F49" s="407"/>
      <c r="G49" s="406"/>
      <c r="H49" s="407"/>
      <c r="I49" s="407"/>
      <c r="J49" s="406"/>
      <c r="K49" s="407"/>
      <c r="L49" s="407"/>
      <c r="M49" s="406"/>
      <c r="N49" s="407"/>
      <c r="O49" s="407"/>
      <c r="P49" s="406"/>
      <c r="Q49" s="407"/>
      <c r="R49" s="407"/>
      <c r="S49" s="406"/>
      <c r="T49" s="407"/>
      <c r="U49" s="407"/>
      <c r="V49" s="406"/>
      <c r="W49" s="407"/>
      <c r="X49" s="407"/>
      <c r="Y49" s="406"/>
      <c r="Z49" s="407"/>
      <c r="AA49" s="407"/>
      <c r="AB49" s="406"/>
      <c r="AC49" s="407"/>
      <c r="AD49" s="407"/>
      <c r="AE49" s="406"/>
      <c r="AF49" s="407"/>
      <c r="AG49" s="407"/>
      <c r="AH49" s="406"/>
      <c r="AI49" s="407"/>
      <c r="AJ49" s="407"/>
      <c r="AK49" s="406"/>
      <c r="AL49" s="407"/>
      <c r="AM49" s="407"/>
      <c r="AN49" s="406"/>
      <c r="AO49" s="407"/>
      <c r="AP49" s="407"/>
      <c r="AQ49" s="406"/>
      <c r="AR49" s="407"/>
      <c r="AS49" s="407"/>
      <c r="AT49" s="406"/>
      <c r="AU49" s="407"/>
      <c r="AV49" s="407"/>
      <c r="AW49" s="406"/>
      <c r="AX49" s="407"/>
      <c r="AY49" s="407"/>
      <c r="AZ49" s="406"/>
      <c r="BA49" s="407"/>
      <c r="BB49" s="407"/>
      <c r="BC49" s="406"/>
      <c r="BD49" s="407"/>
      <c r="BE49" s="407"/>
      <c r="BF49" s="406"/>
      <c r="BG49" s="407"/>
      <c r="BH49" s="407"/>
      <c r="BI49" s="406"/>
      <c r="BJ49" s="407"/>
      <c r="BK49" s="407"/>
      <c r="BL49" s="406"/>
      <c r="BM49" s="407"/>
      <c r="BN49" s="407"/>
      <c r="BO49" s="406"/>
      <c r="BP49" s="407"/>
      <c r="BQ49" s="407"/>
      <c r="BR49" s="406"/>
      <c r="BS49" s="407"/>
      <c r="BT49" s="407"/>
      <c r="BU49" s="406"/>
      <c r="BV49" s="407"/>
      <c r="BW49" s="407"/>
      <c r="BX49" s="406"/>
      <c r="BY49" s="414"/>
      <c r="BZ49" s="414"/>
      <c r="CA49" s="406"/>
      <c r="CB49" s="414"/>
      <c r="CC49" s="414"/>
      <c r="CD49" s="406"/>
      <c r="CE49" s="414"/>
      <c r="CF49" s="414"/>
      <c r="CG49" s="406"/>
      <c r="CH49" s="414"/>
      <c r="CI49" s="414"/>
      <c r="CJ49" s="406"/>
      <c r="CK49" s="414"/>
      <c r="CL49" s="414"/>
      <c r="CM49" s="406"/>
      <c r="CN49" s="414"/>
      <c r="CO49" s="414"/>
      <c r="CP49" s="406"/>
      <c r="CQ49" s="414"/>
      <c r="CR49" s="414"/>
      <c r="CS49" s="406"/>
      <c r="CT49" s="414"/>
      <c r="CU49" s="414"/>
      <c r="CV49" s="406"/>
      <c r="CW49" s="414"/>
      <c r="CX49" s="414"/>
      <c r="CY49" s="406"/>
      <c r="CZ49" s="414"/>
      <c r="DA49" s="414"/>
      <c r="DB49" s="406"/>
      <c r="DC49" s="414"/>
      <c r="DD49" s="414"/>
      <c r="DE49" s="406"/>
      <c r="DF49" s="407"/>
      <c r="DG49" s="407"/>
      <c r="DH49" s="406"/>
      <c r="DI49" s="407"/>
      <c r="DJ49" s="414"/>
      <c r="DK49" s="406"/>
      <c r="DL49" s="407"/>
      <c r="DM49" s="407"/>
      <c r="DN49" s="406"/>
      <c r="DO49" s="407"/>
      <c r="DP49" s="407"/>
      <c r="DQ49" s="406"/>
      <c r="DR49" s="407"/>
      <c r="DS49" s="407"/>
      <c r="DT49" s="406"/>
      <c r="DU49" s="407"/>
      <c r="DV49" s="407"/>
      <c r="DW49" s="406"/>
      <c r="DX49" s="407"/>
      <c r="DY49" s="414"/>
      <c r="DZ49" s="406"/>
      <c r="EA49" s="414">
        <v>1</v>
      </c>
      <c r="EB49" s="414">
        <v>1</v>
      </c>
      <c r="EC49" s="406">
        <f t="shared" si="290"/>
        <v>0</v>
      </c>
      <c r="ED49" s="414"/>
      <c r="EE49" s="414"/>
      <c r="EF49" s="406">
        <f t="shared" si="291"/>
        <v>0</v>
      </c>
      <c r="EG49" s="414"/>
      <c r="EH49" s="414"/>
      <c r="EI49" s="406">
        <f t="shared" si="292"/>
        <v>0</v>
      </c>
      <c r="EJ49" s="414"/>
      <c r="EK49" s="414"/>
      <c r="EL49" s="406">
        <f t="shared" si="293"/>
        <v>0</v>
      </c>
      <c r="EM49" s="414">
        <v>3</v>
      </c>
      <c r="EN49" s="414">
        <v>1</v>
      </c>
      <c r="EO49" s="406">
        <f t="shared" si="294"/>
        <v>2</v>
      </c>
      <c r="EP49" s="414"/>
      <c r="EQ49" s="414"/>
      <c r="ER49" s="406">
        <f t="shared" si="295"/>
        <v>2</v>
      </c>
      <c r="ES49" s="414"/>
      <c r="ET49" s="414"/>
      <c r="EU49" s="406">
        <f t="shared" si="296"/>
        <v>2</v>
      </c>
      <c r="EV49" s="414"/>
      <c r="EW49" s="414"/>
      <c r="EX49" s="406">
        <f t="shared" si="297"/>
        <v>2</v>
      </c>
      <c r="EY49" s="414"/>
      <c r="EZ49" s="414"/>
      <c r="FA49" s="406">
        <f t="shared" si="298"/>
        <v>2</v>
      </c>
      <c r="FB49" s="414"/>
      <c r="FC49" s="414"/>
      <c r="FD49" s="406">
        <f t="shared" si="299"/>
        <v>2</v>
      </c>
      <c r="FE49" s="414"/>
      <c r="FF49" s="414">
        <v>1</v>
      </c>
      <c r="FG49" s="406">
        <f t="shared" si="300"/>
        <v>1</v>
      </c>
      <c r="FH49" s="414"/>
      <c r="FI49" s="414"/>
      <c r="FJ49" s="406">
        <f t="shared" si="301"/>
        <v>1</v>
      </c>
      <c r="FK49" s="414"/>
      <c r="FL49" s="414"/>
      <c r="FM49" s="406">
        <f t="shared" si="302"/>
        <v>1</v>
      </c>
      <c r="FN49" s="414"/>
      <c r="FO49" s="414"/>
      <c r="FP49" s="406">
        <f t="shared" si="303"/>
        <v>1</v>
      </c>
      <c r="FQ49" s="414"/>
      <c r="FR49" s="414"/>
      <c r="FS49" s="406">
        <f t="shared" si="304"/>
        <v>1</v>
      </c>
      <c r="FT49" s="414"/>
      <c r="FU49" s="414"/>
      <c r="FV49" s="406">
        <f t="shared" si="305"/>
        <v>1</v>
      </c>
      <c r="FW49" s="414"/>
      <c r="FX49" s="414"/>
      <c r="FY49" s="406">
        <f t="shared" si="306"/>
        <v>1</v>
      </c>
      <c r="FZ49" s="414"/>
      <c r="GA49" s="414"/>
      <c r="GB49" s="406">
        <f t="shared" si="307"/>
        <v>1</v>
      </c>
      <c r="GC49" s="414"/>
      <c r="GD49" s="414"/>
      <c r="GE49" s="406">
        <f t="shared" si="308"/>
        <v>1</v>
      </c>
      <c r="GF49" s="414"/>
      <c r="GG49" s="414"/>
      <c r="GH49" s="406">
        <f t="shared" si="309"/>
        <v>1</v>
      </c>
      <c r="GI49" s="414"/>
      <c r="GJ49" s="414">
        <v>1</v>
      </c>
      <c r="GK49" s="406">
        <f t="shared" si="310"/>
        <v>0</v>
      </c>
      <c r="GL49" s="414"/>
      <c r="GM49" s="414"/>
      <c r="GN49" s="406">
        <f t="shared" si="311"/>
        <v>0</v>
      </c>
      <c r="GO49" s="414"/>
      <c r="GP49" s="414"/>
      <c r="GQ49" s="406">
        <f t="shared" si="312"/>
        <v>0</v>
      </c>
      <c r="GR49" s="414"/>
      <c r="GS49" s="414"/>
      <c r="GT49" s="406">
        <f t="shared" si="313"/>
        <v>0</v>
      </c>
      <c r="GU49" s="414"/>
      <c r="GV49" s="414"/>
      <c r="GW49" s="406">
        <f t="shared" si="314"/>
        <v>0</v>
      </c>
      <c r="GX49" s="414">
        <v>2</v>
      </c>
      <c r="GY49" s="414">
        <v>1</v>
      </c>
      <c r="GZ49" s="406">
        <f t="shared" si="315"/>
        <v>1</v>
      </c>
      <c r="HA49" s="414"/>
      <c r="HB49" s="414"/>
      <c r="HC49" s="406">
        <f t="shared" si="316"/>
        <v>1</v>
      </c>
      <c r="HD49" s="414"/>
      <c r="HE49" s="414"/>
      <c r="HF49" s="406">
        <f t="shared" si="317"/>
        <v>1</v>
      </c>
      <c r="HG49" s="414"/>
      <c r="HH49" s="414"/>
      <c r="HI49" s="406">
        <f t="shared" si="318"/>
        <v>1</v>
      </c>
      <c r="HJ49" s="414"/>
      <c r="HK49" s="414"/>
      <c r="HL49" s="406">
        <f t="shared" si="319"/>
        <v>1</v>
      </c>
      <c r="HM49" s="414"/>
      <c r="HN49" s="414"/>
      <c r="HO49" s="406">
        <f t="shared" si="220"/>
        <v>1</v>
      </c>
      <c r="HP49" s="407"/>
      <c r="HQ49" s="407">
        <v>1</v>
      </c>
      <c r="HR49" s="406">
        <f t="shared" si="221"/>
        <v>0</v>
      </c>
      <c r="HS49" s="414"/>
      <c r="HT49" s="414"/>
      <c r="HU49" s="406">
        <f t="shared" si="222"/>
        <v>0</v>
      </c>
      <c r="HV49" s="414"/>
      <c r="HW49" s="414"/>
      <c r="HX49" s="406">
        <f t="shared" si="223"/>
        <v>0</v>
      </c>
      <c r="HY49" s="414"/>
      <c r="HZ49" s="414"/>
      <c r="IA49" s="406">
        <f t="shared" si="224"/>
        <v>0</v>
      </c>
      <c r="IB49" s="414"/>
      <c r="IC49" s="414"/>
      <c r="ID49" s="406">
        <f t="shared" si="225"/>
        <v>0</v>
      </c>
      <c r="IE49" s="414"/>
      <c r="IF49" s="414"/>
      <c r="IG49" s="406">
        <f t="shared" si="226"/>
        <v>0</v>
      </c>
      <c r="IH49" s="414"/>
      <c r="II49" s="414"/>
      <c r="IJ49" s="406">
        <f t="shared" si="227"/>
        <v>0</v>
      </c>
      <c r="IK49" s="414"/>
      <c r="IL49" s="414"/>
      <c r="IM49" s="406">
        <f t="shared" si="228"/>
        <v>0</v>
      </c>
      <c r="IN49" s="414"/>
      <c r="IO49" s="414"/>
      <c r="IP49" s="406">
        <f t="shared" si="229"/>
        <v>0</v>
      </c>
      <c r="IQ49" s="414"/>
      <c r="IR49" s="414"/>
      <c r="IS49" s="406">
        <f t="shared" si="230"/>
        <v>0</v>
      </c>
      <c r="IT49" s="414"/>
      <c r="IU49" s="414"/>
      <c r="IV49" s="406">
        <f t="shared" si="231"/>
        <v>0</v>
      </c>
      <c r="IW49" s="414"/>
      <c r="IX49" s="414"/>
      <c r="IY49" s="406">
        <f t="shared" si="232"/>
        <v>0</v>
      </c>
      <c r="IZ49" s="414"/>
      <c r="JA49" s="414"/>
      <c r="JB49" s="406">
        <f t="shared" si="233"/>
        <v>0</v>
      </c>
      <c r="JC49" s="414"/>
      <c r="JD49" s="414"/>
      <c r="JE49" s="406">
        <f t="shared" si="234"/>
        <v>0</v>
      </c>
      <c r="JF49" s="414"/>
      <c r="JG49" s="414"/>
      <c r="JH49" s="406">
        <f t="shared" si="235"/>
        <v>0</v>
      </c>
      <c r="JI49" s="414"/>
      <c r="JJ49" s="414"/>
      <c r="JK49" s="406">
        <f t="shared" si="236"/>
        <v>0</v>
      </c>
      <c r="JL49" s="414"/>
      <c r="JM49" s="414"/>
      <c r="JN49" s="406">
        <f t="shared" si="237"/>
        <v>0</v>
      </c>
      <c r="JO49" s="414"/>
      <c r="JP49" s="414"/>
      <c r="JQ49" s="406">
        <f t="shared" si="238"/>
        <v>0</v>
      </c>
      <c r="JR49" s="414"/>
      <c r="JS49" s="414"/>
      <c r="JT49" s="406">
        <f t="shared" si="239"/>
        <v>0</v>
      </c>
      <c r="JU49" s="414"/>
      <c r="JV49" s="414"/>
      <c r="JW49" s="406">
        <f t="shared" si="91"/>
        <v>0</v>
      </c>
      <c r="JX49" s="414"/>
      <c r="JY49" s="414"/>
      <c r="JZ49" s="406">
        <f t="shared" si="92"/>
        <v>0</v>
      </c>
      <c r="KA49" s="414"/>
      <c r="KB49" s="414"/>
      <c r="KC49" s="406">
        <f t="shared" si="93"/>
        <v>0</v>
      </c>
      <c r="KD49" s="414"/>
      <c r="KE49" s="414"/>
      <c r="KF49" s="406">
        <f t="shared" si="94"/>
        <v>0</v>
      </c>
      <c r="KG49" s="414"/>
      <c r="KH49" s="414"/>
      <c r="KI49" s="406">
        <f t="shared" si="95"/>
        <v>0</v>
      </c>
      <c r="KJ49" s="414"/>
      <c r="KK49" s="414"/>
      <c r="KL49" s="406">
        <f t="shared" si="96"/>
        <v>0</v>
      </c>
      <c r="KM49" s="414"/>
      <c r="KN49" s="414"/>
      <c r="KO49" s="406">
        <f t="shared" si="97"/>
        <v>0</v>
      </c>
      <c r="KP49" s="414"/>
      <c r="KQ49" s="414"/>
      <c r="KR49" s="406">
        <f t="shared" si="98"/>
        <v>0</v>
      </c>
      <c r="KS49" s="414"/>
      <c r="KT49" s="414"/>
      <c r="KU49" s="406">
        <f t="shared" si="99"/>
        <v>0</v>
      </c>
      <c r="KV49" s="414"/>
      <c r="KW49" s="414"/>
      <c r="KX49" s="408">
        <f t="shared" si="100"/>
        <v>0</v>
      </c>
      <c r="KY49" s="137"/>
      <c r="KZ49" s="137"/>
      <c r="LA49" s="408">
        <f t="shared" si="101"/>
        <v>0</v>
      </c>
      <c r="LB49" s="137"/>
      <c r="LC49" s="137"/>
      <c r="LD49" s="408">
        <f t="shared" si="102"/>
        <v>0</v>
      </c>
      <c r="LE49" s="137"/>
      <c r="LF49" s="137"/>
      <c r="LG49" s="408">
        <f t="shared" si="103"/>
        <v>0</v>
      </c>
      <c r="LH49" s="137"/>
      <c r="LI49" s="137"/>
      <c r="LJ49" s="408">
        <f t="shared" si="105"/>
        <v>0</v>
      </c>
      <c r="LK49" s="137"/>
      <c r="LL49" s="137"/>
      <c r="LM49" s="408">
        <f t="shared" si="106"/>
        <v>0</v>
      </c>
      <c r="LN49" s="137"/>
      <c r="LO49" s="137"/>
      <c r="LP49" s="408">
        <f t="shared" si="107"/>
        <v>0</v>
      </c>
      <c r="LQ49" s="137">
        <v>3</v>
      </c>
      <c r="LR49" s="137"/>
      <c r="LS49" s="408">
        <f t="shared" si="108"/>
        <v>3</v>
      </c>
      <c r="LT49" s="137"/>
      <c r="LU49" s="137">
        <v>1</v>
      </c>
      <c r="LV49" s="408">
        <f t="shared" si="109"/>
        <v>2</v>
      </c>
      <c r="LW49" s="137"/>
      <c r="LX49" s="137"/>
      <c r="LY49" s="408">
        <f t="shared" si="110"/>
        <v>2</v>
      </c>
      <c r="LZ49" s="137"/>
      <c r="MA49" s="137"/>
      <c r="MB49" s="408">
        <f t="shared" si="111"/>
        <v>2</v>
      </c>
      <c r="MC49" s="137"/>
      <c r="MD49" s="137"/>
      <c r="ME49" s="408">
        <f t="shared" si="112"/>
        <v>2</v>
      </c>
      <c r="MF49" s="137"/>
      <c r="MG49" s="137">
        <v>1</v>
      </c>
      <c r="MH49" s="408">
        <f t="shared" si="113"/>
        <v>1</v>
      </c>
      <c r="MI49" s="137"/>
      <c r="MJ49" s="137">
        <v>1</v>
      </c>
      <c r="MK49" s="408">
        <f t="shared" si="114"/>
        <v>0</v>
      </c>
      <c r="ML49" s="137"/>
      <c r="MM49" s="137"/>
      <c r="MN49" s="408">
        <f t="shared" si="115"/>
        <v>0</v>
      </c>
      <c r="MO49" s="137"/>
      <c r="MP49" s="137"/>
      <c r="MQ49" s="408">
        <f t="shared" si="116"/>
        <v>0</v>
      </c>
      <c r="MR49" s="137"/>
      <c r="MS49" s="137"/>
      <c r="MT49" s="408">
        <f t="shared" si="117"/>
        <v>0</v>
      </c>
      <c r="MU49" s="137"/>
      <c r="MV49" s="137"/>
      <c r="MW49" s="408">
        <f t="shared" si="118"/>
        <v>0</v>
      </c>
      <c r="MX49" s="137"/>
      <c r="MY49" s="137"/>
      <c r="MZ49" s="408">
        <f t="shared" si="119"/>
        <v>0</v>
      </c>
      <c r="NA49" s="137"/>
      <c r="NB49" s="137"/>
      <c r="NC49" s="408">
        <f t="shared" si="120"/>
        <v>0</v>
      </c>
      <c r="ND49" s="137"/>
      <c r="NE49" s="137"/>
      <c r="NF49" s="408">
        <f t="shared" si="121"/>
        <v>0</v>
      </c>
      <c r="NG49" s="137"/>
      <c r="NH49" s="137"/>
      <c r="NI49" s="408">
        <f t="shared" si="122"/>
        <v>0</v>
      </c>
      <c r="NJ49" s="137"/>
      <c r="NK49" s="137"/>
      <c r="NL49" s="410">
        <f t="shared" si="123"/>
        <v>0</v>
      </c>
      <c r="NM49" s="137"/>
      <c r="NN49" s="137"/>
      <c r="NO49" s="408">
        <f t="shared" si="124"/>
        <v>0</v>
      </c>
      <c r="NP49" s="137"/>
      <c r="NQ49" s="137"/>
      <c r="NR49" s="408">
        <f t="shared" si="125"/>
        <v>0</v>
      </c>
      <c r="NS49" s="137">
        <v>3</v>
      </c>
      <c r="NT49" s="137">
        <v>1</v>
      </c>
      <c r="NU49" s="408">
        <f t="shared" si="126"/>
        <v>2</v>
      </c>
      <c r="NV49" s="137"/>
      <c r="NW49" s="137"/>
      <c r="NX49" s="408">
        <f t="shared" si="127"/>
        <v>2</v>
      </c>
      <c r="NY49" s="137"/>
      <c r="NZ49" s="137"/>
      <c r="OA49" s="408">
        <f t="shared" si="128"/>
        <v>2</v>
      </c>
      <c r="OB49" s="137"/>
      <c r="OC49" s="137"/>
      <c r="OD49" s="408">
        <f t="shared" si="129"/>
        <v>2</v>
      </c>
      <c r="OE49" s="137"/>
      <c r="OF49" s="137"/>
      <c r="OG49" s="408">
        <f t="shared" si="130"/>
        <v>2</v>
      </c>
      <c r="OH49" s="137"/>
      <c r="OI49" s="137"/>
      <c r="OJ49" s="408">
        <f t="shared" si="131"/>
        <v>2</v>
      </c>
      <c r="OK49" s="137"/>
      <c r="OL49" s="137"/>
      <c r="OM49" s="408">
        <f t="shared" si="132"/>
        <v>2</v>
      </c>
      <c r="ON49" s="137"/>
      <c r="OO49" s="137"/>
      <c r="OP49" s="408">
        <f t="shared" si="133"/>
        <v>2</v>
      </c>
      <c r="OQ49" s="137"/>
      <c r="OR49" s="137"/>
      <c r="OS49" s="408">
        <f t="shared" si="134"/>
        <v>2</v>
      </c>
      <c r="OT49" s="137"/>
      <c r="OU49" s="137"/>
      <c r="OV49" s="408">
        <f t="shared" si="135"/>
        <v>2</v>
      </c>
      <c r="OW49" s="137"/>
      <c r="OX49" s="137"/>
      <c r="OY49" s="408">
        <f t="shared" si="136"/>
        <v>2</v>
      </c>
      <c r="OZ49" s="137"/>
      <c r="PA49" s="137"/>
      <c r="PB49" s="408">
        <f t="shared" si="137"/>
        <v>2</v>
      </c>
      <c r="PC49" s="137"/>
      <c r="PD49" s="137"/>
      <c r="PE49" s="408">
        <f t="shared" si="138"/>
        <v>2</v>
      </c>
      <c r="PF49" s="137"/>
      <c r="PG49" s="137"/>
      <c r="PH49" s="408">
        <f t="shared" si="139"/>
        <v>2</v>
      </c>
      <c r="PI49" s="137"/>
      <c r="PJ49" s="137"/>
      <c r="PK49" s="408">
        <f t="shared" si="140"/>
        <v>2</v>
      </c>
      <c r="PL49" s="137"/>
      <c r="PM49" s="137"/>
      <c r="PN49" s="408">
        <f t="shared" si="141"/>
        <v>2</v>
      </c>
      <c r="PO49" s="137"/>
      <c r="PP49" s="137"/>
      <c r="PQ49" s="408">
        <f t="shared" si="142"/>
        <v>2</v>
      </c>
      <c r="PR49" s="137"/>
      <c r="PS49" s="137"/>
      <c r="PT49" s="408">
        <f t="shared" si="143"/>
        <v>2</v>
      </c>
      <c r="PU49" s="137"/>
      <c r="PV49" s="137"/>
      <c r="PW49" s="408">
        <f t="shared" si="144"/>
        <v>2</v>
      </c>
      <c r="PX49" s="137"/>
      <c r="PY49" s="137"/>
      <c r="PZ49" s="408">
        <f t="shared" si="145"/>
        <v>2</v>
      </c>
      <c r="QA49" s="137"/>
      <c r="QB49" s="137"/>
      <c r="QC49" s="408">
        <f t="shared" si="146"/>
        <v>2</v>
      </c>
      <c r="QD49" s="137"/>
      <c r="QE49" s="137"/>
      <c r="QF49" s="408">
        <f t="shared" si="147"/>
        <v>2</v>
      </c>
      <c r="QG49" s="137"/>
      <c r="QH49" s="137"/>
      <c r="QI49" s="408">
        <f t="shared" si="148"/>
        <v>2</v>
      </c>
      <c r="QJ49" s="411">
        <f t="shared" si="149"/>
        <v>4</v>
      </c>
      <c r="QK49" s="412">
        <f t="shared" si="150"/>
        <v>0.14814814814814814</v>
      </c>
      <c r="QL49" s="402"/>
      <c r="QM49" s="411">
        <f t="shared" si="151"/>
        <v>2</v>
      </c>
      <c r="QN49" s="412">
        <f t="shared" si="152"/>
        <v>7.6923076923076927E-2</v>
      </c>
      <c r="QO49" s="391"/>
      <c r="QP49" s="411">
        <f t="shared" si="153"/>
        <v>3</v>
      </c>
      <c r="QQ49" s="412">
        <f t="shared" si="154"/>
        <v>0.10714285714285714</v>
      </c>
      <c r="QR49" s="391"/>
      <c r="QS49" s="411">
        <f t="shared" si="155"/>
        <v>9</v>
      </c>
      <c r="QT49" s="412">
        <f t="shared" si="156"/>
        <v>0.1111111111111111</v>
      </c>
    </row>
    <row r="50" spans="1:462" s="385" customFormat="1" hidden="1" x14ac:dyDescent="0.25">
      <c r="A50" s="403">
        <v>46</v>
      </c>
      <c r="B50" s="404" t="s">
        <v>485</v>
      </c>
      <c r="C50" s="405" t="s">
        <v>115</v>
      </c>
      <c r="D50" s="406">
        <v>16</v>
      </c>
      <c r="E50" s="407"/>
      <c r="F50" s="407"/>
      <c r="G50" s="406">
        <f t="shared" ref="G50:G83" si="321">+D50+E50-F50</f>
        <v>16</v>
      </c>
      <c r="H50" s="407"/>
      <c r="I50" s="407"/>
      <c r="J50" s="406">
        <f t="shared" ref="J50:J83" si="322">+G50+H50-I50</f>
        <v>16</v>
      </c>
      <c r="K50" s="407"/>
      <c r="L50" s="407"/>
      <c r="M50" s="406">
        <f t="shared" ref="M50:M58" si="323">+J50+K50-L50</f>
        <v>16</v>
      </c>
      <c r="N50" s="407"/>
      <c r="O50" s="407"/>
      <c r="P50" s="406">
        <f t="shared" ref="P50:P83" si="324">+M50+N50-O50</f>
        <v>16</v>
      </c>
      <c r="Q50" s="407"/>
      <c r="R50" s="407"/>
      <c r="S50" s="406">
        <f t="shared" ref="S50:S83" si="325">+P50+Q50-R50</f>
        <v>16</v>
      </c>
      <c r="T50" s="407"/>
      <c r="U50" s="407"/>
      <c r="V50" s="406">
        <f t="shared" ref="V50:V83" si="326">+S50+T50-U50</f>
        <v>16</v>
      </c>
      <c r="W50" s="407"/>
      <c r="X50" s="407"/>
      <c r="Y50" s="406">
        <f t="shared" ref="Y50:Y83" si="327">+V50+W50-X50</f>
        <v>16</v>
      </c>
      <c r="Z50" s="407"/>
      <c r="AA50" s="407"/>
      <c r="AB50" s="406">
        <f t="shared" ref="AB50:AB83" si="328">+Y50+Z50-AA50</f>
        <v>16</v>
      </c>
      <c r="AC50" s="407"/>
      <c r="AD50" s="407"/>
      <c r="AE50" s="406">
        <f t="shared" ref="AE50:AE83" si="329">+AB50+AC50-AD50</f>
        <v>16</v>
      </c>
      <c r="AF50" s="407"/>
      <c r="AG50" s="407"/>
      <c r="AH50" s="406">
        <f t="shared" ref="AH50:AH83" si="330">+AE50+AF50-AG50</f>
        <v>16</v>
      </c>
      <c r="AI50" s="407"/>
      <c r="AJ50" s="407"/>
      <c r="AK50" s="406">
        <f t="shared" ref="AK50:AK83" si="331">AH50+AI50-AJ50</f>
        <v>16</v>
      </c>
      <c r="AL50" s="407"/>
      <c r="AM50" s="407"/>
      <c r="AN50" s="406">
        <f t="shared" ref="AN50:AN84" si="332">AK50+AL50-AM50</f>
        <v>16</v>
      </c>
      <c r="AO50" s="407"/>
      <c r="AP50" s="407"/>
      <c r="AQ50" s="406">
        <f t="shared" ref="AQ50:AQ84" si="333">AN50+AO50-AP50</f>
        <v>16</v>
      </c>
      <c r="AR50" s="407"/>
      <c r="AS50" s="407"/>
      <c r="AT50" s="406">
        <f t="shared" ref="AT50:AT84" si="334">AQ50+AR50-AS50</f>
        <v>16</v>
      </c>
      <c r="AU50" s="407"/>
      <c r="AV50" s="407"/>
      <c r="AW50" s="406">
        <f t="shared" ref="AW50:AW84" si="335">AT50+AU50-AV50</f>
        <v>16</v>
      </c>
      <c r="AX50" s="407"/>
      <c r="AY50" s="407"/>
      <c r="AZ50" s="406">
        <f t="shared" ref="AZ50:AZ84" si="336">AW50+AX50-AY50</f>
        <v>16</v>
      </c>
      <c r="BA50" s="407"/>
      <c r="BB50" s="407"/>
      <c r="BC50" s="406">
        <f t="shared" ref="BC50:BC84" si="337">+AZ50+BA50-BB50</f>
        <v>16</v>
      </c>
      <c r="BD50" s="407"/>
      <c r="BE50" s="407"/>
      <c r="BF50" s="406">
        <f t="shared" ref="BF50:BF84" si="338">BC50+BD50-BE50</f>
        <v>16</v>
      </c>
      <c r="BG50" s="407"/>
      <c r="BH50" s="407"/>
      <c r="BI50" s="406">
        <f t="shared" ref="BI50:BI84" si="339">BF50+BG50-BH50</f>
        <v>16</v>
      </c>
      <c r="BJ50" s="407"/>
      <c r="BK50" s="407"/>
      <c r="BL50" s="406">
        <f t="shared" ref="BL50:BL84" si="340">BI50+BJ50-BK50</f>
        <v>16</v>
      </c>
      <c r="BM50" s="407"/>
      <c r="BN50" s="407"/>
      <c r="BO50" s="406">
        <f t="shared" ref="BO50:BO84" si="341">BL50+BM50-BN50</f>
        <v>16</v>
      </c>
      <c r="BP50" s="407"/>
      <c r="BQ50" s="407"/>
      <c r="BR50" s="406">
        <f t="shared" ref="BR50:BR84" si="342">+BO50+BP50-BQ50</f>
        <v>16</v>
      </c>
      <c r="BS50" s="407"/>
      <c r="BT50" s="407"/>
      <c r="BU50" s="406">
        <f t="shared" ref="BU50:BU84" si="343">BR50+BS50-BT50</f>
        <v>16</v>
      </c>
      <c r="BV50" s="407"/>
      <c r="BW50" s="407"/>
      <c r="BX50" s="406">
        <f t="shared" ref="BX50:BX84" si="344">BU50+BV50-BW50</f>
        <v>16</v>
      </c>
      <c r="BY50" s="407"/>
      <c r="BZ50" s="407"/>
      <c r="CA50" s="406">
        <f t="shared" ref="CA50:CA86" si="345">BX50+BY50-BZ50</f>
        <v>16</v>
      </c>
      <c r="CB50" s="407"/>
      <c r="CC50" s="407"/>
      <c r="CD50" s="406">
        <f t="shared" ref="CD50:CD84" si="346">CA50+CB50-CC50</f>
        <v>16</v>
      </c>
      <c r="CE50" s="407"/>
      <c r="CF50" s="407"/>
      <c r="CG50" s="406">
        <f t="shared" ref="CG50:CG84" si="347">CD50+CE50-CF50</f>
        <v>16</v>
      </c>
      <c r="CH50" s="407"/>
      <c r="CI50" s="407"/>
      <c r="CJ50" s="406">
        <f t="shared" ref="CJ50:CJ84" si="348">CG50+CH50-CI50</f>
        <v>16</v>
      </c>
      <c r="CK50" s="407"/>
      <c r="CL50" s="407"/>
      <c r="CM50" s="406">
        <f t="shared" ref="CM50:CM86" si="349">CJ50+CK50-CL50</f>
        <v>16</v>
      </c>
      <c r="CN50" s="407"/>
      <c r="CO50" s="407"/>
      <c r="CP50" s="406">
        <f t="shared" ref="CP50:CP86" si="350">CM50+CN50-CO50</f>
        <v>16</v>
      </c>
      <c r="CQ50" s="407"/>
      <c r="CR50" s="407"/>
      <c r="CS50" s="406">
        <f t="shared" ref="CS50:CS86" si="351">+CP50+CQ50-CR50</f>
        <v>16</v>
      </c>
      <c r="CT50" s="407"/>
      <c r="CU50" s="407"/>
      <c r="CV50" s="406">
        <f t="shared" ref="CV50:CV86" si="352">CP50+CT50-CU50</f>
        <v>16</v>
      </c>
      <c r="CW50" s="407"/>
      <c r="CX50" s="407"/>
      <c r="CY50" s="406">
        <f t="shared" ref="CY50:CY86" si="353">CV50+CW50-CX50</f>
        <v>16</v>
      </c>
      <c r="CZ50" s="407"/>
      <c r="DA50" s="407"/>
      <c r="DB50" s="406">
        <f t="shared" ref="DB50:DB86" si="354">CY50+CZ50-DA50</f>
        <v>16</v>
      </c>
      <c r="DC50" s="407"/>
      <c r="DD50" s="407"/>
      <c r="DE50" s="406">
        <f t="shared" ref="DE50:DE86" si="355">DB50+DC50-DD50</f>
        <v>16</v>
      </c>
      <c r="DF50" s="407"/>
      <c r="DG50" s="407"/>
      <c r="DH50" s="406">
        <f t="shared" ref="DH50:DH86" si="356">DE50+DF50-DG50</f>
        <v>16</v>
      </c>
      <c r="DI50" s="407"/>
      <c r="DJ50" s="407"/>
      <c r="DK50" s="406">
        <f t="shared" ref="DK50:DK86" si="357">DH50+DI50-DJ50</f>
        <v>16</v>
      </c>
      <c r="DL50" s="407"/>
      <c r="DM50" s="407"/>
      <c r="DN50" s="406">
        <f t="shared" ref="DN50:DN86" si="358">+DK50+DL50-DM50</f>
        <v>16</v>
      </c>
      <c r="DO50" s="407"/>
      <c r="DP50" s="407"/>
      <c r="DQ50" s="406">
        <f t="shared" ref="DQ50:DQ86" si="359">+DN50+DO50-DP50</f>
        <v>16</v>
      </c>
      <c r="DR50" s="407"/>
      <c r="DS50" s="407"/>
      <c r="DT50" s="406">
        <f t="shared" ref="DT50:DT86" si="360">DQ50+DR50-DS50</f>
        <v>16</v>
      </c>
      <c r="DU50" s="407"/>
      <c r="DV50" s="407"/>
      <c r="DW50" s="406">
        <f t="shared" ref="DW50:DW86" si="361">DT50+DU50-DV50</f>
        <v>16</v>
      </c>
      <c r="DX50" s="407"/>
      <c r="DY50" s="407"/>
      <c r="DZ50" s="406">
        <f t="shared" ref="DZ50:DZ86" si="362">DW50+DX50-DY50</f>
        <v>16</v>
      </c>
      <c r="EA50" s="407"/>
      <c r="EB50" s="407"/>
      <c r="EC50" s="406">
        <f t="shared" si="290"/>
        <v>16</v>
      </c>
      <c r="ED50" s="407"/>
      <c r="EE50" s="407"/>
      <c r="EF50" s="406">
        <f t="shared" si="291"/>
        <v>16</v>
      </c>
      <c r="EG50" s="407"/>
      <c r="EH50" s="407"/>
      <c r="EI50" s="406">
        <f t="shared" si="292"/>
        <v>16</v>
      </c>
      <c r="EJ50" s="407"/>
      <c r="EK50" s="407"/>
      <c r="EL50" s="406">
        <f t="shared" si="293"/>
        <v>16</v>
      </c>
      <c r="EM50" s="407"/>
      <c r="EN50" s="407"/>
      <c r="EO50" s="406">
        <f t="shared" si="294"/>
        <v>16</v>
      </c>
      <c r="EP50" s="407"/>
      <c r="EQ50" s="407"/>
      <c r="ER50" s="406">
        <f t="shared" si="295"/>
        <v>16</v>
      </c>
      <c r="ES50" s="407"/>
      <c r="ET50" s="407"/>
      <c r="EU50" s="406">
        <f t="shared" si="296"/>
        <v>16</v>
      </c>
      <c r="EV50" s="407"/>
      <c r="EW50" s="407"/>
      <c r="EX50" s="406">
        <f t="shared" si="297"/>
        <v>16</v>
      </c>
      <c r="EY50" s="407"/>
      <c r="EZ50" s="407"/>
      <c r="FA50" s="406">
        <f t="shared" si="298"/>
        <v>16</v>
      </c>
      <c r="FB50" s="407"/>
      <c r="FC50" s="407"/>
      <c r="FD50" s="406">
        <f t="shared" si="299"/>
        <v>16</v>
      </c>
      <c r="FE50" s="407"/>
      <c r="FF50" s="407"/>
      <c r="FG50" s="406">
        <f t="shared" si="300"/>
        <v>16</v>
      </c>
      <c r="FH50" s="407"/>
      <c r="FI50" s="407"/>
      <c r="FJ50" s="406">
        <f t="shared" si="301"/>
        <v>16</v>
      </c>
      <c r="FK50" s="407"/>
      <c r="FL50" s="407"/>
      <c r="FM50" s="406">
        <f t="shared" si="302"/>
        <v>16</v>
      </c>
      <c r="FN50" s="407"/>
      <c r="FO50" s="407"/>
      <c r="FP50" s="406">
        <f t="shared" si="303"/>
        <v>16</v>
      </c>
      <c r="FQ50" s="407"/>
      <c r="FR50" s="407"/>
      <c r="FS50" s="406">
        <f t="shared" si="304"/>
        <v>16</v>
      </c>
      <c r="FT50" s="407"/>
      <c r="FU50" s="407"/>
      <c r="FV50" s="406">
        <f t="shared" si="305"/>
        <v>16</v>
      </c>
      <c r="FW50" s="407"/>
      <c r="FX50" s="407"/>
      <c r="FY50" s="406">
        <f t="shared" si="306"/>
        <v>16</v>
      </c>
      <c r="FZ50" s="407"/>
      <c r="GA50" s="407"/>
      <c r="GB50" s="406">
        <f t="shared" si="307"/>
        <v>16</v>
      </c>
      <c r="GC50" s="407"/>
      <c r="GD50" s="407"/>
      <c r="GE50" s="406">
        <f t="shared" si="308"/>
        <v>16</v>
      </c>
      <c r="GF50" s="407"/>
      <c r="GG50" s="407"/>
      <c r="GH50" s="406">
        <f t="shared" si="309"/>
        <v>16</v>
      </c>
      <c r="GI50" s="407"/>
      <c r="GJ50" s="407"/>
      <c r="GK50" s="406">
        <f t="shared" si="310"/>
        <v>16</v>
      </c>
      <c r="GL50" s="407"/>
      <c r="GM50" s="407"/>
      <c r="GN50" s="406">
        <f t="shared" si="311"/>
        <v>16</v>
      </c>
      <c r="GO50" s="407"/>
      <c r="GP50" s="407"/>
      <c r="GQ50" s="406">
        <f t="shared" si="312"/>
        <v>16</v>
      </c>
      <c r="GR50" s="407"/>
      <c r="GS50" s="407"/>
      <c r="GT50" s="406">
        <f t="shared" si="313"/>
        <v>16</v>
      </c>
      <c r="GU50" s="407"/>
      <c r="GV50" s="407">
        <v>10</v>
      </c>
      <c r="GW50" s="406">
        <f t="shared" si="314"/>
        <v>6</v>
      </c>
      <c r="GX50" s="407"/>
      <c r="GY50" s="407"/>
      <c r="GZ50" s="406">
        <f t="shared" si="315"/>
        <v>6</v>
      </c>
      <c r="HA50" s="407"/>
      <c r="HB50" s="407">
        <v>5</v>
      </c>
      <c r="HC50" s="406">
        <f t="shared" si="316"/>
        <v>1</v>
      </c>
      <c r="HD50" s="407"/>
      <c r="HE50" s="407"/>
      <c r="HF50" s="406">
        <f t="shared" si="317"/>
        <v>1</v>
      </c>
      <c r="HG50" s="407"/>
      <c r="HH50" s="407"/>
      <c r="HI50" s="406">
        <f t="shared" si="318"/>
        <v>1</v>
      </c>
      <c r="HJ50" s="407"/>
      <c r="HK50" s="407"/>
      <c r="HL50" s="406">
        <f t="shared" si="319"/>
        <v>1</v>
      </c>
      <c r="HM50" s="407"/>
      <c r="HN50" s="407"/>
      <c r="HO50" s="406">
        <f t="shared" si="220"/>
        <v>1</v>
      </c>
      <c r="HP50" s="407"/>
      <c r="HQ50" s="407"/>
      <c r="HR50" s="406">
        <f t="shared" si="221"/>
        <v>1</v>
      </c>
      <c r="HS50" s="407"/>
      <c r="HT50" s="407"/>
      <c r="HU50" s="406">
        <f t="shared" si="222"/>
        <v>1</v>
      </c>
      <c r="HV50" s="407"/>
      <c r="HW50" s="407"/>
      <c r="HX50" s="406">
        <f t="shared" si="223"/>
        <v>1</v>
      </c>
      <c r="HY50" s="407"/>
      <c r="HZ50" s="407"/>
      <c r="IA50" s="406">
        <f t="shared" si="224"/>
        <v>1</v>
      </c>
      <c r="IB50" s="407"/>
      <c r="IC50" s="407"/>
      <c r="ID50" s="406">
        <f t="shared" si="225"/>
        <v>1</v>
      </c>
      <c r="IE50" s="407"/>
      <c r="IF50" s="407"/>
      <c r="IG50" s="406">
        <f t="shared" si="226"/>
        <v>1</v>
      </c>
      <c r="IH50" s="407"/>
      <c r="II50" s="407"/>
      <c r="IJ50" s="406">
        <f t="shared" si="227"/>
        <v>1</v>
      </c>
      <c r="IK50" s="407"/>
      <c r="IL50" s="407"/>
      <c r="IM50" s="406">
        <f t="shared" si="228"/>
        <v>1</v>
      </c>
      <c r="IN50" s="407"/>
      <c r="IO50" s="407"/>
      <c r="IP50" s="406">
        <f t="shared" si="229"/>
        <v>1</v>
      </c>
      <c r="IQ50" s="407"/>
      <c r="IR50" s="407"/>
      <c r="IS50" s="406">
        <f t="shared" si="230"/>
        <v>1</v>
      </c>
      <c r="IT50" s="407"/>
      <c r="IU50" s="407"/>
      <c r="IV50" s="406">
        <f t="shared" si="231"/>
        <v>1</v>
      </c>
      <c r="IW50" s="407"/>
      <c r="IX50" s="407"/>
      <c r="IY50" s="406">
        <f t="shared" si="232"/>
        <v>1</v>
      </c>
      <c r="IZ50" s="407"/>
      <c r="JA50" s="407"/>
      <c r="JB50" s="406">
        <f t="shared" si="233"/>
        <v>1</v>
      </c>
      <c r="JC50" s="407"/>
      <c r="JD50" s="407"/>
      <c r="JE50" s="406">
        <f t="shared" si="234"/>
        <v>1</v>
      </c>
      <c r="JF50" s="407"/>
      <c r="JG50" s="407"/>
      <c r="JH50" s="406">
        <f t="shared" si="235"/>
        <v>1</v>
      </c>
      <c r="JI50" s="407"/>
      <c r="JJ50" s="407"/>
      <c r="JK50" s="406">
        <f t="shared" si="236"/>
        <v>1</v>
      </c>
      <c r="JL50" s="407"/>
      <c r="JM50" s="407"/>
      <c r="JN50" s="406">
        <f t="shared" si="237"/>
        <v>1</v>
      </c>
      <c r="JO50" s="407"/>
      <c r="JP50" s="407"/>
      <c r="JQ50" s="406">
        <f t="shared" si="238"/>
        <v>1</v>
      </c>
      <c r="JR50" s="407"/>
      <c r="JS50" s="407"/>
      <c r="JT50" s="406">
        <f t="shared" si="239"/>
        <v>1</v>
      </c>
      <c r="JU50" s="407"/>
      <c r="JV50" s="407"/>
      <c r="JW50" s="406">
        <f t="shared" si="91"/>
        <v>1</v>
      </c>
      <c r="JX50" s="407"/>
      <c r="JY50" s="407"/>
      <c r="JZ50" s="406">
        <f t="shared" si="92"/>
        <v>1</v>
      </c>
      <c r="KA50" s="407"/>
      <c r="KB50" s="407"/>
      <c r="KC50" s="406">
        <f t="shared" si="93"/>
        <v>1</v>
      </c>
      <c r="KD50" s="407"/>
      <c r="KE50" s="407"/>
      <c r="KF50" s="406">
        <f t="shared" si="94"/>
        <v>1</v>
      </c>
      <c r="KG50" s="407"/>
      <c r="KH50" s="407"/>
      <c r="KI50" s="406">
        <f t="shared" si="95"/>
        <v>1</v>
      </c>
      <c r="KJ50" s="407"/>
      <c r="KK50" s="407"/>
      <c r="KL50" s="406">
        <f t="shared" si="96"/>
        <v>1</v>
      </c>
      <c r="KM50" s="407"/>
      <c r="KN50" s="407"/>
      <c r="KO50" s="406">
        <f t="shared" si="97"/>
        <v>1</v>
      </c>
      <c r="KP50" s="407"/>
      <c r="KQ50" s="407"/>
      <c r="KR50" s="406">
        <f t="shared" si="98"/>
        <v>1</v>
      </c>
      <c r="KS50" s="407"/>
      <c r="KT50" s="407"/>
      <c r="KU50" s="406">
        <f t="shared" si="99"/>
        <v>1</v>
      </c>
      <c r="KV50" s="407"/>
      <c r="KW50" s="407"/>
      <c r="KX50" s="408">
        <f t="shared" si="100"/>
        <v>1</v>
      </c>
      <c r="KY50" s="409"/>
      <c r="KZ50" s="409"/>
      <c r="LA50" s="408">
        <f t="shared" si="101"/>
        <v>1</v>
      </c>
      <c r="LB50" s="409"/>
      <c r="LC50" s="409"/>
      <c r="LD50" s="408">
        <f t="shared" si="102"/>
        <v>1</v>
      </c>
      <c r="LE50" s="409"/>
      <c r="LF50" s="409"/>
      <c r="LG50" s="408">
        <f t="shared" si="103"/>
        <v>1</v>
      </c>
      <c r="LH50" s="409"/>
      <c r="LI50" s="409"/>
      <c r="LJ50" s="408">
        <f t="shared" si="105"/>
        <v>1</v>
      </c>
      <c r="LK50" s="409"/>
      <c r="LL50" s="409"/>
      <c r="LM50" s="408">
        <f t="shared" si="106"/>
        <v>1</v>
      </c>
      <c r="LN50" s="409"/>
      <c r="LO50" s="409"/>
      <c r="LP50" s="408">
        <f t="shared" si="107"/>
        <v>1</v>
      </c>
      <c r="LQ50" s="409"/>
      <c r="LR50" s="409"/>
      <c r="LS50" s="408">
        <f t="shared" si="108"/>
        <v>1</v>
      </c>
      <c r="LT50" s="409"/>
      <c r="LU50" s="409"/>
      <c r="LV50" s="408">
        <f t="shared" si="109"/>
        <v>1</v>
      </c>
      <c r="LW50" s="409"/>
      <c r="LX50" s="409"/>
      <c r="LY50" s="408">
        <f t="shared" si="110"/>
        <v>1</v>
      </c>
      <c r="LZ50" s="409"/>
      <c r="MA50" s="409"/>
      <c r="MB50" s="408">
        <f t="shared" si="111"/>
        <v>1</v>
      </c>
      <c r="MC50" s="409"/>
      <c r="MD50" s="409"/>
      <c r="ME50" s="408">
        <f t="shared" si="112"/>
        <v>1</v>
      </c>
      <c r="MF50" s="409"/>
      <c r="MG50" s="409"/>
      <c r="MH50" s="408">
        <f t="shared" si="113"/>
        <v>1</v>
      </c>
      <c r="MI50" s="409"/>
      <c r="MJ50" s="409"/>
      <c r="MK50" s="408">
        <f t="shared" si="114"/>
        <v>1</v>
      </c>
      <c r="ML50" s="409"/>
      <c r="MM50" s="409"/>
      <c r="MN50" s="408">
        <f t="shared" si="115"/>
        <v>1</v>
      </c>
      <c r="MO50" s="409"/>
      <c r="MP50" s="409"/>
      <c r="MQ50" s="408">
        <f t="shared" si="116"/>
        <v>1</v>
      </c>
      <c r="MR50" s="409"/>
      <c r="MS50" s="409"/>
      <c r="MT50" s="408">
        <f t="shared" si="117"/>
        <v>1</v>
      </c>
      <c r="MU50" s="409"/>
      <c r="MV50" s="409"/>
      <c r="MW50" s="408">
        <f t="shared" si="118"/>
        <v>1</v>
      </c>
      <c r="MX50" s="409"/>
      <c r="MY50" s="409"/>
      <c r="MZ50" s="408">
        <f t="shared" si="119"/>
        <v>1</v>
      </c>
      <c r="NA50" s="409"/>
      <c r="NB50" s="409"/>
      <c r="NC50" s="408">
        <f t="shared" si="120"/>
        <v>1</v>
      </c>
      <c r="ND50" s="409"/>
      <c r="NE50" s="409"/>
      <c r="NF50" s="408">
        <f t="shared" si="121"/>
        <v>1</v>
      </c>
      <c r="NG50" s="409"/>
      <c r="NH50" s="409"/>
      <c r="NI50" s="408">
        <f t="shared" si="122"/>
        <v>1</v>
      </c>
      <c r="NJ50" s="409"/>
      <c r="NK50" s="409"/>
      <c r="NL50" s="410">
        <f t="shared" si="123"/>
        <v>1</v>
      </c>
      <c r="NM50" s="409"/>
      <c r="NN50" s="409"/>
      <c r="NO50" s="408">
        <f t="shared" si="124"/>
        <v>1</v>
      </c>
      <c r="NP50" s="409"/>
      <c r="NQ50" s="409"/>
      <c r="NR50" s="408">
        <f t="shared" si="125"/>
        <v>1</v>
      </c>
      <c r="NS50" s="409"/>
      <c r="NT50" s="409"/>
      <c r="NU50" s="408">
        <f t="shared" si="126"/>
        <v>1</v>
      </c>
      <c r="NV50" s="409"/>
      <c r="NW50" s="409"/>
      <c r="NX50" s="408">
        <f t="shared" si="127"/>
        <v>1</v>
      </c>
      <c r="NY50" s="409"/>
      <c r="NZ50" s="409"/>
      <c r="OA50" s="408">
        <f t="shared" si="128"/>
        <v>1</v>
      </c>
      <c r="OB50" s="409"/>
      <c r="OC50" s="409"/>
      <c r="OD50" s="408">
        <f t="shared" si="129"/>
        <v>1</v>
      </c>
      <c r="OE50" s="409"/>
      <c r="OF50" s="409"/>
      <c r="OG50" s="408">
        <f t="shared" si="130"/>
        <v>1</v>
      </c>
      <c r="OH50" s="409"/>
      <c r="OI50" s="409"/>
      <c r="OJ50" s="408">
        <f t="shared" si="131"/>
        <v>1</v>
      </c>
      <c r="OK50" s="409"/>
      <c r="OL50" s="409"/>
      <c r="OM50" s="408">
        <f t="shared" si="132"/>
        <v>1</v>
      </c>
      <c r="ON50" s="409"/>
      <c r="OO50" s="409"/>
      <c r="OP50" s="408">
        <f t="shared" si="133"/>
        <v>1</v>
      </c>
      <c r="OQ50" s="409"/>
      <c r="OR50" s="409"/>
      <c r="OS50" s="408">
        <f t="shared" si="134"/>
        <v>1</v>
      </c>
      <c r="OT50" s="409"/>
      <c r="OU50" s="409"/>
      <c r="OV50" s="408">
        <f t="shared" si="135"/>
        <v>1</v>
      </c>
      <c r="OW50" s="409"/>
      <c r="OX50" s="409"/>
      <c r="OY50" s="408">
        <f t="shared" si="136"/>
        <v>1</v>
      </c>
      <c r="OZ50" s="409"/>
      <c r="PA50" s="409"/>
      <c r="PB50" s="408">
        <f t="shared" si="137"/>
        <v>1</v>
      </c>
      <c r="PC50" s="409"/>
      <c r="PD50" s="409"/>
      <c r="PE50" s="408">
        <f t="shared" si="138"/>
        <v>1</v>
      </c>
      <c r="PF50" s="409"/>
      <c r="PG50" s="409"/>
      <c r="PH50" s="408">
        <f t="shared" si="139"/>
        <v>1</v>
      </c>
      <c r="PI50" s="409"/>
      <c r="PJ50" s="409"/>
      <c r="PK50" s="408">
        <f t="shared" si="140"/>
        <v>1</v>
      </c>
      <c r="PL50" s="409"/>
      <c r="PM50" s="409"/>
      <c r="PN50" s="408">
        <f t="shared" si="141"/>
        <v>1</v>
      </c>
      <c r="PO50" s="409"/>
      <c r="PP50" s="409"/>
      <c r="PQ50" s="408">
        <f t="shared" si="142"/>
        <v>1</v>
      </c>
      <c r="PR50" s="409"/>
      <c r="PS50" s="409"/>
      <c r="PT50" s="408">
        <f t="shared" si="143"/>
        <v>1</v>
      </c>
      <c r="PU50" s="409"/>
      <c r="PV50" s="409"/>
      <c r="PW50" s="408">
        <f t="shared" si="144"/>
        <v>1</v>
      </c>
      <c r="PX50" s="409"/>
      <c r="PY50" s="409"/>
      <c r="PZ50" s="408">
        <f t="shared" si="145"/>
        <v>1</v>
      </c>
      <c r="QA50" s="409"/>
      <c r="QB50" s="409"/>
      <c r="QC50" s="408">
        <f t="shared" si="146"/>
        <v>1</v>
      </c>
      <c r="QD50" s="409"/>
      <c r="QE50" s="409"/>
      <c r="QF50" s="408">
        <f t="shared" si="147"/>
        <v>1</v>
      </c>
      <c r="QG50" s="409"/>
      <c r="QH50" s="409"/>
      <c r="QI50" s="408">
        <f t="shared" si="148"/>
        <v>1</v>
      </c>
      <c r="QJ50" s="411">
        <f t="shared" si="149"/>
        <v>0</v>
      </c>
      <c r="QK50" s="412">
        <f t="shared" si="150"/>
        <v>0</v>
      </c>
      <c r="QL50" s="402"/>
      <c r="QM50" s="411">
        <f t="shared" si="151"/>
        <v>15</v>
      </c>
      <c r="QN50" s="412">
        <f t="shared" si="152"/>
        <v>0.57692307692307687</v>
      </c>
      <c r="QO50" s="391"/>
      <c r="QP50" s="411">
        <f t="shared" si="153"/>
        <v>0</v>
      </c>
      <c r="QQ50" s="412">
        <f t="shared" si="154"/>
        <v>0</v>
      </c>
      <c r="QR50" s="391"/>
      <c r="QS50" s="411">
        <f t="shared" si="155"/>
        <v>15</v>
      </c>
      <c r="QT50" s="412">
        <f t="shared" si="156"/>
        <v>0.18518518518518517</v>
      </c>
    </row>
    <row r="51" spans="1:462" s="385" customFormat="1" hidden="1" x14ac:dyDescent="0.25">
      <c r="A51" s="403">
        <v>47</v>
      </c>
      <c r="B51" s="404" t="s">
        <v>486</v>
      </c>
      <c r="C51" s="405" t="s">
        <v>145</v>
      </c>
      <c r="D51" s="406">
        <v>25</v>
      </c>
      <c r="E51" s="407"/>
      <c r="F51" s="407"/>
      <c r="G51" s="406">
        <f t="shared" si="321"/>
        <v>25</v>
      </c>
      <c r="H51" s="407"/>
      <c r="I51" s="407"/>
      <c r="J51" s="406">
        <f t="shared" si="322"/>
        <v>25</v>
      </c>
      <c r="K51" s="407"/>
      <c r="L51" s="407"/>
      <c r="M51" s="406">
        <f t="shared" si="323"/>
        <v>25</v>
      </c>
      <c r="N51" s="407"/>
      <c r="O51" s="407"/>
      <c r="P51" s="406">
        <f t="shared" si="324"/>
        <v>25</v>
      </c>
      <c r="Q51" s="407"/>
      <c r="R51" s="407"/>
      <c r="S51" s="406">
        <f t="shared" si="325"/>
        <v>25</v>
      </c>
      <c r="T51" s="407"/>
      <c r="U51" s="407"/>
      <c r="V51" s="406">
        <f t="shared" si="326"/>
        <v>25</v>
      </c>
      <c r="W51" s="407"/>
      <c r="X51" s="407"/>
      <c r="Y51" s="406">
        <f t="shared" si="327"/>
        <v>25</v>
      </c>
      <c r="Z51" s="407"/>
      <c r="AA51" s="407"/>
      <c r="AB51" s="406">
        <f t="shared" si="328"/>
        <v>25</v>
      </c>
      <c r="AC51" s="407"/>
      <c r="AD51" s="407"/>
      <c r="AE51" s="406">
        <f t="shared" si="329"/>
        <v>25</v>
      </c>
      <c r="AF51" s="407"/>
      <c r="AG51" s="407"/>
      <c r="AH51" s="406">
        <f t="shared" si="330"/>
        <v>25</v>
      </c>
      <c r="AI51" s="407"/>
      <c r="AJ51" s="407"/>
      <c r="AK51" s="406">
        <f t="shared" si="331"/>
        <v>25</v>
      </c>
      <c r="AL51" s="407"/>
      <c r="AM51" s="407"/>
      <c r="AN51" s="406">
        <f t="shared" si="332"/>
        <v>25</v>
      </c>
      <c r="AO51" s="407"/>
      <c r="AP51" s="407"/>
      <c r="AQ51" s="406">
        <f t="shared" si="333"/>
        <v>25</v>
      </c>
      <c r="AR51" s="407"/>
      <c r="AS51" s="407"/>
      <c r="AT51" s="406">
        <f t="shared" si="334"/>
        <v>25</v>
      </c>
      <c r="AU51" s="407"/>
      <c r="AV51" s="407"/>
      <c r="AW51" s="406">
        <f t="shared" si="335"/>
        <v>25</v>
      </c>
      <c r="AX51" s="407"/>
      <c r="AY51" s="407"/>
      <c r="AZ51" s="406">
        <f t="shared" si="336"/>
        <v>25</v>
      </c>
      <c r="BA51" s="407"/>
      <c r="BB51" s="407"/>
      <c r="BC51" s="406">
        <f t="shared" si="337"/>
        <v>25</v>
      </c>
      <c r="BD51" s="407"/>
      <c r="BE51" s="407"/>
      <c r="BF51" s="406">
        <f t="shared" si="338"/>
        <v>25</v>
      </c>
      <c r="BG51" s="407"/>
      <c r="BH51" s="407"/>
      <c r="BI51" s="406">
        <f t="shared" si="339"/>
        <v>25</v>
      </c>
      <c r="BJ51" s="407"/>
      <c r="BK51" s="407"/>
      <c r="BL51" s="406">
        <f t="shared" si="340"/>
        <v>25</v>
      </c>
      <c r="BM51" s="407"/>
      <c r="BN51" s="407"/>
      <c r="BO51" s="406">
        <f t="shared" si="341"/>
        <v>25</v>
      </c>
      <c r="BP51" s="407"/>
      <c r="BQ51" s="407"/>
      <c r="BR51" s="406">
        <f t="shared" si="342"/>
        <v>25</v>
      </c>
      <c r="BS51" s="407"/>
      <c r="BT51" s="407"/>
      <c r="BU51" s="406">
        <f t="shared" si="343"/>
        <v>25</v>
      </c>
      <c r="BV51" s="407"/>
      <c r="BW51" s="407"/>
      <c r="BX51" s="406">
        <f t="shared" si="344"/>
        <v>25</v>
      </c>
      <c r="BY51" s="407"/>
      <c r="BZ51" s="407"/>
      <c r="CA51" s="406">
        <f t="shared" si="345"/>
        <v>25</v>
      </c>
      <c r="CB51" s="407"/>
      <c r="CC51" s="407"/>
      <c r="CD51" s="406">
        <f t="shared" si="346"/>
        <v>25</v>
      </c>
      <c r="CE51" s="407"/>
      <c r="CF51" s="407"/>
      <c r="CG51" s="406">
        <f t="shared" si="347"/>
        <v>25</v>
      </c>
      <c r="CH51" s="407"/>
      <c r="CI51" s="407"/>
      <c r="CJ51" s="406">
        <f t="shared" si="348"/>
        <v>25</v>
      </c>
      <c r="CK51" s="407"/>
      <c r="CL51" s="407"/>
      <c r="CM51" s="406">
        <f t="shared" si="349"/>
        <v>25</v>
      </c>
      <c r="CN51" s="407"/>
      <c r="CO51" s="407"/>
      <c r="CP51" s="406">
        <f t="shared" si="350"/>
        <v>25</v>
      </c>
      <c r="CQ51" s="407"/>
      <c r="CR51" s="407"/>
      <c r="CS51" s="406">
        <f t="shared" si="351"/>
        <v>25</v>
      </c>
      <c r="CT51" s="407"/>
      <c r="CU51" s="407"/>
      <c r="CV51" s="406">
        <f t="shared" si="352"/>
        <v>25</v>
      </c>
      <c r="CW51" s="407"/>
      <c r="CX51" s="407"/>
      <c r="CY51" s="406">
        <f t="shared" si="353"/>
        <v>25</v>
      </c>
      <c r="CZ51" s="407"/>
      <c r="DA51" s="407"/>
      <c r="DB51" s="406">
        <f t="shared" si="354"/>
        <v>25</v>
      </c>
      <c r="DC51" s="407"/>
      <c r="DD51" s="407"/>
      <c r="DE51" s="406">
        <f t="shared" si="355"/>
        <v>25</v>
      </c>
      <c r="DF51" s="407"/>
      <c r="DG51" s="407"/>
      <c r="DH51" s="406">
        <f t="shared" si="356"/>
        <v>25</v>
      </c>
      <c r="DI51" s="407"/>
      <c r="DJ51" s="407"/>
      <c r="DK51" s="406">
        <f t="shared" si="357"/>
        <v>25</v>
      </c>
      <c r="DL51" s="407"/>
      <c r="DM51" s="407"/>
      <c r="DN51" s="406">
        <f t="shared" si="358"/>
        <v>25</v>
      </c>
      <c r="DO51" s="407"/>
      <c r="DP51" s="407"/>
      <c r="DQ51" s="406">
        <f t="shared" si="359"/>
        <v>25</v>
      </c>
      <c r="DR51" s="407"/>
      <c r="DS51" s="407"/>
      <c r="DT51" s="406">
        <f t="shared" si="360"/>
        <v>25</v>
      </c>
      <c r="DU51" s="407"/>
      <c r="DV51" s="407"/>
      <c r="DW51" s="406">
        <f t="shared" si="361"/>
        <v>25</v>
      </c>
      <c r="DX51" s="407"/>
      <c r="DY51" s="407"/>
      <c r="DZ51" s="406">
        <f t="shared" si="362"/>
        <v>25</v>
      </c>
      <c r="EA51" s="407"/>
      <c r="EB51" s="407"/>
      <c r="EC51" s="406">
        <f t="shared" si="290"/>
        <v>25</v>
      </c>
      <c r="ED51" s="407"/>
      <c r="EE51" s="407"/>
      <c r="EF51" s="406">
        <f t="shared" si="291"/>
        <v>25</v>
      </c>
      <c r="EG51" s="407"/>
      <c r="EH51" s="407"/>
      <c r="EI51" s="406">
        <f t="shared" si="292"/>
        <v>25</v>
      </c>
      <c r="EJ51" s="407"/>
      <c r="EK51" s="407"/>
      <c r="EL51" s="406">
        <f t="shared" si="293"/>
        <v>25</v>
      </c>
      <c r="EM51" s="407"/>
      <c r="EN51" s="407"/>
      <c r="EO51" s="406">
        <f t="shared" si="294"/>
        <v>25</v>
      </c>
      <c r="EP51" s="407"/>
      <c r="EQ51" s="407"/>
      <c r="ER51" s="406">
        <f t="shared" si="295"/>
        <v>25</v>
      </c>
      <c r="ES51" s="407"/>
      <c r="ET51" s="407"/>
      <c r="EU51" s="406">
        <f t="shared" si="296"/>
        <v>25</v>
      </c>
      <c r="EV51" s="407"/>
      <c r="EW51" s="407">
        <v>2</v>
      </c>
      <c r="EX51" s="406">
        <f t="shared" si="297"/>
        <v>23</v>
      </c>
      <c r="EY51" s="407"/>
      <c r="EZ51" s="407"/>
      <c r="FA51" s="406">
        <f t="shared" si="298"/>
        <v>23</v>
      </c>
      <c r="FB51" s="407"/>
      <c r="FC51" s="407"/>
      <c r="FD51" s="406">
        <f t="shared" si="299"/>
        <v>23</v>
      </c>
      <c r="FE51" s="407"/>
      <c r="FF51" s="407"/>
      <c r="FG51" s="406">
        <f t="shared" si="300"/>
        <v>23</v>
      </c>
      <c r="FH51" s="407"/>
      <c r="FI51" s="407"/>
      <c r="FJ51" s="406">
        <f t="shared" si="301"/>
        <v>23</v>
      </c>
      <c r="FK51" s="407"/>
      <c r="FL51" s="407"/>
      <c r="FM51" s="406">
        <f t="shared" si="302"/>
        <v>23</v>
      </c>
      <c r="FN51" s="407"/>
      <c r="FO51" s="407"/>
      <c r="FP51" s="406">
        <f t="shared" si="303"/>
        <v>23</v>
      </c>
      <c r="FQ51" s="407"/>
      <c r="FR51" s="407"/>
      <c r="FS51" s="406">
        <f t="shared" si="304"/>
        <v>23</v>
      </c>
      <c r="FT51" s="407"/>
      <c r="FU51" s="407"/>
      <c r="FV51" s="406">
        <f t="shared" si="305"/>
        <v>23</v>
      </c>
      <c r="FW51" s="407"/>
      <c r="FX51" s="407"/>
      <c r="FY51" s="406">
        <f t="shared" si="306"/>
        <v>23</v>
      </c>
      <c r="FZ51" s="407"/>
      <c r="GA51" s="407"/>
      <c r="GB51" s="406">
        <f t="shared" si="307"/>
        <v>23</v>
      </c>
      <c r="GC51" s="407"/>
      <c r="GD51" s="407"/>
      <c r="GE51" s="406">
        <f t="shared" si="308"/>
        <v>23</v>
      </c>
      <c r="GF51" s="407"/>
      <c r="GG51" s="407"/>
      <c r="GH51" s="406">
        <f t="shared" si="309"/>
        <v>23</v>
      </c>
      <c r="GI51" s="407"/>
      <c r="GJ51" s="407"/>
      <c r="GK51" s="406">
        <f t="shared" si="310"/>
        <v>23</v>
      </c>
      <c r="GL51" s="407"/>
      <c r="GM51" s="407"/>
      <c r="GN51" s="406">
        <f t="shared" si="311"/>
        <v>23</v>
      </c>
      <c r="GO51" s="407"/>
      <c r="GP51" s="407"/>
      <c r="GQ51" s="406">
        <f t="shared" si="312"/>
        <v>23</v>
      </c>
      <c r="GR51" s="407"/>
      <c r="GS51" s="407"/>
      <c r="GT51" s="406">
        <f t="shared" si="313"/>
        <v>23</v>
      </c>
      <c r="GU51" s="407"/>
      <c r="GV51" s="407">
        <v>23</v>
      </c>
      <c r="GW51" s="406">
        <f t="shared" si="314"/>
        <v>0</v>
      </c>
      <c r="GX51" s="407"/>
      <c r="GY51" s="407"/>
      <c r="GZ51" s="406">
        <f t="shared" si="315"/>
        <v>0</v>
      </c>
      <c r="HA51" s="407"/>
      <c r="HB51" s="407"/>
      <c r="HC51" s="406">
        <f t="shared" si="316"/>
        <v>0</v>
      </c>
      <c r="HD51" s="407"/>
      <c r="HE51" s="407"/>
      <c r="HF51" s="406">
        <f t="shared" si="317"/>
        <v>0</v>
      </c>
      <c r="HG51" s="407"/>
      <c r="HH51" s="407"/>
      <c r="HI51" s="406">
        <f t="shared" si="318"/>
        <v>0</v>
      </c>
      <c r="HJ51" s="407"/>
      <c r="HK51" s="407"/>
      <c r="HL51" s="406">
        <f t="shared" si="319"/>
        <v>0</v>
      </c>
      <c r="HM51" s="407"/>
      <c r="HN51" s="407"/>
      <c r="HO51" s="406">
        <f t="shared" si="220"/>
        <v>0</v>
      </c>
      <c r="HP51" s="407"/>
      <c r="HQ51" s="407"/>
      <c r="HR51" s="406">
        <f t="shared" si="221"/>
        <v>0</v>
      </c>
      <c r="HS51" s="407"/>
      <c r="HT51" s="407"/>
      <c r="HU51" s="406">
        <f t="shared" si="222"/>
        <v>0</v>
      </c>
      <c r="HV51" s="407"/>
      <c r="HW51" s="407"/>
      <c r="HX51" s="406">
        <f t="shared" si="223"/>
        <v>0</v>
      </c>
      <c r="HY51" s="407"/>
      <c r="HZ51" s="407"/>
      <c r="IA51" s="406">
        <f t="shared" si="224"/>
        <v>0</v>
      </c>
      <c r="IB51" s="407"/>
      <c r="IC51" s="407"/>
      <c r="ID51" s="406">
        <f t="shared" si="225"/>
        <v>0</v>
      </c>
      <c r="IE51" s="407"/>
      <c r="IF51" s="407"/>
      <c r="IG51" s="406">
        <f t="shared" si="226"/>
        <v>0</v>
      </c>
      <c r="IH51" s="407"/>
      <c r="II51" s="407"/>
      <c r="IJ51" s="406">
        <f t="shared" si="227"/>
        <v>0</v>
      </c>
      <c r="IK51" s="407"/>
      <c r="IL51" s="407"/>
      <c r="IM51" s="406">
        <f t="shared" si="228"/>
        <v>0</v>
      </c>
      <c r="IN51" s="407"/>
      <c r="IO51" s="407"/>
      <c r="IP51" s="406">
        <f t="shared" si="229"/>
        <v>0</v>
      </c>
      <c r="IQ51" s="407"/>
      <c r="IR51" s="407"/>
      <c r="IS51" s="406">
        <f t="shared" si="230"/>
        <v>0</v>
      </c>
      <c r="IT51" s="407"/>
      <c r="IU51" s="407"/>
      <c r="IV51" s="406">
        <f t="shared" si="231"/>
        <v>0</v>
      </c>
      <c r="IW51" s="407"/>
      <c r="IX51" s="407"/>
      <c r="IY51" s="406">
        <f t="shared" si="232"/>
        <v>0</v>
      </c>
      <c r="IZ51" s="407"/>
      <c r="JA51" s="407"/>
      <c r="JB51" s="406">
        <f t="shared" si="233"/>
        <v>0</v>
      </c>
      <c r="JC51" s="407"/>
      <c r="JD51" s="407"/>
      <c r="JE51" s="406">
        <f t="shared" si="234"/>
        <v>0</v>
      </c>
      <c r="JF51" s="407"/>
      <c r="JG51" s="407"/>
      <c r="JH51" s="406">
        <f t="shared" si="235"/>
        <v>0</v>
      </c>
      <c r="JI51" s="407"/>
      <c r="JJ51" s="407"/>
      <c r="JK51" s="406">
        <f t="shared" si="236"/>
        <v>0</v>
      </c>
      <c r="JL51" s="407"/>
      <c r="JM51" s="407"/>
      <c r="JN51" s="406">
        <f t="shared" si="237"/>
        <v>0</v>
      </c>
      <c r="JO51" s="407"/>
      <c r="JP51" s="407"/>
      <c r="JQ51" s="406">
        <f t="shared" si="238"/>
        <v>0</v>
      </c>
      <c r="JR51" s="407"/>
      <c r="JS51" s="407"/>
      <c r="JT51" s="406">
        <f t="shared" si="239"/>
        <v>0</v>
      </c>
      <c r="JU51" s="407"/>
      <c r="JV51" s="407"/>
      <c r="JW51" s="406">
        <f t="shared" si="91"/>
        <v>0</v>
      </c>
      <c r="JX51" s="407">
        <v>47.24</v>
      </c>
      <c r="JY51" s="407"/>
      <c r="JZ51" s="406">
        <f t="shared" si="92"/>
        <v>47.24</v>
      </c>
      <c r="KA51" s="407"/>
      <c r="KB51" s="407">
        <v>4</v>
      </c>
      <c r="KC51" s="406">
        <f t="shared" si="93"/>
        <v>43.24</v>
      </c>
      <c r="KD51" s="407"/>
      <c r="KE51" s="407">
        <v>5</v>
      </c>
      <c r="KF51" s="406">
        <f t="shared" si="94"/>
        <v>38.24</v>
      </c>
      <c r="KG51" s="407"/>
      <c r="KH51" s="407"/>
      <c r="KI51" s="406">
        <f t="shared" si="95"/>
        <v>38.24</v>
      </c>
      <c r="KJ51" s="407"/>
      <c r="KK51" s="407">
        <v>5</v>
      </c>
      <c r="KL51" s="406">
        <f t="shared" si="96"/>
        <v>33.24</v>
      </c>
      <c r="KM51" s="407"/>
      <c r="KN51" s="407">
        <v>5</v>
      </c>
      <c r="KO51" s="406">
        <f t="shared" si="97"/>
        <v>28.240000000000002</v>
      </c>
      <c r="KP51" s="407"/>
      <c r="KQ51" s="407">
        <v>10</v>
      </c>
      <c r="KR51" s="406">
        <f t="shared" si="98"/>
        <v>18.240000000000002</v>
      </c>
      <c r="KS51" s="407"/>
      <c r="KT51" s="407">
        <v>7</v>
      </c>
      <c r="KU51" s="406">
        <f t="shared" si="99"/>
        <v>11.240000000000002</v>
      </c>
      <c r="KV51" s="407"/>
      <c r="KW51" s="407"/>
      <c r="KX51" s="408">
        <f t="shared" si="100"/>
        <v>11.240000000000002</v>
      </c>
      <c r="KY51" s="409"/>
      <c r="KZ51" s="409"/>
      <c r="LA51" s="408">
        <f t="shared" si="101"/>
        <v>11.240000000000002</v>
      </c>
      <c r="LB51" s="409"/>
      <c r="LC51" s="409">
        <v>2</v>
      </c>
      <c r="LD51" s="408">
        <f t="shared" si="102"/>
        <v>9.240000000000002</v>
      </c>
      <c r="LE51" s="409"/>
      <c r="LF51" s="409">
        <v>5</v>
      </c>
      <c r="LG51" s="408">
        <f t="shared" si="103"/>
        <v>4.240000000000002</v>
      </c>
      <c r="LH51" s="409"/>
      <c r="LI51" s="409"/>
      <c r="LJ51" s="408">
        <f t="shared" si="105"/>
        <v>4.240000000000002</v>
      </c>
      <c r="LK51" s="409"/>
      <c r="LL51" s="409"/>
      <c r="LM51" s="408">
        <f t="shared" si="106"/>
        <v>4.240000000000002</v>
      </c>
      <c r="LN51" s="409"/>
      <c r="LO51" s="409"/>
      <c r="LP51" s="408">
        <f t="shared" si="107"/>
        <v>4.240000000000002</v>
      </c>
      <c r="LQ51" s="409"/>
      <c r="LR51" s="409">
        <v>4.24</v>
      </c>
      <c r="LS51" s="408">
        <f t="shared" si="108"/>
        <v>0</v>
      </c>
      <c r="LT51" s="409"/>
      <c r="LU51" s="409"/>
      <c r="LV51" s="408">
        <f t="shared" si="109"/>
        <v>0</v>
      </c>
      <c r="LW51" s="409"/>
      <c r="LX51" s="409"/>
      <c r="LY51" s="408">
        <f t="shared" si="110"/>
        <v>0</v>
      </c>
      <c r="LZ51" s="409"/>
      <c r="MA51" s="409"/>
      <c r="MB51" s="408">
        <f t="shared" si="111"/>
        <v>0</v>
      </c>
      <c r="MC51" s="409"/>
      <c r="MD51" s="409"/>
      <c r="ME51" s="408">
        <f t="shared" si="112"/>
        <v>0</v>
      </c>
      <c r="MF51" s="409"/>
      <c r="MG51" s="409"/>
      <c r="MH51" s="408">
        <f t="shared" si="113"/>
        <v>0</v>
      </c>
      <c r="MI51" s="409"/>
      <c r="MJ51" s="409"/>
      <c r="MK51" s="408">
        <f t="shared" si="114"/>
        <v>0</v>
      </c>
      <c r="ML51" s="409"/>
      <c r="MM51" s="409"/>
      <c r="MN51" s="408">
        <f t="shared" si="115"/>
        <v>0</v>
      </c>
      <c r="MO51" s="409"/>
      <c r="MP51" s="409"/>
      <c r="MQ51" s="408">
        <f t="shared" si="116"/>
        <v>0</v>
      </c>
      <c r="MR51" s="409"/>
      <c r="MS51" s="409"/>
      <c r="MT51" s="408">
        <f t="shared" si="117"/>
        <v>0</v>
      </c>
      <c r="MU51" s="409"/>
      <c r="MV51" s="409"/>
      <c r="MW51" s="408">
        <f t="shared" si="118"/>
        <v>0</v>
      </c>
      <c r="MX51" s="409"/>
      <c r="MY51" s="409"/>
      <c r="MZ51" s="408">
        <f t="shared" si="119"/>
        <v>0</v>
      </c>
      <c r="NA51" s="409"/>
      <c r="NB51" s="409"/>
      <c r="NC51" s="408">
        <f t="shared" si="120"/>
        <v>0</v>
      </c>
      <c r="ND51" s="409"/>
      <c r="NE51" s="409"/>
      <c r="NF51" s="408">
        <f t="shared" si="121"/>
        <v>0</v>
      </c>
      <c r="NG51" s="409"/>
      <c r="NH51" s="409"/>
      <c r="NI51" s="408">
        <f t="shared" si="122"/>
        <v>0</v>
      </c>
      <c r="NJ51" s="409"/>
      <c r="NK51" s="409"/>
      <c r="NL51" s="410">
        <f t="shared" si="123"/>
        <v>0</v>
      </c>
      <c r="NM51" s="409"/>
      <c r="NN51" s="409"/>
      <c r="NO51" s="408">
        <f t="shared" si="124"/>
        <v>0</v>
      </c>
      <c r="NP51" s="409"/>
      <c r="NQ51" s="409"/>
      <c r="NR51" s="408">
        <f t="shared" si="125"/>
        <v>0</v>
      </c>
      <c r="NS51" s="409"/>
      <c r="NT51" s="409"/>
      <c r="NU51" s="408">
        <f t="shared" si="126"/>
        <v>0</v>
      </c>
      <c r="NV51" s="409"/>
      <c r="NW51" s="409"/>
      <c r="NX51" s="408">
        <f t="shared" si="127"/>
        <v>0</v>
      </c>
      <c r="NY51" s="409"/>
      <c r="NZ51" s="409"/>
      <c r="OA51" s="408">
        <f t="shared" si="128"/>
        <v>0</v>
      </c>
      <c r="OB51" s="409"/>
      <c r="OC51" s="409"/>
      <c r="OD51" s="408">
        <f t="shared" si="129"/>
        <v>0</v>
      </c>
      <c r="OE51" s="409"/>
      <c r="OF51" s="409"/>
      <c r="OG51" s="408">
        <f t="shared" si="130"/>
        <v>0</v>
      </c>
      <c r="OH51" s="409"/>
      <c r="OI51" s="409"/>
      <c r="OJ51" s="408">
        <f t="shared" si="131"/>
        <v>0</v>
      </c>
      <c r="OK51" s="409"/>
      <c r="OL51" s="409"/>
      <c r="OM51" s="408">
        <f t="shared" si="132"/>
        <v>0</v>
      </c>
      <c r="ON51" s="409"/>
      <c r="OO51" s="409"/>
      <c r="OP51" s="408">
        <f t="shared" si="133"/>
        <v>0</v>
      </c>
      <c r="OQ51" s="409"/>
      <c r="OR51" s="409"/>
      <c r="OS51" s="408">
        <f t="shared" si="134"/>
        <v>0</v>
      </c>
      <c r="OT51" s="409"/>
      <c r="OU51" s="409"/>
      <c r="OV51" s="408">
        <f t="shared" si="135"/>
        <v>0</v>
      </c>
      <c r="OW51" s="409"/>
      <c r="OX51" s="409"/>
      <c r="OY51" s="408">
        <f t="shared" si="136"/>
        <v>0</v>
      </c>
      <c r="OZ51" s="409"/>
      <c r="PA51" s="409"/>
      <c r="PB51" s="408">
        <f t="shared" si="137"/>
        <v>0</v>
      </c>
      <c r="PC51" s="409"/>
      <c r="PD51" s="409"/>
      <c r="PE51" s="408">
        <f t="shared" si="138"/>
        <v>0</v>
      </c>
      <c r="PF51" s="409"/>
      <c r="PG51" s="409"/>
      <c r="PH51" s="408">
        <f t="shared" si="139"/>
        <v>0</v>
      </c>
      <c r="PI51" s="409"/>
      <c r="PJ51" s="409"/>
      <c r="PK51" s="408">
        <f t="shared" si="140"/>
        <v>0</v>
      </c>
      <c r="PL51" s="409"/>
      <c r="PM51" s="409"/>
      <c r="PN51" s="408">
        <f t="shared" si="141"/>
        <v>0</v>
      </c>
      <c r="PO51" s="409"/>
      <c r="PP51" s="409"/>
      <c r="PQ51" s="408">
        <f t="shared" si="142"/>
        <v>0</v>
      </c>
      <c r="PR51" s="409"/>
      <c r="PS51" s="409"/>
      <c r="PT51" s="408">
        <f t="shared" si="143"/>
        <v>0</v>
      </c>
      <c r="PU51" s="409"/>
      <c r="PV51" s="409"/>
      <c r="PW51" s="408">
        <f t="shared" si="144"/>
        <v>0</v>
      </c>
      <c r="PX51" s="409"/>
      <c r="PY51" s="409"/>
      <c r="PZ51" s="408">
        <f t="shared" si="145"/>
        <v>0</v>
      </c>
      <c r="QA51" s="409"/>
      <c r="QB51" s="409"/>
      <c r="QC51" s="408">
        <f t="shared" si="146"/>
        <v>0</v>
      </c>
      <c r="QD51" s="409"/>
      <c r="QE51" s="409"/>
      <c r="QF51" s="408">
        <f t="shared" si="147"/>
        <v>0</v>
      </c>
      <c r="QG51" s="409"/>
      <c r="QH51" s="409"/>
      <c r="QI51" s="408">
        <f t="shared" si="148"/>
        <v>0</v>
      </c>
      <c r="QJ51" s="411">
        <f t="shared" si="149"/>
        <v>2</v>
      </c>
      <c r="QK51" s="412">
        <f t="shared" si="150"/>
        <v>7.407407407407407E-2</v>
      </c>
      <c r="QL51" s="402"/>
      <c r="QM51" s="411">
        <f t="shared" si="151"/>
        <v>23</v>
      </c>
      <c r="QN51" s="412">
        <f t="shared" si="152"/>
        <v>0.88461538461538458</v>
      </c>
      <c r="QO51" s="391"/>
      <c r="QP51" s="411">
        <f t="shared" si="153"/>
        <v>47.24</v>
      </c>
      <c r="QQ51" s="412">
        <f t="shared" si="154"/>
        <v>1.6871428571428573</v>
      </c>
      <c r="QR51" s="391"/>
      <c r="QS51" s="411">
        <f t="shared" si="155"/>
        <v>72.240000000000009</v>
      </c>
      <c r="QT51" s="412">
        <f t="shared" si="156"/>
        <v>0.89185185185185201</v>
      </c>
    </row>
    <row r="52" spans="1:462" s="385" customFormat="1" hidden="1" x14ac:dyDescent="0.25">
      <c r="A52" s="403">
        <v>48</v>
      </c>
      <c r="B52" s="404" t="s">
        <v>487</v>
      </c>
      <c r="C52" s="405" t="s">
        <v>115</v>
      </c>
      <c r="D52" s="406">
        <v>87</v>
      </c>
      <c r="E52" s="407"/>
      <c r="F52" s="407"/>
      <c r="G52" s="406">
        <f t="shared" si="321"/>
        <v>87</v>
      </c>
      <c r="H52" s="407"/>
      <c r="I52" s="407"/>
      <c r="J52" s="406">
        <f t="shared" si="322"/>
        <v>87</v>
      </c>
      <c r="K52" s="407"/>
      <c r="L52" s="407"/>
      <c r="M52" s="406">
        <f t="shared" si="323"/>
        <v>87</v>
      </c>
      <c r="N52" s="407"/>
      <c r="O52" s="407"/>
      <c r="P52" s="406">
        <f t="shared" si="324"/>
        <v>87</v>
      </c>
      <c r="Q52" s="407"/>
      <c r="R52" s="407"/>
      <c r="S52" s="406">
        <f t="shared" si="325"/>
        <v>87</v>
      </c>
      <c r="T52" s="407"/>
      <c r="U52" s="407"/>
      <c r="V52" s="406">
        <f t="shared" si="326"/>
        <v>87</v>
      </c>
      <c r="W52" s="407"/>
      <c r="X52" s="407"/>
      <c r="Y52" s="406">
        <f t="shared" si="327"/>
        <v>87</v>
      </c>
      <c r="Z52" s="407"/>
      <c r="AA52" s="407"/>
      <c r="AB52" s="406">
        <f t="shared" si="328"/>
        <v>87</v>
      </c>
      <c r="AC52" s="407"/>
      <c r="AD52" s="407"/>
      <c r="AE52" s="406">
        <f t="shared" si="329"/>
        <v>87</v>
      </c>
      <c r="AF52" s="407"/>
      <c r="AG52" s="407"/>
      <c r="AH52" s="406">
        <f t="shared" si="330"/>
        <v>87</v>
      </c>
      <c r="AI52" s="407"/>
      <c r="AJ52" s="407"/>
      <c r="AK52" s="406">
        <f t="shared" si="331"/>
        <v>87</v>
      </c>
      <c r="AL52" s="407"/>
      <c r="AM52" s="407"/>
      <c r="AN52" s="406">
        <f t="shared" si="332"/>
        <v>87</v>
      </c>
      <c r="AO52" s="407"/>
      <c r="AP52" s="407"/>
      <c r="AQ52" s="406">
        <f t="shared" si="333"/>
        <v>87</v>
      </c>
      <c r="AR52" s="407"/>
      <c r="AS52" s="407">
        <v>68</v>
      </c>
      <c r="AT52" s="406">
        <f t="shared" si="334"/>
        <v>19</v>
      </c>
      <c r="AU52" s="407"/>
      <c r="AV52" s="407"/>
      <c r="AW52" s="406">
        <f t="shared" si="335"/>
        <v>19</v>
      </c>
      <c r="AX52" s="407"/>
      <c r="AY52" s="407"/>
      <c r="AZ52" s="406">
        <f t="shared" si="336"/>
        <v>19</v>
      </c>
      <c r="BA52" s="407"/>
      <c r="BB52" s="407"/>
      <c r="BC52" s="406">
        <f t="shared" si="337"/>
        <v>19</v>
      </c>
      <c r="BD52" s="407"/>
      <c r="BE52" s="407"/>
      <c r="BF52" s="406">
        <f t="shared" si="338"/>
        <v>19</v>
      </c>
      <c r="BG52" s="407"/>
      <c r="BH52" s="407"/>
      <c r="BI52" s="406">
        <f t="shared" si="339"/>
        <v>19</v>
      </c>
      <c r="BJ52" s="407"/>
      <c r="BK52" s="407"/>
      <c r="BL52" s="406">
        <f t="shared" si="340"/>
        <v>19</v>
      </c>
      <c r="BM52" s="407"/>
      <c r="BN52" s="407"/>
      <c r="BO52" s="406">
        <f t="shared" si="341"/>
        <v>19</v>
      </c>
      <c r="BP52" s="407"/>
      <c r="BQ52" s="407"/>
      <c r="BR52" s="406">
        <f t="shared" si="342"/>
        <v>19</v>
      </c>
      <c r="BS52" s="407"/>
      <c r="BT52" s="407"/>
      <c r="BU52" s="406">
        <f t="shared" si="343"/>
        <v>19</v>
      </c>
      <c r="BV52" s="407"/>
      <c r="BW52" s="407"/>
      <c r="BX52" s="406">
        <f t="shared" si="344"/>
        <v>19</v>
      </c>
      <c r="BY52" s="407"/>
      <c r="BZ52" s="407"/>
      <c r="CA52" s="406">
        <f t="shared" si="345"/>
        <v>19</v>
      </c>
      <c r="CB52" s="407"/>
      <c r="CC52" s="407"/>
      <c r="CD52" s="406">
        <f t="shared" si="346"/>
        <v>19</v>
      </c>
      <c r="CE52" s="407"/>
      <c r="CF52" s="407"/>
      <c r="CG52" s="406">
        <f t="shared" si="347"/>
        <v>19</v>
      </c>
      <c r="CH52" s="407"/>
      <c r="CI52" s="407"/>
      <c r="CJ52" s="406">
        <f t="shared" si="348"/>
        <v>19</v>
      </c>
      <c r="CK52" s="407"/>
      <c r="CL52" s="407"/>
      <c r="CM52" s="406">
        <f t="shared" si="349"/>
        <v>19</v>
      </c>
      <c r="CN52" s="407"/>
      <c r="CO52" s="407"/>
      <c r="CP52" s="406">
        <f t="shared" si="350"/>
        <v>19</v>
      </c>
      <c r="CQ52" s="407"/>
      <c r="CR52" s="407"/>
      <c r="CS52" s="406">
        <f t="shared" si="351"/>
        <v>19</v>
      </c>
      <c r="CT52" s="407"/>
      <c r="CU52" s="407"/>
      <c r="CV52" s="406">
        <f t="shared" si="352"/>
        <v>19</v>
      </c>
      <c r="CW52" s="407"/>
      <c r="CX52" s="407"/>
      <c r="CY52" s="406">
        <f t="shared" si="353"/>
        <v>19</v>
      </c>
      <c r="CZ52" s="407"/>
      <c r="DA52" s="407"/>
      <c r="DB52" s="406">
        <f t="shared" si="354"/>
        <v>19</v>
      </c>
      <c r="DC52" s="407"/>
      <c r="DD52" s="407"/>
      <c r="DE52" s="406">
        <f t="shared" si="355"/>
        <v>19</v>
      </c>
      <c r="DF52" s="407"/>
      <c r="DG52" s="407"/>
      <c r="DH52" s="406">
        <f t="shared" si="356"/>
        <v>19</v>
      </c>
      <c r="DI52" s="407"/>
      <c r="DJ52" s="407"/>
      <c r="DK52" s="406">
        <f t="shared" si="357"/>
        <v>19</v>
      </c>
      <c r="DL52" s="407"/>
      <c r="DM52" s="407">
        <v>3</v>
      </c>
      <c r="DN52" s="406">
        <f t="shared" si="358"/>
        <v>16</v>
      </c>
      <c r="DO52" s="407"/>
      <c r="DP52" s="407"/>
      <c r="DQ52" s="406">
        <f t="shared" si="359"/>
        <v>16</v>
      </c>
      <c r="DR52" s="407"/>
      <c r="DS52" s="407">
        <v>2</v>
      </c>
      <c r="DT52" s="406">
        <f t="shared" si="360"/>
        <v>14</v>
      </c>
      <c r="DU52" s="407"/>
      <c r="DV52" s="407"/>
      <c r="DW52" s="406">
        <f t="shared" si="361"/>
        <v>14</v>
      </c>
      <c r="DX52" s="407"/>
      <c r="DY52" s="407"/>
      <c r="DZ52" s="406">
        <f t="shared" si="362"/>
        <v>14</v>
      </c>
      <c r="EA52" s="407"/>
      <c r="EB52" s="407"/>
      <c r="EC52" s="406">
        <f t="shared" si="290"/>
        <v>14</v>
      </c>
      <c r="ED52" s="407"/>
      <c r="EE52" s="407"/>
      <c r="EF52" s="406">
        <f t="shared" si="291"/>
        <v>14</v>
      </c>
      <c r="EG52" s="407"/>
      <c r="EH52" s="407"/>
      <c r="EI52" s="406">
        <f t="shared" si="292"/>
        <v>14</v>
      </c>
      <c r="EJ52" s="407"/>
      <c r="EK52" s="407"/>
      <c r="EL52" s="406">
        <f t="shared" si="293"/>
        <v>14</v>
      </c>
      <c r="EM52" s="407"/>
      <c r="EN52" s="407"/>
      <c r="EO52" s="406">
        <f t="shared" si="294"/>
        <v>14</v>
      </c>
      <c r="EP52" s="407"/>
      <c r="EQ52" s="407"/>
      <c r="ER52" s="406">
        <f t="shared" si="295"/>
        <v>14</v>
      </c>
      <c r="ES52" s="407"/>
      <c r="ET52" s="407"/>
      <c r="EU52" s="406">
        <f t="shared" si="296"/>
        <v>14</v>
      </c>
      <c r="EV52" s="407"/>
      <c r="EW52" s="407"/>
      <c r="EX52" s="406">
        <f t="shared" si="297"/>
        <v>14</v>
      </c>
      <c r="EY52" s="407"/>
      <c r="EZ52" s="407"/>
      <c r="FA52" s="406">
        <f t="shared" si="298"/>
        <v>14</v>
      </c>
      <c r="FB52" s="407"/>
      <c r="FC52" s="407"/>
      <c r="FD52" s="406">
        <f t="shared" si="299"/>
        <v>14</v>
      </c>
      <c r="FE52" s="407"/>
      <c r="FF52" s="407"/>
      <c r="FG52" s="406">
        <f t="shared" si="300"/>
        <v>14</v>
      </c>
      <c r="FH52" s="407"/>
      <c r="FI52" s="407"/>
      <c r="FJ52" s="406">
        <f t="shared" si="301"/>
        <v>14</v>
      </c>
      <c r="FK52" s="407"/>
      <c r="FL52" s="407"/>
      <c r="FM52" s="406">
        <f t="shared" si="302"/>
        <v>14</v>
      </c>
      <c r="FN52" s="407"/>
      <c r="FO52" s="407"/>
      <c r="FP52" s="406">
        <f t="shared" si="303"/>
        <v>14</v>
      </c>
      <c r="FQ52" s="407"/>
      <c r="FR52" s="407"/>
      <c r="FS52" s="406">
        <f t="shared" si="304"/>
        <v>14</v>
      </c>
      <c r="FT52" s="407"/>
      <c r="FU52" s="407"/>
      <c r="FV52" s="406">
        <f t="shared" si="305"/>
        <v>14</v>
      </c>
      <c r="FW52" s="407"/>
      <c r="FX52" s="407"/>
      <c r="FY52" s="406">
        <f t="shared" si="306"/>
        <v>14</v>
      </c>
      <c r="FZ52" s="407"/>
      <c r="GA52" s="407"/>
      <c r="GB52" s="406">
        <f t="shared" si="307"/>
        <v>14</v>
      </c>
      <c r="GC52" s="407"/>
      <c r="GD52" s="407"/>
      <c r="GE52" s="406">
        <f t="shared" si="308"/>
        <v>14</v>
      </c>
      <c r="GF52" s="407"/>
      <c r="GG52" s="407"/>
      <c r="GH52" s="406">
        <f t="shared" si="309"/>
        <v>14</v>
      </c>
      <c r="GI52" s="407"/>
      <c r="GJ52" s="407"/>
      <c r="GK52" s="406">
        <f t="shared" si="310"/>
        <v>14</v>
      </c>
      <c r="GL52" s="407"/>
      <c r="GM52" s="407"/>
      <c r="GN52" s="406">
        <f t="shared" si="311"/>
        <v>14</v>
      </c>
      <c r="GO52" s="407"/>
      <c r="GP52" s="407"/>
      <c r="GQ52" s="406">
        <f t="shared" si="312"/>
        <v>14</v>
      </c>
      <c r="GR52" s="407"/>
      <c r="GS52" s="407"/>
      <c r="GT52" s="406">
        <f t="shared" si="313"/>
        <v>14</v>
      </c>
      <c r="GU52" s="407"/>
      <c r="GV52" s="407">
        <v>14</v>
      </c>
      <c r="GW52" s="406">
        <f t="shared" si="314"/>
        <v>0</v>
      </c>
      <c r="GX52" s="407"/>
      <c r="GY52" s="407"/>
      <c r="GZ52" s="406">
        <f t="shared" si="315"/>
        <v>0</v>
      </c>
      <c r="HA52" s="407"/>
      <c r="HB52" s="407"/>
      <c r="HC52" s="406">
        <f t="shared" si="316"/>
        <v>0</v>
      </c>
      <c r="HD52" s="407"/>
      <c r="HE52" s="407"/>
      <c r="HF52" s="406">
        <f t="shared" si="317"/>
        <v>0</v>
      </c>
      <c r="HG52" s="407"/>
      <c r="HH52" s="407"/>
      <c r="HI52" s="406">
        <f t="shared" si="318"/>
        <v>0</v>
      </c>
      <c r="HJ52" s="407"/>
      <c r="HK52" s="407"/>
      <c r="HL52" s="406">
        <f t="shared" si="319"/>
        <v>0</v>
      </c>
      <c r="HM52" s="407">
        <v>2</v>
      </c>
      <c r="HN52" s="407"/>
      <c r="HO52" s="406">
        <f t="shared" si="220"/>
        <v>2</v>
      </c>
      <c r="HP52" s="407"/>
      <c r="HQ52" s="407">
        <v>1</v>
      </c>
      <c r="HR52" s="406">
        <f t="shared" si="221"/>
        <v>1</v>
      </c>
      <c r="HS52" s="407"/>
      <c r="HT52" s="407"/>
      <c r="HU52" s="406">
        <f t="shared" si="222"/>
        <v>1</v>
      </c>
      <c r="HV52" s="407"/>
      <c r="HW52" s="407"/>
      <c r="HX52" s="406">
        <f t="shared" si="223"/>
        <v>1</v>
      </c>
      <c r="HY52" s="407"/>
      <c r="HZ52" s="407"/>
      <c r="IA52" s="406">
        <f t="shared" si="224"/>
        <v>1</v>
      </c>
      <c r="IB52" s="407"/>
      <c r="IC52" s="407"/>
      <c r="ID52" s="406">
        <f t="shared" si="225"/>
        <v>1</v>
      </c>
      <c r="IE52" s="407"/>
      <c r="IF52" s="407"/>
      <c r="IG52" s="406">
        <f t="shared" si="226"/>
        <v>1</v>
      </c>
      <c r="IH52" s="407"/>
      <c r="II52" s="407"/>
      <c r="IJ52" s="406">
        <f t="shared" si="227"/>
        <v>1</v>
      </c>
      <c r="IK52" s="407"/>
      <c r="IL52" s="407"/>
      <c r="IM52" s="406">
        <f t="shared" si="228"/>
        <v>1</v>
      </c>
      <c r="IN52" s="407"/>
      <c r="IO52" s="407"/>
      <c r="IP52" s="406">
        <f t="shared" si="229"/>
        <v>1</v>
      </c>
      <c r="IQ52" s="407"/>
      <c r="IR52" s="407"/>
      <c r="IS52" s="406">
        <f t="shared" si="230"/>
        <v>1</v>
      </c>
      <c r="IT52" s="407"/>
      <c r="IU52" s="407"/>
      <c r="IV52" s="406">
        <f t="shared" si="231"/>
        <v>1</v>
      </c>
      <c r="IW52" s="407"/>
      <c r="IX52" s="407"/>
      <c r="IY52" s="406">
        <f t="shared" si="232"/>
        <v>1</v>
      </c>
      <c r="IZ52" s="407"/>
      <c r="JA52" s="407"/>
      <c r="JB52" s="406">
        <f t="shared" si="233"/>
        <v>1</v>
      </c>
      <c r="JC52" s="407"/>
      <c r="JD52" s="407"/>
      <c r="JE52" s="406">
        <f t="shared" si="234"/>
        <v>1</v>
      </c>
      <c r="JF52" s="407"/>
      <c r="JG52" s="407"/>
      <c r="JH52" s="406">
        <f t="shared" si="235"/>
        <v>1</v>
      </c>
      <c r="JI52" s="407"/>
      <c r="JJ52" s="407"/>
      <c r="JK52" s="406">
        <f t="shared" si="236"/>
        <v>1</v>
      </c>
      <c r="JL52" s="407"/>
      <c r="JM52" s="407">
        <v>1</v>
      </c>
      <c r="JN52" s="406">
        <f t="shared" si="237"/>
        <v>0</v>
      </c>
      <c r="JO52" s="407"/>
      <c r="JP52" s="407"/>
      <c r="JQ52" s="406">
        <f t="shared" si="238"/>
        <v>0</v>
      </c>
      <c r="JR52" s="407"/>
      <c r="JS52" s="407"/>
      <c r="JT52" s="406">
        <f t="shared" si="239"/>
        <v>0</v>
      </c>
      <c r="JU52" s="407"/>
      <c r="JV52" s="407"/>
      <c r="JW52" s="406">
        <f t="shared" si="91"/>
        <v>0</v>
      </c>
      <c r="JX52" s="407">
        <v>24</v>
      </c>
      <c r="JY52" s="407"/>
      <c r="JZ52" s="406">
        <f t="shared" si="92"/>
        <v>24</v>
      </c>
      <c r="KA52" s="407"/>
      <c r="KB52" s="407">
        <v>4</v>
      </c>
      <c r="KC52" s="406">
        <f t="shared" si="93"/>
        <v>20</v>
      </c>
      <c r="KD52" s="407"/>
      <c r="KE52" s="407"/>
      <c r="KF52" s="406">
        <f t="shared" si="94"/>
        <v>20</v>
      </c>
      <c r="KG52" s="407"/>
      <c r="KH52" s="407"/>
      <c r="KI52" s="406">
        <f t="shared" si="95"/>
        <v>20</v>
      </c>
      <c r="KJ52" s="407"/>
      <c r="KK52" s="407">
        <v>4</v>
      </c>
      <c r="KL52" s="406">
        <f t="shared" si="96"/>
        <v>16</v>
      </c>
      <c r="KM52" s="407"/>
      <c r="KN52" s="407"/>
      <c r="KO52" s="406">
        <f t="shared" si="97"/>
        <v>16</v>
      </c>
      <c r="KP52" s="407"/>
      <c r="KQ52" s="407">
        <v>4</v>
      </c>
      <c r="KR52" s="406">
        <f t="shared" si="98"/>
        <v>12</v>
      </c>
      <c r="KS52" s="407"/>
      <c r="KT52" s="407">
        <v>3</v>
      </c>
      <c r="KU52" s="406">
        <f t="shared" si="99"/>
        <v>9</v>
      </c>
      <c r="KV52" s="407"/>
      <c r="KW52" s="407"/>
      <c r="KX52" s="408">
        <f t="shared" si="100"/>
        <v>9</v>
      </c>
      <c r="KY52" s="409"/>
      <c r="KZ52" s="409"/>
      <c r="LA52" s="408">
        <f t="shared" si="101"/>
        <v>9</v>
      </c>
      <c r="LB52" s="409"/>
      <c r="LC52" s="409"/>
      <c r="LD52" s="408">
        <f t="shared" si="102"/>
        <v>9</v>
      </c>
      <c r="LE52" s="409"/>
      <c r="LF52" s="409"/>
      <c r="LG52" s="408">
        <f t="shared" si="103"/>
        <v>9</v>
      </c>
      <c r="LH52" s="409"/>
      <c r="LI52" s="409"/>
      <c r="LJ52" s="408">
        <f t="shared" si="105"/>
        <v>9</v>
      </c>
      <c r="LK52" s="409"/>
      <c r="LL52" s="409">
        <v>3</v>
      </c>
      <c r="LM52" s="408">
        <f t="shared" si="106"/>
        <v>6</v>
      </c>
      <c r="LN52" s="409"/>
      <c r="LO52" s="409"/>
      <c r="LP52" s="408">
        <f t="shared" si="107"/>
        <v>6</v>
      </c>
      <c r="LQ52" s="409"/>
      <c r="LR52" s="409"/>
      <c r="LS52" s="408">
        <f t="shared" si="108"/>
        <v>6</v>
      </c>
      <c r="LT52" s="409"/>
      <c r="LU52" s="409"/>
      <c r="LV52" s="408">
        <f t="shared" si="109"/>
        <v>6</v>
      </c>
      <c r="LW52" s="409"/>
      <c r="LX52" s="409"/>
      <c r="LY52" s="408">
        <f t="shared" si="110"/>
        <v>6</v>
      </c>
      <c r="LZ52" s="409"/>
      <c r="MA52" s="409"/>
      <c r="MB52" s="408">
        <f t="shared" si="111"/>
        <v>6</v>
      </c>
      <c r="MC52" s="409"/>
      <c r="MD52" s="409"/>
      <c r="ME52" s="408">
        <f t="shared" si="112"/>
        <v>6</v>
      </c>
      <c r="MF52" s="409"/>
      <c r="MG52" s="409"/>
      <c r="MH52" s="408">
        <f t="shared" si="113"/>
        <v>6</v>
      </c>
      <c r="MI52" s="409"/>
      <c r="MJ52" s="409"/>
      <c r="MK52" s="408">
        <f t="shared" si="114"/>
        <v>6</v>
      </c>
      <c r="ML52" s="409"/>
      <c r="MM52" s="409"/>
      <c r="MN52" s="408">
        <f t="shared" si="115"/>
        <v>6</v>
      </c>
      <c r="MO52" s="409"/>
      <c r="MP52" s="409"/>
      <c r="MQ52" s="408">
        <f t="shared" si="116"/>
        <v>6</v>
      </c>
      <c r="MR52" s="409"/>
      <c r="MS52" s="409"/>
      <c r="MT52" s="408">
        <f t="shared" si="117"/>
        <v>6</v>
      </c>
      <c r="MU52" s="409"/>
      <c r="MV52" s="409"/>
      <c r="MW52" s="408">
        <f t="shared" si="118"/>
        <v>6</v>
      </c>
      <c r="MX52" s="409"/>
      <c r="MY52" s="409"/>
      <c r="MZ52" s="408">
        <f t="shared" si="119"/>
        <v>6</v>
      </c>
      <c r="NA52" s="409"/>
      <c r="NB52" s="409"/>
      <c r="NC52" s="408">
        <f t="shared" si="120"/>
        <v>6</v>
      </c>
      <c r="ND52" s="409"/>
      <c r="NE52" s="409"/>
      <c r="NF52" s="408">
        <f t="shared" si="121"/>
        <v>6</v>
      </c>
      <c r="NG52" s="409"/>
      <c r="NH52" s="409"/>
      <c r="NI52" s="408">
        <f t="shared" si="122"/>
        <v>6</v>
      </c>
      <c r="NJ52" s="409"/>
      <c r="NK52" s="409"/>
      <c r="NL52" s="410">
        <f t="shared" si="123"/>
        <v>6</v>
      </c>
      <c r="NM52" s="409"/>
      <c r="NN52" s="409"/>
      <c r="NO52" s="408">
        <f t="shared" si="124"/>
        <v>6</v>
      </c>
      <c r="NP52" s="409"/>
      <c r="NQ52" s="409"/>
      <c r="NR52" s="408">
        <f t="shared" si="125"/>
        <v>6</v>
      </c>
      <c r="NS52" s="409"/>
      <c r="NT52" s="409"/>
      <c r="NU52" s="408">
        <f t="shared" si="126"/>
        <v>6</v>
      </c>
      <c r="NV52" s="409"/>
      <c r="NW52" s="409"/>
      <c r="NX52" s="408">
        <f t="shared" si="127"/>
        <v>6</v>
      </c>
      <c r="NY52" s="409"/>
      <c r="NZ52" s="409"/>
      <c r="OA52" s="408">
        <f t="shared" si="128"/>
        <v>6</v>
      </c>
      <c r="OB52" s="409"/>
      <c r="OC52" s="409"/>
      <c r="OD52" s="408">
        <f t="shared" si="129"/>
        <v>6</v>
      </c>
      <c r="OE52" s="409"/>
      <c r="OF52" s="409"/>
      <c r="OG52" s="408">
        <f t="shared" si="130"/>
        <v>6</v>
      </c>
      <c r="OH52" s="409"/>
      <c r="OI52" s="409"/>
      <c r="OJ52" s="408">
        <f t="shared" si="131"/>
        <v>6</v>
      </c>
      <c r="OK52" s="409"/>
      <c r="OL52" s="409"/>
      <c r="OM52" s="408">
        <f t="shared" si="132"/>
        <v>6</v>
      </c>
      <c r="ON52" s="409"/>
      <c r="OO52" s="409"/>
      <c r="OP52" s="408">
        <f t="shared" si="133"/>
        <v>6</v>
      </c>
      <c r="OQ52" s="409"/>
      <c r="OR52" s="409"/>
      <c r="OS52" s="408">
        <f t="shared" si="134"/>
        <v>6</v>
      </c>
      <c r="OT52" s="409"/>
      <c r="OU52" s="409"/>
      <c r="OV52" s="408">
        <f t="shared" si="135"/>
        <v>6</v>
      </c>
      <c r="OW52" s="409"/>
      <c r="OX52" s="409"/>
      <c r="OY52" s="408">
        <f t="shared" si="136"/>
        <v>6</v>
      </c>
      <c r="OZ52" s="409"/>
      <c r="PA52" s="409"/>
      <c r="PB52" s="408">
        <f t="shared" si="137"/>
        <v>6</v>
      </c>
      <c r="PC52" s="409"/>
      <c r="PD52" s="409"/>
      <c r="PE52" s="408">
        <f t="shared" si="138"/>
        <v>6</v>
      </c>
      <c r="PF52" s="409"/>
      <c r="PG52" s="409"/>
      <c r="PH52" s="408">
        <f t="shared" si="139"/>
        <v>6</v>
      </c>
      <c r="PI52" s="409"/>
      <c r="PJ52" s="409"/>
      <c r="PK52" s="408">
        <f t="shared" si="140"/>
        <v>6</v>
      </c>
      <c r="PL52" s="409"/>
      <c r="PM52" s="409"/>
      <c r="PN52" s="408">
        <f t="shared" si="141"/>
        <v>6</v>
      </c>
      <c r="PO52" s="409"/>
      <c r="PP52" s="409"/>
      <c r="PQ52" s="408">
        <f t="shared" si="142"/>
        <v>6</v>
      </c>
      <c r="PR52" s="409"/>
      <c r="PS52" s="409"/>
      <c r="PT52" s="408">
        <f t="shared" si="143"/>
        <v>6</v>
      </c>
      <c r="PU52" s="409"/>
      <c r="PV52" s="409"/>
      <c r="PW52" s="408">
        <f t="shared" si="144"/>
        <v>6</v>
      </c>
      <c r="PX52" s="409"/>
      <c r="PY52" s="409"/>
      <c r="PZ52" s="408">
        <f t="shared" si="145"/>
        <v>6</v>
      </c>
      <c r="QA52" s="409"/>
      <c r="QB52" s="409"/>
      <c r="QC52" s="408">
        <f t="shared" si="146"/>
        <v>6</v>
      </c>
      <c r="QD52" s="409"/>
      <c r="QE52" s="409"/>
      <c r="QF52" s="408">
        <f t="shared" si="147"/>
        <v>6</v>
      </c>
      <c r="QG52" s="409"/>
      <c r="QH52" s="409"/>
      <c r="QI52" s="408">
        <f t="shared" si="148"/>
        <v>6</v>
      </c>
      <c r="QJ52" s="411">
        <f t="shared" si="149"/>
        <v>5</v>
      </c>
      <c r="QK52" s="412">
        <f t="shared" si="150"/>
        <v>0.18518518518518517</v>
      </c>
      <c r="QL52" s="402"/>
      <c r="QM52" s="411">
        <f t="shared" si="151"/>
        <v>15</v>
      </c>
      <c r="QN52" s="412">
        <f t="shared" si="152"/>
        <v>0.57692307692307687</v>
      </c>
      <c r="QO52" s="391"/>
      <c r="QP52" s="411">
        <f t="shared" si="153"/>
        <v>19</v>
      </c>
      <c r="QQ52" s="412">
        <f t="shared" si="154"/>
        <v>0.6785714285714286</v>
      </c>
      <c r="QR52" s="391"/>
      <c r="QS52" s="411">
        <f t="shared" si="155"/>
        <v>39</v>
      </c>
      <c r="QT52" s="412">
        <f t="shared" si="156"/>
        <v>0.48148148148148145</v>
      </c>
    </row>
    <row r="53" spans="1:462" s="385" customFormat="1" hidden="1" x14ac:dyDescent="0.25">
      <c r="A53" s="403">
        <v>49</v>
      </c>
      <c r="B53" s="404" t="s">
        <v>488</v>
      </c>
      <c r="C53" s="405" t="s">
        <v>145</v>
      </c>
      <c r="D53" s="406">
        <v>159</v>
      </c>
      <c r="E53" s="407"/>
      <c r="F53" s="407"/>
      <c r="G53" s="406">
        <f t="shared" si="321"/>
        <v>159</v>
      </c>
      <c r="H53" s="407"/>
      <c r="I53" s="407"/>
      <c r="J53" s="406">
        <f t="shared" si="322"/>
        <v>159</v>
      </c>
      <c r="K53" s="407"/>
      <c r="L53" s="407"/>
      <c r="M53" s="406">
        <f t="shared" si="323"/>
        <v>159</v>
      </c>
      <c r="N53" s="407"/>
      <c r="O53" s="407"/>
      <c r="P53" s="406">
        <f t="shared" si="324"/>
        <v>159</v>
      </c>
      <c r="Q53" s="407"/>
      <c r="R53" s="407"/>
      <c r="S53" s="406">
        <f t="shared" si="325"/>
        <v>159</v>
      </c>
      <c r="T53" s="407"/>
      <c r="U53" s="407"/>
      <c r="V53" s="406">
        <f t="shared" si="326"/>
        <v>159</v>
      </c>
      <c r="W53" s="407"/>
      <c r="X53" s="407"/>
      <c r="Y53" s="406">
        <f t="shared" si="327"/>
        <v>159</v>
      </c>
      <c r="Z53" s="407"/>
      <c r="AA53" s="407"/>
      <c r="AB53" s="406">
        <f t="shared" si="328"/>
        <v>159</v>
      </c>
      <c r="AC53" s="407"/>
      <c r="AD53" s="407"/>
      <c r="AE53" s="406">
        <f t="shared" si="329"/>
        <v>159</v>
      </c>
      <c r="AF53" s="407"/>
      <c r="AG53" s="407"/>
      <c r="AH53" s="406">
        <f t="shared" si="330"/>
        <v>159</v>
      </c>
      <c r="AI53" s="407"/>
      <c r="AJ53" s="407"/>
      <c r="AK53" s="406">
        <f t="shared" si="331"/>
        <v>159</v>
      </c>
      <c r="AL53" s="407"/>
      <c r="AM53" s="407">
        <v>1.9</v>
      </c>
      <c r="AN53" s="406">
        <f t="shared" si="332"/>
        <v>157.1</v>
      </c>
      <c r="AO53" s="407"/>
      <c r="AP53" s="407"/>
      <c r="AQ53" s="406">
        <f t="shared" si="333"/>
        <v>157.1</v>
      </c>
      <c r="AR53" s="407"/>
      <c r="AS53" s="407"/>
      <c r="AT53" s="406">
        <f t="shared" si="334"/>
        <v>157.1</v>
      </c>
      <c r="AU53" s="407"/>
      <c r="AV53" s="407"/>
      <c r="AW53" s="406">
        <f t="shared" si="335"/>
        <v>157.1</v>
      </c>
      <c r="AX53" s="407"/>
      <c r="AY53" s="407"/>
      <c r="AZ53" s="406">
        <f t="shared" si="336"/>
        <v>157.1</v>
      </c>
      <c r="BA53" s="407"/>
      <c r="BB53" s="407"/>
      <c r="BC53" s="406">
        <f t="shared" si="337"/>
        <v>157.1</v>
      </c>
      <c r="BD53" s="407"/>
      <c r="BE53" s="407"/>
      <c r="BF53" s="406">
        <f t="shared" si="338"/>
        <v>157.1</v>
      </c>
      <c r="BG53" s="407"/>
      <c r="BH53" s="407"/>
      <c r="BI53" s="406">
        <f t="shared" si="339"/>
        <v>157.1</v>
      </c>
      <c r="BJ53" s="407"/>
      <c r="BK53" s="407"/>
      <c r="BL53" s="406">
        <f t="shared" si="340"/>
        <v>157.1</v>
      </c>
      <c r="BM53" s="407"/>
      <c r="BN53" s="407"/>
      <c r="BO53" s="406">
        <f t="shared" si="341"/>
        <v>157.1</v>
      </c>
      <c r="BP53" s="407"/>
      <c r="BQ53" s="407">
        <v>22.6</v>
      </c>
      <c r="BR53" s="406">
        <f t="shared" si="342"/>
        <v>134.5</v>
      </c>
      <c r="BS53" s="407"/>
      <c r="BT53" s="407"/>
      <c r="BU53" s="406">
        <f t="shared" si="343"/>
        <v>134.5</v>
      </c>
      <c r="BV53" s="407"/>
      <c r="BW53" s="407"/>
      <c r="BX53" s="406">
        <f t="shared" si="344"/>
        <v>134.5</v>
      </c>
      <c r="BY53" s="407"/>
      <c r="BZ53" s="407">
        <v>23</v>
      </c>
      <c r="CA53" s="406">
        <f t="shared" si="345"/>
        <v>111.5</v>
      </c>
      <c r="CB53" s="407"/>
      <c r="CC53" s="407"/>
      <c r="CD53" s="406">
        <f t="shared" si="346"/>
        <v>111.5</v>
      </c>
      <c r="CE53" s="407"/>
      <c r="CF53" s="407"/>
      <c r="CG53" s="406">
        <f t="shared" si="347"/>
        <v>111.5</v>
      </c>
      <c r="CH53" s="407"/>
      <c r="CI53" s="407"/>
      <c r="CJ53" s="406">
        <f t="shared" si="348"/>
        <v>111.5</v>
      </c>
      <c r="CK53" s="407"/>
      <c r="CL53" s="407"/>
      <c r="CM53" s="406">
        <f t="shared" si="349"/>
        <v>111.5</v>
      </c>
      <c r="CN53" s="407"/>
      <c r="CO53" s="407"/>
      <c r="CP53" s="406">
        <f t="shared" si="350"/>
        <v>111.5</v>
      </c>
      <c r="CQ53" s="407"/>
      <c r="CR53" s="407"/>
      <c r="CS53" s="406">
        <f t="shared" si="351"/>
        <v>111.5</v>
      </c>
      <c r="CT53" s="407"/>
      <c r="CU53" s="407"/>
      <c r="CV53" s="406">
        <f t="shared" si="352"/>
        <v>111.5</v>
      </c>
      <c r="CW53" s="407"/>
      <c r="CX53" s="407"/>
      <c r="CY53" s="406">
        <f t="shared" si="353"/>
        <v>111.5</v>
      </c>
      <c r="CZ53" s="407"/>
      <c r="DA53" s="407"/>
      <c r="DB53" s="406">
        <f t="shared" si="354"/>
        <v>111.5</v>
      </c>
      <c r="DC53" s="407"/>
      <c r="DD53" s="407"/>
      <c r="DE53" s="406">
        <f t="shared" si="355"/>
        <v>111.5</v>
      </c>
      <c r="DF53" s="407"/>
      <c r="DG53" s="407"/>
      <c r="DH53" s="406">
        <f t="shared" si="356"/>
        <v>111.5</v>
      </c>
      <c r="DI53" s="407"/>
      <c r="DJ53" s="407"/>
      <c r="DK53" s="406">
        <f t="shared" si="357"/>
        <v>111.5</v>
      </c>
      <c r="DL53" s="407"/>
      <c r="DM53" s="407"/>
      <c r="DN53" s="406">
        <f t="shared" si="358"/>
        <v>111.5</v>
      </c>
      <c r="DO53" s="407"/>
      <c r="DP53" s="407"/>
      <c r="DQ53" s="406">
        <f t="shared" si="359"/>
        <v>111.5</v>
      </c>
      <c r="DR53" s="407"/>
      <c r="DS53" s="407"/>
      <c r="DT53" s="406">
        <f t="shared" si="360"/>
        <v>111.5</v>
      </c>
      <c r="DU53" s="407"/>
      <c r="DV53" s="407"/>
      <c r="DW53" s="406">
        <f t="shared" si="361"/>
        <v>111.5</v>
      </c>
      <c r="DX53" s="407"/>
      <c r="DY53" s="407"/>
      <c r="DZ53" s="406">
        <f t="shared" si="362"/>
        <v>111.5</v>
      </c>
      <c r="EA53" s="407"/>
      <c r="EB53" s="407"/>
      <c r="EC53" s="406">
        <f t="shared" si="290"/>
        <v>111.5</v>
      </c>
      <c r="ED53" s="407"/>
      <c r="EE53" s="407"/>
      <c r="EF53" s="406">
        <f t="shared" si="291"/>
        <v>111.5</v>
      </c>
      <c r="EG53" s="407"/>
      <c r="EH53" s="407"/>
      <c r="EI53" s="406">
        <f t="shared" si="292"/>
        <v>111.5</v>
      </c>
      <c r="EJ53" s="407"/>
      <c r="EK53" s="407"/>
      <c r="EL53" s="406">
        <f t="shared" si="293"/>
        <v>111.5</v>
      </c>
      <c r="EM53" s="407"/>
      <c r="EN53" s="407"/>
      <c r="EO53" s="406">
        <f t="shared" si="294"/>
        <v>111.5</v>
      </c>
      <c r="EP53" s="407"/>
      <c r="EQ53" s="407">
        <v>20.5</v>
      </c>
      <c r="ER53" s="406">
        <f t="shared" si="295"/>
        <v>91</v>
      </c>
      <c r="ES53" s="407"/>
      <c r="ET53" s="407"/>
      <c r="EU53" s="406">
        <f t="shared" si="296"/>
        <v>91</v>
      </c>
      <c r="EV53" s="407"/>
      <c r="EW53" s="407"/>
      <c r="EX53" s="406">
        <f t="shared" si="297"/>
        <v>91</v>
      </c>
      <c r="EY53" s="407"/>
      <c r="EZ53" s="407"/>
      <c r="FA53" s="406">
        <f t="shared" si="298"/>
        <v>91</v>
      </c>
      <c r="FB53" s="407"/>
      <c r="FC53" s="407"/>
      <c r="FD53" s="406">
        <f t="shared" si="299"/>
        <v>91</v>
      </c>
      <c r="FE53" s="407"/>
      <c r="FF53" s="407"/>
      <c r="FG53" s="406">
        <f t="shared" si="300"/>
        <v>91</v>
      </c>
      <c r="FH53" s="407"/>
      <c r="FI53" s="407"/>
      <c r="FJ53" s="406">
        <f t="shared" si="301"/>
        <v>91</v>
      </c>
      <c r="FK53" s="407"/>
      <c r="FL53" s="407"/>
      <c r="FM53" s="406">
        <f t="shared" si="302"/>
        <v>91</v>
      </c>
      <c r="FN53" s="407"/>
      <c r="FO53" s="407"/>
      <c r="FP53" s="406">
        <f t="shared" si="303"/>
        <v>91</v>
      </c>
      <c r="FQ53" s="407"/>
      <c r="FR53" s="407"/>
      <c r="FS53" s="406">
        <f t="shared" si="304"/>
        <v>91</v>
      </c>
      <c r="FT53" s="407"/>
      <c r="FU53" s="407"/>
      <c r="FV53" s="406">
        <f t="shared" si="305"/>
        <v>91</v>
      </c>
      <c r="FW53" s="407"/>
      <c r="FX53" s="407"/>
      <c r="FY53" s="406">
        <f t="shared" si="306"/>
        <v>91</v>
      </c>
      <c r="FZ53" s="407"/>
      <c r="GA53" s="407"/>
      <c r="GB53" s="406">
        <f t="shared" si="307"/>
        <v>91</v>
      </c>
      <c r="GC53" s="407"/>
      <c r="GD53" s="407"/>
      <c r="GE53" s="406">
        <f t="shared" si="308"/>
        <v>91</v>
      </c>
      <c r="GF53" s="407"/>
      <c r="GG53" s="407"/>
      <c r="GH53" s="406">
        <f t="shared" si="309"/>
        <v>91</v>
      </c>
      <c r="GI53" s="407"/>
      <c r="GJ53" s="407"/>
      <c r="GK53" s="406">
        <f t="shared" si="310"/>
        <v>91</v>
      </c>
      <c r="GL53" s="407"/>
      <c r="GM53" s="407"/>
      <c r="GN53" s="406">
        <f t="shared" si="311"/>
        <v>91</v>
      </c>
      <c r="GO53" s="407"/>
      <c r="GP53" s="407"/>
      <c r="GQ53" s="406">
        <f t="shared" si="312"/>
        <v>91</v>
      </c>
      <c r="GR53" s="407"/>
      <c r="GS53" s="407"/>
      <c r="GT53" s="406">
        <f t="shared" si="313"/>
        <v>91</v>
      </c>
      <c r="GU53" s="407"/>
      <c r="GV53" s="407"/>
      <c r="GW53" s="406">
        <f t="shared" si="314"/>
        <v>91</v>
      </c>
      <c r="GX53" s="407"/>
      <c r="GY53" s="407"/>
      <c r="GZ53" s="406">
        <f t="shared" si="315"/>
        <v>91</v>
      </c>
      <c r="HA53" s="407"/>
      <c r="HB53" s="407"/>
      <c r="HC53" s="406">
        <f t="shared" si="316"/>
        <v>91</v>
      </c>
      <c r="HD53" s="407"/>
      <c r="HE53" s="407"/>
      <c r="HF53" s="406">
        <f t="shared" si="317"/>
        <v>91</v>
      </c>
      <c r="HG53" s="407"/>
      <c r="HH53" s="407"/>
      <c r="HI53" s="406">
        <f t="shared" si="318"/>
        <v>91</v>
      </c>
      <c r="HJ53" s="407"/>
      <c r="HK53" s="407"/>
      <c r="HL53" s="406">
        <f t="shared" si="319"/>
        <v>91</v>
      </c>
      <c r="HM53" s="407"/>
      <c r="HN53" s="407"/>
      <c r="HO53" s="406">
        <f t="shared" si="220"/>
        <v>91</v>
      </c>
      <c r="HP53" s="407"/>
      <c r="HQ53" s="407"/>
      <c r="HR53" s="406">
        <f t="shared" si="221"/>
        <v>91</v>
      </c>
      <c r="HS53" s="407"/>
      <c r="HT53" s="407"/>
      <c r="HU53" s="406">
        <f t="shared" si="222"/>
        <v>91</v>
      </c>
      <c r="HV53" s="407"/>
      <c r="HW53" s="407"/>
      <c r="HX53" s="406">
        <f t="shared" si="223"/>
        <v>91</v>
      </c>
      <c r="HY53" s="407"/>
      <c r="HZ53" s="407">
        <v>22.36</v>
      </c>
      <c r="IA53" s="406">
        <f t="shared" si="224"/>
        <v>68.64</v>
      </c>
      <c r="IB53" s="407"/>
      <c r="IC53" s="407"/>
      <c r="ID53" s="406">
        <f t="shared" si="225"/>
        <v>68.64</v>
      </c>
      <c r="IE53" s="407"/>
      <c r="IF53" s="407"/>
      <c r="IG53" s="406">
        <f t="shared" si="226"/>
        <v>68.64</v>
      </c>
      <c r="IH53" s="407"/>
      <c r="II53" s="407"/>
      <c r="IJ53" s="406">
        <f t="shared" si="227"/>
        <v>68.64</v>
      </c>
      <c r="IK53" s="407"/>
      <c r="IL53" s="407"/>
      <c r="IM53" s="406">
        <f t="shared" si="228"/>
        <v>68.64</v>
      </c>
      <c r="IN53" s="407"/>
      <c r="IO53" s="407"/>
      <c r="IP53" s="406">
        <f t="shared" si="229"/>
        <v>68.64</v>
      </c>
      <c r="IQ53" s="407"/>
      <c r="IR53" s="407"/>
      <c r="IS53" s="406">
        <f t="shared" si="230"/>
        <v>68.64</v>
      </c>
      <c r="IT53" s="407"/>
      <c r="IU53" s="407"/>
      <c r="IV53" s="406">
        <f t="shared" si="231"/>
        <v>68.64</v>
      </c>
      <c r="IW53" s="407"/>
      <c r="IX53" s="407"/>
      <c r="IY53" s="406">
        <f t="shared" si="232"/>
        <v>68.64</v>
      </c>
      <c r="IZ53" s="407"/>
      <c r="JA53" s="407"/>
      <c r="JB53" s="406">
        <f t="shared" si="233"/>
        <v>68.64</v>
      </c>
      <c r="JC53" s="407"/>
      <c r="JD53" s="407"/>
      <c r="JE53" s="406">
        <f t="shared" si="234"/>
        <v>68.64</v>
      </c>
      <c r="JF53" s="407"/>
      <c r="JG53" s="407"/>
      <c r="JH53" s="406">
        <f t="shared" si="235"/>
        <v>68.64</v>
      </c>
      <c r="JI53" s="407"/>
      <c r="JJ53" s="407"/>
      <c r="JK53" s="406">
        <f t="shared" si="236"/>
        <v>68.64</v>
      </c>
      <c r="JL53" s="407"/>
      <c r="JM53" s="407"/>
      <c r="JN53" s="406">
        <f t="shared" si="237"/>
        <v>68.64</v>
      </c>
      <c r="JO53" s="407"/>
      <c r="JP53" s="407"/>
      <c r="JQ53" s="406">
        <f t="shared" si="238"/>
        <v>68.64</v>
      </c>
      <c r="JR53" s="407"/>
      <c r="JS53" s="407"/>
      <c r="JT53" s="406">
        <f t="shared" si="239"/>
        <v>68.64</v>
      </c>
      <c r="JU53" s="407"/>
      <c r="JV53" s="407"/>
      <c r="JW53" s="406">
        <f t="shared" si="91"/>
        <v>68.64</v>
      </c>
      <c r="JX53" s="407"/>
      <c r="JY53" s="407"/>
      <c r="JZ53" s="406">
        <f t="shared" si="92"/>
        <v>68.64</v>
      </c>
      <c r="KA53" s="407"/>
      <c r="KB53" s="407"/>
      <c r="KC53" s="406">
        <f t="shared" si="93"/>
        <v>68.64</v>
      </c>
      <c r="KD53" s="407"/>
      <c r="KE53" s="407">
        <v>5</v>
      </c>
      <c r="KF53" s="406">
        <f t="shared" si="94"/>
        <v>63.64</v>
      </c>
      <c r="KG53" s="407"/>
      <c r="KH53" s="407"/>
      <c r="KI53" s="406">
        <f t="shared" si="95"/>
        <v>63.64</v>
      </c>
      <c r="KJ53" s="407"/>
      <c r="KK53" s="407">
        <v>7</v>
      </c>
      <c r="KL53" s="406">
        <f t="shared" si="96"/>
        <v>56.64</v>
      </c>
      <c r="KM53" s="407"/>
      <c r="KN53" s="407">
        <v>8</v>
      </c>
      <c r="KO53" s="406">
        <f t="shared" si="97"/>
        <v>48.64</v>
      </c>
      <c r="KP53" s="407"/>
      <c r="KQ53" s="407"/>
      <c r="KR53" s="406">
        <f t="shared" si="98"/>
        <v>48.64</v>
      </c>
      <c r="KS53" s="407"/>
      <c r="KT53" s="407"/>
      <c r="KU53" s="406">
        <f t="shared" si="99"/>
        <v>48.64</v>
      </c>
      <c r="KV53" s="407"/>
      <c r="KW53" s="407">
        <v>2.5</v>
      </c>
      <c r="KX53" s="408">
        <f t="shared" si="100"/>
        <v>46.14</v>
      </c>
      <c r="KY53" s="409"/>
      <c r="KZ53" s="409"/>
      <c r="LA53" s="408">
        <f t="shared" si="101"/>
        <v>46.14</v>
      </c>
      <c r="LB53" s="409"/>
      <c r="LC53" s="409"/>
      <c r="LD53" s="408">
        <f t="shared" si="102"/>
        <v>46.14</v>
      </c>
      <c r="LE53" s="409"/>
      <c r="LF53" s="409">
        <v>3.6</v>
      </c>
      <c r="LG53" s="408">
        <f t="shared" si="103"/>
        <v>42.54</v>
      </c>
      <c r="LH53" s="409"/>
      <c r="LI53" s="409">
        <v>2</v>
      </c>
      <c r="LJ53" s="408">
        <f t="shared" si="105"/>
        <v>40.54</v>
      </c>
      <c r="LK53" s="409"/>
      <c r="LL53" s="409">
        <v>1</v>
      </c>
      <c r="LM53" s="408">
        <f t="shared" si="106"/>
        <v>39.54</v>
      </c>
      <c r="LN53" s="409"/>
      <c r="LO53" s="409"/>
      <c r="LP53" s="408">
        <f t="shared" si="107"/>
        <v>39.54</v>
      </c>
      <c r="LQ53" s="409"/>
      <c r="LR53" s="409"/>
      <c r="LS53" s="408">
        <f t="shared" si="108"/>
        <v>39.54</v>
      </c>
      <c r="LT53" s="409"/>
      <c r="LU53" s="409">
        <v>5</v>
      </c>
      <c r="LV53" s="408">
        <f t="shared" si="109"/>
        <v>34.54</v>
      </c>
      <c r="LW53" s="409"/>
      <c r="LX53" s="409"/>
      <c r="LY53" s="408">
        <f t="shared" si="110"/>
        <v>34.54</v>
      </c>
      <c r="LZ53" s="409"/>
      <c r="MA53" s="409"/>
      <c r="MB53" s="408">
        <f t="shared" si="111"/>
        <v>34.54</v>
      </c>
      <c r="MC53" s="409"/>
      <c r="MD53" s="409"/>
      <c r="ME53" s="408">
        <f t="shared" si="112"/>
        <v>34.54</v>
      </c>
      <c r="MF53" s="409"/>
      <c r="MG53" s="409"/>
      <c r="MH53" s="408">
        <f t="shared" si="113"/>
        <v>34.54</v>
      </c>
      <c r="MI53" s="409"/>
      <c r="MJ53" s="409"/>
      <c r="MK53" s="408">
        <f t="shared" si="114"/>
        <v>34.54</v>
      </c>
      <c r="ML53" s="409"/>
      <c r="MM53" s="409"/>
      <c r="MN53" s="408">
        <f t="shared" si="115"/>
        <v>34.54</v>
      </c>
      <c r="MO53" s="409"/>
      <c r="MP53" s="409"/>
      <c r="MQ53" s="408">
        <f t="shared" si="116"/>
        <v>34.54</v>
      </c>
      <c r="MR53" s="409"/>
      <c r="MS53" s="409"/>
      <c r="MT53" s="408">
        <f t="shared" si="117"/>
        <v>34.54</v>
      </c>
      <c r="MU53" s="409"/>
      <c r="MV53" s="409"/>
      <c r="MW53" s="408">
        <f t="shared" si="118"/>
        <v>34.54</v>
      </c>
      <c r="MX53" s="409"/>
      <c r="MY53" s="409"/>
      <c r="MZ53" s="408">
        <f t="shared" si="119"/>
        <v>34.54</v>
      </c>
      <c r="NA53" s="409"/>
      <c r="NB53" s="409"/>
      <c r="NC53" s="408">
        <f t="shared" si="120"/>
        <v>34.54</v>
      </c>
      <c r="ND53" s="409"/>
      <c r="NE53" s="409"/>
      <c r="NF53" s="408">
        <f t="shared" si="121"/>
        <v>34.54</v>
      </c>
      <c r="NG53" s="409"/>
      <c r="NH53" s="409"/>
      <c r="NI53" s="408">
        <f t="shared" si="122"/>
        <v>34.54</v>
      </c>
      <c r="NJ53" s="409"/>
      <c r="NK53" s="409"/>
      <c r="NL53" s="410">
        <f t="shared" si="123"/>
        <v>34.54</v>
      </c>
      <c r="NM53" s="409"/>
      <c r="NN53" s="409"/>
      <c r="NO53" s="408">
        <f t="shared" si="124"/>
        <v>34.54</v>
      </c>
      <c r="NP53" s="409"/>
      <c r="NQ53" s="409"/>
      <c r="NR53" s="408">
        <f t="shared" si="125"/>
        <v>34.54</v>
      </c>
      <c r="NS53" s="409"/>
      <c r="NT53" s="409"/>
      <c r="NU53" s="408">
        <f t="shared" si="126"/>
        <v>34.54</v>
      </c>
      <c r="NV53" s="409"/>
      <c r="NW53" s="409"/>
      <c r="NX53" s="408">
        <f t="shared" si="127"/>
        <v>34.54</v>
      </c>
      <c r="NY53" s="409"/>
      <c r="NZ53" s="409"/>
      <c r="OA53" s="408">
        <f t="shared" si="128"/>
        <v>34.54</v>
      </c>
      <c r="OB53" s="409"/>
      <c r="OC53" s="409"/>
      <c r="OD53" s="408">
        <f t="shared" si="129"/>
        <v>34.54</v>
      </c>
      <c r="OE53" s="409"/>
      <c r="OF53" s="409"/>
      <c r="OG53" s="408">
        <f t="shared" si="130"/>
        <v>34.54</v>
      </c>
      <c r="OH53" s="409"/>
      <c r="OI53" s="409"/>
      <c r="OJ53" s="408">
        <f t="shared" si="131"/>
        <v>34.54</v>
      </c>
      <c r="OK53" s="409"/>
      <c r="OL53" s="409"/>
      <c r="OM53" s="408">
        <f t="shared" si="132"/>
        <v>34.54</v>
      </c>
      <c r="ON53" s="409"/>
      <c r="OO53" s="409"/>
      <c r="OP53" s="408">
        <f t="shared" si="133"/>
        <v>34.54</v>
      </c>
      <c r="OQ53" s="409"/>
      <c r="OR53" s="409"/>
      <c r="OS53" s="408">
        <f t="shared" si="134"/>
        <v>34.54</v>
      </c>
      <c r="OT53" s="409"/>
      <c r="OU53" s="409"/>
      <c r="OV53" s="408">
        <f t="shared" si="135"/>
        <v>34.54</v>
      </c>
      <c r="OW53" s="409"/>
      <c r="OX53" s="409"/>
      <c r="OY53" s="408">
        <f t="shared" si="136"/>
        <v>34.54</v>
      </c>
      <c r="OZ53" s="409"/>
      <c r="PA53" s="409"/>
      <c r="PB53" s="408">
        <f t="shared" si="137"/>
        <v>34.54</v>
      </c>
      <c r="PC53" s="409"/>
      <c r="PD53" s="409"/>
      <c r="PE53" s="408">
        <f t="shared" si="138"/>
        <v>34.54</v>
      </c>
      <c r="PF53" s="409"/>
      <c r="PG53" s="409"/>
      <c r="PH53" s="408">
        <f t="shared" si="139"/>
        <v>34.54</v>
      </c>
      <c r="PI53" s="409"/>
      <c r="PJ53" s="409"/>
      <c r="PK53" s="408">
        <f t="shared" si="140"/>
        <v>34.54</v>
      </c>
      <c r="PL53" s="409"/>
      <c r="PM53" s="409"/>
      <c r="PN53" s="408">
        <f t="shared" si="141"/>
        <v>34.54</v>
      </c>
      <c r="PO53" s="409"/>
      <c r="PP53" s="409"/>
      <c r="PQ53" s="408">
        <f t="shared" si="142"/>
        <v>34.54</v>
      </c>
      <c r="PR53" s="409"/>
      <c r="PS53" s="409"/>
      <c r="PT53" s="408">
        <f t="shared" si="143"/>
        <v>34.54</v>
      </c>
      <c r="PU53" s="409"/>
      <c r="PV53" s="409"/>
      <c r="PW53" s="408">
        <f t="shared" si="144"/>
        <v>34.54</v>
      </c>
      <c r="PX53" s="409"/>
      <c r="PY53" s="409"/>
      <c r="PZ53" s="408">
        <f t="shared" si="145"/>
        <v>34.54</v>
      </c>
      <c r="QA53" s="409"/>
      <c r="QB53" s="409"/>
      <c r="QC53" s="408">
        <f t="shared" si="146"/>
        <v>34.54</v>
      </c>
      <c r="QD53" s="409"/>
      <c r="QE53" s="409"/>
      <c r="QF53" s="408">
        <f t="shared" si="147"/>
        <v>34.54</v>
      </c>
      <c r="QG53" s="409"/>
      <c r="QH53" s="409"/>
      <c r="QI53" s="408">
        <f t="shared" si="148"/>
        <v>34.54</v>
      </c>
      <c r="QJ53" s="411">
        <f t="shared" si="149"/>
        <v>20.5</v>
      </c>
      <c r="QK53" s="412">
        <f t="shared" si="150"/>
        <v>0.7592592592592593</v>
      </c>
      <c r="QL53" s="402"/>
      <c r="QM53" s="411">
        <f t="shared" si="151"/>
        <v>22.36</v>
      </c>
      <c r="QN53" s="412">
        <f t="shared" si="152"/>
        <v>0.86</v>
      </c>
      <c r="QO53" s="391"/>
      <c r="QP53" s="411">
        <f t="shared" si="153"/>
        <v>34.1</v>
      </c>
      <c r="QQ53" s="412">
        <f t="shared" si="154"/>
        <v>1.217857142857143</v>
      </c>
      <c r="QR53" s="391"/>
      <c r="QS53" s="411">
        <f t="shared" si="155"/>
        <v>76.960000000000008</v>
      </c>
      <c r="QT53" s="412">
        <f t="shared" si="156"/>
        <v>0.95012345679012356</v>
      </c>
    </row>
    <row r="54" spans="1:462" s="385" customFormat="1" hidden="1" x14ac:dyDescent="0.25">
      <c r="A54" s="403">
        <v>50</v>
      </c>
      <c r="B54" s="404" t="s">
        <v>489</v>
      </c>
      <c r="C54" s="405" t="s">
        <v>115</v>
      </c>
      <c r="D54" s="406">
        <v>710</v>
      </c>
      <c r="E54" s="407"/>
      <c r="F54" s="407"/>
      <c r="G54" s="406">
        <f t="shared" si="321"/>
        <v>710</v>
      </c>
      <c r="H54" s="407"/>
      <c r="I54" s="407"/>
      <c r="J54" s="406">
        <f t="shared" si="322"/>
        <v>710</v>
      </c>
      <c r="K54" s="407"/>
      <c r="L54" s="407"/>
      <c r="M54" s="406">
        <f t="shared" si="323"/>
        <v>710</v>
      </c>
      <c r="N54" s="407"/>
      <c r="O54" s="407"/>
      <c r="P54" s="406">
        <f t="shared" si="324"/>
        <v>710</v>
      </c>
      <c r="Q54" s="407"/>
      <c r="R54" s="407"/>
      <c r="S54" s="406">
        <f t="shared" si="325"/>
        <v>710</v>
      </c>
      <c r="T54" s="407"/>
      <c r="U54" s="407"/>
      <c r="V54" s="406">
        <f t="shared" si="326"/>
        <v>710</v>
      </c>
      <c r="W54" s="407"/>
      <c r="X54" s="407"/>
      <c r="Y54" s="406">
        <f t="shared" si="327"/>
        <v>710</v>
      </c>
      <c r="Z54" s="407"/>
      <c r="AA54" s="407"/>
      <c r="AB54" s="406">
        <f t="shared" si="328"/>
        <v>710</v>
      </c>
      <c r="AC54" s="407"/>
      <c r="AD54" s="407"/>
      <c r="AE54" s="406">
        <f t="shared" si="329"/>
        <v>710</v>
      </c>
      <c r="AF54" s="407"/>
      <c r="AG54" s="407"/>
      <c r="AH54" s="406">
        <f t="shared" si="330"/>
        <v>710</v>
      </c>
      <c r="AI54" s="407"/>
      <c r="AJ54" s="407"/>
      <c r="AK54" s="406">
        <f t="shared" si="331"/>
        <v>710</v>
      </c>
      <c r="AL54" s="407"/>
      <c r="AM54" s="407"/>
      <c r="AN54" s="406">
        <f t="shared" si="332"/>
        <v>710</v>
      </c>
      <c r="AO54" s="407"/>
      <c r="AP54" s="407"/>
      <c r="AQ54" s="406">
        <f t="shared" si="333"/>
        <v>710</v>
      </c>
      <c r="AR54" s="407"/>
      <c r="AS54" s="407">
        <v>510</v>
      </c>
      <c r="AT54" s="406">
        <f t="shared" si="334"/>
        <v>200</v>
      </c>
      <c r="AU54" s="407"/>
      <c r="AV54" s="407"/>
      <c r="AW54" s="406">
        <f t="shared" si="335"/>
        <v>200</v>
      </c>
      <c r="AX54" s="407"/>
      <c r="AY54" s="407"/>
      <c r="AZ54" s="406">
        <f t="shared" si="336"/>
        <v>200</v>
      </c>
      <c r="BA54" s="407"/>
      <c r="BB54" s="407"/>
      <c r="BC54" s="406">
        <f t="shared" si="337"/>
        <v>200</v>
      </c>
      <c r="BD54" s="407"/>
      <c r="BE54" s="407"/>
      <c r="BF54" s="406">
        <f t="shared" si="338"/>
        <v>200</v>
      </c>
      <c r="BG54" s="407"/>
      <c r="BH54" s="407"/>
      <c r="BI54" s="406">
        <f t="shared" si="339"/>
        <v>200</v>
      </c>
      <c r="BJ54" s="407"/>
      <c r="BK54" s="407"/>
      <c r="BL54" s="406">
        <f t="shared" si="340"/>
        <v>200</v>
      </c>
      <c r="BM54" s="407"/>
      <c r="BN54" s="407"/>
      <c r="BO54" s="406">
        <f t="shared" si="341"/>
        <v>200</v>
      </c>
      <c r="BP54" s="407"/>
      <c r="BQ54" s="407"/>
      <c r="BR54" s="406">
        <f t="shared" si="342"/>
        <v>200</v>
      </c>
      <c r="BS54" s="407"/>
      <c r="BT54" s="407"/>
      <c r="BU54" s="406">
        <f t="shared" si="343"/>
        <v>200</v>
      </c>
      <c r="BV54" s="407"/>
      <c r="BW54" s="407"/>
      <c r="BX54" s="406">
        <f t="shared" si="344"/>
        <v>200</v>
      </c>
      <c r="BY54" s="407"/>
      <c r="BZ54" s="407"/>
      <c r="CA54" s="406">
        <f t="shared" si="345"/>
        <v>200</v>
      </c>
      <c r="CB54" s="407"/>
      <c r="CC54" s="407"/>
      <c r="CD54" s="406">
        <f t="shared" si="346"/>
        <v>200</v>
      </c>
      <c r="CE54" s="407"/>
      <c r="CF54" s="407"/>
      <c r="CG54" s="406">
        <f t="shared" si="347"/>
        <v>200</v>
      </c>
      <c r="CH54" s="407"/>
      <c r="CI54" s="407"/>
      <c r="CJ54" s="406">
        <f t="shared" si="348"/>
        <v>200</v>
      </c>
      <c r="CK54" s="407"/>
      <c r="CL54" s="407"/>
      <c r="CM54" s="406">
        <f t="shared" si="349"/>
        <v>200</v>
      </c>
      <c r="CN54" s="407"/>
      <c r="CO54" s="407"/>
      <c r="CP54" s="406">
        <f t="shared" si="350"/>
        <v>200</v>
      </c>
      <c r="CQ54" s="407"/>
      <c r="CR54" s="407"/>
      <c r="CS54" s="406">
        <f t="shared" si="351"/>
        <v>200</v>
      </c>
      <c r="CT54" s="407"/>
      <c r="CU54" s="407"/>
      <c r="CV54" s="406">
        <f t="shared" si="352"/>
        <v>200</v>
      </c>
      <c r="CW54" s="407"/>
      <c r="CX54" s="407"/>
      <c r="CY54" s="406">
        <f t="shared" si="353"/>
        <v>200</v>
      </c>
      <c r="CZ54" s="407"/>
      <c r="DA54" s="407"/>
      <c r="DB54" s="406">
        <f t="shared" si="354"/>
        <v>200</v>
      </c>
      <c r="DC54" s="407"/>
      <c r="DD54" s="407"/>
      <c r="DE54" s="406">
        <f t="shared" si="355"/>
        <v>200</v>
      </c>
      <c r="DF54" s="407"/>
      <c r="DG54" s="407"/>
      <c r="DH54" s="406">
        <f t="shared" si="356"/>
        <v>200</v>
      </c>
      <c r="DI54" s="407"/>
      <c r="DJ54" s="407"/>
      <c r="DK54" s="406">
        <f t="shared" si="357"/>
        <v>200</v>
      </c>
      <c r="DL54" s="407"/>
      <c r="DM54" s="407"/>
      <c r="DN54" s="406">
        <f t="shared" si="358"/>
        <v>200</v>
      </c>
      <c r="DO54" s="407"/>
      <c r="DP54" s="407"/>
      <c r="DQ54" s="406">
        <f t="shared" si="359"/>
        <v>200</v>
      </c>
      <c r="DR54" s="407"/>
      <c r="DS54" s="407"/>
      <c r="DT54" s="406">
        <f t="shared" si="360"/>
        <v>200</v>
      </c>
      <c r="DU54" s="407"/>
      <c r="DV54" s="407"/>
      <c r="DW54" s="406">
        <f t="shared" si="361"/>
        <v>200</v>
      </c>
      <c r="DX54" s="407"/>
      <c r="DY54" s="407"/>
      <c r="DZ54" s="406">
        <f t="shared" si="362"/>
        <v>200</v>
      </c>
      <c r="EA54" s="407"/>
      <c r="EB54" s="407"/>
      <c r="EC54" s="406">
        <f t="shared" si="290"/>
        <v>200</v>
      </c>
      <c r="ED54" s="407"/>
      <c r="EE54" s="407"/>
      <c r="EF54" s="406">
        <f t="shared" si="291"/>
        <v>200</v>
      </c>
      <c r="EG54" s="407"/>
      <c r="EH54" s="407"/>
      <c r="EI54" s="406">
        <f t="shared" si="292"/>
        <v>200</v>
      </c>
      <c r="EJ54" s="407"/>
      <c r="EK54" s="407"/>
      <c r="EL54" s="406">
        <f t="shared" si="293"/>
        <v>200</v>
      </c>
      <c r="EM54" s="407"/>
      <c r="EN54" s="407"/>
      <c r="EO54" s="406">
        <f t="shared" si="294"/>
        <v>200</v>
      </c>
      <c r="EP54" s="407"/>
      <c r="EQ54" s="407"/>
      <c r="ER54" s="406">
        <f t="shared" si="295"/>
        <v>200</v>
      </c>
      <c r="ES54" s="407"/>
      <c r="ET54" s="407"/>
      <c r="EU54" s="406">
        <f t="shared" si="296"/>
        <v>200</v>
      </c>
      <c r="EV54" s="407"/>
      <c r="EW54" s="407"/>
      <c r="EX54" s="406">
        <f t="shared" si="297"/>
        <v>200</v>
      </c>
      <c r="EY54" s="407"/>
      <c r="EZ54" s="407"/>
      <c r="FA54" s="406">
        <f t="shared" si="298"/>
        <v>200</v>
      </c>
      <c r="FB54" s="407"/>
      <c r="FC54" s="407"/>
      <c r="FD54" s="406">
        <f t="shared" si="299"/>
        <v>200</v>
      </c>
      <c r="FE54" s="407"/>
      <c r="FF54" s="407"/>
      <c r="FG54" s="406">
        <f t="shared" si="300"/>
        <v>200</v>
      </c>
      <c r="FH54" s="407"/>
      <c r="FI54" s="407"/>
      <c r="FJ54" s="406">
        <f t="shared" si="301"/>
        <v>200</v>
      </c>
      <c r="FK54" s="407"/>
      <c r="FL54" s="407"/>
      <c r="FM54" s="406">
        <f t="shared" si="302"/>
        <v>200</v>
      </c>
      <c r="FN54" s="407"/>
      <c r="FO54" s="407"/>
      <c r="FP54" s="406">
        <f t="shared" si="303"/>
        <v>200</v>
      </c>
      <c r="FQ54" s="407"/>
      <c r="FR54" s="407"/>
      <c r="FS54" s="406">
        <f t="shared" si="304"/>
        <v>200</v>
      </c>
      <c r="FT54" s="407"/>
      <c r="FU54" s="407"/>
      <c r="FV54" s="406">
        <f t="shared" si="305"/>
        <v>200</v>
      </c>
      <c r="FW54" s="407"/>
      <c r="FX54" s="407"/>
      <c r="FY54" s="406">
        <f t="shared" si="306"/>
        <v>200</v>
      </c>
      <c r="FZ54" s="407"/>
      <c r="GA54" s="407"/>
      <c r="GB54" s="406">
        <f t="shared" si="307"/>
        <v>200</v>
      </c>
      <c r="GC54" s="407"/>
      <c r="GD54" s="407"/>
      <c r="GE54" s="406">
        <f t="shared" si="308"/>
        <v>200</v>
      </c>
      <c r="GF54" s="407"/>
      <c r="GG54" s="407"/>
      <c r="GH54" s="406">
        <f t="shared" si="309"/>
        <v>200</v>
      </c>
      <c r="GI54" s="407"/>
      <c r="GJ54" s="407"/>
      <c r="GK54" s="406">
        <f t="shared" si="310"/>
        <v>200</v>
      </c>
      <c r="GL54" s="407"/>
      <c r="GM54" s="407"/>
      <c r="GN54" s="406">
        <f t="shared" si="311"/>
        <v>200</v>
      </c>
      <c r="GO54" s="407"/>
      <c r="GP54" s="407"/>
      <c r="GQ54" s="406">
        <f t="shared" si="312"/>
        <v>200</v>
      </c>
      <c r="GR54" s="407"/>
      <c r="GS54" s="407"/>
      <c r="GT54" s="406">
        <f t="shared" si="313"/>
        <v>200</v>
      </c>
      <c r="GU54" s="407"/>
      <c r="GV54" s="407"/>
      <c r="GW54" s="406">
        <f t="shared" si="314"/>
        <v>200</v>
      </c>
      <c r="GX54" s="407"/>
      <c r="GY54" s="407"/>
      <c r="GZ54" s="406">
        <f t="shared" si="315"/>
        <v>200</v>
      </c>
      <c r="HA54" s="407"/>
      <c r="HB54" s="407"/>
      <c r="HC54" s="406">
        <f t="shared" si="316"/>
        <v>200</v>
      </c>
      <c r="HD54" s="407"/>
      <c r="HE54" s="407"/>
      <c r="HF54" s="406">
        <f t="shared" si="317"/>
        <v>200</v>
      </c>
      <c r="HG54" s="407"/>
      <c r="HH54" s="407"/>
      <c r="HI54" s="406">
        <f t="shared" si="318"/>
        <v>200</v>
      </c>
      <c r="HJ54" s="407"/>
      <c r="HK54" s="407"/>
      <c r="HL54" s="406">
        <f t="shared" si="319"/>
        <v>200</v>
      </c>
      <c r="HM54" s="407"/>
      <c r="HN54" s="407"/>
      <c r="HO54" s="406">
        <f t="shared" si="220"/>
        <v>200</v>
      </c>
      <c r="HP54" s="407"/>
      <c r="HQ54" s="407"/>
      <c r="HR54" s="406">
        <f t="shared" si="221"/>
        <v>200</v>
      </c>
      <c r="HS54" s="407"/>
      <c r="HT54" s="407"/>
      <c r="HU54" s="406">
        <f t="shared" si="222"/>
        <v>200</v>
      </c>
      <c r="HV54" s="407"/>
      <c r="HW54" s="407"/>
      <c r="HX54" s="406">
        <f t="shared" si="223"/>
        <v>200</v>
      </c>
      <c r="HY54" s="407"/>
      <c r="HZ54" s="407"/>
      <c r="IA54" s="406">
        <f t="shared" si="224"/>
        <v>200</v>
      </c>
      <c r="IB54" s="407"/>
      <c r="IC54" s="407"/>
      <c r="ID54" s="406">
        <f t="shared" si="225"/>
        <v>200</v>
      </c>
      <c r="IE54" s="407"/>
      <c r="IF54" s="407"/>
      <c r="IG54" s="406">
        <f t="shared" si="226"/>
        <v>200</v>
      </c>
      <c r="IH54" s="407"/>
      <c r="II54" s="407"/>
      <c r="IJ54" s="406">
        <f t="shared" si="227"/>
        <v>200</v>
      </c>
      <c r="IK54" s="407"/>
      <c r="IL54" s="407"/>
      <c r="IM54" s="406">
        <f t="shared" si="228"/>
        <v>200</v>
      </c>
      <c r="IN54" s="407"/>
      <c r="IO54" s="407"/>
      <c r="IP54" s="406">
        <f t="shared" si="229"/>
        <v>200</v>
      </c>
      <c r="IQ54" s="407"/>
      <c r="IR54" s="407"/>
      <c r="IS54" s="406">
        <f t="shared" si="230"/>
        <v>200</v>
      </c>
      <c r="IT54" s="407"/>
      <c r="IU54" s="407"/>
      <c r="IV54" s="406">
        <f t="shared" si="231"/>
        <v>200</v>
      </c>
      <c r="IW54" s="407"/>
      <c r="IX54" s="407"/>
      <c r="IY54" s="406">
        <f t="shared" si="232"/>
        <v>200</v>
      </c>
      <c r="IZ54" s="407"/>
      <c r="JA54" s="407"/>
      <c r="JB54" s="406">
        <f t="shared" si="233"/>
        <v>200</v>
      </c>
      <c r="JC54" s="407"/>
      <c r="JD54" s="407"/>
      <c r="JE54" s="406">
        <f t="shared" si="234"/>
        <v>200</v>
      </c>
      <c r="JF54" s="407"/>
      <c r="JG54" s="407"/>
      <c r="JH54" s="406">
        <f t="shared" si="235"/>
        <v>200</v>
      </c>
      <c r="JI54" s="407"/>
      <c r="JJ54" s="407"/>
      <c r="JK54" s="406">
        <f t="shared" si="236"/>
        <v>200</v>
      </c>
      <c r="JL54" s="407"/>
      <c r="JM54" s="407"/>
      <c r="JN54" s="406">
        <f t="shared" si="237"/>
        <v>200</v>
      </c>
      <c r="JO54" s="407"/>
      <c r="JP54" s="407"/>
      <c r="JQ54" s="406">
        <f t="shared" si="238"/>
        <v>200</v>
      </c>
      <c r="JR54" s="407"/>
      <c r="JS54" s="407"/>
      <c r="JT54" s="406">
        <f t="shared" si="239"/>
        <v>200</v>
      </c>
      <c r="JU54" s="407"/>
      <c r="JV54" s="407"/>
      <c r="JW54" s="406">
        <f t="shared" si="91"/>
        <v>200</v>
      </c>
      <c r="JX54" s="407"/>
      <c r="JY54" s="407"/>
      <c r="JZ54" s="406">
        <f t="shared" si="92"/>
        <v>200</v>
      </c>
      <c r="KA54" s="407"/>
      <c r="KB54" s="407"/>
      <c r="KC54" s="406">
        <f t="shared" si="93"/>
        <v>200</v>
      </c>
      <c r="KD54" s="407"/>
      <c r="KE54" s="407"/>
      <c r="KF54" s="406">
        <f t="shared" si="94"/>
        <v>200</v>
      </c>
      <c r="KG54" s="407"/>
      <c r="KH54" s="407"/>
      <c r="KI54" s="406">
        <f t="shared" si="95"/>
        <v>200</v>
      </c>
      <c r="KJ54" s="407"/>
      <c r="KK54" s="407"/>
      <c r="KL54" s="406">
        <f t="shared" si="96"/>
        <v>200</v>
      </c>
      <c r="KM54" s="407"/>
      <c r="KN54" s="407"/>
      <c r="KO54" s="406">
        <f t="shared" si="97"/>
        <v>200</v>
      </c>
      <c r="KP54" s="407"/>
      <c r="KQ54" s="407"/>
      <c r="KR54" s="406">
        <f t="shared" si="98"/>
        <v>200</v>
      </c>
      <c r="KS54" s="407"/>
      <c r="KT54" s="407"/>
      <c r="KU54" s="406">
        <f t="shared" si="99"/>
        <v>200</v>
      </c>
      <c r="KV54" s="407"/>
      <c r="KW54" s="407"/>
      <c r="KX54" s="408">
        <f t="shared" si="100"/>
        <v>200</v>
      </c>
      <c r="KY54" s="409"/>
      <c r="KZ54" s="409"/>
      <c r="LA54" s="408">
        <f t="shared" si="101"/>
        <v>200</v>
      </c>
      <c r="LB54" s="409"/>
      <c r="LC54" s="409"/>
      <c r="LD54" s="408">
        <f t="shared" si="102"/>
        <v>200</v>
      </c>
      <c r="LE54" s="409"/>
      <c r="LF54" s="409"/>
      <c r="LG54" s="408">
        <f t="shared" si="103"/>
        <v>200</v>
      </c>
      <c r="LH54" s="409"/>
      <c r="LI54" s="409"/>
      <c r="LJ54" s="408">
        <f t="shared" si="105"/>
        <v>200</v>
      </c>
      <c r="LK54" s="409"/>
      <c r="LL54" s="409"/>
      <c r="LM54" s="408">
        <f t="shared" si="106"/>
        <v>200</v>
      </c>
      <c r="LN54" s="409"/>
      <c r="LO54" s="409"/>
      <c r="LP54" s="408">
        <f t="shared" si="107"/>
        <v>200</v>
      </c>
      <c r="LQ54" s="409"/>
      <c r="LR54" s="409"/>
      <c r="LS54" s="408">
        <f t="shared" si="108"/>
        <v>200</v>
      </c>
      <c r="LT54" s="409"/>
      <c r="LU54" s="409"/>
      <c r="LV54" s="408">
        <f t="shared" si="109"/>
        <v>200</v>
      </c>
      <c r="LW54" s="409"/>
      <c r="LX54" s="409"/>
      <c r="LY54" s="408">
        <f t="shared" si="110"/>
        <v>200</v>
      </c>
      <c r="LZ54" s="409"/>
      <c r="MA54" s="409"/>
      <c r="MB54" s="408">
        <f t="shared" si="111"/>
        <v>200</v>
      </c>
      <c r="MC54" s="409"/>
      <c r="MD54" s="409"/>
      <c r="ME54" s="408">
        <f t="shared" si="112"/>
        <v>200</v>
      </c>
      <c r="MF54" s="409"/>
      <c r="MG54" s="409"/>
      <c r="MH54" s="408">
        <f t="shared" si="113"/>
        <v>200</v>
      </c>
      <c r="MI54" s="409"/>
      <c r="MJ54" s="409"/>
      <c r="MK54" s="408">
        <f t="shared" si="114"/>
        <v>200</v>
      </c>
      <c r="ML54" s="409"/>
      <c r="MM54" s="409"/>
      <c r="MN54" s="408">
        <f t="shared" si="115"/>
        <v>200</v>
      </c>
      <c r="MO54" s="409"/>
      <c r="MP54" s="409"/>
      <c r="MQ54" s="408">
        <f t="shared" si="116"/>
        <v>200</v>
      </c>
      <c r="MR54" s="409"/>
      <c r="MS54" s="409"/>
      <c r="MT54" s="408">
        <f t="shared" si="117"/>
        <v>200</v>
      </c>
      <c r="MU54" s="409"/>
      <c r="MV54" s="409"/>
      <c r="MW54" s="408">
        <f t="shared" si="118"/>
        <v>200</v>
      </c>
      <c r="MX54" s="409"/>
      <c r="MY54" s="409"/>
      <c r="MZ54" s="408">
        <f t="shared" si="119"/>
        <v>200</v>
      </c>
      <c r="NA54" s="409"/>
      <c r="NB54" s="409"/>
      <c r="NC54" s="408">
        <f t="shared" si="120"/>
        <v>200</v>
      </c>
      <c r="ND54" s="409"/>
      <c r="NE54" s="409"/>
      <c r="NF54" s="408">
        <f t="shared" si="121"/>
        <v>200</v>
      </c>
      <c r="NG54" s="409"/>
      <c r="NH54" s="409"/>
      <c r="NI54" s="408">
        <f t="shared" si="122"/>
        <v>200</v>
      </c>
      <c r="NJ54" s="409"/>
      <c r="NK54" s="409"/>
      <c r="NL54" s="410">
        <f t="shared" si="123"/>
        <v>200</v>
      </c>
      <c r="NM54" s="409"/>
      <c r="NN54" s="409"/>
      <c r="NO54" s="408">
        <f t="shared" si="124"/>
        <v>200</v>
      </c>
      <c r="NP54" s="409"/>
      <c r="NQ54" s="409"/>
      <c r="NR54" s="408">
        <f t="shared" si="125"/>
        <v>200</v>
      </c>
      <c r="NS54" s="409"/>
      <c r="NT54" s="409"/>
      <c r="NU54" s="408">
        <f t="shared" si="126"/>
        <v>200</v>
      </c>
      <c r="NV54" s="409"/>
      <c r="NW54" s="409"/>
      <c r="NX54" s="408">
        <f t="shared" si="127"/>
        <v>200</v>
      </c>
      <c r="NY54" s="409"/>
      <c r="NZ54" s="409"/>
      <c r="OA54" s="408">
        <f t="shared" si="128"/>
        <v>200</v>
      </c>
      <c r="OB54" s="409"/>
      <c r="OC54" s="409"/>
      <c r="OD54" s="408">
        <f t="shared" si="129"/>
        <v>200</v>
      </c>
      <c r="OE54" s="409"/>
      <c r="OF54" s="409"/>
      <c r="OG54" s="408">
        <f t="shared" si="130"/>
        <v>200</v>
      </c>
      <c r="OH54" s="409"/>
      <c r="OI54" s="409"/>
      <c r="OJ54" s="408">
        <f t="shared" si="131"/>
        <v>200</v>
      </c>
      <c r="OK54" s="409"/>
      <c r="OL54" s="409"/>
      <c r="OM54" s="408">
        <f t="shared" si="132"/>
        <v>200</v>
      </c>
      <c r="ON54" s="409"/>
      <c r="OO54" s="409"/>
      <c r="OP54" s="408">
        <f t="shared" si="133"/>
        <v>200</v>
      </c>
      <c r="OQ54" s="409"/>
      <c r="OR54" s="409"/>
      <c r="OS54" s="408">
        <f t="shared" si="134"/>
        <v>200</v>
      </c>
      <c r="OT54" s="409"/>
      <c r="OU54" s="409"/>
      <c r="OV54" s="408">
        <f t="shared" si="135"/>
        <v>200</v>
      </c>
      <c r="OW54" s="409"/>
      <c r="OX54" s="409"/>
      <c r="OY54" s="408">
        <f t="shared" si="136"/>
        <v>200</v>
      </c>
      <c r="OZ54" s="409"/>
      <c r="PA54" s="409"/>
      <c r="PB54" s="408">
        <f t="shared" si="137"/>
        <v>200</v>
      </c>
      <c r="PC54" s="409"/>
      <c r="PD54" s="409"/>
      <c r="PE54" s="408">
        <f t="shared" si="138"/>
        <v>200</v>
      </c>
      <c r="PF54" s="409"/>
      <c r="PG54" s="409"/>
      <c r="PH54" s="408">
        <f t="shared" si="139"/>
        <v>200</v>
      </c>
      <c r="PI54" s="409"/>
      <c r="PJ54" s="409"/>
      <c r="PK54" s="408">
        <f t="shared" si="140"/>
        <v>200</v>
      </c>
      <c r="PL54" s="409"/>
      <c r="PM54" s="409"/>
      <c r="PN54" s="408">
        <f t="shared" si="141"/>
        <v>200</v>
      </c>
      <c r="PO54" s="409"/>
      <c r="PP54" s="409"/>
      <c r="PQ54" s="408">
        <f t="shared" si="142"/>
        <v>200</v>
      </c>
      <c r="PR54" s="409"/>
      <c r="PS54" s="409"/>
      <c r="PT54" s="408">
        <f t="shared" si="143"/>
        <v>200</v>
      </c>
      <c r="PU54" s="409"/>
      <c r="PV54" s="409"/>
      <c r="PW54" s="408">
        <f t="shared" si="144"/>
        <v>200</v>
      </c>
      <c r="PX54" s="409"/>
      <c r="PY54" s="409"/>
      <c r="PZ54" s="408">
        <f t="shared" si="145"/>
        <v>200</v>
      </c>
      <c r="QA54" s="409"/>
      <c r="QB54" s="409"/>
      <c r="QC54" s="408">
        <f t="shared" si="146"/>
        <v>200</v>
      </c>
      <c r="QD54" s="409"/>
      <c r="QE54" s="409"/>
      <c r="QF54" s="408">
        <f t="shared" si="147"/>
        <v>200</v>
      </c>
      <c r="QG54" s="409"/>
      <c r="QH54" s="409"/>
      <c r="QI54" s="408">
        <f t="shared" si="148"/>
        <v>200</v>
      </c>
      <c r="QJ54" s="411">
        <f t="shared" si="149"/>
        <v>0</v>
      </c>
      <c r="QK54" s="412">
        <f t="shared" si="150"/>
        <v>0</v>
      </c>
      <c r="QL54" s="402"/>
      <c r="QM54" s="411">
        <f t="shared" si="151"/>
        <v>0</v>
      </c>
      <c r="QN54" s="412">
        <f t="shared" si="152"/>
        <v>0</v>
      </c>
      <c r="QO54" s="391"/>
      <c r="QP54" s="411">
        <f t="shared" si="153"/>
        <v>0</v>
      </c>
      <c r="QQ54" s="412">
        <f t="shared" si="154"/>
        <v>0</v>
      </c>
      <c r="QR54" s="391"/>
      <c r="QS54" s="411">
        <f t="shared" si="155"/>
        <v>0</v>
      </c>
      <c r="QT54" s="412">
        <f t="shared" si="156"/>
        <v>0</v>
      </c>
    </row>
    <row r="55" spans="1:462" s="385" customFormat="1" hidden="1" x14ac:dyDescent="0.25">
      <c r="A55" s="403">
        <v>51</v>
      </c>
      <c r="B55" s="404" t="s">
        <v>490</v>
      </c>
      <c r="C55" s="405" t="s">
        <v>115</v>
      </c>
      <c r="D55" s="406">
        <v>401</v>
      </c>
      <c r="E55" s="407"/>
      <c r="F55" s="407"/>
      <c r="G55" s="406">
        <f t="shared" si="321"/>
        <v>401</v>
      </c>
      <c r="H55" s="407"/>
      <c r="I55" s="407"/>
      <c r="J55" s="406">
        <f t="shared" si="322"/>
        <v>401</v>
      </c>
      <c r="K55" s="407"/>
      <c r="L55" s="407"/>
      <c r="M55" s="406">
        <f t="shared" si="323"/>
        <v>401</v>
      </c>
      <c r="N55" s="407"/>
      <c r="O55" s="407"/>
      <c r="P55" s="406">
        <f t="shared" si="324"/>
        <v>401</v>
      </c>
      <c r="Q55" s="407"/>
      <c r="R55" s="407"/>
      <c r="S55" s="406">
        <f t="shared" si="325"/>
        <v>401</v>
      </c>
      <c r="T55" s="407"/>
      <c r="U55" s="407"/>
      <c r="V55" s="406">
        <f t="shared" si="326"/>
        <v>401</v>
      </c>
      <c r="W55" s="407"/>
      <c r="X55" s="407"/>
      <c r="Y55" s="406">
        <f t="shared" si="327"/>
        <v>401</v>
      </c>
      <c r="Z55" s="407"/>
      <c r="AA55" s="407"/>
      <c r="AB55" s="406">
        <f t="shared" si="328"/>
        <v>401</v>
      </c>
      <c r="AC55" s="407"/>
      <c r="AD55" s="407"/>
      <c r="AE55" s="406">
        <f t="shared" si="329"/>
        <v>401</v>
      </c>
      <c r="AF55" s="407"/>
      <c r="AG55" s="407"/>
      <c r="AH55" s="406">
        <f t="shared" si="330"/>
        <v>401</v>
      </c>
      <c r="AI55" s="407"/>
      <c r="AJ55" s="407"/>
      <c r="AK55" s="406">
        <f t="shared" si="331"/>
        <v>401</v>
      </c>
      <c r="AL55" s="407"/>
      <c r="AM55" s="407"/>
      <c r="AN55" s="406">
        <f t="shared" si="332"/>
        <v>401</v>
      </c>
      <c r="AO55" s="407"/>
      <c r="AP55" s="407"/>
      <c r="AQ55" s="406">
        <f t="shared" si="333"/>
        <v>401</v>
      </c>
      <c r="AR55" s="407"/>
      <c r="AS55" s="407">
        <v>301</v>
      </c>
      <c r="AT55" s="406">
        <f t="shared" si="334"/>
        <v>100</v>
      </c>
      <c r="AU55" s="407"/>
      <c r="AV55" s="407"/>
      <c r="AW55" s="406">
        <f t="shared" si="335"/>
        <v>100</v>
      </c>
      <c r="AX55" s="407"/>
      <c r="AY55" s="407"/>
      <c r="AZ55" s="406">
        <f t="shared" si="336"/>
        <v>100</v>
      </c>
      <c r="BA55" s="407"/>
      <c r="BB55" s="407"/>
      <c r="BC55" s="406">
        <f t="shared" si="337"/>
        <v>100</v>
      </c>
      <c r="BD55" s="407"/>
      <c r="BE55" s="407"/>
      <c r="BF55" s="406">
        <f t="shared" si="338"/>
        <v>100</v>
      </c>
      <c r="BG55" s="407"/>
      <c r="BH55" s="407"/>
      <c r="BI55" s="406">
        <f t="shared" si="339"/>
        <v>100</v>
      </c>
      <c r="BJ55" s="407"/>
      <c r="BK55" s="407"/>
      <c r="BL55" s="406">
        <f t="shared" si="340"/>
        <v>100</v>
      </c>
      <c r="BM55" s="407"/>
      <c r="BN55" s="407"/>
      <c r="BO55" s="406">
        <f t="shared" si="341"/>
        <v>100</v>
      </c>
      <c r="BP55" s="407"/>
      <c r="BQ55" s="407"/>
      <c r="BR55" s="406">
        <f t="shared" si="342"/>
        <v>100</v>
      </c>
      <c r="BS55" s="407"/>
      <c r="BT55" s="407"/>
      <c r="BU55" s="406">
        <f t="shared" si="343"/>
        <v>100</v>
      </c>
      <c r="BV55" s="407"/>
      <c r="BW55" s="407"/>
      <c r="BX55" s="406">
        <f t="shared" si="344"/>
        <v>100</v>
      </c>
      <c r="BY55" s="407"/>
      <c r="BZ55" s="407"/>
      <c r="CA55" s="406">
        <f t="shared" si="345"/>
        <v>100</v>
      </c>
      <c r="CB55" s="407"/>
      <c r="CC55" s="407"/>
      <c r="CD55" s="406">
        <f t="shared" si="346"/>
        <v>100</v>
      </c>
      <c r="CE55" s="407"/>
      <c r="CF55" s="407"/>
      <c r="CG55" s="406">
        <f t="shared" si="347"/>
        <v>100</v>
      </c>
      <c r="CH55" s="407"/>
      <c r="CI55" s="407"/>
      <c r="CJ55" s="406">
        <f t="shared" si="348"/>
        <v>100</v>
      </c>
      <c r="CK55" s="407"/>
      <c r="CL55" s="407"/>
      <c r="CM55" s="406">
        <f t="shared" si="349"/>
        <v>100</v>
      </c>
      <c r="CN55" s="407"/>
      <c r="CO55" s="407"/>
      <c r="CP55" s="406">
        <f t="shared" si="350"/>
        <v>100</v>
      </c>
      <c r="CQ55" s="407"/>
      <c r="CR55" s="407"/>
      <c r="CS55" s="406">
        <f t="shared" si="351"/>
        <v>100</v>
      </c>
      <c r="CT55" s="407"/>
      <c r="CU55" s="407"/>
      <c r="CV55" s="406">
        <f t="shared" si="352"/>
        <v>100</v>
      </c>
      <c r="CW55" s="407"/>
      <c r="CX55" s="407"/>
      <c r="CY55" s="406">
        <f t="shared" si="353"/>
        <v>100</v>
      </c>
      <c r="CZ55" s="407"/>
      <c r="DA55" s="407"/>
      <c r="DB55" s="406">
        <f t="shared" si="354"/>
        <v>100</v>
      </c>
      <c r="DC55" s="407"/>
      <c r="DD55" s="407"/>
      <c r="DE55" s="406">
        <f t="shared" si="355"/>
        <v>100</v>
      </c>
      <c r="DF55" s="407"/>
      <c r="DG55" s="407"/>
      <c r="DH55" s="406">
        <f t="shared" si="356"/>
        <v>100</v>
      </c>
      <c r="DI55" s="407"/>
      <c r="DJ55" s="407"/>
      <c r="DK55" s="406">
        <f t="shared" si="357"/>
        <v>100</v>
      </c>
      <c r="DL55" s="407"/>
      <c r="DM55" s="407"/>
      <c r="DN55" s="406">
        <f t="shared" si="358"/>
        <v>100</v>
      </c>
      <c r="DO55" s="407"/>
      <c r="DP55" s="407"/>
      <c r="DQ55" s="406">
        <f t="shared" si="359"/>
        <v>100</v>
      </c>
      <c r="DR55" s="407"/>
      <c r="DS55" s="407"/>
      <c r="DT55" s="406">
        <f t="shared" si="360"/>
        <v>100</v>
      </c>
      <c r="DU55" s="407"/>
      <c r="DV55" s="407"/>
      <c r="DW55" s="406">
        <f t="shared" si="361"/>
        <v>100</v>
      </c>
      <c r="DX55" s="407"/>
      <c r="DY55" s="407"/>
      <c r="DZ55" s="406">
        <f t="shared" si="362"/>
        <v>100</v>
      </c>
      <c r="EA55" s="407"/>
      <c r="EB55" s="407"/>
      <c r="EC55" s="406">
        <f t="shared" si="290"/>
        <v>100</v>
      </c>
      <c r="ED55" s="407"/>
      <c r="EE55" s="407"/>
      <c r="EF55" s="406">
        <f t="shared" si="291"/>
        <v>100</v>
      </c>
      <c r="EG55" s="407"/>
      <c r="EH55" s="407"/>
      <c r="EI55" s="406">
        <f t="shared" si="292"/>
        <v>100</v>
      </c>
      <c r="EJ55" s="407"/>
      <c r="EK55" s="407"/>
      <c r="EL55" s="406">
        <f t="shared" si="293"/>
        <v>100</v>
      </c>
      <c r="EM55" s="407"/>
      <c r="EN55" s="407"/>
      <c r="EO55" s="406">
        <f t="shared" si="294"/>
        <v>100</v>
      </c>
      <c r="EP55" s="407"/>
      <c r="EQ55" s="407"/>
      <c r="ER55" s="406">
        <f t="shared" si="295"/>
        <v>100</v>
      </c>
      <c r="ES55" s="407"/>
      <c r="ET55" s="407"/>
      <c r="EU55" s="406">
        <f t="shared" si="296"/>
        <v>100</v>
      </c>
      <c r="EV55" s="407"/>
      <c r="EW55" s="407"/>
      <c r="EX55" s="406">
        <f t="shared" si="297"/>
        <v>100</v>
      </c>
      <c r="EY55" s="407"/>
      <c r="EZ55" s="407"/>
      <c r="FA55" s="406">
        <f t="shared" si="298"/>
        <v>100</v>
      </c>
      <c r="FB55" s="407"/>
      <c r="FC55" s="407"/>
      <c r="FD55" s="406">
        <f t="shared" si="299"/>
        <v>100</v>
      </c>
      <c r="FE55" s="407"/>
      <c r="FF55" s="407"/>
      <c r="FG55" s="406">
        <f t="shared" si="300"/>
        <v>100</v>
      </c>
      <c r="FH55" s="407"/>
      <c r="FI55" s="407"/>
      <c r="FJ55" s="406">
        <f t="shared" si="301"/>
        <v>100</v>
      </c>
      <c r="FK55" s="407"/>
      <c r="FL55" s="407"/>
      <c r="FM55" s="406">
        <f t="shared" si="302"/>
        <v>100</v>
      </c>
      <c r="FN55" s="407"/>
      <c r="FO55" s="407"/>
      <c r="FP55" s="406">
        <f t="shared" si="303"/>
        <v>100</v>
      </c>
      <c r="FQ55" s="407"/>
      <c r="FR55" s="407"/>
      <c r="FS55" s="406">
        <f t="shared" si="304"/>
        <v>100</v>
      </c>
      <c r="FT55" s="407"/>
      <c r="FU55" s="407"/>
      <c r="FV55" s="406">
        <f t="shared" si="305"/>
        <v>100</v>
      </c>
      <c r="FW55" s="407"/>
      <c r="FX55" s="407"/>
      <c r="FY55" s="406">
        <f t="shared" si="306"/>
        <v>100</v>
      </c>
      <c r="FZ55" s="407"/>
      <c r="GA55" s="407"/>
      <c r="GB55" s="406">
        <f t="shared" si="307"/>
        <v>100</v>
      </c>
      <c r="GC55" s="407"/>
      <c r="GD55" s="407"/>
      <c r="GE55" s="406">
        <f t="shared" si="308"/>
        <v>100</v>
      </c>
      <c r="GF55" s="407"/>
      <c r="GG55" s="407"/>
      <c r="GH55" s="406">
        <f t="shared" si="309"/>
        <v>100</v>
      </c>
      <c r="GI55" s="407"/>
      <c r="GJ55" s="407"/>
      <c r="GK55" s="406">
        <f t="shared" si="310"/>
        <v>100</v>
      </c>
      <c r="GL55" s="407"/>
      <c r="GM55" s="407"/>
      <c r="GN55" s="406">
        <f t="shared" si="311"/>
        <v>100</v>
      </c>
      <c r="GO55" s="407"/>
      <c r="GP55" s="407"/>
      <c r="GQ55" s="406">
        <f t="shared" si="312"/>
        <v>100</v>
      </c>
      <c r="GR55" s="407"/>
      <c r="GS55" s="407"/>
      <c r="GT55" s="406">
        <f t="shared" si="313"/>
        <v>100</v>
      </c>
      <c r="GU55" s="407"/>
      <c r="GV55" s="407"/>
      <c r="GW55" s="406">
        <f t="shared" si="314"/>
        <v>100</v>
      </c>
      <c r="GX55" s="407"/>
      <c r="GY55" s="407"/>
      <c r="GZ55" s="406">
        <f t="shared" si="315"/>
        <v>100</v>
      </c>
      <c r="HA55" s="407"/>
      <c r="HB55" s="407"/>
      <c r="HC55" s="406">
        <f t="shared" si="316"/>
        <v>100</v>
      </c>
      <c r="HD55" s="407"/>
      <c r="HE55" s="407"/>
      <c r="HF55" s="406">
        <f t="shared" si="317"/>
        <v>100</v>
      </c>
      <c r="HG55" s="407"/>
      <c r="HH55" s="407"/>
      <c r="HI55" s="406">
        <f t="shared" si="318"/>
        <v>100</v>
      </c>
      <c r="HJ55" s="407"/>
      <c r="HK55" s="407"/>
      <c r="HL55" s="406">
        <f t="shared" si="319"/>
        <v>100</v>
      </c>
      <c r="HM55" s="407"/>
      <c r="HN55" s="407"/>
      <c r="HO55" s="406">
        <f t="shared" si="220"/>
        <v>100</v>
      </c>
      <c r="HP55" s="407"/>
      <c r="HQ55" s="407"/>
      <c r="HR55" s="406">
        <f t="shared" si="221"/>
        <v>100</v>
      </c>
      <c r="HS55" s="407"/>
      <c r="HT55" s="407"/>
      <c r="HU55" s="406">
        <f t="shared" si="222"/>
        <v>100</v>
      </c>
      <c r="HV55" s="407"/>
      <c r="HW55" s="407"/>
      <c r="HX55" s="406">
        <f t="shared" si="223"/>
        <v>100</v>
      </c>
      <c r="HY55" s="407"/>
      <c r="HZ55" s="407"/>
      <c r="IA55" s="406">
        <f t="shared" si="224"/>
        <v>100</v>
      </c>
      <c r="IB55" s="407"/>
      <c r="IC55" s="407"/>
      <c r="ID55" s="406">
        <f t="shared" si="225"/>
        <v>100</v>
      </c>
      <c r="IE55" s="407"/>
      <c r="IF55" s="407"/>
      <c r="IG55" s="406">
        <f t="shared" si="226"/>
        <v>100</v>
      </c>
      <c r="IH55" s="407"/>
      <c r="II55" s="407"/>
      <c r="IJ55" s="406">
        <f t="shared" si="227"/>
        <v>100</v>
      </c>
      <c r="IK55" s="407"/>
      <c r="IL55" s="407"/>
      <c r="IM55" s="406">
        <f t="shared" si="228"/>
        <v>100</v>
      </c>
      <c r="IN55" s="407"/>
      <c r="IO55" s="407"/>
      <c r="IP55" s="406">
        <f t="shared" si="229"/>
        <v>100</v>
      </c>
      <c r="IQ55" s="407"/>
      <c r="IR55" s="407"/>
      <c r="IS55" s="406">
        <f t="shared" si="230"/>
        <v>100</v>
      </c>
      <c r="IT55" s="407"/>
      <c r="IU55" s="407"/>
      <c r="IV55" s="406">
        <f t="shared" si="231"/>
        <v>100</v>
      </c>
      <c r="IW55" s="407"/>
      <c r="IX55" s="407"/>
      <c r="IY55" s="406">
        <f t="shared" si="232"/>
        <v>100</v>
      </c>
      <c r="IZ55" s="407"/>
      <c r="JA55" s="407"/>
      <c r="JB55" s="406">
        <f t="shared" si="233"/>
        <v>100</v>
      </c>
      <c r="JC55" s="407"/>
      <c r="JD55" s="407"/>
      <c r="JE55" s="406">
        <f t="shared" si="234"/>
        <v>100</v>
      </c>
      <c r="JF55" s="407"/>
      <c r="JG55" s="407"/>
      <c r="JH55" s="406">
        <f t="shared" si="235"/>
        <v>100</v>
      </c>
      <c r="JI55" s="407"/>
      <c r="JJ55" s="407"/>
      <c r="JK55" s="406">
        <f t="shared" si="236"/>
        <v>100</v>
      </c>
      <c r="JL55" s="407"/>
      <c r="JM55" s="407"/>
      <c r="JN55" s="406">
        <f t="shared" si="237"/>
        <v>100</v>
      </c>
      <c r="JO55" s="407"/>
      <c r="JP55" s="407"/>
      <c r="JQ55" s="406">
        <f t="shared" si="238"/>
        <v>100</v>
      </c>
      <c r="JR55" s="407"/>
      <c r="JS55" s="407"/>
      <c r="JT55" s="406">
        <f t="shared" si="239"/>
        <v>100</v>
      </c>
      <c r="JU55" s="407"/>
      <c r="JV55" s="407"/>
      <c r="JW55" s="406">
        <f t="shared" si="91"/>
        <v>100</v>
      </c>
      <c r="JX55" s="407"/>
      <c r="JY55" s="407"/>
      <c r="JZ55" s="406">
        <f t="shared" si="92"/>
        <v>100</v>
      </c>
      <c r="KA55" s="407"/>
      <c r="KB55" s="407"/>
      <c r="KC55" s="406">
        <f t="shared" si="93"/>
        <v>100</v>
      </c>
      <c r="KD55" s="407"/>
      <c r="KE55" s="407"/>
      <c r="KF55" s="406">
        <f t="shared" si="94"/>
        <v>100</v>
      </c>
      <c r="KG55" s="407"/>
      <c r="KH55" s="407"/>
      <c r="KI55" s="406">
        <f t="shared" si="95"/>
        <v>100</v>
      </c>
      <c r="KJ55" s="407"/>
      <c r="KK55" s="407"/>
      <c r="KL55" s="406">
        <f t="shared" si="96"/>
        <v>100</v>
      </c>
      <c r="KM55" s="407"/>
      <c r="KN55" s="407"/>
      <c r="KO55" s="406">
        <f t="shared" si="97"/>
        <v>100</v>
      </c>
      <c r="KP55" s="407"/>
      <c r="KQ55" s="407"/>
      <c r="KR55" s="406">
        <f t="shared" si="98"/>
        <v>100</v>
      </c>
      <c r="KS55" s="407"/>
      <c r="KT55" s="407"/>
      <c r="KU55" s="406">
        <f t="shared" si="99"/>
        <v>100</v>
      </c>
      <c r="KV55" s="407"/>
      <c r="KW55" s="407"/>
      <c r="KX55" s="408">
        <f t="shared" si="100"/>
        <v>100</v>
      </c>
      <c r="KY55" s="409"/>
      <c r="KZ55" s="409"/>
      <c r="LA55" s="408">
        <f t="shared" si="101"/>
        <v>100</v>
      </c>
      <c r="LB55" s="409"/>
      <c r="LC55" s="409"/>
      <c r="LD55" s="408">
        <f t="shared" si="102"/>
        <v>100</v>
      </c>
      <c r="LE55" s="409"/>
      <c r="LF55" s="409"/>
      <c r="LG55" s="408">
        <f t="shared" si="103"/>
        <v>100</v>
      </c>
      <c r="LH55" s="409"/>
      <c r="LI55" s="409"/>
      <c r="LJ55" s="408">
        <f t="shared" si="105"/>
        <v>100</v>
      </c>
      <c r="LK55" s="409"/>
      <c r="LL55" s="409"/>
      <c r="LM55" s="408">
        <f t="shared" si="106"/>
        <v>100</v>
      </c>
      <c r="LN55" s="409"/>
      <c r="LO55" s="409"/>
      <c r="LP55" s="408">
        <f t="shared" si="107"/>
        <v>100</v>
      </c>
      <c r="LQ55" s="409"/>
      <c r="LR55" s="409"/>
      <c r="LS55" s="408">
        <f t="shared" si="108"/>
        <v>100</v>
      </c>
      <c r="LT55" s="409"/>
      <c r="LU55" s="409"/>
      <c r="LV55" s="408">
        <f t="shared" si="109"/>
        <v>100</v>
      </c>
      <c r="LW55" s="409"/>
      <c r="LX55" s="409"/>
      <c r="LY55" s="408">
        <f t="shared" si="110"/>
        <v>100</v>
      </c>
      <c r="LZ55" s="409"/>
      <c r="MA55" s="409"/>
      <c r="MB55" s="408">
        <f t="shared" si="111"/>
        <v>100</v>
      </c>
      <c r="MC55" s="409"/>
      <c r="MD55" s="409"/>
      <c r="ME55" s="408">
        <f t="shared" si="112"/>
        <v>100</v>
      </c>
      <c r="MF55" s="409"/>
      <c r="MG55" s="409"/>
      <c r="MH55" s="408">
        <f t="shared" si="113"/>
        <v>100</v>
      </c>
      <c r="MI55" s="409"/>
      <c r="MJ55" s="409"/>
      <c r="MK55" s="408">
        <f t="shared" si="114"/>
        <v>100</v>
      </c>
      <c r="ML55" s="409"/>
      <c r="MM55" s="409"/>
      <c r="MN55" s="408">
        <f t="shared" si="115"/>
        <v>100</v>
      </c>
      <c r="MO55" s="409"/>
      <c r="MP55" s="409"/>
      <c r="MQ55" s="408">
        <f t="shared" si="116"/>
        <v>100</v>
      </c>
      <c r="MR55" s="409"/>
      <c r="MS55" s="409"/>
      <c r="MT55" s="408">
        <f t="shared" si="117"/>
        <v>100</v>
      </c>
      <c r="MU55" s="409"/>
      <c r="MV55" s="409"/>
      <c r="MW55" s="408">
        <f t="shared" si="118"/>
        <v>100</v>
      </c>
      <c r="MX55" s="409"/>
      <c r="MY55" s="409"/>
      <c r="MZ55" s="408">
        <f t="shared" si="119"/>
        <v>100</v>
      </c>
      <c r="NA55" s="409"/>
      <c r="NB55" s="409"/>
      <c r="NC55" s="408">
        <f t="shared" si="120"/>
        <v>100</v>
      </c>
      <c r="ND55" s="409"/>
      <c r="NE55" s="409"/>
      <c r="NF55" s="408">
        <f t="shared" si="121"/>
        <v>100</v>
      </c>
      <c r="NG55" s="409"/>
      <c r="NH55" s="409"/>
      <c r="NI55" s="408">
        <f t="shared" si="122"/>
        <v>100</v>
      </c>
      <c r="NJ55" s="409"/>
      <c r="NK55" s="409"/>
      <c r="NL55" s="410">
        <f t="shared" si="123"/>
        <v>100</v>
      </c>
      <c r="NM55" s="409"/>
      <c r="NN55" s="409"/>
      <c r="NO55" s="408">
        <f t="shared" si="124"/>
        <v>100</v>
      </c>
      <c r="NP55" s="409"/>
      <c r="NQ55" s="409"/>
      <c r="NR55" s="408">
        <f t="shared" si="125"/>
        <v>100</v>
      </c>
      <c r="NS55" s="409"/>
      <c r="NT55" s="409"/>
      <c r="NU55" s="408">
        <f t="shared" si="126"/>
        <v>100</v>
      </c>
      <c r="NV55" s="409"/>
      <c r="NW55" s="409"/>
      <c r="NX55" s="408">
        <f t="shared" si="127"/>
        <v>100</v>
      </c>
      <c r="NY55" s="409"/>
      <c r="NZ55" s="409"/>
      <c r="OA55" s="408">
        <f t="shared" si="128"/>
        <v>100</v>
      </c>
      <c r="OB55" s="409"/>
      <c r="OC55" s="409"/>
      <c r="OD55" s="408">
        <f t="shared" si="129"/>
        <v>100</v>
      </c>
      <c r="OE55" s="409"/>
      <c r="OF55" s="409"/>
      <c r="OG55" s="408">
        <f t="shared" si="130"/>
        <v>100</v>
      </c>
      <c r="OH55" s="409"/>
      <c r="OI55" s="409"/>
      <c r="OJ55" s="408">
        <f t="shared" si="131"/>
        <v>100</v>
      </c>
      <c r="OK55" s="409"/>
      <c r="OL55" s="409"/>
      <c r="OM55" s="408">
        <f t="shared" si="132"/>
        <v>100</v>
      </c>
      <c r="ON55" s="409"/>
      <c r="OO55" s="409"/>
      <c r="OP55" s="408">
        <f t="shared" si="133"/>
        <v>100</v>
      </c>
      <c r="OQ55" s="409"/>
      <c r="OR55" s="409"/>
      <c r="OS55" s="408">
        <f t="shared" si="134"/>
        <v>100</v>
      </c>
      <c r="OT55" s="409"/>
      <c r="OU55" s="409"/>
      <c r="OV55" s="408">
        <f t="shared" si="135"/>
        <v>100</v>
      </c>
      <c r="OW55" s="409"/>
      <c r="OX55" s="409"/>
      <c r="OY55" s="408">
        <f t="shared" si="136"/>
        <v>100</v>
      </c>
      <c r="OZ55" s="409"/>
      <c r="PA55" s="409"/>
      <c r="PB55" s="408">
        <f t="shared" si="137"/>
        <v>100</v>
      </c>
      <c r="PC55" s="409"/>
      <c r="PD55" s="409"/>
      <c r="PE55" s="408">
        <f t="shared" si="138"/>
        <v>100</v>
      </c>
      <c r="PF55" s="409"/>
      <c r="PG55" s="409"/>
      <c r="PH55" s="408">
        <f t="shared" si="139"/>
        <v>100</v>
      </c>
      <c r="PI55" s="409"/>
      <c r="PJ55" s="409"/>
      <c r="PK55" s="408">
        <f t="shared" si="140"/>
        <v>100</v>
      </c>
      <c r="PL55" s="409"/>
      <c r="PM55" s="409"/>
      <c r="PN55" s="408">
        <f t="shared" si="141"/>
        <v>100</v>
      </c>
      <c r="PO55" s="409"/>
      <c r="PP55" s="409"/>
      <c r="PQ55" s="408">
        <f t="shared" si="142"/>
        <v>100</v>
      </c>
      <c r="PR55" s="409"/>
      <c r="PS55" s="409"/>
      <c r="PT55" s="408">
        <f t="shared" si="143"/>
        <v>100</v>
      </c>
      <c r="PU55" s="409"/>
      <c r="PV55" s="409"/>
      <c r="PW55" s="408">
        <f t="shared" si="144"/>
        <v>100</v>
      </c>
      <c r="PX55" s="409"/>
      <c r="PY55" s="409"/>
      <c r="PZ55" s="408">
        <f t="shared" si="145"/>
        <v>100</v>
      </c>
      <c r="QA55" s="409"/>
      <c r="QB55" s="409"/>
      <c r="QC55" s="408">
        <f t="shared" si="146"/>
        <v>100</v>
      </c>
      <c r="QD55" s="409"/>
      <c r="QE55" s="409"/>
      <c r="QF55" s="408">
        <f t="shared" si="147"/>
        <v>100</v>
      </c>
      <c r="QG55" s="409"/>
      <c r="QH55" s="409"/>
      <c r="QI55" s="408">
        <f t="shared" si="148"/>
        <v>100</v>
      </c>
      <c r="QJ55" s="411">
        <f t="shared" si="149"/>
        <v>0</v>
      </c>
      <c r="QK55" s="412">
        <f t="shared" si="150"/>
        <v>0</v>
      </c>
      <c r="QL55" s="402"/>
      <c r="QM55" s="411">
        <f t="shared" si="151"/>
        <v>0</v>
      </c>
      <c r="QN55" s="412">
        <f t="shared" si="152"/>
        <v>0</v>
      </c>
      <c r="QO55" s="391"/>
      <c r="QP55" s="411">
        <f t="shared" si="153"/>
        <v>0</v>
      </c>
      <c r="QQ55" s="412">
        <f t="shared" si="154"/>
        <v>0</v>
      </c>
      <c r="QR55" s="391"/>
      <c r="QS55" s="411">
        <f t="shared" si="155"/>
        <v>0</v>
      </c>
      <c r="QT55" s="412">
        <f t="shared" si="156"/>
        <v>0</v>
      </c>
    </row>
    <row r="56" spans="1:462" s="385" customFormat="1" x14ac:dyDescent="0.25">
      <c r="A56" s="403">
        <v>52</v>
      </c>
      <c r="B56" s="404" t="s">
        <v>491</v>
      </c>
      <c r="C56" s="405" t="s">
        <v>115</v>
      </c>
      <c r="D56" s="406">
        <v>19</v>
      </c>
      <c r="E56" s="407"/>
      <c r="F56" s="407"/>
      <c r="G56" s="406">
        <f t="shared" si="321"/>
        <v>19</v>
      </c>
      <c r="H56" s="407"/>
      <c r="I56" s="407"/>
      <c r="J56" s="406">
        <f t="shared" si="322"/>
        <v>19</v>
      </c>
      <c r="K56" s="407"/>
      <c r="L56" s="407"/>
      <c r="M56" s="406">
        <f t="shared" si="323"/>
        <v>19</v>
      </c>
      <c r="N56" s="407"/>
      <c r="O56" s="407"/>
      <c r="P56" s="406">
        <f t="shared" si="324"/>
        <v>19</v>
      </c>
      <c r="Q56" s="407"/>
      <c r="R56" s="407"/>
      <c r="S56" s="406">
        <f t="shared" si="325"/>
        <v>19</v>
      </c>
      <c r="T56" s="407"/>
      <c r="U56" s="407"/>
      <c r="V56" s="406">
        <f t="shared" si="326"/>
        <v>19</v>
      </c>
      <c r="W56" s="407"/>
      <c r="X56" s="407"/>
      <c r="Y56" s="406">
        <f t="shared" si="327"/>
        <v>19</v>
      </c>
      <c r="Z56" s="407"/>
      <c r="AA56" s="407"/>
      <c r="AB56" s="406">
        <f t="shared" si="328"/>
        <v>19</v>
      </c>
      <c r="AC56" s="407"/>
      <c r="AD56" s="407"/>
      <c r="AE56" s="406">
        <f t="shared" si="329"/>
        <v>19</v>
      </c>
      <c r="AF56" s="407"/>
      <c r="AG56" s="407"/>
      <c r="AH56" s="406">
        <f t="shared" si="330"/>
        <v>19</v>
      </c>
      <c r="AI56" s="407"/>
      <c r="AJ56" s="407"/>
      <c r="AK56" s="406">
        <f t="shared" si="331"/>
        <v>19</v>
      </c>
      <c r="AL56" s="407"/>
      <c r="AM56" s="407"/>
      <c r="AN56" s="406">
        <f t="shared" si="332"/>
        <v>19</v>
      </c>
      <c r="AO56" s="407"/>
      <c r="AP56" s="407"/>
      <c r="AQ56" s="406">
        <f t="shared" si="333"/>
        <v>19</v>
      </c>
      <c r="AR56" s="407"/>
      <c r="AS56" s="407">
        <v>14</v>
      </c>
      <c r="AT56" s="406">
        <f t="shared" si="334"/>
        <v>5</v>
      </c>
      <c r="AU56" s="407"/>
      <c r="AV56" s="407"/>
      <c r="AW56" s="406">
        <f t="shared" si="335"/>
        <v>5</v>
      </c>
      <c r="AX56" s="407"/>
      <c r="AY56" s="407"/>
      <c r="AZ56" s="406">
        <f t="shared" si="336"/>
        <v>5</v>
      </c>
      <c r="BA56" s="407"/>
      <c r="BB56" s="407"/>
      <c r="BC56" s="406">
        <f t="shared" si="337"/>
        <v>5</v>
      </c>
      <c r="BD56" s="407"/>
      <c r="BE56" s="407"/>
      <c r="BF56" s="406">
        <f t="shared" si="338"/>
        <v>5</v>
      </c>
      <c r="BG56" s="407"/>
      <c r="BH56" s="407"/>
      <c r="BI56" s="406">
        <f t="shared" si="339"/>
        <v>5</v>
      </c>
      <c r="BJ56" s="407"/>
      <c r="BK56" s="407"/>
      <c r="BL56" s="406">
        <f t="shared" si="340"/>
        <v>5</v>
      </c>
      <c r="BM56" s="407"/>
      <c r="BN56" s="407"/>
      <c r="BO56" s="406">
        <f t="shared" si="341"/>
        <v>5</v>
      </c>
      <c r="BP56" s="407"/>
      <c r="BQ56" s="407"/>
      <c r="BR56" s="406">
        <f t="shared" si="342"/>
        <v>5</v>
      </c>
      <c r="BS56" s="407"/>
      <c r="BT56" s="407"/>
      <c r="BU56" s="406">
        <f t="shared" si="343"/>
        <v>5</v>
      </c>
      <c r="BV56" s="407"/>
      <c r="BW56" s="407"/>
      <c r="BX56" s="406">
        <f t="shared" si="344"/>
        <v>5</v>
      </c>
      <c r="BY56" s="407"/>
      <c r="BZ56" s="407"/>
      <c r="CA56" s="406">
        <f t="shared" si="345"/>
        <v>5</v>
      </c>
      <c r="CB56" s="407"/>
      <c r="CC56" s="407"/>
      <c r="CD56" s="406">
        <f t="shared" si="346"/>
        <v>5</v>
      </c>
      <c r="CE56" s="407"/>
      <c r="CF56" s="407"/>
      <c r="CG56" s="406">
        <f t="shared" si="347"/>
        <v>5</v>
      </c>
      <c r="CH56" s="407"/>
      <c r="CI56" s="407"/>
      <c r="CJ56" s="406">
        <f t="shared" si="348"/>
        <v>5</v>
      </c>
      <c r="CK56" s="407"/>
      <c r="CL56" s="407"/>
      <c r="CM56" s="406">
        <f t="shared" si="349"/>
        <v>5</v>
      </c>
      <c r="CN56" s="407"/>
      <c r="CO56" s="407"/>
      <c r="CP56" s="406">
        <f t="shared" si="350"/>
        <v>5</v>
      </c>
      <c r="CQ56" s="407"/>
      <c r="CR56" s="407"/>
      <c r="CS56" s="406">
        <f t="shared" si="351"/>
        <v>5</v>
      </c>
      <c r="CT56" s="407"/>
      <c r="CU56" s="407"/>
      <c r="CV56" s="406">
        <f t="shared" si="352"/>
        <v>5</v>
      </c>
      <c r="CW56" s="407"/>
      <c r="CX56" s="407"/>
      <c r="CY56" s="406">
        <f t="shared" si="353"/>
        <v>5</v>
      </c>
      <c r="CZ56" s="407"/>
      <c r="DA56" s="407"/>
      <c r="DB56" s="406">
        <f t="shared" si="354"/>
        <v>5</v>
      </c>
      <c r="DC56" s="407"/>
      <c r="DD56" s="407"/>
      <c r="DE56" s="406">
        <f t="shared" si="355"/>
        <v>5</v>
      </c>
      <c r="DF56" s="407"/>
      <c r="DG56" s="407"/>
      <c r="DH56" s="406">
        <f t="shared" si="356"/>
        <v>5</v>
      </c>
      <c r="DI56" s="407"/>
      <c r="DJ56" s="407"/>
      <c r="DK56" s="406">
        <f t="shared" si="357"/>
        <v>5</v>
      </c>
      <c r="DL56" s="407"/>
      <c r="DM56" s="407"/>
      <c r="DN56" s="406">
        <f t="shared" si="358"/>
        <v>5</v>
      </c>
      <c r="DO56" s="407"/>
      <c r="DP56" s="407"/>
      <c r="DQ56" s="406">
        <f t="shared" si="359"/>
        <v>5</v>
      </c>
      <c r="DR56" s="407"/>
      <c r="DS56" s="407"/>
      <c r="DT56" s="406">
        <f t="shared" si="360"/>
        <v>5</v>
      </c>
      <c r="DU56" s="407"/>
      <c r="DV56" s="407"/>
      <c r="DW56" s="406">
        <f t="shared" si="361"/>
        <v>5</v>
      </c>
      <c r="DX56" s="407"/>
      <c r="DY56" s="407"/>
      <c r="DZ56" s="406">
        <f t="shared" si="362"/>
        <v>5</v>
      </c>
      <c r="EA56" s="407"/>
      <c r="EB56" s="407"/>
      <c r="EC56" s="406">
        <f t="shared" si="290"/>
        <v>5</v>
      </c>
      <c r="ED56" s="407"/>
      <c r="EE56" s="407"/>
      <c r="EF56" s="406">
        <f t="shared" si="291"/>
        <v>5</v>
      </c>
      <c r="EG56" s="407"/>
      <c r="EH56" s="407"/>
      <c r="EI56" s="406">
        <f t="shared" si="292"/>
        <v>5</v>
      </c>
      <c r="EJ56" s="407"/>
      <c r="EK56" s="407"/>
      <c r="EL56" s="406">
        <f t="shared" si="293"/>
        <v>5</v>
      </c>
      <c r="EM56" s="407"/>
      <c r="EN56" s="407"/>
      <c r="EO56" s="406">
        <f t="shared" si="294"/>
        <v>5</v>
      </c>
      <c r="EP56" s="407"/>
      <c r="EQ56" s="407"/>
      <c r="ER56" s="406">
        <f t="shared" si="295"/>
        <v>5</v>
      </c>
      <c r="ES56" s="407"/>
      <c r="ET56" s="407"/>
      <c r="EU56" s="406">
        <f t="shared" si="296"/>
        <v>5</v>
      </c>
      <c r="EV56" s="407"/>
      <c r="EW56" s="407"/>
      <c r="EX56" s="406">
        <f t="shared" si="297"/>
        <v>5</v>
      </c>
      <c r="EY56" s="407"/>
      <c r="EZ56" s="407"/>
      <c r="FA56" s="406">
        <f t="shared" si="298"/>
        <v>5</v>
      </c>
      <c r="FB56" s="407"/>
      <c r="FC56" s="407"/>
      <c r="FD56" s="406">
        <f t="shared" si="299"/>
        <v>5</v>
      </c>
      <c r="FE56" s="407"/>
      <c r="FF56" s="407"/>
      <c r="FG56" s="406">
        <f t="shared" si="300"/>
        <v>5</v>
      </c>
      <c r="FH56" s="407"/>
      <c r="FI56" s="407"/>
      <c r="FJ56" s="406">
        <f t="shared" si="301"/>
        <v>5</v>
      </c>
      <c r="FK56" s="407"/>
      <c r="FL56" s="407"/>
      <c r="FM56" s="406">
        <f t="shared" si="302"/>
        <v>5</v>
      </c>
      <c r="FN56" s="407"/>
      <c r="FO56" s="407"/>
      <c r="FP56" s="406">
        <f t="shared" si="303"/>
        <v>5</v>
      </c>
      <c r="FQ56" s="407"/>
      <c r="FR56" s="407"/>
      <c r="FS56" s="406">
        <f t="shared" si="304"/>
        <v>5</v>
      </c>
      <c r="FT56" s="407"/>
      <c r="FU56" s="407"/>
      <c r="FV56" s="406">
        <f t="shared" si="305"/>
        <v>5</v>
      </c>
      <c r="FW56" s="407"/>
      <c r="FX56" s="407"/>
      <c r="FY56" s="406">
        <f t="shared" si="306"/>
        <v>5</v>
      </c>
      <c r="FZ56" s="407"/>
      <c r="GA56" s="407"/>
      <c r="GB56" s="406">
        <f t="shared" si="307"/>
        <v>5</v>
      </c>
      <c r="GC56" s="407"/>
      <c r="GD56" s="407"/>
      <c r="GE56" s="406">
        <f t="shared" si="308"/>
        <v>5</v>
      </c>
      <c r="GF56" s="407"/>
      <c r="GG56" s="407"/>
      <c r="GH56" s="406">
        <f t="shared" si="309"/>
        <v>5</v>
      </c>
      <c r="GI56" s="407"/>
      <c r="GJ56" s="407"/>
      <c r="GK56" s="406">
        <f t="shared" si="310"/>
        <v>5</v>
      </c>
      <c r="GL56" s="407"/>
      <c r="GM56" s="407"/>
      <c r="GN56" s="406">
        <f t="shared" si="311"/>
        <v>5</v>
      </c>
      <c r="GO56" s="407"/>
      <c r="GP56" s="407"/>
      <c r="GQ56" s="406">
        <f t="shared" si="312"/>
        <v>5</v>
      </c>
      <c r="GR56" s="407"/>
      <c r="GS56" s="407"/>
      <c r="GT56" s="406">
        <f t="shared" si="313"/>
        <v>5</v>
      </c>
      <c r="GU56" s="407"/>
      <c r="GV56" s="407"/>
      <c r="GW56" s="406">
        <f t="shared" si="314"/>
        <v>5</v>
      </c>
      <c r="GX56" s="407"/>
      <c r="GY56" s="407"/>
      <c r="GZ56" s="406">
        <f t="shared" si="315"/>
        <v>5</v>
      </c>
      <c r="HA56" s="407"/>
      <c r="HB56" s="407"/>
      <c r="HC56" s="406">
        <f t="shared" si="316"/>
        <v>5</v>
      </c>
      <c r="HD56" s="407"/>
      <c r="HE56" s="407"/>
      <c r="HF56" s="406">
        <f t="shared" si="317"/>
        <v>5</v>
      </c>
      <c r="HG56" s="407"/>
      <c r="HH56" s="407"/>
      <c r="HI56" s="406">
        <f t="shared" si="318"/>
        <v>5</v>
      </c>
      <c r="HJ56" s="407"/>
      <c r="HK56" s="407"/>
      <c r="HL56" s="406">
        <f t="shared" si="319"/>
        <v>5</v>
      </c>
      <c r="HM56" s="407"/>
      <c r="HN56" s="407"/>
      <c r="HO56" s="406">
        <f t="shared" si="220"/>
        <v>5</v>
      </c>
      <c r="HP56" s="407"/>
      <c r="HQ56" s="407"/>
      <c r="HR56" s="406">
        <f t="shared" si="221"/>
        <v>5</v>
      </c>
      <c r="HS56" s="407"/>
      <c r="HT56" s="407"/>
      <c r="HU56" s="406">
        <f t="shared" si="222"/>
        <v>5</v>
      </c>
      <c r="HV56" s="407"/>
      <c r="HW56" s="407"/>
      <c r="HX56" s="406">
        <f t="shared" si="223"/>
        <v>5</v>
      </c>
      <c r="HY56" s="407"/>
      <c r="HZ56" s="407"/>
      <c r="IA56" s="406">
        <f t="shared" si="224"/>
        <v>5</v>
      </c>
      <c r="IB56" s="407"/>
      <c r="IC56" s="407"/>
      <c r="ID56" s="406">
        <f t="shared" si="225"/>
        <v>5</v>
      </c>
      <c r="IE56" s="407"/>
      <c r="IF56" s="407"/>
      <c r="IG56" s="406">
        <f t="shared" si="226"/>
        <v>5</v>
      </c>
      <c r="IH56" s="407"/>
      <c r="II56" s="407"/>
      <c r="IJ56" s="406">
        <f t="shared" si="227"/>
        <v>5</v>
      </c>
      <c r="IK56" s="407"/>
      <c r="IL56" s="407"/>
      <c r="IM56" s="406">
        <f t="shared" si="228"/>
        <v>5</v>
      </c>
      <c r="IN56" s="407"/>
      <c r="IO56" s="407"/>
      <c r="IP56" s="406">
        <f t="shared" si="229"/>
        <v>5</v>
      </c>
      <c r="IQ56" s="407"/>
      <c r="IR56" s="407"/>
      <c r="IS56" s="406">
        <f t="shared" si="230"/>
        <v>5</v>
      </c>
      <c r="IT56" s="407"/>
      <c r="IU56" s="407"/>
      <c r="IV56" s="406">
        <f t="shared" si="231"/>
        <v>5</v>
      </c>
      <c r="IW56" s="407"/>
      <c r="IX56" s="407"/>
      <c r="IY56" s="406">
        <f t="shared" si="232"/>
        <v>5</v>
      </c>
      <c r="IZ56" s="407"/>
      <c r="JA56" s="407"/>
      <c r="JB56" s="406">
        <f t="shared" si="233"/>
        <v>5</v>
      </c>
      <c r="JC56" s="407"/>
      <c r="JD56" s="407"/>
      <c r="JE56" s="406">
        <f t="shared" si="234"/>
        <v>5</v>
      </c>
      <c r="JF56" s="407"/>
      <c r="JG56" s="407"/>
      <c r="JH56" s="406">
        <f t="shared" si="235"/>
        <v>5</v>
      </c>
      <c r="JI56" s="407"/>
      <c r="JJ56" s="407"/>
      <c r="JK56" s="406">
        <f t="shared" si="236"/>
        <v>5</v>
      </c>
      <c r="JL56" s="407"/>
      <c r="JM56" s="407"/>
      <c r="JN56" s="406">
        <f t="shared" si="237"/>
        <v>5</v>
      </c>
      <c r="JO56" s="407"/>
      <c r="JP56" s="407"/>
      <c r="JQ56" s="406">
        <f t="shared" si="238"/>
        <v>5</v>
      </c>
      <c r="JR56" s="407"/>
      <c r="JS56" s="407"/>
      <c r="JT56" s="406">
        <f t="shared" si="239"/>
        <v>5</v>
      </c>
      <c r="JU56" s="407"/>
      <c r="JV56" s="407"/>
      <c r="JW56" s="406">
        <f t="shared" si="91"/>
        <v>5</v>
      </c>
      <c r="JX56" s="407"/>
      <c r="JY56" s="407"/>
      <c r="JZ56" s="406">
        <f t="shared" si="92"/>
        <v>5</v>
      </c>
      <c r="KA56" s="407"/>
      <c r="KB56" s="407"/>
      <c r="KC56" s="406">
        <f t="shared" si="93"/>
        <v>5</v>
      </c>
      <c r="KD56" s="407"/>
      <c r="KE56" s="407"/>
      <c r="KF56" s="406">
        <f t="shared" si="94"/>
        <v>5</v>
      </c>
      <c r="KG56" s="407"/>
      <c r="KH56" s="407"/>
      <c r="KI56" s="406">
        <f t="shared" si="95"/>
        <v>5</v>
      </c>
      <c r="KJ56" s="407"/>
      <c r="KK56" s="407"/>
      <c r="KL56" s="406">
        <f t="shared" si="96"/>
        <v>5</v>
      </c>
      <c r="KM56" s="407"/>
      <c r="KN56" s="407"/>
      <c r="KO56" s="406">
        <f t="shared" si="97"/>
        <v>5</v>
      </c>
      <c r="KP56" s="407"/>
      <c r="KQ56" s="407"/>
      <c r="KR56" s="406">
        <f t="shared" si="98"/>
        <v>5</v>
      </c>
      <c r="KS56" s="407"/>
      <c r="KT56" s="407"/>
      <c r="KU56" s="406">
        <f t="shared" si="99"/>
        <v>5</v>
      </c>
      <c r="KV56" s="407"/>
      <c r="KW56" s="407"/>
      <c r="KX56" s="408">
        <f t="shared" si="100"/>
        <v>5</v>
      </c>
      <c r="KY56" s="409"/>
      <c r="KZ56" s="409"/>
      <c r="LA56" s="408">
        <f t="shared" si="101"/>
        <v>5</v>
      </c>
      <c r="LB56" s="409"/>
      <c r="LC56" s="409"/>
      <c r="LD56" s="408">
        <f t="shared" si="102"/>
        <v>5</v>
      </c>
      <c r="LE56" s="409"/>
      <c r="LF56" s="409"/>
      <c r="LG56" s="408">
        <f t="shared" si="103"/>
        <v>5</v>
      </c>
      <c r="LH56" s="409"/>
      <c r="LI56" s="409"/>
      <c r="LJ56" s="408">
        <f t="shared" si="105"/>
        <v>5</v>
      </c>
      <c r="LK56" s="409"/>
      <c r="LL56" s="409"/>
      <c r="LM56" s="408">
        <f t="shared" si="106"/>
        <v>5</v>
      </c>
      <c r="LN56" s="409"/>
      <c r="LO56" s="409"/>
      <c r="LP56" s="408">
        <f t="shared" si="107"/>
        <v>5</v>
      </c>
      <c r="LQ56" s="409"/>
      <c r="LR56" s="409"/>
      <c r="LS56" s="408">
        <f t="shared" si="108"/>
        <v>5</v>
      </c>
      <c r="LT56" s="409"/>
      <c r="LU56" s="409"/>
      <c r="LV56" s="408">
        <f t="shared" si="109"/>
        <v>5</v>
      </c>
      <c r="LW56" s="409"/>
      <c r="LX56" s="409"/>
      <c r="LY56" s="408">
        <f t="shared" si="110"/>
        <v>5</v>
      </c>
      <c r="LZ56" s="409"/>
      <c r="MA56" s="409"/>
      <c r="MB56" s="408">
        <f t="shared" si="111"/>
        <v>5</v>
      </c>
      <c r="MC56" s="409"/>
      <c r="MD56" s="409"/>
      <c r="ME56" s="408">
        <f t="shared" si="112"/>
        <v>5</v>
      </c>
      <c r="MF56" s="409"/>
      <c r="MG56" s="409"/>
      <c r="MH56" s="408">
        <f t="shared" si="113"/>
        <v>5</v>
      </c>
      <c r="MI56" s="409"/>
      <c r="MJ56" s="409"/>
      <c r="MK56" s="408">
        <f t="shared" si="114"/>
        <v>5</v>
      </c>
      <c r="ML56" s="409"/>
      <c r="MM56" s="409"/>
      <c r="MN56" s="408">
        <f t="shared" si="115"/>
        <v>5</v>
      </c>
      <c r="MO56" s="409"/>
      <c r="MP56" s="409"/>
      <c r="MQ56" s="408">
        <f t="shared" si="116"/>
        <v>5</v>
      </c>
      <c r="MR56" s="409"/>
      <c r="MS56" s="409"/>
      <c r="MT56" s="408">
        <f t="shared" si="117"/>
        <v>5</v>
      </c>
      <c r="MU56" s="409"/>
      <c r="MV56" s="409"/>
      <c r="MW56" s="408">
        <f t="shared" si="118"/>
        <v>5</v>
      </c>
      <c r="MX56" s="409"/>
      <c r="MY56" s="409"/>
      <c r="MZ56" s="408">
        <f t="shared" si="119"/>
        <v>5</v>
      </c>
      <c r="NA56" s="409"/>
      <c r="NB56" s="409"/>
      <c r="NC56" s="408">
        <f t="shared" si="120"/>
        <v>5</v>
      </c>
      <c r="ND56" s="409"/>
      <c r="NE56" s="409"/>
      <c r="NF56" s="408">
        <f t="shared" si="121"/>
        <v>5</v>
      </c>
      <c r="NG56" s="409"/>
      <c r="NH56" s="409"/>
      <c r="NI56" s="408">
        <f t="shared" si="122"/>
        <v>5</v>
      </c>
      <c r="NJ56" s="409"/>
      <c r="NK56" s="409"/>
      <c r="NL56" s="410">
        <f t="shared" si="123"/>
        <v>5</v>
      </c>
      <c r="NM56" s="409"/>
      <c r="NN56" s="409"/>
      <c r="NO56" s="408">
        <f t="shared" si="124"/>
        <v>5</v>
      </c>
      <c r="NP56" s="409"/>
      <c r="NQ56" s="409"/>
      <c r="NR56" s="408">
        <f t="shared" si="125"/>
        <v>5</v>
      </c>
      <c r="NS56" s="409"/>
      <c r="NT56" s="409"/>
      <c r="NU56" s="408">
        <f t="shared" si="126"/>
        <v>5</v>
      </c>
      <c r="NV56" s="409"/>
      <c r="NW56" s="409"/>
      <c r="NX56" s="408">
        <f t="shared" si="127"/>
        <v>5</v>
      </c>
      <c r="NY56" s="409"/>
      <c r="NZ56" s="409"/>
      <c r="OA56" s="408">
        <f t="shared" si="128"/>
        <v>5</v>
      </c>
      <c r="OB56" s="409"/>
      <c r="OC56" s="409"/>
      <c r="OD56" s="408">
        <f t="shared" si="129"/>
        <v>5</v>
      </c>
      <c r="OE56" s="409"/>
      <c r="OF56" s="409"/>
      <c r="OG56" s="408">
        <f t="shared" si="130"/>
        <v>5</v>
      </c>
      <c r="OH56" s="409"/>
      <c r="OI56" s="409"/>
      <c r="OJ56" s="408">
        <f t="shared" si="131"/>
        <v>5</v>
      </c>
      <c r="OK56" s="409"/>
      <c r="OL56" s="409"/>
      <c r="OM56" s="408">
        <f t="shared" si="132"/>
        <v>5</v>
      </c>
      <c r="ON56" s="409"/>
      <c r="OO56" s="409"/>
      <c r="OP56" s="408">
        <f t="shared" si="133"/>
        <v>5</v>
      </c>
      <c r="OQ56" s="409"/>
      <c r="OR56" s="409"/>
      <c r="OS56" s="408">
        <f t="shared" si="134"/>
        <v>5</v>
      </c>
      <c r="OT56" s="409"/>
      <c r="OU56" s="409"/>
      <c r="OV56" s="408">
        <f t="shared" si="135"/>
        <v>5</v>
      </c>
      <c r="OW56" s="409"/>
      <c r="OX56" s="409"/>
      <c r="OY56" s="408">
        <f t="shared" si="136"/>
        <v>5</v>
      </c>
      <c r="OZ56" s="409"/>
      <c r="PA56" s="409"/>
      <c r="PB56" s="408">
        <f t="shared" si="137"/>
        <v>5</v>
      </c>
      <c r="PC56" s="409"/>
      <c r="PD56" s="409"/>
      <c r="PE56" s="408">
        <f t="shared" si="138"/>
        <v>5</v>
      </c>
      <c r="PF56" s="409"/>
      <c r="PG56" s="409"/>
      <c r="PH56" s="408">
        <f t="shared" si="139"/>
        <v>5</v>
      </c>
      <c r="PI56" s="409"/>
      <c r="PJ56" s="409"/>
      <c r="PK56" s="408">
        <f t="shared" si="140"/>
        <v>5</v>
      </c>
      <c r="PL56" s="409"/>
      <c r="PM56" s="409"/>
      <c r="PN56" s="408">
        <f t="shared" si="141"/>
        <v>5</v>
      </c>
      <c r="PO56" s="409"/>
      <c r="PP56" s="409"/>
      <c r="PQ56" s="408">
        <f t="shared" si="142"/>
        <v>5</v>
      </c>
      <c r="PR56" s="409"/>
      <c r="PS56" s="409"/>
      <c r="PT56" s="408">
        <f t="shared" si="143"/>
        <v>5</v>
      </c>
      <c r="PU56" s="409"/>
      <c r="PV56" s="409"/>
      <c r="PW56" s="408">
        <f t="shared" si="144"/>
        <v>5</v>
      </c>
      <c r="PX56" s="409"/>
      <c r="PY56" s="409"/>
      <c r="PZ56" s="408">
        <f t="shared" si="145"/>
        <v>5</v>
      </c>
      <c r="QA56" s="409"/>
      <c r="QB56" s="409"/>
      <c r="QC56" s="408">
        <f t="shared" si="146"/>
        <v>5</v>
      </c>
      <c r="QD56" s="409"/>
      <c r="QE56" s="409"/>
      <c r="QF56" s="408">
        <f t="shared" si="147"/>
        <v>5</v>
      </c>
      <c r="QG56" s="409"/>
      <c r="QH56" s="409"/>
      <c r="QI56" s="408">
        <f t="shared" si="148"/>
        <v>5</v>
      </c>
      <c r="QJ56" s="411">
        <f t="shared" si="149"/>
        <v>0</v>
      </c>
      <c r="QK56" s="412">
        <f t="shared" si="150"/>
        <v>0</v>
      </c>
      <c r="QL56" s="402"/>
      <c r="QM56" s="411">
        <f t="shared" si="151"/>
        <v>0</v>
      </c>
      <c r="QN56" s="412">
        <f t="shared" si="152"/>
        <v>0</v>
      </c>
      <c r="QO56" s="391"/>
      <c r="QP56" s="411">
        <f t="shared" si="153"/>
        <v>0</v>
      </c>
      <c r="QQ56" s="412">
        <f t="shared" si="154"/>
        <v>0</v>
      </c>
      <c r="QR56" s="391"/>
      <c r="QS56" s="411">
        <f t="shared" si="155"/>
        <v>0</v>
      </c>
      <c r="QT56" s="412">
        <f t="shared" si="156"/>
        <v>0</v>
      </c>
    </row>
    <row r="57" spans="1:462" s="385" customFormat="1" ht="15" customHeight="1" x14ac:dyDescent="0.25">
      <c r="A57" s="403">
        <v>53</v>
      </c>
      <c r="B57" s="404" t="s">
        <v>492</v>
      </c>
      <c r="C57" s="405" t="s">
        <v>115</v>
      </c>
      <c r="D57" s="406">
        <v>493</v>
      </c>
      <c r="E57" s="407"/>
      <c r="F57" s="407"/>
      <c r="G57" s="406">
        <f t="shared" si="321"/>
        <v>493</v>
      </c>
      <c r="H57" s="407"/>
      <c r="I57" s="407"/>
      <c r="J57" s="406">
        <f t="shared" si="322"/>
        <v>493</v>
      </c>
      <c r="K57" s="407"/>
      <c r="L57" s="407"/>
      <c r="M57" s="406">
        <f t="shared" si="323"/>
        <v>493</v>
      </c>
      <c r="N57" s="407"/>
      <c r="O57" s="407"/>
      <c r="P57" s="406">
        <f t="shared" si="324"/>
        <v>493</v>
      </c>
      <c r="Q57" s="407"/>
      <c r="R57" s="407"/>
      <c r="S57" s="406">
        <f t="shared" si="325"/>
        <v>493</v>
      </c>
      <c r="T57" s="407"/>
      <c r="U57" s="407"/>
      <c r="V57" s="406">
        <f t="shared" si="326"/>
        <v>493</v>
      </c>
      <c r="W57" s="407"/>
      <c r="X57" s="407"/>
      <c r="Y57" s="406">
        <f t="shared" si="327"/>
        <v>493</v>
      </c>
      <c r="Z57" s="407"/>
      <c r="AA57" s="407"/>
      <c r="AB57" s="406">
        <f t="shared" si="328"/>
        <v>493</v>
      </c>
      <c r="AC57" s="407"/>
      <c r="AD57" s="407">
        <v>20</v>
      </c>
      <c r="AE57" s="406">
        <f t="shared" si="329"/>
        <v>473</v>
      </c>
      <c r="AF57" s="407"/>
      <c r="AG57" s="407"/>
      <c r="AH57" s="406">
        <f t="shared" si="330"/>
        <v>473</v>
      </c>
      <c r="AI57" s="407"/>
      <c r="AJ57" s="407">
        <v>5</v>
      </c>
      <c r="AK57" s="406">
        <f t="shared" si="331"/>
        <v>468</v>
      </c>
      <c r="AL57" s="407"/>
      <c r="AM57" s="407"/>
      <c r="AN57" s="406">
        <f t="shared" si="332"/>
        <v>468</v>
      </c>
      <c r="AO57" s="407"/>
      <c r="AP57" s="407"/>
      <c r="AQ57" s="406">
        <f t="shared" si="333"/>
        <v>468</v>
      </c>
      <c r="AR57" s="407"/>
      <c r="AS57" s="407">
        <v>268</v>
      </c>
      <c r="AT57" s="406">
        <f t="shared" si="334"/>
        <v>200</v>
      </c>
      <c r="AU57" s="407"/>
      <c r="AV57" s="407"/>
      <c r="AW57" s="406">
        <f t="shared" si="335"/>
        <v>200</v>
      </c>
      <c r="AX57" s="407"/>
      <c r="AY57" s="407"/>
      <c r="AZ57" s="406">
        <f t="shared" si="336"/>
        <v>200</v>
      </c>
      <c r="BA57" s="407"/>
      <c r="BB57" s="407"/>
      <c r="BC57" s="406">
        <f t="shared" si="337"/>
        <v>200</v>
      </c>
      <c r="BD57" s="407"/>
      <c r="BE57" s="407">
        <v>10</v>
      </c>
      <c r="BF57" s="406">
        <f t="shared" si="338"/>
        <v>190</v>
      </c>
      <c r="BG57" s="407"/>
      <c r="BH57" s="407"/>
      <c r="BI57" s="406">
        <f t="shared" si="339"/>
        <v>190</v>
      </c>
      <c r="BJ57" s="407"/>
      <c r="BK57" s="407"/>
      <c r="BL57" s="406">
        <f t="shared" si="340"/>
        <v>190</v>
      </c>
      <c r="BM57" s="407"/>
      <c r="BN57" s="407"/>
      <c r="BO57" s="406">
        <f t="shared" si="341"/>
        <v>190</v>
      </c>
      <c r="BP57" s="407"/>
      <c r="BQ57" s="407"/>
      <c r="BR57" s="406">
        <f t="shared" si="342"/>
        <v>190</v>
      </c>
      <c r="BS57" s="407"/>
      <c r="BT57" s="407"/>
      <c r="BU57" s="406">
        <f t="shared" si="343"/>
        <v>190</v>
      </c>
      <c r="BV57" s="407"/>
      <c r="BW57" s="407"/>
      <c r="BX57" s="406">
        <f t="shared" si="344"/>
        <v>190</v>
      </c>
      <c r="BY57" s="407"/>
      <c r="BZ57" s="407"/>
      <c r="CA57" s="406">
        <f t="shared" si="345"/>
        <v>190</v>
      </c>
      <c r="CB57" s="407"/>
      <c r="CC57" s="407">
        <v>10</v>
      </c>
      <c r="CD57" s="406">
        <f t="shared" si="346"/>
        <v>180</v>
      </c>
      <c r="CE57" s="407"/>
      <c r="CF57" s="407"/>
      <c r="CG57" s="406">
        <f t="shared" si="347"/>
        <v>180</v>
      </c>
      <c r="CH57" s="407"/>
      <c r="CI57" s="407"/>
      <c r="CJ57" s="406">
        <f t="shared" si="348"/>
        <v>180</v>
      </c>
      <c r="CK57" s="407"/>
      <c r="CL57" s="407"/>
      <c r="CM57" s="406">
        <f t="shared" si="349"/>
        <v>180</v>
      </c>
      <c r="CN57" s="407"/>
      <c r="CO57" s="407"/>
      <c r="CP57" s="406">
        <f t="shared" si="350"/>
        <v>180</v>
      </c>
      <c r="CQ57" s="407"/>
      <c r="CR57" s="407"/>
      <c r="CS57" s="406">
        <f t="shared" si="351"/>
        <v>180</v>
      </c>
      <c r="CT57" s="407"/>
      <c r="CU57" s="407"/>
      <c r="CV57" s="406">
        <f t="shared" si="352"/>
        <v>180</v>
      </c>
      <c r="CW57" s="407"/>
      <c r="CX57" s="407"/>
      <c r="CY57" s="406">
        <f t="shared" si="353"/>
        <v>180</v>
      </c>
      <c r="CZ57" s="407"/>
      <c r="DA57" s="407"/>
      <c r="DB57" s="406">
        <f t="shared" si="354"/>
        <v>180</v>
      </c>
      <c r="DC57" s="407"/>
      <c r="DD57" s="407">
        <v>20</v>
      </c>
      <c r="DE57" s="406">
        <f t="shared" si="355"/>
        <v>160</v>
      </c>
      <c r="DF57" s="407"/>
      <c r="DG57" s="407"/>
      <c r="DH57" s="406">
        <f t="shared" si="356"/>
        <v>160</v>
      </c>
      <c r="DI57" s="407"/>
      <c r="DJ57" s="407"/>
      <c r="DK57" s="406">
        <f t="shared" si="357"/>
        <v>160</v>
      </c>
      <c r="DL57" s="407"/>
      <c r="DM57" s="407">
        <v>10</v>
      </c>
      <c r="DN57" s="406">
        <f t="shared" si="358"/>
        <v>150</v>
      </c>
      <c r="DO57" s="407"/>
      <c r="DP57" s="407"/>
      <c r="DQ57" s="406">
        <f t="shared" si="359"/>
        <v>150</v>
      </c>
      <c r="DR57" s="407"/>
      <c r="DS57" s="407"/>
      <c r="DT57" s="406">
        <f t="shared" si="360"/>
        <v>150</v>
      </c>
      <c r="DU57" s="407"/>
      <c r="DV57" s="407"/>
      <c r="DW57" s="406">
        <f t="shared" si="361"/>
        <v>150</v>
      </c>
      <c r="DX57" s="407"/>
      <c r="DY57" s="407"/>
      <c r="DZ57" s="406">
        <f t="shared" si="362"/>
        <v>150</v>
      </c>
      <c r="EA57" s="407"/>
      <c r="EB57" s="407"/>
      <c r="EC57" s="406">
        <f t="shared" si="290"/>
        <v>150</v>
      </c>
      <c r="ED57" s="407"/>
      <c r="EE57" s="407"/>
      <c r="EF57" s="406">
        <f t="shared" si="291"/>
        <v>150</v>
      </c>
      <c r="EG57" s="407"/>
      <c r="EH57" s="407"/>
      <c r="EI57" s="406">
        <f t="shared" si="292"/>
        <v>150</v>
      </c>
      <c r="EJ57" s="407"/>
      <c r="EK57" s="407">
        <v>15</v>
      </c>
      <c r="EL57" s="406">
        <f t="shared" si="293"/>
        <v>135</v>
      </c>
      <c r="EM57" s="407"/>
      <c r="EN57" s="407"/>
      <c r="EO57" s="406">
        <f t="shared" si="294"/>
        <v>135</v>
      </c>
      <c r="EP57" s="407"/>
      <c r="EQ57" s="407"/>
      <c r="ER57" s="406">
        <f t="shared" si="295"/>
        <v>135</v>
      </c>
      <c r="ES57" s="407"/>
      <c r="ET57" s="407">
        <v>5</v>
      </c>
      <c r="EU57" s="406">
        <f t="shared" si="296"/>
        <v>130</v>
      </c>
      <c r="EV57" s="407"/>
      <c r="EW57" s="407"/>
      <c r="EX57" s="406">
        <f t="shared" si="297"/>
        <v>130</v>
      </c>
      <c r="EY57" s="407"/>
      <c r="EZ57" s="407"/>
      <c r="FA57" s="406">
        <f t="shared" si="298"/>
        <v>130</v>
      </c>
      <c r="FB57" s="407"/>
      <c r="FC57" s="407"/>
      <c r="FD57" s="406">
        <f t="shared" si="299"/>
        <v>130</v>
      </c>
      <c r="FE57" s="407"/>
      <c r="FF57" s="407"/>
      <c r="FG57" s="406">
        <f t="shared" si="300"/>
        <v>130</v>
      </c>
      <c r="FH57" s="407"/>
      <c r="FI57" s="407"/>
      <c r="FJ57" s="406">
        <f t="shared" si="301"/>
        <v>130</v>
      </c>
      <c r="FK57" s="407"/>
      <c r="FL57" s="407"/>
      <c r="FM57" s="406">
        <f t="shared" si="302"/>
        <v>130</v>
      </c>
      <c r="FN57" s="407"/>
      <c r="FO57" s="407"/>
      <c r="FP57" s="406">
        <f t="shared" si="303"/>
        <v>130</v>
      </c>
      <c r="FQ57" s="407"/>
      <c r="FR57" s="407">
        <v>10</v>
      </c>
      <c r="FS57" s="406">
        <f t="shared" si="304"/>
        <v>120</v>
      </c>
      <c r="FT57" s="407"/>
      <c r="FU57" s="407">
        <v>20</v>
      </c>
      <c r="FV57" s="406">
        <f t="shared" si="305"/>
        <v>100</v>
      </c>
      <c r="FW57" s="407"/>
      <c r="FX57" s="407"/>
      <c r="FY57" s="406">
        <f t="shared" si="306"/>
        <v>100</v>
      </c>
      <c r="FZ57" s="407"/>
      <c r="GA57" s="407"/>
      <c r="GB57" s="406">
        <f t="shared" si="307"/>
        <v>100</v>
      </c>
      <c r="GC57" s="407"/>
      <c r="GD57" s="407"/>
      <c r="GE57" s="406">
        <f t="shared" si="308"/>
        <v>100</v>
      </c>
      <c r="GF57" s="407"/>
      <c r="GG57" s="407"/>
      <c r="GH57" s="406">
        <f t="shared" si="309"/>
        <v>100</v>
      </c>
      <c r="GI57" s="407"/>
      <c r="GJ57" s="407"/>
      <c r="GK57" s="406">
        <f t="shared" si="310"/>
        <v>100</v>
      </c>
      <c r="GL57" s="407"/>
      <c r="GM57" s="407"/>
      <c r="GN57" s="406">
        <f t="shared" si="311"/>
        <v>100</v>
      </c>
      <c r="GO57" s="407"/>
      <c r="GP57" s="407"/>
      <c r="GQ57" s="406">
        <f t="shared" si="312"/>
        <v>100</v>
      </c>
      <c r="GR57" s="407"/>
      <c r="GS57" s="407"/>
      <c r="GT57" s="406">
        <f t="shared" si="313"/>
        <v>100</v>
      </c>
      <c r="GU57" s="407"/>
      <c r="GV57" s="407"/>
      <c r="GW57" s="406">
        <f t="shared" si="314"/>
        <v>100</v>
      </c>
      <c r="GX57" s="407"/>
      <c r="GY57" s="407">
        <v>5</v>
      </c>
      <c r="GZ57" s="406">
        <f t="shared" si="315"/>
        <v>95</v>
      </c>
      <c r="HA57" s="407"/>
      <c r="HB57" s="407"/>
      <c r="HC57" s="406">
        <f t="shared" si="316"/>
        <v>95</v>
      </c>
      <c r="HD57" s="407"/>
      <c r="HE57" s="407"/>
      <c r="HF57" s="406">
        <f t="shared" si="317"/>
        <v>95</v>
      </c>
      <c r="HG57" s="407"/>
      <c r="HH57" s="407"/>
      <c r="HI57" s="406">
        <f t="shared" si="318"/>
        <v>95</v>
      </c>
      <c r="HJ57" s="407"/>
      <c r="HK57" s="407">
        <v>20</v>
      </c>
      <c r="HL57" s="406">
        <f t="shared" si="319"/>
        <v>75</v>
      </c>
      <c r="HM57" s="407"/>
      <c r="HN57" s="407">
        <v>10</v>
      </c>
      <c r="HO57" s="406">
        <f t="shared" si="220"/>
        <v>65</v>
      </c>
      <c r="HP57" s="407"/>
      <c r="HQ57" s="407"/>
      <c r="HR57" s="406">
        <f t="shared" si="221"/>
        <v>65</v>
      </c>
      <c r="HS57" s="407"/>
      <c r="HT57" s="407"/>
      <c r="HU57" s="406">
        <f t="shared" si="222"/>
        <v>65</v>
      </c>
      <c r="HV57" s="407"/>
      <c r="HW57" s="407"/>
      <c r="HX57" s="406">
        <f t="shared" si="223"/>
        <v>65</v>
      </c>
      <c r="HY57" s="407"/>
      <c r="HZ57" s="407"/>
      <c r="IA57" s="406">
        <f t="shared" si="224"/>
        <v>65</v>
      </c>
      <c r="IB57" s="407"/>
      <c r="IC57" s="407">
        <v>5</v>
      </c>
      <c r="ID57" s="406">
        <f t="shared" si="225"/>
        <v>60</v>
      </c>
      <c r="IE57" s="407"/>
      <c r="IF57" s="407"/>
      <c r="IG57" s="406">
        <f t="shared" si="226"/>
        <v>60</v>
      </c>
      <c r="IH57" s="407"/>
      <c r="II57" s="407"/>
      <c r="IJ57" s="406">
        <f t="shared" si="227"/>
        <v>60</v>
      </c>
      <c r="IK57" s="407"/>
      <c r="IL57" s="407"/>
      <c r="IM57" s="406">
        <f t="shared" si="228"/>
        <v>60</v>
      </c>
      <c r="IN57" s="407"/>
      <c r="IO57" s="407"/>
      <c r="IP57" s="406">
        <f t="shared" si="229"/>
        <v>60</v>
      </c>
      <c r="IQ57" s="407"/>
      <c r="IR57" s="407"/>
      <c r="IS57" s="406">
        <f t="shared" si="230"/>
        <v>60</v>
      </c>
      <c r="IT57" s="407"/>
      <c r="IU57" s="407">
        <v>5</v>
      </c>
      <c r="IV57" s="406">
        <f t="shared" si="231"/>
        <v>55</v>
      </c>
      <c r="IW57" s="407"/>
      <c r="IX57" s="407"/>
      <c r="IY57" s="406">
        <f t="shared" si="232"/>
        <v>55</v>
      </c>
      <c r="IZ57" s="407"/>
      <c r="JA57" s="407"/>
      <c r="JB57" s="406">
        <f t="shared" si="233"/>
        <v>55</v>
      </c>
      <c r="JC57" s="407"/>
      <c r="JD57" s="407"/>
      <c r="JE57" s="406">
        <f t="shared" si="234"/>
        <v>55</v>
      </c>
      <c r="JF57" s="407"/>
      <c r="JG57" s="407"/>
      <c r="JH57" s="406">
        <f t="shared" si="235"/>
        <v>55</v>
      </c>
      <c r="JI57" s="407"/>
      <c r="JJ57" s="407"/>
      <c r="JK57" s="406">
        <f t="shared" si="236"/>
        <v>55</v>
      </c>
      <c r="JL57" s="407"/>
      <c r="JM57" s="407"/>
      <c r="JN57" s="406">
        <f t="shared" si="237"/>
        <v>55</v>
      </c>
      <c r="JO57" s="407"/>
      <c r="JP57" s="407"/>
      <c r="JQ57" s="406">
        <f t="shared" si="238"/>
        <v>55</v>
      </c>
      <c r="JR57" s="407"/>
      <c r="JS57" s="407"/>
      <c r="JT57" s="406">
        <f t="shared" si="239"/>
        <v>55</v>
      </c>
      <c r="JU57" s="407"/>
      <c r="JV57" s="407"/>
      <c r="JW57" s="406">
        <f t="shared" si="91"/>
        <v>55</v>
      </c>
      <c r="JX57" s="407"/>
      <c r="JY57" s="407"/>
      <c r="JZ57" s="406">
        <f t="shared" si="92"/>
        <v>55</v>
      </c>
      <c r="KA57" s="407"/>
      <c r="KB57" s="407"/>
      <c r="KC57" s="406">
        <f t="shared" si="93"/>
        <v>55</v>
      </c>
      <c r="KD57" s="407"/>
      <c r="KE57" s="407"/>
      <c r="KF57" s="406">
        <f t="shared" si="94"/>
        <v>55</v>
      </c>
      <c r="KG57" s="407"/>
      <c r="KH57" s="407"/>
      <c r="KI57" s="406">
        <f t="shared" si="95"/>
        <v>55</v>
      </c>
      <c r="KJ57" s="407"/>
      <c r="KK57" s="407"/>
      <c r="KL57" s="406">
        <f t="shared" si="96"/>
        <v>55</v>
      </c>
      <c r="KM57" s="407"/>
      <c r="KN57" s="407"/>
      <c r="KO57" s="406">
        <f t="shared" si="97"/>
        <v>55</v>
      </c>
      <c r="KP57" s="407"/>
      <c r="KQ57" s="407"/>
      <c r="KR57" s="406">
        <f t="shared" si="98"/>
        <v>55</v>
      </c>
      <c r="KS57" s="407"/>
      <c r="KT57" s="407"/>
      <c r="KU57" s="406">
        <f t="shared" si="99"/>
        <v>55</v>
      </c>
      <c r="KV57" s="407"/>
      <c r="KW57" s="407"/>
      <c r="KX57" s="408">
        <f t="shared" si="100"/>
        <v>55</v>
      </c>
      <c r="KY57" s="409"/>
      <c r="KZ57" s="409"/>
      <c r="LA57" s="408">
        <f t="shared" si="101"/>
        <v>55</v>
      </c>
      <c r="LB57" s="409"/>
      <c r="LC57" s="409"/>
      <c r="LD57" s="408">
        <f t="shared" si="102"/>
        <v>55</v>
      </c>
      <c r="LE57" s="409"/>
      <c r="LF57" s="409"/>
      <c r="LG57" s="408">
        <f t="shared" si="103"/>
        <v>55</v>
      </c>
      <c r="LH57" s="409"/>
      <c r="LI57" s="409"/>
      <c r="LJ57" s="408">
        <f t="shared" si="105"/>
        <v>55</v>
      </c>
      <c r="LK57" s="409"/>
      <c r="LL57" s="409"/>
      <c r="LM57" s="408">
        <f t="shared" si="106"/>
        <v>55</v>
      </c>
      <c r="LN57" s="409"/>
      <c r="LO57" s="409">
        <v>20</v>
      </c>
      <c r="LP57" s="408">
        <f t="shared" si="107"/>
        <v>35</v>
      </c>
      <c r="LQ57" s="409"/>
      <c r="LR57" s="409">
        <v>1</v>
      </c>
      <c r="LS57" s="408">
        <f t="shared" si="108"/>
        <v>34</v>
      </c>
      <c r="LT57" s="409"/>
      <c r="LU57" s="409">
        <v>15</v>
      </c>
      <c r="LV57" s="408">
        <f t="shared" si="109"/>
        <v>19</v>
      </c>
      <c r="LW57" s="409"/>
      <c r="LX57" s="409"/>
      <c r="LY57" s="408">
        <f t="shared" si="110"/>
        <v>19</v>
      </c>
      <c r="LZ57" s="409"/>
      <c r="MA57" s="409"/>
      <c r="MB57" s="408">
        <f t="shared" si="111"/>
        <v>19</v>
      </c>
      <c r="MC57" s="409"/>
      <c r="MD57" s="409"/>
      <c r="ME57" s="408">
        <f t="shared" si="112"/>
        <v>19</v>
      </c>
      <c r="MF57" s="409"/>
      <c r="MG57" s="409"/>
      <c r="MH57" s="408">
        <f t="shared" si="113"/>
        <v>19</v>
      </c>
      <c r="MI57" s="409"/>
      <c r="MJ57" s="409">
        <v>19</v>
      </c>
      <c r="MK57" s="408">
        <f t="shared" si="114"/>
        <v>0</v>
      </c>
      <c r="ML57" s="409"/>
      <c r="MM57" s="409"/>
      <c r="MN57" s="408">
        <f t="shared" si="115"/>
        <v>0</v>
      </c>
      <c r="MO57" s="409">
        <v>150</v>
      </c>
      <c r="MP57" s="409">
        <v>10</v>
      </c>
      <c r="MQ57" s="408">
        <f t="shared" si="116"/>
        <v>140</v>
      </c>
      <c r="MR57" s="409"/>
      <c r="MS57" s="409"/>
      <c r="MT57" s="408">
        <f t="shared" si="117"/>
        <v>140</v>
      </c>
      <c r="MU57" s="409"/>
      <c r="MV57" s="409"/>
      <c r="MW57" s="408">
        <f t="shared" si="118"/>
        <v>140</v>
      </c>
      <c r="MX57" s="409"/>
      <c r="MY57" s="409"/>
      <c r="MZ57" s="408">
        <f t="shared" si="119"/>
        <v>140</v>
      </c>
      <c r="NA57" s="409"/>
      <c r="NB57" s="409">
        <v>15</v>
      </c>
      <c r="NC57" s="408">
        <f t="shared" si="120"/>
        <v>125</v>
      </c>
      <c r="ND57" s="409"/>
      <c r="NE57" s="409"/>
      <c r="NF57" s="408">
        <f t="shared" si="121"/>
        <v>125</v>
      </c>
      <c r="NG57" s="409"/>
      <c r="NH57" s="409"/>
      <c r="NI57" s="408">
        <f t="shared" si="122"/>
        <v>125</v>
      </c>
      <c r="NJ57" s="409"/>
      <c r="NK57" s="409"/>
      <c r="NL57" s="410">
        <f t="shared" si="123"/>
        <v>125</v>
      </c>
      <c r="NM57" s="409"/>
      <c r="NN57" s="409"/>
      <c r="NO57" s="408">
        <f t="shared" si="124"/>
        <v>125</v>
      </c>
      <c r="NP57" s="409"/>
      <c r="NQ57" s="409"/>
      <c r="NR57" s="408">
        <f t="shared" si="125"/>
        <v>125</v>
      </c>
      <c r="NS57" s="409"/>
      <c r="NT57" s="409"/>
      <c r="NU57" s="408">
        <f t="shared" si="126"/>
        <v>125</v>
      </c>
      <c r="NV57" s="409"/>
      <c r="NW57" s="409"/>
      <c r="NX57" s="408">
        <f t="shared" si="127"/>
        <v>125</v>
      </c>
      <c r="NY57" s="409"/>
      <c r="NZ57" s="409"/>
      <c r="OA57" s="408">
        <f t="shared" si="128"/>
        <v>125</v>
      </c>
      <c r="OB57" s="409"/>
      <c r="OC57" s="409"/>
      <c r="OD57" s="408">
        <f t="shared" si="129"/>
        <v>125</v>
      </c>
      <c r="OE57" s="409"/>
      <c r="OF57" s="409"/>
      <c r="OG57" s="408">
        <f t="shared" si="130"/>
        <v>125</v>
      </c>
      <c r="OH57" s="409"/>
      <c r="OI57" s="409"/>
      <c r="OJ57" s="408">
        <f t="shared" si="131"/>
        <v>125</v>
      </c>
      <c r="OK57" s="409"/>
      <c r="OL57" s="409"/>
      <c r="OM57" s="408">
        <f t="shared" si="132"/>
        <v>125</v>
      </c>
      <c r="ON57" s="409"/>
      <c r="OO57" s="409"/>
      <c r="OP57" s="408">
        <f t="shared" si="133"/>
        <v>125</v>
      </c>
      <c r="OQ57" s="409"/>
      <c r="OR57" s="409">
        <v>2</v>
      </c>
      <c r="OS57" s="408">
        <f t="shared" si="134"/>
        <v>123</v>
      </c>
      <c r="OT57" s="409"/>
      <c r="OU57" s="409"/>
      <c r="OV57" s="408">
        <f t="shared" si="135"/>
        <v>123</v>
      </c>
      <c r="OW57" s="409"/>
      <c r="OX57" s="409"/>
      <c r="OY57" s="408">
        <f t="shared" si="136"/>
        <v>123</v>
      </c>
      <c r="OZ57" s="409"/>
      <c r="PA57" s="409"/>
      <c r="PB57" s="408">
        <f t="shared" si="137"/>
        <v>123</v>
      </c>
      <c r="PC57" s="409"/>
      <c r="PD57" s="409"/>
      <c r="PE57" s="408">
        <f t="shared" si="138"/>
        <v>123</v>
      </c>
      <c r="PF57" s="409"/>
      <c r="PG57" s="409"/>
      <c r="PH57" s="408">
        <f t="shared" si="139"/>
        <v>123</v>
      </c>
      <c r="PI57" s="409"/>
      <c r="PJ57" s="409"/>
      <c r="PK57" s="408">
        <f t="shared" si="140"/>
        <v>123</v>
      </c>
      <c r="PL57" s="409"/>
      <c r="PM57" s="409"/>
      <c r="PN57" s="408">
        <f t="shared" si="141"/>
        <v>123</v>
      </c>
      <c r="PO57" s="409"/>
      <c r="PP57" s="409"/>
      <c r="PQ57" s="408">
        <f t="shared" si="142"/>
        <v>123</v>
      </c>
      <c r="PR57" s="409"/>
      <c r="PS57" s="409"/>
      <c r="PT57" s="408">
        <f t="shared" si="143"/>
        <v>123</v>
      </c>
      <c r="PU57" s="409"/>
      <c r="PV57" s="409"/>
      <c r="PW57" s="408">
        <f t="shared" si="144"/>
        <v>123</v>
      </c>
      <c r="PX57" s="409"/>
      <c r="PY57" s="409"/>
      <c r="PZ57" s="408">
        <f t="shared" si="145"/>
        <v>123</v>
      </c>
      <c r="QA57" s="409"/>
      <c r="QB57" s="409"/>
      <c r="QC57" s="408">
        <f t="shared" si="146"/>
        <v>123</v>
      </c>
      <c r="QD57" s="409"/>
      <c r="QE57" s="409"/>
      <c r="QF57" s="408">
        <f t="shared" si="147"/>
        <v>123</v>
      </c>
      <c r="QG57" s="409"/>
      <c r="QH57" s="409"/>
      <c r="QI57" s="408">
        <f t="shared" si="148"/>
        <v>123</v>
      </c>
      <c r="QJ57" s="411">
        <f t="shared" si="149"/>
        <v>60</v>
      </c>
      <c r="QK57" s="412">
        <f t="shared" si="150"/>
        <v>2.2222222222222223</v>
      </c>
      <c r="QL57" s="402"/>
      <c r="QM57" s="411">
        <f t="shared" si="151"/>
        <v>45</v>
      </c>
      <c r="QN57" s="412">
        <f t="shared" si="152"/>
        <v>1.7307692307692308</v>
      </c>
      <c r="QO57" s="391"/>
      <c r="QP57" s="411">
        <f t="shared" si="153"/>
        <v>65</v>
      </c>
      <c r="QQ57" s="412">
        <f t="shared" si="154"/>
        <v>2.3214285714285716</v>
      </c>
      <c r="QR57" s="391"/>
      <c r="QS57" s="411">
        <f t="shared" si="155"/>
        <v>170</v>
      </c>
      <c r="QT57" s="412">
        <f t="shared" si="156"/>
        <v>2.0987654320987654</v>
      </c>
    </row>
    <row r="58" spans="1:462" s="385" customFormat="1" ht="15" customHeight="1" x14ac:dyDescent="0.25">
      <c r="A58" s="403">
        <v>54</v>
      </c>
      <c r="B58" s="404" t="s">
        <v>493</v>
      </c>
      <c r="C58" s="424" t="s">
        <v>115</v>
      </c>
      <c r="D58" s="406">
        <v>190</v>
      </c>
      <c r="E58" s="407">
        <v>10</v>
      </c>
      <c r="F58" s="407"/>
      <c r="G58" s="406">
        <f>+D58+E58-F58</f>
        <v>200</v>
      </c>
      <c r="H58" s="407"/>
      <c r="I58" s="407"/>
      <c r="J58" s="406">
        <f>+G58+H58-I58</f>
        <v>200</v>
      </c>
      <c r="K58" s="407"/>
      <c r="L58" s="407"/>
      <c r="M58" s="406">
        <f t="shared" si="323"/>
        <v>200</v>
      </c>
      <c r="N58" s="407"/>
      <c r="O58" s="407">
        <v>1</v>
      </c>
      <c r="P58" s="406">
        <f>+M58+N58-O58</f>
        <v>199</v>
      </c>
      <c r="Q58" s="407"/>
      <c r="R58" s="407"/>
      <c r="S58" s="406">
        <f>+P58+Q58-R58</f>
        <v>199</v>
      </c>
      <c r="T58" s="407"/>
      <c r="U58" s="407">
        <v>15</v>
      </c>
      <c r="V58" s="406">
        <f>+S58+T58-U58</f>
        <v>184</v>
      </c>
      <c r="W58" s="407"/>
      <c r="X58" s="407">
        <v>14</v>
      </c>
      <c r="Y58" s="406">
        <f>+V58+W58-X58</f>
        <v>170</v>
      </c>
      <c r="Z58" s="407"/>
      <c r="AA58" s="407"/>
      <c r="AB58" s="406">
        <f>+Y58+Z58-AA58</f>
        <v>170</v>
      </c>
      <c r="AC58" s="407"/>
      <c r="AD58" s="407"/>
      <c r="AE58" s="406">
        <f>+AB58+AC58-AD58</f>
        <v>170</v>
      </c>
      <c r="AF58" s="407"/>
      <c r="AG58" s="407"/>
      <c r="AH58" s="406">
        <f>+AE58+AF58-AG58</f>
        <v>170</v>
      </c>
      <c r="AI58" s="407"/>
      <c r="AJ58" s="407"/>
      <c r="AK58" s="406">
        <f>AH58+AI58-AJ58</f>
        <v>170</v>
      </c>
      <c r="AL58" s="407"/>
      <c r="AM58" s="407"/>
      <c r="AN58" s="406">
        <f>AK58+AL58-AM58</f>
        <v>170</v>
      </c>
      <c r="AO58" s="407"/>
      <c r="AP58" s="407"/>
      <c r="AQ58" s="406">
        <f>AN58+AO58-AP58</f>
        <v>170</v>
      </c>
      <c r="AR58" s="407"/>
      <c r="AS58" s="407"/>
      <c r="AT58" s="406">
        <f>AQ58+AR58-AS58</f>
        <v>170</v>
      </c>
      <c r="AU58" s="407"/>
      <c r="AV58" s="407">
        <v>5</v>
      </c>
      <c r="AW58" s="406">
        <f>AT58+AU58-AV58</f>
        <v>165</v>
      </c>
      <c r="AX58" s="407"/>
      <c r="AY58" s="407"/>
      <c r="AZ58" s="406">
        <f>AW58+AX58-AY58</f>
        <v>165</v>
      </c>
      <c r="BA58" s="407"/>
      <c r="BB58" s="407"/>
      <c r="BC58" s="406">
        <f>+AZ58+BA58-BB58</f>
        <v>165</v>
      </c>
      <c r="BD58" s="407"/>
      <c r="BE58" s="407"/>
      <c r="BF58" s="406">
        <f>BC58+BD58-BE58</f>
        <v>165</v>
      </c>
      <c r="BG58" s="407"/>
      <c r="BH58" s="407"/>
      <c r="BI58" s="406">
        <f>BF58+BG58-BH58</f>
        <v>165</v>
      </c>
      <c r="BJ58" s="407"/>
      <c r="BK58" s="407"/>
      <c r="BL58" s="406">
        <f>BI58+BJ58-BK58</f>
        <v>165</v>
      </c>
      <c r="BM58" s="407"/>
      <c r="BN58" s="407"/>
      <c r="BO58" s="406">
        <f>BL58+BM58-BN58</f>
        <v>165</v>
      </c>
      <c r="BP58" s="407"/>
      <c r="BQ58" s="407">
        <v>10</v>
      </c>
      <c r="BR58" s="406">
        <f>+BO58+BP58-BQ58</f>
        <v>155</v>
      </c>
      <c r="BS58" s="407"/>
      <c r="BT58" s="407"/>
      <c r="BU58" s="406">
        <f>BR58+BS58-BT58</f>
        <v>155</v>
      </c>
      <c r="BV58" s="407"/>
      <c r="BW58" s="407"/>
      <c r="BX58" s="406">
        <f>BU58+BV58-BW58</f>
        <v>155</v>
      </c>
      <c r="BY58" s="407"/>
      <c r="BZ58" s="407">
        <v>14</v>
      </c>
      <c r="CA58" s="406">
        <f>BX58+BY58-BZ58</f>
        <v>141</v>
      </c>
      <c r="CB58" s="407"/>
      <c r="CC58" s="407"/>
      <c r="CD58" s="406">
        <f>CA58+CB58-CC58</f>
        <v>141</v>
      </c>
      <c r="CE58" s="407"/>
      <c r="CF58" s="407"/>
      <c r="CG58" s="406">
        <f>CD58+CE58-CF58</f>
        <v>141</v>
      </c>
      <c r="CH58" s="407"/>
      <c r="CI58" s="407"/>
      <c r="CJ58" s="406">
        <f>CG58+CH58-CI58</f>
        <v>141</v>
      </c>
      <c r="CK58" s="407"/>
      <c r="CL58" s="407"/>
      <c r="CM58" s="406">
        <f>CJ58+CK58-CL58</f>
        <v>141</v>
      </c>
      <c r="CN58" s="407"/>
      <c r="CO58" s="407"/>
      <c r="CP58" s="406">
        <f>CM58+CN58-CO58</f>
        <v>141</v>
      </c>
      <c r="CQ58" s="407"/>
      <c r="CR58" s="407"/>
      <c r="CS58" s="406">
        <f>+CP58+CQ58-CR58</f>
        <v>141</v>
      </c>
      <c r="CT58" s="407"/>
      <c r="CU58" s="407"/>
      <c r="CV58" s="406">
        <f>CP58+CT58-CU58</f>
        <v>141</v>
      </c>
      <c r="CW58" s="407"/>
      <c r="CX58" s="407">
        <v>10</v>
      </c>
      <c r="CY58" s="406">
        <f>CV58+CW58-CX58</f>
        <v>131</v>
      </c>
      <c r="CZ58" s="407"/>
      <c r="DA58" s="407"/>
      <c r="DB58" s="406">
        <f>CY58+CZ58-DA58</f>
        <v>131</v>
      </c>
      <c r="DC58" s="407"/>
      <c r="DD58" s="407"/>
      <c r="DE58" s="406">
        <f>DB58+DC58-DD58</f>
        <v>131</v>
      </c>
      <c r="DF58" s="407"/>
      <c r="DG58" s="407"/>
      <c r="DH58" s="406">
        <f>DE58+DF58-DG58</f>
        <v>131</v>
      </c>
      <c r="DI58" s="407"/>
      <c r="DJ58" s="407"/>
      <c r="DK58" s="406">
        <f>DH58+DI58-DJ58</f>
        <v>131</v>
      </c>
      <c r="DL58" s="407"/>
      <c r="DM58" s="407"/>
      <c r="DN58" s="406">
        <f>+DK58+DL58-DM58</f>
        <v>131</v>
      </c>
      <c r="DO58" s="407"/>
      <c r="DP58" s="407"/>
      <c r="DQ58" s="406">
        <f>+DN58+DO58-DP58</f>
        <v>131</v>
      </c>
      <c r="DR58" s="407"/>
      <c r="DS58" s="407"/>
      <c r="DT58" s="406">
        <f>DQ58+DR58-DS58</f>
        <v>131</v>
      </c>
      <c r="DU58" s="407"/>
      <c r="DV58" s="407"/>
      <c r="DW58" s="406">
        <f>DT58+DU58-DV58</f>
        <v>131</v>
      </c>
      <c r="DX58" s="407"/>
      <c r="DY58" s="407"/>
      <c r="DZ58" s="406">
        <f>DW58+DX58-DY58</f>
        <v>131</v>
      </c>
      <c r="EA58" s="407"/>
      <c r="EB58" s="407">
        <v>10</v>
      </c>
      <c r="EC58" s="406">
        <f>DZ58+EA58-EB58</f>
        <v>121</v>
      </c>
      <c r="ED58" s="407"/>
      <c r="EE58" s="407"/>
      <c r="EF58" s="406">
        <f>EC58+ED58-EE58</f>
        <v>121</v>
      </c>
      <c r="EG58" s="407"/>
      <c r="EH58" s="407"/>
      <c r="EI58" s="406">
        <f>+EF58+EG58-EH58</f>
        <v>121</v>
      </c>
      <c r="EJ58" s="407"/>
      <c r="EK58" s="407"/>
      <c r="EL58" s="406">
        <f>EI58+EJ58-EK58</f>
        <v>121</v>
      </c>
      <c r="EM58" s="407"/>
      <c r="EN58" s="407"/>
      <c r="EO58" s="406">
        <f>+EL58+EM58-EN58</f>
        <v>121</v>
      </c>
      <c r="EP58" s="407"/>
      <c r="EQ58" s="407"/>
      <c r="ER58" s="406">
        <f>EO58+EP58-EQ58</f>
        <v>121</v>
      </c>
      <c r="ES58" s="407"/>
      <c r="ET58" s="407"/>
      <c r="EU58" s="406">
        <f>ER58+ES58-ET58</f>
        <v>121</v>
      </c>
      <c r="EV58" s="407"/>
      <c r="EW58" s="407"/>
      <c r="EX58" s="406">
        <f>+EU58+EV58-EW58</f>
        <v>121</v>
      </c>
      <c r="EY58" s="407"/>
      <c r="EZ58" s="407"/>
      <c r="FA58" s="406">
        <f>EX58+EY58-EZ58</f>
        <v>121</v>
      </c>
      <c r="FB58" s="407"/>
      <c r="FC58" s="407"/>
      <c r="FD58" s="406">
        <f>+FA58+FB58-FC58</f>
        <v>121</v>
      </c>
      <c r="FE58" s="407"/>
      <c r="FF58" s="407"/>
      <c r="FG58" s="406">
        <f>+FD58+FE58-FF58</f>
        <v>121</v>
      </c>
      <c r="FH58" s="407"/>
      <c r="FI58" s="407"/>
      <c r="FJ58" s="406">
        <f>+FG58+FH58-FI58</f>
        <v>121</v>
      </c>
      <c r="FK58" s="407"/>
      <c r="FL58" s="407"/>
      <c r="FM58" s="406">
        <f>+FJ58+FK58-FL58</f>
        <v>121</v>
      </c>
      <c r="FN58" s="407"/>
      <c r="FO58" s="407"/>
      <c r="FP58" s="406">
        <f>FM58+FN58-FO58</f>
        <v>121</v>
      </c>
      <c r="FQ58" s="407"/>
      <c r="FR58" s="407"/>
      <c r="FS58" s="406">
        <f>+FP58+FQ58-FR58</f>
        <v>121</v>
      </c>
      <c r="FT58" s="407"/>
      <c r="FU58" s="407"/>
      <c r="FV58" s="406">
        <f>+FS58+FT58-FU58</f>
        <v>121</v>
      </c>
      <c r="FW58" s="407"/>
      <c r="FX58" s="407"/>
      <c r="FY58" s="406">
        <f>+FV58+FW58-FX58</f>
        <v>121</v>
      </c>
      <c r="FZ58" s="407">
        <v>79</v>
      </c>
      <c r="GA58" s="407"/>
      <c r="GB58" s="406">
        <f>FY58+FZ58-GA58</f>
        <v>200</v>
      </c>
      <c r="GC58" s="407"/>
      <c r="GD58" s="407"/>
      <c r="GE58" s="406">
        <f>GB58+GC58-GD58</f>
        <v>200</v>
      </c>
      <c r="GF58" s="407"/>
      <c r="GG58" s="407"/>
      <c r="GH58" s="406">
        <f>GE58+GF58-GG58</f>
        <v>200</v>
      </c>
      <c r="GI58" s="407"/>
      <c r="GJ58" s="407"/>
      <c r="GK58" s="406">
        <f>+GH58+GI58-GJ58</f>
        <v>200</v>
      </c>
      <c r="GL58" s="407"/>
      <c r="GM58" s="407"/>
      <c r="GN58" s="406">
        <f>GK58+GL58-GM58</f>
        <v>200</v>
      </c>
      <c r="GO58" s="407"/>
      <c r="GP58" s="407"/>
      <c r="GQ58" s="406">
        <f>GN58+GO58-GP58</f>
        <v>200</v>
      </c>
      <c r="GR58" s="407"/>
      <c r="GS58" s="407"/>
      <c r="GT58" s="406">
        <f>GQ58+GR58-GS58</f>
        <v>200</v>
      </c>
      <c r="GU58" s="407"/>
      <c r="GV58" s="407"/>
      <c r="GW58" s="406">
        <f>GT58+GU58-GV58</f>
        <v>200</v>
      </c>
      <c r="GX58" s="407"/>
      <c r="GY58" s="407"/>
      <c r="GZ58" s="406">
        <f>+GW58+GX58-GY58</f>
        <v>200</v>
      </c>
      <c r="HA58" s="407"/>
      <c r="HB58" s="407"/>
      <c r="HC58" s="406">
        <f>GZ58+HA58-HB58</f>
        <v>200</v>
      </c>
      <c r="HD58" s="407"/>
      <c r="HE58" s="407"/>
      <c r="HF58" s="406">
        <f>HC58+HD58-HE58</f>
        <v>200</v>
      </c>
      <c r="HG58" s="407"/>
      <c r="HH58" s="407"/>
      <c r="HI58" s="406">
        <f>HF58+HG58-HH58</f>
        <v>200</v>
      </c>
      <c r="HJ58" s="407"/>
      <c r="HK58" s="407"/>
      <c r="HL58" s="406">
        <f>HI58+HJ58-HK58</f>
        <v>200</v>
      </c>
      <c r="HM58" s="407"/>
      <c r="HN58" s="407"/>
      <c r="HO58" s="406">
        <f>HL58+HM58-HN58</f>
        <v>200</v>
      </c>
      <c r="HP58" s="407"/>
      <c r="HQ58" s="407">
        <v>15</v>
      </c>
      <c r="HR58" s="406">
        <f>+HO58+HP58-HQ58</f>
        <v>185</v>
      </c>
      <c r="HS58" s="407"/>
      <c r="HT58" s="407"/>
      <c r="HU58" s="406">
        <f>+HR58+HS58-HT58</f>
        <v>185</v>
      </c>
      <c r="HV58" s="407"/>
      <c r="HW58" s="407"/>
      <c r="HX58" s="406">
        <f>+HU58+HV58-HW58</f>
        <v>185</v>
      </c>
      <c r="HY58" s="407"/>
      <c r="HZ58" s="407"/>
      <c r="IA58" s="406">
        <f>+HX58+HY58-HZ58</f>
        <v>185</v>
      </c>
      <c r="IB58" s="407"/>
      <c r="IC58" s="407"/>
      <c r="ID58" s="406">
        <f>+IA58+IB58-IC58</f>
        <v>185</v>
      </c>
      <c r="IE58" s="407"/>
      <c r="IF58" s="407"/>
      <c r="IG58" s="406">
        <f>ID58+IE58-IF58</f>
        <v>185</v>
      </c>
      <c r="IH58" s="407"/>
      <c r="II58" s="407"/>
      <c r="IJ58" s="406">
        <f>IG58+IH58-II58</f>
        <v>185</v>
      </c>
      <c r="IK58" s="407"/>
      <c r="IL58" s="407"/>
      <c r="IM58" s="406">
        <f>IJ58+IK58-IL58</f>
        <v>185</v>
      </c>
      <c r="IN58" s="407"/>
      <c r="IO58" s="407"/>
      <c r="IP58" s="406">
        <f>IM58+IN58-IO58</f>
        <v>185</v>
      </c>
      <c r="IQ58" s="407"/>
      <c r="IR58" s="407"/>
      <c r="IS58" s="406">
        <f>IP58+IQ58-IR58</f>
        <v>185</v>
      </c>
      <c r="IT58" s="407"/>
      <c r="IU58" s="407"/>
      <c r="IV58" s="406">
        <f>IS58+IT58-IU58</f>
        <v>185</v>
      </c>
      <c r="IW58" s="407">
        <v>15</v>
      </c>
      <c r="IX58" s="407"/>
      <c r="IY58" s="406">
        <f>IV58+IW58-IX58</f>
        <v>200</v>
      </c>
      <c r="IZ58" s="407"/>
      <c r="JA58" s="407"/>
      <c r="JB58" s="406">
        <f>IY58+IZ58-JA58</f>
        <v>200</v>
      </c>
      <c r="JC58" s="407"/>
      <c r="JD58" s="407"/>
      <c r="JE58" s="406">
        <f>JB58+JC58-JD58</f>
        <v>200</v>
      </c>
      <c r="JF58" s="407"/>
      <c r="JG58" s="407"/>
      <c r="JH58" s="406">
        <f>JE58+JF58-JG58</f>
        <v>200</v>
      </c>
      <c r="JI58" s="407"/>
      <c r="JJ58" s="407"/>
      <c r="JK58" s="406">
        <f>JH58+JI58-JJ58</f>
        <v>200</v>
      </c>
      <c r="JL58" s="407"/>
      <c r="JM58" s="407"/>
      <c r="JN58" s="406">
        <f>JK58+JL58-JM58</f>
        <v>200</v>
      </c>
      <c r="JO58" s="407"/>
      <c r="JP58" s="407"/>
      <c r="JQ58" s="406">
        <f>JN58+JO58-JP58</f>
        <v>200</v>
      </c>
      <c r="JR58" s="407"/>
      <c r="JS58" s="407"/>
      <c r="JT58" s="406">
        <f>JQ58+JR58-JS58</f>
        <v>200</v>
      </c>
      <c r="JU58" s="407"/>
      <c r="JV58" s="407"/>
      <c r="JW58" s="406">
        <f>JT58+JU58-JV58</f>
        <v>200</v>
      </c>
      <c r="JX58" s="407"/>
      <c r="JY58" s="407">
        <v>20</v>
      </c>
      <c r="JZ58" s="406">
        <f>JW58+JX58-JY58</f>
        <v>180</v>
      </c>
      <c r="KA58" s="407"/>
      <c r="KB58" s="407">
        <v>20</v>
      </c>
      <c r="KC58" s="406">
        <f>JZ58+KA58-KB58</f>
        <v>160</v>
      </c>
      <c r="KD58" s="407"/>
      <c r="KE58" s="407">
        <v>15</v>
      </c>
      <c r="KF58" s="406">
        <f>KC58+KD58-KE58</f>
        <v>145</v>
      </c>
      <c r="KG58" s="407"/>
      <c r="KH58" s="407"/>
      <c r="KI58" s="406">
        <f>KF58+KG58-KH58</f>
        <v>145</v>
      </c>
      <c r="KJ58" s="407"/>
      <c r="KK58" s="407"/>
      <c r="KL58" s="406">
        <f>KI58+KJ58-KK58</f>
        <v>145</v>
      </c>
      <c r="KM58" s="407"/>
      <c r="KN58" s="407"/>
      <c r="KO58" s="406">
        <f>KL58+KM58-KN58</f>
        <v>145</v>
      </c>
      <c r="KP58" s="407"/>
      <c r="KQ58" s="407">
        <v>1</v>
      </c>
      <c r="KR58" s="406">
        <f>KO58+KP58-KQ58</f>
        <v>144</v>
      </c>
      <c r="KS58" s="407"/>
      <c r="KT58" s="407"/>
      <c r="KU58" s="406">
        <f>KR58+KS58-KT58</f>
        <v>144</v>
      </c>
      <c r="KV58" s="407"/>
      <c r="KW58" s="407"/>
      <c r="KX58" s="408">
        <f>KU58+KV58-KW58</f>
        <v>144</v>
      </c>
      <c r="KY58" s="409"/>
      <c r="KZ58" s="409"/>
      <c r="LA58" s="408">
        <f>++KX58+KY58-KZ58</f>
        <v>144</v>
      </c>
      <c r="LB58" s="409"/>
      <c r="LC58" s="409"/>
      <c r="LD58" s="408">
        <f>++LA58+LB58-LC58</f>
        <v>144</v>
      </c>
      <c r="LE58" s="409"/>
      <c r="LF58" s="409"/>
      <c r="LG58" s="408">
        <f>++LD58+LE58-LF58</f>
        <v>144</v>
      </c>
      <c r="LH58" s="409"/>
      <c r="LI58" s="409"/>
      <c r="LJ58" s="408">
        <f>++LG58+LH58-LI58</f>
        <v>144</v>
      </c>
      <c r="LK58" s="409"/>
      <c r="LL58" s="409"/>
      <c r="LM58" s="408">
        <f>LJ58+LK58-LL58</f>
        <v>144</v>
      </c>
      <c r="LN58" s="409"/>
      <c r="LO58" s="409"/>
      <c r="LP58" s="408">
        <f>LM58+LN58-LO58</f>
        <v>144</v>
      </c>
      <c r="LQ58" s="409"/>
      <c r="LR58" s="409"/>
      <c r="LS58" s="408">
        <f>LP58+LQ58-LR58</f>
        <v>144</v>
      </c>
      <c r="LT58" s="409"/>
      <c r="LU58" s="409"/>
      <c r="LV58" s="408">
        <f>LS58+LT58-LU58</f>
        <v>144</v>
      </c>
      <c r="LW58" s="409"/>
      <c r="LX58" s="409"/>
      <c r="LY58" s="408">
        <f>LV58+LW58-LX58</f>
        <v>144</v>
      </c>
      <c r="LZ58" s="409"/>
      <c r="MA58" s="409"/>
      <c r="MB58" s="408">
        <f>LY58+LZ58-MA58</f>
        <v>144</v>
      </c>
      <c r="MC58" s="409"/>
      <c r="MD58" s="409"/>
      <c r="ME58" s="408">
        <f>++MB58+MC58-MD58</f>
        <v>144</v>
      </c>
      <c r="MF58" s="409">
        <v>56</v>
      </c>
      <c r="MG58" s="409"/>
      <c r="MH58" s="408">
        <f>++ME58+MF58-MG58</f>
        <v>200</v>
      </c>
      <c r="MI58" s="409"/>
      <c r="MJ58" s="409"/>
      <c r="MK58" s="408">
        <f>MH58+MI58-MJ58</f>
        <v>200</v>
      </c>
      <c r="ML58" s="409"/>
      <c r="MM58" s="409"/>
      <c r="MN58" s="408">
        <f>MK58+ML58-MM58</f>
        <v>200</v>
      </c>
      <c r="MO58" s="409"/>
      <c r="MP58" s="409"/>
      <c r="MQ58" s="408">
        <f>MN58+MO58-MP58</f>
        <v>200</v>
      </c>
      <c r="MR58" s="409"/>
      <c r="MS58" s="409"/>
      <c r="MT58" s="408">
        <f>MQ58+MR58-MS58</f>
        <v>200</v>
      </c>
      <c r="MU58" s="409"/>
      <c r="MV58" s="409"/>
      <c r="MW58" s="408">
        <f>++MT58+MU58-MV58</f>
        <v>200</v>
      </c>
      <c r="MX58" s="409"/>
      <c r="MY58" s="409"/>
      <c r="MZ58" s="408">
        <f>++MW58+MX58-MY58</f>
        <v>200</v>
      </c>
      <c r="NA58" s="409"/>
      <c r="NB58" s="409"/>
      <c r="NC58" s="408">
        <f>+MZ58+NA58-NB58</f>
        <v>200</v>
      </c>
      <c r="ND58" s="409"/>
      <c r="NE58" s="409"/>
      <c r="NF58" s="408">
        <f>+NC58+ND58-NE58</f>
        <v>200</v>
      </c>
      <c r="NG58" s="409"/>
      <c r="NH58" s="409"/>
      <c r="NI58" s="408">
        <f>+NF58+NG58-NH58</f>
        <v>200</v>
      </c>
      <c r="NJ58" s="409"/>
      <c r="NK58" s="409"/>
      <c r="NL58" s="410">
        <f>+NI58+NJ58-NK58</f>
        <v>200</v>
      </c>
      <c r="NM58" s="409"/>
      <c r="NN58" s="409"/>
      <c r="NO58" s="408">
        <f>NL58+NM58-NN58</f>
        <v>200</v>
      </c>
      <c r="NP58" s="409"/>
      <c r="NQ58" s="409"/>
      <c r="NR58" s="408">
        <f>NO58+NP58-NQ58</f>
        <v>200</v>
      </c>
      <c r="NS58" s="409"/>
      <c r="NT58" s="409"/>
      <c r="NU58" s="408">
        <f>NR58+NS58-NT58</f>
        <v>200</v>
      </c>
      <c r="NV58" s="409"/>
      <c r="NW58" s="409"/>
      <c r="NX58" s="408">
        <f>NU58+NV58-NW58</f>
        <v>200</v>
      </c>
      <c r="NY58" s="409"/>
      <c r="NZ58" s="409"/>
      <c r="OA58" s="408">
        <f>NX58+NY58-NZ58</f>
        <v>200</v>
      </c>
      <c r="OB58" s="409"/>
      <c r="OC58" s="409"/>
      <c r="OD58" s="408">
        <f>OA58+OB58-OC58</f>
        <v>200</v>
      </c>
      <c r="OE58" s="409"/>
      <c r="OF58" s="409">
        <v>1</v>
      </c>
      <c r="OG58" s="408">
        <f>OD58+OE58-OF58</f>
        <v>199</v>
      </c>
      <c r="OH58" s="409"/>
      <c r="OI58" s="409"/>
      <c r="OJ58" s="408">
        <f>+OG58+OH58-OI58</f>
        <v>199</v>
      </c>
      <c r="OK58" s="409"/>
      <c r="OL58" s="409"/>
      <c r="OM58" s="408">
        <f>OJ58+OK58-OL58</f>
        <v>199</v>
      </c>
      <c r="ON58" s="409"/>
      <c r="OO58" s="409"/>
      <c r="OP58" s="408">
        <f t="shared" si="133"/>
        <v>199</v>
      </c>
      <c r="OQ58" s="409"/>
      <c r="OR58" s="409"/>
      <c r="OS58" s="408">
        <f t="shared" si="134"/>
        <v>199</v>
      </c>
      <c r="OT58" s="409"/>
      <c r="OU58" s="409"/>
      <c r="OV58" s="408">
        <f t="shared" si="135"/>
        <v>199</v>
      </c>
      <c r="OW58" s="409"/>
      <c r="OX58" s="409"/>
      <c r="OY58" s="408">
        <f t="shared" si="136"/>
        <v>199</v>
      </c>
      <c r="OZ58" s="409"/>
      <c r="PA58" s="409"/>
      <c r="PB58" s="408">
        <f t="shared" si="137"/>
        <v>199</v>
      </c>
      <c r="PC58" s="409"/>
      <c r="PD58" s="409"/>
      <c r="PE58" s="408">
        <f t="shared" si="138"/>
        <v>199</v>
      </c>
      <c r="PF58" s="409"/>
      <c r="PG58" s="409">
        <v>14</v>
      </c>
      <c r="PH58" s="408">
        <f t="shared" si="139"/>
        <v>185</v>
      </c>
      <c r="PI58" s="409"/>
      <c r="PJ58" s="409">
        <v>15</v>
      </c>
      <c r="PK58" s="408">
        <f t="shared" si="140"/>
        <v>170</v>
      </c>
      <c r="PL58" s="409">
        <v>30</v>
      </c>
      <c r="PM58" s="409"/>
      <c r="PN58" s="408">
        <f t="shared" si="141"/>
        <v>200</v>
      </c>
      <c r="PO58" s="409"/>
      <c r="PP58" s="409"/>
      <c r="PQ58" s="408">
        <f t="shared" si="142"/>
        <v>200</v>
      </c>
      <c r="PR58" s="409"/>
      <c r="PS58" s="409"/>
      <c r="PT58" s="408">
        <f t="shared" si="143"/>
        <v>200</v>
      </c>
      <c r="PU58" s="409"/>
      <c r="PV58" s="409"/>
      <c r="PW58" s="408">
        <f t="shared" si="144"/>
        <v>200</v>
      </c>
      <c r="PX58" s="409"/>
      <c r="PY58" s="409"/>
      <c r="PZ58" s="408">
        <f t="shared" si="145"/>
        <v>200</v>
      </c>
      <c r="QA58" s="409"/>
      <c r="QB58" s="409"/>
      <c r="QC58" s="408">
        <f t="shared" si="146"/>
        <v>200</v>
      </c>
      <c r="QD58" s="409"/>
      <c r="QE58" s="409"/>
      <c r="QF58" s="408">
        <f t="shared" si="147"/>
        <v>200</v>
      </c>
      <c r="QG58" s="409"/>
      <c r="QH58" s="409"/>
      <c r="QI58" s="408">
        <f t="shared" si="148"/>
        <v>200</v>
      </c>
      <c r="QJ58" s="411">
        <f t="shared" si="149"/>
        <v>10</v>
      </c>
      <c r="QK58" s="412">
        <f t="shared" si="150"/>
        <v>0.37037037037037035</v>
      </c>
      <c r="QL58" s="402"/>
      <c r="QM58" s="411">
        <f t="shared" si="151"/>
        <v>15</v>
      </c>
      <c r="QN58" s="412">
        <f t="shared" si="152"/>
        <v>0.57692307692307687</v>
      </c>
      <c r="QO58" s="391"/>
      <c r="QP58" s="411">
        <f t="shared" si="153"/>
        <v>56</v>
      </c>
      <c r="QQ58" s="412">
        <f t="shared" si="154"/>
        <v>2</v>
      </c>
      <c r="QR58" s="391"/>
      <c r="QS58" s="411">
        <f t="shared" si="155"/>
        <v>81</v>
      </c>
      <c r="QT58" s="412">
        <f t="shared" si="156"/>
        <v>1</v>
      </c>
    </row>
    <row r="59" spans="1:462" hidden="1" x14ac:dyDescent="0.25">
      <c r="A59" s="403">
        <v>55</v>
      </c>
      <c r="B59" s="425" t="s">
        <v>494</v>
      </c>
      <c r="C59" s="413" t="s">
        <v>495</v>
      </c>
      <c r="OP59" s="408">
        <f t="shared" si="133"/>
        <v>0</v>
      </c>
      <c r="OQ59" s="137">
        <v>1</v>
      </c>
      <c r="OR59" s="137">
        <v>1</v>
      </c>
      <c r="OS59" s="408">
        <f t="shared" si="134"/>
        <v>0</v>
      </c>
      <c r="OT59" s="137"/>
      <c r="OU59" s="137"/>
      <c r="OV59" s="408">
        <f t="shared" si="135"/>
        <v>0</v>
      </c>
      <c r="OW59" s="137"/>
      <c r="OX59" s="137"/>
      <c r="OY59" s="408">
        <f t="shared" si="136"/>
        <v>0</v>
      </c>
      <c r="OZ59" s="137"/>
      <c r="PA59" s="137"/>
      <c r="PB59" s="408">
        <f t="shared" si="137"/>
        <v>0</v>
      </c>
      <c r="PC59" s="137"/>
      <c r="PD59" s="137"/>
      <c r="PE59" s="408">
        <f t="shared" si="138"/>
        <v>0</v>
      </c>
      <c r="PF59" s="137"/>
      <c r="PG59" s="137"/>
      <c r="PH59" s="408">
        <f t="shared" si="139"/>
        <v>0</v>
      </c>
      <c r="PI59" s="137"/>
      <c r="PJ59" s="137"/>
      <c r="PK59" s="408">
        <f t="shared" si="140"/>
        <v>0</v>
      </c>
      <c r="PL59" s="137"/>
      <c r="PM59" s="137"/>
      <c r="PN59" s="408">
        <f t="shared" si="141"/>
        <v>0</v>
      </c>
      <c r="PO59" s="137"/>
      <c r="PP59" s="137"/>
      <c r="PQ59" s="408">
        <f t="shared" si="142"/>
        <v>0</v>
      </c>
      <c r="PR59" s="137"/>
      <c r="PS59" s="137"/>
      <c r="PT59" s="408">
        <f t="shared" si="143"/>
        <v>0</v>
      </c>
      <c r="PU59" s="137"/>
      <c r="PV59" s="137"/>
      <c r="PW59" s="408">
        <f t="shared" si="144"/>
        <v>0</v>
      </c>
      <c r="PX59" s="137"/>
      <c r="PY59" s="137"/>
      <c r="PZ59" s="408">
        <f t="shared" si="145"/>
        <v>0</v>
      </c>
      <c r="QA59" s="137"/>
      <c r="QB59" s="137"/>
      <c r="QC59" s="408">
        <f t="shared" si="146"/>
        <v>0</v>
      </c>
      <c r="QD59" s="137"/>
      <c r="QE59" s="137"/>
      <c r="QF59" s="408">
        <f t="shared" si="147"/>
        <v>0</v>
      </c>
      <c r="QG59" s="137"/>
      <c r="QH59" s="137"/>
      <c r="QI59" s="408">
        <f t="shared" si="148"/>
        <v>0</v>
      </c>
      <c r="QJ59" s="411">
        <f t="shared" si="149"/>
        <v>0</v>
      </c>
      <c r="QK59" s="412">
        <f t="shared" si="150"/>
        <v>0</v>
      </c>
      <c r="QL59" s="402"/>
      <c r="QM59" s="411">
        <f t="shared" si="151"/>
        <v>0</v>
      </c>
      <c r="QN59" s="412">
        <f t="shared" si="152"/>
        <v>0</v>
      </c>
      <c r="QO59" s="391"/>
      <c r="QP59" s="411">
        <f t="shared" si="153"/>
        <v>0</v>
      </c>
      <c r="QQ59" s="412">
        <f t="shared" si="154"/>
        <v>0</v>
      </c>
      <c r="QR59" s="391"/>
      <c r="QS59" s="411">
        <f t="shared" si="155"/>
        <v>0</v>
      </c>
      <c r="QT59" s="412">
        <f t="shared" si="156"/>
        <v>0</v>
      </c>
    </row>
    <row r="60" spans="1:462" hidden="1" x14ac:dyDescent="0.25">
      <c r="A60" s="403">
        <v>56</v>
      </c>
      <c r="B60" s="425" t="s">
        <v>496</v>
      </c>
      <c r="C60" s="413" t="s">
        <v>115</v>
      </c>
      <c r="MT60" s="385"/>
      <c r="OP60" s="408">
        <f t="shared" si="133"/>
        <v>0</v>
      </c>
      <c r="OQ60" s="137">
        <v>3</v>
      </c>
      <c r="OR60" s="137">
        <v>3</v>
      </c>
      <c r="OS60" s="408">
        <f t="shared" si="134"/>
        <v>0</v>
      </c>
      <c r="OT60" s="137"/>
      <c r="OU60" s="137"/>
      <c r="OV60" s="408">
        <f t="shared" si="135"/>
        <v>0</v>
      </c>
      <c r="OW60" s="137"/>
      <c r="OX60" s="137"/>
      <c r="OY60" s="408">
        <f t="shared" si="136"/>
        <v>0</v>
      </c>
      <c r="OZ60" s="137"/>
      <c r="PA60" s="137"/>
      <c r="PB60" s="408">
        <f t="shared" si="137"/>
        <v>0</v>
      </c>
      <c r="PC60" s="137"/>
      <c r="PD60" s="137"/>
      <c r="PE60" s="408">
        <f t="shared" si="138"/>
        <v>0</v>
      </c>
      <c r="PF60" s="137"/>
      <c r="PG60" s="137"/>
      <c r="PH60" s="408">
        <f t="shared" si="139"/>
        <v>0</v>
      </c>
      <c r="PI60" s="137"/>
      <c r="PJ60" s="137"/>
      <c r="PK60" s="408">
        <f t="shared" si="140"/>
        <v>0</v>
      </c>
      <c r="PL60" s="137"/>
      <c r="PM60" s="137"/>
      <c r="PN60" s="408">
        <f t="shared" si="141"/>
        <v>0</v>
      </c>
      <c r="PO60" s="137"/>
      <c r="PP60" s="137"/>
      <c r="PQ60" s="408">
        <f t="shared" si="142"/>
        <v>0</v>
      </c>
      <c r="PR60" s="137"/>
      <c r="PS60" s="137"/>
      <c r="PT60" s="408">
        <f t="shared" si="143"/>
        <v>0</v>
      </c>
      <c r="PU60" s="137"/>
      <c r="PV60" s="137"/>
      <c r="PW60" s="408">
        <f t="shared" si="144"/>
        <v>0</v>
      </c>
      <c r="PX60" s="137"/>
      <c r="PY60" s="137"/>
      <c r="PZ60" s="408">
        <f t="shared" si="145"/>
        <v>0</v>
      </c>
      <c r="QA60" s="137"/>
      <c r="QB60" s="137"/>
      <c r="QC60" s="408">
        <f t="shared" si="146"/>
        <v>0</v>
      </c>
      <c r="QD60" s="137"/>
      <c r="QE60" s="137"/>
      <c r="QF60" s="408">
        <f t="shared" si="147"/>
        <v>0</v>
      </c>
      <c r="QG60" s="137"/>
      <c r="QH60" s="137"/>
      <c r="QI60" s="408">
        <f t="shared" si="148"/>
        <v>0</v>
      </c>
      <c r="QJ60" s="411">
        <f t="shared" si="149"/>
        <v>0</v>
      </c>
      <c r="QK60" s="412">
        <f t="shared" si="150"/>
        <v>0</v>
      </c>
      <c r="QL60" s="402"/>
      <c r="QM60" s="411">
        <f t="shared" si="151"/>
        <v>0</v>
      </c>
      <c r="QN60" s="412">
        <f t="shared" si="152"/>
        <v>0</v>
      </c>
      <c r="QO60" s="391"/>
      <c r="QP60" s="411">
        <f t="shared" si="153"/>
        <v>0</v>
      </c>
      <c r="QQ60" s="412">
        <f t="shared" si="154"/>
        <v>0</v>
      </c>
      <c r="QR60" s="391"/>
      <c r="QS60" s="411">
        <f t="shared" si="155"/>
        <v>0</v>
      </c>
      <c r="QT60" s="412">
        <f t="shared" si="156"/>
        <v>0</v>
      </c>
    </row>
    <row r="61" spans="1:462" hidden="1" x14ac:dyDescent="0.25">
      <c r="A61" s="403">
        <v>57</v>
      </c>
      <c r="B61" s="425" t="s">
        <v>497</v>
      </c>
      <c r="C61" s="413" t="s">
        <v>115</v>
      </c>
      <c r="OP61" s="408">
        <f t="shared" si="133"/>
        <v>0</v>
      </c>
      <c r="OQ61" s="137">
        <v>1</v>
      </c>
      <c r="OR61" s="137">
        <v>1</v>
      </c>
      <c r="OS61" s="408">
        <f t="shared" si="134"/>
        <v>0</v>
      </c>
      <c r="OT61" s="137"/>
      <c r="OU61" s="137"/>
      <c r="OV61" s="408">
        <f t="shared" si="135"/>
        <v>0</v>
      </c>
      <c r="OW61" s="137"/>
      <c r="OX61" s="137"/>
      <c r="OY61" s="408">
        <f t="shared" si="136"/>
        <v>0</v>
      </c>
      <c r="OZ61" s="137"/>
      <c r="PA61" s="137"/>
      <c r="PB61" s="408">
        <f t="shared" si="137"/>
        <v>0</v>
      </c>
      <c r="PC61" s="137"/>
      <c r="PD61" s="137"/>
      <c r="PE61" s="408">
        <f t="shared" si="138"/>
        <v>0</v>
      </c>
      <c r="PF61" s="137"/>
      <c r="PG61" s="137"/>
      <c r="PH61" s="408">
        <f t="shared" si="139"/>
        <v>0</v>
      </c>
      <c r="PI61" s="137"/>
      <c r="PJ61" s="137"/>
      <c r="PK61" s="408">
        <f t="shared" si="140"/>
        <v>0</v>
      </c>
      <c r="PL61" s="137"/>
      <c r="PM61" s="137"/>
      <c r="PN61" s="408">
        <f t="shared" si="141"/>
        <v>0</v>
      </c>
      <c r="PO61" s="137"/>
      <c r="PP61" s="137"/>
      <c r="PQ61" s="408">
        <f t="shared" si="142"/>
        <v>0</v>
      </c>
      <c r="PR61" s="137"/>
      <c r="PS61" s="137"/>
      <c r="PT61" s="408">
        <f t="shared" si="143"/>
        <v>0</v>
      </c>
      <c r="PU61" s="137"/>
      <c r="PV61" s="137"/>
      <c r="PW61" s="408">
        <f t="shared" si="144"/>
        <v>0</v>
      </c>
      <c r="PX61" s="137"/>
      <c r="PY61" s="137"/>
      <c r="PZ61" s="408">
        <f t="shared" si="145"/>
        <v>0</v>
      </c>
      <c r="QA61" s="137"/>
      <c r="QB61" s="137"/>
      <c r="QC61" s="408">
        <f t="shared" si="146"/>
        <v>0</v>
      </c>
      <c r="QD61" s="137"/>
      <c r="QE61" s="137"/>
      <c r="QF61" s="408">
        <f t="shared" si="147"/>
        <v>0</v>
      </c>
      <c r="QG61" s="137"/>
      <c r="QH61" s="137"/>
      <c r="QI61" s="408">
        <f t="shared" si="148"/>
        <v>0</v>
      </c>
      <c r="QJ61" s="411">
        <f t="shared" si="149"/>
        <v>0</v>
      </c>
      <c r="QK61" s="412">
        <f t="shared" si="150"/>
        <v>0</v>
      </c>
      <c r="QL61" s="402"/>
      <c r="QM61" s="411">
        <f t="shared" si="151"/>
        <v>0</v>
      </c>
      <c r="QN61" s="412">
        <f t="shared" si="152"/>
        <v>0</v>
      </c>
      <c r="QO61" s="391"/>
      <c r="QP61" s="411">
        <f t="shared" si="153"/>
        <v>0</v>
      </c>
      <c r="QQ61" s="412">
        <f t="shared" si="154"/>
        <v>0</v>
      </c>
      <c r="QR61" s="391"/>
      <c r="QS61" s="411">
        <f t="shared" si="155"/>
        <v>0</v>
      </c>
      <c r="QT61" s="412">
        <f t="shared" si="156"/>
        <v>0</v>
      </c>
    </row>
    <row r="62" spans="1:462" hidden="1" x14ac:dyDescent="0.25">
      <c r="A62" s="403">
        <v>58</v>
      </c>
      <c r="B62" s="425" t="s">
        <v>498</v>
      </c>
      <c r="C62" s="413" t="s">
        <v>115</v>
      </c>
      <c r="OP62" s="408">
        <f t="shared" si="133"/>
        <v>0</v>
      </c>
      <c r="OQ62" s="137">
        <v>2</v>
      </c>
      <c r="OR62" s="137">
        <v>2</v>
      </c>
      <c r="OS62" s="408">
        <f t="shared" si="134"/>
        <v>0</v>
      </c>
      <c r="OT62" s="137"/>
      <c r="OU62" s="137"/>
      <c r="OV62" s="408">
        <f t="shared" si="135"/>
        <v>0</v>
      </c>
      <c r="OW62" s="137"/>
      <c r="OX62" s="137"/>
      <c r="OY62" s="408">
        <f t="shared" si="136"/>
        <v>0</v>
      </c>
      <c r="OZ62" s="137"/>
      <c r="PA62" s="137"/>
      <c r="PB62" s="408">
        <f t="shared" si="137"/>
        <v>0</v>
      </c>
      <c r="PC62" s="137"/>
      <c r="PD62" s="137"/>
      <c r="PE62" s="408">
        <f t="shared" si="138"/>
        <v>0</v>
      </c>
      <c r="PF62" s="137"/>
      <c r="PG62" s="137"/>
      <c r="PH62" s="408">
        <f t="shared" si="139"/>
        <v>0</v>
      </c>
      <c r="PI62" s="137"/>
      <c r="PJ62" s="137"/>
      <c r="PK62" s="408">
        <f t="shared" si="140"/>
        <v>0</v>
      </c>
      <c r="PL62" s="137"/>
      <c r="PM62" s="137"/>
      <c r="PN62" s="408">
        <f t="shared" si="141"/>
        <v>0</v>
      </c>
      <c r="PO62" s="137"/>
      <c r="PP62" s="137"/>
      <c r="PQ62" s="408">
        <f t="shared" si="142"/>
        <v>0</v>
      </c>
      <c r="PR62" s="137"/>
      <c r="PS62" s="137"/>
      <c r="PT62" s="408">
        <f t="shared" si="143"/>
        <v>0</v>
      </c>
      <c r="PU62" s="137"/>
      <c r="PV62" s="137"/>
      <c r="PW62" s="408">
        <f t="shared" si="144"/>
        <v>0</v>
      </c>
      <c r="PX62" s="137"/>
      <c r="PY62" s="137"/>
      <c r="PZ62" s="408">
        <f t="shared" si="145"/>
        <v>0</v>
      </c>
      <c r="QA62" s="137"/>
      <c r="QB62" s="137"/>
      <c r="QC62" s="408">
        <f t="shared" si="146"/>
        <v>0</v>
      </c>
      <c r="QD62" s="137"/>
      <c r="QE62" s="137"/>
      <c r="QF62" s="408">
        <f t="shared" si="147"/>
        <v>0</v>
      </c>
      <c r="QG62" s="137"/>
      <c r="QH62" s="137"/>
      <c r="QI62" s="408">
        <f t="shared" si="148"/>
        <v>0</v>
      </c>
      <c r="QJ62" s="411">
        <f t="shared" si="149"/>
        <v>0</v>
      </c>
      <c r="QK62" s="412">
        <f t="shared" si="150"/>
        <v>0</v>
      </c>
      <c r="QL62" s="402"/>
      <c r="QM62" s="411">
        <f t="shared" si="151"/>
        <v>0</v>
      </c>
      <c r="QN62" s="412">
        <f t="shared" si="152"/>
        <v>0</v>
      </c>
      <c r="QO62" s="391"/>
      <c r="QP62" s="411">
        <f t="shared" si="153"/>
        <v>0</v>
      </c>
      <c r="QQ62" s="412">
        <f t="shared" si="154"/>
        <v>0</v>
      </c>
      <c r="QR62" s="391"/>
      <c r="QS62" s="411">
        <f t="shared" si="155"/>
        <v>0</v>
      </c>
      <c r="QT62" s="412">
        <f t="shared" si="156"/>
        <v>0</v>
      </c>
    </row>
    <row r="63" spans="1:462" hidden="1" x14ac:dyDescent="0.25">
      <c r="A63" s="403">
        <v>59</v>
      </c>
      <c r="B63" s="425" t="s">
        <v>499</v>
      </c>
      <c r="C63" s="413" t="s">
        <v>115</v>
      </c>
      <c r="OP63" s="408">
        <f t="shared" si="133"/>
        <v>0</v>
      </c>
      <c r="OQ63" s="137">
        <v>1</v>
      </c>
      <c r="OR63" s="137">
        <v>1</v>
      </c>
      <c r="OS63" s="408">
        <f t="shared" si="134"/>
        <v>0</v>
      </c>
      <c r="OT63" s="137"/>
      <c r="OU63" s="137"/>
      <c r="OV63" s="408">
        <f t="shared" si="135"/>
        <v>0</v>
      </c>
      <c r="OW63" s="137"/>
      <c r="OX63" s="137"/>
      <c r="OY63" s="408">
        <f t="shared" si="136"/>
        <v>0</v>
      </c>
      <c r="OZ63" s="137"/>
      <c r="PA63" s="137"/>
      <c r="PB63" s="408">
        <f t="shared" si="137"/>
        <v>0</v>
      </c>
      <c r="PC63" s="137"/>
      <c r="PD63" s="137"/>
      <c r="PE63" s="408">
        <f t="shared" si="138"/>
        <v>0</v>
      </c>
      <c r="PF63" s="137"/>
      <c r="PG63" s="137"/>
      <c r="PH63" s="408">
        <f t="shared" si="139"/>
        <v>0</v>
      </c>
      <c r="PI63" s="137"/>
      <c r="PJ63" s="137"/>
      <c r="PK63" s="408">
        <f t="shared" si="140"/>
        <v>0</v>
      </c>
      <c r="PL63" s="137"/>
      <c r="PM63" s="137"/>
      <c r="PN63" s="408">
        <f t="shared" si="141"/>
        <v>0</v>
      </c>
      <c r="PO63" s="137"/>
      <c r="PP63" s="137"/>
      <c r="PQ63" s="408">
        <f t="shared" si="142"/>
        <v>0</v>
      </c>
      <c r="PR63" s="137"/>
      <c r="PS63" s="137"/>
      <c r="PT63" s="408">
        <f t="shared" si="143"/>
        <v>0</v>
      </c>
      <c r="PU63" s="137"/>
      <c r="PV63" s="137"/>
      <c r="PW63" s="408">
        <f t="shared" si="144"/>
        <v>0</v>
      </c>
      <c r="PX63" s="137"/>
      <c r="PY63" s="137"/>
      <c r="PZ63" s="408">
        <f t="shared" si="145"/>
        <v>0</v>
      </c>
      <c r="QA63" s="137"/>
      <c r="QB63" s="137"/>
      <c r="QC63" s="408">
        <f t="shared" si="146"/>
        <v>0</v>
      </c>
      <c r="QD63" s="137"/>
      <c r="QE63" s="137"/>
      <c r="QF63" s="408">
        <f t="shared" si="147"/>
        <v>0</v>
      </c>
      <c r="QG63" s="137"/>
      <c r="QH63" s="137"/>
      <c r="QI63" s="408">
        <f t="shared" si="148"/>
        <v>0</v>
      </c>
      <c r="QJ63" s="411">
        <f t="shared" si="149"/>
        <v>0</v>
      </c>
      <c r="QK63" s="412">
        <f t="shared" si="150"/>
        <v>0</v>
      </c>
      <c r="QL63" s="402"/>
      <c r="QM63" s="411">
        <f t="shared" si="151"/>
        <v>0</v>
      </c>
      <c r="QN63" s="412">
        <f t="shared" si="152"/>
        <v>0</v>
      </c>
      <c r="QO63" s="391"/>
      <c r="QP63" s="411">
        <f t="shared" si="153"/>
        <v>0</v>
      </c>
      <c r="QQ63" s="412">
        <f t="shared" si="154"/>
        <v>0</v>
      </c>
      <c r="QR63" s="391"/>
      <c r="QS63" s="411">
        <f t="shared" si="155"/>
        <v>0</v>
      </c>
      <c r="QT63" s="412">
        <f t="shared" si="156"/>
        <v>0</v>
      </c>
    </row>
    <row r="64" spans="1:462" hidden="1" x14ac:dyDescent="0.25">
      <c r="A64" s="403">
        <v>60</v>
      </c>
      <c r="B64" s="425" t="s">
        <v>500</v>
      </c>
      <c r="C64" s="413" t="s">
        <v>115</v>
      </c>
      <c r="OP64" s="408">
        <f t="shared" si="133"/>
        <v>0</v>
      </c>
      <c r="OQ64" s="137">
        <v>2</v>
      </c>
      <c r="OR64" s="137">
        <v>2</v>
      </c>
      <c r="OS64" s="408">
        <f t="shared" si="134"/>
        <v>0</v>
      </c>
      <c r="OT64" s="137"/>
      <c r="OU64" s="137"/>
      <c r="OV64" s="408">
        <f t="shared" si="135"/>
        <v>0</v>
      </c>
      <c r="OW64" s="137"/>
      <c r="OX64" s="137"/>
      <c r="OY64" s="408">
        <f t="shared" si="136"/>
        <v>0</v>
      </c>
      <c r="OZ64" s="137"/>
      <c r="PA64" s="137"/>
      <c r="PB64" s="408">
        <f t="shared" si="137"/>
        <v>0</v>
      </c>
      <c r="PC64" s="137"/>
      <c r="PD64" s="137"/>
      <c r="PE64" s="408">
        <f t="shared" si="138"/>
        <v>0</v>
      </c>
      <c r="PF64" s="137"/>
      <c r="PG64" s="137"/>
      <c r="PH64" s="408">
        <f t="shared" si="139"/>
        <v>0</v>
      </c>
      <c r="PI64" s="137"/>
      <c r="PJ64" s="137"/>
      <c r="PK64" s="408">
        <f t="shared" si="140"/>
        <v>0</v>
      </c>
      <c r="PL64" s="137"/>
      <c r="PM64" s="137"/>
      <c r="PN64" s="408">
        <f t="shared" si="141"/>
        <v>0</v>
      </c>
      <c r="PO64" s="137"/>
      <c r="PP64" s="137"/>
      <c r="PQ64" s="408">
        <f t="shared" si="142"/>
        <v>0</v>
      </c>
      <c r="PR64" s="137"/>
      <c r="PS64" s="137"/>
      <c r="PT64" s="408">
        <f t="shared" si="143"/>
        <v>0</v>
      </c>
      <c r="PU64" s="137"/>
      <c r="PV64" s="137"/>
      <c r="PW64" s="408">
        <f t="shared" si="144"/>
        <v>0</v>
      </c>
      <c r="PX64" s="137"/>
      <c r="PY64" s="137"/>
      <c r="PZ64" s="408">
        <f t="shared" si="145"/>
        <v>0</v>
      </c>
      <c r="QA64" s="137"/>
      <c r="QB64" s="137"/>
      <c r="QC64" s="408">
        <f t="shared" si="146"/>
        <v>0</v>
      </c>
      <c r="QD64" s="137"/>
      <c r="QE64" s="137"/>
      <c r="QF64" s="408">
        <f t="shared" si="147"/>
        <v>0</v>
      </c>
      <c r="QG64" s="137"/>
      <c r="QH64" s="137"/>
      <c r="QI64" s="408">
        <f t="shared" si="148"/>
        <v>0</v>
      </c>
      <c r="QJ64" s="411">
        <f t="shared" si="149"/>
        <v>0</v>
      </c>
      <c r="QK64" s="412">
        <f t="shared" si="150"/>
        <v>0</v>
      </c>
      <c r="QL64" s="402"/>
      <c r="QM64" s="411">
        <f t="shared" si="151"/>
        <v>0</v>
      </c>
      <c r="QN64" s="412">
        <f t="shared" si="152"/>
        <v>0</v>
      </c>
      <c r="QO64" s="391"/>
      <c r="QP64" s="411">
        <f t="shared" si="153"/>
        <v>0</v>
      </c>
      <c r="QQ64" s="412">
        <f t="shared" si="154"/>
        <v>0</v>
      </c>
      <c r="QR64" s="391"/>
      <c r="QS64" s="411">
        <f t="shared" si="155"/>
        <v>0</v>
      </c>
      <c r="QT64" s="412">
        <f t="shared" si="156"/>
        <v>0</v>
      </c>
    </row>
    <row r="65" spans="1:505" hidden="1" x14ac:dyDescent="0.25">
      <c r="A65" s="403">
        <v>61</v>
      </c>
      <c r="B65" s="425" t="s">
        <v>501</v>
      </c>
      <c r="C65" s="413" t="s">
        <v>115</v>
      </c>
      <c r="OP65" s="408">
        <f t="shared" si="133"/>
        <v>0</v>
      </c>
      <c r="OQ65" s="137">
        <v>3</v>
      </c>
      <c r="OR65" s="137">
        <v>3</v>
      </c>
      <c r="OS65" s="408">
        <f t="shared" si="134"/>
        <v>0</v>
      </c>
      <c r="OT65" s="137"/>
      <c r="OU65" s="137"/>
      <c r="OV65" s="408">
        <f t="shared" si="135"/>
        <v>0</v>
      </c>
      <c r="OW65" s="137"/>
      <c r="OX65" s="137"/>
      <c r="OY65" s="408">
        <f t="shared" si="136"/>
        <v>0</v>
      </c>
      <c r="OZ65" s="137"/>
      <c r="PA65" s="137"/>
      <c r="PB65" s="408">
        <f t="shared" si="137"/>
        <v>0</v>
      </c>
      <c r="PC65" s="137"/>
      <c r="PD65" s="137"/>
      <c r="PE65" s="408">
        <f t="shared" si="138"/>
        <v>0</v>
      </c>
      <c r="PF65" s="137"/>
      <c r="PG65" s="137"/>
      <c r="PH65" s="408">
        <f t="shared" si="139"/>
        <v>0</v>
      </c>
      <c r="PI65" s="137"/>
      <c r="PJ65" s="137"/>
      <c r="PK65" s="408">
        <f t="shared" si="140"/>
        <v>0</v>
      </c>
      <c r="PL65" s="137"/>
      <c r="PM65" s="137"/>
      <c r="PN65" s="408">
        <f t="shared" si="141"/>
        <v>0</v>
      </c>
      <c r="PO65" s="137"/>
      <c r="PP65" s="137"/>
      <c r="PQ65" s="408">
        <f t="shared" si="142"/>
        <v>0</v>
      </c>
      <c r="PR65" s="137"/>
      <c r="PS65" s="137"/>
      <c r="PT65" s="408">
        <f t="shared" si="143"/>
        <v>0</v>
      </c>
      <c r="PU65" s="137"/>
      <c r="PV65" s="137"/>
      <c r="PW65" s="408">
        <f t="shared" si="144"/>
        <v>0</v>
      </c>
      <c r="PX65" s="137"/>
      <c r="PY65" s="137"/>
      <c r="PZ65" s="408">
        <f t="shared" si="145"/>
        <v>0</v>
      </c>
      <c r="QA65" s="137"/>
      <c r="QB65" s="137"/>
      <c r="QC65" s="408">
        <f t="shared" si="146"/>
        <v>0</v>
      </c>
      <c r="QD65" s="137"/>
      <c r="QE65" s="137"/>
      <c r="QF65" s="408">
        <f t="shared" si="147"/>
        <v>0</v>
      </c>
      <c r="QG65" s="137"/>
      <c r="QH65" s="137"/>
      <c r="QI65" s="408">
        <f t="shared" si="148"/>
        <v>0</v>
      </c>
      <c r="QJ65" s="411">
        <f t="shared" si="149"/>
        <v>0</v>
      </c>
      <c r="QK65" s="412">
        <f t="shared" si="150"/>
        <v>0</v>
      </c>
      <c r="QL65" s="402"/>
      <c r="QM65" s="411">
        <f t="shared" si="151"/>
        <v>0</v>
      </c>
      <c r="QN65" s="412">
        <f t="shared" si="152"/>
        <v>0</v>
      </c>
      <c r="QO65" s="391"/>
      <c r="QP65" s="411">
        <f t="shared" si="153"/>
        <v>0</v>
      </c>
      <c r="QQ65" s="412">
        <f t="shared" si="154"/>
        <v>0</v>
      </c>
      <c r="QR65" s="391"/>
      <c r="QS65" s="411">
        <f t="shared" si="155"/>
        <v>0</v>
      </c>
      <c r="QT65" s="412">
        <f t="shared" si="156"/>
        <v>0</v>
      </c>
    </row>
    <row r="66" spans="1:505" s="385" customFormat="1" hidden="1" x14ac:dyDescent="0.25">
      <c r="A66" s="403">
        <v>62</v>
      </c>
      <c r="B66" s="404" t="s">
        <v>502</v>
      </c>
      <c r="C66" s="405" t="s">
        <v>115</v>
      </c>
      <c r="D66" s="406">
        <v>1</v>
      </c>
      <c r="E66" s="407"/>
      <c r="F66" s="407"/>
      <c r="G66" s="406">
        <f t="shared" si="321"/>
        <v>1</v>
      </c>
      <c r="H66" s="407"/>
      <c r="I66" s="407"/>
      <c r="J66" s="406">
        <f t="shared" si="322"/>
        <v>1</v>
      </c>
      <c r="K66" s="407"/>
      <c r="L66" s="407"/>
      <c r="M66" s="406">
        <f t="shared" ref="M66:M83" si="363">+J66+K66-L66</f>
        <v>1</v>
      </c>
      <c r="N66" s="407"/>
      <c r="O66" s="407"/>
      <c r="P66" s="406">
        <f t="shared" si="324"/>
        <v>1</v>
      </c>
      <c r="Q66" s="407"/>
      <c r="R66" s="407"/>
      <c r="S66" s="406">
        <f t="shared" si="325"/>
        <v>1</v>
      </c>
      <c r="T66" s="407"/>
      <c r="U66" s="407"/>
      <c r="V66" s="406">
        <f t="shared" si="326"/>
        <v>1</v>
      </c>
      <c r="W66" s="407"/>
      <c r="X66" s="407"/>
      <c r="Y66" s="406">
        <f t="shared" si="327"/>
        <v>1</v>
      </c>
      <c r="Z66" s="407"/>
      <c r="AA66" s="407"/>
      <c r="AB66" s="406">
        <f t="shared" si="328"/>
        <v>1</v>
      </c>
      <c r="AC66" s="407"/>
      <c r="AD66" s="407"/>
      <c r="AE66" s="406">
        <f t="shared" si="329"/>
        <v>1</v>
      </c>
      <c r="AF66" s="407"/>
      <c r="AG66" s="407"/>
      <c r="AH66" s="406">
        <f t="shared" si="330"/>
        <v>1</v>
      </c>
      <c r="AI66" s="407"/>
      <c r="AJ66" s="407"/>
      <c r="AK66" s="406">
        <f t="shared" si="331"/>
        <v>1</v>
      </c>
      <c r="AL66" s="407"/>
      <c r="AM66" s="407"/>
      <c r="AN66" s="406">
        <f t="shared" si="332"/>
        <v>1</v>
      </c>
      <c r="AO66" s="407"/>
      <c r="AP66" s="407"/>
      <c r="AQ66" s="406">
        <f t="shared" si="333"/>
        <v>1</v>
      </c>
      <c r="AR66" s="407"/>
      <c r="AS66" s="407"/>
      <c r="AT66" s="406">
        <f t="shared" si="334"/>
        <v>1</v>
      </c>
      <c r="AU66" s="407"/>
      <c r="AV66" s="407"/>
      <c r="AW66" s="406">
        <f t="shared" si="335"/>
        <v>1</v>
      </c>
      <c r="AX66" s="407"/>
      <c r="AY66" s="407"/>
      <c r="AZ66" s="406">
        <f t="shared" si="336"/>
        <v>1</v>
      </c>
      <c r="BA66" s="407"/>
      <c r="BB66" s="407"/>
      <c r="BC66" s="406">
        <f t="shared" si="337"/>
        <v>1</v>
      </c>
      <c r="BD66" s="407"/>
      <c r="BE66" s="407"/>
      <c r="BF66" s="406">
        <f t="shared" si="338"/>
        <v>1</v>
      </c>
      <c r="BG66" s="407"/>
      <c r="BH66" s="407"/>
      <c r="BI66" s="406">
        <f t="shared" si="339"/>
        <v>1</v>
      </c>
      <c r="BJ66" s="407"/>
      <c r="BK66" s="407"/>
      <c r="BL66" s="406">
        <f t="shared" si="340"/>
        <v>1</v>
      </c>
      <c r="BM66" s="407"/>
      <c r="BN66" s="407"/>
      <c r="BO66" s="406">
        <f t="shared" si="341"/>
        <v>1</v>
      </c>
      <c r="BP66" s="407"/>
      <c r="BQ66" s="407"/>
      <c r="BR66" s="406">
        <f t="shared" si="342"/>
        <v>1</v>
      </c>
      <c r="BS66" s="407"/>
      <c r="BT66" s="407"/>
      <c r="BU66" s="406">
        <f t="shared" si="343"/>
        <v>1</v>
      </c>
      <c r="BV66" s="407"/>
      <c r="BW66" s="407"/>
      <c r="BX66" s="406">
        <f t="shared" si="344"/>
        <v>1</v>
      </c>
      <c r="BY66" s="407"/>
      <c r="BZ66" s="407"/>
      <c r="CA66" s="406">
        <f t="shared" si="345"/>
        <v>1</v>
      </c>
      <c r="CB66" s="407"/>
      <c r="CC66" s="407"/>
      <c r="CD66" s="406">
        <f t="shared" si="346"/>
        <v>1</v>
      </c>
      <c r="CE66" s="407"/>
      <c r="CF66" s="407"/>
      <c r="CG66" s="406">
        <f t="shared" si="347"/>
        <v>1</v>
      </c>
      <c r="CH66" s="407"/>
      <c r="CI66" s="407"/>
      <c r="CJ66" s="406">
        <f t="shared" si="348"/>
        <v>1</v>
      </c>
      <c r="CK66" s="407"/>
      <c r="CL66" s="407"/>
      <c r="CM66" s="406">
        <f t="shared" si="349"/>
        <v>1</v>
      </c>
      <c r="CN66" s="407"/>
      <c r="CO66" s="407"/>
      <c r="CP66" s="406">
        <f t="shared" si="350"/>
        <v>1</v>
      </c>
      <c r="CQ66" s="407"/>
      <c r="CR66" s="407"/>
      <c r="CS66" s="406">
        <f t="shared" si="351"/>
        <v>1</v>
      </c>
      <c r="CT66" s="407"/>
      <c r="CU66" s="407"/>
      <c r="CV66" s="406">
        <f t="shared" si="352"/>
        <v>1</v>
      </c>
      <c r="CW66" s="407"/>
      <c r="CX66" s="407"/>
      <c r="CY66" s="406">
        <f t="shared" si="353"/>
        <v>1</v>
      </c>
      <c r="CZ66" s="407"/>
      <c r="DA66" s="407"/>
      <c r="DB66" s="406">
        <f t="shared" si="354"/>
        <v>1</v>
      </c>
      <c r="DC66" s="407"/>
      <c r="DD66" s="407"/>
      <c r="DE66" s="406">
        <f t="shared" si="355"/>
        <v>1</v>
      </c>
      <c r="DF66" s="407"/>
      <c r="DG66" s="407">
        <v>1</v>
      </c>
      <c r="DH66" s="406">
        <f t="shared" si="356"/>
        <v>0</v>
      </c>
      <c r="DI66" s="407"/>
      <c r="DJ66" s="407"/>
      <c r="DK66" s="406">
        <f t="shared" si="357"/>
        <v>0</v>
      </c>
      <c r="DL66" s="407"/>
      <c r="DM66" s="407"/>
      <c r="DN66" s="406">
        <f t="shared" si="358"/>
        <v>0</v>
      </c>
      <c r="DO66" s="407"/>
      <c r="DP66" s="407"/>
      <c r="DQ66" s="406">
        <f t="shared" si="359"/>
        <v>0</v>
      </c>
      <c r="DR66" s="407"/>
      <c r="DS66" s="407"/>
      <c r="DT66" s="406">
        <f t="shared" si="360"/>
        <v>0</v>
      </c>
      <c r="DU66" s="407"/>
      <c r="DV66" s="407"/>
      <c r="DW66" s="406">
        <f t="shared" si="361"/>
        <v>0</v>
      </c>
      <c r="DX66" s="407"/>
      <c r="DY66" s="407"/>
      <c r="DZ66" s="406">
        <f t="shared" si="362"/>
        <v>0</v>
      </c>
      <c r="EA66" s="407"/>
      <c r="EB66" s="407"/>
      <c r="EC66" s="406">
        <f t="shared" si="290"/>
        <v>0</v>
      </c>
      <c r="ED66" s="407"/>
      <c r="EE66" s="407"/>
      <c r="EF66" s="406">
        <f t="shared" si="291"/>
        <v>0</v>
      </c>
      <c r="EG66" s="407"/>
      <c r="EH66" s="407"/>
      <c r="EI66" s="406">
        <f t="shared" si="292"/>
        <v>0</v>
      </c>
      <c r="EJ66" s="407"/>
      <c r="EK66" s="407"/>
      <c r="EL66" s="406">
        <f t="shared" si="293"/>
        <v>0</v>
      </c>
      <c r="EM66" s="407"/>
      <c r="EN66" s="407"/>
      <c r="EO66" s="406">
        <f t="shared" si="294"/>
        <v>0</v>
      </c>
      <c r="EP66" s="407"/>
      <c r="EQ66" s="407"/>
      <c r="ER66" s="406">
        <f t="shared" si="295"/>
        <v>0</v>
      </c>
      <c r="ES66" s="407"/>
      <c r="ET66" s="407"/>
      <c r="EU66" s="406">
        <f t="shared" si="296"/>
        <v>0</v>
      </c>
      <c r="EV66" s="407"/>
      <c r="EW66" s="407"/>
      <c r="EX66" s="406">
        <f t="shared" si="297"/>
        <v>0</v>
      </c>
      <c r="EY66" s="407"/>
      <c r="EZ66" s="407"/>
      <c r="FA66" s="406">
        <f t="shared" si="298"/>
        <v>0</v>
      </c>
      <c r="FB66" s="407"/>
      <c r="FC66" s="407"/>
      <c r="FD66" s="406">
        <f t="shared" si="299"/>
        <v>0</v>
      </c>
      <c r="FE66" s="407"/>
      <c r="FF66" s="407"/>
      <c r="FG66" s="406">
        <f t="shared" si="300"/>
        <v>0</v>
      </c>
      <c r="FH66" s="407"/>
      <c r="FI66" s="407"/>
      <c r="FJ66" s="406">
        <f t="shared" si="301"/>
        <v>0</v>
      </c>
      <c r="FK66" s="407"/>
      <c r="FL66" s="407"/>
      <c r="FM66" s="406">
        <f t="shared" si="302"/>
        <v>0</v>
      </c>
      <c r="FN66" s="407"/>
      <c r="FO66" s="407"/>
      <c r="FP66" s="406">
        <f t="shared" si="303"/>
        <v>0</v>
      </c>
      <c r="FQ66" s="407"/>
      <c r="FR66" s="407"/>
      <c r="FS66" s="406">
        <f t="shared" si="304"/>
        <v>0</v>
      </c>
      <c r="FT66" s="407"/>
      <c r="FU66" s="407"/>
      <c r="FV66" s="406">
        <f t="shared" si="305"/>
        <v>0</v>
      </c>
      <c r="FW66" s="407"/>
      <c r="FX66" s="407"/>
      <c r="FY66" s="406">
        <f t="shared" si="306"/>
        <v>0</v>
      </c>
      <c r="FZ66" s="407"/>
      <c r="GA66" s="407"/>
      <c r="GB66" s="406">
        <f t="shared" si="307"/>
        <v>0</v>
      </c>
      <c r="GC66" s="407"/>
      <c r="GD66" s="407"/>
      <c r="GE66" s="406">
        <f t="shared" si="308"/>
        <v>0</v>
      </c>
      <c r="GF66" s="407"/>
      <c r="GG66" s="407"/>
      <c r="GH66" s="406">
        <f t="shared" si="309"/>
        <v>0</v>
      </c>
      <c r="GI66" s="407"/>
      <c r="GJ66" s="407"/>
      <c r="GK66" s="406">
        <f t="shared" si="310"/>
        <v>0</v>
      </c>
      <c r="GL66" s="407"/>
      <c r="GM66" s="407"/>
      <c r="GN66" s="406">
        <f t="shared" si="311"/>
        <v>0</v>
      </c>
      <c r="GO66" s="407"/>
      <c r="GP66" s="407"/>
      <c r="GQ66" s="406">
        <f t="shared" si="312"/>
        <v>0</v>
      </c>
      <c r="GR66" s="407"/>
      <c r="GS66" s="407"/>
      <c r="GT66" s="406">
        <f t="shared" si="313"/>
        <v>0</v>
      </c>
      <c r="GU66" s="407"/>
      <c r="GV66" s="407"/>
      <c r="GW66" s="406">
        <f t="shared" si="314"/>
        <v>0</v>
      </c>
      <c r="GX66" s="407"/>
      <c r="GY66" s="407"/>
      <c r="GZ66" s="406">
        <f t="shared" si="315"/>
        <v>0</v>
      </c>
      <c r="HA66" s="407"/>
      <c r="HB66" s="407"/>
      <c r="HC66" s="406">
        <f t="shared" si="316"/>
        <v>0</v>
      </c>
      <c r="HD66" s="407"/>
      <c r="HE66" s="407"/>
      <c r="HF66" s="406">
        <f t="shared" si="317"/>
        <v>0</v>
      </c>
      <c r="HG66" s="407"/>
      <c r="HH66" s="407"/>
      <c r="HI66" s="406">
        <f t="shared" si="318"/>
        <v>0</v>
      </c>
      <c r="HJ66" s="407"/>
      <c r="HK66" s="407"/>
      <c r="HL66" s="406">
        <f t="shared" si="319"/>
        <v>0</v>
      </c>
      <c r="HM66" s="407"/>
      <c r="HN66" s="407"/>
      <c r="HO66" s="406">
        <f t="shared" si="220"/>
        <v>0</v>
      </c>
      <c r="HP66" s="407"/>
      <c r="HQ66" s="407"/>
      <c r="HR66" s="406">
        <f t="shared" si="221"/>
        <v>0</v>
      </c>
      <c r="HS66" s="407"/>
      <c r="HT66" s="407"/>
      <c r="HU66" s="406">
        <f t="shared" si="222"/>
        <v>0</v>
      </c>
      <c r="HV66" s="407"/>
      <c r="HW66" s="407"/>
      <c r="HX66" s="406">
        <f t="shared" si="223"/>
        <v>0</v>
      </c>
      <c r="HY66" s="407"/>
      <c r="HZ66" s="407"/>
      <c r="IA66" s="406">
        <f t="shared" si="224"/>
        <v>0</v>
      </c>
      <c r="IB66" s="407"/>
      <c r="IC66" s="407"/>
      <c r="ID66" s="406">
        <f t="shared" si="225"/>
        <v>0</v>
      </c>
      <c r="IE66" s="407"/>
      <c r="IF66" s="407"/>
      <c r="IG66" s="406">
        <f t="shared" si="226"/>
        <v>0</v>
      </c>
      <c r="IH66" s="407"/>
      <c r="II66" s="407"/>
      <c r="IJ66" s="406">
        <f t="shared" si="227"/>
        <v>0</v>
      </c>
      <c r="IK66" s="407"/>
      <c r="IL66" s="407"/>
      <c r="IM66" s="406">
        <f t="shared" si="228"/>
        <v>0</v>
      </c>
      <c r="IN66" s="407"/>
      <c r="IO66" s="407"/>
      <c r="IP66" s="406">
        <f t="shared" si="229"/>
        <v>0</v>
      </c>
      <c r="IQ66" s="407"/>
      <c r="IR66" s="407"/>
      <c r="IS66" s="406">
        <f t="shared" si="230"/>
        <v>0</v>
      </c>
      <c r="IT66" s="407"/>
      <c r="IU66" s="407"/>
      <c r="IV66" s="406">
        <f t="shared" si="231"/>
        <v>0</v>
      </c>
      <c r="IW66" s="407"/>
      <c r="IX66" s="407"/>
      <c r="IY66" s="406">
        <f t="shared" si="232"/>
        <v>0</v>
      </c>
      <c r="IZ66" s="407"/>
      <c r="JA66" s="407"/>
      <c r="JB66" s="406">
        <f t="shared" si="233"/>
        <v>0</v>
      </c>
      <c r="JC66" s="407"/>
      <c r="JD66" s="407"/>
      <c r="JE66" s="406">
        <f t="shared" si="234"/>
        <v>0</v>
      </c>
      <c r="JF66" s="407"/>
      <c r="JG66" s="407"/>
      <c r="JH66" s="406">
        <f t="shared" si="235"/>
        <v>0</v>
      </c>
      <c r="JI66" s="407"/>
      <c r="JJ66" s="407"/>
      <c r="JK66" s="406">
        <f t="shared" si="236"/>
        <v>0</v>
      </c>
      <c r="JL66" s="407"/>
      <c r="JM66" s="407"/>
      <c r="JN66" s="406">
        <f t="shared" si="237"/>
        <v>0</v>
      </c>
      <c r="JO66" s="407"/>
      <c r="JP66" s="407"/>
      <c r="JQ66" s="406">
        <f t="shared" si="238"/>
        <v>0</v>
      </c>
      <c r="JR66" s="407"/>
      <c r="JS66" s="407"/>
      <c r="JT66" s="406">
        <f t="shared" si="239"/>
        <v>0</v>
      </c>
      <c r="JU66" s="407"/>
      <c r="JV66" s="407"/>
      <c r="JW66" s="406">
        <f t="shared" si="91"/>
        <v>0</v>
      </c>
      <c r="JX66" s="407"/>
      <c r="JY66" s="407"/>
      <c r="JZ66" s="406">
        <f t="shared" si="92"/>
        <v>0</v>
      </c>
      <c r="KA66" s="407"/>
      <c r="KB66" s="407"/>
      <c r="KC66" s="406">
        <f t="shared" si="93"/>
        <v>0</v>
      </c>
      <c r="KD66" s="407"/>
      <c r="KE66" s="407"/>
      <c r="KF66" s="406">
        <f t="shared" si="94"/>
        <v>0</v>
      </c>
      <c r="KG66" s="407"/>
      <c r="KH66" s="407"/>
      <c r="KI66" s="406">
        <f t="shared" si="95"/>
        <v>0</v>
      </c>
      <c r="KJ66" s="407"/>
      <c r="KK66" s="407"/>
      <c r="KL66" s="406">
        <f t="shared" si="96"/>
        <v>0</v>
      </c>
      <c r="KM66" s="407"/>
      <c r="KN66" s="407"/>
      <c r="KO66" s="406">
        <f t="shared" si="97"/>
        <v>0</v>
      </c>
      <c r="KP66" s="407"/>
      <c r="KQ66" s="407"/>
      <c r="KR66" s="406">
        <f t="shared" si="98"/>
        <v>0</v>
      </c>
      <c r="KS66" s="407"/>
      <c r="KT66" s="407"/>
      <c r="KU66" s="406">
        <f t="shared" si="99"/>
        <v>0</v>
      </c>
      <c r="KV66" s="407"/>
      <c r="KW66" s="407"/>
      <c r="KX66" s="408">
        <f t="shared" si="100"/>
        <v>0</v>
      </c>
      <c r="KY66" s="409"/>
      <c r="KZ66" s="409"/>
      <c r="LA66" s="408">
        <f t="shared" si="101"/>
        <v>0</v>
      </c>
      <c r="LB66" s="409"/>
      <c r="LC66" s="409"/>
      <c r="LD66" s="408">
        <f t="shared" si="102"/>
        <v>0</v>
      </c>
      <c r="LE66" s="409"/>
      <c r="LF66" s="409"/>
      <c r="LG66" s="408">
        <f t="shared" si="103"/>
        <v>0</v>
      </c>
      <c r="LH66" s="409"/>
      <c r="LI66" s="409"/>
      <c r="LJ66" s="408">
        <f t="shared" si="105"/>
        <v>0</v>
      </c>
      <c r="LK66" s="409"/>
      <c r="LL66" s="409"/>
      <c r="LM66" s="408">
        <f t="shared" si="106"/>
        <v>0</v>
      </c>
      <c r="LN66" s="409"/>
      <c r="LO66" s="409"/>
      <c r="LP66" s="408">
        <f t="shared" si="107"/>
        <v>0</v>
      </c>
      <c r="LQ66" s="409"/>
      <c r="LR66" s="409"/>
      <c r="LS66" s="408">
        <f t="shared" si="108"/>
        <v>0</v>
      </c>
      <c r="LT66" s="409"/>
      <c r="LU66" s="409"/>
      <c r="LV66" s="408">
        <f t="shared" si="109"/>
        <v>0</v>
      </c>
      <c r="LW66" s="409"/>
      <c r="LX66" s="409"/>
      <c r="LY66" s="408">
        <f t="shared" si="110"/>
        <v>0</v>
      </c>
      <c r="LZ66" s="409"/>
      <c r="MA66" s="409"/>
      <c r="MB66" s="408">
        <f t="shared" si="111"/>
        <v>0</v>
      </c>
      <c r="MC66" s="409"/>
      <c r="MD66" s="409"/>
      <c r="ME66" s="408">
        <f t="shared" si="112"/>
        <v>0</v>
      </c>
      <c r="MF66" s="409"/>
      <c r="MG66" s="409"/>
      <c r="MH66" s="408">
        <f t="shared" si="113"/>
        <v>0</v>
      </c>
      <c r="MI66" s="409"/>
      <c r="MJ66" s="409"/>
      <c r="MK66" s="408">
        <f t="shared" si="114"/>
        <v>0</v>
      </c>
      <c r="ML66" s="409"/>
      <c r="MM66" s="409"/>
      <c r="MN66" s="408">
        <f t="shared" si="115"/>
        <v>0</v>
      </c>
      <c r="MO66" s="409"/>
      <c r="MP66" s="409"/>
      <c r="MQ66" s="408">
        <f t="shared" si="116"/>
        <v>0</v>
      </c>
      <c r="MR66" s="409"/>
      <c r="MS66" s="409"/>
      <c r="MT66" s="408">
        <f t="shared" si="117"/>
        <v>0</v>
      </c>
      <c r="MU66" s="409"/>
      <c r="MV66" s="409"/>
      <c r="MW66" s="408">
        <f t="shared" si="118"/>
        <v>0</v>
      </c>
      <c r="MX66" s="409"/>
      <c r="MY66" s="409"/>
      <c r="MZ66" s="408">
        <f t="shared" si="119"/>
        <v>0</v>
      </c>
      <c r="NA66" s="409"/>
      <c r="NB66" s="409"/>
      <c r="NC66" s="408">
        <f t="shared" si="120"/>
        <v>0</v>
      </c>
      <c r="ND66" s="409"/>
      <c r="NE66" s="409"/>
      <c r="NF66" s="408">
        <f t="shared" si="121"/>
        <v>0</v>
      </c>
      <c r="NG66" s="409"/>
      <c r="NH66" s="409"/>
      <c r="NI66" s="408">
        <f t="shared" si="122"/>
        <v>0</v>
      </c>
      <c r="NJ66" s="409"/>
      <c r="NK66" s="409"/>
      <c r="NL66" s="410">
        <f t="shared" si="123"/>
        <v>0</v>
      </c>
      <c r="NM66" s="426"/>
      <c r="NN66" s="426"/>
      <c r="NO66" s="408">
        <f t="shared" si="124"/>
        <v>0</v>
      </c>
      <c r="NP66" s="426"/>
      <c r="NQ66" s="426"/>
      <c r="NR66" s="408">
        <f t="shared" si="125"/>
        <v>0</v>
      </c>
      <c r="NS66" s="409">
        <v>2</v>
      </c>
      <c r="NT66" s="426"/>
      <c r="NU66" s="408">
        <f t="shared" si="126"/>
        <v>2</v>
      </c>
      <c r="NV66" s="426"/>
      <c r="NW66" s="426"/>
      <c r="NX66" s="408">
        <f t="shared" si="127"/>
        <v>2</v>
      </c>
      <c r="NY66" s="426"/>
      <c r="NZ66" s="426"/>
      <c r="OA66" s="408">
        <f t="shared" si="128"/>
        <v>2</v>
      </c>
      <c r="OB66" s="426"/>
      <c r="OC66" s="426"/>
      <c r="OD66" s="408">
        <f t="shared" si="129"/>
        <v>2</v>
      </c>
      <c r="OE66" s="426"/>
      <c r="OF66" s="426"/>
      <c r="OG66" s="408">
        <f t="shared" si="130"/>
        <v>2</v>
      </c>
      <c r="OH66" s="426"/>
      <c r="OI66" s="426"/>
      <c r="OJ66" s="408">
        <f t="shared" si="131"/>
        <v>2</v>
      </c>
      <c r="OK66" s="426"/>
      <c r="OL66" s="426"/>
      <c r="OM66" s="408">
        <f t="shared" si="132"/>
        <v>2</v>
      </c>
      <c r="ON66" s="409"/>
      <c r="OO66" s="409">
        <v>1</v>
      </c>
      <c r="OP66" s="408">
        <f t="shared" si="133"/>
        <v>1</v>
      </c>
      <c r="OQ66" s="409"/>
      <c r="OR66" s="409"/>
      <c r="OS66" s="408">
        <f t="shared" si="134"/>
        <v>1</v>
      </c>
      <c r="OT66" s="409"/>
      <c r="OU66" s="409"/>
      <c r="OV66" s="408">
        <f t="shared" si="135"/>
        <v>1</v>
      </c>
      <c r="OW66" s="409"/>
      <c r="OX66" s="409"/>
      <c r="OY66" s="408">
        <f t="shared" si="136"/>
        <v>1</v>
      </c>
      <c r="OZ66" s="409"/>
      <c r="PA66" s="409"/>
      <c r="PB66" s="408">
        <f t="shared" si="137"/>
        <v>1</v>
      </c>
      <c r="PC66" s="409"/>
      <c r="PD66" s="409"/>
      <c r="PE66" s="408">
        <f t="shared" si="138"/>
        <v>1</v>
      </c>
      <c r="PF66" s="409"/>
      <c r="PG66" s="409"/>
      <c r="PH66" s="408">
        <f t="shared" si="139"/>
        <v>1</v>
      </c>
      <c r="PI66" s="409"/>
      <c r="PJ66" s="409"/>
      <c r="PK66" s="408">
        <f t="shared" si="140"/>
        <v>1</v>
      </c>
      <c r="PL66" s="409"/>
      <c r="PM66" s="409"/>
      <c r="PN66" s="408">
        <f t="shared" si="141"/>
        <v>1</v>
      </c>
      <c r="PO66" s="409"/>
      <c r="PP66" s="409"/>
      <c r="PQ66" s="408">
        <f t="shared" si="142"/>
        <v>1</v>
      </c>
      <c r="PR66" s="409"/>
      <c r="PS66" s="409"/>
      <c r="PT66" s="408">
        <f t="shared" si="143"/>
        <v>1</v>
      </c>
      <c r="PU66" s="409"/>
      <c r="PV66" s="409"/>
      <c r="PW66" s="408">
        <f t="shared" si="144"/>
        <v>1</v>
      </c>
      <c r="PX66" s="409"/>
      <c r="PY66" s="409"/>
      <c r="PZ66" s="408">
        <f t="shared" si="145"/>
        <v>1</v>
      </c>
      <c r="QA66" s="409"/>
      <c r="QB66" s="409"/>
      <c r="QC66" s="408">
        <f t="shared" si="146"/>
        <v>1</v>
      </c>
      <c r="QD66" s="409"/>
      <c r="QE66" s="409"/>
      <c r="QF66" s="408">
        <f t="shared" si="147"/>
        <v>1</v>
      </c>
      <c r="QG66" s="409"/>
      <c r="QH66" s="409"/>
      <c r="QI66" s="408">
        <f t="shared" si="148"/>
        <v>1</v>
      </c>
      <c r="QJ66" s="411">
        <f t="shared" si="149"/>
        <v>0</v>
      </c>
      <c r="QK66" s="412">
        <f t="shared" si="150"/>
        <v>0</v>
      </c>
      <c r="QL66" s="402"/>
      <c r="QM66" s="411">
        <f t="shared" si="151"/>
        <v>0</v>
      </c>
      <c r="QN66" s="412">
        <f t="shared" si="152"/>
        <v>0</v>
      </c>
      <c r="QO66" s="391"/>
      <c r="QP66" s="411">
        <f t="shared" si="153"/>
        <v>0</v>
      </c>
      <c r="QQ66" s="412">
        <f t="shared" si="154"/>
        <v>0</v>
      </c>
      <c r="QR66" s="391"/>
      <c r="QS66" s="411">
        <f t="shared" si="155"/>
        <v>0</v>
      </c>
      <c r="QT66" s="412">
        <f t="shared" si="156"/>
        <v>0</v>
      </c>
    </row>
    <row r="67" spans="1:505" s="429" customFormat="1" hidden="1" x14ac:dyDescent="0.25">
      <c r="A67" s="403">
        <v>63</v>
      </c>
      <c r="B67" s="404" t="s">
        <v>503</v>
      </c>
      <c r="C67" s="405" t="s">
        <v>115</v>
      </c>
      <c r="D67" s="406">
        <v>2</v>
      </c>
      <c r="E67" s="407"/>
      <c r="F67" s="407"/>
      <c r="G67" s="406">
        <f t="shared" si="321"/>
        <v>2</v>
      </c>
      <c r="H67" s="407"/>
      <c r="I67" s="407"/>
      <c r="J67" s="406">
        <f t="shared" si="322"/>
        <v>2</v>
      </c>
      <c r="K67" s="407"/>
      <c r="L67" s="407"/>
      <c r="M67" s="406">
        <f t="shared" si="363"/>
        <v>2</v>
      </c>
      <c r="N67" s="407"/>
      <c r="O67" s="407"/>
      <c r="P67" s="406">
        <f t="shared" si="324"/>
        <v>2</v>
      </c>
      <c r="Q67" s="407"/>
      <c r="R67" s="407"/>
      <c r="S67" s="406">
        <f t="shared" si="325"/>
        <v>2</v>
      </c>
      <c r="T67" s="407"/>
      <c r="U67" s="407"/>
      <c r="V67" s="406">
        <f t="shared" si="326"/>
        <v>2</v>
      </c>
      <c r="W67" s="407"/>
      <c r="X67" s="407"/>
      <c r="Y67" s="406">
        <f t="shared" si="327"/>
        <v>2</v>
      </c>
      <c r="Z67" s="407"/>
      <c r="AA67" s="407"/>
      <c r="AB67" s="406">
        <f t="shared" si="328"/>
        <v>2</v>
      </c>
      <c r="AC67" s="407"/>
      <c r="AD67" s="407"/>
      <c r="AE67" s="406">
        <f t="shared" si="329"/>
        <v>2</v>
      </c>
      <c r="AF67" s="407"/>
      <c r="AG67" s="407"/>
      <c r="AH67" s="406">
        <f t="shared" si="330"/>
        <v>2</v>
      </c>
      <c r="AI67" s="407"/>
      <c r="AJ67" s="407"/>
      <c r="AK67" s="406">
        <f t="shared" si="331"/>
        <v>2</v>
      </c>
      <c r="AL67" s="407"/>
      <c r="AM67" s="407"/>
      <c r="AN67" s="406">
        <f t="shared" si="332"/>
        <v>2</v>
      </c>
      <c r="AO67" s="407"/>
      <c r="AP67" s="407"/>
      <c r="AQ67" s="406">
        <f t="shared" si="333"/>
        <v>2</v>
      </c>
      <c r="AR67" s="407"/>
      <c r="AS67" s="407"/>
      <c r="AT67" s="406">
        <f t="shared" si="334"/>
        <v>2</v>
      </c>
      <c r="AU67" s="407"/>
      <c r="AV67" s="407"/>
      <c r="AW67" s="406">
        <f t="shared" si="335"/>
        <v>2</v>
      </c>
      <c r="AX67" s="407"/>
      <c r="AY67" s="407"/>
      <c r="AZ67" s="406">
        <f t="shared" si="336"/>
        <v>2</v>
      </c>
      <c r="BA67" s="407"/>
      <c r="BB67" s="407"/>
      <c r="BC67" s="406">
        <f t="shared" si="337"/>
        <v>2</v>
      </c>
      <c r="BD67" s="407"/>
      <c r="BE67" s="407"/>
      <c r="BF67" s="406">
        <f t="shared" si="338"/>
        <v>2</v>
      </c>
      <c r="BG67" s="407"/>
      <c r="BH67" s="407"/>
      <c r="BI67" s="406">
        <f t="shared" si="339"/>
        <v>2</v>
      </c>
      <c r="BJ67" s="407"/>
      <c r="BK67" s="407"/>
      <c r="BL67" s="406">
        <f t="shared" si="340"/>
        <v>2</v>
      </c>
      <c r="BM67" s="407"/>
      <c r="BN67" s="407"/>
      <c r="BO67" s="406">
        <f t="shared" si="341"/>
        <v>2</v>
      </c>
      <c r="BP67" s="407"/>
      <c r="BQ67" s="407"/>
      <c r="BR67" s="406">
        <f t="shared" si="342"/>
        <v>2</v>
      </c>
      <c r="BS67" s="407"/>
      <c r="BT67" s="407"/>
      <c r="BU67" s="406">
        <f t="shared" si="343"/>
        <v>2</v>
      </c>
      <c r="BV67" s="407"/>
      <c r="BW67" s="407"/>
      <c r="BX67" s="406">
        <f t="shared" si="344"/>
        <v>2</v>
      </c>
      <c r="BY67" s="407"/>
      <c r="BZ67" s="407"/>
      <c r="CA67" s="406">
        <f t="shared" si="345"/>
        <v>2</v>
      </c>
      <c r="CB67" s="407"/>
      <c r="CC67" s="407"/>
      <c r="CD67" s="406">
        <f t="shared" si="346"/>
        <v>2</v>
      </c>
      <c r="CE67" s="407"/>
      <c r="CF67" s="407"/>
      <c r="CG67" s="406">
        <f t="shared" si="347"/>
        <v>2</v>
      </c>
      <c r="CH67" s="407"/>
      <c r="CI67" s="407"/>
      <c r="CJ67" s="406">
        <f t="shared" si="348"/>
        <v>2</v>
      </c>
      <c r="CK67" s="407"/>
      <c r="CL67" s="407"/>
      <c r="CM67" s="406">
        <f t="shared" si="349"/>
        <v>2</v>
      </c>
      <c r="CN67" s="407"/>
      <c r="CO67" s="407"/>
      <c r="CP67" s="406">
        <f t="shared" si="350"/>
        <v>2</v>
      </c>
      <c r="CQ67" s="407"/>
      <c r="CR67" s="407"/>
      <c r="CS67" s="406">
        <f t="shared" si="351"/>
        <v>2</v>
      </c>
      <c r="CT67" s="407"/>
      <c r="CU67" s="407"/>
      <c r="CV67" s="406">
        <f t="shared" si="352"/>
        <v>2</v>
      </c>
      <c r="CW67" s="407"/>
      <c r="CX67" s="407"/>
      <c r="CY67" s="406">
        <f t="shared" si="353"/>
        <v>2</v>
      </c>
      <c r="CZ67" s="407"/>
      <c r="DA67" s="407"/>
      <c r="DB67" s="406">
        <f t="shared" si="354"/>
        <v>2</v>
      </c>
      <c r="DC67" s="407"/>
      <c r="DD67" s="407"/>
      <c r="DE67" s="406">
        <f t="shared" si="355"/>
        <v>2</v>
      </c>
      <c r="DF67" s="407"/>
      <c r="DG67" s="407"/>
      <c r="DH67" s="406">
        <f t="shared" si="356"/>
        <v>2</v>
      </c>
      <c r="DI67" s="407"/>
      <c r="DJ67" s="407"/>
      <c r="DK67" s="406">
        <f t="shared" si="357"/>
        <v>2</v>
      </c>
      <c r="DL67" s="407"/>
      <c r="DM67" s="407"/>
      <c r="DN67" s="406">
        <f t="shared" si="358"/>
        <v>2</v>
      </c>
      <c r="DO67" s="407"/>
      <c r="DP67" s="407"/>
      <c r="DQ67" s="406">
        <f t="shared" si="359"/>
        <v>2</v>
      </c>
      <c r="DR67" s="407"/>
      <c r="DS67" s="407"/>
      <c r="DT67" s="406">
        <f t="shared" si="360"/>
        <v>2</v>
      </c>
      <c r="DU67" s="407"/>
      <c r="DV67" s="407"/>
      <c r="DW67" s="406">
        <f t="shared" si="361"/>
        <v>2</v>
      </c>
      <c r="DX67" s="407"/>
      <c r="DY67" s="407"/>
      <c r="DZ67" s="406">
        <f t="shared" si="362"/>
        <v>2</v>
      </c>
      <c r="EA67" s="407"/>
      <c r="EB67" s="407"/>
      <c r="EC67" s="406">
        <f t="shared" si="290"/>
        <v>2</v>
      </c>
      <c r="ED67" s="407"/>
      <c r="EE67" s="407"/>
      <c r="EF67" s="406">
        <f t="shared" si="291"/>
        <v>2</v>
      </c>
      <c r="EG67" s="407"/>
      <c r="EH67" s="407"/>
      <c r="EI67" s="406">
        <f t="shared" si="292"/>
        <v>2</v>
      </c>
      <c r="EJ67" s="407"/>
      <c r="EK67" s="407"/>
      <c r="EL67" s="406">
        <f t="shared" si="293"/>
        <v>2</v>
      </c>
      <c r="EM67" s="407"/>
      <c r="EN67" s="407"/>
      <c r="EO67" s="406">
        <f t="shared" si="294"/>
        <v>2</v>
      </c>
      <c r="EP67" s="407"/>
      <c r="EQ67" s="407"/>
      <c r="ER67" s="406">
        <f t="shared" si="295"/>
        <v>2</v>
      </c>
      <c r="ES67" s="407"/>
      <c r="ET67" s="407"/>
      <c r="EU67" s="406">
        <f t="shared" si="296"/>
        <v>2</v>
      </c>
      <c r="EV67" s="407"/>
      <c r="EW67" s="407"/>
      <c r="EX67" s="406">
        <f t="shared" si="297"/>
        <v>2</v>
      </c>
      <c r="EY67" s="407"/>
      <c r="EZ67" s="407"/>
      <c r="FA67" s="406">
        <f t="shared" si="298"/>
        <v>2</v>
      </c>
      <c r="FB67" s="407"/>
      <c r="FC67" s="407"/>
      <c r="FD67" s="406">
        <f t="shared" si="299"/>
        <v>2</v>
      </c>
      <c r="FE67" s="407"/>
      <c r="FF67" s="407"/>
      <c r="FG67" s="406">
        <f t="shared" si="300"/>
        <v>2</v>
      </c>
      <c r="FH67" s="407"/>
      <c r="FI67" s="407"/>
      <c r="FJ67" s="406">
        <f t="shared" si="301"/>
        <v>2</v>
      </c>
      <c r="FK67" s="407"/>
      <c r="FL67" s="407"/>
      <c r="FM67" s="406">
        <f t="shared" si="302"/>
        <v>2</v>
      </c>
      <c r="FN67" s="407"/>
      <c r="FO67" s="407"/>
      <c r="FP67" s="406">
        <f t="shared" si="303"/>
        <v>2</v>
      </c>
      <c r="FQ67" s="407"/>
      <c r="FR67" s="407"/>
      <c r="FS67" s="406">
        <f t="shared" si="304"/>
        <v>2</v>
      </c>
      <c r="FT67" s="407"/>
      <c r="FU67" s="407"/>
      <c r="FV67" s="406">
        <f t="shared" si="305"/>
        <v>2</v>
      </c>
      <c r="FW67" s="407"/>
      <c r="FX67" s="407"/>
      <c r="FY67" s="406">
        <f t="shared" si="306"/>
        <v>2</v>
      </c>
      <c r="FZ67" s="407"/>
      <c r="GA67" s="407"/>
      <c r="GB67" s="406">
        <f t="shared" si="307"/>
        <v>2</v>
      </c>
      <c r="GC67" s="407"/>
      <c r="GD67" s="407"/>
      <c r="GE67" s="406">
        <f t="shared" si="308"/>
        <v>2</v>
      </c>
      <c r="GF67" s="407"/>
      <c r="GG67" s="407"/>
      <c r="GH67" s="406">
        <f t="shared" si="309"/>
        <v>2</v>
      </c>
      <c r="GI67" s="407"/>
      <c r="GJ67" s="407"/>
      <c r="GK67" s="406">
        <f t="shared" si="310"/>
        <v>2</v>
      </c>
      <c r="GL67" s="407"/>
      <c r="GM67" s="407"/>
      <c r="GN67" s="406">
        <f t="shared" si="311"/>
        <v>2</v>
      </c>
      <c r="GO67" s="407"/>
      <c r="GP67" s="407"/>
      <c r="GQ67" s="406">
        <f t="shared" si="312"/>
        <v>2</v>
      </c>
      <c r="GR67" s="407"/>
      <c r="GS67" s="407"/>
      <c r="GT67" s="406">
        <f t="shared" si="313"/>
        <v>2</v>
      </c>
      <c r="GU67" s="407"/>
      <c r="GV67" s="407"/>
      <c r="GW67" s="406">
        <f t="shared" si="314"/>
        <v>2</v>
      </c>
      <c r="GX67" s="407"/>
      <c r="GY67" s="407"/>
      <c r="GZ67" s="406">
        <f t="shared" si="315"/>
        <v>2</v>
      </c>
      <c r="HA67" s="407"/>
      <c r="HB67" s="407"/>
      <c r="HC67" s="406">
        <f t="shared" si="316"/>
        <v>2</v>
      </c>
      <c r="HD67" s="407"/>
      <c r="HE67" s="407"/>
      <c r="HF67" s="406">
        <f t="shared" si="317"/>
        <v>2</v>
      </c>
      <c r="HG67" s="407"/>
      <c r="HH67" s="407"/>
      <c r="HI67" s="406">
        <f t="shared" si="318"/>
        <v>2</v>
      </c>
      <c r="HJ67" s="407"/>
      <c r="HK67" s="407"/>
      <c r="HL67" s="406">
        <f t="shared" si="319"/>
        <v>2</v>
      </c>
      <c r="HM67" s="407"/>
      <c r="HN67" s="407"/>
      <c r="HO67" s="406">
        <f t="shared" si="220"/>
        <v>2</v>
      </c>
      <c r="HP67" s="407"/>
      <c r="HQ67" s="407"/>
      <c r="HR67" s="406">
        <f t="shared" si="221"/>
        <v>2</v>
      </c>
      <c r="HS67" s="407"/>
      <c r="HT67" s="407"/>
      <c r="HU67" s="406">
        <f t="shared" si="222"/>
        <v>2</v>
      </c>
      <c r="HV67" s="407"/>
      <c r="HW67" s="407"/>
      <c r="HX67" s="406">
        <f t="shared" si="223"/>
        <v>2</v>
      </c>
      <c r="HY67" s="407"/>
      <c r="HZ67" s="407"/>
      <c r="IA67" s="406">
        <f t="shared" si="224"/>
        <v>2</v>
      </c>
      <c r="IB67" s="407"/>
      <c r="IC67" s="407"/>
      <c r="ID67" s="406">
        <f t="shared" si="225"/>
        <v>2</v>
      </c>
      <c r="IE67" s="407"/>
      <c r="IF67" s="407"/>
      <c r="IG67" s="406">
        <f t="shared" si="226"/>
        <v>2</v>
      </c>
      <c r="IH67" s="407"/>
      <c r="II67" s="407"/>
      <c r="IJ67" s="406">
        <f t="shared" si="227"/>
        <v>2</v>
      </c>
      <c r="IK67" s="407"/>
      <c r="IL67" s="407"/>
      <c r="IM67" s="406">
        <f t="shared" si="228"/>
        <v>2</v>
      </c>
      <c r="IN67" s="407"/>
      <c r="IO67" s="407"/>
      <c r="IP67" s="406">
        <f t="shared" si="229"/>
        <v>2</v>
      </c>
      <c r="IQ67" s="407"/>
      <c r="IR67" s="407"/>
      <c r="IS67" s="406">
        <f t="shared" si="230"/>
        <v>2</v>
      </c>
      <c r="IT67" s="407"/>
      <c r="IU67" s="407"/>
      <c r="IV67" s="406">
        <f t="shared" si="231"/>
        <v>2</v>
      </c>
      <c r="IW67" s="407"/>
      <c r="IX67" s="407"/>
      <c r="IY67" s="406">
        <f t="shared" si="232"/>
        <v>2</v>
      </c>
      <c r="IZ67" s="407"/>
      <c r="JA67" s="407"/>
      <c r="JB67" s="406">
        <f t="shared" si="233"/>
        <v>2</v>
      </c>
      <c r="JC67" s="407"/>
      <c r="JD67" s="407"/>
      <c r="JE67" s="406">
        <f t="shared" si="234"/>
        <v>2</v>
      </c>
      <c r="JF67" s="407"/>
      <c r="JG67" s="407"/>
      <c r="JH67" s="406">
        <f t="shared" si="235"/>
        <v>2</v>
      </c>
      <c r="JI67" s="407"/>
      <c r="JJ67" s="407"/>
      <c r="JK67" s="406">
        <f t="shared" si="236"/>
        <v>2</v>
      </c>
      <c r="JL67" s="407"/>
      <c r="JM67" s="407"/>
      <c r="JN67" s="406">
        <f t="shared" si="237"/>
        <v>2</v>
      </c>
      <c r="JO67" s="407"/>
      <c r="JP67" s="407"/>
      <c r="JQ67" s="406">
        <f t="shared" si="238"/>
        <v>2</v>
      </c>
      <c r="JR67" s="407"/>
      <c r="JS67" s="407"/>
      <c r="JT67" s="406">
        <f t="shared" si="239"/>
        <v>2</v>
      </c>
      <c r="JU67" s="407"/>
      <c r="JV67" s="407"/>
      <c r="JW67" s="406">
        <f t="shared" si="91"/>
        <v>2</v>
      </c>
      <c r="JX67" s="407"/>
      <c r="JY67" s="407"/>
      <c r="JZ67" s="406">
        <f t="shared" si="92"/>
        <v>2</v>
      </c>
      <c r="KA67" s="407"/>
      <c r="KB67" s="407"/>
      <c r="KC67" s="406">
        <f t="shared" si="93"/>
        <v>2</v>
      </c>
      <c r="KD67" s="407"/>
      <c r="KE67" s="407"/>
      <c r="KF67" s="406">
        <f t="shared" si="94"/>
        <v>2</v>
      </c>
      <c r="KG67" s="407"/>
      <c r="KH67" s="407"/>
      <c r="KI67" s="406">
        <f t="shared" si="95"/>
        <v>2</v>
      </c>
      <c r="KJ67" s="407"/>
      <c r="KK67" s="407"/>
      <c r="KL67" s="406">
        <f t="shared" si="96"/>
        <v>2</v>
      </c>
      <c r="KM67" s="407"/>
      <c r="KN67" s="407"/>
      <c r="KO67" s="406">
        <f t="shared" si="97"/>
        <v>2</v>
      </c>
      <c r="KP67" s="407"/>
      <c r="KQ67" s="407"/>
      <c r="KR67" s="406">
        <f t="shared" si="98"/>
        <v>2</v>
      </c>
      <c r="KS67" s="407"/>
      <c r="KT67" s="407"/>
      <c r="KU67" s="406">
        <f t="shared" si="99"/>
        <v>2</v>
      </c>
      <c r="KV67" s="407"/>
      <c r="KW67" s="407"/>
      <c r="KX67" s="408">
        <f t="shared" si="100"/>
        <v>2</v>
      </c>
      <c r="KY67" s="409"/>
      <c r="KZ67" s="409"/>
      <c r="LA67" s="408">
        <f t="shared" si="101"/>
        <v>2</v>
      </c>
      <c r="LB67" s="409"/>
      <c r="LC67" s="409"/>
      <c r="LD67" s="408">
        <f t="shared" si="102"/>
        <v>2</v>
      </c>
      <c r="LE67" s="409"/>
      <c r="LF67" s="409"/>
      <c r="LG67" s="408">
        <f t="shared" si="103"/>
        <v>2</v>
      </c>
      <c r="LH67" s="409"/>
      <c r="LI67" s="409"/>
      <c r="LJ67" s="408">
        <f t="shared" si="105"/>
        <v>2</v>
      </c>
      <c r="LK67" s="409"/>
      <c r="LL67" s="409"/>
      <c r="LM67" s="408">
        <f t="shared" si="106"/>
        <v>2</v>
      </c>
      <c r="LN67" s="409"/>
      <c r="LO67" s="409"/>
      <c r="LP67" s="408">
        <f t="shared" si="107"/>
        <v>2</v>
      </c>
      <c r="LQ67" s="409"/>
      <c r="LR67" s="409"/>
      <c r="LS67" s="408">
        <f t="shared" si="108"/>
        <v>2</v>
      </c>
      <c r="LT67" s="409"/>
      <c r="LU67" s="409"/>
      <c r="LV67" s="408">
        <f t="shared" si="109"/>
        <v>2</v>
      </c>
      <c r="LW67" s="409"/>
      <c r="LX67" s="409"/>
      <c r="LY67" s="408">
        <f t="shared" si="110"/>
        <v>2</v>
      </c>
      <c r="LZ67" s="409"/>
      <c r="MA67" s="409"/>
      <c r="MB67" s="408">
        <f t="shared" si="111"/>
        <v>2</v>
      </c>
      <c r="MC67" s="409"/>
      <c r="MD67" s="409"/>
      <c r="ME67" s="408">
        <f t="shared" si="112"/>
        <v>2</v>
      </c>
      <c r="MF67" s="409"/>
      <c r="MG67" s="409"/>
      <c r="MH67" s="408">
        <f t="shared" si="113"/>
        <v>2</v>
      </c>
      <c r="MI67" s="409"/>
      <c r="MJ67" s="409"/>
      <c r="MK67" s="408">
        <f t="shared" si="114"/>
        <v>2</v>
      </c>
      <c r="ML67" s="409"/>
      <c r="MM67" s="409"/>
      <c r="MN67" s="408">
        <f t="shared" si="115"/>
        <v>2</v>
      </c>
      <c r="MO67" s="409"/>
      <c r="MP67" s="409"/>
      <c r="MQ67" s="408">
        <f t="shared" si="116"/>
        <v>2</v>
      </c>
      <c r="MR67" s="409"/>
      <c r="MS67" s="409"/>
      <c r="MT67" s="408">
        <f t="shared" si="117"/>
        <v>2</v>
      </c>
      <c r="MU67" s="409"/>
      <c r="MV67" s="409"/>
      <c r="MW67" s="408">
        <f t="shared" si="118"/>
        <v>2</v>
      </c>
      <c r="MX67" s="427"/>
      <c r="MY67" s="427"/>
      <c r="MZ67" s="408">
        <f t="shared" si="119"/>
        <v>2</v>
      </c>
      <c r="NA67" s="409"/>
      <c r="NB67" s="409"/>
      <c r="NC67" s="408">
        <f t="shared" si="120"/>
        <v>2</v>
      </c>
      <c r="ND67" s="426"/>
      <c r="NE67" s="426"/>
      <c r="NF67" s="408">
        <f t="shared" si="121"/>
        <v>2</v>
      </c>
      <c r="NG67" s="426"/>
      <c r="NH67" s="426"/>
      <c r="NI67" s="408">
        <f t="shared" si="122"/>
        <v>2</v>
      </c>
      <c r="NJ67" s="426"/>
      <c r="NK67" s="426"/>
      <c r="NL67" s="410">
        <f t="shared" si="123"/>
        <v>2</v>
      </c>
      <c r="NM67" s="426"/>
      <c r="NN67" s="426"/>
      <c r="NO67" s="408">
        <f t="shared" si="124"/>
        <v>2</v>
      </c>
      <c r="NP67" s="426"/>
      <c r="NQ67" s="426"/>
      <c r="NR67" s="408">
        <f t="shared" si="125"/>
        <v>2</v>
      </c>
      <c r="NS67" s="426"/>
      <c r="NT67" s="426"/>
      <c r="NU67" s="408">
        <f t="shared" si="126"/>
        <v>2</v>
      </c>
      <c r="NV67" s="426"/>
      <c r="NW67" s="426"/>
      <c r="NX67" s="408">
        <f t="shared" si="127"/>
        <v>2</v>
      </c>
      <c r="NY67" s="426"/>
      <c r="NZ67" s="426"/>
      <c r="OA67" s="408">
        <f t="shared" si="128"/>
        <v>2</v>
      </c>
      <c r="OB67" s="426"/>
      <c r="OC67" s="426"/>
      <c r="OD67" s="408">
        <f t="shared" si="129"/>
        <v>2</v>
      </c>
      <c r="OE67" s="426"/>
      <c r="OF67" s="426"/>
      <c r="OG67" s="408">
        <f t="shared" si="130"/>
        <v>2</v>
      </c>
      <c r="OH67" s="426"/>
      <c r="OI67" s="426"/>
      <c r="OJ67" s="408">
        <f t="shared" si="131"/>
        <v>2</v>
      </c>
      <c r="OK67" s="426"/>
      <c r="OL67" s="426"/>
      <c r="OM67" s="408">
        <f t="shared" si="132"/>
        <v>2</v>
      </c>
      <c r="ON67" s="167"/>
      <c r="OO67" s="167"/>
      <c r="OP67" s="408">
        <f t="shared" si="133"/>
        <v>2</v>
      </c>
      <c r="OQ67" s="167"/>
      <c r="OR67" s="167"/>
      <c r="OS67" s="408">
        <f t="shared" si="134"/>
        <v>2</v>
      </c>
      <c r="OT67" s="428"/>
      <c r="OU67" s="167"/>
      <c r="OV67" s="408">
        <f t="shared" si="135"/>
        <v>2</v>
      </c>
      <c r="OW67" s="167"/>
      <c r="OX67" s="167"/>
      <c r="OY67" s="408">
        <f t="shared" si="136"/>
        <v>2</v>
      </c>
      <c r="OZ67" s="167"/>
      <c r="PA67" s="167"/>
      <c r="PB67" s="408">
        <f t="shared" si="137"/>
        <v>2</v>
      </c>
      <c r="PC67" s="167"/>
      <c r="PD67" s="167"/>
      <c r="PE67" s="408">
        <f t="shared" si="138"/>
        <v>2</v>
      </c>
      <c r="PF67" s="167"/>
      <c r="PG67" s="167"/>
      <c r="PH67" s="408">
        <f t="shared" si="139"/>
        <v>2</v>
      </c>
      <c r="PI67" s="167"/>
      <c r="PJ67" s="167"/>
      <c r="PK67" s="408">
        <f t="shared" si="140"/>
        <v>2</v>
      </c>
      <c r="PL67" s="167"/>
      <c r="PM67" s="167"/>
      <c r="PN67" s="408">
        <f t="shared" si="141"/>
        <v>2</v>
      </c>
      <c r="PO67" s="167"/>
      <c r="PP67" s="167"/>
      <c r="PQ67" s="408">
        <f t="shared" si="142"/>
        <v>2</v>
      </c>
      <c r="PR67" s="167"/>
      <c r="PS67" s="167"/>
      <c r="PT67" s="408">
        <f t="shared" si="143"/>
        <v>2</v>
      </c>
      <c r="PU67" s="167"/>
      <c r="PV67" s="167"/>
      <c r="PW67" s="408">
        <f t="shared" si="144"/>
        <v>2</v>
      </c>
      <c r="PX67" s="167"/>
      <c r="PY67" s="167"/>
      <c r="PZ67" s="408">
        <f t="shared" si="145"/>
        <v>2</v>
      </c>
      <c r="QA67" s="167"/>
      <c r="QB67" s="167"/>
      <c r="QC67" s="408">
        <f t="shared" si="146"/>
        <v>2</v>
      </c>
      <c r="QD67" s="167"/>
      <c r="QE67" s="167"/>
      <c r="QF67" s="408">
        <f t="shared" si="147"/>
        <v>2</v>
      </c>
      <c r="QG67" s="167"/>
      <c r="QH67" s="167"/>
      <c r="QI67" s="408">
        <f t="shared" si="148"/>
        <v>2</v>
      </c>
      <c r="QJ67" s="411">
        <f t="shared" si="149"/>
        <v>0</v>
      </c>
      <c r="QK67" s="412">
        <f t="shared" si="150"/>
        <v>0</v>
      </c>
      <c r="QL67" s="402"/>
      <c r="QM67" s="411">
        <f t="shared" si="151"/>
        <v>0</v>
      </c>
      <c r="QN67" s="412">
        <f t="shared" si="152"/>
        <v>0</v>
      </c>
      <c r="QO67" s="391"/>
      <c r="QP67" s="411">
        <f t="shared" si="153"/>
        <v>0</v>
      </c>
      <c r="QQ67" s="412">
        <f t="shared" si="154"/>
        <v>0</v>
      </c>
      <c r="QR67" s="391"/>
      <c r="QS67" s="411">
        <f t="shared" si="155"/>
        <v>0</v>
      </c>
      <c r="QT67" s="412">
        <f t="shared" si="156"/>
        <v>0</v>
      </c>
      <c r="QU67" s="206"/>
      <c r="QV67" s="206"/>
      <c r="QW67" s="206"/>
      <c r="QX67" s="206"/>
      <c r="QY67" s="206"/>
      <c r="QZ67" s="206"/>
      <c r="RA67" s="206"/>
      <c r="RB67" s="206"/>
      <c r="RC67" s="206"/>
      <c r="RD67" s="206"/>
      <c r="RE67" s="206"/>
      <c r="RF67" s="206"/>
      <c r="RG67" s="206"/>
      <c r="RH67" s="206"/>
      <c r="RI67" s="206"/>
      <c r="RJ67" s="206"/>
      <c r="RK67" s="206"/>
      <c r="RL67" s="206"/>
      <c r="RM67" s="206"/>
      <c r="RN67" s="206"/>
      <c r="RO67" s="206"/>
      <c r="RP67" s="206"/>
      <c r="RQ67" s="206"/>
      <c r="RR67" s="206"/>
      <c r="RS67" s="206"/>
      <c r="RT67" s="206"/>
      <c r="RU67" s="206"/>
      <c r="RV67" s="206"/>
      <c r="RW67" s="206"/>
      <c r="RX67" s="206"/>
      <c r="RY67" s="206"/>
      <c r="RZ67" s="206"/>
      <c r="SA67" s="206"/>
      <c r="SB67" s="206"/>
      <c r="SC67" s="206"/>
      <c r="SD67" s="206"/>
      <c r="SE67" s="206"/>
      <c r="SF67" s="206"/>
      <c r="SG67" s="206"/>
      <c r="SH67" s="206"/>
      <c r="SI67" s="206"/>
      <c r="SJ67" s="206"/>
      <c r="SK67" s="206"/>
    </row>
    <row r="68" spans="1:505" s="385" customFormat="1" hidden="1" x14ac:dyDescent="0.25">
      <c r="A68" s="403">
        <v>64</v>
      </c>
      <c r="B68" s="404" t="s">
        <v>183</v>
      </c>
      <c r="C68" s="405" t="s">
        <v>108</v>
      </c>
      <c r="D68" s="406">
        <v>11.8</v>
      </c>
      <c r="E68" s="407"/>
      <c r="F68" s="407">
        <v>1.8</v>
      </c>
      <c r="G68" s="406">
        <f t="shared" si="321"/>
        <v>10</v>
      </c>
      <c r="H68" s="407"/>
      <c r="I68" s="407"/>
      <c r="J68" s="406">
        <f t="shared" si="322"/>
        <v>10</v>
      </c>
      <c r="K68" s="407"/>
      <c r="L68" s="407"/>
      <c r="M68" s="406">
        <f t="shared" si="363"/>
        <v>10</v>
      </c>
      <c r="N68" s="407"/>
      <c r="O68" s="407"/>
      <c r="P68" s="406">
        <f t="shared" si="324"/>
        <v>10</v>
      </c>
      <c r="Q68" s="407"/>
      <c r="R68" s="407"/>
      <c r="S68" s="406">
        <f t="shared" si="325"/>
        <v>10</v>
      </c>
      <c r="T68" s="407"/>
      <c r="U68" s="407"/>
      <c r="V68" s="406">
        <f t="shared" si="326"/>
        <v>10</v>
      </c>
      <c r="W68" s="407"/>
      <c r="X68" s="407"/>
      <c r="Y68" s="406">
        <f t="shared" si="327"/>
        <v>10</v>
      </c>
      <c r="Z68" s="407"/>
      <c r="AA68" s="407"/>
      <c r="AB68" s="406">
        <f t="shared" si="328"/>
        <v>10</v>
      </c>
      <c r="AC68" s="407"/>
      <c r="AD68" s="407"/>
      <c r="AE68" s="406">
        <f t="shared" si="329"/>
        <v>10</v>
      </c>
      <c r="AF68" s="407"/>
      <c r="AG68" s="407"/>
      <c r="AH68" s="406">
        <f t="shared" si="330"/>
        <v>10</v>
      </c>
      <c r="AI68" s="407"/>
      <c r="AJ68" s="407"/>
      <c r="AK68" s="406">
        <f t="shared" si="331"/>
        <v>10</v>
      </c>
      <c r="AL68" s="407"/>
      <c r="AM68" s="407"/>
      <c r="AN68" s="406">
        <f t="shared" si="332"/>
        <v>10</v>
      </c>
      <c r="AO68" s="407"/>
      <c r="AP68" s="407"/>
      <c r="AQ68" s="406">
        <f t="shared" si="333"/>
        <v>10</v>
      </c>
      <c r="AR68" s="407"/>
      <c r="AS68" s="407"/>
      <c r="AT68" s="406">
        <f t="shared" si="334"/>
        <v>10</v>
      </c>
      <c r="AU68" s="407"/>
      <c r="AV68" s="407"/>
      <c r="AW68" s="406">
        <f t="shared" si="335"/>
        <v>10</v>
      </c>
      <c r="AX68" s="407"/>
      <c r="AY68" s="407"/>
      <c r="AZ68" s="406">
        <f t="shared" si="336"/>
        <v>10</v>
      </c>
      <c r="BA68" s="407"/>
      <c r="BB68" s="407"/>
      <c r="BC68" s="406">
        <f t="shared" si="337"/>
        <v>10</v>
      </c>
      <c r="BD68" s="407"/>
      <c r="BE68" s="407"/>
      <c r="BF68" s="406">
        <f t="shared" si="338"/>
        <v>10</v>
      </c>
      <c r="BG68" s="407"/>
      <c r="BH68" s="407"/>
      <c r="BI68" s="406">
        <f t="shared" si="339"/>
        <v>10</v>
      </c>
      <c r="BJ68" s="407"/>
      <c r="BK68" s="407"/>
      <c r="BL68" s="406">
        <f t="shared" si="340"/>
        <v>10</v>
      </c>
      <c r="BM68" s="407"/>
      <c r="BN68" s="407"/>
      <c r="BO68" s="406">
        <f t="shared" si="341"/>
        <v>10</v>
      </c>
      <c r="BP68" s="407"/>
      <c r="BQ68" s="407"/>
      <c r="BR68" s="406">
        <f t="shared" si="342"/>
        <v>10</v>
      </c>
      <c r="BS68" s="407"/>
      <c r="BT68" s="407"/>
      <c r="BU68" s="406">
        <f t="shared" si="343"/>
        <v>10</v>
      </c>
      <c r="BV68" s="407"/>
      <c r="BW68" s="407"/>
      <c r="BX68" s="406">
        <f t="shared" si="344"/>
        <v>10</v>
      </c>
      <c r="BY68" s="407"/>
      <c r="BZ68" s="407"/>
      <c r="CA68" s="406">
        <f t="shared" si="345"/>
        <v>10</v>
      </c>
      <c r="CB68" s="407"/>
      <c r="CC68" s="407"/>
      <c r="CD68" s="406">
        <f t="shared" si="346"/>
        <v>10</v>
      </c>
      <c r="CE68" s="407"/>
      <c r="CF68" s="407"/>
      <c r="CG68" s="406">
        <f t="shared" si="347"/>
        <v>10</v>
      </c>
      <c r="CH68" s="407"/>
      <c r="CI68" s="407"/>
      <c r="CJ68" s="406">
        <f t="shared" si="348"/>
        <v>10</v>
      </c>
      <c r="CK68" s="407"/>
      <c r="CL68" s="407">
        <v>3.6</v>
      </c>
      <c r="CM68" s="406">
        <f t="shared" si="349"/>
        <v>6.4</v>
      </c>
      <c r="CN68" s="407"/>
      <c r="CO68" s="407"/>
      <c r="CP68" s="406">
        <f t="shared" si="350"/>
        <v>6.4</v>
      </c>
      <c r="CQ68" s="407"/>
      <c r="CR68" s="407"/>
      <c r="CS68" s="406">
        <f t="shared" si="351"/>
        <v>6.4</v>
      </c>
      <c r="CT68" s="407">
        <v>3.6</v>
      </c>
      <c r="CU68" s="407"/>
      <c r="CV68" s="406">
        <f t="shared" si="352"/>
        <v>10</v>
      </c>
      <c r="CW68" s="407"/>
      <c r="CX68" s="407"/>
      <c r="CY68" s="406">
        <f t="shared" si="353"/>
        <v>10</v>
      </c>
      <c r="CZ68" s="407"/>
      <c r="DA68" s="407"/>
      <c r="DB68" s="406">
        <f t="shared" si="354"/>
        <v>10</v>
      </c>
      <c r="DC68" s="407"/>
      <c r="DD68" s="407"/>
      <c r="DE68" s="406">
        <f t="shared" si="355"/>
        <v>10</v>
      </c>
      <c r="DF68" s="407"/>
      <c r="DG68" s="407"/>
      <c r="DH68" s="406">
        <f t="shared" si="356"/>
        <v>10</v>
      </c>
      <c r="DI68" s="407"/>
      <c r="DJ68" s="407"/>
      <c r="DK68" s="406">
        <f t="shared" si="357"/>
        <v>10</v>
      </c>
      <c r="DL68" s="407"/>
      <c r="DM68" s="407"/>
      <c r="DN68" s="406">
        <f t="shared" si="358"/>
        <v>10</v>
      </c>
      <c r="DO68" s="407"/>
      <c r="DP68" s="407"/>
      <c r="DQ68" s="406">
        <f t="shared" si="359"/>
        <v>10</v>
      </c>
      <c r="DR68" s="407"/>
      <c r="DS68" s="407"/>
      <c r="DT68" s="406">
        <f t="shared" si="360"/>
        <v>10</v>
      </c>
      <c r="DU68" s="407"/>
      <c r="DV68" s="407"/>
      <c r="DW68" s="406">
        <f t="shared" si="361"/>
        <v>10</v>
      </c>
      <c r="DX68" s="407"/>
      <c r="DY68" s="407"/>
      <c r="DZ68" s="406">
        <f t="shared" si="362"/>
        <v>10</v>
      </c>
      <c r="EA68" s="407"/>
      <c r="EB68" s="407"/>
      <c r="EC68" s="406">
        <f t="shared" si="290"/>
        <v>10</v>
      </c>
      <c r="ED68" s="407"/>
      <c r="EE68" s="407"/>
      <c r="EF68" s="406">
        <f t="shared" si="291"/>
        <v>10</v>
      </c>
      <c r="EG68" s="407"/>
      <c r="EH68" s="407"/>
      <c r="EI68" s="406">
        <f t="shared" si="292"/>
        <v>10</v>
      </c>
      <c r="EJ68" s="407"/>
      <c r="EK68" s="407"/>
      <c r="EL68" s="406">
        <f t="shared" si="293"/>
        <v>10</v>
      </c>
      <c r="EM68" s="407"/>
      <c r="EN68" s="407"/>
      <c r="EO68" s="406">
        <f t="shared" si="294"/>
        <v>10</v>
      </c>
      <c r="EP68" s="407"/>
      <c r="EQ68" s="407"/>
      <c r="ER68" s="406">
        <f t="shared" si="295"/>
        <v>10</v>
      </c>
      <c r="ES68" s="407"/>
      <c r="ET68" s="407"/>
      <c r="EU68" s="406">
        <f t="shared" si="296"/>
        <v>10</v>
      </c>
      <c r="EV68" s="407"/>
      <c r="EW68" s="407"/>
      <c r="EX68" s="406">
        <f t="shared" si="297"/>
        <v>10</v>
      </c>
      <c r="EY68" s="407"/>
      <c r="EZ68" s="407"/>
      <c r="FA68" s="406">
        <f t="shared" si="298"/>
        <v>10</v>
      </c>
      <c r="FB68" s="407"/>
      <c r="FC68" s="407"/>
      <c r="FD68" s="406">
        <f t="shared" si="299"/>
        <v>10</v>
      </c>
      <c r="FE68" s="407"/>
      <c r="FF68" s="407"/>
      <c r="FG68" s="406">
        <f t="shared" si="300"/>
        <v>10</v>
      </c>
      <c r="FH68" s="407"/>
      <c r="FI68" s="407"/>
      <c r="FJ68" s="406">
        <f t="shared" si="301"/>
        <v>10</v>
      </c>
      <c r="FK68" s="407"/>
      <c r="FL68" s="407"/>
      <c r="FM68" s="406">
        <f t="shared" si="302"/>
        <v>10</v>
      </c>
      <c r="FN68" s="407"/>
      <c r="FO68" s="407"/>
      <c r="FP68" s="406">
        <f t="shared" si="303"/>
        <v>10</v>
      </c>
      <c r="FQ68" s="407"/>
      <c r="FR68" s="407">
        <v>6.4</v>
      </c>
      <c r="FS68" s="406">
        <f t="shared" si="304"/>
        <v>3.5999999999999996</v>
      </c>
      <c r="FT68" s="407"/>
      <c r="FU68" s="407"/>
      <c r="FV68" s="406">
        <f t="shared" si="305"/>
        <v>3.5999999999999996</v>
      </c>
      <c r="FW68" s="407"/>
      <c r="FX68" s="407"/>
      <c r="FY68" s="406">
        <f t="shared" si="306"/>
        <v>3.5999999999999996</v>
      </c>
      <c r="FZ68" s="407">
        <v>6.4</v>
      </c>
      <c r="GA68" s="407"/>
      <c r="GB68" s="406">
        <f t="shared" si="307"/>
        <v>10</v>
      </c>
      <c r="GC68" s="407"/>
      <c r="GD68" s="407"/>
      <c r="GE68" s="406">
        <f t="shared" si="308"/>
        <v>10</v>
      </c>
      <c r="GF68" s="407"/>
      <c r="GG68" s="407"/>
      <c r="GH68" s="406">
        <f t="shared" si="309"/>
        <v>10</v>
      </c>
      <c r="GI68" s="407"/>
      <c r="GJ68" s="407"/>
      <c r="GK68" s="406">
        <f t="shared" si="310"/>
        <v>10</v>
      </c>
      <c r="GL68" s="407"/>
      <c r="GM68" s="407"/>
      <c r="GN68" s="406">
        <f t="shared" si="311"/>
        <v>10</v>
      </c>
      <c r="GO68" s="407"/>
      <c r="GP68" s="407"/>
      <c r="GQ68" s="406">
        <f t="shared" si="312"/>
        <v>10</v>
      </c>
      <c r="GR68" s="407"/>
      <c r="GS68" s="407"/>
      <c r="GT68" s="406">
        <f t="shared" si="313"/>
        <v>10</v>
      </c>
      <c r="GU68" s="407"/>
      <c r="GV68" s="407"/>
      <c r="GW68" s="406">
        <f t="shared" si="314"/>
        <v>10</v>
      </c>
      <c r="GX68" s="407"/>
      <c r="GY68" s="407"/>
      <c r="GZ68" s="406">
        <f t="shared" si="315"/>
        <v>10</v>
      </c>
      <c r="HA68" s="407"/>
      <c r="HB68" s="407"/>
      <c r="HC68" s="406">
        <f t="shared" si="316"/>
        <v>10</v>
      </c>
      <c r="HD68" s="407"/>
      <c r="HE68" s="407"/>
      <c r="HF68" s="406">
        <f t="shared" si="317"/>
        <v>10</v>
      </c>
      <c r="HG68" s="407"/>
      <c r="HH68" s="407"/>
      <c r="HI68" s="406">
        <f t="shared" si="318"/>
        <v>10</v>
      </c>
      <c r="HJ68" s="407"/>
      <c r="HK68" s="407"/>
      <c r="HL68" s="406">
        <f t="shared" si="319"/>
        <v>10</v>
      </c>
      <c r="HM68" s="407"/>
      <c r="HN68" s="407"/>
      <c r="HO68" s="406">
        <f t="shared" si="220"/>
        <v>10</v>
      </c>
      <c r="HP68" s="407"/>
      <c r="HQ68" s="407"/>
      <c r="HR68" s="406">
        <f t="shared" si="221"/>
        <v>10</v>
      </c>
      <c r="HS68" s="407"/>
      <c r="HT68" s="407"/>
      <c r="HU68" s="406">
        <f t="shared" si="222"/>
        <v>10</v>
      </c>
      <c r="HV68" s="407"/>
      <c r="HW68" s="407"/>
      <c r="HX68" s="406">
        <f t="shared" si="223"/>
        <v>10</v>
      </c>
      <c r="HY68" s="407"/>
      <c r="HZ68" s="407"/>
      <c r="IA68" s="406">
        <f t="shared" si="224"/>
        <v>10</v>
      </c>
      <c r="IB68" s="407"/>
      <c r="IC68" s="407"/>
      <c r="ID68" s="406">
        <f t="shared" si="225"/>
        <v>10</v>
      </c>
      <c r="IE68" s="407"/>
      <c r="IF68" s="407">
        <v>3.6</v>
      </c>
      <c r="IG68" s="406">
        <f t="shared" si="226"/>
        <v>6.4</v>
      </c>
      <c r="IH68" s="407"/>
      <c r="II68" s="407"/>
      <c r="IJ68" s="406">
        <f t="shared" si="227"/>
        <v>6.4</v>
      </c>
      <c r="IK68" s="407"/>
      <c r="IL68" s="407"/>
      <c r="IM68" s="406">
        <f t="shared" si="228"/>
        <v>6.4</v>
      </c>
      <c r="IN68" s="407"/>
      <c r="IO68" s="407"/>
      <c r="IP68" s="406">
        <f t="shared" si="229"/>
        <v>6.4</v>
      </c>
      <c r="IQ68" s="407"/>
      <c r="IR68" s="407"/>
      <c r="IS68" s="406">
        <f t="shared" si="230"/>
        <v>6.4</v>
      </c>
      <c r="IT68" s="407"/>
      <c r="IU68" s="407"/>
      <c r="IV68" s="406">
        <f t="shared" si="231"/>
        <v>6.4</v>
      </c>
      <c r="IW68" s="407">
        <v>3.6</v>
      </c>
      <c r="IX68" s="407"/>
      <c r="IY68" s="406">
        <f t="shared" si="232"/>
        <v>10</v>
      </c>
      <c r="IZ68" s="407"/>
      <c r="JA68" s="407"/>
      <c r="JB68" s="406">
        <f t="shared" si="233"/>
        <v>10</v>
      </c>
      <c r="JC68" s="407"/>
      <c r="JD68" s="407"/>
      <c r="JE68" s="406">
        <f t="shared" si="234"/>
        <v>10</v>
      </c>
      <c r="JF68" s="407"/>
      <c r="JG68" s="407"/>
      <c r="JH68" s="406">
        <f t="shared" si="235"/>
        <v>10</v>
      </c>
      <c r="JI68" s="407"/>
      <c r="JJ68" s="407"/>
      <c r="JK68" s="406">
        <f t="shared" si="236"/>
        <v>10</v>
      </c>
      <c r="JL68" s="407"/>
      <c r="JM68" s="407"/>
      <c r="JN68" s="406">
        <f t="shared" si="237"/>
        <v>10</v>
      </c>
      <c r="JO68" s="407"/>
      <c r="JP68" s="407">
        <v>3.6</v>
      </c>
      <c r="JQ68" s="406">
        <f t="shared" si="238"/>
        <v>6.4</v>
      </c>
      <c r="JR68" s="407"/>
      <c r="JS68" s="407"/>
      <c r="JT68" s="406">
        <f t="shared" si="239"/>
        <v>6.4</v>
      </c>
      <c r="JU68" s="407"/>
      <c r="JV68" s="407"/>
      <c r="JW68" s="406">
        <f t="shared" si="91"/>
        <v>6.4</v>
      </c>
      <c r="JX68" s="407"/>
      <c r="JY68" s="407"/>
      <c r="JZ68" s="406">
        <f t="shared" si="92"/>
        <v>6.4</v>
      </c>
      <c r="KA68" s="407"/>
      <c r="KB68" s="407"/>
      <c r="KC68" s="406">
        <f t="shared" si="93"/>
        <v>6.4</v>
      </c>
      <c r="KD68" s="407"/>
      <c r="KE68" s="407"/>
      <c r="KF68" s="406">
        <f t="shared" si="94"/>
        <v>6.4</v>
      </c>
      <c r="KG68" s="407"/>
      <c r="KH68" s="407"/>
      <c r="KI68" s="406">
        <f t="shared" si="95"/>
        <v>6.4</v>
      </c>
      <c r="KJ68" s="407"/>
      <c r="KK68" s="407"/>
      <c r="KL68" s="406">
        <f t="shared" si="96"/>
        <v>6.4</v>
      </c>
      <c r="KM68" s="407"/>
      <c r="KN68" s="407"/>
      <c r="KO68" s="406">
        <f t="shared" si="97"/>
        <v>6.4</v>
      </c>
      <c r="KP68" s="407"/>
      <c r="KQ68" s="407"/>
      <c r="KR68" s="406">
        <f t="shared" si="98"/>
        <v>6.4</v>
      </c>
      <c r="KS68" s="407"/>
      <c r="KT68" s="407"/>
      <c r="KU68" s="406">
        <f t="shared" si="99"/>
        <v>6.4</v>
      </c>
      <c r="KV68" s="407"/>
      <c r="KW68" s="407"/>
      <c r="KX68" s="408">
        <f t="shared" si="100"/>
        <v>6.4</v>
      </c>
      <c r="KY68" s="409"/>
      <c r="KZ68" s="409"/>
      <c r="LA68" s="408">
        <f t="shared" si="101"/>
        <v>6.4</v>
      </c>
      <c r="LB68" s="409"/>
      <c r="LC68" s="409"/>
      <c r="LD68" s="408">
        <f t="shared" si="102"/>
        <v>6.4</v>
      </c>
      <c r="LE68" s="409"/>
      <c r="LF68" s="409"/>
      <c r="LG68" s="408">
        <f t="shared" si="103"/>
        <v>6.4</v>
      </c>
      <c r="LH68" s="409"/>
      <c r="LI68" s="409"/>
      <c r="LJ68" s="408">
        <f t="shared" si="105"/>
        <v>6.4</v>
      </c>
      <c r="LK68" s="409"/>
      <c r="LL68" s="409"/>
      <c r="LM68" s="408">
        <f t="shared" si="106"/>
        <v>6.4</v>
      </c>
      <c r="LN68" s="409"/>
      <c r="LO68" s="409"/>
      <c r="LP68" s="408">
        <f t="shared" si="107"/>
        <v>6.4</v>
      </c>
      <c r="LQ68" s="409"/>
      <c r="LR68" s="409">
        <v>4.2</v>
      </c>
      <c r="LS68" s="408">
        <f t="shared" si="108"/>
        <v>2.2000000000000002</v>
      </c>
      <c r="LT68" s="409"/>
      <c r="LU68" s="409"/>
      <c r="LV68" s="408">
        <f t="shared" si="109"/>
        <v>2.2000000000000002</v>
      </c>
      <c r="LW68" s="409"/>
      <c r="LX68" s="409"/>
      <c r="LY68" s="408">
        <f t="shared" si="110"/>
        <v>2.2000000000000002</v>
      </c>
      <c r="LZ68" s="409"/>
      <c r="MA68" s="409"/>
      <c r="MB68" s="408">
        <f t="shared" si="111"/>
        <v>2.2000000000000002</v>
      </c>
      <c r="MC68" s="409"/>
      <c r="MD68" s="409">
        <v>2.2000000000000002</v>
      </c>
      <c r="ME68" s="408">
        <f t="shared" si="112"/>
        <v>0</v>
      </c>
      <c r="MF68" s="409"/>
      <c r="MG68" s="409"/>
      <c r="MH68" s="408">
        <f t="shared" si="113"/>
        <v>0</v>
      </c>
      <c r="MI68" s="409"/>
      <c r="MJ68" s="409"/>
      <c r="MK68" s="408">
        <f t="shared" si="114"/>
        <v>0</v>
      </c>
      <c r="ML68" s="409"/>
      <c r="MM68" s="409"/>
      <c r="MN68" s="408">
        <f t="shared" si="115"/>
        <v>0</v>
      </c>
      <c r="MO68" s="409"/>
      <c r="MP68" s="409"/>
      <c r="MQ68" s="408">
        <f t="shared" si="116"/>
        <v>0</v>
      </c>
      <c r="MR68" s="409"/>
      <c r="MS68" s="409"/>
      <c r="MT68" s="408">
        <f t="shared" si="117"/>
        <v>0</v>
      </c>
      <c r="MU68" s="409"/>
      <c r="MV68" s="409"/>
      <c r="MW68" s="408">
        <f t="shared" si="118"/>
        <v>0</v>
      </c>
      <c r="MX68" s="409"/>
      <c r="MY68" s="409"/>
      <c r="MZ68" s="408">
        <f t="shared" si="119"/>
        <v>0</v>
      </c>
      <c r="NA68" s="409"/>
      <c r="NB68" s="409"/>
      <c r="NC68" s="408">
        <f t="shared" si="120"/>
        <v>0</v>
      </c>
      <c r="ND68" s="409"/>
      <c r="NE68" s="409"/>
      <c r="NF68" s="408">
        <f t="shared" si="121"/>
        <v>0</v>
      </c>
      <c r="NG68" s="409"/>
      <c r="NH68" s="409"/>
      <c r="NI68" s="408">
        <f t="shared" si="122"/>
        <v>0</v>
      </c>
      <c r="NJ68" s="409">
        <v>7</v>
      </c>
      <c r="NK68" s="409">
        <v>7</v>
      </c>
      <c r="NL68" s="410">
        <f t="shared" si="123"/>
        <v>0</v>
      </c>
      <c r="NM68" s="409"/>
      <c r="NN68" s="409"/>
      <c r="NO68" s="408">
        <f t="shared" si="124"/>
        <v>0</v>
      </c>
      <c r="NP68" s="409"/>
      <c r="NQ68" s="409"/>
      <c r="NR68" s="408">
        <f t="shared" si="125"/>
        <v>0</v>
      </c>
      <c r="NS68" s="409"/>
      <c r="NT68" s="409"/>
      <c r="NU68" s="408">
        <f t="shared" si="126"/>
        <v>0</v>
      </c>
      <c r="NV68" s="409"/>
      <c r="NW68" s="409"/>
      <c r="NX68" s="408">
        <f t="shared" si="127"/>
        <v>0</v>
      </c>
      <c r="NY68" s="409"/>
      <c r="NZ68" s="409"/>
      <c r="OA68" s="408">
        <f t="shared" si="128"/>
        <v>0</v>
      </c>
      <c r="OB68" s="409"/>
      <c r="OC68" s="409"/>
      <c r="OD68" s="408">
        <f t="shared" si="129"/>
        <v>0</v>
      </c>
      <c r="OE68" s="409"/>
      <c r="OF68" s="409"/>
      <c r="OG68" s="408">
        <f t="shared" si="130"/>
        <v>0</v>
      </c>
      <c r="OH68" s="409"/>
      <c r="OI68" s="409"/>
      <c r="OJ68" s="408">
        <f t="shared" si="131"/>
        <v>0</v>
      </c>
      <c r="OK68" s="409"/>
      <c r="OL68" s="409"/>
      <c r="OM68" s="408">
        <f t="shared" si="132"/>
        <v>0</v>
      </c>
      <c r="ON68" s="409"/>
      <c r="OO68" s="409"/>
      <c r="OP68" s="408">
        <f t="shared" si="133"/>
        <v>0</v>
      </c>
      <c r="OQ68" s="409"/>
      <c r="OR68" s="409"/>
      <c r="OS68" s="408">
        <f t="shared" si="134"/>
        <v>0</v>
      </c>
      <c r="OT68" s="409"/>
      <c r="OU68" s="409"/>
      <c r="OV68" s="408">
        <f t="shared" si="135"/>
        <v>0</v>
      </c>
      <c r="OW68" s="409"/>
      <c r="OX68" s="409"/>
      <c r="OY68" s="408">
        <f t="shared" si="136"/>
        <v>0</v>
      </c>
      <c r="OZ68" s="409"/>
      <c r="PA68" s="409"/>
      <c r="PB68" s="408">
        <f t="shared" si="137"/>
        <v>0</v>
      </c>
      <c r="PC68" s="409"/>
      <c r="PD68" s="409"/>
      <c r="PE68" s="408">
        <f t="shared" si="138"/>
        <v>0</v>
      </c>
      <c r="PF68" s="409"/>
      <c r="PG68" s="409"/>
      <c r="PH68" s="408">
        <f t="shared" si="139"/>
        <v>0</v>
      </c>
      <c r="PI68" s="409"/>
      <c r="PJ68" s="409"/>
      <c r="PK68" s="408">
        <f t="shared" si="140"/>
        <v>0</v>
      </c>
      <c r="PL68" s="409">
        <v>10</v>
      </c>
      <c r="PM68" s="409"/>
      <c r="PN68" s="408">
        <f t="shared" si="141"/>
        <v>10</v>
      </c>
      <c r="PO68" s="409"/>
      <c r="PP68" s="409"/>
      <c r="PQ68" s="408">
        <f t="shared" si="142"/>
        <v>10</v>
      </c>
      <c r="PR68" s="409"/>
      <c r="PS68" s="409"/>
      <c r="PT68" s="408">
        <f t="shared" si="143"/>
        <v>10</v>
      </c>
      <c r="PU68" s="409"/>
      <c r="PV68" s="409"/>
      <c r="PW68" s="408">
        <f t="shared" si="144"/>
        <v>10</v>
      </c>
      <c r="PX68" s="409"/>
      <c r="PY68" s="409"/>
      <c r="PZ68" s="408">
        <f t="shared" si="145"/>
        <v>10</v>
      </c>
      <c r="QA68" s="409"/>
      <c r="QB68" s="409"/>
      <c r="QC68" s="408">
        <f t="shared" si="146"/>
        <v>10</v>
      </c>
      <c r="QD68" s="409"/>
      <c r="QE68" s="409"/>
      <c r="QF68" s="408">
        <f t="shared" si="147"/>
        <v>10</v>
      </c>
      <c r="QG68" s="409"/>
      <c r="QH68" s="409">
        <v>10</v>
      </c>
      <c r="QI68" s="408">
        <f t="shared" si="148"/>
        <v>0</v>
      </c>
      <c r="QJ68" s="411">
        <f t="shared" si="149"/>
        <v>6.4</v>
      </c>
      <c r="QK68" s="412">
        <f t="shared" si="150"/>
        <v>0.23703703703703705</v>
      </c>
      <c r="QL68" s="402"/>
      <c r="QM68" s="411">
        <f t="shared" si="151"/>
        <v>3.6</v>
      </c>
      <c r="QN68" s="412">
        <f t="shared" si="152"/>
        <v>0.13846153846153847</v>
      </c>
      <c r="QO68" s="391"/>
      <c r="QP68" s="411">
        <f t="shared" si="153"/>
        <v>10</v>
      </c>
      <c r="QQ68" s="412">
        <f t="shared" si="154"/>
        <v>0.35714285714285715</v>
      </c>
      <c r="QR68" s="391"/>
      <c r="QS68" s="411">
        <f t="shared" si="155"/>
        <v>20</v>
      </c>
      <c r="QT68" s="412">
        <f t="shared" si="156"/>
        <v>0.24691358024691357</v>
      </c>
    </row>
    <row r="69" spans="1:505" s="385" customFormat="1" hidden="1" x14ac:dyDescent="0.25">
      <c r="A69" s="403">
        <v>65</v>
      </c>
      <c r="B69" s="404" t="s">
        <v>504</v>
      </c>
      <c r="C69" s="405" t="s">
        <v>115</v>
      </c>
      <c r="D69" s="406">
        <v>1</v>
      </c>
      <c r="E69" s="407"/>
      <c r="F69" s="407"/>
      <c r="G69" s="406">
        <f t="shared" si="321"/>
        <v>1</v>
      </c>
      <c r="H69" s="407"/>
      <c r="I69" s="407"/>
      <c r="J69" s="406">
        <f t="shared" si="322"/>
        <v>1</v>
      </c>
      <c r="K69" s="407"/>
      <c r="L69" s="407"/>
      <c r="M69" s="406">
        <f t="shared" si="363"/>
        <v>1</v>
      </c>
      <c r="N69" s="407"/>
      <c r="O69" s="407"/>
      <c r="P69" s="406">
        <f t="shared" si="324"/>
        <v>1</v>
      </c>
      <c r="Q69" s="407"/>
      <c r="R69" s="407"/>
      <c r="S69" s="406">
        <f t="shared" si="325"/>
        <v>1</v>
      </c>
      <c r="T69" s="407"/>
      <c r="U69" s="407"/>
      <c r="V69" s="406">
        <f t="shared" si="326"/>
        <v>1</v>
      </c>
      <c r="W69" s="407"/>
      <c r="X69" s="407"/>
      <c r="Y69" s="406">
        <f t="shared" si="327"/>
        <v>1</v>
      </c>
      <c r="Z69" s="407"/>
      <c r="AA69" s="407"/>
      <c r="AB69" s="406">
        <f t="shared" si="328"/>
        <v>1</v>
      </c>
      <c r="AC69" s="407"/>
      <c r="AD69" s="407"/>
      <c r="AE69" s="406">
        <f t="shared" si="329"/>
        <v>1</v>
      </c>
      <c r="AF69" s="407"/>
      <c r="AG69" s="407"/>
      <c r="AH69" s="406">
        <f t="shared" si="330"/>
        <v>1</v>
      </c>
      <c r="AI69" s="407"/>
      <c r="AJ69" s="407"/>
      <c r="AK69" s="406">
        <f t="shared" si="331"/>
        <v>1</v>
      </c>
      <c r="AL69" s="407"/>
      <c r="AM69" s="407"/>
      <c r="AN69" s="406">
        <f t="shared" si="332"/>
        <v>1</v>
      </c>
      <c r="AO69" s="407"/>
      <c r="AP69" s="407"/>
      <c r="AQ69" s="406">
        <f t="shared" si="333"/>
        <v>1</v>
      </c>
      <c r="AR69" s="407"/>
      <c r="AS69" s="407"/>
      <c r="AT69" s="406">
        <f t="shared" si="334"/>
        <v>1</v>
      </c>
      <c r="AU69" s="407"/>
      <c r="AV69" s="407"/>
      <c r="AW69" s="406">
        <f t="shared" si="335"/>
        <v>1</v>
      </c>
      <c r="AX69" s="407"/>
      <c r="AY69" s="407"/>
      <c r="AZ69" s="406">
        <f t="shared" si="336"/>
        <v>1</v>
      </c>
      <c r="BA69" s="407"/>
      <c r="BB69" s="407"/>
      <c r="BC69" s="406">
        <f t="shared" si="337"/>
        <v>1</v>
      </c>
      <c r="BD69" s="407"/>
      <c r="BE69" s="407">
        <v>1</v>
      </c>
      <c r="BF69" s="406">
        <f t="shared" si="338"/>
        <v>0</v>
      </c>
      <c r="BG69" s="407"/>
      <c r="BH69" s="407"/>
      <c r="BI69" s="406">
        <f t="shared" si="339"/>
        <v>0</v>
      </c>
      <c r="BJ69" s="407"/>
      <c r="BK69" s="407"/>
      <c r="BL69" s="406">
        <f t="shared" si="340"/>
        <v>0</v>
      </c>
      <c r="BM69" s="407"/>
      <c r="BN69" s="407"/>
      <c r="BO69" s="406">
        <f t="shared" si="341"/>
        <v>0</v>
      </c>
      <c r="BP69" s="407"/>
      <c r="BQ69" s="407"/>
      <c r="BR69" s="406">
        <f t="shared" si="342"/>
        <v>0</v>
      </c>
      <c r="BS69" s="407"/>
      <c r="BT69" s="407"/>
      <c r="BU69" s="406">
        <f t="shared" si="343"/>
        <v>0</v>
      </c>
      <c r="BV69" s="407"/>
      <c r="BW69" s="407"/>
      <c r="BX69" s="406">
        <f t="shared" si="344"/>
        <v>0</v>
      </c>
      <c r="BY69" s="407"/>
      <c r="BZ69" s="407"/>
      <c r="CA69" s="406">
        <f t="shared" si="345"/>
        <v>0</v>
      </c>
      <c r="CB69" s="407"/>
      <c r="CC69" s="407"/>
      <c r="CD69" s="406">
        <f t="shared" si="346"/>
        <v>0</v>
      </c>
      <c r="CE69" s="407"/>
      <c r="CF69" s="407"/>
      <c r="CG69" s="406">
        <f t="shared" si="347"/>
        <v>0</v>
      </c>
      <c r="CH69" s="407"/>
      <c r="CI69" s="407"/>
      <c r="CJ69" s="406">
        <f t="shared" si="348"/>
        <v>0</v>
      </c>
      <c r="CK69" s="407"/>
      <c r="CL69" s="407"/>
      <c r="CM69" s="406">
        <f t="shared" si="349"/>
        <v>0</v>
      </c>
      <c r="CN69" s="407"/>
      <c r="CO69" s="407"/>
      <c r="CP69" s="406">
        <f t="shared" si="350"/>
        <v>0</v>
      </c>
      <c r="CQ69" s="407"/>
      <c r="CR69" s="407"/>
      <c r="CS69" s="406">
        <f t="shared" si="351"/>
        <v>0</v>
      </c>
      <c r="CT69" s="407"/>
      <c r="CU69" s="407"/>
      <c r="CV69" s="406">
        <f t="shared" si="352"/>
        <v>0</v>
      </c>
      <c r="CW69" s="407"/>
      <c r="CX69" s="407"/>
      <c r="CY69" s="406">
        <f t="shared" si="353"/>
        <v>0</v>
      </c>
      <c r="CZ69" s="407"/>
      <c r="DA69" s="407"/>
      <c r="DB69" s="406">
        <f t="shared" si="354"/>
        <v>0</v>
      </c>
      <c r="DC69" s="407"/>
      <c r="DD69" s="407"/>
      <c r="DE69" s="406">
        <f t="shared" si="355"/>
        <v>0</v>
      </c>
      <c r="DF69" s="407"/>
      <c r="DG69" s="407"/>
      <c r="DH69" s="406">
        <f t="shared" si="356"/>
        <v>0</v>
      </c>
      <c r="DI69" s="407"/>
      <c r="DJ69" s="407"/>
      <c r="DK69" s="406">
        <f t="shared" si="357"/>
        <v>0</v>
      </c>
      <c r="DL69" s="407"/>
      <c r="DM69" s="407"/>
      <c r="DN69" s="406">
        <f t="shared" si="358"/>
        <v>0</v>
      </c>
      <c r="DO69" s="407"/>
      <c r="DP69" s="407"/>
      <c r="DQ69" s="406">
        <f t="shared" si="359"/>
        <v>0</v>
      </c>
      <c r="DR69" s="407"/>
      <c r="DS69" s="407"/>
      <c r="DT69" s="406">
        <f t="shared" si="360"/>
        <v>0</v>
      </c>
      <c r="DU69" s="407"/>
      <c r="DV69" s="407"/>
      <c r="DW69" s="406">
        <f t="shared" si="361"/>
        <v>0</v>
      </c>
      <c r="DX69" s="407"/>
      <c r="DY69" s="407"/>
      <c r="DZ69" s="406">
        <f t="shared" si="362"/>
        <v>0</v>
      </c>
      <c r="EA69" s="407"/>
      <c r="EB69" s="407"/>
      <c r="EC69" s="406">
        <f t="shared" si="290"/>
        <v>0</v>
      </c>
      <c r="ED69" s="407"/>
      <c r="EE69" s="407"/>
      <c r="EF69" s="406">
        <f t="shared" si="291"/>
        <v>0</v>
      </c>
      <c r="EG69" s="407"/>
      <c r="EH69" s="407"/>
      <c r="EI69" s="406">
        <f t="shared" si="292"/>
        <v>0</v>
      </c>
      <c r="EJ69" s="407"/>
      <c r="EK69" s="407"/>
      <c r="EL69" s="406">
        <f t="shared" si="293"/>
        <v>0</v>
      </c>
      <c r="EM69" s="407"/>
      <c r="EN69" s="407"/>
      <c r="EO69" s="406">
        <f t="shared" si="294"/>
        <v>0</v>
      </c>
      <c r="EP69" s="407">
        <v>4</v>
      </c>
      <c r="EQ69" s="407">
        <v>1</v>
      </c>
      <c r="ER69" s="406">
        <f t="shared" si="295"/>
        <v>3</v>
      </c>
      <c r="ES69" s="407"/>
      <c r="ET69" s="407"/>
      <c r="EU69" s="406">
        <f t="shared" si="296"/>
        <v>3</v>
      </c>
      <c r="EV69" s="407"/>
      <c r="EW69" s="407"/>
      <c r="EX69" s="406">
        <f t="shared" si="297"/>
        <v>3</v>
      </c>
      <c r="EY69" s="407"/>
      <c r="EZ69" s="407"/>
      <c r="FA69" s="406">
        <f t="shared" si="298"/>
        <v>3</v>
      </c>
      <c r="FB69" s="407"/>
      <c r="FC69" s="407"/>
      <c r="FD69" s="406">
        <f t="shared" si="299"/>
        <v>3</v>
      </c>
      <c r="FE69" s="407"/>
      <c r="FF69" s="407"/>
      <c r="FG69" s="406">
        <f t="shared" si="300"/>
        <v>3</v>
      </c>
      <c r="FH69" s="407"/>
      <c r="FI69" s="407"/>
      <c r="FJ69" s="406">
        <f t="shared" si="301"/>
        <v>3</v>
      </c>
      <c r="FK69" s="407"/>
      <c r="FL69" s="407"/>
      <c r="FM69" s="406">
        <f t="shared" si="302"/>
        <v>3</v>
      </c>
      <c r="FN69" s="407"/>
      <c r="FO69" s="407"/>
      <c r="FP69" s="406">
        <f t="shared" si="303"/>
        <v>3</v>
      </c>
      <c r="FQ69" s="407"/>
      <c r="FR69" s="407"/>
      <c r="FS69" s="406">
        <f t="shared" si="304"/>
        <v>3</v>
      </c>
      <c r="FT69" s="407"/>
      <c r="FU69" s="407"/>
      <c r="FV69" s="406">
        <f t="shared" si="305"/>
        <v>3</v>
      </c>
      <c r="FW69" s="407"/>
      <c r="FX69" s="407"/>
      <c r="FY69" s="406">
        <f t="shared" si="306"/>
        <v>3</v>
      </c>
      <c r="FZ69" s="407"/>
      <c r="GA69" s="407"/>
      <c r="GB69" s="406">
        <f t="shared" si="307"/>
        <v>3</v>
      </c>
      <c r="GC69" s="407"/>
      <c r="GD69" s="407"/>
      <c r="GE69" s="406">
        <f t="shared" si="308"/>
        <v>3</v>
      </c>
      <c r="GF69" s="407"/>
      <c r="GG69" s="407"/>
      <c r="GH69" s="406">
        <f t="shared" si="309"/>
        <v>3</v>
      </c>
      <c r="GI69" s="407"/>
      <c r="GJ69" s="407"/>
      <c r="GK69" s="406">
        <f t="shared" si="310"/>
        <v>3</v>
      </c>
      <c r="GL69" s="407"/>
      <c r="GM69" s="407"/>
      <c r="GN69" s="406">
        <f t="shared" si="311"/>
        <v>3</v>
      </c>
      <c r="GO69" s="407"/>
      <c r="GP69" s="407"/>
      <c r="GQ69" s="406">
        <f t="shared" si="312"/>
        <v>3</v>
      </c>
      <c r="GR69" s="407"/>
      <c r="GS69" s="407"/>
      <c r="GT69" s="406">
        <f t="shared" si="313"/>
        <v>3</v>
      </c>
      <c r="GU69" s="407"/>
      <c r="GV69" s="407"/>
      <c r="GW69" s="406">
        <f t="shared" si="314"/>
        <v>3</v>
      </c>
      <c r="GX69" s="407"/>
      <c r="GY69" s="407">
        <v>1</v>
      </c>
      <c r="GZ69" s="406">
        <f t="shared" si="315"/>
        <v>2</v>
      </c>
      <c r="HA69" s="407"/>
      <c r="HB69" s="407"/>
      <c r="HC69" s="406">
        <f t="shared" si="316"/>
        <v>2</v>
      </c>
      <c r="HD69" s="407"/>
      <c r="HE69" s="407"/>
      <c r="HF69" s="406">
        <f t="shared" si="317"/>
        <v>2</v>
      </c>
      <c r="HG69" s="407"/>
      <c r="HH69" s="407"/>
      <c r="HI69" s="406">
        <f t="shared" si="318"/>
        <v>2</v>
      </c>
      <c r="HJ69" s="407"/>
      <c r="HK69" s="407"/>
      <c r="HL69" s="406">
        <f t="shared" si="319"/>
        <v>2</v>
      </c>
      <c r="HM69" s="407"/>
      <c r="HN69" s="407"/>
      <c r="HO69" s="406">
        <f t="shared" si="220"/>
        <v>2</v>
      </c>
      <c r="HP69" s="407"/>
      <c r="HQ69" s="407"/>
      <c r="HR69" s="406">
        <f t="shared" si="221"/>
        <v>2</v>
      </c>
      <c r="HS69" s="407"/>
      <c r="HT69" s="407"/>
      <c r="HU69" s="406">
        <f t="shared" si="222"/>
        <v>2</v>
      </c>
      <c r="HV69" s="407"/>
      <c r="HW69" s="407"/>
      <c r="HX69" s="406">
        <f t="shared" si="223"/>
        <v>2</v>
      </c>
      <c r="HY69" s="407"/>
      <c r="HZ69" s="407"/>
      <c r="IA69" s="406">
        <f t="shared" si="224"/>
        <v>2</v>
      </c>
      <c r="IB69" s="407"/>
      <c r="IC69" s="407"/>
      <c r="ID69" s="406">
        <f t="shared" si="225"/>
        <v>2</v>
      </c>
      <c r="IE69" s="407"/>
      <c r="IF69" s="407"/>
      <c r="IG69" s="406">
        <f t="shared" si="226"/>
        <v>2</v>
      </c>
      <c r="IH69" s="407"/>
      <c r="II69" s="407"/>
      <c r="IJ69" s="406">
        <f t="shared" si="227"/>
        <v>2</v>
      </c>
      <c r="IK69" s="407"/>
      <c r="IL69" s="407"/>
      <c r="IM69" s="406">
        <f t="shared" si="228"/>
        <v>2</v>
      </c>
      <c r="IN69" s="407"/>
      <c r="IO69" s="407"/>
      <c r="IP69" s="406">
        <f t="shared" si="229"/>
        <v>2</v>
      </c>
      <c r="IQ69" s="407"/>
      <c r="IR69" s="407"/>
      <c r="IS69" s="406">
        <f t="shared" si="230"/>
        <v>2</v>
      </c>
      <c r="IT69" s="407"/>
      <c r="IU69" s="407"/>
      <c r="IV69" s="406">
        <f t="shared" si="231"/>
        <v>2</v>
      </c>
      <c r="IW69" s="407"/>
      <c r="IX69" s="407"/>
      <c r="IY69" s="406">
        <f t="shared" si="232"/>
        <v>2</v>
      </c>
      <c r="IZ69" s="407"/>
      <c r="JA69" s="407"/>
      <c r="JB69" s="406">
        <f t="shared" si="233"/>
        <v>2</v>
      </c>
      <c r="JC69" s="407"/>
      <c r="JD69" s="407"/>
      <c r="JE69" s="406">
        <f t="shared" si="234"/>
        <v>2</v>
      </c>
      <c r="JF69" s="407"/>
      <c r="JG69" s="407"/>
      <c r="JH69" s="406">
        <f t="shared" si="235"/>
        <v>2</v>
      </c>
      <c r="JI69" s="407"/>
      <c r="JJ69" s="407"/>
      <c r="JK69" s="406">
        <f t="shared" si="236"/>
        <v>2</v>
      </c>
      <c r="JL69" s="407"/>
      <c r="JM69" s="407"/>
      <c r="JN69" s="406">
        <f t="shared" si="237"/>
        <v>2</v>
      </c>
      <c r="JO69" s="407"/>
      <c r="JP69" s="407"/>
      <c r="JQ69" s="406">
        <f t="shared" si="238"/>
        <v>2</v>
      </c>
      <c r="JR69" s="407"/>
      <c r="JS69" s="407">
        <v>1</v>
      </c>
      <c r="JT69" s="406">
        <f t="shared" si="239"/>
        <v>1</v>
      </c>
      <c r="JU69" s="407"/>
      <c r="JV69" s="407"/>
      <c r="JW69" s="406">
        <f t="shared" ref="JW69:JW105" si="364">JT69+JU69-JV69</f>
        <v>1</v>
      </c>
      <c r="JX69" s="407"/>
      <c r="JY69" s="407"/>
      <c r="JZ69" s="406">
        <f t="shared" ref="JZ69:JZ105" si="365">JW69+JX69-JY69</f>
        <v>1</v>
      </c>
      <c r="KA69" s="407"/>
      <c r="KB69" s="407"/>
      <c r="KC69" s="406">
        <f t="shared" ref="KC69:KC105" si="366">JZ69+KA69-KB69</f>
        <v>1</v>
      </c>
      <c r="KD69" s="407"/>
      <c r="KE69" s="407"/>
      <c r="KF69" s="406">
        <f t="shared" ref="KF69:KF105" si="367">KC69+KD69-KE69</f>
        <v>1</v>
      </c>
      <c r="KG69" s="407"/>
      <c r="KH69" s="407"/>
      <c r="KI69" s="406">
        <f t="shared" ref="KI69:KI106" si="368">KF69+KG69-KH69</f>
        <v>1</v>
      </c>
      <c r="KJ69" s="407"/>
      <c r="KK69" s="407"/>
      <c r="KL69" s="406">
        <f t="shared" ref="KL69:KL106" si="369">KI69+KJ69-KK69</f>
        <v>1</v>
      </c>
      <c r="KM69" s="407"/>
      <c r="KN69" s="407"/>
      <c r="KO69" s="406">
        <f t="shared" ref="KO69:KO106" si="370">KL69+KM69-KN69</f>
        <v>1</v>
      </c>
      <c r="KP69" s="407"/>
      <c r="KQ69" s="407"/>
      <c r="KR69" s="406">
        <f t="shared" ref="KR69:KR106" si="371">KO69+KP69-KQ69</f>
        <v>1</v>
      </c>
      <c r="KS69" s="407"/>
      <c r="KT69" s="407"/>
      <c r="KU69" s="406">
        <f t="shared" ref="KU69:KU107" si="372">KR69+KS69-KT69</f>
        <v>1</v>
      </c>
      <c r="KV69" s="407"/>
      <c r="KW69" s="407"/>
      <c r="KX69" s="408">
        <f t="shared" ref="KX69:KX107" si="373">KU69+KV69-KW69</f>
        <v>1</v>
      </c>
      <c r="KY69" s="409"/>
      <c r="KZ69" s="409"/>
      <c r="LA69" s="408">
        <f t="shared" ref="LA69:LA107" si="374">++KX69+KY69-KZ69</f>
        <v>1</v>
      </c>
      <c r="LB69" s="409"/>
      <c r="LC69" s="409"/>
      <c r="LD69" s="408">
        <f t="shared" ref="LD69:LD107" si="375">++LA69+LB69-LC69</f>
        <v>1</v>
      </c>
      <c r="LE69" s="409"/>
      <c r="LF69" s="409"/>
      <c r="LG69" s="408">
        <f t="shared" ref="LG69:LG107" si="376">++LD69+LE69-LF69</f>
        <v>1</v>
      </c>
      <c r="LH69" s="409"/>
      <c r="LI69" s="409"/>
      <c r="LJ69" s="408">
        <f t="shared" si="105"/>
        <v>1</v>
      </c>
      <c r="LK69" s="409"/>
      <c r="LL69" s="409"/>
      <c r="LM69" s="408">
        <f t="shared" si="106"/>
        <v>1</v>
      </c>
      <c r="LN69" s="409"/>
      <c r="LO69" s="409"/>
      <c r="LP69" s="408">
        <f t="shared" si="107"/>
        <v>1</v>
      </c>
      <c r="LQ69" s="409"/>
      <c r="LR69" s="409"/>
      <c r="LS69" s="408">
        <f t="shared" si="108"/>
        <v>1</v>
      </c>
      <c r="LT69" s="409"/>
      <c r="LU69" s="409"/>
      <c r="LV69" s="408">
        <f t="shared" si="109"/>
        <v>1</v>
      </c>
      <c r="LW69" s="409"/>
      <c r="LX69" s="409"/>
      <c r="LY69" s="408">
        <f t="shared" si="110"/>
        <v>1</v>
      </c>
      <c r="LZ69" s="409"/>
      <c r="MA69" s="409"/>
      <c r="MB69" s="408">
        <f t="shared" si="111"/>
        <v>1</v>
      </c>
      <c r="MC69" s="409"/>
      <c r="MD69" s="409"/>
      <c r="ME69" s="408">
        <f t="shared" si="112"/>
        <v>1</v>
      </c>
      <c r="MF69" s="409"/>
      <c r="MG69" s="409"/>
      <c r="MH69" s="408">
        <f t="shared" si="113"/>
        <v>1</v>
      </c>
      <c r="MI69" s="409"/>
      <c r="MJ69" s="409"/>
      <c r="MK69" s="408">
        <f t="shared" si="114"/>
        <v>1</v>
      </c>
      <c r="ML69" s="409"/>
      <c r="MM69" s="409"/>
      <c r="MN69" s="408">
        <f t="shared" si="115"/>
        <v>1</v>
      </c>
      <c r="MO69" s="409"/>
      <c r="MP69" s="409"/>
      <c r="MQ69" s="408">
        <f t="shared" si="116"/>
        <v>1</v>
      </c>
      <c r="MR69" s="409"/>
      <c r="MS69" s="409"/>
      <c r="MT69" s="408">
        <f t="shared" si="117"/>
        <v>1</v>
      </c>
      <c r="MU69" s="409"/>
      <c r="MV69" s="409">
        <v>1</v>
      </c>
      <c r="MW69" s="408">
        <f t="shared" si="118"/>
        <v>0</v>
      </c>
      <c r="MX69" s="409"/>
      <c r="MY69" s="409"/>
      <c r="MZ69" s="408">
        <f t="shared" si="119"/>
        <v>0</v>
      </c>
      <c r="NA69" s="409"/>
      <c r="NB69" s="409"/>
      <c r="NC69" s="408">
        <f t="shared" si="120"/>
        <v>0</v>
      </c>
      <c r="ND69" s="409"/>
      <c r="NE69" s="409"/>
      <c r="NF69" s="408">
        <f t="shared" si="121"/>
        <v>0</v>
      </c>
      <c r="NG69" s="409"/>
      <c r="NH69" s="409"/>
      <c r="NI69" s="408">
        <f t="shared" si="122"/>
        <v>0</v>
      </c>
      <c r="NJ69" s="409"/>
      <c r="NK69" s="409"/>
      <c r="NL69" s="410">
        <f t="shared" si="123"/>
        <v>0</v>
      </c>
      <c r="NM69" s="409"/>
      <c r="NN69" s="409"/>
      <c r="NO69" s="408">
        <f t="shared" si="124"/>
        <v>0</v>
      </c>
      <c r="NP69" s="409"/>
      <c r="NQ69" s="409"/>
      <c r="NR69" s="408">
        <f t="shared" si="125"/>
        <v>0</v>
      </c>
      <c r="NS69" s="409"/>
      <c r="NT69" s="409"/>
      <c r="NU69" s="408">
        <f t="shared" si="126"/>
        <v>0</v>
      </c>
      <c r="NV69" s="409"/>
      <c r="NW69" s="409"/>
      <c r="NX69" s="408">
        <f t="shared" si="127"/>
        <v>0</v>
      </c>
      <c r="NY69" s="409"/>
      <c r="NZ69" s="409"/>
      <c r="OA69" s="408">
        <f t="shared" si="128"/>
        <v>0</v>
      </c>
      <c r="OB69" s="409"/>
      <c r="OC69" s="409"/>
      <c r="OD69" s="408">
        <f t="shared" si="129"/>
        <v>0</v>
      </c>
      <c r="OE69" s="409"/>
      <c r="OF69" s="409"/>
      <c r="OG69" s="408">
        <f t="shared" si="130"/>
        <v>0</v>
      </c>
      <c r="OH69" s="409"/>
      <c r="OI69" s="409"/>
      <c r="OJ69" s="408">
        <f t="shared" si="131"/>
        <v>0</v>
      </c>
      <c r="OK69" s="409"/>
      <c r="OL69" s="409"/>
      <c r="OM69" s="408">
        <f t="shared" si="132"/>
        <v>0</v>
      </c>
      <c r="ON69" s="409"/>
      <c r="OO69" s="409"/>
      <c r="OP69" s="408">
        <f t="shared" si="133"/>
        <v>0</v>
      </c>
      <c r="OQ69" s="409"/>
      <c r="OR69" s="409"/>
      <c r="OS69" s="408">
        <f t="shared" si="134"/>
        <v>0</v>
      </c>
      <c r="OT69" s="409"/>
      <c r="OU69" s="409"/>
      <c r="OV69" s="408">
        <f t="shared" si="135"/>
        <v>0</v>
      </c>
      <c r="OW69" s="409"/>
      <c r="OX69" s="409"/>
      <c r="OY69" s="408">
        <f t="shared" si="136"/>
        <v>0</v>
      </c>
      <c r="OZ69" s="409"/>
      <c r="PA69" s="409"/>
      <c r="PB69" s="408">
        <f t="shared" si="137"/>
        <v>0</v>
      </c>
      <c r="PC69" s="409"/>
      <c r="PD69" s="409"/>
      <c r="PE69" s="408">
        <f t="shared" si="138"/>
        <v>0</v>
      </c>
      <c r="PF69" s="409"/>
      <c r="PG69" s="409"/>
      <c r="PH69" s="408">
        <f t="shared" si="139"/>
        <v>0</v>
      </c>
      <c r="PI69" s="409"/>
      <c r="PJ69" s="409"/>
      <c r="PK69" s="408">
        <f t="shared" si="140"/>
        <v>0</v>
      </c>
      <c r="PL69" s="409"/>
      <c r="PM69" s="409"/>
      <c r="PN69" s="408">
        <f t="shared" si="141"/>
        <v>0</v>
      </c>
      <c r="PO69" s="409"/>
      <c r="PP69" s="409"/>
      <c r="PQ69" s="408">
        <f t="shared" si="142"/>
        <v>0</v>
      </c>
      <c r="PR69" s="409"/>
      <c r="PS69" s="409"/>
      <c r="PT69" s="408">
        <f t="shared" si="143"/>
        <v>0</v>
      </c>
      <c r="PU69" s="409"/>
      <c r="PV69" s="409"/>
      <c r="PW69" s="408">
        <f t="shared" si="144"/>
        <v>0</v>
      </c>
      <c r="PX69" s="409"/>
      <c r="PY69" s="409"/>
      <c r="PZ69" s="408">
        <f t="shared" si="145"/>
        <v>0</v>
      </c>
      <c r="QA69" s="409"/>
      <c r="QB69" s="409"/>
      <c r="QC69" s="408">
        <f t="shared" si="146"/>
        <v>0</v>
      </c>
      <c r="QD69" s="409"/>
      <c r="QE69" s="409"/>
      <c r="QF69" s="408">
        <f t="shared" si="147"/>
        <v>0</v>
      </c>
      <c r="QG69" s="409"/>
      <c r="QH69" s="409"/>
      <c r="QI69" s="408">
        <f t="shared" si="148"/>
        <v>0</v>
      </c>
      <c r="QJ69" s="411">
        <f t="shared" si="149"/>
        <v>1</v>
      </c>
      <c r="QK69" s="412">
        <f t="shared" si="150"/>
        <v>3.7037037037037035E-2</v>
      </c>
      <c r="QL69" s="402"/>
      <c r="QM69" s="411">
        <f t="shared" si="151"/>
        <v>1</v>
      </c>
      <c r="QN69" s="412">
        <f t="shared" si="152"/>
        <v>3.8461538461538464E-2</v>
      </c>
      <c r="QO69" s="391"/>
      <c r="QP69" s="411">
        <f t="shared" si="153"/>
        <v>1</v>
      </c>
      <c r="QQ69" s="412">
        <f t="shared" si="154"/>
        <v>3.5714285714285712E-2</v>
      </c>
      <c r="QR69" s="391"/>
      <c r="QS69" s="411">
        <f t="shared" si="155"/>
        <v>3</v>
      </c>
      <c r="QT69" s="412">
        <f t="shared" si="156"/>
        <v>3.7037037037037035E-2</v>
      </c>
    </row>
    <row r="70" spans="1:505" s="385" customFormat="1" hidden="1" x14ac:dyDescent="0.25">
      <c r="A70" s="403">
        <v>65</v>
      </c>
      <c r="B70" s="430" t="s">
        <v>505</v>
      </c>
      <c r="C70" s="405" t="s">
        <v>145</v>
      </c>
      <c r="D70" s="406">
        <v>19</v>
      </c>
      <c r="E70" s="407"/>
      <c r="F70" s="407"/>
      <c r="G70" s="406">
        <f t="shared" si="321"/>
        <v>19</v>
      </c>
      <c r="H70" s="407"/>
      <c r="I70" s="407"/>
      <c r="J70" s="406">
        <f t="shared" si="322"/>
        <v>19</v>
      </c>
      <c r="K70" s="407"/>
      <c r="L70" s="407"/>
      <c r="M70" s="406">
        <f t="shared" si="363"/>
        <v>19</v>
      </c>
      <c r="N70" s="407"/>
      <c r="O70" s="407"/>
      <c r="P70" s="406">
        <f t="shared" si="324"/>
        <v>19</v>
      </c>
      <c r="Q70" s="407"/>
      <c r="R70" s="407"/>
      <c r="S70" s="406">
        <f t="shared" si="325"/>
        <v>19</v>
      </c>
      <c r="T70" s="407"/>
      <c r="U70" s="407"/>
      <c r="V70" s="406">
        <f t="shared" si="326"/>
        <v>19</v>
      </c>
      <c r="W70" s="407"/>
      <c r="X70" s="407"/>
      <c r="Y70" s="406">
        <f t="shared" si="327"/>
        <v>19</v>
      </c>
      <c r="Z70" s="407"/>
      <c r="AA70" s="407"/>
      <c r="AB70" s="406">
        <f t="shared" si="328"/>
        <v>19</v>
      </c>
      <c r="AC70" s="407"/>
      <c r="AD70" s="407"/>
      <c r="AE70" s="406">
        <f t="shared" si="329"/>
        <v>19</v>
      </c>
      <c r="AF70" s="407"/>
      <c r="AG70" s="407"/>
      <c r="AH70" s="406">
        <f t="shared" si="330"/>
        <v>19</v>
      </c>
      <c r="AI70" s="407"/>
      <c r="AJ70" s="407"/>
      <c r="AK70" s="406">
        <f t="shared" si="331"/>
        <v>19</v>
      </c>
      <c r="AL70" s="407"/>
      <c r="AM70" s="407"/>
      <c r="AN70" s="406">
        <f t="shared" si="332"/>
        <v>19</v>
      </c>
      <c r="AO70" s="407"/>
      <c r="AP70" s="407"/>
      <c r="AQ70" s="406">
        <f t="shared" si="333"/>
        <v>19</v>
      </c>
      <c r="AR70" s="407"/>
      <c r="AS70" s="407"/>
      <c r="AT70" s="406">
        <f t="shared" si="334"/>
        <v>19</v>
      </c>
      <c r="AU70" s="407"/>
      <c r="AV70" s="407"/>
      <c r="AW70" s="406">
        <f t="shared" si="335"/>
        <v>19</v>
      </c>
      <c r="AX70" s="407"/>
      <c r="AY70" s="407"/>
      <c r="AZ70" s="406">
        <f t="shared" si="336"/>
        <v>19</v>
      </c>
      <c r="BA70" s="407"/>
      <c r="BB70" s="407"/>
      <c r="BC70" s="406">
        <f t="shared" si="337"/>
        <v>19</v>
      </c>
      <c r="BD70" s="407"/>
      <c r="BE70" s="407"/>
      <c r="BF70" s="406">
        <f t="shared" si="338"/>
        <v>19</v>
      </c>
      <c r="BG70" s="407"/>
      <c r="BH70" s="407"/>
      <c r="BI70" s="406">
        <f t="shared" si="339"/>
        <v>19</v>
      </c>
      <c r="BJ70" s="407"/>
      <c r="BK70" s="407"/>
      <c r="BL70" s="406">
        <f t="shared" si="340"/>
        <v>19</v>
      </c>
      <c r="BM70" s="407"/>
      <c r="BN70" s="407"/>
      <c r="BO70" s="406">
        <f t="shared" si="341"/>
        <v>19</v>
      </c>
      <c r="BP70" s="407"/>
      <c r="BQ70" s="407"/>
      <c r="BR70" s="406">
        <f t="shared" si="342"/>
        <v>19</v>
      </c>
      <c r="BS70" s="407"/>
      <c r="BT70" s="407"/>
      <c r="BU70" s="406">
        <f t="shared" si="343"/>
        <v>19</v>
      </c>
      <c r="BV70" s="407"/>
      <c r="BW70" s="407"/>
      <c r="BX70" s="406">
        <f t="shared" si="344"/>
        <v>19</v>
      </c>
      <c r="BY70" s="407"/>
      <c r="BZ70" s="407"/>
      <c r="CA70" s="406">
        <f t="shared" si="345"/>
        <v>19</v>
      </c>
      <c r="CB70" s="407"/>
      <c r="CC70" s="407"/>
      <c r="CD70" s="406">
        <f t="shared" si="346"/>
        <v>19</v>
      </c>
      <c r="CE70" s="407"/>
      <c r="CF70" s="407"/>
      <c r="CG70" s="406">
        <f t="shared" si="347"/>
        <v>19</v>
      </c>
      <c r="CH70" s="407"/>
      <c r="CI70" s="407"/>
      <c r="CJ70" s="406">
        <f t="shared" si="348"/>
        <v>19</v>
      </c>
      <c r="CK70" s="407"/>
      <c r="CL70" s="407"/>
      <c r="CM70" s="406">
        <f t="shared" si="349"/>
        <v>19</v>
      </c>
      <c r="CN70" s="407"/>
      <c r="CO70" s="407"/>
      <c r="CP70" s="406">
        <f t="shared" si="350"/>
        <v>19</v>
      </c>
      <c r="CQ70" s="407"/>
      <c r="CR70" s="407"/>
      <c r="CS70" s="406">
        <f t="shared" si="351"/>
        <v>19</v>
      </c>
      <c r="CT70" s="407"/>
      <c r="CU70" s="407"/>
      <c r="CV70" s="406">
        <f t="shared" si="352"/>
        <v>19</v>
      </c>
      <c r="CW70" s="407"/>
      <c r="CX70" s="407"/>
      <c r="CY70" s="406">
        <f t="shared" si="353"/>
        <v>19</v>
      </c>
      <c r="CZ70" s="407"/>
      <c r="DA70" s="407"/>
      <c r="DB70" s="406">
        <f t="shared" si="354"/>
        <v>19</v>
      </c>
      <c r="DC70" s="407"/>
      <c r="DD70" s="407">
        <v>19</v>
      </c>
      <c r="DE70" s="406">
        <f t="shared" si="355"/>
        <v>0</v>
      </c>
      <c r="DF70" s="407"/>
      <c r="DG70" s="407"/>
      <c r="DH70" s="406">
        <f t="shared" si="356"/>
        <v>0</v>
      </c>
      <c r="DI70" s="407"/>
      <c r="DJ70" s="407"/>
      <c r="DK70" s="406">
        <f t="shared" si="357"/>
        <v>0</v>
      </c>
      <c r="DL70" s="407"/>
      <c r="DM70" s="407"/>
      <c r="DN70" s="406">
        <f t="shared" si="358"/>
        <v>0</v>
      </c>
      <c r="DO70" s="407"/>
      <c r="DP70" s="407"/>
      <c r="DQ70" s="406">
        <f t="shared" si="359"/>
        <v>0</v>
      </c>
      <c r="DR70" s="407"/>
      <c r="DS70" s="407"/>
      <c r="DT70" s="406">
        <f t="shared" si="360"/>
        <v>0</v>
      </c>
      <c r="DU70" s="407"/>
      <c r="DV70" s="407"/>
      <c r="DW70" s="406">
        <f t="shared" si="361"/>
        <v>0</v>
      </c>
      <c r="DX70" s="407"/>
      <c r="DY70" s="407"/>
      <c r="DZ70" s="406">
        <f t="shared" si="362"/>
        <v>0</v>
      </c>
      <c r="EA70" s="407"/>
      <c r="EB70" s="407"/>
      <c r="EC70" s="406">
        <f t="shared" si="290"/>
        <v>0</v>
      </c>
      <c r="ED70" s="407"/>
      <c r="EE70" s="407"/>
      <c r="EF70" s="406">
        <f t="shared" si="291"/>
        <v>0</v>
      </c>
      <c r="EG70" s="407"/>
      <c r="EH70" s="407"/>
      <c r="EI70" s="406">
        <f t="shared" si="292"/>
        <v>0</v>
      </c>
      <c r="EJ70" s="407"/>
      <c r="EK70" s="407"/>
      <c r="EL70" s="406">
        <f t="shared" si="293"/>
        <v>0</v>
      </c>
      <c r="EM70" s="407"/>
      <c r="EN70" s="407"/>
      <c r="EO70" s="406">
        <f t="shared" si="294"/>
        <v>0</v>
      </c>
      <c r="EP70" s="407"/>
      <c r="EQ70" s="407"/>
      <c r="ER70" s="406">
        <f t="shared" si="295"/>
        <v>0</v>
      </c>
      <c r="ES70" s="407"/>
      <c r="ET70" s="407"/>
      <c r="EU70" s="406">
        <f t="shared" si="296"/>
        <v>0</v>
      </c>
      <c r="EV70" s="407"/>
      <c r="EW70" s="407"/>
      <c r="EX70" s="406">
        <f t="shared" si="297"/>
        <v>0</v>
      </c>
      <c r="EY70" s="407"/>
      <c r="EZ70" s="407"/>
      <c r="FA70" s="406">
        <f t="shared" si="298"/>
        <v>0</v>
      </c>
      <c r="FB70" s="407"/>
      <c r="FC70" s="407"/>
      <c r="FD70" s="406">
        <f t="shared" si="299"/>
        <v>0</v>
      </c>
      <c r="FE70" s="407"/>
      <c r="FF70" s="407"/>
      <c r="FG70" s="406">
        <f t="shared" si="300"/>
        <v>0</v>
      </c>
      <c r="FH70" s="407"/>
      <c r="FI70" s="407"/>
      <c r="FJ70" s="406">
        <f t="shared" si="301"/>
        <v>0</v>
      </c>
      <c r="FK70" s="407"/>
      <c r="FL70" s="407"/>
      <c r="FM70" s="406">
        <f t="shared" si="302"/>
        <v>0</v>
      </c>
      <c r="FN70" s="407"/>
      <c r="FO70" s="407"/>
      <c r="FP70" s="406">
        <f t="shared" si="303"/>
        <v>0</v>
      </c>
      <c r="FQ70" s="407"/>
      <c r="FR70" s="407"/>
      <c r="FS70" s="406">
        <f t="shared" si="304"/>
        <v>0</v>
      </c>
      <c r="FT70" s="407"/>
      <c r="FU70" s="407"/>
      <c r="FV70" s="406">
        <f t="shared" si="305"/>
        <v>0</v>
      </c>
      <c r="FW70" s="407"/>
      <c r="FX70" s="407"/>
      <c r="FY70" s="406">
        <f t="shared" si="306"/>
        <v>0</v>
      </c>
      <c r="FZ70" s="407"/>
      <c r="GA70" s="407"/>
      <c r="GB70" s="406">
        <f t="shared" si="307"/>
        <v>0</v>
      </c>
      <c r="GC70" s="407"/>
      <c r="GD70" s="407"/>
      <c r="GE70" s="406">
        <f t="shared" si="308"/>
        <v>0</v>
      </c>
      <c r="GF70" s="407"/>
      <c r="GG70" s="407"/>
      <c r="GH70" s="406">
        <f t="shared" si="309"/>
        <v>0</v>
      </c>
      <c r="GI70" s="407"/>
      <c r="GJ70" s="407"/>
      <c r="GK70" s="406">
        <f t="shared" si="310"/>
        <v>0</v>
      </c>
      <c r="GL70" s="407"/>
      <c r="GM70" s="407"/>
      <c r="GN70" s="406">
        <f t="shared" si="311"/>
        <v>0</v>
      </c>
      <c r="GO70" s="407"/>
      <c r="GP70" s="407"/>
      <c r="GQ70" s="406">
        <f t="shared" si="312"/>
        <v>0</v>
      </c>
      <c r="GR70" s="407"/>
      <c r="GS70" s="407"/>
      <c r="GT70" s="406">
        <f t="shared" si="313"/>
        <v>0</v>
      </c>
      <c r="GU70" s="407"/>
      <c r="GV70" s="407"/>
      <c r="GW70" s="406">
        <f t="shared" si="314"/>
        <v>0</v>
      </c>
      <c r="GX70" s="407"/>
      <c r="GY70" s="407"/>
      <c r="GZ70" s="406">
        <f t="shared" si="315"/>
        <v>0</v>
      </c>
      <c r="HA70" s="407"/>
      <c r="HB70" s="407"/>
      <c r="HC70" s="406">
        <f t="shared" si="316"/>
        <v>0</v>
      </c>
      <c r="HD70" s="407"/>
      <c r="HE70" s="407"/>
      <c r="HF70" s="406">
        <f t="shared" si="317"/>
        <v>0</v>
      </c>
      <c r="HG70" s="407"/>
      <c r="HH70" s="407"/>
      <c r="HI70" s="406">
        <f t="shared" si="318"/>
        <v>0</v>
      </c>
      <c r="HJ70" s="407"/>
      <c r="HK70" s="407"/>
      <c r="HL70" s="406">
        <f t="shared" si="319"/>
        <v>0</v>
      </c>
      <c r="HM70" s="407"/>
      <c r="HN70" s="407"/>
      <c r="HO70" s="406">
        <f t="shared" si="220"/>
        <v>0</v>
      </c>
      <c r="HP70" s="407"/>
      <c r="HQ70" s="407"/>
      <c r="HR70" s="406">
        <f t="shared" si="221"/>
        <v>0</v>
      </c>
      <c r="HS70" s="407"/>
      <c r="HT70" s="407"/>
      <c r="HU70" s="406">
        <f t="shared" si="222"/>
        <v>0</v>
      </c>
      <c r="HV70" s="407"/>
      <c r="HW70" s="407"/>
      <c r="HX70" s="406">
        <f t="shared" si="223"/>
        <v>0</v>
      </c>
      <c r="HY70" s="407"/>
      <c r="HZ70" s="407"/>
      <c r="IA70" s="406">
        <f t="shared" si="224"/>
        <v>0</v>
      </c>
      <c r="IB70" s="407"/>
      <c r="IC70" s="407"/>
      <c r="ID70" s="406">
        <f t="shared" si="225"/>
        <v>0</v>
      </c>
      <c r="IE70" s="407"/>
      <c r="IF70" s="407"/>
      <c r="IG70" s="406">
        <f t="shared" si="226"/>
        <v>0</v>
      </c>
      <c r="IH70" s="407"/>
      <c r="II70" s="407"/>
      <c r="IJ70" s="406">
        <f t="shared" si="227"/>
        <v>0</v>
      </c>
      <c r="IK70" s="407"/>
      <c r="IL70" s="407"/>
      <c r="IM70" s="406">
        <f t="shared" si="228"/>
        <v>0</v>
      </c>
      <c r="IN70" s="407"/>
      <c r="IO70" s="407"/>
      <c r="IP70" s="406">
        <f t="shared" si="229"/>
        <v>0</v>
      </c>
      <c r="IQ70" s="407"/>
      <c r="IR70" s="407"/>
      <c r="IS70" s="406">
        <f t="shared" si="230"/>
        <v>0</v>
      </c>
      <c r="IT70" s="407"/>
      <c r="IU70" s="407"/>
      <c r="IV70" s="406">
        <f t="shared" si="231"/>
        <v>0</v>
      </c>
      <c r="IW70" s="407"/>
      <c r="IX70" s="407"/>
      <c r="IY70" s="406">
        <f t="shared" si="232"/>
        <v>0</v>
      </c>
      <c r="IZ70" s="407"/>
      <c r="JA70" s="407"/>
      <c r="JB70" s="406">
        <f t="shared" si="233"/>
        <v>0</v>
      </c>
      <c r="JC70" s="407"/>
      <c r="JD70" s="407"/>
      <c r="JE70" s="406">
        <f t="shared" si="234"/>
        <v>0</v>
      </c>
      <c r="JF70" s="407"/>
      <c r="JG70" s="407"/>
      <c r="JH70" s="406">
        <f t="shared" si="235"/>
        <v>0</v>
      </c>
      <c r="JI70" s="407"/>
      <c r="JJ70" s="407"/>
      <c r="JK70" s="406">
        <f t="shared" si="236"/>
        <v>0</v>
      </c>
      <c r="JL70" s="407"/>
      <c r="JM70" s="407"/>
      <c r="JN70" s="406">
        <f t="shared" si="237"/>
        <v>0</v>
      </c>
      <c r="JO70" s="407"/>
      <c r="JP70" s="407"/>
      <c r="JQ70" s="406">
        <f t="shared" si="238"/>
        <v>0</v>
      </c>
      <c r="JR70" s="407"/>
      <c r="JS70" s="407"/>
      <c r="JT70" s="406">
        <f t="shared" si="239"/>
        <v>0</v>
      </c>
      <c r="JU70" s="407"/>
      <c r="JV70" s="407"/>
      <c r="JW70" s="406">
        <f t="shared" si="364"/>
        <v>0</v>
      </c>
      <c r="JX70" s="407"/>
      <c r="JY70" s="407"/>
      <c r="JZ70" s="406">
        <f t="shared" si="365"/>
        <v>0</v>
      </c>
      <c r="KA70" s="407"/>
      <c r="KB70" s="407"/>
      <c r="KC70" s="406">
        <f t="shared" si="366"/>
        <v>0</v>
      </c>
      <c r="KD70" s="407"/>
      <c r="KE70" s="407"/>
      <c r="KF70" s="406">
        <f t="shared" si="367"/>
        <v>0</v>
      </c>
      <c r="KG70" s="407"/>
      <c r="KH70" s="407"/>
      <c r="KI70" s="406">
        <f t="shared" si="368"/>
        <v>0</v>
      </c>
      <c r="KJ70" s="407"/>
      <c r="KK70" s="407"/>
      <c r="KL70" s="406">
        <f t="shared" si="369"/>
        <v>0</v>
      </c>
      <c r="KM70" s="407"/>
      <c r="KN70" s="407"/>
      <c r="KO70" s="406">
        <f t="shared" si="370"/>
        <v>0</v>
      </c>
      <c r="KP70" s="407"/>
      <c r="KQ70" s="407"/>
      <c r="KR70" s="406">
        <f t="shared" si="371"/>
        <v>0</v>
      </c>
      <c r="KS70" s="407"/>
      <c r="KT70" s="407"/>
      <c r="KU70" s="406">
        <f t="shared" si="372"/>
        <v>0</v>
      </c>
      <c r="KV70" s="407"/>
      <c r="KW70" s="407"/>
      <c r="KX70" s="408">
        <f t="shared" si="373"/>
        <v>0</v>
      </c>
      <c r="KY70" s="409"/>
      <c r="KZ70" s="409"/>
      <c r="LA70" s="408">
        <f t="shared" si="374"/>
        <v>0</v>
      </c>
      <c r="LB70" s="409"/>
      <c r="LC70" s="409"/>
      <c r="LD70" s="408">
        <f t="shared" si="375"/>
        <v>0</v>
      </c>
      <c r="LE70" s="409"/>
      <c r="LF70" s="409"/>
      <c r="LG70" s="408">
        <f t="shared" si="376"/>
        <v>0</v>
      </c>
      <c r="LH70" s="409"/>
      <c r="LI70" s="409"/>
      <c r="LJ70" s="408">
        <f t="shared" si="105"/>
        <v>0</v>
      </c>
      <c r="LK70" s="409"/>
      <c r="LL70" s="409"/>
      <c r="LM70" s="408">
        <f t="shared" si="106"/>
        <v>0</v>
      </c>
      <c r="LN70" s="409"/>
      <c r="LO70" s="409"/>
      <c r="LP70" s="408">
        <f t="shared" si="107"/>
        <v>0</v>
      </c>
      <c r="LQ70" s="409"/>
      <c r="LR70" s="409"/>
      <c r="LS70" s="408">
        <f t="shared" si="108"/>
        <v>0</v>
      </c>
      <c r="LT70" s="409"/>
      <c r="LU70" s="409"/>
      <c r="LV70" s="408">
        <f t="shared" si="109"/>
        <v>0</v>
      </c>
      <c r="LW70" s="409"/>
      <c r="LX70" s="409"/>
      <c r="LY70" s="408">
        <f t="shared" si="110"/>
        <v>0</v>
      </c>
      <c r="LZ70" s="409"/>
      <c r="MA70" s="409"/>
      <c r="MB70" s="408">
        <f t="shared" si="111"/>
        <v>0</v>
      </c>
      <c r="MC70" s="409"/>
      <c r="MD70" s="409"/>
      <c r="ME70" s="408">
        <f t="shared" si="112"/>
        <v>0</v>
      </c>
      <c r="MF70" s="409"/>
      <c r="MG70" s="409"/>
      <c r="MH70" s="408">
        <f t="shared" si="113"/>
        <v>0</v>
      </c>
      <c r="MI70" s="409"/>
      <c r="MJ70" s="409"/>
      <c r="MK70" s="408">
        <f t="shared" si="114"/>
        <v>0</v>
      </c>
      <c r="ML70" s="409"/>
      <c r="MM70" s="409"/>
      <c r="MN70" s="408">
        <f t="shared" si="115"/>
        <v>0</v>
      </c>
      <c r="MO70" s="409"/>
      <c r="MP70" s="409"/>
      <c r="MQ70" s="408">
        <f t="shared" si="116"/>
        <v>0</v>
      </c>
      <c r="MR70" s="409"/>
      <c r="MS70" s="409"/>
      <c r="MT70" s="408">
        <f t="shared" si="117"/>
        <v>0</v>
      </c>
      <c r="MU70" s="409"/>
      <c r="MV70" s="409"/>
      <c r="MW70" s="408">
        <f t="shared" si="118"/>
        <v>0</v>
      </c>
      <c r="MX70" s="409"/>
      <c r="MY70" s="409"/>
      <c r="MZ70" s="408">
        <f t="shared" si="119"/>
        <v>0</v>
      </c>
      <c r="NA70" s="409"/>
      <c r="NB70" s="409"/>
      <c r="NC70" s="408">
        <f t="shared" si="120"/>
        <v>0</v>
      </c>
      <c r="ND70" s="409"/>
      <c r="NE70" s="409"/>
      <c r="NF70" s="408">
        <f t="shared" si="121"/>
        <v>0</v>
      </c>
      <c r="NG70" s="409"/>
      <c r="NH70" s="409"/>
      <c r="NI70" s="408">
        <f t="shared" si="122"/>
        <v>0</v>
      </c>
      <c r="NJ70" s="409"/>
      <c r="NK70" s="409"/>
      <c r="NL70" s="410">
        <f t="shared" si="123"/>
        <v>0</v>
      </c>
      <c r="NM70" s="409"/>
      <c r="NN70" s="409"/>
      <c r="NO70" s="408">
        <f t="shared" si="124"/>
        <v>0</v>
      </c>
      <c r="NP70" s="409"/>
      <c r="NQ70" s="409"/>
      <c r="NR70" s="408">
        <f t="shared" si="125"/>
        <v>0</v>
      </c>
      <c r="NS70" s="409"/>
      <c r="NT70" s="409"/>
      <c r="NU70" s="408">
        <f t="shared" si="126"/>
        <v>0</v>
      </c>
      <c r="NV70" s="409"/>
      <c r="NW70" s="409"/>
      <c r="NX70" s="408">
        <f t="shared" si="127"/>
        <v>0</v>
      </c>
      <c r="NY70" s="409"/>
      <c r="NZ70" s="409"/>
      <c r="OA70" s="408">
        <f t="shared" si="128"/>
        <v>0</v>
      </c>
      <c r="OB70" s="409"/>
      <c r="OC70" s="409"/>
      <c r="OD70" s="408">
        <f t="shared" si="129"/>
        <v>0</v>
      </c>
      <c r="OE70" s="409"/>
      <c r="OF70" s="409"/>
      <c r="OG70" s="408">
        <f t="shared" si="130"/>
        <v>0</v>
      </c>
      <c r="OH70" s="409"/>
      <c r="OI70" s="409"/>
      <c r="OJ70" s="408">
        <f t="shared" si="131"/>
        <v>0</v>
      </c>
      <c r="OK70" s="409"/>
      <c r="OL70" s="409"/>
      <c r="OM70" s="408">
        <f t="shared" si="132"/>
        <v>0</v>
      </c>
      <c r="ON70" s="409"/>
      <c r="OO70" s="409"/>
      <c r="OP70" s="408">
        <f t="shared" si="133"/>
        <v>0</v>
      </c>
      <c r="OQ70" s="409"/>
      <c r="OR70" s="409"/>
      <c r="OS70" s="408">
        <f t="shared" si="134"/>
        <v>0</v>
      </c>
      <c r="OT70" s="409"/>
      <c r="OU70" s="409"/>
      <c r="OV70" s="408">
        <f t="shared" si="135"/>
        <v>0</v>
      </c>
      <c r="OW70" s="409"/>
      <c r="OX70" s="409"/>
      <c r="OY70" s="408">
        <f t="shared" si="136"/>
        <v>0</v>
      </c>
      <c r="OZ70" s="409"/>
      <c r="PA70" s="409"/>
      <c r="PB70" s="408">
        <f t="shared" si="137"/>
        <v>0</v>
      </c>
      <c r="PC70" s="409"/>
      <c r="PD70" s="409"/>
      <c r="PE70" s="408">
        <f t="shared" si="138"/>
        <v>0</v>
      </c>
      <c r="PF70" s="409"/>
      <c r="PG70" s="409"/>
      <c r="PH70" s="408">
        <f t="shared" si="139"/>
        <v>0</v>
      </c>
      <c r="PI70" s="409"/>
      <c r="PJ70" s="409"/>
      <c r="PK70" s="408">
        <f t="shared" si="140"/>
        <v>0</v>
      </c>
      <c r="PL70" s="409"/>
      <c r="PM70" s="409"/>
      <c r="PN70" s="408">
        <f t="shared" si="141"/>
        <v>0</v>
      </c>
      <c r="PO70" s="409"/>
      <c r="PP70" s="409"/>
      <c r="PQ70" s="408">
        <f t="shared" si="142"/>
        <v>0</v>
      </c>
      <c r="PR70" s="409"/>
      <c r="PS70" s="409"/>
      <c r="PT70" s="408">
        <f t="shared" si="143"/>
        <v>0</v>
      </c>
      <c r="PU70" s="409"/>
      <c r="PV70" s="409"/>
      <c r="PW70" s="408">
        <f t="shared" si="144"/>
        <v>0</v>
      </c>
      <c r="PX70" s="409"/>
      <c r="PY70" s="409"/>
      <c r="PZ70" s="408">
        <f t="shared" ref="PZ70:PZ109" si="377">PW70+PX70-PY70</f>
        <v>0</v>
      </c>
      <c r="QA70" s="409"/>
      <c r="QB70" s="409"/>
      <c r="QC70" s="408">
        <f t="shared" ref="QC70:QC109" si="378">PZ70+QA70-QB70</f>
        <v>0</v>
      </c>
      <c r="QD70" s="409"/>
      <c r="QE70" s="409"/>
      <c r="QF70" s="408">
        <f t="shared" ref="QF70:QF109" si="379">QC70+QD70-QE70</f>
        <v>0</v>
      </c>
      <c r="QG70" s="409"/>
      <c r="QH70" s="409"/>
      <c r="QI70" s="408">
        <f t="shared" ref="QI70:QI109" si="380">QF70+QG70-QH70</f>
        <v>0</v>
      </c>
      <c r="QJ70" s="411">
        <f t="shared" ref="QJ70:QJ109" si="381">+DJ70+DM70+DP70+DS70+DV70+DY70+EB70+EE70+EH70+EK70+EN70+EQ70+ET70+EW70+EZ70+FC70+FF70+FI70+FL70+FO70+FR70+FU70+FX70+GA70+GD70+GG70+GJ70</f>
        <v>0</v>
      </c>
      <c r="QK70" s="412">
        <f t="shared" ref="QK70:QK109" si="382">+QJ70/27</f>
        <v>0</v>
      </c>
      <c r="QL70" s="402"/>
      <c r="QM70" s="411">
        <f t="shared" ref="QM70:QM109" si="383">+GM70+GP70+GS70+GV70+GY70+HB70+HE70+HH70+HK70+HN70+HQ70+HT70+HW70+HZ70+IC70+IF70+II70+IL70+IO70+IR70+IU70+IX70+JA70+JD70+JG70+JJ70</f>
        <v>0</v>
      </c>
      <c r="QN70" s="412">
        <f t="shared" ref="QN70:QN109" si="384">+QM70/26</f>
        <v>0</v>
      </c>
      <c r="QO70" s="391"/>
      <c r="QP70" s="411">
        <f t="shared" ref="QP70:QP109" si="385">+JM70+JP70+JS70+JV70+JY70+KB70+KE70+KH70+KK70+KN70+KQ70+KT70+KW70+KZ70+LC70+LF70+LI70+LL70+LO70+LR70+LU70+LX70+MA70+MD70+MG70+MJ70+MM70+MP70</f>
        <v>0</v>
      </c>
      <c r="QQ70" s="412">
        <f t="shared" ref="QQ70:QQ109" si="386">+QP70/28</f>
        <v>0</v>
      </c>
      <c r="QR70" s="391"/>
      <c r="QS70" s="411">
        <f t="shared" ref="QS70:QS109" si="387">+QJ70+QM70+QP70</f>
        <v>0</v>
      </c>
      <c r="QT70" s="412">
        <f t="shared" ref="QT70:QT109" si="388">+QS70/81</f>
        <v>0</v>
      </c>
    </row>
    <row r="71" spans="1:505" s="385" customFormat="1" hidden="1" x14ac:dyDescent="0.25">
      <c r="A71" s="403">
        <v>66</v>
      </c>
      <c r="B71" s="430" t="s">
        <v>506</v>
      </c>
      <c r="C71" s="405" t="s">
        <v>115</v>
      </c>
      <c r="D71" s="406">
        <v>2</v>
      </c>
      <c r="E71" s="407"/>
      <c r="F71" s="407"/>
      <c r="G71" s="406">
        <f t="shared" si="321"/>
        <v>2</v>
      </c>
      <c r="H71" s="407"/>
      <c r="I71" s="407"/>
      <c r="J71" s="406">
        <f t="shared" si="322"/>
        <v>2</v>
      </c>
      <c r="K71" s="407"/>
      <c r="L71" s="407"/>
      <c r="M71" s="406">
        <f t="shared" si="363"/>
        <v>2</v>
      </c>
      <c r="N71" s="407"/>
      <c r="O71" s="407"/>
      <c r="P71" s="406">
        <f t="shared" si="324"/>
        <v>2</v>
      </c>
      <c r="Q71" s="407"/>
      <c r="R71" s="407"/>
      <c r="S71" s="406">
        <f t="shared" si="325"/>
        <v>2</v>
      </c>
      <c r="T71" s="407"/>
      <c r="U71" s="407"/>
      <c r="V71" s="406">
        <f t="shared" si="326"/>
        <v>2</v>
      </c>
      <c r="W71" s="407"/>
      <c r="X71" s="407"/>
      <c r="Y71" s="406">
        <f t="shared" si="327"/>
        <v>2</v>
      </c>
      <c r="Z71" s="407"/>
      <c r="AA71" s="407"/>
      <c r="AB71" s="406">
        <f t="shared" si="328"/>
        <v>2</v>
      </c>
      <c r="AC71" s="407"/>
      <c r="AD71" s="407"/>
      <c r="AE71" s="406">
        <f t="shared" si="329"/>
        <v>2</v>
      </c>
      <c r="AF71" s="407"/>
      <c r="AG71" s="407"/>
      <c r="AH71" s="406">
        <f t="shared" si="330"/>
        <v>2</v>
      </c>
      <c r="AI71" s="407"/>
      <c r="AJ71" s="407"/>
      <c r="AK71" s="406">
        <f t="shared" si="331"/>
        <v>2</v>
      </c>
      <c r="AL71" s="407"/>
      <c r="AM71" s="407"/>
      <c r="AN71" s="406">
        <f t="shared" si="332"/>
        <v>2</v>
      </c>
      <c r="AO71" s="407"/>
      <c r="AP71" s="407"/>
      <c r="AQ71" s="406">
        <f t="shared" si="333"/>
        <v>2</v>
      </c>
      <c r="AR71" s="407"/>
      <c r="AS71" s="407">
        <v>2</v>
      </c>
      <c r="AT71" s="406">
        <f t="shared" si="334"/>
        <v>0</v>
      </c>
      <c r="AU71" s="407"/>
      <c r="AV71" s="407"/>
      <c r="AW71" s="406">
        <f t="shared" si="335"/>
        <v>0</v>
      </c>
      <c r="AX71" s="407"/>
      <c r="AY71" s="407"/>
      <c r="AZ71" s="406">
        <f t="shared" si="336"/>
        <v>0</v>
      </c>
      <c r="BA71" s="407"/>
      <c r="BB71" s="407"/>
      <c r="BC71" s="406">
        <f t="shared" si="337"/>
        <v>0</v>
      </c>
      <c r="BD71" s="407"/>
      <c r="BE71" s="407"/>
      <c r="BF71" s="406">
        <f t="shared" si="338"/>
        <v>0</v>
      </c>
      <c r="BG71" s="407"/>
      <c r="BH71" s="407"/>
      <c r="BI71" s="406">
        <f t="shared" si="339"/>
        <v>0</v>
      </c>
      <c r="BJ71" s="407"/>
      <c r="BK71" s="407"/>
      <c r="BL71" s="406">
        <f t="shared" si="340"/>
        <v>0</v>
      </c>
      <c r="BM71" s="407"/>
      <c r="BN71" s="407"/>
      <c r="BO71" s="406">
        <f t="shared" si="341"/>
        <v>0</v>
      </c>
      <c r="BP71" s="407"/>
      <c r="BQ71" s="407"/>
      <c r="BR71" s="406">
        <f t="shared" si="342"/>
        <v>0</v>
      </c>
      <c r="BS71" s="407"/>
      <c r="BT71" s="407"/>
      <c r="BU71" s="406">
        <f t="shared" si="343"/>
        <v>0</v>
      </c>
      <c r="BV71" s="407"/>
      <c r="BW71" s="407"/>
      <c r="BX71" s="406">
        <f t="shared" si="344"/>
        <v>0</v>
      </c>
      <c r="BY71" s="407"/>
      <c r="BZ71" s="407"/>
      <c r="CA71" s="406">
        <f t="shared" si="345"/>
        <v>0</v>
      </c>
      <c r="CB71" s="407"/>
      <c r="CC71" s="407"/>
      <c r="CD71" s="406">
        <f t="shared" si="346"/>
        <v>0</v>
      </c>
      <c r="CE71" s="407"/>
      <c r="CF71" s="407"/>
      <c r="CG71" s="406">
        <f t="shared" si="347"/>
        <v>0</v>
      </c>
      <c r="CH71" s="407"/>
      <c r="CI71" s="407"/>
      <c r="CJ71" s="406">
        <f t="shared" si="348"/>
        <v>0</v>
      </c>
      <c r="CK71" s="407"/>
      <c r="CL71" s="407"/>
      <c r="CM71" s="406">
        <f t="shared" si="349"/>
        <v>0</v>
      </c>
      <c r="CN71" s="407"/>
      <c r="CO71" s="407"/>
      <c r="CP71" s="406">
        <f t="shared" si="350"/>
        <v>0</v>
      </c>
      <c r="CQ71" s="407"/>
      <c r="CR71" s="407"/>
      <c r="CS71" s="406">
        <f t="shared" si="351"/>
        <v>0</v>
      </c>
      <c r="CT71" s="407"/>
      <c r="CU71" s="407"/>
      <c r="CV71" s="406">
        <f t="shared" si="352"/>
        <v>0</v>
      </c>
      <c r="CW71" s="407"/>
      <c r="CX71" s="407"/>
      <c r="CY71" s="406">
        <f t="shared" si="353"/>
        <v>0</v>
      </c>
      <c r="CZ71" s="407"/>
      <c r="DA71" s="407"/>
      <c r="DB71" s="406">
        <f t="shared" si="354"/>
        <v>0</v>
      </c>
      <c r="DC71" s="407"/>
      <c r="DD71" s="407"/>
      <c r="DE71" s="406">
        <f t="shared" si="355"/>
        <v>0</v>
      </c>
      <c r="DF71" s="407"/>
      <c r="DG71" s="407"/>
      <c r="DH71" s="406">
        <f t="shared" si="356"/>
        <v>0</v>
      </c>
      <c r="DI71" s="407"/>
      <c r="DJ71" s="407"/>
      <c r="DK71" s="406">
        <f t="shared" si="357"/>
        <v>0</v>
      </c>
      <c r="DL71" s="407"/>
      <c r="DM71" s="407"/>
      <c r="DN71" s="406">
        <f t="shared" si="358"/>
        <v>0</v>
      </c>
      <c r="DO71" s="407"/>
      <c r="DP71" s="407"/>
      <c r="DQ71" s="406">
        <f t="shared" si="359"/>
        <v>0</v>
      </c>
      <c r="DR71" s="407"/>
      <c r="DS71" s="407"/>
      <c r="DT71" s="406">
        <f t="shared" si="360"/>
        <v>0</v>
      </c>
      <c r="DU71" s="407"/>
      <c r="DV71" s="407"/>
      <c r="DW71" s="406">
        <f t="shared" si="361"/>
        <v>0</v>
      </c>
      <c r="DX71" s="407"/>
      <c r="DY71" s="407"/>
      <c r="DZ71" s="406">
        <f t="shared" si="362"/>
        <v>0</v>
      </c>
      <c r="EA71" s="407"/>
      <c r="EB71" s="407"/>
      <c r="EC71" s="406">
        <f t="shared" si="290"/>
        <v>0</v>
      </c>
      <c r="ED71" s="407"/>
      <c r="EE71" s="407"/>
      <c r="EF71" s="406">
        <f t="shared" si="291"/>
        <v>0</v>
      </c>
      <c r="EG71" s="407"/>
      <c r="EH71" s="407"/>
      <c r="EI71" s="406">
        <f t="shared" si="292"/>
        <v>0</v>
      </c>
      <c r="EJ71" s="407"/>
      <c r="EK71" s="407"/>
      <c r="EL71" s="406">
        <f t="shared" si="293"/>
        <v>0</v>
      </c>
      <c r="EM71" s="407"/>
      <c r="EN71" s="407"/>
      <c r="EO71" s="406">
        <f t="shared" si="294"/>
        <v>0</v>
      </c>
      <c r="EP71" s="407"/>
      <c r="EQ71" s="407"/>
      <c r="ER71" s="406">
        <f t="shared" si="295"/>
        <v>0</v>
      </c>
      <c r="ES71" s="407"/>
      <c r="ET71" s="407"/>
      <c r="EU71" s="406">
        <f t="shared" si="296"/>
        <v>0</v>
      </c>
      <c r="EV71" s="407"/>
      <c r="EW71" s="407"/>
      <c r="EX71" s="406">
        <f t="shared" si="297"/>
        <v>0</v>
      </c>
      <c r="EY71" s="407"/>
      <c r="EZ71" s="407"/>
      <c r="FA71" s="406">
        <f t="shared" si="298"/>
        <v>0</v>
      </c>
      <c r="FB71" s="407"/>
      <c r="FC71" s="407"/>
      <c r="FD71" s="406">
        <f t="shared" si="299"/>
        <v>0</v>
      </c>
      <c r="FE71" s="407"/>
      <c r="FF71" s="407"/>
      <c r="FG71" s="406">
        <f t="shared" si="300"/>
        <v>0</v>
      </c>
      <c r="FH71" s="407"/>
      <c r="FI71" s="407"/>
      <c r="FJ71" s="406">
        <f t="shared" si="301"/>
        <v>0</v>
      </c>
      <c r="FK71" s="407"/>
      <c r="FL71" s="407"/>
      <c r="FM71" s="406">
        <f t="shared" si="302"/>
        <v>0</v>
      </c>
      <c r="FN71" s="407"/>
      <c r="FO71" s="407"/>
      <c r="FP71" s="406">
        <f t="shared" si="303"/>
        <v>0</v>
      </c>
      <c r="FQ71" s="407"/>
      <c r="FR71" s="407"/>
      <c r="FS71" s="406">
        <f t="shared" si="304"/>
        <v>0</v>
      </c>
      <c r="FT71" s="407"/>
      <c r="FU71" s="407"/>
      <c r="FV71" s="406">
        <f t="shared" si="305"/>
        <v>0</v>
      </c>
      <c r="FW71" s="407"/>
      <c r="FX71" s="407"/>
      <c r="FY71" s="406">
        <f t="shared" si="306"/>
        <v>0</v>
      </c>
      <c r="FZ71" s="407"/>
      <c r="GA71" s="407"/>
      <c r="GB71" s="406">
        <f t="shared" si="307"/>
        <v>0</v>
      </c>
      <c r="GC71" s="407"/>
      <c r="GD71" s="407"/>
      <c r="GE71" s="406">
        <f t="shared" si="308"/>
        <v>0</v>
      </c>
      <c r="GF71" s="407"/>
      <c r="GG71" s="407"/>
      <c r="GH71" s="406">
        <f t="shared" si="309"/>
        <v>0</v>
      </c>
      <c r="GI71" s="407"/>
      <c r="GJ71" s="407"/>
      <c r="GK71" s="406">
        <f t="shared" si="310"/>
        <v>0</v>
      </c>
      <c r="GL71" s="407"/>
      <c r="GM71" s="407"/>
      <c r="GN71" s="406">
        <f t="shared" si="311"/>
        <v>0</v>
      </c>
      <c r="GO71" s="407"/>
      <c r="GP71" s="407"/>
      <c r="GQ71" s="406">
        <f t="shared" si="312"/>
        <v>0</v>
      </c>
      <c r="GR71" s="407"/>
      <c r="GS71" s="407"/>
      <c r="GT71" s="406">
        <f t="shared" si="313"/>
        <v>0</v>
      </c>
      <c r="GU71" s="407"/>
      <c r="GV71" s="407"/>
      <c r="GW71" s="406">
        <f t="shared" si="314"/>
        <v>0</v>
      </c>
      <c r="GX71" s="407"/>
      <c r="GY71" s="407"/>
      <c r="GZ71" s="406">
        <f t="shared" si="315"/>
        <v>0</v>
      </c>
      <c r="HA71" s="407"/>
      <c r="HB71" s="407"/>
      <c r="HC71" s="406">
        <f t="shared" si="316"/>
        <v>0</v>
      </c>
      <c r="HD71" s="407"/>
      <c r="HE71" s="407"/>
      <c r="HF71" s="406">
        <f t="shared" si="317"/>
        <v>0</v>
      </c>
      <c r="HG71" s="407"/>
      <c r="HH71" s="407"/>
      <c r="HI71" s="406">
        <f t="shared" si="318"/>
        <v>0</v>
      </c>
      <c r="HJ71" s="407"/>
      <c r="HK71" s="407"/>
      <c r="HL71" s="406">
        <f t="shared" si="319"/>
        <v>0</v>
      </c>
      <c r="HM71" s="407"/>
      <c r="HN71" s="407"/>
      <c r="HO71" s="406">
        <f t="shared" si="220"/>
        <v>0</v>
      </c>
      <c r="HP71" s="407"/>
      <c r="HQ71" s="407"/>
      <c r="HR71" s="406">
        <f t="shared" si="221"/>
        <v>0</v>
      </c>
      <c r="HS71" s="407"/>
      <c r="HT71" s="407"/>
      <c r="HU71" s="406">
        <f t="shared" si="222"/>
        <v>0</v>
      </c>
      <c r="HV71" s="407"/>
      <c r="HW71" s="407"/>
      <c r="HX71" s="406">
        <f t="shared" si="223"/>
        <v>0</v>
      </c>
      <c r="HY71" s="407"/>
      <c r="HZ71" s="407"/>
      <c r="IA71" s="406">
        <f t="shared" si="224"/>
        <v>0</v>
      </c>
      <c r="IB71" s="407"/>
      <c r="IC71" s="407"/>
      <c r="ID71" s="406">
        <f t="shared" si="225"/>
        <v>0</v>
      </c>
      <c r="IE71" s="407"/>
      <c r="IF71" s="407"/>
      <c r="IG71" s="406">
        <f t="shared" si="226"/>
        <v>0</v>
      </c>
      <c r="IH71" s="407"/>
      <c r="II71" s="407"/>
      <c r="IJ71" s="406">
        <f t="shared" si="227"/>
        <v>0</v>
      </c>
      <c r="IK71" s="407"/>
      <c r="IL71" s="407"/>
      <c r="IM71" s="406">
        <f t="shared" si="228"/>
        <v>0</v>
      </c>
      <c r="IN71" s="407"/>
      <c r="IO71" s="407"/>
      <c r="IP71" s="406">
        <f t="shared" si="229"/>
        <v>0</v>
      </c>
      <c r="IQ71" s="407"/>
      <c r="IR71" s="407"/>
      <c r="IS71" s="406">
        <f t="shared" si="230"/>
        <v>0</v>
      </c>
      <c r="IT71" s="407"/>
      <c r="IU71" s="407"/>
      <c r="IV71" s="406">
        <f t="shared" si="231"/>
        <v>0</v>
      </c>
      <c r="IW71" s="407"/>
      <c r="IX71" s="407"/>
      <c r="IY71" s="406">
        <f t="shared" si="232"/>
        <v>0</v>
      </c>
      <c r="IZ71" s="407"/>
      <c r="JA71" s="407"/>
      <c r="JB71" s="406">
        <f t="shared" si="233"/>
        <v>0</v>
      </c>
      <c r="JC71" s="407"/>
      <c r="JD71" s="407"/>
      <c r="JE71" s="406">
        <f t="shared" si="234"/>
        <v>0</v>
      </c>
      <c r="JF71" s="407"/>
      <c r="JG71" s="407"/>
      <c r="JH71" s="406">
        <f t="shared" si="235"/>
        <v>0</v>
      </c>
      <c r="JI71" s="407"/>
      <c r="JJ71" s="407"/>
      <c r="JK71" s="406">
        <f t="shared" si="236"/>
        <v>0</v>
      </c>
      <c r="JL71" s="407"/>
      <c r="JM71" s="407"/>
      <c r="JN71" s="406">
        <f t="shared" si="237"/>
        <v>0</v>
      </c>
      <c r="JO71" s="407"/>
      <c r="JP71" s="407"/>
      <c r="JQ71" s="406">
        <f t="shared" si="238"/>
        <v>0</v>
      </c>
      <c r="JR71" s="407"/>
      <c r="JS71" s="407"/>
      <c r="JT71" s="406">
        <f t="shared" si="239"/>
        <v>0</v>
      </c>
      <c r="JU71" s="407"/>
      <c r="JV71" s="407"/>
      <c r="JW71" s="406">
        <f t="shared" si="364"/>
        <v>0</v>
      </c>
      <c r="JX71" s="407"/>
      <c r="JY71" s="407"/>
      <c r="JZ71" s="406">
        <f t="shared" si="365"/>
        <v>0</v>
      </c>
      <c r="KA71" s="407"/>
      <c r="KB71" s="407"/>
      <c r="KC71" s="406">
        <f t="shared" si="366"/>
        <v>0</v>
      </c>
      <c r="KD71" s="407"/>
      <c r="KE71" s="407"/>
      <c r="KF71" s="406">
        <f t="shared" si="367"/>
        <v>0</v>
      </c>
      <c r="KG71" s="407"/>
      <c r="KH71" s="407"/>
      <c r="KI71" s="406">
        <f t="shared" si="368"/>
        <v>0</v>
      </c>
      <c r="KJ71" s="407"/>
      <c r="KK71" s="407"/>
      <c r="KL71" s="406">
        <f t="shared" si="369"/>
        <v>0</v>
      </c>
      <c r="KM71" s="407"/>
      <c r="KN71" s="407"/>
      <c r="KO71" s="406">
        <f t="shared" si="370"/>
        <v>0</v>
      </c>
      <c r="KP71" s="407"/>
      <c r="KQ71" s="407"/>
      <c r="KR71" s="406">
        <f t="shared" si="371"/>
        <v>0</v>
      </c>
      <c r="KS71" s="407"/>
      <c r="KT71" s="407"/>
      <c r="KU71" s="406">
        <f t="shared" si="372"/>
        <v>0</v>
      </c>
      <c r="KV71" s="407"/>
      <c r="KW71" s="407"/>
      <c r="KX71" s="408">
        <f t="shared" si="373"/>
        <v>0</v>
      </c>
      <c r="KY71" s="409"/>
      <c r="KZ71" s="409"/>
      <c r="LA71" s="408">
        <f t="shared" si="374"/>
        <v>0</v>
      </c>
      <c r="LB71" s="409"/>
      <c r="LC71" s="409"/>
      <c r="LD71" s="408">
        <f t="shared" si="375"/>
        <v>0</v>
      </c>
      <c r="LE71" s="409"/>
      <c r="LF71" s="409"/>
      <c r="LG71" s="408">
        <f t="shared" si="376"/>
        <v>0</v>
      </c>
      <c r="LH71" s="409"/>
      <c r="LI71" s="409"/>
      <c r="LJ71" s="408">
        <f t="shared" si="105"/>
        <v>0</v>
      </c>
      <c r="LK71" s="409"/>
      <c r="LL71" s="409"/>
      <c r="LM71" s="408">
        <f t="shared" si="106"/>
        <v>0</v>
      </c>
      <c r="LN71" s="409"/>
      <c r="LO71" s="409"/>
      <c r="LP71" s="408">
        <f t="shared" si="107"/>
        <v>0</v>
      </c>
      <c r="LQ71" s="409"/>
      <c r="LR71" s="409"/>
      <c r="LS71" s="408">
        <f t="shared" si="108"/>
        <v>0</v>
      </c>
      <c r="LT71" s="409"/>
      <c r="LU71" s="409"/>
      <c r="LV71" s="408">
        <f t="shared" si="109"/>
        <v>0</v>
      </c>
      <c r="LW71" s="409"/>
      <c r="LX71" s="409"/>
      <c r="LY71" s="408">
        <f t="shared" si="110"/>
        <v>0</v>
      </c>
      <c r="LZ71" s="409"/>
      <c r="MA71" s="409"/>
      <c r="MB71" s="408">
        <f t="shared" si="111"/>
        <v>0</v>
      </c>
      <c r="MC71" s="409"/>
      <c r="MD71" s="409"/>
      <c r="ME71" s="408">
        <f t="shared" si="112"/>
        <v>0</v>
      </c>
      <c r="MF71" s="409"/>
      <c r="MG71" s="409"/>
      <c r="MH71" s="408">
        <f t="shared" si="113"/>
        <v>0</v>
      </c>
      <c r="MI71" s="409"/>
      <c r="MJ71" s="409"/>
      <c r="MK71" s="408">
        <f t="shared" si="114"/>
        <v>0</v>
      </c>
      <c r="ML71" s="409"/>
      <c r="MM71" s="409"/>
      <c r="MN71" s="408">
        <f t="shared" si="115"/>
        <v>0</v>
      </c>
      <c r="MO71" s="409"/>
      <c r="MP71" s="409"/>
      <c r="MQ71" s="408">
        <f t="shared" si="116"/>
        <v>0</v>
      </c>
      <c r="MR71" s="409"/>
      <c r="MS71" s="409"/>
      <c r="MT71" s="408">
        <f t="shared" si="117"/>
        <v>0</v>
      </c>
      <c r="MU71" s="409"/>
      <c r="MV71" s="409"/>
      <c r="MW71" s="408">
        <f t="shared" si="118"/>
        <v>0</v>
      </c>
      <c r="MX71" s="409"/>
      <c r="MY71" s="409"/>
      <c r="MZ71" s="408">
        <f t="shared" si="119"/>
        <v>0</v>
      </c>
      <c r="NA71" s="409"/>
      <c r="NB71" s="409"/>
      <c r="NC71" s="408">
        <f t="shared" si="120"/>
        <v>0</v>
      </c>
      <c r="ND71" s="409"/>
      <c r="NE71" s="409"/>
      <c r="NF71" s="408">
        <f t="shared" si="121"/>
        <v>0</v>
      </c>
      <c r="NG71" s="409"/>
      <c r="NH71" s="409"/>
      <c r="NI71" s="408">
        <f t="shared" si="122"/>
        <v>0</v>
      </c>
      <c r="NJ71" s="409"/>
      <c r="NK71" s="409"/>
      <c r="NL71" s="410">
        <f t="shared" si="123"/>
        <v>0</v>
      </c>
      <c r="NM71" s="409"/>
      <c r="NN71" s="409"/>
      <c r="NO71" s="408">
        <f t="shared" si="124"/>
        <v>0</v>
      </c>
      <c r="NP71" s="409"/>
      <c r="NQ71" s="409"/>
      <c r="NR71" s="408">
        <f t="shared" si="125"/>
        <v>0</v>
      </c>
      <c r="NS71" s="409"/>
      <c r="NT71" s="409"/>
      <c r="NU71" s="408">
        <f t="shared" si="126"/>
        <v>0</v>
      </c>
      <c r="NV71" s="409"/>
      <c r="NW71" s="409"/>
      <c r="NX71" s="408">
        <f t="shared" si="127"/>
        <v>0</v>
      </c>
      <c r="NY71" s="409"/>
      <c r="NZ71" s="409"/>
      <c r="OA71" s="408">
        <f t="shared" si="128"/>
        <v>0</v>
      </c>
      <c r="OB71" s="409"/>
      <c r="OC71" s="409"/>
      <c r="OD71" s="408">
        <f t="shared" si="129"/>
        <v>0</v>
      </c>
      <c r="OE71" s="409"/>
      <c r="OF71" s="409"/>
      <c r="OG71" s="408">
        <f t="shared" si="130"/>
        <v>0</v>
      </c>
      <c r="OH71" s="409"/>
      <c r="OI71" s="409"/>
      <c r="OJ71" s="408">
        <f t="shared" si="131"/>
        <v>0</v>
      </c>
      <c r="OK71" s="409"/>
      <c r="OL71" s="409"/>
      <c r="OM71" s="408">
        <f t="shared" si="132"/>
        <v>0</v>
      </c>
      <c r="ON71" s="409"/>
      <c r="OO71" s="409"/>
      <c r="OP71" s="408">
        <f t="shared" si="133"/>
        <v>0</v>
      </c>
      <c r="OQ71" s="409"/>
      <c r="OR71" s="409"/>
      <c r="OS71" s="408">
        <f t="shared" si="134"/>
        <v>0</v>
      </c>
      <c r="OT71" s="409"/>
      <c r="OU71" s="409"/>
      <c r="OV71" s="408">
        <f t="shared" si="135"/>
        <v>0</v>
      </c>
      <c r="OW71" s="409"/>
      <c r="OX71" s="409"/>
      <c r="OY71" s="408">
        <f t="shared" si="136"/>
        <v>0</v>
      </c>
      <c r="OZ71" s="409"/>
      <c r="PA71" s="409"/>
      <c r="PB71" s="408">
        <f t="shared" ref="PB71:PB109" si="389">OY71+OZ71-PA71</f>
        <v>0</v>
      </c>
      <c r="PC71" s="409"/>
      <c r="PD71" s="409"/>
      <c r="PE71" s="408">
        <f t="shared" ref="PE71:PE109" si="390">+PB71+PC71-PD71</f>
        <v>0</v>
      </c>
      <c r="PF71" s="409"/>
      <c r="PG71" s="409"/>
      <c r="PH71" s="408">
        <f t="shared" ref="PH71:PH109" si="391">PE71+PF71-PG71</f>
        <v>0</v>
      </c>
      <c r="PI71" s="409"/>
      <c r="PJ71" s="409"/>
      <c r="PK71" s="408">
        <f t="shared" ref="PK71:PK109" si="392">PH71+PI71-PJ71</f>
        <v>0</v>
      </c>
      <c r="PL71" s="409"/>
      <c r="PM71" s="409"/>
      <c r="PN71" s="408">
        <f t="shared" ref="PN71:PN109" si="393">+PK71+PL71-PM71</f>
        <v>0</v>
      </c>
      <c r="PO71" s="409"/>
      <c r="PP71" s="409"/>
      <c r="PQ71" s="408">
        <f t="shared" ref="PQ71:PQ109" si="394">+PN71+PO71-PP71</f>
        <v>0</v>
      </c>
      <c r="PR71" s="409"/>
      <c r="PS71" s="409"/>
      <c r="PT71" s="408">
        <f t="shared" ref="PT71:PT109" si="395">+PQ71+PR71-PS71</f>
        <v>0</v>
      </c>
      <c r="PU71" s="409"/>
      <c r="PV71" s="409"/>
      <c r="PW71" s="408">
        <f t="shared" ref="PW71:PW109" si="396">+PT71+PU71-PV71</f>
        <v>0</v>
      </c>
      <c r="PX71" s="409"/>
      <c r="PY71" s="409"/>
      <c r="PZ71" s="408">
        <f t="shared" si="377"/>
        <v>0</v>
      </c>
      <c r="QA71" s="409"/>
      <c r="QB71" s="409"/>
      <c r="QC71" s="408">
        <f t="shared" si="378"/>
        <v>0</v>
      </c>
      <c r="QD71" s="409"/>
      <c r="QE71" s="409"/>
      <c r="QF71" s="408">
        <f t="shared" si="379"/>
        <v>0</v>
      </c>
      <c r="QG71" s="409"/>
      <c r="QH71" s="409"/>
      <c r="QI71" s="408">
        <f t="shared" si="380"/>
        <v>0</v>
      </c>
      <c r="QJ71" s="411">
        <f t="shared" si="381"/>
        <v>0</v>
      </c>
      <c r="QK71" s="412">
        <f t="shared" si="382"/>
        <v>0</v>
      </c>
      <c r="QL71" s="402"/>
      <c r="QM71" s="411">
        <f t="shared" si="383"/>
        <v>0</v>
      </c>
      <c r="QN71" s="412">
        <f t="shared" si="384"/>
        <v>0</v>
      </c>
      <c r="QO71" s="391"/>
      <c r="QP71" s="411">
        <f t="shared" si="385"/>
        <v>0</v>
      </c>
      <c r="QQ71" s="412">
        <f t="shared" si="386"/>
        <v>0</v>
      </c>
      <c r="QR71" s="391"/>
      <c r="QS71" s="411">
        <f t="shared" si="387"/>
        <v>0</v>
      </c>
      <c r="QT71" s="412">
        <f t="shared" si="388"/>
        <v>0</v>
      </c>
    </row>
    <row r="72" spans="1:505" s="385" customFormat="1" hidden="1" x14ac:dyDescent="0.25">
      <c r="A72" s="403">
        <v>67</v>
      </c>
      <c r="B72" s="430" t="s">
        <v>507</v>
      </c>
      <c r="C72" s="405" t="s">
        <v>115</v>
      </c>
      <c r="D72" s="406">
        <v>2</v>
      </c>
      <c r="E72" s="407"/>
      <c r="F72" s="407"/>
      <c r="G72" s="406">
        <f t="shared" si="321"/>
        <v>2</v>
      </c>
      <c r="H72" s="407"/>
      <c r="I72" s="407"/>
      <c r="J72" s="406">
        <f t="shared" si="322"/>
        <v>2</v>
      </c>
      <c r="K72" s="407"/>
      <c r="L72" s="407"/>
      <c r="M72" s="406">
        <f t="shared" si="363"/>
        <v>2</v>
      </c>
      <c r="N72" s="407"/>
      <c r="O72" s="407"/>
      <c r="P72" s="406">
        <f t="shared" si="324"/>
        <v>2</v>
      </c>
      <c r="Q72" s="407"/>
      <c r="R72" s="407"/>
      <c r="S72" s="406">
        <f t="shared" si="325"/>
        <v>2</v>
      </c>
      <c r="T72" s="407"/>
      <c r="U72" s="407"/>
      <c r="V72" s="406">
        <f t="shared" si="326"/>
        <v>2</v>
      </c>
      <c r="W72" s="407"/>
      <c r="X72" s="407"/>
      <c r="Y72" s="406">
        <f t="shared" si="327"/>
        <v>2</v>
      </c>
      <c r="Z72" s="407"/>
      <c r="AA72" s="407"/>
      <c r="AB72" s="406">
        <f t="shared" si="328"/>
        <v>2</v>
      </c>
      <c r="AC72" s="407"/>
      <c r="AD72" s="407"/>
      <c r="AE72" s="406">
        <f t="shared" si="329"/>
        <v>2</v>
      </c>
      <c r="AF72" s="407"/>
      <c r="AG72" s="407"/>
      <c r="AH72" s="406">
        <f t="shared" si="330"/>
        <v>2</v>
      </c>
      <c r="AI72" s="407"/>
      <c r="AJ72" s="407"/>
      <c r="AK72" s="406">
        <f t="shared" si="331"/>
        <v>2</v>
      </c>
      <c r="AL72" s="407"/>
      <c r="AM72" s="407"/>
      <c r="AN72" s="406">
        <f t="shared" si="332"/>
        <v>2</v>
      </c>
      <c r="AO72" s="407"/>
      <c r="AP72" s="407"/>
      <c r="AQ72" s="406">
        <f t="shared" si="333"/>
        <v>2</v>
      </c>
      <c r="AR72" s="407"/>
      <c r="AS72" s="407">
        <v>2</v>
      </c>
      <c r="AT72" s="406">
        <f t="shared" si="334"/>
        <v>0</v>
      </c>
      <c r="AU72" s="407"/>
      <c r="AV72" s="407"/>
      <c r="AW72" s="406">
        <f t="shared" si="335"/>
        <v>0</v>
      </c>
      <c r="AX72" s="407"/>
      <c r="AY72" s="407"/>
      <c r="AZ72" s="406">
        <f t="shared" si="336"/>
        <v>0</v>
      </c>
      <c r="BA72" s="407"/>
      <c r="BB72" s="407"/>
      <c r="BC72" s="406">
        <f t="shared" si="337"/>
        <v>0</v>
      </c>
      <c r="BD72" s="407"/>
      <c r="BE72" s="407"/>
      <c r="BF72" s="406">
        <f t="shared" si="338"/>
        <v>0</v>
      </c>
      <c r="BG72" s="407"/>
      <c r="BH72" s="407"/>
      <c r="BI72" s="406">
        <f t="shared" si="339"/>
        <v>0</v>
      </c>
      <c r="BJ72" s="407"/>
      <c r="BK72" s="407"/>
      <c r="BL72" s="406">
        <f t="shared" si="340"/>
        <v>0</v>
      </c>
      <c r="BM72" s="407"/>
      <c r="BN72" s="407"/>
      <c r="BO72" s="406">
        <f t="shared" si="341"/>
        <v>0</v>
      </c>
      <c r="BP72" s="407"/>
      <c r="BQ72" s="407"/>
      <c r="BR72" s="406">
        <f t="shared" si="342"/>
        <v>0</v>
      </c>
      <c r="BS72" s="407"/>
      <c r="BT72" s="407"/>
      <c r="BU72" s="406">
        <f t="shared" si="343"/>
        <v>0</v>
      </c>
      <c r="BV72" s="407"/>
      <c r="BW72" s="407"/>
      <c r="BX72" s="406">
        <f t="shared" si="344"/>
        <v>0</v>
      </c>
      <c r="BY72" s="407"/>
      <c r="BZ72" s="407"/>
      <c r="CA72" s="406">
        <f t="shared" si="345"/>
        <v>0</v>
      </c>
      <c r="CB72" s="407"/>
      <c r="CC72" s="407"/>
      <c r="CD72" s="406">
        <f t="shared" si="346"/>
        <v>0</v>
      </c>
      <c r="CE72" s="407"/>
      <c r="CF72" s="407"/>
      <c r="CG72" s="406">
        <f t="shared" si="347"/>
        <v>0</v>
      </c>
      <c r="CH72" s="407"/>
      <c r="CI72" s="407"/>
      <c r="CJ72" s="406">
        <f t="shared" si="348"/>
        <v>0</v>
      </c>
      <c r="CK72" s="407"/>
      <c r="CL72" s="407"/>
      <c r="CM72" s="406">
        <f t="shared" si="349"/>
        <v>0</v>
      </c>
      <c r="CN72" s="407"/>
      <c r="CO72" s="407"/>
      <c r="CP72" s="406">
        <f t="shared" si="350"/>
        <v>0</v>
      </c>
      <c r="CQ72" s="407"/>
      <c r="CR72" s="407"/>
      <c r="CS72" s="406">
        <f t="shared" si="351"/>
        <v>0</v>
      </c>
      <c r="CT72" s="407"/>
      <c r="CU72" s="407"/>
      <c r="CV72" s="406">
        <f t="shared" si="352"/>
        <v>0</v>
      </c>
      <c r="CW72" s="407"/>
      <c r="CX72" s="407"/>
      <c r="CY72" s="406">
        <f t="shared" si="353"/>
        <v>0</v>
      </c>
      <c r="CZ72" s="407"/>
      <c r="DA72" s="407"/>
      <c r="DB72" s="406">
        <f t="shared" si="354"/>
        <v>0</v>
      </c>
      <c r="DC72" s="407"/>
      <c r="DD72" s="407"/>
      <c r="DE72" s="406">
        <f t="shared" si="355"/>
        <v>0</v>
      </c>
      <c r="DF72" s="407"/>
      <c r="DG72" s="407"/>
      <c r="DH72" s="406">
        <f t="shared" si="356"/>
        <v>0</v>
      </c>
      <c r="DI72" s="407"/>
      <c r="DJ72" s="407"/>
      <c r="DK72" s="406">
        <f t="shared" si="357"/>
        <v>0</v>
      </c>
      <c r="DL72" s="407"/>
      <c r="DM72" s="407"/>
      <c r="DN72" s="406">
        <f t="shared" si="358"/>
        <v>0</v>
      </c>
      <c r="DO72" s="407"/>
      <c r="DP72" s="407"/>
      <c r="DQ72" s="406">
        <f t="shared" si="359"/>
        <v>0</v>
      </c>
      <c r="DR72" s="407"/>
      <c r="DS72" s="407"/>
      <c r="DT72" s="406">
        <f t="shared" si="360"/>
        <v>0</v>
      </c>
      <c r="DU72" s="407"/>
      <c r="DV72" s="407"/>
      <c r="DW72" s="406">
        <f t="shared" si="361"/>
        <v>0</v>
      </c>
      <c r="DX72" s="407"/>
      <c r="DY72" s="407"/>
      <c r="DZ72" s="406">
        <f t="shared" si="362"/>
        <v>0</v>
      </c>
      <c r="EA72" s="407"/>
      <c r="EB72" s="407"/>
      <c r="EC72" s="406">
        <f t="shared" si="290"/>
        <v>0</v>
      </c>
      <c r="ED72" s="407"/>
      <c r="EE72" s="407"/>
      <c r="EF72" s="406">
        <f t="shared" si="291"/>
        <v>0</v>
      </c>
      <c r="EG72" s="407"/>
      <c r="EH72" s="407"/>
      <c r="EI72" s="406">
        <f t="shared" si="292"/>
        <v>0</v>
      </c>
      <c r="EJ72" s="407"/>
      <c r="EK72" s="407"/>
      <c r="EL72" s="406">
        <f t="shared" si="293"/>
        <v>0</v>
      </c>
      <c r="EM72" s="407"/>
      <c r="EN72" s="407"/>
      <c r="EO72" s="406">
        <f t="shared" si="294"/>
        <v>0</v>
      </c>
      <c r="EP72" s="407"/>
      <c r="EQ72" s="407"/>
      <c r="ER72" s="406">
        <f t="shared" si="295"/>
        <v>0</v>
      </c>
      <c r="ES72" s="407"/>
      <c r="ET72" s="407"/>
      <c r="EU72" s="406">
        <f t="shared" si="296"/>
        <v>0</v>
      </c>
      <c r="EV72" s="407"/>
      <c r="EW72" s="407"/>
      <c r="EX72" s="406">
        <f t="shared" si="297"/>
        <v>0</v>
      </c>
      <c r="EY72" s="407"/>
      <c r="EZ72" s="407"/>
      <c r="FA72" s="406">
        <f t="shared" si="298"/>
        <v>0</v>
      </c>
      <c r="FB72" s="407"/>
      <c r="FC72" s="407"/>
      <c r="FD72" s="406">
        <f t="shared" si="299"/>
        <v>0</v>
      </c>
      <c r="FE72" s="407"/>
      <c r="FF72" s="407"/>
      <c r="FG72" s="406">
        <f t="shared" si="300"/>
        <v>0</v>
      </c>
      <c r="FH72" s="407"/>
      <c r="FI72" s="407"/>
      <c r="FJ72" s="406">
        <f t="shared" si="301"/>
        <v>0</v>
      </c>
      <c r="FK72" s="407"/>
      <c r="FL72" s="407"/>
      <c r="FM72" s="406">
        <f t="shared" si="302"/>
        <v>0</v>
      </c>
      <c r="FN72" s="407"/>
      <c r="FO72" s="407"/>
      <c r="FP72" s="406">
        <f t="shared" si="303"/>
        <v>0</v>
      </c>
      <c r="FQ72" s="407"/>
      <c r="FR72" s="407"/>
      <c r="FS72" s="406">
        <f t="shared" si="304"/>
        <v>0</v>
      </c>
      <c r="FT72" s="407"/>
      <c r="FU72" s="407"/>
      <c r="FV72" s="406">
        <f t="shared" si="305"/>
        <v>0</v>
      </c>
      <c r="FW72" s="407"/>
      <c r="FX72" s="407"/>
      <c r="FY72" s="406">
        <f t="shared" si="306"/>
        <v>0</v>
      </c>
      <c r="FZ72" s="407"/>
      <c r="GA72" s="407"/>
      <c r="GB72" s="406">
        <f t="shared" si="307"/>
        <v>0</v>
      </c>
      <c r="GC72" s="407"/>
      <c r="GD72" s="407"/>
      <c r="GE72" s="406">
        <f t="shared" si="308"/>
        <v>0</v>
      </c>
      <c r="GF72" s="407"/>
      <c r="GG72" s="407"/>
      <c r="GH72" s="406">
        <f t="shared" si="309"/>
        <v>0</v>
      </c>
      <c r="GI72" s="407"/>
      <c r="GJ72" s="407"/>
      <c r="GK72" s="406">
        <f t="shared" si="310"/>
        <v>0</v>
      </c>
      <c r="GL72" s="407"/>
      <c r="GM72" s="407"/>
      <c r="GN72" s="406">
        <f t="shared" si="311"/>
        <v>0</v>
      </c>
      <c r="GO72" s="407"/>
      <c r="GP72" s="407"/>
      <c r="GQ72" s="406">
        <f t="shared" si="312"/>
        <v>0</v>
      </c>
      <c r="GR72" s="407"/>
      <c r="GS72" s="407"/>
      <c r="GT72" s="406">
        <f t="shared" si="313"/>
        <v>0</v>
      </c>
      <c r="GU72" s="407"/>
      <c r="GV72" s="407"/>
      <c r="GW72" s="406">
        <f t="shared" si="314"/>
        <v>0</v>
      </c>
      <c r="GX72" s="407"/>
      <c r="GY72" s="407"/>
      <c r="GZ72" s="406">
        <f t="shared" si="315"/>
        <v>0</v>
      </c>
      <c r="HA72" s="407"/>
      <c r="HB72" s="407"/>
      <c r="HC72" s="406">
        <f t="shared" si="316"/>
        <v>0</v>
      </c>
      <c r="HD72" s="407"/>
      <c r="HE72" s="407"/>
      <c r="HF72" s="406">
        <f t="shared" si="317"/>
        <v>0</v>
      </c>
      <c r="HG72" s="407"/>
      <c r="HH72" s="407"/>
      <c r="HI72" s="406">
        <f t="shared" si="318"/>
        <v>0</v>
      </c>
      <c r="HJ72" s="407"/>
      <c r="HK72" s="407"/>
      <c r="HL72" s="406">
        <f t="shared" si="319"/>
        <v>0</v>
      </c>
      <c r="HM72" s="407"/>
      <c r="HN72" s="407"/>
      <c r="HO72" s="406">
        <f t="shared" si="220"/>
        <v>0</v>
      </c>
      <c r="HP72" s="407"/>
      <c r="HQ72" s="407"/>
      <c r="HR72" s="406">
        <f t="shared" si="221"/>
        <v>0</v>
      </c>
      <c r="HS72" s="407"/>
      <c r="HT72" s="407"/>
      <c r="HU72" s="406">
        <f t="shared" si="222"/>
        <v>0</v>
      </c>
      <c r="HV72" s="407"/>
      <c r="HW72" s="407"/>
      <c r="HX72" s="406">
        <f t="shared" si="223"/>
        <v>0</v>
      </c>
      <c r="HY72" s="407"/>
      <c r="HZ72" s="407"/>
      <c r="IA72" s="406">
        <f t="shared" si="224"/>
        <v>0</v>
      </c>
      <c r="IB72" s="407"/>
      <c r="IC72" s="407"/>
      <c r="ID72" s="406">
        <f t="shared" si="225"/>
        <v>0</v>
      </c>
      <c r="IE72" s="407"/>
      <c r="IF72" s="407"/>
      <c r="IG72" s="406">
        <f t="shared" si="226"/>
        <v>0</v>
      </c>
      <c r="IH72" s="407"/>
      <c r="II72" s="407"/>
      <c r="IJ72" s="406">
        <f t="shared" si="227"/>
        <v>0</v>
      </c>
      <c r="IK72" s="407"/>
      <c r="IL72" s="407"/>
      <c r="IM72" s="406">
        <f t="shared" si="228"/>
        <v>0</v>
      </c>
      <c r="IN72" s="407"/>
      <c r="IO72" s="407"/>
      <c r="IP72" s="406">
        <f t="shared" si="229"/>
        <v>0</v>
      </c>
      <c r="IQ72" s="407"/>
      <c r="IR72" s="407"/>
      <c r="IS72" s="406">
        <f t="shared" si="230"/>
        <v>0</v>
      </c>
      <c r="IT72" s="407"/>
      <c r="IU72" s="407"/>
      <c r="IV72" s="406">
        <f t="shared" si="231"/>
        <v>0</v>
      </c>
      <c r="IW72" s="407"/>
      <c r="IX72" s="407"/>
      <c r="IY72" s="406">
        <f t="shared" si="232"/>
        <v>0</v>
      </c>
      <c r="IZ72" s="407"/>
      <c r="JA72" s="407"/>
      <c r="JB72" s="406">
        <f t="shared" si="233"/>
        <v>0</v>
      </c>
      <c r="JC72" s="407"/>
      <c r="JD72" s="407"/>
      <c r="JE72" s="406">
        <f t="shared" si="234"/>
        <v>0</v>
      </c>
      <c r="JF72" s="407"/>
      <c r="JG72" s="407"/>
      <c r="JH72" s="406">
        <f t="shared" si="235"/>
        <v>0</v>
      </c>
      <c r="JI72" s="407"/>
      <c r="JJ72" s="407"/>
      <c r="JK72" s="406">
        <f t="shared" si="236"/>
        <v>0</v>
      </c>
      <c r="JL72" s="407"/>
      <c r="JM72" s="407"/>
      <c r="JN72" s="406">
        <f t="shared" si="237"/>
        <v>0</v>
      </c>
      <c r="JO72" s="407"/>
      <c r="JP72" s="407"/>
      <c r="JQ72" s="406">
        <f t="shared" si="238"/>
        <v>0</v>
      </c>
      <c r="JR72" s="407"/>
      <c r="JS72" s="407"/>
      <c r="JT72" s="406">
        <f t="shared" si="239"/>
        <v>0</v>
      </c>
      <c r="JU72" s="407"/>
      <c r="JV72" s="407"/>
      <c r="JW72" s="406">
        <f t="shared" si="364"/>
        <v>0</v>
      </c>
      <c r="JX72" s="407"/>
      <c r="JY72" s="407"/>
      <c r="JZ72" s="406">
        <f t="shared" si="365"/>
        <v>0</v>
      </c>
      <c r="KA72" s="407"/>
      <c r="KB72" s="407"/>
      <c r="KC72" s="406">
        <f t="shared" si="366"/>
        <v>0</v>
      </c>
      <c r="KD72" s="407"/>
      <c r="KE72" s="407"/>
      <c r="KF72" s="406">
        <f t="shared" si="367"/>
        <v>0</v>
      </c>
      <c r="KG72" s="407"/>
      <c r="KH72" s="407"/>
      <c r="KI72" s="406">
        <f t="shared" si="368"/>
        <v>0</v>
      </c>
      <c r="KJ72" s="407"/>
      <c r="KK72" s="407"/>
      <c r="KL72" s="406">
        <f t="shared" si="369"/>
        <v>0</v>
      </c>
      <c r="KM72" s="407"/>
      <c r="KN72" s="407"/>
      <c r="KO72" s="406">
        <f t="shared" si="370"/>
        <v>0</v>
      </c>
      <c r="KP72" s="407"/>
      <c r="KQ72" s="407"/>
      <c r="KR72" s="406">
        <f t="shared" si="371"/>
        <v>0</v>
      </c>
      <c r="KS72" s="407"/>
      <c r="KT72" s="407"/>
      <c r="KU72" s="406">
        <f t="shared" si="372"/>
        <v>0</v>
      </c>
      <c r="KV72" s="407"/>
      <c r="KW72" s="407"/>
      <c r="KX72" s="408">
        <f t="shared" si="373"/>
        <v>0</v>
      </c>
      <c r="KY72" s="409"/>
      <c r="KZ72" s="409"/>
      <c r="LA72" s="408">
        <f t="shared" si="374"/>
        <v>0</v>
      </c>
      <c r="LB72" s="409"/>
      <c r="LC72" s="409"/>
      <c r="LD72" s="408">
        <f t="shared" si="375"/>
        <v>0</v>
      </c>
      <c r="LE72" s="409"/>
      <c r="LF72" s="409"/>
      <c r="LG72" s="408">
        <f t="shared" si="376"/>
        <v>0</v>
      </c>
      <c r="LH72" s="409"/>
      <c r="LI72" s="409"/>
      <c r="LJ72" s="408">
        <f t="shared" si="105"/>
        <v>0</v>
      </c>
      <c r="LK72" s="409"/>
      <c r="LL72" s="409"/>
      <c r="LM72" s="408">
        <f t="shared" si="106"/>
        <v>0</v>
      </c>
      <c r="LN72" s="409"/>
      <c r="LO72" s="409"/>
      <c r="LP72" s="408">
        <f t="shared" si="107"/>
        <v>0</v>
      </c>
      <c r="LQ72" s="409"/>
      <c r="LR72" s="409"/>
      <c r="LS72" s="408">
        <f t="shared" si="108"/>
        <v>0</v>
      </c>
      <c r="LT72" s="409"/>
      <c r="LU72" s="409"/>
      <c r="LV72" s="408">
        <f t="shared" si="109"/>
        <v>0</v>
      </c>
      <c r="LW72" s="409"/>
      <c r="LX72" s="409"/>
      <c r="LY72" s="408">
        <f t="shared" si="110"/>
        <v>0</v>
      </c>
      <c r="LZ72" s="409"/>
      <c r="MA72" s="409"/>
      <c r="MB72" s="408">
        <f t="shared" si="111"/>
        <v>0</v>
      </c>
      <c r="MC72" s="409"/>
      <c r="MD72" s="409"/>
      <c r="ME72" s="408">
        <f t="shared" si="112"/>
        <v>0</v>
      </c>
      <c r="MF72" s="409"/>
      <c r="MG72" s="409"/>
      <c r="MH72" s="408">
        <f t="shared" si="113"/>
        <v>0</v>
      </c>
      <c r="MI72" s="409"/>
      <c r="MJ72" s="409"/>
      <c r="MK72" s="408">
        <f t="shared" si="114"/>
        <v>0</v>
      </c>
      <c r="ML72" s="409"/>
      <c r="MM72" s="409"/>
      <c r="MN72" s="408">
        <f t="shared" si="115"/>
        <v>0</v>
      </c>
      <c r="MO72" s="409"/>
      <c r="MP72" s="409"/>
      <c r="MQ72" s="408">
        <f t="shared" si="116"/>
        <v>0</v>
      </c>
      <c r="MR72" s="409"/>
      <c r="MS72" s="409"/>
      <c r="MT72" s="408">
        <f t="shared" si="117"/>
        <v>0</v>
      </c>
      <c r="MU72" s="409"/>
      <c r="MV72" s="409"/>
      <c r="MW72" s="408">
        <f t="shared" si="118"/>
        <v>0</v>
      </c>
      <c r="MX72" s="409"/>
      <c r="MY72" s="409"/>
      <c r="MZ72" s="408">
        <f t="shared" si="119"/>
        <v>0</v>
      </c>
      <c r="NA72" s="409"/>
      <c r="NB72" s="409"/>
      <c r="NC72" s="408">
        <f t="shared" si="120"/>
        <v>0</v>
      </c>
      <c r="ND72" s="409"/>
      <c r="NE72" s="409"/>
      <c r="NF72" s="408">
        <f t="shared" si="121"/>
        <v>0</v>
      </c>
      <c r="NG72" s="409"/>
      <c r="NH72" s="409"/>
      <c r="NI72" s="408">
        <f t="shared" si="122"/>
        <v>0</v>
      </c>
      <c r="NJ72" s="409"/>
      <c r="NK72" s="409"/>
      <c r="NL72" s="410">
        <f t="shared" si="123"/>
        <v>0</v>
      </c>
      <c r="NM72" s="409"/>
      <c r="NN72" s="409"/>
      <c r="NO72" s="408">
        <f t="shared" si="124"/>
        <v>0</v>
      </c>
      <c r="NP72" s="409"/>
      <c r="NQ72" s="409"/>
      <c r="NR72" s="408">
        <f t="shared" si="125"/>
        <v>0</v>
      </c>
      <c r="NS72" s="409"/>
      <c r="NT72" s="409"/>
      <c r="NU72" s="408">
        <f t="shared" si="126"/>
        <v>0</v>
      </c>
      <c r="NV72" s="409"/>
      <c r="NW72" s="409"/>
      <c r="NX72" s="408">
        <f t="shared" si="127"/>
        <v>0</v>
      </c>
      <c r="NY72" s="409"/>
      <c r="NZ72" s="409"/>
      <c r="OA72" s="408">
        <f t="shared" si="128"/>
        <v>0</v>
      </c>
      <c r="OB72" s="409"/>
      <c r="OC72" s="409"/>
      <c r="OD72" s="408">
        <f t="shared" si="129"/>
        <v>0</v>
      </c>
      <c r="OE72" s="409"/>
      <c r="OF72" s="409"/>
      <c r="OG72" s="408">
        <f t="shared" si="130"/>
        <v>0</v>
      </c>
      <c r="OH72" s="409"/>
      <c r="OI72" s="409"/>
      <c r="OJ72" s="408">
        <f t="shared" si="131"/>
        <v>0</v>
      </c>
      <c r="OK72" s="409"/>
      <c r="OL72" s="409"/>
      <c r="OM72" s="408">
        <f t="shared" si="132"/>
        <v>0</v>
      </c>
      <c r="ON72" s="409"/>
      <c r="OO72" s="409"/>
      <c r="OP72" s="408">
        <f t="shared" si="133"/>
        <v>0</v>
      </c>
      <c r="OQ72" s="409"/>
      <c r="OR72" s="409"/>
      <c r="OS72" s="408">
        <f t="shared" si="134"/>
        <v>0</v>
      </c>
      <c r="OT72" s="409"/>
      <c r="OU72" s="409"/>
      <c r="OV72" s="408">
        <f t="shared" si="135"/>
        <v>0</v>
      </c>
      <c r="OW72" s="409"/>
      <c r="OX72" s="409"/>
      <c r="OY72" s="408">
        <f t="shared" si="136"/>
        <v>0</v>
      </c>
      <c r="OZ72" s="409"/>
      <c r="PA72" s="409"/>
      <c r="PB72" s="408">
        <f t="shared" si="389"/>
        <v>0</v>
      </c>
      <c r="PC72" s="409"/>
      <c r="PD72" s="409"/>
      <c r="PE72" s="408">
        <f t="shared" si="390"/>
        <v>0</v>
      </c>
      <c r="PF72" s="409"/>
      <c r="PG72" s="409"/>
      <c r="PH72" s="408">
        <f t="shared" si="391"/>
        <v>0</v>
      </c>
      <c r="PI72" s="409"/>
      <c r="PJ72" s="409"/>
      <c r="PK72" s="408">
        <f t="shared" si="392"/>
        <v>0</v>
      </c>
      <c r="PL72" s="409"/>
      <c r="PM72" s="409"/>
      <c r="PN72" s="408">
        <f t="shared" si="393"/>
        <v>0</v>
      </c>
      <c r="PO72" s="409"/>
      <c r="PP72" s="409"/>
      <c r="PQ72" s="408">
        <f t="shared" si="394"/>
        <v>0</v>
      </c>
      <c r="PR72" s="409"/>
      <c r="PS72" s="409"/>
      <c r="PT72" s="408">
        <f t="shared" si="395"/>
        <v>0</v>
      </c>
      <c r="PU72" s="409"/>
      <c r="PV72" s="409"/>
      <c r="PW72" s="408">
        <f t="shared" si="396"/>
        <v>0</v>
      </c>
      <c r="PX72" s="409"/>
      <c r="PY72" s="409"/>
      <c r="PZ72" s="408">
        <f t="shared" si="377"/>
        <v>0</v>
      </c>
      <c r="QA72" s="409"/>
      <c r="QB72" s="409"/>
      <c r="QC72" s="408">
        <f t="shared" si="378"/>
        <v>0</v>
      </c>
      <c r="QD72" s="409"/>
      <c r="QE72" s="409"/>
      <c r="QF72" s="408">
        <f t="shared" si="379"/>
        <v>0</v>
      </c>
      <c r="QG72" s="409"/>
      <c r="QH72" s="409"/>
      <c r="QI72" s="408">
        <f t="shared" si="380"/>
        <v>0</v>
      </c>
      <c r="QJ72" s="411">
        <f t="shared" si="381"/>
        <v>0</v>
      </c>
      <c r="QK72" s="412">
        <f t="shared" si="382"/>
        <v>0</v>
      </c>
      <c r="QL72" s="402"/>
      <c r="QM72" s="411">
        <f t="shared" si="383"/>
        <v>0</v>
      </c>
      <c r="QN72" s="412">
        <f t="shared" si="384"/>
        <v>0</v>
      </c>
      <c r="QO72" s="391"/>
      <c r="QP72" s="411">
        <f t="shared" si="385"/>
        <v>0</v>
      </c>
      <c r="QQ72" s="412">
        <f t="shared" si="386"/>
        <v>0</v>
      </c>
      <c r="QR72" s="391"/>
      <c r="QS72" s="411">
        <f t="shared" si="387"/>
        <v>0</v>
      </c>
      <c r="QT72" s="412">
        <f t="shared" si="388"/>
        <v>0</v>
      </c>
    </row>
    <row r="73" spans="1:505" s="385" customFormat="1" hidden="1" x14ac:dyDescent="0.25">
      <c r="A73" s="403">
        <v>68</v>
      </c>
      <c r="B73" s="430" t="s">
        <v>508</v>
      </c>
      <c r="C73" s="405" t="s">
        <v>115</v>
      </c>
      <c r="D73" s="406">
        <v>1</v>
      </c>
      <c r="E73" s="407"/>
      <c r="F73" s="407"/>
      <c r="G73" s="406">
        <f t="shared" si="321"/>
        <v>1</v>
      </c>
      <c r="H73" s="407"/>
      <c r="I73" s="407"/>
      <c r="J73" s="406">
        <f t="shared" si="322"/>
        <v>1</v>
      </c>
      <c r="K73" s="407"/>
      <c r="L73" s="407"/>
      <c r="M73" s="406">
        <f t="shared" si="363"/>
        <v>1</v>
      </c>
      <c r="N73" s="407"/>
      <c r="O73" s="407"/>
      <c r="P73" s="406">
        <f t="shared" si="324"/>
        <v>1</v>
      </c>
      <c r="Q73" s="407"/>
      <c r="R73" s="407"/>
      <c r="S73" s="406">
        <f t="shared" si="325"/>
        <v>1</v>
      </c>
      <c r="T73" s="407"/>
      <c r="U73" s="407"/>
      <c r="V73" s="406">
        <f t="shared" si="326"/>
        <v>1</v>
      </c>
      <c r="W73" s="407"/>
      <c r="X73" s="407"/>
      <c r="Y73" s="406">
        <f t="shared" si="327"/>
        <v>1</v>
      </c>
      <c r="Z73" s="407"/>
      <c r="AA73" s="407"/>
      <c r="AB73" s="406">
        <f t="shared" si="328"/>
        <v>1</v>
      </c>
      <c r="AC73" s="407"/>
      <c r="AD73" s="407"/>
      <c r="AE73" s="406">
        <f t="shared" si="329"/>
        <v>1</v>
      </c>
      <c r="AF73" s="407"/>
      <c r="AG73" s="407"/>
      <c r="AH73" s="406">
        <f t="shared" si="330"/>
        <v>1</v>
      </c>
      <c r="AI73" s="407"/>
      <c r="AJ73" s="407"/>
      <c r="AK73" s="406">
        <f t="shared" si="331"/>
        <v>1</v>
      </c>
      <c r="AL73" s="407"/>
      <c r="AM73" s="407"/>
      <c r="AN73" s="406">
        <f t="shared" si="332"/>
        <v>1</v>
      </c>
      <c r="AO73" s="407"/>
      <c r="AP73" s="407"/>
      <c r="AQ73" s="406">
        <f t="shared" si="333"/>
        <v>1</v>
      </c>
      <c r="AR73" s="407"/>
      <c r="AS73" s="407"/>
      <c r="AT73" s="406">
        <f t="shared" si="334"/>
        <v>1</v>
      </c>
      <c r="AU73" s="407"/>
      <c r="AV73" s="407"/>
      <c r="AW73" s="406">
        <f t="shared" si="335"/>
        <v>1</v>
      </c>
      <c r="AX73" s="407"/>
      <c r="AY73" s="407"/>
      <c r="AZ73" s="406">
        <f t="shared" si="336"/>
        <v>1</v>
      </c>
      <c r="BA73" s="407"/>
      <c r="BB73" s="407">
        <v>1</v>
      </c>
      <c r="BC73" s="406">
        <f t="shared" si="337"/>
        <v>0</v>
      </c>
      <c r="BD73" s="407"/>
      <c r="BE73" s="407"/>
      <c r="BF73" s="406">
        <f t="shared" si="338"/>
        <v>0</v>
      </c>
      <c r="BG73" s="407"/>
      <c r="BH73" s="407"/>
      <c r="BI73" s="406">
        <f t="shared" si="339"/>
        <v>0</v>
      </c>
      <c r="BJ73" s="407"/>
      <c r="BK73" s="407"/>
      <c r="BL73" s="406">
        <f t="shared" si="340"/>
        <v>0</v>
      </c>
      <c r="BM73" s="407"/>
      <c r="BN73" s="407"/>
      <c r="BO73" s="406">
        <f t="shared" si="341"/>
        <v>0</v>
      </c>
      <c r="BP73" s="407"/>
      <c r="BQ73" s="407"/>
      <c r="BR73" s="406">
        <f t="shared" si="342"/>
        <v>0</v>
      </c>
      <c r="BS73" s="407"/>
      <c r="BT73" s="407"/>
      <c r="BU73" s="406">
        <f t="shared" si="343"/>
        <v>0</v>
      </c>
      <c r="BV73" s="407"/>
      <c r="BW73" s="407"/>
      <c r="BX73" s="406">
        <f t="shared" si="344"/>
        <v>0</v>
      </c>
      <c r="BY73" s="407"/>
      <c r="BZ73" s="407"/>
      <c r="CA73" s="406">
        <f t="shared" si="345"/>
        <v>0</v>
      </c>
      <c r="CB73" s="407"/>
      <c r="CC73" s="407"/>
      <c r="CD73" s="406">
        <f t="shared" si="346"/>
        <v>0</v>
      </c>
      <c r="CE73" s="407"/>
      <c r="CF73" s="407"/>
      <c r="CG73" s="406">
        <f t="shared" si="347"/>
        <v>0</v>
      </c>
      <c r="CH73" s="407"/>
      <c r="CI73" s="407"/>
      <c r="CJ73" s="406">
        <f t="shared" si="348"/>
        <v>0</v>
      </c>
      <c r="CK73" s="407"/>
      <c r="CL73" s="407"/>
      <c r="CM73" s="406">
        <f t="shared" si="349"/>
        <v>0</v>
      </c>
      <c r="CN73" s="407"/>
      <c r="CO73" s="407"/>
      <c r="CP73" s="406">
        <f t="shared" si="350"/>
        <v>0</v>
      </c>
      <c r="CQ73" s="407"/>
      <c r="CR73" s="407"/>
      <c r="CS73" s="406">
        <f t="shared" si="351"/>
        <v>0</v>
      </c>
      <c r="CT73" s="407"/>
      <c r="CU73" s="407"/>
      <c r="CV73" s="406">
        <f t="shared" si="352"/>
        <v>0</v>
      </c>
      <c r="CW73" s="407"/>
      <c r="CX73" s="407"/>
      <c r="CY73" s="406">
        <f t="shared" si="353"/>
        <v>0</v>
      </c>
      <c r="CZ73" s="407"/>
      <c r="DA73" s="407"/>
      <c r="DB73" s="406">
        <f t="shared" si="354"/>
        <v>0</v>
      </c>
      <c r="DC73" s="407"/>
      <c r="DD73" s="407"/>
      <c r="DE73" s="406">
        <f t="shared" si="355"/>
        <v>0</v>
      </c>
      <c r="DF73" s="407"/>
      <c r="DG73" s="407"/>
      <c r="DH73" s="406">
        <f t="shared" si="356"/>
        <v>0</v>
      </c>
      <c r="DI73" s="407"/>
      <c r="DJ73" s="407"/>
      <c r="DK73" s="406">
        <f t="shared" si="357"/>
        <v>0</v>
      </c>
      <c r="DL73" s="407"/>
      <c r="DM73" s="407"/>
      <c r="DN73" s="406">
        <f t="shared" si="358"/>
        <v>0</v>
      </c>
      <c r="DO73" s="407"/>
      <c r="DP73" s="407"/>
      <c r="DQ73" s="406">
        <f t="shared" si="359"/>
        <v>0</v>
      </c>
      <c r="DR73" s="407"/>
      <c r="DS73" s="407"/>
      <c r="DT73" s="406">
        <f t="shared" si="360"/>
        <v>0</v>
      </c>
      <c r="DU73" s="407"/>
      <c r="DV73" s="407"/>
      <c r="DW73" s="406">
        <f t="shared" si="361"/>
        <v>0</v>
      </c>
      <c r="DX73" s="407"/>
      <c r="DY73" s="407"/>
      <c r="DZ73" s="406">
        <f t="shared" si="362"/>
        <v>0</v>
      </c>
      <c r="EA73" s="407"/>
      <c r="EB73" s="407"/>
      <c r="EC73" s="406">
        <f t="shared" si="290"/>
        <v>0</v>
      </c>
      <c r="ED73" s="407"/>
      <c r="EE73" s="407"/>
      <c r="EF73" s="406">
        <f t="shared" si="291"/>
        <v>0</v>
      </c>
      <c r="EG73" s="407"/>
      <c r="EH73" s="407"/>
      <c r="EI73" s="406">
        <f t="shared" si="292"/>
        <v>0</v>
      </c>
      <c r="EJ73" s="407"/>
      <c r="EK73" s="407"/>
      <c r="EL73" s="406">
        <f t="shared" si="293"/>
        <v>0</v>
      </c>
      <c r="EM73" s="407"/>
      <c r="EN73" s="407"/>
      <c r="EO73" s="406">
        <f t="shared" si="294"/>
        <v>0</v>
      </c>
      <c r="EP73" s="407"/>
      <c r="EQ73" s="407"/>
      <c r="ER73" s="406">
        <f t="shared" si="295"/>
        <v>0</v>
      </c>
      <c r="ES73" s="407"/>
      <c r="ET73" s="407"/>
      <c r="EU73" s="406">
        <f t="shared" si="296"/>
        <v>0</v>
      </c>
      <c r="EV73" s="407"/>
      <c r="EW73" s="407"/>
      <c r="EX73" s="406">
        <f t="shared" si="297"/>
        <v>0</v>
      </c>
      <c r="EY73" s="407"/>
      <c r="EZ73" s="407"/>
      <c r="FA73" s="406">
        <f t="shared" si="298"/>
        <v>0</v>
      </c>
      <c r="FB73" s="407"/>
      <c r="FC73" s="407"/>
      <c r="FD73" s="406">
        <f t="shared" si="299"/>
        <v>0</v>
      </c>
      <c r="FE73" s="407"/>
      <c r="FF73" s="407"/>
      <c r="FG73" s="406">
        <f t="shared" si="300"/>
        <v>0</v>
      </c>
      <c r="FH73" s="407"/>
      <c r="FI73" s="407"/>
      <c r="FJ73" s="406">
        <f t="shared" si="301"/>
        <v>0</v>
      </c>
      <c r="FK73" s="407"/>
      <c r="FL73" s="407"/>
      <c r="FM73" s="406">
        <f t="shared" si="302"/>
        <v>0</v>
      </c>
      <c r="FN73" s="407"/>
      <c r="FO73" s="407"/>
      <c r="FP73" s="406">
        <f t="shared" si="303"/>
        <v>0</v>
      </c>
      <c r="FQ73" s="407"/>
      <c r="FR73" s="407"/>
      <c r="FS73" s="406">
        <f t="shared" si="304"/>
        <v>0</v>
      </c>
      <c r="FT73" s="407"/>
      <c r="FU73" s="407"/>
      <c r="FV73" s="406">
        <f t="shared" si="305"/>
        <v>0</v>
      </c>
      <c r="FW73" s="407"/>
      <c r="FX73" s="407"/>
      <c r="FY73" s="406">
        <f t="shared" si="306"/>
        <v>0</v>
      </c>
      <c r="FZ73" s="407"/>
      <c r="GA73" s="407"/>
      <c r="GB73" s="406">
        <f t="shared" si="307"/>
        <v>0</v>
      </c>
      <c r="GC73" s="407"/>
      <c r="GD73" s="407"/>
      <c r="GE73" s="406">
        <f t="shared" si="308"/>
        <v>0</v>
      </c>
      <c r="GF73" s="407"/>
      <c r="GG73" s="407"/>
      <c r="GH73" s="406">
        <f t="shared" si="309"/>
        <v>0</v>
      </c>
      <c r="GI73" s="407"/>
      <c r="GJ73" s="407"/>
      <c r="GK73" s="406">
        <f t="shared" si="310"/>
        <v>0</v>
      </c>
      <c r="GL73" s="407"/>
      <c r="GM73" s="407"/>
      <c r="GN73" s="406">
        <f t="shared" si="311"/>
        <v>0</v>
      </c>
      <c r="GO73" s="407"/>
      <c r="GP73" s="407"/>
      <c r="GQ73" s="406">
        <f t="shared" si="312"/>
        <v>0</v>
      </c>
      <c r="GR73" s="407"/>
      <c r="GS73" s="407"/>
      <c r="GT73" s="406">
        <f t="shared" si="313"/>
        <v>0</v>
      </c>
      <c r="GU73" s="407"/>
      <c r="GV73" s="407"/>
      <c r="GW73" s="406">
        <f t="shared" si="314"/>
        <v>0</v>
      </c>
      <c r="GX73" s="407"/>
      <c r="GY73" s="407"/>
      <c r="GZ73" s="406">
        <f t="shared" si="315"/>
        <v>0</v>
      </c>
      <c r="HA73" s="407"/>
      <c r="HB73" s="407"/>
      <c r="HC73" s="406">
        <f t="shared" si="316"/>
        <v>0</v>
      </c>
      <c r="HD73" s="407"/>
      <c r="HE73" s="407"/>
      <c r="HF73" s="406">
        <f t="shared" si="317"/>
        <v>0</v>
      </c>
      <c r="HG73" s="407"/>
      <c r="HH73" s="407"/>
      <c r="HI73" s="406">
        <f t="shared" si="318"/>
        <v>0</v>
      </c>
      <c r="HJ73" s="407"/>
      <c r="HK73" s="407"/>
      <c r="HL73" s="406">
        <f t="shared" si="319"/>
        <v>0</v>
      </c>
      <c r="HM73" s="407"/>
      <c r="HN73" s="407"/>
      <c r="HO73" s="406">
        <f t="shared" si="220"/>
        <v>0</v>
      </c>
      <c r="HP73" s="407"/>
      <c r="HQ73" s="407"/>
      <c r="HR73" s="406">
        <f t="shared" si="221"/>
        <v>0</v>
      </c>
      <c r="HS73" s="407"/>
      <c r="HT73" s="407"/>
      <c r="HU73" s="406">
        <f t="shared" si="222"/>
        <v>0</v>
      </c>
      <c r="HV73" s="407"/>
      <c r="HW73" s="407"/>
      <c r="HX73" s="406">
        <f t="shared" si="223"/>
        <v>0</v>
      </c>
      <c r="HY73" s="407"/>
      <c r="HZ73" s="407"/>
      <c r="IA73" s="406">
        <f t="shared" si="224"/>
        <v>0</v>
      </c>
      <c r="IB73" s="407"/>
      <c r="IC73" s="407"/>
      <c r="ID73" s="406">
        <f t="shared" si="225"/>
        <v>0</v>
      </c>
      <c r="IE73" s="407"/>
      <c r="IF73" s="407"/>
      <c r="IG73" s="406">
        <f t="shared" si="226"/>
        <v>0</v>
      </c>
      <c r="IH73" s="407"/>
      <c r="II73" s="407"/>
      <c r="IJ73" s="406">
        <f t="shared" si="227"/>
        <v>0</v>
      </c>
      <c r="IK73" s="407"/>
      <c r="IL73" s="407"/>
      <c r="IM73" s="406">
        <f t="shared" si="228"/>
        <v>0</v>
      </c>
      <c r="IN73" s="407"/>
      <c r="IO73" s="407"/>
      <c r="IP73" s="406">
        <f t="shared" si="229"/>
        <v>0</v>
      </c>
      <c r="IQ73" s="407"/>
      <c r="IR73" s="407"/>
      <c r="IS73" s="406">
        <f t="shared" si="230"/>
        <v>0</v>
      </c>
      <c r="IT73" s="407"/>
      <c r="IU73" s="407"/>
      <c r="IV73" s="406">
        <f t="shared" si="231"/>
        <v>0</v>
      </c>
      <c r="IW73" s="407"/>
      <c r="IX73" s="407"/>
      <c r="IY73" s="406">
        <f t="shared" si="232"/>
        <v>0</v>
      </c>
      <c r="IZ73" s="407"/>
      <c r="JA73" s="407"/>
      <c r="JB73" s="406">
        <f t="shared" si="233"/>
        <v>0</v>
      </c>
      <c r="JC73" s="407"/>
      <c r="JD73" s="407"/>
      <c r="JE73" s="406">
        <f t="shared" si="234"/>
        <v>0</v>
      </c>
      <c r="JF73" s="407"/>
      <c r="JG73" s="407"/>
      <c r="JH73" s="406">
        <f t="shared" si="235"/>
        <v>0</v>
      </c>
      <c r="JI73" s="407"/>
      <c r="JJ73" s="407"/>
      <c r="JK73" s="406">
        <f t="shared" si="236"/>
        <v>0</v>
      </c>
      <c r="JL73" s="407"/>
      <c r="JM73" s="407"/>
      <c r="JN73" s="406">
        <f t="shared" si="237"/>
        <v>0</v>
      </c>
      <c r="JO73" s="407"/>
      <c r="JP73" s="407"/>
      <c r="JQ73" s="406">
        <f t="shared" si="238"/>
        <v>0</v>
      </c>
      <c r="JR73" s="407"/>
      <c r="JS73" s="407"/>
      <c r="JT73" s="406">
        <f t="shared" si="239"/>
        <v>0</v>
      </c>
      <c r="JU73" s="407"/>
      <c r="JV73" s="407"/>
      <c r="JW73" s="406">
        <f t="shared" si="364"/>
        <v>0</v>
      </c>
      <c r="JX73" s="407"/>
      <c r="JY73" s="407"/>
      <c r="JZ73" s="406">
        <f t="shared" si="365"/>
        <v>0</v>
      </c>
      <c r="KA73" s="407"/>
      <c r="KB73" s="407"/>
      <c r="KC73" s="406">
        <f t="shared" si="366"/>
        <v>0</v>
      </c>
      <c r="KD73" s="407"/>
      <c r="KE73" s="407"/>
      <c r="KF73" s="406">
        <f t="shared" si="367"/>
        <v>0</v>
      </c>
      <c r="KG73" s="407"/>
      <c r="KH73" s="407"/>
      <c r="KI73" s="406">
        <f t="shared" si="368"/>
        <v>0</v>
      </c>
      <c r="KJ73" s="407"/>
      <c r="KK73" s="407"/>
      <c r="KL73" s="406">
        <f t="shared" si="369"/>
        <v>0</v>
      </c>
      <c r="KM73" s="407"/>
      <c r="KN73" s="407"/>
      <c r="KO73" s="406">
        <f t="shared" si="370"/>
        <v>0</v>
      </c>
      <c r="KP73" s="407"/>
      <c r="KQ73" s="407"/>
      <c r="KR73" s="406">
        <f t="shared" si="371"/>
        <v>0</v>
      </c>
      <c r="KS73" s="407"/>
      <c r="KT73" s="407"/>
      <c r="KU73" s="406">
        <f t="shared" si="372"/>
        <v>0</v>
      </c>
      <c r="KV73" s="407"/>
      <c r="KW73" s="407"/>
      <c r="KX73" s="408">
        <f t="shared" si="373"/>
        <v>0</v>
      </c>
      <c r="KY73" s="409"/>
      <c r="KZ73" s="409"/>
      <c r="LA73" s="408">
        <f t="shared" si="374"/>
        <v>0</v>
      </c>
      <c r="LB73" s="409"/>
      <c r="LC73" s="409"/>
      <c r="LD73" s="408">
        <f t="shared" si="375"/>
        <v>0</v>
      </c>
      <c r="LE73" s="409"/>
      <c r="LF73" s="409"/>
      <c r="LG73" s="408">
        <f t="shared" si="376"/>
        <v>0</v>
      </c>
      <c r="LH73" s="409"/>
      <c r="LI73" s="409"/>
      <c r="LJ73" s="408">
        <f t="shared" si="105"/>
        <v>0</v>
      </c>
      <c r="LK73" s="409"/>
      <c r="LL73" s="409"/>
      <c r="LM73" s="408">
        <f t="shared" si="106"/>
        <v>0</v>
      </c>
      <c r="LN73" s="409"/>
      <c r="LO73" s="409"/>
      <c r="LP73" s="408">
        <f t="shared" si="107"/>
        <v>0</v>
      </c>
      <c r="LQ73" s="409"/>
      <c r="LR73" s="409"/>
      <c r="LS73" s="408">
        <f t="shared" si="108"/>
        <v>0</v>
      </c>
      <c r="LT73" s="409"/>
      <c r="LU73" s="409"/>
      <c r="LV73" s="408">
        <f t="shared" si="109"/>
        <v>0</v>
      </c>
      <c r="LW73" s="409"/>
      <c r="LX73" s="409"/>
      <c r="LY73" s="408">
        <f t="shared" si="110"/>
        <v>0</v>
      </c>
      <c r="LZ73" s="409"/>
      <c r="MA73" s="409"/>
      <c r="MB73" s="408">
        <f t="shared" si="111"/>
        <v>0</v>
      </c>
      <c r="MC73" s="409"/>
      <c r="MD73" s="409"/>
      <c r="ME73" s="408">
        <f t="shared" si="112"/>
        <v>0</v>
      </c>
      <c r="MF73" s="409"/>
      <c r="MG73" s="409"/>
      <c r="MH73" s="408">
        <f t="shared" si="113"/>
        <v>0</v>
      </c>
      <c r="MI73" s="409"/>
      <c r="MJ73" s="409"/>
      <c r="MK73" s="408">
        <f t="shared" si="114"/>
        <v>0</v>
      </c>
      <c r="ML73" s="409"/>
      <c r="MM73" s="409"/>
      <c r="MN73" s="408">
        <f t="shared" si="115"/>
        <v>0</v>
      </c>
      <c r="MO73" s="409"/>
      <c r="MP73" s="409"/>
      <c r="MQ73" s="408">
        <f t="shared" si="116"/>
        <v>0</v>
      </c>
      <c r="MR73" s="409"/>
      <c r="MS73" s="409"/>
      <c r="MT73" s="408">
        <f t="shared" si="117"/>
        <v>0</v>
      </c>
      <c r="MU73" s="409"/>
      <c r="MV73" s="409"/>
      <c r="MW73" s="408">
        <f t="shared" si="118"/>
        <v>0</v>
      </c>
      <c r="MX73" s="409"/>
      <c r="MY73" s="409"/>
      <c r="MZ73" s="408">
        <f t="shared" si="119"/>
        <v>0</v>
      </c>
      <c r="NA73" s="409"/>
      <c r="NB73" s="409"/>
      <c r="NC73" s="408">
        <f t="shared" si="120"/>
        <v>0</v>
      </c>
      <c r="ND73" s="409"/>
      <c r="NE73" s="409"/>
      <c r="NF73" s="408">
        <f t="shared" si="121"/>
        <v>0</v>
      </c>
      <c r="NG73" s="409"/>
      <c r="NH73" s="409"/>
      <c r="NI73" s="408">
        <f t="shared" si="122"/>
        <v>0</v>
      </c>
      <c r="NJ73" s="409"/>
      <c r="NK73" s="409"/>
      <c r="NL73" s="410">
        <f t="shared" si="123"/>
        <v>0</v>
      </c>
      <c r="NM73" s="409"/>
      <c r="NN73" s="409"/>
      <c r="NO73" s="408">
        <f t="shared" si="124"/>
        <v>0</v>
      </c>
      <c r="NP73" s="409"/>
      <c r="NQ73" s="409"/>
      <c r="NR73" s="408">
        <f t="shared" si="125"/>
        <v>0</v>
      </c>
      <c r="NS73" s="409"/>
      <c r="NT73" s="409"/>
      <c r="NU73" s="408">
        <f t="shared" si="126"/>
        <v>0</v>
      </c>
      <c r="NV73" s="409"/>
      <c r="NW73" s="409"/>
      <c r="NX73" s="408">
        <f t="shared" si="127"/>
        <v>0</v>
      </c>
      <c r="NY73" s="409"/>
      <c r="NZ73" s="409"/>
      <c r="OA73" s="408">
        <f t="shared" si="128"/>
        <v>0</v>
      </c>
      <c r="OB73" s="409"/>
      <c r="OC73" s="409"/>
      <c r="OD73" s="408">
        <f t="shared" si="129"/>
        <v>0</v>
      </c>
      <c r="OE73" s="409"/>
      <c r="OF73" s="409"/>
      <c r="OG73" s="408">
        <f t="shared" si="130"/>
        <v>0</v>
      </c>
      <c r="OH73" s="409"/>
      <c r="OI73" s="409"/>
      <c r="OJ73" s="408">
        <f t="shared" si="131"/>
        <v>0</v>
      </c>
      <c r="OK73" s="409"/>
      <c r="OL73" s="409"/>
      <c r="OM73" s="408">
        <f t="shared" si="132"/>
        <v>0</v>
      </c>
      <c r="ON73" s="409"/>
      <c r="OO73" s="409"/>
      <c r="OP73" s="408">
        <f t="shared" si="133"/>
        <v>0</v>
      </c>
      <c r="OQ73" s="409"/>
      <c r="OR73" s="409"/>
      <c r="OS73" s="408">
        <f t="shared" si="134"/>
        <v>0</v>
      </c>
      <c r="OT73" s="409"/>
      <c r="OU73" s="409"/>
      <c r="OV73" s="408">
        <f t="shared" ref="OV73:OV108" si="397">OS73+OT73-OU73</f>
        <v>0</v>
      </c>
      <c r="OW73" s="409"/>
      <c r="OX73" s="409"/>
      <c r="OY73" s="408">
        <f t="shared" ref="OY73:OY108" si="398">+OV73+OW73-OX73</f>
        <v>0</v>
      </c>
      <c r="OZ73" s="409"/>
      <c r="PA73" s="409"/>
      <c r="PB73" s="408">
        <f t="shared" si="389"/>
        <v>0</v>
      </c>
      <c r="PC73" s="409"/>
      <c r="PD73" s="409"/>
      <c r="PE73" s="408">
        <f t="shared" si="390"/>
        <v>0</v>
      </c>
      <c r="PF73" s="409"/>
      <c r="PG73" s="409"/>
      <c r="PH73" s="408">
        <f t="shared" si="391"/>
        <v>0</v>
      </c>
      <c r="PI73" s="409"/>
      <c r="PJ73" s="409"/>
      <c r="PK73" s="408">
        <f t="shared" si="392"/>
        <v>0</v>
      </c>
      <c r="PL73" s="409"/>
      <c r="PM73" s="409"/>
      <c r="PN73" s="408">
        <f t="shared" si="393"/>
        <v>0</v>
      </c>
      <c r="PO73" s="409"/>
      <c r="PP73" s="409"/>
      <c r="PQ73" s="408">
        <f t="shared" si="394"/>
        <v>0</v>
      </c>
      <c r="PR73" s="409"/>
      <c r="PS73" s="409"/>
      <c r="PT73" s="408">
        <f t="shared" si="395"/>
        <v>0</v>
      </c>
      <c r="PU73" s="409"/>
      <c r="PV73" s="409"/>
      <c r="PW73" s="408">
        <f t="shared" si="396"/>
        <v>0</v>
      </c>
      <c r="PX73" s="409"/>
      <c r="PY73" s="409"/>
      <c r="PZ73" s="408">
        <f t="shared" si="377"/>
        <v>0</v>
      </c>
      <c r="QA73" s="409"/>
      <c r="QB73" s="409"/>
      <c r="QC73" s="408">
        <f t="shared" si="378"/>
        <v>0</v>
      </c>
      <c r="QD73" s="409"/>
      <c r="QE73" s="409"/>
      <c r="QF73" s="408">
        <f t="shared" si="379"/>
        <v>0</v>
      </c>
      <c r="QG73" s="409"/>
      <c r="QH73" s="409"/>
      <c r="QI73" s="408">
        <f t="shared" si="380"/>
        <v>0</v>
      </c>
      <c r="QJ73" s="411">
        <f t="shared" si="381"/>
        <v>0</v>
      </c>
      <c r="QK73" s="412">
        <f t="shared" si="382"/>
        <v>0</v>
      </c>
      <c r="QL73" s="402"/>
      <c r="QM73" s="411">
        <f t="shared" si="383"/>
        <v>0</v>
      </c>
      <c r="QN73" s="412">
        <f t="shared" si="384"/>
        <v>0</v>
      </c>
      <c r="QO73" s="391"/>
      <c r="QP73" s="411">
        <f t="shared" si="385"/>
        <v>0</v>
      </c>
      <c r="QQ73" s="412">
        <f t="shared" si="386"/>
        <v>0</v>
      </c>
      <c r="QR73" s="391"/>
      <c r="QS73" s="411">
        <f t="shared" si="387"/>
        <v>0</v>
      </c>
      <c r="QT73" s="412">
        <f t="shared" si="388"/>
        <v>0</v>
      </c>
    </row>
    <row r="74" spans="1:505" s="385" customFormat="1" hidden="1" x14ac:dyDescent="0.25">
      <c r="A74" s="403">
        <v>69</v>
      </c>
      <c r="B74" s="404" t="s">
        <v>509</v>
      </c>
      <c r="C74" s="431" t="s">
        <v>115</v>
      </c>
      <c r="D74" s="406">
        <v>6</v>
      </c>
      <c r="E74" s="407"/>
      <c r="F74" s="407"/>
      <c r="G74" s="406">
        <f t="shared" si="321"/>
        <v>6</v>
      </c>
      <c r="H74" s="407"/>
      <c r="I74" s="407"/>
      <c r="J74" s="406">
        <f t="shared" si="322"/>
        <v>6</v>
      </c>
      <c r="K74" s="407"/>
      <c r="L74" s="407"/>
      <c r="M74" s="406">
        <f t="shared" si="363"/>
        <v>6</v>
      </c>
      <c r="N74" s="407"/>
      <c r="O74" s="407"/>
      <c r="P74" s="406">
        <f t="shared" si="324"/>
        <v>6</v>
      </c>
      <c r="Q74" s="407"/>
      <c r="R74" s="407"/>
      <c r="S74" s="406">
        <f t="shared" si="325"/>
        <v>6</v>
      </c>
      <c r="T74" s="407"/>
      <c r="U74" s="407"/>
      <c r="V74" s="406">
        <f t="shared" si="326"/>
        <v>6</v>
      </c>
      <c r="W74" s="407"/>
      <c r="X74" s="407"/>
      <c r="Y74" s="406">
        <f t="shared" si="327"/>
        <v>6</v>
      </c>
      <c r="Z74" s="407"/>
      <c r="AA74" s="407"/>
      <c r="AB74" s="406">
        <f t="shared" si="328"/>
        <v>6</v>
      </c>
      <c r="AC74" s="407"/>
      <c r="AD74" s="407"/>
      <c r="AE74" s="406">
        <f t="shared" si="329"/>
        <v>6</v>
      </c>
      <c r="AF74" s="407"/>
      <c r="AG74" s="407"/>
      <c r="AH74" s="406">
        <f t="shared" si="330"/>
        <v>6</v>
      </c>
      <c r="AI74" s="407"/>
      <c r="AJ74" s="407"/>
      <c r="AK74" s="406">
        <f t="shared" si="331"/>
        <v>6</v>
      </c>
      <c r="AL74" s="407"/>
      <c r="AM74" s="407"/>
      <c r="AN74" s="406">
        <f t="shared" si="332"/>
        <v>6</v>
      </c>
      <c r="AO74" s="407"/>
      <c r="AP74" s="407"/>
      <c r="AQ74" s="406">
        <f t="shared" si="333"/>
        <v>6</v>
      </c>
      <c r="AR74" s="407"/>
      <c r="AS74" s="407">
        <v>6</v>
      </c>
      <c r="AT74" s="406">
        <f t="shared" si="334"/>
        <v>0</v>
      </c>
      <c r="AU74" s="407"/>
      <c r="AV74" s="407"/>
      <c r="AW74" s="406">
        <f t="shared" si="335"/>
        <v>0</v>
      </c>
      <c r="AX74" s="407"/>
      <c r="AY74" s="407"/>
      <c r="AZ74" s="406">
        <f t="shared" si="336"/>
        <v>0</v>
      </c>
      <c r="BA74" s="407"/>
      <c r="BB74" s="407"/>
      <c r="BC74" s="406">
        <f t="shared" si="337"/>
        <v>0</v>
      </c>
      <c r="BD74" s="407"/>
      <c r="BE74" s="407"/>
      <c r="BF74" s="406">
        <f t="shared" si="338"/>
        <v>0</v>
      </c>
      <c r="BG74" s="407"/>
      <c r="BH74" s="407"/>
      <c r="BI74" s="406">
        <f t="shared" si="339"/>
        <v>0</v>
      </c>
      <c r="BJ74" s="407"/>
      <c r="BK74" s="407"/>
      <c r="BL74" s="406">
        <f t="shared" si="340"/>
        <v>0</v>
      </c>
      <c r="BM74" s="407"/>
      <c r="BN74" s="407"/>
      <c r="BO74" s="406">
        <f t="shared" si="341"/>
        <v>0</v>
      </c>
      <c r="BP74" s="407"/>
      <c r="BQ74" s="407"/>
      <c r="BR74" s="406">
        <f t="shared" si="342"/>
        <v>0</v>
      </c>
      <c r="BS74" s="407"/>
      <c r="BT74" s="407"/>
      <c r="BU74" s="406">
        <f t="shared" si="343"/>
        <v>0</v>
      </c>
      <c r="BV74" s="407"/>
      <c r="BW74" s="407"/>
      <c r="BX74" s="406">
        <f t="shared" si="344"/>
        <v>0</v>
      </c>
      <c r="BY74" s="407"/>
      <c r="BZ74" s="407"/>
      <c r="CA74" s="406">
        <f t="shared" si="345"/>
        <v>0</v>
      </c>
      <c r="CB74" s="407"/>
      <c r="CC74" s="407"/>
      <c r="CD74" s="406">
        <f t="shared" si="346"/>
        <v>0</v>
      </c>
      <c r="CE74" s="407"/>
      <c r="CF74" s="407"/>
      <c r="CG74" s="406">
        <f t="shared" si="347"/>
        <v>0</v>
      </c>
      <c r="CH74" s="407"/>
      <c r="CI74" s="407"/>
      <c r="CJ74" s="406">
        <f t="shared" si="348"/>
        <v>0</v>
      </c>
      <c r="CK74" s="407"/>
      <c r="CL74" s="407"/>
      <c r="CM74" s="406">
        <f t="shared" si="349"/>
        <v>0</v>
      </c>
      <c r="CN74" s="407"/>
      <c r="CO74" s="407"/>
      <c r="CP74" s="406">
        <f t="shared" si="350"/>
        <v>0</v>
      </c>
      <c r="CQ74" s="407"/>
      <c r="CR74" s="407"/>
      <c r="CS74" s="406">
        <f t="shared" si="351"/>
        <v>0</v>
      </c>
      <c r="CT74" s="407"/>
      <c r="CU74" s="407"/>
      <c r="CV74" s="406">
        <f t="shared" si="352"/>
        <v>0</v>
      </c>
      <c r="CW74" s="407"/>
      <c r="CX74" s="407"/>
      <c r="CY74" s="406">
        <f t="shared" si="353"/>
        <v>0</v>
      </c>
      <c r="CZ74" s="407"/>
      <c r="DA74" s="407"/>
      <c r="DB74" s="406">
        <f t="shared" si="354"/>
        <v>0</v>
      </c>
      <c r="DC74" s="407"/>
      <c r="DD74" s="407"/>
      <c r="DE74" s="406">
        <f t="shared" si="355"/>
        <v>0</v>
      </c>
      <c r="DF74" s="407"/>
      <c r="DG74" s="407"/>
      <c r="DH74" s="406">
        <f t="shared" si="356"/>
        <v>0</v>
      </c>
      <c r="DI74" s="407"/>
      <c r="DJ74" s="407"/>
      <c r="DK74" s="406">
        <f t="shared" si="357"/>
        <v>0</v>
      </c>
      <c r="DL74" s="407"/>
      <c r="DM74" s="407"/>
      <c r="DN74" s="406">
        <f t="shared" si="358"/>
        <v>0</v>
      </c>
      <c r="DO74" s="407"/>
      <c r="DP74" s="407"/>
      <c r="DQ74" s="406">
        <f t="shared" si="359"/>
        <v>0</v>
      </c>
      <c r="DR74" s="407"/>
      <c r="DS74" s="407"/>
      <c r="DT74" s="406">
        <f t="shared" si="360"/>
        <v>0</v>
      </c>
      <c r="DU74" s="407"/>
      <c r="DV74" s="407"/>
      <c r="DW74" s="406">
        <f t="shared" si="361"/>
        <v>0</v>
      </c>
      <c r="DX74" s="407"/>
      <c r="DY74" s="407"/>
      <c r="DZ74" s="406">
        <f t="shared" si="362"/>
        <v>0</v>
      </c>
      <c r="EA74" s="407"/>
      <c r="EB74" s="407"/>
      <c r="EC74" s="406">
        <f t="shared" si="290"/>
        <v>0</v>
      </c>
      <c r="ED74" s="407"/>
      <c r="EE74" s="407"/>
      <c r="EF74" s="406">
        <f t="shared" si="291"/>
        <v>0</v>
      </c>
      <c r="EG74" s="407"/>
      <c r="EH74" s="407"/>
      <c r="EI74" s="406">
        <f t="shared" si="292"/>
        <v>0</v>
      </c>
      <c r="EJ74" s="407"/>
      <c r="EK74" s="407"/>
      <c r="EL74" s="406">
        <f t="shared" si="293"/>
        <v>0</v>
      </c>
      <c r="EM74" s="407"/>
      <c r="EN74" s="407"/>
      <c r="EO74" s="406">
        <f t="shared" si="294"/>
        <v>0</v>
      </c>
      <c r="EP74" s="407"/>
      <c r="EQ74" s="407"/>
      <c r="ER74" s="406">
        <f t="shared" si="295"/>
        <v>0</v>
      </c>
      <c r="ES74" s="407"/>
      <c r="ET74" s="407"/>
      <c r="EU74" s="406">
        <f t="shared" si="296"/>
        <v>0</v>
      </c>
      <c r="EV74" s="407"/>
      <c r="EW74" s="407"/>
      <c r="EX74" s="406">
        <f t="shared" si="297"/>
        <v>0</v>
      </c>
      <c r="EY74" s="407"/>
      <c r="EZ74" s="407"/>
      <c r="FA74" s="406">
        <f t="shared" si="298"/>
        <v>0</v>
      </c>
      <c r="FB74" s="407"/>
      <c r="FC74" s="407"/>
      <c r="FD74" s="406">
        <f t="shared" si="299"/>
        <v>0</v>
      </c>
      <c r="FE74" s="407"/>
      <c r="FF74" s="407"/>
      <c r="FG74" s="406">
        <f t="shared" si="300"/>
        <v>0</v>
      </c>
      <c r="FH74" s="407"/>
      <c r="FI74" s="407"/>
      <c r="FJ74" s="406">
        <f t="shared" si="301"/>
        <v>0</v>
      </c>
      <c r="FK74" s="407"/>
      <c r="FL74" s="407"/>
      <c r="FM74" s="406">
        <f t="shared" si="302"/>
        <v>0</v>
      </c>
      <c r="FN74" s="407"/>
      <c r="FO74" s="407"/>
      <c r="FP74" s="406">
        <f t="shared" si="303"/>
        <v>0</v>
      </c>
      <c r="FQ74" s="407"/>
      <c r="FR74" s="407"/>
      <c r="FS74" s="406">
        <f t="shared" si="304"/>
        <v>0</v>
      </c>
      <c r="FT74" s="407"/>
      <c r="FU74" s="407"/>
      <c r="FV74" s="406">
        <f t="shared" si="305"/>
        <v>0</v>
      </c>
      <c r="FW74" s="407"/>
      <c r="FX74" s="407"/>
      <c r="FY74" s="406">
        <f t="shared" si="306"/>
        <v>0</v>
      </c>
      <c r="FZ74" s="407"/>
      <c r="GA74" s="407"/>
      <c r="GB74" s="406">
        <f t="shared" si="307"/>
        <v>0</v>
      </c>
      <c r="GC74" s="407"/>
      <c r="GD74" s="407"/>
      <c r="GE74" s="406">
        <f t="shared" si="308"/>
        <v>0</v>
      </c>
      <c r="GF74" s="407"/>
      <c r="GG74" s="407"/>
      <c r="GH74" s="406">
        <f t="shared" si="309"/>
        <v>0</v>
      </c>
      <c r="GI74" s="407"/>
      <c r="GJ74" s="407"/>
      <c r="GK74" s="406">
        <f t="shared" si="310"/>
        <v>0</v>
      </c>
      <c r="GL74" s="407"/>
      <c r="GM74" s="407"/>
      <c r="GN74" s="406">
        <f t="shared" si="311"/>
        <v>0</v>
      </c>
      <c r="GO74" s="407"/>
      <c r="GP74" s="407"/>
      <c r="GQ74" s="406">
        <f t="shared" si="312"/>
        <v>0</v>
      </c>
      <c r="GR74" s="407"/>
      <c r="GS74" s="407"/>
      <c r="GT74" s="406">
        <f t="shared" si="313"/>
        <v>0</v>
      </c>
      <c r="GU74" s="407"/>
      <c r="GV74" s="407"/>
      <c r="GW74" s="406">
        <f t="shared" si="314"/>
        <v>0</v>
      </c>
      <c r="GX74" s="407"/>
      <c r="GY74" s="407"/>
      <c r="GZ74" s="406">
        <f t="shared" si="315"/>
        <v>0</v>
      </c>
      <c r="HA74" s="407"/>
      <c r="HB74" s="407"/>
      <c r="HC74" s="406">
        <f t="shared" si="316"/>
        <v>0</v>
      </c>
      <c r="HD74" s="407"/>
      <c r="HE74" s="407"/>
      <c r="HF74" s="406">
        <f t="shared" si="317"/>
        <v>0</v>
      </c>
      <c r="HG74" s="407"/>
      <c r="HH74" s="407"/>
      <c r="HI74" s="406">
        <f t="shared" si="318"/>
        <v>0</v>
      </c>
      <c r="HJ74" s="407"/>
      <c r="HK74" s="407"/>
      <c r="HL74" s="406">
        <f t="shared" si="319"/>
        <v>0</v>
      </c>
      <c r="HM74" s="407"/>
      <c r="HN74" s="407"/>
      <c r="HO74" s="406">
        <f t="shared" si="220"/>
        <v>0</v>
      </c>
      <c r="HP74" s="407"/>
      <c r="HQ74" s="407"/>
      <c r="HR74" s="406">
        <f t="shared" si="221"/>
        <v>0</v>
      </c>
      <c r="HS74" s="407"/>
      <c r="HT74" s="407"/>
      <c r="HU74" s="406">
        <f t="shared" si="222"/>
        <v>0</v>
      </c>
      <c r="HV74" s="407"/>
      <c r="HW74" s="407"/>
      <c r="HX74" s="406">
        <f t="shared" si="223"/>
        <v>0</v>
      </c>
      <c r="HY74" s="407"/>
      <c r="HZ74" s="407"/>
      <c r="IA74" s="406">
        <f t="shared" si="224"/>
        <v>0</v>
      </c>
      <c r="IB74" s="407"/>
      <c r="IC74" s="407"/>
      <c r="ID74" s="406">
        <f t="shared" si="225"/>
        <v>0</v>
      </c>
      <c r="IE74" s="407"/>
      <c r="IF74" s="407"/>
      <c r="IG74" s="406">
        <f t="shared" si="226"/>
        <v>0</v>
      </c>
      <c r="IH74" s="407"/>
      <c r="II74" s="407"/>
      <c r="IJ74" s="406">
        <f t="shared" si="227"/>
        <v>0</v>
      </c>
      <c r="IK74" s="407"/>
      <c r="IL74" s="407"/>
      <c r="IM74" s="406">
        <f t="shared" si="228"/>
        <v>0</v>
      </c>
      <c r="IN74" s="407"/>
      <c r="IO74" s="407"/>
      <c r="IP74" s="406">
        <f t="shared" si="229"/>
        <v>0</v>
      </c>
      <c r="IQ74" s="407"/>
      <c r="IR74" s="407"/>
      <c r="IS74" s="406">
        <f t="shared" si="230"/>
        <v>0</v>
      </c>
      <c r="IT74" s="407"/>
      <c r="IU74" s="407"/>
      <c r="IV74" s="406">
        <f t="shared" si="231"/>
        <v>0</v>
      </c>
      <c r="IW74" s="407"/>
      <c r="IX74" s="407"/>
      <c r="IY74" s="406">
        <f t="shared" si="232"/>
        <v>0</v>
      </c>
      <c r="IZ74" s="407"/>
      <c r="JA74" s="407"/>
      <c r="JB74" s="406">
        <f t="shared" si="233"/>
        <v>0</v>
      </c>
      <c r="JC74" s="407"/>
      <c r="JD74" s="407"/>
      <c r="JE74" s="406">
        <f t="shared" si="234"/>
        <v>0</v>
      </c>
      <c r="JF74" s="407"/>
      <c r="JG74" s="407"/>
      <c r="JH74" s="406">
        <f t="shared" si="235"/>
        <v>0</v>
      </c>
      <c r="JI74" s="407"/>
      <c r="JJ74" s="407"/>
      <c r="JK74" s="406">
        <f t="shared" si="236"/>
        <v>0</v>
      </c>
      <c r="JL74" s="407"/>
      <c r="JM74" s="407"/>
      <c r="JN74" s="406">
        <f t="shared" si="237"/>
        <v>0</v>
      </c>
      <c r="JO74" s="407"/>
      <c r="JP74" s="407"/>
      <c r="JQ74" s="406">
        <f t="shared" si="238"/>
        <v>0</v>
      </c>
      <c r="JR74" s="407"/>
      <c r="JS74" s="407"/>
      <c r="JT74" s="406">
        <f t="shared" si="239"/>
        <v>0</v>
      </c>
      <c r="JU74" s="407"/>
      <c r="JV74" s="407"/>
      <c r="JW74" s="406">
        <f t="shared" si="364"/>
        <v>0</v>
      </c>
      <c r="JX74" s="407"/>
      <c r="JY74" s="407"/>
      <c r="JZ74" s="406">
        <f t="shared" si="365"/>
        <v>0</v>
      </c>
      <c r="KA74" s="407"/>
      <c r="KB74" s="407"/>
      <c r="KC74" s="406">
        <f t="shared" si="366"/>
        <v>0</v>
      </c>
      <c r="KD74" s="407"/>
      <c r="KE74" s="407"/>
      <c r="KF74" s="406">
        <f t="shared" si="367"/>
        <v>0</v>
      </c>
      <c r="KG74" s="407"/>
      <c r="KH74" s="407"/>
      <c r="KI74" s="406">
        <f t="shared" si="368"/>
        <v>0</v>
      </c>
      <c r="KJ74" s="407"/>
      <c r="KK74" s="407"/>
      <c r="KL74" s="406">
        <f t="shared" si="369"/>
        <v>0</v>
      </c>
      <c r="KM74" s="407"/>
      <c r="KN74" s="407"/>
      <c r="KO74" s="406">
        <f t="shared" si="370"/>
        <v>0</v>
      </c>
      <c r="KP74" s="407"/>
      <c r="KQ74" s="407"/>
      <c r="KR74" s="406">
        <f t="shared" si="371"/>
        <v>0</v>
      </c>
      <c r="KS74" s="407"/>
      <c r="KT74" s="407"/>
      <c r="KU74" s="406">
        <f t="shared" si="372"/>
        <v>0</v>
      </c>
      <c r="KV74" s="407"/>
      <c r="KW74" s="407"/>
      <c r="KX74" s="408">
        <f t="shared" si="373"/>
        <v>0</v>
      </c>
      <c r="KY74" s="409"/>
      <c r="KZ74" s="409"/>
      <c r="LA74" s="408">
        <f t="shared" si="374"/>
        <v>0</v>
      </c>
      <c r="LB74" s="409"/>
      <c r="LC74" s="409"/>
      <c r="LD74" s="408">
        <f t="shared" si="375"/>
        <v>0</v>
      </c>
      <c r="LE74" s="409"/>
      <c r="LF74" s="409"/>
      <c r="LG74" s="408">
        <f t="shared" si="376"/>
        <v>0</v>
      </c>
      <c r="LH74" s="409"/>
      <c r="LI74" s="409"/>
      <c r="LJ74" s="408">
        <f t="shared" si="105"/>
        <v>0</v>
      </c>
      <c r="LK74" s="409"/>
      <c r="LL74" s="409"/>
      <c r="LM74" s="408">
        <f t="shared" si="106"/>
        <v>0</v>
      </c>
      <c r="LN74" s="409"/>
      <c r="LO74" s="409"/>
      <c r="LP74" s="408">
        <f t="shared" si="107"/>
        <v>0</v>
      </c>
      <c r="LQ74" s="409"/>
      <c r="LR74" s="409"/>
      <c r="LS74" s="408">
        <f t="shared" si="108"/>
        <v>0</v>
      </c>
      <c r="LT74" s="409"/>
      <c r="LU74" s="409"/>
      <c r="LV74" s="408">
        <f t="shared" si="109"/>
        <v>0</v>
      </c>
      <c r="LW74" s="409"/>
      <c r="LX74" s="409"/>
      <c r="LY74" s="408">
        <f t="shared" si="110"/>
        <v>0</v>
      </c>
      <c r="LZ74" s="409"/>
      <c r="MA74" s="409"/>
      <c r="MB74" s="408">
        <f t="shared" si="111"/>
        <v>0</v>
      </c>
      <c r="MC74" s="409"/>
      <c r="MD74" s="409"/>
      <c r="ME74" s="408">
        <f t="shared" si="112"/>
        <v>0</v>
      </c>
      <c r="MF74" s="409"/>
      <c r="MG74" s="409"/>
      <c r="MH74" s="408">
        <f t="shared" si="113"/>
        <v>0</v>
      </c>
      <c r="MI74" s="409"/>
      <c r="MJ74" s="409"/>
      <c r="MK74" s="408">
        <f t="shared" si="114"/>
        <v>0</v>
      </c>
      <c r="ML74" s="409"/>
      <c r="MM74" s="409"/>
      <c r="MN74" s="408">
        <f t="shared" si="115"/>
        <v>0</v>
      </c>
      <c r="MO74" s="409"/>
      <c r="MP74" s="409"/>
      <c r="MQ74" s="408">
        <f t="shared" si="116"/>
        <v>0</v>
      </c>
      <c r="MR74" s="409"/>
      <c r="MS74" s="409"/>
      <c r="MT74" s="408">
        <f t="shared" si="117"/>
        <v>0</v>
      </c>
      <c r="MU74" s="409"/>
      <c r="MV74" s="409"/>
      <c r="MW74" s="408">
        <f t="shared" si="118"/>
        <v>0</v>
      </c>
      <c r="MX74" s="409"/>
      <c r="MY74" s="409"/>
      <c r="MZ74" s="408">
        <f t="shared" si="119"/>
        <v>0</v>
      </c>
      <c r="NA74" s="409"/>
      <c r="NB74" s="409"/>
      <c r="NC74" s="408">
        <f t="shared" si="120"/>
        <v>0</v>
      </c>
      <c r="ND74" s="409"/>
      <c r="NE74" s="409"/>
      <c r="NF74" s="408">
        <f t="shared" si="121"/>
        <v>0</v>
      </c>
      <c r="NG74" s="409"/>
      <c r="NH74" s="409"/>
      <c r="NI74" s="408">
        <f t="shared" si="122"/>
        <v>0</v>
      </c>
      <c r="NJ74" s="409"/>
      <c r="NK74" s="409"/>
      <c r="NL74" s="410">
        <f t="shared" si="123"/>
        <v>0</v>
      </c>
      <c r="NM74" s="409"/>
      <c r="NN74" s="409"/>
      <c r="NO74" s="408">
        <f t="shared" si="124"/>
        <v>0</v>
      </c>
      <c r="NP74" s="409"/>
      <c r="NQ74" s="409"/>
      <c r="NR74" s="408">
        <f t="shared" si="125"/>
        <v>0</v>
      </c>
      <c r="NS74" s="409"/>
      <c r="NT74" s="409"/>
      <c r="NU74" s="408">
        <f t="shared" si="126"/>
        <v>0</v>
      </c>
      <c r="NV74" s="409"/>
      <c r="NW74" s="409"/>
      <c r="NX74" s="408">
        <f t="shared" si="127"/>
        <v>0</v>
      </c>
      <c r="NY74" s="409"/>
      <c r="NZ74" s="409"/>
      <c r="OA74" s="408">
        <f t="shared" si="128"/>
        <v>0</v>
      </c>
      <c r="OB74" s="409"/>
      <c r="OC74" s="409"/>
      <c r="OD74" s="408">
        <f t="shared" si="129"/>
        <v>0</v>
      </c>
      <c r="OE74" s="409"/>
      <c r="OF74" s="409"/>
      <c r="OG74" s="408">
        <f t="shared" si="130"/>
        <v>0</v>
      </c>
      <c r="OH74" s="409"/>
      <c r="OI74" s="409"/>
      <c r="OJ74" s="408">
        <f t="shared" si="131"/>
        <v>0</v>
      </c>
      <c r="OK74" s="409"/>
      <c r="OL74" s="409"/>
      <c r="OM74" s="408">
        <f t="shared" si="132"/>
        <v>0</v>
      </c>
      <c r="ON74" s="409"/>
      <c r="OO74" s="409"/>
      <c r="OP74" s="408">
        <f t="shared" si="133"/>
        <v>0</v>
      </c>
      <c r="OQ74" s="409"/>
      <c r="OR74" s="409"/>
      <c r="OS74" s="408">
        <f t="shared" si="134"/>
        <v>0</v>
      </c>
      <c r="OT74" s="409"/>
      <c r="OU74" s="409"/>
      <c r="OV74" s="408">
        <f t="shared" si="397"/>
        <v>0</v>
      </c>
      <c r="OW74" s="409"/>
      <c r="OX74" s="409"/>
      <c r="OY74" s="408">
        <f t="shared" si="398"/>
        <v>0</v>
      </c>
      <c r="OZ74" s="409"/>
      <c r="PA74" s="409"/>
      <c r="PB74" s="408">
        <f t="shared" si="389"/>
        <v>0</v>
      </c>
      <c r="PC74" s="409"/>
      <c r="PD74" s="409"/>
      <c r="PE74" s="408">
        <f t="shared" si="390"/>
        <v>0</v>
      </c>
      <c r="PF74" s="409"/>
      <c r="PG74" s="409"/>
      <c r="PH74" s="408">
        <f t="shared" si="391"/>
        <v>0</v>
      </c>
      <c r="PI74" s="409"/>
      <c r="PJ74" s="409"/>
      <c r="PK74" s="408">
        <f t="shared" si="392"/>
        <v>0</v>
      </c>
      <c r="PL74" s="409"/>
      <c r="PM74" s="409"/>
      <c r="PN74" s="408">
        <f t="shared" si="393"/>
        <v>0</v>
      </c>
      <c r="PO74" s="409"/>
      <c r="PP74" s="409"/>
      <c r="PQ74" s="408">
        <f t="shared" si="394"/>
        <v>0</v>
      </c>
      <c r="PR74" s="409"/>
      <c r="PS74" s="409"/>
      <c r="PT74" s="408">
        <f t="shared" si="395"/>
        <v>0</v>
      </c>
      <c r="PU74" s="409"/>
      <c r="PV74" s="409"/>
      <c r="PW74" s="408">
        <f t="shared" si="396"/>
        <v>0</v>
      </c>
      <c r="PX74" s="409"/>
      <c r="PY74" s="409"/>
      <c r="PZ74" s="408">
        <f t="shared" si="377"/>
        <v>0</v>
      </c>
      <c r="QA74" s="409"/>
      <c r="QB74" s="409"/>
      <c r="QC74" s="408">
        <f t="shared" si="378"/>
        <v>0</v>
      </c>
      <c r="QD74" s="409"/>
      <c r="QE74" s="409"/>
      <c r="QF74" s="408">
        <f t="shared" si="379"/>
        <v>0</v>
      </c>
      <c r="QG74" s="409"/>
      <c r="QH74" s="409"/>
      <c r="QI74" s="408">
        <f t="shared" si="380"/>
        <v>0</v>
      </c>
      <c r="QJ74" s="411">
        <f t="shared" si="381"/>
        <v>0</v>
      </c>
      <c r="QK74" s="412">
        <f t="shared" si="382"/>
        <v>0</v>
      </c>
      <c r="QL74" s="402"/>
      <c r="QM74" s="411">
        <f t="shared" si="383"/>
        <v>0</v>
      </c>
      <c r="QN74" s="412">
        <f t="shared" si="384"/>
        <v>0</v>
      </c>
      <c r="QO74" s="391"/>
      <c r="QP74" s="411">
        <f t="shared" si="385"/>
        <v>0</v>
      </c>
      <c r="QQ74" s="412">
        <f t="shared" si="386"/>
        <v>0</v>
      </c>
      <c r="QR74" s="391"/>
      <c r="QS74" s="411">
        <f t="shared" si="387"/>
        <v>0</v>
      </c>
      <c r="QT74" s="412">
        <f t="shared" si="388"/>
        <v>0</v>
      </c>
    </row>
    <row r="75" spans="1:505" s="385" customFormat="1" hidden="1" x14ac:dyDescent="0.25">
      <c r="A75" s="403">
        <v>70</v>
      </c>
      <c r="B75" s="404" t="s">
        <v>510</v>
      </c>
      <c r="C75" s="431" t="s">
        <v>111</v>
      </c>
      <c r="D75" s="406">
        <v>1</v>
      </c>
      <c r="E75" s="407"/>
      <c r="F75" s="407"/>
      <c r="G75" s="406">
        <f t="shared" si="321"/>
        <v>1</v>
      </c>
      <c r="H75" s="407"/>
      <c r="I75" s="407"/>
      <c r="J75" s="406">
        <f t="shared" si="322"/>
        <v>1</v>
      </c>
      <c r="K75" s="407"/>
      <c r="L75" s="407"/>
      <c r="M75" s="406">
        <f t="shared" si="363"/>
        <v>1</v>
      </c>
      <c r="N75" s="407"/>
      <c r="O75" s="407"/>
      <c r="P75" s="406">
        <f t="shared" si="324"/>
        <v>1</v>
      </c>
      <c r="Q75" s="407"/>
      <c r="R75" s="407"/>
      <c r="S75" s="406">
        <f t="shared" si="325"/>
        <v>1</v>
      </c>
      <c r="T75" s="407"/>
      <c r="U75" s="407"/>
      <c r="V75" s="406">
        <f t="shared" si="326"/>
        <v>1</v>
      </c>
      <c r="W75" s="407"/>
      <c r="X75" s="407"/>
      <c r="Y75" s="406">
        <f t="shared" si="327"/>
        <v>1</v>
      </c>
      <c r="Z75" s="407"/>
      <c r="AA75" s="407"/>
      <c r="AB75" s="406">
        <f t="shared" si="328"/>
        <v>1</v>
      </c>
      <c r="AC75" s="407"/>
      <c r="AD75" s="407"/>
      <c r="AE75" s="406">
        <f t="shared" si="329"/>
        <v>1</v>
      </c>
      <c r="AF75" s="407"/>
      <c r="AG75" s="407"/>
      <c r="AH75" s="406">
        <f t="shared" si="330"/>
        <v>1</v>
      </c>
      <c r="AI75" s="407"/>
      <c r="AJ75" s="407"/>
      <c r="AK75" s="406">
        <f t="shared" si="331"/>
        <v>1</v>
      </c>
      <c r="AL75" s="407"/>
      <c r="AM75" s="407"/>
      <c r="AN75" s="406">
        <f t="shared" si="332"/>
        <v>1</v>
      </c>
      <c r="AO75" s="407"/>
      <c r="AP75" s="407"/>
      <c r="AQ75" s="406">
        <f t="shared" si="333"/>
        <v>1</v>
      </c>
      <c r="AR75" s="407"/>
      <c r="AS75" s="407">
        <v>1</v>
      </c>
      <c r="AT75" s="406">
        <f t="shared" si="334"/>
        <v>0</v>
      </c>
      <c r="AU75" s="407"/>
      <c r="AV75" s="407"/>
      <c r="AW75" s="406">
        <f t="shared" si="335"/>
        <v>0</v>
      </c>
      <c r="AX75" s="407"/>
      <c r="AY75" s="407"/>
      <c r="AZ75" s="406">
        <f t="shared" si="336"/>
        <v>0</v>
      </c>
      <c r="BA75" s="407"/>
      <c r="BB75" s="407"/>
      <c r="BC75" s="406">
        <f t="shared" si="337"/>
        <v>0</v>
      </c>
      <c r="BD75" s="407"/>
      <c r="BE75" s="407"/>
      <c r="BF75" s="406">
        <f t="shared" si="338"/>
        <v>0</v>
      </c>
      <c r="BG75" s="407"/>
      <c r="BH75" s="407"/>
      <c r="BI75" s="406">
        <f t="shared" si="339"/>
        <v>0</v>
      </c>
      <c r="BJ75" s="407"/>
      <c r="BK75" s="407"/>
      <c r="BL75" s="406">
        <f t="shared" si="340"/>
        <v>0</v>
      </c>
      <c r="BM75" s="407"/>
      <c r="BN75" s="407"/>
      <c r="BO75" s="406">
        <f t="shared" si="341"/>
        <v>0</v>
      </c>
      <c r="BP75" s="407"/>
      <c r="BQ75" s="407"/>
      <c r="BR75" s="406">
        <f t="shared" si="342"/>
        <v>0</v>
      </c>
      <c r="BS75" s="407"/>
      <c r="BT75" s="407"/>
      <c r="BU75" s="406">
        <f t="shared" si="343"/>
        <v>0</v>
      </c>
      <c r="BV75" s="407"/>
      <c r="BW75" s="407"/>
      <c r="BX75" s="406">
        <f t="shared" si="344"/>
        <v>0</v>
      </c>
      <c r="BY75" s="407"/>
      <c r="BZ75" s="407"/>
      <c r="CA75" s="406">
        <f t="shared" si="345"/>
        <v>0</v>
      </c>
      <c r="CB75" s="407"/>
      <c r="CC75" s="407"/>
      <c r="CD75" s="406">
        <f t="shared" si="346"/>
        <v>0</v>
      </c>
      <c r="CE75" s="407"/>
      <c r="CF75" s="407"/>
      <c r="CG75" s="406">
        <f t="shared" si="347"/>
        <v>0</v>
      </c>
      <c r="CH75" s="407"/>
      <c r="CI75" s="407"/>
      <c r="CJ75" s="406">
        <f t="shared" si="348"/>
        <v>0</v>
      </c>
      <c r="CK75" s="407"/>
      <c r="CL75" s="407"/>
      <c r="CM75" s="406">
        <f t="shared" si="349"/>
        <v>0</v>
      </c>
      <c r="CN75" s="407"/>
      <c r="CO75" s="407"/>
      <c r="CP75" s="406">
        <f t="shared" si="350"/>
        <v>0</v>
      </c>
      <c r="CQ75" s="407"/>
      <c r="CR75" s="407"/>
      <c r="CS75" s="406">
        <f t="shared" si="351"/>
        <v>0</v>
      </c>
      <c r="CT75" s="407"/>
      <c r="CU75" s="407"/>
      <c r="CV75" s="406">
        <f t="shared" si="352"/>
        <v>0</v>
      </c>
      <c r="CW75" s="407"/>
      <c r="CX75" s="407"/>
      <c r="CY75" s="406">
        <f t="shared" si="353"/>
        <v>0</v>
      </c>
      <c r="CZ75" s="407"/>
      <c r="DA75" s="407"/>
      <c r="DB75" s="406">
        <f t="shared" si="354"/>
        <v>0</v>
      </c>
      <c r="DC75" s="407"/>
      <c r="DD75" s="407"/>
      <c r="DE75" s="406">
        <f t="shared" si="355"/>
        <v>0</v>
      </c>
      <c r="DF75" s="407"/>
      <c r="DG75" s="407"/>
      <c r="DH75" s="406">
        <f t="shared" si="356"/>
        <v>0</v>
      </c>
      <c r="DI75" s="407"/>
      <c r="DJ75" s="407"/>
      <c r="DK75" s="406">
        <f t="shared" si="357"/>
        <v>0</v>
      </c>
      <c r="DL75" s="407"/>
      <c r="DM75" s="407"/>
      <c r="DN75" s="406">
        <f t="shared" si="358"/>
        <v>0</v>
      </c>
      <c r="DO75" s="407"/>
      <c r="DP75" s="407"/>
      <c r="DQ75" s="406">
        <f t="shared" si="359"/>
        <v>0</v>
      </c>
      <c r="DR75" s="407"/>
      <c r="DS75" s="407"/>
      <c r="DT75" s="406">
        <f t="shared" si="360"/>
        <v>0</v>
      </c>
      <c r="DU75" s="407"/>
      <c r="DV75" s="407"/>
      <c r="DW75" s="406">
        <f t="shared" si="361"/>
        <v>0</v>
      </c>
      <c r="DX75" s="407"/>
      <c r="DY75" s="407"/>
      <c r="DZ75" s="406">
        <f t="shared" si="362"/>
        <v>0</v>
      </c>
      <c r="EA75" s="407"/>
      <c r="EB75" s="407"/>
      <c r="EC75" s="406">
        <f t="shared" si="290"/>
        <v>0</v>
      </c>
      <c r="ED75" s="407"/>
      <c r="EE75" s="407"/>
      <c r="EF75" s="406">
        <f t="shared" si="291"/>
        <v>0</v>
      </c>
      <c r="EG75" s="407"/>
      <c r="EH75" s="407"/>
      <c r="EI75" s="406">
        <f t="shared" si="292"/>
        <v>0</v>
      </c>
      <c r="EJ75" s="407"/>
      <c r="EK75" s="407"/>
      <c r="EL75" s="406">
        <f t="shared" si="293"/>
        <v>0</v>
      </c>
      <c r="EM75" s="407"/>
      <c r="EN75" s="407"/>
      <c r="EO75" s="406">
        <f t="shared" si="294"/>
        <v>0</v>
      </c>
      <c r="EP75" s="407"/>
      <c r="EQ75" s="407"/>
      <c r="ER75" s="406">
        <f t="shared" si="295"/>
        <v>0</v>
      </c>
      <c r="ES75" s="407"/>
      <c r="ET75" s="407"/>
      <c r="EU75" s="406">
        <f t="shared" si="296"/>
        <v>0</v>
      </c>
      <c r="EV75" s="407"/>
      <c r="EW75" s="407"/>
      <c r="EX75" s="406">
        <f t="shared" si="297"/>
        <v>0</v>
      </c>
      <c r="EY75" s="407"/>
      <c r="EZ75" s="407"/>
      <c r="FA75" s="406">
        <f t="shared" si="298"/>
        <v>0</v>
      </c>
      <c r="FB75" s="407"/>
      <c r="FC75" s="407"/>
      <c r="FD75" s="406">
        <f t="shared" si="299"/>
        <v>0</v>
      </c>
      <c r="FE75" s="407"/>
      <c r="FF75" s="407"/>
      <c r="FG75" s="406">
        <f t="shared" si="300"/>
        <v>0</v>
      </c>
      <c r="FH75" s="407"/>
      <c r="FI75" s="407"/>
      <c r="FJ75" s="406">
        <f t="shared" si="301"/>
        <v>0</v>
      </c>
      <c r="FK75" s="407"/>
      <c r="FL75" s="407"/>
      <c r="FM75" s="406">
        <f t="shared" si="302"/>
        <v>0</v>
      </c>
      <c r="FN75" s="407"/>
      <c r="FO75" s="407"/>
      <c r="FP75" s="406">
        <f t="shared" si="303"/>
        <v>0</v>
      </c>
      <c r="FQ75" s="407"/>
      <c r="FR75" s="407"/>
      <c r="FS75" s="406">
        <f t="shared" si="304"/>
        <v>0</v>
      </c>
      <c r="FT75" s="407"/>
      <c r="FU75" s="407"/>
      <c r="FV75" s="406">
        <f t="shared" si="305"/>
        <v>0</v>
      </c>
      <c r="FW75" s="407"/>
      <c r="FX75" s="407"/>
      <c r="FY75" s="406">
        <f t="shared" si="306"/>
        <v>0</v>
      </c>
      <c r="FZ75" s="407"/>
      <c r="GA75" s="407"/>
      <c r="GB75" s="406">
        <f t="shared" si="307"/>
        <v>0</v>
      </c>
      <c r="GC75" s="407"/>
      <c r="GD75" s="407"/>
      <c r="GE75" s="406">
        <f t="shared" si="308"/>
        <v>0</v>
      </c>
      <c r="GF75" s="407"/>
      <c r="GG75" s="407"/>
      <c r="GH75" s="406">
        <f t="shared" si="309"/>
        <v>0</v>
      </c>
      <c r="GI75" s="407"/>
      <c r="GJ75" s="407"/>
      <c r="GK75" s="406">
        <f t="shared" si="310"/>
        <v>0</v>
      </c>
      <c r="GL75" s="407"/>
      <c r="GM75" s="407"/>
      <c r="GN75" s="406">
        <f t="shared" si="311"/>
        <v>0</v>
      </c>
      <c r="GO75" s="407"/>
      <c r="GP75" s="407"/>
      <c r="GQ75" s="406">
        <f t="shared" si="312"/>
        <v>0</v>
      </c>
      <c r="GR75" s="407"/>
      <c r="GS75" s="407"/>
      <c r="GT75" s="406">
        <f t="shared" si="313"/>
        <v>0</v>
      </c>
      <c r="GU75" s="407"/>
      <c r="GV75" s="407"/>
      <c r="GW75" s="406">
        <f t="shared" si="314"/>
        <v>0</v>
      </c>
      <c r="GX75" s="407"/>
      <c r="GY75" s="407"/>
      <c r="GZ75" s="406">
        <f t="shared" si="315"/>
        <v>0</v>
      </c>
      <c r="HA75" s="407"/>
      <c r="HB75" s="407"/>
      <c r="HC75" s="406">
        <f t="shared" si="316"/>
        <v>0</v>
      </c>
      <c r="HD75" s="407"/>
      <c r="HE75" s="407"/>
      <c r="HF75" s="406">
        <f t="shared" si="317"/>
        <v>0</v>
      </c>
      <c r="HG75" s="407"/>
      <c r="HH75" s="407"/>
      <c r="HI75" s="406">
        <f t="shared" si="318"/>
        <v>0</v>
      </c>
      <c r="HJ75" s="407"/>
      <c r="HK75" s="407"/>
      <c r="HL75" s="406">
        <f t="shared" si="319"/>
        <v>0</v>
      </c>
      <c r="HM75" s="407"/>
      <c r="HN75" s="407"/>
      <c r="HO75" s="406">
        <f t="shared" si="220"/>
        <v>0</v>
      </c>
      <c r="HP75" s="407"/>
      <c r="HQ75" s="407"/>
      <c r="HR75" s="406">
        <f t="shared" si="221"/>
        <v>0</v>
      </c>
      <c r="HS75" s="407"/>
      <c r="HT75" s="407"/>
      <c r="HU75" s="406">
        <f t="shared" si="222"/>
        <v>0</v>
      </c>
      <c r="HV75" s="407"/>
      <c r="HW75" s="407"/>
      <c r="HX75" s="406">
        <f t="shared" si="223"/>
        <v>0</v>
      </c>
      <c r="HY75" s="407"/>
      <c r="HZ75" s="407"/>
      <c r="IA75" s="406">
        <f t="shared" si="224"/>
        <v>0</v>
      </c>
      <c r="IB75" s="407"/>
      <c r="IC75" s="407"/>
      <c r="ID75" s="406">
        <f t="shared" si="225"/>
        <v>0</v>
      </c>
      <c r="IE75" s="407"/>
      <c r="IF75" s="407"/>
      <c r="IG75" s="406">
        <f t="shared" si="226"/>
        <v>0</v>
      </c>
      <c r="IH75" s="407"/>
      <c r="II75" s="407"/>
      <c r="IJ75" s="406">
        <f t="shared" si="227"/>
        <v>0</v>
      </c>
      <c r="IK75" s="407"/>
      <c r="IL75" s="407"/>
      <c r="IM75" s="406">
        <f t="shared" si="228"/>
        <v>0</v>
      </c>
      <c r="IN75" s="407"/>
      <c r="IO75" s="407"/>
      <c r="IP75" s="406">
        <f t="shared" si="229"/>
        <v>0</v>
      </c>
      <c r="IQ75" s="407"/>
      <c r="IR75" s="407"/>
      <c r="IS75" s="406">
        <f t="shared" si="230"/>
        <v>0</v>
      </c>
      <c r="IT75" s="407"/>
      <c r="IU75" s="407"/>
      <c r="IV75" s="406">
        <f t="shared" si="231"/>
        <v>0</v>
      </c>
      <c r="IW75" s="407"/>
      <c r="IX75" s="407"/>
      <c r="IY75" s="406">
        <f t="shared" si="232"/>
        <v>0</v>
      </c>
      <c r="IZ75" s="407"/>
      <c r="JA75" s="407"/>
      <c r="JB75" s="406">
        <f t="shared" si="233"/>
        <v>0</v>
      </c>
      <c r="JC75" s="407"/>
      <c r="JD75" s="407"/>
      <c r="JE75" s="406">
        <f t="shared" si="234"/>
        <v>0</v>
      </c>
      <c r="JF75" s="407"/>
      <c r="JG75" s="407"/>
      <c r="JH75" s="406">
        <f t="shared" si="235"/>
        <v>0</v>
      </c>
      <c r="JI75" s="407"/>
      <c r="JJ75" s="407"/>
      <c r="JK75" s="406">
        <f t="shared" si="236"/>
        <v>0</v>
      </c>
      <c r="JL75" s="407"/>
      <c r="JM75" s="407"/>
      <c r="JN75" s="406">
        <f t="shared" si="237"/>
        <v>0</v>
      </c>
      <c r="JO75" s="407"/>
      <c r="JP75" s="407"/>
      <c r="JQ75" s="406">
        <f t="shared" si="238"/>
        <v>0</v>
      </c>
      <c r="JR75" s="407"/>
      <c r="JS75" s="407"/>
      <c r="JT75" s="406">
        <f t="shared" si="239"/>
        <v>0</v>
      </c>
      <c r="JU75" s="407"/>
      <c r="JV75" s="407"/>
      <c r="JW75" s="406">
        <f t="shared" si="364"/>
        <v>0</v>
      </c>
      <c r="JX75" s="407"/>
      <c r="JY75" s="407"/>
      <c r="JZ75" s="406">
        <f t="shared" si="365"/>
        <v>0</v>
      </c>
      <c r="KA75" s="407"/>
      <c r="KB75" s="407"/>
      <c r="KC75" s="406">
        <f t="shared" si="366"/>
        <v>0</v>
      </c>
      <c r="KD75" s="407"/>
      <c r="KE75" s="407"/>
      <c r="KF75" s="406">
        <f t="shared" si="367"/>
        <v>0</v>
      </c>
      <c r="KG75" s="407"/>
      <c r="KH75" s="407"/>
      <c r="KI75" s="406">
        <f t="shared" si="368"/>
        <v>0</v>
      </c>
      <c r="KJ75" s="407"/>
      <c r="KK75" s="407"/>
      <c r="KL75" s="406">
        <f t="shared" si="369"/>
        <v>0</v>
      </c>
      <c r="KM75" s="407"/>
      <c r="KN75" s="407"/>
      <c r="KO75" s="406">
        <f t="shared" si="370"/>
        <v>0</v>
      </c>
      <c r="KP75" s="407"/>
      <c r="KQ75" s="407"/>
      <c r="KR75" s="406">
        <f t="shared" si="371"/>
        <v>0</v>
      </c>
      <c r="KS75" s="407"/>
      <c r="KT75" s="407"/>
      <c r="KU75" s="406">
        <f t="shared" si="372"/>
        <v>0</v>
      </c>
      <c r="KV75" s="407"/>
      <c r="KW75" s="407"/>
      <c r="KX75" s="408">
        <f t="shared" si="373"/>
        <v>0</v>
      </c>
      <c r="KY75" s="409"/>
      <c r="KZ75" s="409"/>
      <c r="LA75" s="408">
        <f t="shared" si="374"/>
        <v>0</v>
      </c>
      <c r="LB75" s="409"/>
      <c r="LC75" s="409"/>
      <c r="LD75" s="408">
        <f t="shared" si="375"/>
        <v>0</v>
      </c>
      <c r="LE75" s="409"/>
      <c r="LF75" s="409"/>
      <c r="LG75" s="408">
        <f t="shared" si="376"/>
        <v>0</v>
      </c>
      <c r="LH75" s="409"/>
      <c r="LI75" s="409"/>
      <c r="LJ75" s="408">
        <f t="shared" si="105"/>
        <v>0</v>
      </c>
      <c r="LK75" s="409"/>
      <c r="LL75" s="409"/>
      <c r="LM75" s="408">
        <f t="shared" si="106"/>
        <v>0</v>
      </c>
      <c r="LN75" s="409"/>
      <c r="LO75" s="409"/>
      <c r="LP75" s="408">
        <f t="shared" si="107"/>
        <v>0</v>
      </c>
      <c r="LQ75" s="409"/>
      <c r="LR75" s="409"/>
      <c r="LS75" s="408">
        <f t="shared" si="108"/>
        <v>0</v>
      </c>
      <c r="LT75" s="409"/>
      <c r="LU75" s="409"/>
      <c r="LV75" s="408">
        <f t="shared" si="109"/>
        <v>0</v>
      </c>
      <c r="LW75" s="409"/>
      <c r="LX75" s="409"/>
      <c r="LY75" s="408">
        <f t="shared" si="110"/>
        <v>0</v>
      </c>
      <c r="LZ75" s="409"/>
      <c r="MA75" s="409"/>
      <c r="MB75" s="408">
        <f t="shared" si="111"/>
        <v>0</v>
      </c>
      <c r="MC75" s="409"/>
      <c r="MD75" s="409"/>
      <c r="ME75" s="408">
        <f t="shared" si="112"/>
        <v>0</v>
      </c>
      <c r="MF75" s="409"/>
      <c r="MG75" s="409"/>
      <c r="MH75" s="408">
        <f t="shared" si="113"/>
        <v>0</v>
      </c>
      <c r="MI75" s="409"/>
      <c r="MJ75" s="409"/>
      <c r="MK75" s="408">
        <f t="shared" si="114"/>
        <v>0</v>
      </c>
      <c r="ML75" s="409"/>
      <c r="MM75" s="409"/>
      <c r="MN75" s="408">
        <f t="shared" si="115"/>
        <v>0</v>
      </c>
      <c r="MO75" s="409"/>
      <c r="MP75" s="409"/>
      <c r="MQ75" s="408">
        <f t="shared" si="116"/>
        <v>0</v>
      </c>
      <c r="MR75" s="409"/>
      <c r="MS75" s="409"/>
      <c r="MT75" s="408">
        <f t="shared" si="117"/>
        <v>0</v>
      </c>
      <c r="MU75" s="409"/>
      <c r="MV75" s="409"/>
      <c r="MW75" s="408">
        <f t="shared" si="118"/>
        <v>0</v>
      </c>
      <c r="MX75" s="409"/>
      <c r="MY75" s="409"/>
      <c r="MZ75" s="408">
        <f t="shared" si="119"/>
        <v>0</v>
      </c>
      <c r="NA75" s="409"/>
      <c r="NB75" s="409"/>
      <c r="NC75" s="408">
        <f t="shared" si="120"/>
        <v>0</v>
      </c>
      <c r="ND75" s="409"/>
      <c r="NE75" s="409"/>
      <c r="NF75" s="408">
        <f t="shared" si="121"/>
        <v>0</v>
      </c>
      <c r="NG75" s="409"/>
      <c r="NH75" s="409"/>
      <c r="NI75" s="408">
        <f t="shared" si="122"/>
        <v>0</v>
      </c>
      <c r="NJ75" s="409"/>
      <c r="NK75" s="409"/>
      <c r="NL75" s="410">
        <f t="shared" si="123"/>
        <v>0</v>
      </c>
      <c r="NM75" s="409"/>
      <c r="NN75" s="409"/>
      <c r="NO75" s="408">
        <f t="shared" si="124"/>
        <v>0</v>
      </c>
      <c r="NP75" s="409"/>
      <c r="NQ75" s="409"/>
      <c r="NR75" s="408">
        <f t="shared" si="125"/>
        <v>0</v>
      </c>
      <c r="NS75" s="409"/>
      <c r="NT75" s="409"/>
      <c r="NU75" s="408">
        <f t="shared" si="126"/>
        <v>0</v>
      </c>
      <c r="NV75" s="409"/>
      <c r="NW75" s="409"/>
      <c r="NX75" s="408">
        <f t="shared" si="127"/>
        <v>0</v>
      </c>
      <c r="NY75" s="409"/>
      <c r="NZ75" s="409"/>
      <c r="OA75" s="408">
        <f t="shared" si="128"/>
        <v>0</v>
      </c>
      <c r="OB75" s="409"/>
      <c r="OC75" s="409"/>
      <c r="OD75" s="408">
        <f t="shared" si="129"/>
        <v>0</v>
      </c>
      <c r="OE75" s="409"/>
      <c r="OF75" s="409"/>
      <c r="OG75" s="408">
        <f t="shared" si="130"/>
        <v>0</v>
      </c>
      <c r="OH75" s="409"/>
      <c r="OI75" s="409"/>
      <c r="OJ75" s="408">
        <f t="shared" si="131"/>
        <v>0</v>
      </c>
      <c r="OK75" s="409"/>
      <c r="OL75" s="409"/>
      <c r="OM75" s="408">
        <f t="shared" si="132"/>
        <v>0</v>
      </c>
      <c r="ON75" s="409"/>
      <c r="OO75" s="409"/>
      <c r="OP75" s="408">
        <f t="shared" si="133"/>
        <v>0</v>
      </c>
      <c r="OQ75" s="409"/>
      <c r="OR75" s="409"/>
      <c r="OS75" s="408">
        <f t="shared" si="134"/>
        <v>0</v>
      </c>
      <c r="OT75" s="409"/>
      <c r="OU75" s="409"/>
      <c r="OV75" s="408">
        <f t="shared" si="397"/>
        <v>0</v>
      </c>
      <c r="OW75" s="409"/>
      <c r="OX75" s="409"/>
      <c r="OY75" s="408">
        <f t="shared" si="398"/>
        <v>0</v>
      </c>
      <c r="OZ75" s="409"/>
      <c r="PA75" s="409"/>
      <c r="PB75" s="408">
        <f t="shared" si="389"/>
        <v>0</v>
      </c>
      <c r="PC75" s="409"/>
      <c r="PD75" s="409"/>
      <c r="PE75" s="408">
        <f t="shared" si="390"/>
        <v>0</v>
      </c>
      <c r="PF75" s="409"/>
      <c r="PG75" s="409"/>
      <c r="PH75" s="408">
        <f t="shared" si="391"/>
        <v>0</v>
      </c>
      <c r="PI75" s="409"/>
      <c r="PJ75" s="409"/>
      <c r="PK75" s="408">
        <f t="shared" si="392"/>
        <v>0</v>
      </c>
      <c r="PL75" s="409"/>
      <c r="PM75" s="409"/>
      <c r="PN75" s="408">
        <f t="shared" si="393"/>
        <v>0</v>
      </c>
      <c r="PO75" s="409"/>
      <c r="PP75" s="409"/>
      <c r="PQ75" s="408">
        <f t="shared" si="394"/>
        <v>0</v>
      </c>
      <c r="PR75" s="409"/>
      <c r="PS75" s="409"/>
      <c r="PT75" s="408">
        <f t="shared" si="395"/>
        <v>0</v>
      </c>
      <c r="PU75" s="409"/>
      <c r="PV75" s="409"/>
      <c r="PW75" s="408">
        <f t="shared" si="396"/>
        <v>0</v>
      </c>
      <c r="PX75" s="409"/>
      <c r="PY75" s="409"/>
      <c r="PZ75" s="408">
        <f t="shared" si="377"/>
        <v>0</v>
      </c>
      <c r="QA75" s="409"/>
      <c r="QB75" s="409"/>
      <c r="QC75" s="408">
        <f t="shared" si="378"/>
        <v>0</v>
      </c>
      <c r="QD75" s="409"/>
      <c r="QE75" s="409"/>
      <c r="QF75" s="408">
        <f t="shared" si="379"/>
        <v>0</v>
      </c>
      <c r="QG75" s="409"/>
      <c r="QH75" s="409"/>
      <c r="QI75" s="408">
        <f t="shared" si="380"/>
        <v>0</v>
      </c>
      <c r="QJ75" s="411">
        <f t="shared" si="381"/>
        <v>0</v>
      </c>
      <c r="QK75" s="412">
        <f t="shared" si="382"/>
        <v>0</v>
      </c>
      <c r="QL75" s="402"/>
      <c r="QM75" s="411">
        <f t="shared" si="383"/>
        <v>0</v>
      </c>
      <c r="QN75" s="412">
        <f t="shared" si="384"/>
        <v>0</v>
      </c>
      <c r="QO75" s="391"/>
      <c r="QP75" s="411">
        <f t="shared" si="385"/>
        <v>0</v>
      </c>
      <c r="QQ75" s="412">
        <f t="shared" si="386"/>
        <v>0</v>
      </c>
      <c r="QR75" s="391"/>
      <c r="QS75" s="411">
        <f t="shared" si="387"/>
        <v>0</v>
      </c>
      <c r="QT75" s="412">
        <f t="shared" si="388"/>
        <v>0</v>
      </c>
    </row>
    <row r="76" spans="1:505" s="385" customFormat="1" hidden="1" x14ac:dyDescent="0.25">
      <c r="A76" s="403">
        <v>71</v>
      </c>
      <c r="B76" s="404" t="s">
        <v>511</v>
      </c>
      <c r="C76" s="431" t="s">
        <v>115</v>
      </c>
      <c r="D76" s="406">
        <v>6</v>
      </c>
      <c r="E76" s="407"/>
      <c r="F76" s="407"/>
      <c r="G76" s="406">
        <f t="shared" si="321"/>
        <v>6</v>
      </c>
      <c r="H76" s="407"/>
      <c r="I76" s="407"/>
      <c r="J76" s="406">
        <f t="shared" si="322"/>
        <v>6</v>
      </c>
      <c r="K76" s="407"/>
      <c r="L76" s="407"/>
      <c r="M76" s="406">
        <f t="shared" si="363"/>
        <v>6</v>
      </c>
      <c r="N76" s="407"/>
      <c r="O76" s="407"/>
      <c r="P76" s="406">
        <f t="shared" si="324"/>
        <v>6</v>
      </c>
      <c r="Q76" s="407"/>
      <c r="R76" s="407"/>
      <c r="S76" s="406">
        <f t="shared" si="325"/>
        <v>6</v>
      </c>
      <c r="T76" s="407"/>
      <c r="U76" s="407"/>
      <c r="V76" s="406">
        <f t="shared" si="326"/>
        <v>6</v>
      </c>
      <c r="W76" s="407"/>
      <c r="X76" s="407"/>
      <c r="Y76" s="406">
        <f t="shared" si="327"/>
        <v>6</v>
      </c>
      <c r="Z76" s="407"/>
      <c r="AA76" s="407"/>
      <c r="AB76" s="406">
        <f t="shared" si="328"/>
        <v>6</v>
      </c>
      <c r="AC76" s="407"/>
      <c r="AD76" s="407"/>
      <c r="AE76" s="406">
        <f t="shared" si="329"/>
        <v>6</v>
      </c>
      <c r="AF76" s="407"/>
      <c r="AG76" s="407"/>
      <c r="AH76" s="406">
        <f t="shared" si="330"/>
        <v>6</v>
      </c>
      <c r="AI76" s="407"/>
      <c r="AJ76" s="407"/>
      <c r="AK76" s="406">
        <f t="shared" si="331"/>
        <v>6</v>
      </c>
      <c r="AL76" s="407"/>
      <c r="AM76" s="407"/>
      <c r="AN76" s="406">
        <f t="shared" si="332"/>
        <v>6</v>
      </c>
      <c r="AO76" s="407"/>
      <c r="AP76" s="407"/>
      <c r="AQ76" s="406">
        <f t="shared" si="333"/>
        <v>6</v>
      </c>
      <c r="AR76" s="407"/>
      <c r="AS76" s="407">
        <v>6</v>
      </c>
      <c r="AT76" s="406">
        <f t="shared" si="334"/>
        <v>0</v>
      </c>
      <c r="AU76" s="407"/>
      <c r="AV76" s="407"/>
      <c r="AW76" s="406">
        <f t="shared" si="335"/>
        <v>0</v>
      </c>
      <c r="AX76" s="407"/>
      <c r="AY76" s="407"/>
      <c r="AZ76" s="406">
        <f t="shared" si="336"/>
        <v>0</v>
      </c>
      <c r="BA76" s="407"/>
      <c r="BB76" s="407"/>
      <c r="BC76" s="406">
        <f t="shared" si="337"/>
        <v>0</v>
      </c>
      <c r="BD76" s="407"/>
      <c r="BE76" s="407"/>
      <c r="BF76" s="406">
        <f t="shared" si="338"/>
        <v>0</v>
      </c>
      <c r="BG76" s="407"/>
      <c r="BH76" s="407"/>
      <c r="BI76" s="406">
        <f t="shared" si="339"/>
        <v>0</v>
      </c>
      <c r="BJ76" s="407"/>
      <c r="BK76" s="407"/>
      <c r="BL76" s="406">
        <f t="shared" si="340"/>
        <v>0</v>
      </c>
      <c r="BM76" s="407"/>
      <c r="BN76" s="407"/>
      <c r="BO76" s="406">
        <f t="shared" si="341"/>
        <v>0</v>
      </c>
      <c r="BP76" s="407"/>
      <c r="BQ76" s="407"/>
      <c r="BR76" s="406">
        <f t="shared" si="342"/>
        <v>0</v>
      </c>
      <c r="BS76" s="407"/>
      <c r="BT76" s="407"/>
      <c r="BU76" s="406">
        <f t="shared" si="343"/>
        <v>0</v>
      </c>
      <c r="BV76" s="407"/>
      <c r="BW76" s="407"/>
      <c r="BX76" s="406">
        <f t="shared" si="344"/>
        <v>0</v>
      </c>
      <c r="BY76" s="407"/>
      <c r="BZ76" s="407"/>
      <c r="CA76" s="406">
        <f t="shared" si="345"/>
        <v>0</v>
      </c>
      <c r="CB76" s="407"/>
      <c r="CC76" s="407"/>
      <c r="CD76" s="406">
        <f t="shared" si="346"/>
        <v>0</v>
      </c>
      <c r="CE76" s="407"/>
      <c r="CF76" s="407"/>
      <c r="CG76" s="406">
        <f t="shared" si="347"/>
        <v>0</v>
      </c>
      <c r="CH76" s="407"/>
      <c r="CI76" s="407"/>
      <c r="CJ76" s="406">
        <f t="shared" si="348"/>
        <v>0</v>
      </c>
      <c r="CK76" s="407"/>
      <c r="CL76" s="407"/>
      <c r="CM76" s="406">
        <f t="shared" si="349"/>
        <v>0</v>
      </c>
      <c r="CN76" s="407"/>
      <c r="CO76" s="407"/>
      <c r="CP76" s="406">
        <f t="shared" si="350"/>
        <v>0</v>
      </c>
      <c r="CQ76" s="407"/>
      <c r="CR76" s="407"/>
      <c r="CS76" s="406">
        <f t="shared" si="351"/>
        <v>0</v>
      </c>
      <c r="CT76" s="407"/>
      <c r="CU76" s="407"/>
      <c r="CV76" s="406">
        <f t="shared" si="352"/>
        <v>0</v>
      </c>
      <c r="CW76" s="407"/>
      <c r="CX76" s="407"/>
      <c r="CY76" s="406">
        <f t="shared" si="353"/>
        <v>0</v>
      </c>
      <c r="CZ76" s="407"/>
      <c r="DA76" s="407"/>
      <c r="DB76" s="406">
        <f t="shared" si="354"/>
        <v>0</v>
      </c>
      <c r="DC76" s="407"/>
      <c r="DD76" s="407"/>
      <c r="DE76" s="406">
        <f t="shared" si="355"/>
        <v>0</v>
      </c>
      <c r="DF76" s="407"/>
      <c r="DG76" s="407"/>
      <c r="DH76" s="406">
        <f t="shared" si="356"/>
        <v>0</v>
      </c>
      <c r="DI76" s="407"/>
      <c r="DJ76" s="407"/>
      <c r="DK76" s="406">
        <f t="shared" si="357"/>
        <v>0</v>
      </c>
      <c r="DL76" s="407"/>
      <c r="DM76" s="407"/>
      <c r="DN76" s="406">
        <f t="shared" si="358"/>
        <v>0</v>
      </c>
      <c r="DO76" s="407"/>
      <c r="DP76" s="407"/>
      <c r="DQ76" s="406">
        <f t="shared" si="359"/>
        <v>0</v>
      </c>
      <c r="DR76" s="407"/>
      <c r="DS76" s="407"/>
      <c r="DT76" s="406">
        <f t="shared" si="360"/>
        <v>0</v>
      </c>
      <c r="DU76" s="407"/>
      <c r="DV76" s="407"/>
      <c r="DW76" s="406">
        <f t="shared" si="361"/>
        <v>0</v>
      </c>
      <c r="DX76" s="407"/>
      <c r="DY76" s="407"/>
      <c r="DZ76" s="406">
        <f t="shared" si="362"/>
        <v>0</v>
      </c>
      <c r="EA76" s="407"/>
      <c r="EB76" s="407"/>
      <c r="EC76" s="406">
        <f t="shared" si="290"/>
        <v>0</v>
      </c>
      <c r="ED76" s="407"/>
      <c r="EE76" s="407"/>
      <c r="EF76" s="406">
        <f t="shared" si="291"/>
        <v>0</v>
      </c>
      <c r="EG76" s="407"/>
      <c r="EH76" s="407"/>
      <c r="EI76" s="406">
        <f t="shared" si="292"/>
        <v>0</v>
      </c>
      <c r="EJ76" s="407"/>
      <c r="EK76" s="407"/>
      <c r="EL76" s="406">
        <f t="shared" si="293"/>
        <v>0</v>
      </c>
      <c r="EM76" s="407"/>
      <c r="EN76" s="407"/>
      <c r="EO76" s="406">
        <f t="shared" si="294"/>
        <v>0</v>
      </c>
      <c r="EP76" s="407"/>
      <c r="EQ76" s="407"/>
      <c r="ER76" s="406">
        <f t="shared" si="295"/>
        <v>0</v>
      </c>
      <c r="ES76" s="407"/>
      <c r="ET76" s="407"/>
      <c r="EU76" s="406">
        <f t="shared" si="296"/>
        <v>0</v>
      </c>
      <c r="EV76" s="407"/>
      <c r="EW76" s="407"/>
      <c r="EX76" s="406">
        <f t="shared" si="297"/>
        <v>0</v>
      </c>
      <c r="EY76" s="407"/>
      <c r="EZ76" s="407"/>
      <c r="FA76" s="406">
        <f t="shared" si="298"/>
        <v>0</v>
      </c>
      <c r="FB76" s="407"/>
      <c r="FC76" s="407"/>
      <c r="FD76" s="406">
        <f t="shared" si="299"/>
        <v>0</v>
      </c>
      <c r="FE76" s="407"/>
      <c r="FF76" s="407"/>
      <c r="FG76" s="406">
        <f t="shared" si="300"/>
        <v>0</v>
      </c>
      <c r="FH76" s="407"/>
      <c r="FI76" s="407"/>
      <c r="FJ76" s="406">
        <f t="shared" si="301"/>
        <v>0</v>
      </c>
      <c r="FK76" s="407"/>
      <c r="FL76" s="407"/>
      <c r="FM76" s="406">
        <f t="shared" si="302"/>
        <v>0</v>
      </c>
      <c r="FN76" s="407"/>
      <c r="FO76" s="407"/>
      <c r="FP76" s="406">
        <f t="shared" si="303"/>
        <v>0</v>
      </c>
      <c r="FQ76" s="407"/>
      <c r="FR76" s="407"/>
      <c r="FS76" s="406">
        <f t="shared" si="304"/>
        <v>0</v>
      </c>
      <c r="FT76" s="407"/>
      <c r="FU76" s="407"/>
      <c r="FV76" s="406">
        <f t="shared" si="305"/>
        <v>0</v>
      </c>
      <c r="FW76" s="407"/>
      <c r="FX76" s="407"/>
      <c r="FY76" s="406">
        <f t="shared" si="306"/>
        <v>0</v>
      </c>
      <c r="FZ76" s="407"/>
      <c r="GA76" s="407"/>
      <c r="GB76" s="406">
        <f t="shared" si="307"/>
        <v>0</v>
      </c>
      <c r="GC76" s="407"/>
      <c r="GD76" s="407"/>
      <c r="GE76" s="406">
        <f t="shared" si="308"/>
        <v>0</v>
      </c>
      <c r="GF76" s="407"/>
      <c r="GG76" s="407"/>
      <c r="GH76" s="406">
        <f t="shared" si="309"/>
        <v>0</v>
      </c>
      <c r="GI76" s="407"/>
      <c r="GJ76" s="407"/>
      <c r="GK76" s="406">
        <f t="shared" si="310"/>
        <v>0</v>
      </c>
      <c r="GL76" s="407"/>
      <c r="GM76" s="407"/>
      <c r="GN76" s="406">
        <f t="shared" si="311"/>
        <v>0</v>
      </c>
      <c r="GO76" s="407"/>
      <c r="GP76" s="407"/>
      <c r="GQ76" s="406">
        <f t="shared" si="312"/>
        <v>0</v>
      </c>
      <c r="GR76" s="407"/>
      <c r="GS76" s="407"/>
      <c r="GT76" s="406">
        <f t="shared" si="313"/>
        <v>0</v>
      </c>
      <c r="GU76" s="407"/>
      <c r="GV76" s="407"/>
      <c r="GW76" s="406">
        <f t="shared" si="314"/>
        <v>0</v>
      </c>
      <c r="GX76" s="407"/>
      <c r="GY76" s="407"/>
      <c r="GZ76" s="406">
        <f t="shared" si="315"/>
        <v>0</v>
      </c>
      <c r="HA76" s="407"/>
      <c r="HB76" s="407"/>
      <c r="HC76" s="406">
        <f t="shared" si="316"/>
        <v>0</v>
      </c>
      <c r="HD76" s="407"/>
      <c r="HE76" s="407"/>
      <c r="HF76" s="406">
        <f t="shared" si="317"/>
        <v>0</v>
      </c>
      <c r="HG76" s="407"/>
      <c r="HH76" s="407"/>
      <c r="HI76" s="406">
        <f t="shared" si="318"/>
        <v>0</v>
      </c>
      <c r="HJ76" s="407"/>
      <c r="HK76" s="407"/>
      <c r="HL76" s="406">
        <f t="shared" si="319"/>
        <v>0</v>
      </c>
      <c r="HM76" s="407"/>
      <c r="HN76" s="407"/>
      <c r="HO76" s="406">
        <f t="shared" si="220"/>
        <v>0</v>
      </c>
      <c r="HP76" s="407"/>
      <c r="HQ76" s="407"/>
      <c r="HR76" s="406">
        <f t="shared" si="221"/>
        <v>0</v>
      </c>
      <c r="HS76" s="407"/>
      <c r="HT76" s="407"/>
      <c r="HU76" s="406">
        <f t="shared" si="222"/>
        <v>0</v>
      </c>
      <c r="HV76" s="407"/>
      <c r="HW76" s="407"/>
      <c r="HX76" s="406">
        <f t="shared" si="223"/>
        <v>0</v>
      </c>
      <c r="HY76" s="407"/>
      <c r="HZ76" s="407"/>
      <c r="IA76" s="406">
        <f t="shared" si="224"/>
        <v>0</v>
      </c>
      <c r="IB76" s="407"/>
      <c r="IC76" s="407"/>
      <c r="ID76" s="406">
        <f t="shared" si="225"/>
        <v>0</v>
      </c>
      <c r="IE76" s="407"/>
      <c r="IF76" s="407"/>
      <c r="IG76" s="406">
        <f t="shared" si="226"/>
        <v>0</v>
      </c>
      <c r="IH76" s="407"/>
      <c r="II76" s="407"/>
      <c r="IJ76" s="406">
        <f t="shared" si="227"/>
        <v>0</v>
      </c>
      <c r="IK76" s="407"/>
      <c r="IL76" s="407"/>
      <c r="IM76" s="406">
        <f t="shared" si="228"/>
        <v>0</v>
      </c>
      <c r="IN76" s="407"/>
      <c r="IO76" s="407"/>
      <c r="IP76" s="406">
        <f t="shared" si="229"/>
        <v>0</v>
      </c>
      <c r="IQ76" s="407"/>
      <c r="IR76" s="407"/>
      <c r="IS76" s="406">
        <f t="shared" si="230"/>
        <v>0</v>
      </c>
      <c r="IT76" s="407"/>
      <c r="IU76" s="407"/>
      <c r="IV76" s="406">
        <f t="shared" si="231"/>
        <v>0</v>
      </c>
      <c r="IW76" s="407"/>
      <c r="IX76" s="407"/>
      <c r="IY76" s="406">
        <f t="shared" si="232"/>
        <v>0</v>
      </c>
      <c r="IZ76" s="407"/>
      <c r="JA76" s="407"/>
      <c r="JB76" s="406">
        <f t="shared" si="233"/>
        <v>0</v>
      </c>
      <c r="JC76" s="407"/>
      <c r="JD76" s="407"/>
      <c r="JE76" s="406">
        <f t="shared" si="234"/>
        <v>0</v>
      </c>
      <c r="JF76" s="407"/>
      <c r="JG76" s="407"/>
      <c r="JH76" s="406">
        <f t="shared" si="235"/>
        <v>0</v>
      </c>
      <c r="JI76" s="407"/>
      <c r="JJ76" s="407"/>
      <c r="JK76" s="406">
        <f t="shared" si="236"/>
        <v>0</v>
      </c>
      <c r="JL76" s="407"/>
      <c r="JM76" s="407"/>
      <c r="JN76" s="406">
        <f t="shared" si="237"/>
        <v>0</v>
      </c>
      <c r="JO76" s="407"/>
      <c r="JP76" s="407"/>
      <c r="JQ76" s="406">
        <f t="shared" si="238"/>
        <v>0</v>
      </c>
      <c r="JR76" s="407"/>
      <c r="JS76" s="407"/>
      <c r="JT76" s="406">
        <f t="shared" si="239"/>
        <v>0</v>
      </c>
      <c r="JU76" s="407"/>
      <c r="JV76" s="407"/>
      <c r="JW76" s="406">
        <f t="shared" si="364"/>
        <v>0</v>
      </c>
      <c r="JX76" s="407"/>
      <c r="JY76" s="407"/>
      <c r="JZ76" s="406">
        <f t="shared" si="365"/>
        <v>0</v>
      </c>
      <c r="KA76" s="407"/>
      <c r="KB76" s="407"/>
      <c r="KC76" s="406">
        <f t="shared" si="366"/>
        <v>0</v>
      </c>
      <c r="KD76" s="407"/>
      <c r="KE76" s="407"/>
      <c r="KF76" s="406">
        <f t="shared" si="367"/>
        <v>0</v>
      </c>
      <c r="KG76" s="407"/>
      <c r="KH76" s="407"/>
      <c r="KI76" s="406">
        <f t="shared" si="368"/>
        <v>0</v>
      </c>
      <c r="KJ76" s="407"/>
      <c r="KK76" s="407"/>
      <c r="KL76" s="406">
        <f t="shared" si="369"/>
        <v>0</v>
      </c>
      <c r="KM76" s="407"/>
      <c r="KN76" s="407"/>
      <c r="KO76" s="406">
        <f t="shared" si="370"/>
        <v>0</v>
      </c>
      <c r="KP76" s="407"/>
      <c r="KQ76" s="407"/>
      <c r="KR76" s="406">
        <f t="shared" si="371"/>
        <v>0</v>
      </c>
      <c r="KS76" s="407"/>
      <c r="KT76" s="407"/>
      <c r="KU76" s="406">
        <f t="shared" si="372"/>
        <v>0</v>
      </c>
      <c r="KV76" s="407"/>
      <c r="KW76" s="407"/>
      <c r="KX76" s="408">
        <f t="shared" si="373"/>
        <v>0</v>
      </c>
      <c r="KY76" s="409"/>
      <c r="KZ76" s="409"/>
      <c r="LA76" s="408">
        <f t="shared" si="374"/>
        <v>0</v>
      </c>
      <c r="LB76" s="409"/>
      <c r="LC76" s="409"/>
      <c r="LD76" s="408">
        <f t="shared" si="375"/>
        <v>0</v>
      </c>
      <c r="LE76" s="409"/>
      <c r="LF76" s="409"/>
      <c r="LG76" s="408">
        <f t="shared" si="376"/>
        <v>0</v>
      </c>
      <c r="LH76" s="409"/>
      <c r="LI76" s="409"/>
      <c r="LJ76" s="408">
        <f t="shared" si="105"/>
        <v>0</v>
      </c>
      <c r="LK76" s="409"/>
      <c r="LL76" s="409"/>
      <c r="LM76" s="408">
        <f t="shared" si="106"/>
        <v>0</v>
      </c>
      <c r="LN76" s="409"/>
      <c r="LO76" s="409"/>
      <c r="LP76" s="408">
        <f t="shared" si="107"/>
        <v>0</v>
      </c>
      <c r="LQ76" s="409"/>
      <c r="LR76" s="409"/>
      <c r="LS76" s="408">
        <f t="shared" si="108"/>
        <v>0</v>
      </c>
      <c r="LT76" s="409"/>
      <c r="LU76" s="409"/>
      <c r="LV76" s="408">
        <f t="shared" si="109"/>
        <v>0</v>
      </c>
      <c r="LW76" s="409"/>
      <c r="LX76" s="409"/>
      <c r="LY76" s="408">
        <f t="shared" si="110"/>
        <v>0</v>
      </c>
      <c r="LZ76" s="409"/>
      <c r="MA76" s="409"/>
      <c r="MB76" s="408">
        <f t="shared" si="111"/>
        <v>0</v>
      </c>
      <c r="MC76" s="409"/>
      <c r="MD76" s="409"/>
      <c r="ME76" s="408">
        <f t="shared" si="112"/>
        <v>0</v>
      </c>
      <c r="MF76" s="409"/>
      <c r="MG76" s="409"/>
      <c r="MH76" s="408">
        <f t="shared" si="113"/>
        <v>0</v>
      </c>
      <c r="MI76" s="409"/>
      <c r="MJ76" s="409"/>
      <c r="MK76" s="408">
        <f t="shared" si="114"/>
        <v>0</v>
      </c>
      <c r="ML76" s="409"/>
      <c r="MM76" s="409"/>
      <c r="MN76" s="408">
        <f t="shared" si="115"/>
        <v>0</v>
      </c>
      <c r="MO76" s="409"/>
      <c r="MP76" s="409"/>
      <c r="MQ76" s="408">
        <f t="shared" si="116"/>
        <v>0</v>
      </c>
      <c r="MR76" s="409"/>
      <c r="MS76" s="409"/>
      <c r="MT76" s="408">
        <f t="shared" si="117"/>
        <v>0</v>
      </c>
      <c r="MU76" s="409"/>
      <c r="MV76" s="409"/>
      <c r="MW76" s="408">
        <f t="shared" si="118"/>
        <v>0</v>
      </c>
      <c r="MX76" s="409"/>
      <c r="MY76" s="409"/>
      <c r="MZ76" s="408">
        <f t="shared" si="119"/>
        <v>0</v>
      </c>
      <c r="NA76" s="409"/>
      <c r="NB76" s="409"/>
      <c r="NC76" s="408">
        <f t="shared" si="120"/>
        <v>0</v>
      </c>
      <c r="ND76" s="409"/>
      <c r="NE76" s="409"/>
      <c r="NF76" s="408">
        <f t="shared" si="121"/>
        <v>0</v>
      </c>
      <c r="NG76" s="409"/>
      <c r="NH76" s="409"/>
      <c r="NI76" s="408">
        <f t="shared" si="122"/>
        <v>0</v>
      </c>
      <c r="NJ76" s="409"/>
      <c r="NK76" s="409"/>
      <c r="NL76" s="410">
        <f t="shared" si="123"/>
        <v>0</v>
      </c>
      <c r="NM76" s="409"/>
      <c r="NN76" s="409"/>
      <c r="NO76" s="408">
        <f t="shared" si="124"/>
        <v>0</v>
      </c>
      <c r="NP76" s="409"/>
      <c r="NQ76" s="409"/>
      <c r="NR76" s="408">
        <f t="shared" si="125"/>
        <v>0</v>
      </c>
      <c r="NS76" s="409"/>
      <c r="NT76" s="409"/>
      <c r="NU76" s="408">
        <f t="shared" si="126"/>
        <v>0</v>
      </c>
      <c r="NV76" s="409"/>
      <c r="NW76" s="409"/>
      <c r="NX76" s="408">
        <f t="shared" si="127"/>
        <v>0</v>
      </c>
      <c r="NY76" s="409"/>
      <c r="NZ76" s="409"/>
      <c r="OA76" s="408">
        <f t="shared" si="128"/>
        <v>0</v>
      </c>
      <c r="OB76" s="409"/>
      <c r="OC76" s="409"/>
      <c r="OD76" s="408">
        <f t="shared" si="129"/>
        <v>0</v>
      </c>
      <c r="OE76" s="409"/>
      <c r="OF76" s="409"/>
      <c r="OG76" s="408">
        <f t="shared" si="130"/>
        <v>0</v>
      </c>
      <c r="OH76" s="409"/>
      <c r="OI76" s="409"/>
      <c r="OJ76" s="408">
        <f t="shared" si="131"/>
        <v>0</v>
      </c>
      <c r="OK76" s="409"/>
      <c r="OL76" s="409"/>
      <c r="OM76" s="408">
        <f t="shared" si="132"/>
        <v>0</v>
      </c>
      <c r="ON76" s="409"/>
      <c r="OO76" s="409"/>
      <c r="OP76" s="408">
        <f t="shared" si="133"/>
        <v>0</v>
      </c>
      <c r="OQ76" s="409"/>
      <c r="OR76" s="409"/>
      <c r="OS76" s="408">
        <f t="shared" si="134"/>
        <v>0</v>
      </c>
      <c r="OT76" s="409"/>
      <c r="OU76" s="409"/>
      <c r="OV76" s="408">
        <f t="shared" si="397"/>
        <v>0</v>
      </c>
      <c r="OW76" s="409"/>
      <c r="OX76" s="409"/>
      <c r="OY76" s="408">
        <f t="shared" si="398"/>
        <v>0</v>
      </c>
      <c r="OZ76" s="409"/>
      <c r="PA76" s="409"/>
      <c r="PB76" s="408">
        <f t="shared" si="389"/>
        <v>0</v>
      </c>
      <c r="PC76" s="409"/>
      <c r="PD76" s="409"/>
      <c r="PE76" s="408">
        <f t="shared" si="390"/>
        <v>0</v>
      </c>
      <c r="PF76" s="409"/>
      <c r="PG76" s="409"/>
      <c r="PH76" s="408">
        <f t="shared" si="391"/>
        <v>0</v>
      </c>
      <c r="PI76" s="409"/>
      <c r="PJ76" s="409"/>
      <c r="PK76" s="408">
        <f t="shared" si="392"/>
        <v>0</v>
      </c>
      <c r="PL76" s="409"/>
      <c r="PM76" s="409"/>
      <c r="PN76" s="408">
        <f t="shared" si="393"/>
        <v>0</v>
      </c>
      <c r="PO76" s="409"/>
      <c r="PP76" s="409"/>
      <c r="PQ76" s="408">
        <f t="shared" si="394"/>
        <v>0</v>
      </c>
      <c r="PR76" s="409"/>
      <c r="PS76" s="409"/>
      <c r="PT76" s="408">
        <f t="shared" si="395"/>
        <v>0</v>
      </c>
      <c r="PU76" s="409"/>
      <c r="PV76" s="409"/>
      <c r="PW76" s="408">
        <f t="shared" si="396"/>
        <v>0</v>
      </c>
      <c r="PX76" s="409"/>
      <c r="PY76" s="409"/>
      <c r="PZ76" s="408">
        <f t="shared" si="377"/>
        <v>0</v>
      </c>
      <c r="QA76" s="409"/>
      <c r="QB76" s="409"/>
      <c r="QC76" s="408">
        <f t="shared" si="378"/>
        <v>0</v>
      </c>
      <c r="QD76" s="409"/>
      <c r="QE76" s="409"/>
      <c r="QF76" s="408">
        <f t="shared" si="379"/>
        <v>0</v>
      </c>
      <c r="QG76" s="409"/>
      <c r="QH76" s="409"/>
      <c r="QI76" s="408">
        <f t="shared" si="380"/>
        <v>0</v>
      </c>
      <c r="QJ76" s="411">
        <f t="shared" si="381"/>
        <v>0</v>
      </c>
      <c r="QK76" s="412">
        <f t="shared" si="382"/>
        <v>0</v>
      </c>
      <c r="QL76" s="402"/>
      <c r="QM76" s="411">
        <f t="shared" si="383"/>
        <v>0</v>
      </c>
      <c r="QN76" s="412">
        <f t="shared" si="384"/>
        <v>0</v>
      </c>
      <c r="QO76" s="391"/>
      <c r="QP76" s="411">
        <f t="shared" si="385"/>
        <v>0</v>
      </c>
      <c r="QQ76" s="412">
        <f t="shared" si="386"/>
        <v>0</v>
      </c>
      <c r="QR76" s="391"/>
      <c r="QS76" s="411">
        <f t="shared" si="387"/>
        <v>0</v>
      </c>
      <c r="QT76" s="412">
        <f t="shared" si="388"/>
        <v>0</v>
      </c>
    </row>
    <row r="77" spans="1:505" s="385" customFormat="1" hidden="1" x14ac:dyDescent="0.25">
      <c r="A77" s="403">
        <v>72</v>
      </c>
      <c r="B77" s="432" t="s">
        <v>512</v>
      </c>
      <c r="C77" s="431" t="s">
        <v>115</v>
      </c>
      <c r="D77" s="406">
        <v>2</v>
      </c>
      <c r="E77" s="407"/>
      <c r="F77" s="407"/>
      <c r="G77" s="406">
        <f t="shared" si="321"/>
        <v>2</v>
      </c>
      <c r="H77" s="407"/>
      <c r="I77" s="407"/>
      <c r="J77" s="406">
        <f t="shared" si="322"/>
        <v>2</v>
      </c>
      <c r="K77" s="407"/>
      <c r="L77" s="407"/>
      <c r="M77" s="406">
        <f t="shared" si="363"/>
        <v>2</v>
      </c>
      <c r="N77" s="407"/>
      <c r="O77" s="407"/>
      <c r="P77" s="406">
        <f t="shared" si="324"/>
        <v>2</v>
      </c>
      <c r="Q77" s="407"/>
      <c r="R77" s="407"/>
      <c r="S77" s="406">
        <f t="shared" si="325"/>
        <v>2</v>
      </c>
      <c r="T77" s="407"/>
      <c r="U77" s="407"/>
      <c r="V77" s="406">
        <f t="shared" si="326"/>
        <v>2</v>
      </c>
      <c r="W77" s="407"/>
      <c r="X77" s="407"/>
      <c r="Y77" s="406">
        <f t="shared" si="327"/>
        <v>2</v>
      </c>
      <c r="Z77" s="407"/>
      <c r="AA77" s="407"/>
      <c r="AB77" s="406">
        <f t="shared" si="328"/>
        <v>2</v>
      </c>
      <c r="AC77" s="407"/>
      <c r="AD77" s="407"/>
      <c r="AE77" s="406">
        <f t="shared" si="329"/>
        <v>2</v>
      </c>
      <c r="AF77" s="407"/>
      <c r="AG77" s="407"/>
      <c r="AH77" s="406">
        <f t="shared" si="330"/>
        <v>2</v>
      </c>
      <c r="AI77" s="407"/>
      <c r="AJ77" s="407"/>
      <c r="AK77" s="406">
        <f t="shared" si="331"/>
        <v>2</v>
      </c>
      <c r="AL77" s="407"/>
      <c r="AM77" s="407"/>
      <c r="AN77" s="406">
        <f t="shared" si="332"/>
        <v>2</v>
      </c>
      <c r="AO77" s="407"/>
      <c r="AP77" s="407"/>
      <c r="AQ77" s="406">
        <f t="shared" si="333"/>
        <v>2</v>
      </c>
      <c r="AR77" s="407"/>
      <c r="AS77" s="407">
        <v>2</v>
      </c>
      <c r="AT77" s="406">
        <f t="shared" si="334"/>
        <v>0</v>
      </c>
      <c r="AU77" s="407"/>
      <c r="AV77" s="407"/>
      <c r="AW77" s="406">
        <f t="shared" si="335"/>
        <v>0</v>
      </c>
      <c r="AX77" s="407"/>
      <c r="AY77" s="407"/>
      <c r="AZ77" s="406">
        <f t="shared" si="336"/>
        <v>0</v>
      </c>
      <c r="BA77" s="407"/>
      <c r="BB77" s="407"/>
      <c r="BC77" s="406">
        <f t="shared" si="337"/>
        <v>0</v>
      </c>
      <c r="BD77" s="407"/>
      <c r="BE77" s="407"/>
      <c r="BF77" s="406">
        <f t="shared" si="338"/>
        <v>0</v>
      </c>
      <c r="BG77" s="407"/>
      <c r="BH77" s="407"/>
      <c r="BI77" s="406">
        <f t="shared" si="339"/>
        <v>0</v>
      </c>
      <c r="BJ77" s="407"/>
      <c r="BK77" s="407"/>
      <c r="BL77" s="406">
        <f t="shared" si="340"/>
        <v>0</v>
      </c>
      <c r="BM77" s="407"/>
      <c r="BN77" s="407"/>
      <c r="BO77" s="406">
        <f t="shared" si="341"/>
        <v>0</v>
      </c>
      <c r="BP77" s="407"/>
      <c r="BQ77" s="407"/>
      <c r="BR77" s="406">
        <f t="shared" si="342"/>
        <v>0</v>
      </c>
      <c r="BS77" s="407"/>
      <c r="BT77" s="407"/>
      <c r="BU77" s="406">
        <f t="shared" si="343"/>
        <v>0</v>
      </c>
      <c r="BV77" s="407"/>
      <c r="BW77" s="407"/>
      <c r="BX77" s="406">
        <f t="shared" si="344"/>
        <v>0</v>
      </c>
      <c r="BY77" s="407"/>
      <c r="BZ77" s="407"/>
      <c r="CA77" s="406">
        <f t="shared" si="345"/>
        <v>0</v>
      </c>
      <c r="CB77" s="407"/>
      <c r="CC77" s="407"/>
      <c r="CD77" s="406">
        <f t="shared" si="346"/>
        <v>0</v>
      </c>
      <c r="CE77" s="407"/>
      <c r="CF77" s="407"/>
      <c r="CG77" s="406">
        <f t="shared" si="347"/>
        <v>0</v>
      </c>
      <c r="CH77" s="407"/>
      <c r="CI77" s="407"/>
      <c r="CJ77" s="406">
        <f t="shared" si="348"/>
        <v>0</v>
      </c>
      <c r="CK77" s="407"/>
      <c r="CL77" s="407"/>
      <c r="CM77" s="406">
        <f t="shared" si="349"/>
        <v>0</v>
      </c>
      <c r="CN77" s="407"/>
      <c r="CO77" s="407"/>
      <c r="CP77" s="406">
        <f t="shared" si="350"/>
        <v>0</v>
      </c>
      <c r="CQ77" s="407"/>
      <c r="CR77" s="407"/>
      <c r="CS77" s="406">
        <f t="shared" si="351"/>
        <v>0</v>
      </c>
      <c r="CT77" s="407"/>
      <c r="CU77" s="407"/>
      <c r="CV77" s="406">
        <f t="shared" si="352"/>
        <v>0</v>
      </c>
      <c r="CW77" s="407"/>
      <c r="CX77" s="407"/>
      <c r="CY77" s="406">
        <f t="shared" si="353"/>
        <v>0</v>
      </c>
      <c r="CZ77" s="407"/>
      <c r="DA77" s="407"/>
      <c r="DB77" s="406">
        <f t="shared" si="354"/>
        <v>0</v>
      </c>
      <c r="DC77" s="407"/>
      <c r="DD77" s="407"/>
      <c r="DE77" s="406">
        <f t="shared" si="355"/>
        <v>0</v>
      </c>
      <c r="DF77" s="407"/>
      <c r="DG77" s="407"/>
      <c r="DH77" s="406">
        <f t="shared" si="356"/>
        <v>0</v>
      </c>
      <c r="DI77" s="407"/>
      <c r="DJ77" s="407"/>
      <c r="DK77" s="406">
        <f t="shared" si="357"/>
        <v>0</v>
      </c>
      <c r="DL77" s="407"/>
      <c r="DM77" s="407"/>
      <c r="DN77" s="406">
        <f t="shared" si="358"/>
        <v>0</v>
      </c>
      <c r="DO77" s="407"/>
      <c r="DP77" s="407"/>
      <c r="DQ77" s="406">
        <f t="shared" si="359"/>
        <v>0</v>
      </c>
      <c r="DR77" s="407"/>
      <c r="DS77" s="407"/>
      <c r="DT77" s="406">
        <f t="shared" si="360"/>
        <v>0</v>
      </c>
      <c r="DU77" s="407"/>
      <c r="DV77" s="407"/>
      <c r="DW77" s="406">
        <f t="shared" si="361"/>
        <v>0</v>
      </c>
      <c r="DX77" s="407"/>
      <c r="DY77" s="407"/>
      <c r="DZ77" s="406">
        <f t="shared" si="362"/>
        <v>0</v>
      </c>
      <c r="EA77" s="407"/>
      <c r="EB77" s="407"/>
      <c r="EC77" s="406">
        <f t="shared" si="290"/>
        <v>0</v>
      </c>
      <c r="ED77" s="407"/>
      <c r="EE77" s="407"/>
      <c r="EF77" s="406">
        <f t="shared" si="291"/>
        <v>0</v>
      </c>
      <c r="EG77" s="407"/>
      <c r="EH77" s="407"/>
      <c r="EI77" s="406">
        <f t="shared" si="292"/>
        <v>0</v>
      </c>
      <c r="EJ77" s="407"/>
      <c r="EK77" s="407"/>
      <c r="EL77" s="406">
        <f t="shared" si="293"/>
        <v>0</v>
      </c>
      <c r="EM77" s="407"/>
      <c r="EN77" s="407"/>
      <c r="EO77" s="406">
        <f t="shared" si="294"/>
        <v>0</v>
      </c>
      <c r="EP77" s="407"/>
      <c r="EQ77" s="407"/>
      <c r="ER77" s="406">
        <f t="shared" si="295"/>
        <v>0</v>
      </c>
      <c r="ES77" s="407"/>
      <c r="ET77" s="407"/>
      <c r="EU77" s="406">
        <f t="shared" si="296"/>
        <v>0</v>
      </c>
      <c r="EV77" s="407"/>
      <c r="EW77" s="407"/>
      <c r="EX77" s="406">
        <f t="shared" si="297"/>
        <v>0</v>
      </c>
      <c r="EY77" s="407"/>
      <c r="EZ77" s="407"/>
      <c r="FA77" s="406">
        <f t="shared" si="298"/>
        <v>0</v>
      </c>
      <c r="FB77" s="407"/>
      <c r="FC77" s="407"/>
      <c r="FD77" s="406">
        <f t="shared" si="299"/>
        <v>0</v>
      </c>
      <c r="FE77" s="407"/>
      <c r="FF77" s="407"/>
      <c r="FG77" s="406">
        <f t="shared" si="300"/>
        <v>0</v>
      </c>
      <c r="FH77" s="407"/>
      <c r="FI77" s="407"/>
      <c r="FJ77" s="406">
        <f t="shared" si="301"/>
        <v>0</v>
      </c>
      <c r="FK77" s="407"/>
      <c r="FL77" s="407"/>
      <c r="FM77" s="406">
        <f t="shared" si="302"/>
        <v>0</v>
      </c>
      <c r="FN77" s="407"/>
      <c r="FO77" s="407"/>
      <c r="FP77" s="406">
        <f t="shared" si="303"/>
        <v>0</v>
      </c>
      <c r="FQ77" s="407"/>
      <c r="FR77" s="407"/>
      <c r="FS77" s="406">
        <f t="shared" si="304"/>
        <v>0</v>
      </c>
      <c r="FT77" s="407"/>
      <c r="FU77" s="407"/>
      <c r="FV77" s="406">
        <f t="shared" si="305"/>
        <v>0</v>
      </c>
      <c r="FW77" s="407"/>
      <c r="FX77" s="407"/>
      <c r="FY77" s="406">
        <f t="shared" si="306"/>
        <v>0</v>
      </c>
      <c r="FZ77" s="407"/>
      <c r="GA77" s="407"/>
      <c r="GB77" s="406">
        <f t="shared" si="307"/>
        <v>0</v>
      </c>
      <c r="GC77" s="407"/>
      <c r="GD77" s="407"/>
      <c r="GE77" s="406">
        <f t="shared" si="308"/>
        <v>0</v>
      </c>
      <c r="GF77" s="407"/>
      <c r="GG77" s="407"/>
      <c r="GH77" s="406">
        <f t="shared" si="309"/>
        <v>0</v>
      </c>
      <c r="GI77" s="407"/>
      <c r="GJ77" s="407"/>
      <c r="GK77" s="406">
        <f t="shared" si="310"/>
        <v>0</v>
      </c>
      <c r="GL77" s="407"/>
      <c r="GM77" s="407"/>
      <c r="GN77" s="406">
        <f t="shared" si="311"/>
        <v>0</v>
      </c>
      <c r="GO77" s="407"/>
      <c r="GP77" s="407"/>
      <c r="GQ77" s="406">
        <f t="shared" si="312"/>
        <v>0</v>
      </c>
      <c r="GR77" s="407"/>
      <c r="GS77" s="407"/>
      <c r="GT77" s="406">
        <f t="shared" si="313"/>
        <v>0</v>
      </c>
      <c r="GU77" s="407"/>
      <c r="GV77" s="407"/>
      <c r="GW77" s="406">
        <f t="shared" si="314"/>
        <v>0</v>
      </c>
      <c r="GX77" s="407"/>
      <c r="GY77" s="407"/>
      <c r="GZ77" s="406">
        <f t="shared" si="315"/>
        <v>0</v>
      </c>
      <c r="HA77" s="407"/>
      <c r="HB77" s="407"/>
      <c r="HC77" s="406">
        <f t="shared" si="316"/>
        <v>0</v>
      </c>
      <c r="HD77" s="407"/>
      <c r="HE77" s="407"/>
      <c r="HF77" s="406">
        <f t="shared" si="317"/>
        <v>0</v>
      </c>
      <c r="HG77" s="407"/>
      <c r="HH77" s="407"/>
      <c r="HI77" s="406">
        <f t="shared" si="318"/>
        <v>0</v>
      </c>
      <c r="HJ77" s="407"/>
      <c r="HK77" s="407"/>
      <c r="HL77" s="406">
        <f t="shared" si="319"/>
        <v>0</v>
      </c>
      <c r="HM77" s="407"/>
      <c r="HN77" s="407"/>
      <c r="HO77" s="406">
        <f t="shared" si="220"/>
        <v>0</v>
      </c>
      <c r="HP77" s="407"/>
      <c r="HQ77" s="407"/>
      <c r="HR77" s="406">
        <f t="shared" si="221"/>
        <v>0</v>
      </c>
      <c r="HS77" s="407"/>
      <c r="HT77" s="407"/>
      <c r="HU77" s="406">
        <f t="shared" si="222"/>
        <v>0</v>
      </c>
      <c r="HV77" s="407"/>
      <c r="HW77" s="407"/>
      <c r="HX77" s="406">
        <f t="shared" si="223"/>
        <v>0</v>
      </c>
      <c r="HY77" s="407"/>
      <c r="HZ77" s="407"/>
      <c r="IA77" s="406">
        <f t="shared" si="224"/>
        <v>0</v>
      </c>
      <c r="IB77" s="407"/>
      <c r="IC77" s="407"/>
      <c r="ID77" s="406">
        <f t="shared" si="225"/>
        <v>0</v>
      </c>
      <c r="IE77" s="407"/>
      <c r="IF77" s="407"/>
      <c r="IG77" s="406">
        <f t="shared" si="226"/>
        <v>0</v>
      </c>
      <c r="IH77" s="407"/>
      <c r="II77" s="407"/>
      <c r="IJ77" s="406">
        <f t="shared" si="227"/>
        <v>0</v>
      </c>
      <c r="IK77" s="407"/>
      <c r="IL77" s="407"/>
      <c r="IM77" s="406">
        <f t="shared" si="228"/>
        <v>0</v>
      </c>
      <c r="IN77" s="407"/>
      <c r="IO77" s="407"/>
      <c r="IP77" s="406">
        <f t="shared" si="229"/>
        <v>0</v>
      </c>
      <c r="IQ77" s="407"/>
      <c r="IR77" s="407"/>
      <c r="IS77" s="406">
        <f t="shared" si="230"/>
        <v>0</v>
      </c>
      <c r="IT77" s="407"/>
      <c r="IU77" s="407"/>
      <c r="IV77" s="406">
        <f t="shared" si="231"/>
        <v>0</v>
      </c>
      <c r="IW77" s="407"/>
      <c r="IX77" s="407"/>
      <c r="IY77" s="406">
        <f t="shared" si="232"/>
        <v>0</v>
      </c>
      <c r="IZ77" s="407"/>
      <c r="JA77" s="407"/>
      <c r="JB77" s="406">
        <f t="shared" si="233"/>
        <v>0</v>
      </c>
      <c r="JC77" s="407"/>
      <c r="JD77" s="407"/>
      <c r="JE77" s="406">
        <f t="shared" si="234"/>
        <v>0</v>
      </c>
      <c r="JF77" s="407"/>
      <c r="JG77" s="407"/>
      <c r="JH77" s="406">
        <f t="shared" si="235"/>
        <v>0</v>
      </c>
      <c r="JI77" s="407"/>
      <c r="JJ77" s="407"/>
      <c r="JK77" s="406">
        <f t="shared" si="236"/>
        <v>0</v>
      </c>
      <c r="JL77" s="407"/>
      <c r="JM77" s="407"/>
      <c r="JN77" s="406">
        <f t="shared" si="237"/>
        <v>0</v>
      </c>
      <c r="JO77" s="407"/>
      <c r="JP77" s="407"/>
      <c r="JQ77" s="406">
        <f t="shared" si="238"/>
        <v>0</v>
      </c>
      <c r="JR77" s="407"/>
      <c r="JS77" s="407"/>
      <c r="JT77" s="406">
        <f t="shared" si="239"/>
        <v>0</v>
      </c>
      <c r="JU77" s="407"/>
      <c r="JV77" s="407"/>
      <c r="JW77" s="406">
        <f t="shared" si="364"/>
        <v>0</v>
      </c>
      <c r="JX77" s="407"/>
      <c r="JY77" s="407"/>
      <c r="JZ77" s="406">
        <f t="shared" si="365"/>
        <v>0</v>
      </c>
      <c r="KA77" s="407"/>
      <c r="KB77" s="407"/>
      <c r="KC77" s="406">
        <f t="shared" si="366"/>
        <v>0</v>
      </c>
      <c r="KD77" s="407"/>
      <c r="KE77" s="407"/>
      <c r="KF77" s="406">
        <f t="shared" si="367"/>
        <v>0</v>
      </c>
      <c r="KG77" s="407"/>
      <c r="KH77" s="407"/>
      <c r="KI77" s="406">
        <f t="shared" si="368"/>
        <v>0</v>
      </c>
      <c r="KJ77" s="407"/>
      <c r="KK77" s="407"/>
      <c r="KL77" s="406">
        <f t="shared" si="369"/>
        <v>0</v>
      </c>
      <c r="KM77" s="407"/>
      <c r="KN77" s="407"/>
      <c r="KO77" s="406">
        <f t="shared" si="370"/>
        <v>0</v>
      </c>
      <c r="KP77" s="407"/>
      <c r="KQ77" s="407"/>
      <c r="KR77" s="406">
        <f t="shared" si="371"/>
        <v>0</v>
      </c>
      <c r="KS77" s="407"/>
      <c r="KT77" s="407"/>
      <c r="KU77" s="406">
        <f t="shared" si="372"/>
        <v>0</v>
      </c>
      <c r="KV77" s="407"/>
      <c r="KW77" s="407"/>
      <c r="KX77" s="408">
        <f t="shared" si="373"/>
        <v>0</v>
      </c>
      <c r="KY77" s="409"/>
      <c r="KZ77" s="409"/>
      <c r="LA77" s="408">
        <f t="shared" si="374"/>
        <v>0</v>
      </c>
      <c r="LB77" s="409"/>
      <c r="LC77" s="409"/>
      <c r="LD77" s="408">
        <f t="shared" si="375"/>
        <v>0</v>
      </c>
      <c r="LE77" s="409"/>
      <c r="LF77" s="409"/>
      <c r="LG77" s="408">
        <f t="shared" si="376"/>
        <v>0</v>
      </c>
      <c r="LH77" s="409"/>
      <c r="LI77" s="409"/>
      <c r="LJ77" s="408">
        <f t="shared" si="105"/>
        <v>0</v>
      </c>
      <c r="LK77" s="409"/>
      <c r="LL77" s="409"/>
      <c r="LM77" s="408">
        <f t="shared" si="106"/>
        <v>0</v>
      </c>
      <c r="LN77" s="409"/>
      <c r="LO77" s="409"/>
      <c r="LP77" s="408">
        <f t="shared" si="107"/>
        <v>0</v>
      </c>
      <c r="LQ77" s="409"/>
      <c r="LR77" s="409"/>
      <c r="LS77" s="408">
        <f t="shared" si="108"/>
        <v>0</v>
      </c>
      <c r="LT77" s="409"/>
      <c r="LU77" s="409"/>
      <c r="LV77" s="408">
        <f t="shared" si="109"/>
        <v>0</v>
      </c>
      <c r="LW77" s="409"/>
      <c r="LX77" s="409"/>
      <c r="LY77" s="408">
        <f t="shared" si="110"/>
        <v>0</v>
      </c>
      <c r="LZ77" s="409"/>
      <c r="MA77" s="409"/>
      <c r="MB77" s="408">
        <f t="shared" si="111"/>
        <v>0</v>
      </c>
      <c r="MC77" s="409"/>
      <c r="MD77" s="409"/>
      <c r="ME77" s="408">
        <f t="shared" si="112"/>
        <v>0</v>
      </c>
      <c r="MF77" s="409"/>
      <c r="MG77" s="409"/>
      <c r="MH77" s="408">
        <f t="shared" si="113"/>
        <v>0</v>
      </c>
      <c r="MI77" s="409"/>
      <c r="MJ77" s="409"/>
      <c r="MK77" s="408">
        <f t="shared" si="114"/>
        <v>0</v>
      </c>
      <c r="ML77" s="409"/>
      <c r="MM77" s="409"/>
      <c r="MN77" s="408">
        <f t="shared" si="115"/>
        <v>0</v>
      </c>
      <c r="MO77" s="409"/>
      <c r="MP77" s="409"/>
      <c r="MQ77" s="408">
        <f t="shared" si="116"/>
        <v>0</v>
      </c>
      <c r="MR77" s="409"/>
      <c r="MS77" s="409"/>
      <c r="MT77" s="408">
        <f t="shared" si="117"/>
        <v>0</v>
      </c>
      <c r="MU77" s="409"/>
      <c r="MV77" s="409"/>
      <c r="MW77" s="408">
        <f t="shared" si="118"/>
        <v>0</v>
      </c>
      <c r="MX77" s="409"/>
      <c r="MY77" s="409"/>
      <c r="MZ77" s="408">
        <f t="shared" si="119"/>
        <v>0</v>
      </c>
      <c r="NA77" s="409"/>
      <c r="NB77" s="409"/>
      <c r="NC77" s="408">
        <f t="shared" si="120"/>
        <v>0</v>
      </c>
      <c r="ND77" s="409"/>
      <c r="NE77" s="409"/>
      <c r="NF77" s="408">
        <f t="shared" si="121"/>
        <v>0</v>
      </c>
      <c r="NG77" s="409"/>
      <c r="NH77" s="409"/>
      <c r="NI77" s="408">
        <f t="shared" si="122"/>
        <v>0</v>
      </c>
      <c r="NJ77" s="409"/>
      <c r="NK77" s="409"/>
      <c r="NL77" s="410">
        <f t="shared" si="123"/>
        <v>0</v>
      </c>
      <c r="NM77" s="409"/>
      <c r="NN77" s="409"/>
      <c r="NO77" s="408">
        <f t="shared" si="124"/>
        <v>0</v>
      </c>
      <c r="NP77" s="409"/>
      <c r="NQ77" s="409"/>
      <c r="NR77" s="408">
        <f t="shared" si="125"/>
        <v>0</v>
      </c>
      <c r="NS77" s="409"/>
      <c r="NT77" s="409"/>
      <c r="NU77" s="408">
        <f t="shared" si="126"/>
        <v>0</v>
      </c>
      <c r="NV77" s="409"/>
      <c r="NW77" s="409"/>
      <c r="NX77" s="408">
        <f t="shared" si="127"/>
        <v>0</v>
      </c>
      <c r="NY77" s="409"/>
      <c r="NZ77" s="409"/>
      <c r="OA77" s="408">
        <f t="shared" si="128"/>
        <v>0</v>
      </c>
      <c r="OB77" s="409"/>
      <c r="OC77" s="409"/>
      <c r="OD77" s="408">
        <f t="shared" si="129"/>
        <v>0</v>
      </c>
      <c r="OE77" s="409"/>
      <c r="OF77" s="409"/>
      <c r="OG77" s="408">
        <f t="shared" si="130"/>
        <v>0</v>
      </c>
      <c r="OH77" s="409"/>
      <c r="OI77" s="409"/>
      <c r="OJ77" s="408">
        <f t="shared" si="131"/>
        <v>0</v>
      </c>
      <c r="OK77" s="409"/>
      <c r="OL77" s="409"/>
      <c r="OM77" s="408">
        <f t="shared" si="132"/>
        <v>0</v>
      </c>
      <c r="ON77" s="409"/>
      <c r="OO77" s="409"/>
      <c r="OP77" s="408">
        <f t="shared" si="133"/>
        <v>0</v>
      </c>
      <c r="OQ77" s="409"/>
      <c r="OR77" s="409"/>
      <c r="OS77" s="408">
        <f t="shared" si="134"/>
        <v>0</v>
      </c>
      <c r="OT77" s="409"/>
      <c r="OU77" s="409"/>
      <c r="OV77" s="408">
        <f t="shared" si="397"/>
        <v>0</v>
      </c>
      <c r="OW77" s="409"/>
      <c r="OX77" s="409"/>
      <c r="OY77" s="408">
        <f t="shared" si="398"/>
        <v>0</v>
      </c>
      <c r="OZ77" s="409"/>
      <c r="PA77" s="409"/>
      <c r="PB77" s="408">
        <f t="shared" si="389"/>
        <v>0</v>
      </c>
      <c r="PC77" s="409"/>
      <c r="PD77" s="409"/>
      <c r="PE77" s="408">
        <f t="shared" si="390"/>
        <v>0</v>
      </c>
      <c r="PF77" s="409"/>
      <c r="PG77" s="409"/>
      <c r="PH77" s="408">
        <f t="shared" si="391"/>
        <v>0</v>
      </c>
      <c r="PI77" s="409"/>
      <c r="PJ77" s="409"/>
      <c r="PK77" s="408">
        <f t="shared" si="392"/>
        <v>0</v>
      </c>
      <c r="PL77" s="409"/>
      <c r="PM77" s="409"/>
      <c r="PN77" s="408">
        <f t="shared" si="393"/>
        <v>0</v>
      </c>
      <c r="PO77" s="409"/>
      <c r="PP77" s="409"/>
      <c r="PQ77" s="408">
        <f t="shared" si="394"/>
        <v>0</v>
      </c>
      <c r="PR77" s="409"/>
      <c r="PS77" s="409"/>
      <c r="PT77" s="408">
        <f t="shared" si="395"/>
        <v>0</v>
      </c>
      <c r="PU77" s="409"/>
      <c r="PV77" s="409"/>
      <c r="PW77" s="408">
        <f t="shared" si="396"/>
        <v>0</v>
      </c>
      <c r="PX77" s="409"/>
      <c r="PY77" s="409"/>
      <c r="PZ77" s="408">
        <f t="shared" si="377"/>
        <v>0</v>
      </c>
      <c r="QA77" s="409"/>
      <c r="QB77" s="409"/>
      <c r="QC77" s="408">
        <f t="shared" si="378"/>
        <v>0</v>
      </c>
      <c r="QD77" s="409"/>
      <c r="QE77" s="409"/>
      <c r="QF77" s="408">
        <f t="shared" si="379"/>
        <v>0</v>
      </c>
      <c r="QG77" s="409"/>
      <c r="QH77" s="409"/>
      <c r="QI77" s="408">
        <f t="shared" si="380"/>
        <v>0</v>
      </c>
      <c r="QJ77" s="411">
        <f t="shared" si="381"/>
        <v>0</v>
      </c>
      <c r="QK77" s="412">
        <f t="shared" si="382"/>
        <v>0</v>
      </c>
      <c r="QL77" s="402"/>
      <c r="QM77" s="411">
        <f t="shared" si="383"/>
        <v>0</v>
      </c>
      <c r="QN77" s="412">
        <f t="shared" si="384"/>
        <v>0</v>
      </c>
      <c r="QO77" s="391"/>
      <c r="QP77" s="411">
        <f t="shared" si="385"/>
        <v>0</v>
      </c>
      <c r="QQ77" s="412">
        <f t="shared" si="386"/>
        <v>0</v>
      </c>
      <c r="QR77" s="391"/>
      <c r="QS77" s="411">
        <f t="shared" si="387"/>
        <v>0</v>
      </c>
      <c r="QT77" s="412">
        <f t="shared" si="388"/>
        <v>0</v>
      </c>
    </row>
    <row r="78" spans="1:505" s="385" customFormat="1" hidden="1" x14ac:dyDescent="0.25">
      <c r="A78" s="403">
        <v>73</v>
      </c>
      <c r="B78" s="432" t="s">
        <v>513</v>
      </c>
      <c r="C78" s="431" t="s">
        <v>115</v>
      </c>
      <c r="D78" s="406">
        <v>1</v>
      </c>
      <c r="E78" s="407"/>
      <c r="F78" s="407"/>
      <c r="G78" s="406">
        <f t="shared" si="321"/>
        <v>1</v>
      </c>
      <c r="H78" s="407"/>
      <c r="I78" s="407"/>
      <c r="J78" s="406">
        <f t="shared" si="322"/>
        <v>1</v>
      </c>
      <c r="K78" s="407"/>
      <c r="L78" s="407"/>
      <c r="M78" s="406">
        <f t="shared" si="363"/>
        <v>1</v>
      </c>
      <c r="N78" s="407"/>
      <c r="O78" s="407"/>
      <c r="P78" s="406">
        <f t="shared" si="324"/>
        <v>1</v>
      </c>
      <c r="Q78" s="407"/>
      <c r="R78" s="407"/>
      <c r="S78" s="406">
        <f t="shared" si="325"/>
        <v>1</v>
      </c>
      <c r="T78" s="407"/>
      <c r="U78" s="407"/>
      <c r="V78" s="406">
        <f t="shared" si="326"/>
        <v>1</v>
      </c>
      <c r="W78" s="407"/>
      <c r="X78" s="407"/>
      <c r="Y78" s="406">
        <f t="shared" si="327"/>
        <v>1</v>
      </c>
      <c r="Z78" s="407"/>
      <c r="AA78" s="407"/>
      <c r="AB78" s="406">
        <f t="shared" si="328"/>
        <v>1</v>
      </c>
      <c r="AC78" s="407"/>
      <c r="AD78" s="407"/>
      <c r="AE78" s="406">
        <f t="shared" si="329"/>
        <v>1</v>
      </c>
      <c r="AF78" s="407"/>
      <c r="AG78" s="407"/>
      <c r="AH78" s="406">
        <f t="shared" si="330"/>
        <v>1</v>
      </c>
      <c r="AI78" s="407"/>
      <c r="AJ78" s="407"/>
      <c r="AK78" s="406">
        <f t="shared" si="331"/>
        <v>1</v>
      </c>
      <c r="AL78" s="407"/>
      <c r="AM78" s="407"/>
      <c r="AN78" s="406">
        <f t="shared" si="332"/>
        <v>1</v>
      </c>
      <c r="AO78" s="407"/>
      <c r="AP78" s="407"/>
      <c r="AQ78" s="406">
        <f t="shared" si="333"/>
        <v>1</v>
      </c>
      <c r="AR78" s="407"/>
      <c r="AS78" s="407">
        <v>1</v>
      </c>
      <c r="AT78" s="406">
        <f t="shared" si="334"/>
        <v>0</v>
      </c>
      <c r="AU78" s="407"/>
      <c r="AV78" s="407"/>
      <c r="AW78" s="406">
        <f t="shared" si="335"/>
        <v>0</v>
      </c>
      <c r="AX78" s="407"/>
      <c r="AY78" s="407"/>
      <c r="AZ78" s="406">
        <f t="shared" si="336"/>
        <v>0</v>
      </c>
      <c r="BA78" s="407"/>
      <c r="BB78" s="407"/>
      <c r="BC78" s="406">
        <f t="shared" si="337"/>
        <v>0</v>
      </c>
      <c r="BD78" s="407"/>
      <c r="BE78" s="407"/>
      <c r="BF78" s="406">
        <f t="shared" si="338"/>
        <v>0</v>
      </c>
      <c r="BG78" s="407"/>
      <c r="BH78" s="407"/>
      <c r="BI78" s="406">
        <f t="shared" si="339"/>
        <v>0</v>
      </c>
      <c r="BJ78" s="407"/>
      <c r="BK78" s="407"/>
      <c r="BL78" s="406">
        <f t="shared" si="340"/>
        <v>0</v>
      </c>
      <c r="BM78" s="407"/>
      <c r="BN78" s="407"/>
      <c r="BO78" s="406">
        <f t="shared" si="341"/>
        <v>0</v>
      </c>
      <c r="BP78" s="407"/>
      <c r="BQ78" s="407"/>
      <c r="BR78" s="406">
        <f t="shared" si="342"/>
        <v>0</v>
      </c>
      <c r="BS78" s="407"/>
      <c r="BT78" s="407"/>
      <c r="BU78" s="406">
        <f t="shared" si="343"/>
        <v>0</v>
      </c>
      <c r="BV78" s="407"/>
      <c r="BW78" s="407"/>
      <c r="BX78" s="406">
        <f t="shared" si="344"/>
        <v>0</v>
      </c>
      <c r="BY78" s="407"/>
      <c r="BZ78" s="407"/>
      <c r="CA78" s="406">
        <f t="shared" si="345"/>
        <v>0</v>
      </c>
      <c r="CB78" s="407"/>
      <c r="CC78" s="407"/>
      <c r="CD78" s="406">
        <f t="shared" si="346"/>
        <v>0</v>
      </c>
      <c r="CE78" s="407"/>
      <c r="CF78" s="407"/>
      <c r="CG78" s="406">
        <f t="shared" si="347"/>
        <v>0</v>
      </c>
      <c r="CH78" s="407"/>
      <c r="CI78" s="407"/>
      <c r="CJ78" s="406">
        <f t="shared" si="348"/>
        <v>0</v>
      </c>
      <c r="CK78" s="407"/>
      <c r="CL78" s="407"/>
      <c r="CM78" s="406">
        <f t="shared" si="349"/>
        <v>0</v>
      </c>
      <c r="CN78" s="407"/>
      <c r="CO78" s="407"/>
      <c r="CP78" s="406">
        <f t="shared" si="350"/>
        <v>0</v>
      </c>
      <c r="CQ78" s="407"/>
      <c r="CR78" s="407"/>
      <c r="CS78" s="406">
        <f t="shared" si="351"/>
        <v>0</v>
      </c>
      <c r="CT78" s="407"/>
      <c r="CU78" s="407"/>
      <c r="CV78" s="406">
        <f t="shared" si="352"/>
        <v>0</v>
      </c>
      <c r="CW78" s="407"/>
      <c r="CX78" s="407"/>
      <c r="CY78" s="406">
        <f t="shared" si="353"/>
        <v>0</v>
      </c>
      <c r="CZ78" s="407"/>
      <c r="DA78" s="407"/>
      <c r="DB78" s="406">
        <f t="shared" si="354"/>
        <v>0</v>
      </c>
      <c r="DC78" s="407"/>
      <c r="DD78" s="407"/>
      <c r="DE78" s="406">
        <f t="shared" si="355"/>
        <v>0</v>
      </c>
      <c r="DF78" s="407"/>
      <c r="DG78" s="407"/>
      <c r="DH78" s="406">
        <f t="shared" si="356"/>
        <v>0</v>
      </c>
      <c r="DI78" s="407"/>
      <c r="DJ78" s="407"/>
      <c r="DK78" s="406">
        <f t="shared" si="357"/>
        <v>0</v>
      </c>
      <c r="DL78" s="407"/>
      <c r="DM78" s="407"/>
      <c r="DN78" s="406">
        <f t="shared" si="358"/>
        <v>0</v>
      </c>
      <c r="DO78" s="407"/>
      <c r="DP78" s="407"/>
      <c r="DQ78" s="406">
        <f t="shared" si="359"/>
        <v>0</v>
      </c>
      <c r="DR78" s="407"/>
      <c r="DS78" s="407"/>
      <c r="DT78" s="406">
        <f t="shared" si="360"/>
        <v>0</v>
      </c>
      <c r="DU78" s="407"/>
      <c r="DV78" s="407"/>
      <c r="DW78" s="406">
        <f t="shared" si="361"/>
        <v>0</v>
      </c>
      <c r="DX78" s="407"/>
      <c r="DY78" s="407"/>
      <c r="DZ78" s="406">
        <f t="shared" si="362"/>
        <v>0</v>
      </c>
      <c r="EA78" s="407"/>
      <c r="EB78" s="407"/>
      <c r="EC78" s="406">
        <f t="shared" si="290"/>
        <v>0</v>
      </c>
      <c r="ED78" s="407"/>
      <c r="EE78" s="407"/>
      <c r="EF78" s="406">
        <f t="shared" si="291"/>
        <v>0</v>
      </c>
      <c r="EG78" s="407"/>
      <c r="EH78" s="407"/>
      <c r="EI78" s="406">
        <f t="shared" si="292"/>
        <v>0</v>
      </c>
      <c r="EJ78" s="407"/>
      <c r="EK78" s="407"/>
      <c r="EL78" s="406">
        <f t="shared" si="293"/>
        <v>0</v>
      </c>
      <c r="EM78" s="407"/>
      <c r="EN78" s="407"/>
      <c r="EO78" s="406">
        <f t="shared" si="294"/>
        <v>0</v>
      </c>
      <c r="EP78" s="407"/>
      <c r="EQ78" s="407"/>
      <c r="ER78" s="406">
        <f t="shared" si="295"/>
        <v>0</v>
      </c>
      <c r="ES78" s="407"/>
      <c r="ET78" s="407"/>
      <c r="EU78" s="406">
        <f t="shared" si="296"/>
        <v>0</v>
      </c>
      <c r="EV78" s="407"/>
      <c r="EW78" s="407"/>
      <c r="EX78" s="406">
        <f t="shared" si="297"/>
        <v>0</v>
      </c>
      <c r="EY78" s="407"/>
      <c r="EZ78" s="407"/>
      <c r="FA78" s="406">
        <f t="shared" si="298"/>
        <v>0</v>
      </c>
      <c r="FB78" s="407"/>
      <c r="FC78" s="407"/>
      <c r="FD78" s="406">
        <f t="shared" si="299"/>
        <v>0</v>
      </c>
      <c r="FE78" s="407"/>
      <c r="FF78" s="407"/>
      <c r="FG78" s="406">
        <f t="shared" si="300"/>
        <v>0</v>
      </c>
      <c r="FH78" s="407"/>
      <c r="FI78" s="407"/>
      <c r="FJ78" s="406">
        <f t="shared" si="301"/>
        <v>0</v>
      </c>
      <c r="FK78" s="407"/>
      <c r="FL78" s="407"/>
      <c r="FM78" s="406">
        <f t="shared" si="302"/>
        <v>0</v>
      </c>
      <c r="FN78" s="407"/>
      <c r="FO78" s="407"/>
      <c r="FP78" s="406">
        <f t="shared" si="303"/>
        <v>0</v>
      </c>
      <c r="FQ78" s="407"/>
      <c r="FR78" s="407"/>
      <c r="FS78" s="406">
        <f t="shared" si="304"/>
        <v>0</v>
      </c>
      <c r="FT78" s="407"/>
      <c r="FU78" s="407"/>
      <c r="FV78" s="406">
        <f t="shared" si="305"/>
        <v>0</v>
      </c>
      <c r="FW78" s="407"/>
      <c r="FX78" s="407"/>
      <c r="FY78" s="406">
        <f t="shared" si="306"/>
        <v>0</v>
      </c>
      <c r="FZ78" s="407"/>
      <c r="GA78" s="407"/>
      <c r="GB78" s="406">
        <f t="shared" si="307"/>
        <v>0</v>
      </c>
      <c r="GC78" s="407"/>
      <c r="GD78" s="407"/>
      <c r="GE78" s="406">
        <f t="shared" si="308"/>
        <v>0</v>
      </c>
      <c r="GF78" s="407"/>
      <c r="GG78" s="407"/>
      <c r="GH78" s="406">
        <f t="shared" si="309"/>
        <v>0</v>
      </c>
      <c r="GI78" s="407"/>
      <c r="GJ78" s="407"/>
      <c r="GK78" s="406">
        <f t="shared" si="310"/>
        <v>0</v>
      </c>
      <c r="GL78" s="407"/>
      <c r="GM78" s="407"/>
      <c r="GN78" s="406">
        <f t="shared" si="311"/>
        <v>0</v>
      </c>
      <c r="GO78" s="407"/>
      <c r="GP78" s="407"/>
      <c r="GQ78" s="406">
        <f t="shared" si="312"/>
        <v>0</v>
      </c>
      <c r="GR78" s="407"/>
      <c r="GS78" s="407"/>
      <c r="GT78" s="406">
        <f t="shared" si="313"/>
        <v>0</v>
      </c>
      <c r="GU78" s="407"/>
      <c r="GV78" s="407"/>
      <c r="GW78" s="406">
        <f t="shared" si="314"/>
        <v>0</v>
      </c>
      <c r="GX78" s="407"/>
      <c r="GY78" s="407"/>
      <c r="GZ78" s="406">
        <f t="shared" si="315"/>
        <v>0</v>
      </c>
      <c r="HA78" s="407"/>
      <c r="HB78" s="407"/>
      <c r="HC78" s="406">
        <f t="shared" si="316"/>
        <v>0</v>
      </c>
      <c r="HD78" s="407"/>
      <c r="HE78" s="407"/>
      <c r="HF78" s="406">
        <f t="shared" si="317"/>
        <v>0</v>
      </c>
      <c r="HG78" s="407"/>
      <c r="HH78" s="407"/>
      <c r="HI78" s="406">
        <f t="shared" si="318"/>
        <v>0</v>
      </c>
      <c r="HJ78" s="407"/>
      <c r="HK78" s="407"/>
      <c r="HL78" s="406">
        <f t="shared" si="319"/>
        <v>0</v>
      </c>
      <c r="HM78" s="407"/>
      <c r="HN78" s="407"/>
      <c r="HO78" s="406">
        <f t="shared" si="220"/>
        <v>0</v>
      </c>
      <c r="HP78" s="407"/>
      <c r="HQ78" s="407"/>
      <c r="HR78" s="406">
        <f t="shared" si="221"/>
        <v>0</v>
      </c>
      <c r="HS78" s="407"/>
      <c r="HT78" s="407"/>
      <c r="HU78" s="406">
        <f t="shared" si="222"/>
        <v>0</v>
      </c>
      <c r="HV78" s="407"/>
      <c r="HW78" s="407"/>
      <c r="HX78" s="406">
        <f t="shared" si="223"/>
        <v>0</v>
      </c>
      <c r="HY78" s="407"/>
      <c r="HZ78" s="407"/>
      <c r="IA78" s="406">
        <f t="shared" si="224"/>
        <v>0</v>
      </c>
      <c r="IB78" s="407"/>
      <c r="IC78" s="407"/>
      <c r="ID78" s="406">
        <f t="shared" si="225"/>
        <v>0</v>
      </c>
      <c r="IE78" s="407"/>
      <c r="IF78" s="407"/>
      <c r="IG78" s="406">
        <f t="shared" si="226"/>
        <v>0</v>
      </c>
      <c r="IH78" s="407"/>
      <c r="II78" s="407"/>
      <c r="IJ78" s="406">
        <f t="shared" si="227"/>
        <v>0</v>
      </c>
      <c r="IK78" s="407"/>
      <c r="IL78" s="407"/>
      <c r="IM78" s="406">
        <f t="shared" si="228"/>
        <v>0</v>
      </c>
      <c r="IN78" s="407"/>
      <c r="IO78" s="407"/>
      <c r="IP78" s="406">
        <f t="shared" si="229"/>
        <v>0</v>
      </c>
      <c r="IQ78" s="407"/>
      <c r="IR78" s="407"/>
      <c r="IS78" s="406">
        <f t="shared" si="230"/>
        <v>0</v>
      </c>
      <c r="IT78" s="407"/>
      <c r="IU78" s="407"/>
      <c r="IV78" s="406">
        <f t="shared" si="231"/>
        <v>0</v>
      </c>
      <c r="IW78" s="407"/>
      <c r="IX78" s="407"/>
      <c r="IY78" s="406">
        <f t="shared" si="232"/>
        <v>0</v>
      </c>
      <c r="IZ78" s="407"/>
      <c r="JA78" s="407"/>
      <c r="JB78" s="406">
        <f t="shared" si="233"/>
        <v>0</v>
      </c>
      <c r="JC78" s="407"/>
      <c r="JD78" s="407"/>
      <c r="JE78" s="406">
        <f t="shared" si="234"/>
        <v>0</v>
      </c>
      <c r="JF78" s="407"/>
      <c r="JG78" s="407"/>
      <c r="JH78" s="406">
        <f t="shared" si="235"/>
        <v>0</v>
      </c>
      <c r="JI78" s="407"/>
      <c r="JJ78" s="407"/>
      <c r="JK78" s="406">
        <f t="shared" si="236"/>
        <v>0</v>
      </c>
      <c r="JL78" s="407"/>
      <c r="JM78" s="407"/>
      <c r="JN78" s="406">
        <f t="shared" si="237"/>
        <v>0</v>
      </c>
      <c r="JO78" s="407"/>
      <c r="JP78" s="407"/>
      <c r="JQ78" s="406">
        <f t="shared" si="238"/>
        <v>0</v>
      </c>
      <c r="JR78" s="407"/>
      <c r="JS78" s="407"/>
      <c r="JT78" s="406">
        <f t="shared" si="239"/>
        <v>0</v>
      </c>
      <c r="JU78" s="407"/>
      <c r="JV78" s="407"/>
      <c r="JW78" s="406">
        <f t="shared" si="364"/>
        <v>0</v>
      </c>
      <c r="JX78" s="407"/>
      <c r="JY78" s="407"/>
      <c r="JZ78" s="406">
        <f t="shared" si="365"/>
        <v>0</v>
      </c>
      <c r="KA78" s="407"/>
      <c r="KB78" s="407"/>
      <c r="KC78" s="406">
        <f t="shared" si="366"/>
        <v>0</v>
      </c>
      <c r="KD78" s="407"/>
      <c r="KE78" s="407"/>
      <c r="KF78" s="406">
        <f t="shared" si="367"/>
        <v>0</v>
      </c>
      <c r="KG78" s="407"/>
      <c r="KH78" s="407"/>
      <c r="KI78" s="406">
        <f t="shared" si="368"/>
        <v>0</v>
      </c>
      <c r="KJ78" s="407"/>
      <c r="KK78" s="407"/>
      <c r="KL78" s="406">
        <f t="shared" si="369"/>
        <v>0</v>
      </c>
      <c r="KM78" s="407"/>
      <c r="KN78" s="407"/>
      <c r="KO78" s="406">
        <f t="shared" si="370"/>
        <v>0</v>
      </c>
      <c r="KP78" s="407"/>
      <c r="KQ78" s="407"/>
      <c r="KR78" s="406">
        <f t="shared" si="371"/>
        <v>0</v>
      </c>
      <c r="KS78" s="407"/>
      <c r="KT78" s="407"/>
      <c r="KU78" s="406">
        <f t="shared" si="372"/>
        <v>0</v>
      </c>
      <c r="KV78" s="407"/>
      <c r="KW78" s="407"/>
      <c r="KX78" s="408">
        <f t="shared" si="373"/>
        <v>0</v>
      </c>
      <c r="KY78" s="409"/>
      <c r="KZ78" s="409"/>
      <c r="LA78" s="408">
        <f t="shared" si="374"/>
        <v>0</v>
      </c>
      <c r="LB78" s="409"/>
      <c r="LC78" s="409"/>
      <c r="LD78" s="408">
        <f t="shared" si="375"/>
        <v>0</v>
      </c>
      <c r="LE78" s="409"/>
      <c r="LF78" s="409"/>
      <c r="LG78" s="408">
        <f t="shared" si="376"/>
        <v>0</v>
      </c>
      <c r="LH78" s="409"/>
      <c r="LI78" s="409"/>
      <c r="LJ78" s="408">
        <f t="shared" si="105"/>
        <v>0</v>
      </c>
      <c r="LK78" s="409"/>
      <c r="LL78" s="409"/>
      <c r="LM78" s="408">
        <f t="shared" si="106"/>
        <v>0</v>
      </c>
      <c r="LN78" s="409"/>
      <c r="LO78" s="409"/>
      <c r="LP78" s="408">
        <f t="shared" si="107"/>
        <v>0</v>
      </c>
      <c r="LQ78" s="409"/>
      <c r="LR78" s="409"/>
      <c r="LS78" s="408">
        <f t="shared" si="108"/>
        <v>0</v>
      </c>
      <c r="LT78" s="409"/>
      <c r="LU78" s="409"/>
      <c r="LV78" s="408">
        <f t="shared" si="109"/>
        <v>0</v>
      </c>
      <c r="LW78" s="409"/>
      <c r="LX78" s="409"/>
      <c r="LY78" s="408">
        <f t="shared" si="110"/>
        <v>0</v>
      </c>
      <c r="LZ78" s="409"/>
      <c r="MA78" s="409"/>
      <c r="MB78" s="408">
        <f t="shared" si="111"/>
        <v>0</v>
      </c>
      <c r="MC78" s="409"/>
      <c r="MD78" s="409"/>
      <c r="ME78" s="408">
        <f t="shared" si="112"/>
        <v>0</v>
      </c>
      <c r="MF78" s="409"/>
      <c r="MG78" s="409"/>
      <c r="MH78" s="408">
        <f t="shared" si="113"/>
        <v>0</v>
      </c>
      <c r="MI78" s="409"/>
      <c r="MJ78" s="409"/>
      <c r="MK78" s="408">
        <f t="shared" si="114"/>
        <v>0</v>
      </c>
      <c r="ML78" s="409"/>
      <c r="MM78" s="409"/>
      <c r="MN78" s="408">
        <f t="shared" si="115"/>
        <v>0</v>
      </c>
      <c r="MO78" s="409"/>
      <c r="MP78" s="409"/>
      <c r="MQ78" s="408">
        <f t="shared" si="116"/>
        <v>0</v>
      </c>
      <c r="MR78" s="409"/>
      <c r="MS78" s="409"/>
      <c r="MT78" s="408">
        <f t="shared" si="117"/>
        <v>0</v>
      </c>
      <c r="MU78" s="409"/>
      <c r="MV78" s="409"/>
      <c r="MW78" s="408">
        <f t="shared" si="118"/>
        <v>0</v>
      </c>
      <c r="MX78" s="409"/>
      <c r="MY78" s="409"/>
      <c r="MZ78" s="408">
        <f t="shared" si="119"/>
        <v>0</v>
      </c>
      <c r="NA78" s="409"/>
      <c r="NB78" s="409"/>
      <c r="NC78" s="408">
        <f t="shared" si="120"/>
        <v>0</v>
      </c>
      <c r="ND78" s="409"/>
      <c r="NE78" s="409"/>
      <c r="NF78" s="408">
        <f t="shared" si="121"/>
        <v>0</v>
      </c>
      <c r="NG78" s="409"/>
      <c r="NH78" s="409"/>
      <c r="NI78" s="408">
        <f t="shared" si="122"/>
        <v>0</v>
      </c>
      <c r="NJ78" s="409"/>
      <c r="NK78" s="409"/>
      <c r="NL78" s="410">
        <f t="shared" si="123"/>
        <v>0</v>
      </c>
      <c r="NM78" s="409"/>
      <c r="NN78" s="409"/>
      <c r="NO78" s="408">
        <f t="shared" si="124"/>
        <v>0</v>
      </c>
      <c r="NP78" s="409"/>
      <c r="NQ78" s="409"/>
      <c r="NR78" s="408">
        <f t="shared" si="125"/>
        <v>0</v>
      </c>
      <c r="NS78" s="409"/>
      <c r="NT78" s="409"/>
      <c r="NU78" s="408">
        <f t="shared" si="126"/>
        <v>0</v>
      </c>
      <c r="NV78" s="409"/>
      <c r="NW78" s="409"/>
      <c r="NX78" s="408">
        <f t="shared" si="127"/>
        <v>0</v>
      </c>
      <c r="NY78" s="409"/>
      <c r="NZ78" s="409"/>
      <c r="OA78" s="408">
        <f t="shared" si="128"/>
        <v>0</v>
      </c>
      <c r="OB78" s="409"/>
      <c r="OC78" s="409"/>
      <c r="OD78" s="408">
        <f t="shared" si="129"/>
        <v>0</v>
      </c>
      <c r="OE78" s="409"/>
      <c r="OF78" s="409"/>
      <c r="OG78" s="408">
        <f t="shared" si="130"/>
        <v>0</v>
      </c>
      <c r="OH78" s="409"/>
      <c r="OI78" s="409"/>
      <c r="OJ78" s="408">
        <f t="shared" si="131"/>
        <v>0</v>
      </c>
      <c r="OK78" s="409"/>
      <c r="OL78" s="409"/>
      <c r="OM78" s="408">
        <f t="shared" si="132"/>
        <v>0</v>
      </c>
      <c r="ON78" s="409"/>
      <c r="OO78" s="409"/>
      <c r="OP78" s="408">
        <f t="shared" si="133"/>
        <v>0</v>
      </c>
      <c r="OQ78" s="409"/>
      <c r="OR78" s="409"/>
      <c r="OS78" s="408">
        <f t="shared" si="134"/>
        <v>0</v>
      </c>
      <c r="OT78" s="409"/>
      <c r="OU78" s="409"/>
      <c r="OV78" s="408">
        <f t="shared" si="397"/>
        <v>0</v>
      </c>
      <c r="OW78" s="409"/>
      <c r="OX78" s="409"/>
      <c r="OY78" s="408">
        <f t="shared" si="398"/>
        <v>0</v>
      </c>
      <c r="OZ78" s="409"/>
      <c r="PA78" s="409"/>
      <c r="PB78" s="408">
        <f t="shared" si="389"/>
        <v>0</v>
      </c>
      <c r="PC78" s="409"/>
      <c r="PD78" s="409"/>
      <c r="PE78" s="408">
        <f t="shared" si="390"/>
        <v>0</v>
      </c>
      <c r="PF78" s="409"/>
      <c r="PG78" s="409"/>
      <c r="PH78" s="408">
        <f t="shared" si="391"/>
        <v>0</v>
      </c>
      <c r="PI78" s="409"/>
      <c r="PJ78" s="409"/>
      <c r="PK78" s="408">
        <f t="shared" si="392"/>
        <v>0</v>
      </c>
      <c r="PL78" s="409"/>
      <c r="PM78" s="409"/>
      <c r="PN78" s="408">
        <f t="shared" si="393"/>
        <v>0</v>
      </c>
      <c r="PO78" s="409"/>
      <c r="PP78" s="409"/>
      <c r="PQ78" s="408">
        <f t="shared" si="394"/>
        <v>0</v>
      </c>
      <c r="PR78" s="409"/>
      <c r="PS78" s="409"/>
      <c r="PT78" s="408">
        <f t="shared" si="395"/>
        <v>0</v>
      </c>
      <c r="PU78" s="409"/>
      <c r="PV78" s="409"/>
      <c r="PW78" s="408">
        <f t="shared" si="396"/>
        <v>0</v>
      </c>
      <c r="PX78" s="409"/>
      <c r="PY78" s="409"/>
      <c r="PZ78" s="408">
        <f t="shared" si="377"/>
        <v>0</v>
      </c>
      <c r="QA78" s="409"/>
      <c r="QB78" s="409"/>
      <c r="QC78" s="408">
        <f t="shared" si="378"/>
        <v>0</v>
      </c>
      <c r="QD78" s="409"/>
      <c r="QE78" s="409"/>
      <c r="QF78" s="408">
        <f t="shared" si="379"/>
        <v>0</v>
      </c>
      <c r="QG78" s="409"/>
      <c r="QH78" s="409"/>
      <c r="QI78" s="408">
        <f t="shared" si="380"/>
        <v>0</v>
      </c>
      <c r="QJ78" s="411">
        <f t="shared" si="381"/>
        <v>0</v>
      </c>
      <c r="QK78" s="412">
        <f t="shared" si="382"/>
        <v>0</v>
      </c>
      <c r="QL78" s="402"/>
      <c r="QM78" s="411">
        <f t="shared" si="383"/>
        <v>0</v>
      </c>
      <c r="QN78" s="412">
        <f t="shared" si="384"/>
        <v>0</v>
      </c>
      <c r="QO78" s="391"/>
      <c r="QP78" s="411">
        <f t="shared" si="385"/>
        <v>0</v>
      </c>
      <c r="QQ78" s="412">
        <f t="shared" si="386"/>
        <v>0</v>
      </c>
      <c r="QR78" s="391"/>
      <c r="QS78" s="411">
        <f t="shared" si="387"/>
        <v>0</v>
      </c>
      <c r="QT78" s="412">
        <f t="shared" si="388"/>
        <v>0</v>
      </c>
    </row>
    <row r="79" spans="1:505" s="385" customFormat="1" hidden="1" x14ac:dyDescent="0.25">
      <c r="A79" s="403">
        <v>74</v>
      </c>
      <c r="B79" s="432" t="s">
        <v>514</v>
      </c>
      <c r="C79" s="431" t="s">
        <v>115</v>
      </c>
      <c r="D79" s="406">
        <v>1</v>
      </c>
      <c r="E79" s="407"/>
      <c r="F79" s="407"/>
      <c r="G79" s="406">
        <f t="shared" si="321"/>
        <v>1</v>
      </c>
      <c r="H79" s="407"/>
      <c r="I79" s="407"/>
      <c r="J79" s="406">
        <f t="shared" si="322"/>
        <v>1</v>
      </c>
      <c r="K79" s="407"/>
      <c r="L79" s="407"/>
      <c r="M79" s="406">
        <f t="shared" si="363"/>
        <v>1</v>
      </c>
      <c r="N79" s="407"/>
      <c r="O79" s="407"/>
      <c r="P79" s="406">
        <f t="shared" si="324"/>
        <v>1</v>
      </c>
      <c r="Q79" s="407"/>
      <c r="R79" s="407"/>
      <c r="S79" s="406">
        <f t="shared" si="325"/>
        <v>1</v>
      </c>
      <c r="T79" s="407"/>
      <c r="U79" s="407"/>
      <c r="V79" s="406">
        <f t="shared" si="326"/>
        <v>1</v>
      </c>
      <c r="W79" s="407"/>
      <c r="X79" s="407"/>
      <c r="Y79" s="406">
        <f t="shared" si="327"/>
        <v>1</v>
      </c>
      <c r="Z79" s="407"/>
      <c r="AA79" s="407"/>
      <c r="AB79" s="406">
        <f t="shared" si="328"/>
        <v>1</v>
      </c>
      <c r="AC79" s="407"/>
      <c r="AD79" s="407"/>
      <c r="AE79" s="406">
        <f t="shared" si="329"/>
        <v>1</v>
      </c>
      <c r="AF79" s="407"/>
      <c r="AG79" s="407"/>
      <c r="AH79" s="406">
        <f t="shared" si="330"/>
        <v>1</v>
      </c>
      <c r="AI79" s="407"/>
      <c r="AJ79" s="407"/>
      <c r="AK79" s="406">
        <f t="shared" si="331"/>
        <v>1</v>
      </c>
      <c r="AL79" s="407"/>
      <c r="AM79" s="407"/>
      <c r="AN79" s="406">
        <f t="shared" si="332"/>
        <v>1</v>
      </c>
      <c r="AO79" s="407"/>
      <c r="AP79" s="407"/>
      <c r="AQ79" s="406">
        <f t="shared" si="333"/>
        <v>1</v>
      </c>
      <c r="AR79" s="407"/>
      <c r="AS79" s="407">
        <v>1</v>
      </c>
      <c r="AT79" s="406">
        <f t="shared" si="334"/>
        <v>0</v>
      </c>
      <c r="AU79" s="407"/>
      <c r="AV79" s="407"/>
      <c r="AW79" s="406">
        <f t="shared" si="335"/>
        <v>0</v>
      </c>
      <c r="AX79" s="407"/>
      <c r="AY79" s="407"/>
      <c r="AZ79" s="406">
        <f t="shared" si="336"/>
        <v>0</v>
      </c>
      <c r="BA79" s="407"/>
      <c r="BB79" s="407"/>
      <c r="BC79" s="406">
        <f t="shared" si="337"/>
        <v>0</v>
      </c>
      <c r="BD79" s="407"/>
      <c r="BE79" s="407"/>
      <c r="BF79" s="406">
        <f t="shared" si="338"/>
        <v>0</v>
      </c>
      <c r="BG79" s="407"/>
      <c r="BH79" s="407"/>
      <c r="BI79" s="406">
        <f t="shared" si="339"/>
        <v>0</v>
      </c>
      <c r="BJ79" s="407"/>
      <c r="BK79" s="407"/>
      <c r="BL79" s="406">
        <f t="shared" si="340"/>
        <v>0</v>
      </c>
      <c r="BM79" s="407"/>
      <c r="BN79" s="407"/>
      <c r="BO79" s="406">
        <f t="shared" si="341"/>
        <v>0</v>
      </c>
      <c r="BP79" s="407"/>
      <c r="BQ79" s="407"/>
      <c r="BR79" s="406">
        <f t="shared" si="342"/>
        <v>0</v>
      </c>
      <c r="BS79" s="407"/>
      <c r="BT79" s="407"/>
      <c r="BU79" s="406">
        <f t="shared" si="343"/>
        <v>0</v>
      </c>
      <c r="BV79" s="407"/>
      <c r="BW79" s="407"/>
      <c r="BX79" s="406">
        <f t="shared" si="344"/>
        <v>0</v>
      </c>
      <c r="BY79" s="407"/>
      <c r="BZ79" s="407"/>
      <c r="CA79" s="406">
        <f t="shared" si="345"/>
        <v>0</v>
      </c>
      <c r="CB79" s="407"/>
      <c r="CC79" s="407"/>
      <c r="CD79" s="406">
        <f t="shared" si="346"/>
        <v>0</v>
      </c>
      <c r="CE79" s="407"/>
      <c r="CF79" s="407"/>
      <c r="CG79" s="406">
        <f t="shared" si="347"/>
        <v>0</v>
      </c>
      <c r="CH79" s="407"/>
      <c r="CI79" s="407"/>
      <c r="CJ79" s="406">
        <f t="shared" si="348"/>
        <v>0</v>
      </c>
      <c r="CK79" s="407"/>
      <c r="CL79" s="407"/>
      <c r="CM79" s="406">
        <f t="shared" si="349"/>
        <v>0</v>
      </c>
      <c r="CN79" s="407"/>
      <c r="CO79" s="407"/>
      <c r="CP79" s="406">
        <f t="shared" si="350"/>
        <v>0</v>
      </c>
      <c r="CQ79" s="407"/>
      <c r="CR79" s="407"/>
      <c r="CS79" s="406">
        <f t="shared" si="351"/>
        <v>0</v>
      </c>
      <c r="CT79" s="407"/>
      <c r="CU79" s="407"/>
      <c r="CV79" s="406">
        <f t="shared" si="352"/>
        <v>0</v>
      </c>
      <c r="CW79" s="407"/>
      <c r="CX79" s="407"/>
      <c r="CY79" s="406">
        <f t="shared" si="353"/>
        <v>0</v>
      </c>
      <c r="CZ79" s="407"/>
      <c r="DA79" s="407"/>
      <c r="DB79" s="406">
        <f t="shared" si="354"/>
        <v>0</v>
      </c>
      <c r="DC79" s="407"/>
      <c r="DD79" s="407"/>
      <c r="DE79" s="406">
        <f t="shared" si="355"/>
        <v>0</v>
      </c>
      <c r="DF79" s="407"/>
      <c r="DG79" s="407"/>
      <c r="DH79" s="406">
        <f t="shared" si="356"/>
        <v>0</v>
      </c>
      <c r="DI79" s="407"/>
      <c r="DJ79" s="407"/>
      <c r="DK79" s="406">
        <f t="shared" si="357"/>
        <v>0</v>
      </c>
      <c r="DL79" s="407"/>
      <c r="DM79" s="407"/>
      <c r="DN79" s="406">
        <f t="shared" si="358"/>
        <v>0</v>
      </c>
      <c r="DO79" s="407"/>
      <c r="DP79" s="407"/>
      <c r="DQ79" s="406">
        <f t="shared" si="359"/>
        <v>0</v>
      </c>
      <c r="DR79" s="407"/>
      <c r="DS79" s="407"/>
      <c r="DT79" s="406">
        <f t="shared" si="360"/>
        <v>0</v>
      </c>
      <c r="DU79" s="407"/>
      <c r="DV79" s="407"/>
      <c r="DW79" s="406">
        <f t="shared" si="361"/>
        <v>0</v>
      </c>
      <c r="DX79" s="407"/>
      <c r="DY79" s="407"/>
      <c r="DZ79" s="406">
        <f t="shared" si="362"/>
        <v>0</v>
      </c>
      <c r="EA79" s="407"/>
      <c r="EB79" s="407"/>
      <c r="EC79" s="406">
        <f t="shared" si="290"/>
        <v>0</v>
      </c>
      <c r="ED79" s="407"/>
      <c r="EE79" s="407"/>
      <c r="EF79" s="406">
        <f t="shared" si="291"/>
        <v>0</v>
      </c>
      <c r="EG79" s="407"/>
      <c r="EH79" s="407"/>
      <c r="EI79" s="406">
        <f t="shared" si="292"/>
        <v>0</v>
      </c>
      <c r="EJ79" s="407"/>
      <c r="EK79" s="407"/>
      <c r="EL79" s="406">
        <f t="shared" si="293"/>
        <v>0</v>
      </c>
      <c r="EM79" s="407"/>
      <c r="EN79" s="407"/>
      <c r="EO79" s="406">
        <f t="shared" si="294"/>
        <v>0</v>
      </c>
      <c r="EP79" s="407"/>
      <c r="EQ79" s="407"/>
      <c r="ER79" s="406">
        <f t="shared" si="295"/>
        <v>0</v>
      </c>
      <c r="ES79" s="407"/>
      <c r="ET79" s="407"/>
      <c r="EU79" s="406">
        <f t="shared" si="296"/>
        <v>0</v>
      </c>
      <c r="EV79" s="407"/>
      <c r="EW79" s="407"/>
      <c r="EX79" s="406">
        <f t="shared" si="297"/>
        <v>0</v>
      </c>
      <c r="EY79" s="407"/>
      <c r="EZ79" s="407"/>
      <c r="FA79" s="406">
        <f t="shared" si="298"/>
        <v>0</v>
      </c>
      <c r="FB79" s="407"/>
      <c r="FC79" s="407"/>
      <c r="FD79" s="406">
        <f t="shared" si="299"/>
        <v>0</v>
      </c>
      <c r="FE79" s="407"/>
      <c r="FF79" s="407"/>
      <c r="FG79" s="406">
        <f t="shared" si="300"/>
        <v>0</v>
      </c>
      <c r="FH79" s="407"/>
      <c r="FI79" s="407"/>
      <c r="FJ79" s="406">
        <f t="shared" si="301"/>
        <v>0</v>
      </c>
      <c r="FK79" s="407"/>
      <c r="FL79" s="407"/>
      <c r="FM79" s="406">
        <f t="shared" si="302"/>
        <v>0</v>
      </c>
      <c r="FN79" s="407"/>
      <c r="FO79" s="407"/>
      <c r="FP79" s="406">
        <f t="shared" si="303"/>
        <v>0</v>
      </c>
      <c r="FQ79" s="407"/>
      <c r="FR79" s="407"/>
      <c r="FS79" s="406">
        <f t="shared" si="304"/>
        <v>0</v>
      </c>
      <c r="FT79" s="407"/>
      <c r="FU79" s="407"/>
      <c r="FV79" s="406">
        <f t="shared" si="305"/>
        <v>0</v>
      </c>
      <c r="FW79" s="407"/>
      <c r="FX79" s="407"/>
      <c r="FY79" s="406">
        <f t="shared" si="306"/>
        <v>0</v>
      </c>
      <c r="FZ79" s="407"/>
      <c r="GA79" s="407"/>
      <c r="GB79" s="406">
        <f t="shared" si="307"/>
        <v>0</v>
      </c>
      <c r="GC79" s="407"/>
      <c r="GD79" s="407"/>
      <c r="GE79" s="406">
        <f t="shared" si="308"/>
        <v>0</v>
      </c>
      <c r="GF79" s="407"/>
      <c r="GG79" s="407"/>
      <c r="GH79" s="406">
        <f t="shared" si="309"/>
        <v>0</v>
      </c>
      <c r="GI79" s="407"/>
      <c r="GJ79" s="407"/>
      <c r="GK79" s="406">
        <f t="shared" si="310"/>
        <v>0</v>
      </c>
      <c r="GL79" s="407"/>
      <c r="GM79" s="407"/>
      <c r="GN79" s="406">
        <f t="shared" si="311"/>
        <v>0</v>
      </c>
      <c r="GO79" s="407"/>
      <c r="GP79" s="407"/>
      <c r="GQ79" s="406">
        <f t="shared" si="312"/>
        <v>0</v>
      </c>
      <c r="GR79" s="407"/>
      <c r="GS79" s="407"/>
      <c r="GT79" s="406">
        <f t="shared" si="313"/>
        <v>0</v>
      </c>
      <c r="GU79" s="407"/>
      <c r="GV79" s="407"/>
      <c r="GW79" s="406">
        <f t="shared" si="314"/>
        <v>0</v>
      </c>
      <c r="GX79" s="407"/>
      <c r="GY79" s="407"/>
      <c r="GZ79" s="406">
        <f t="shared" si="315"/>
        <v>0</v>
      </c>
      <c r="HA79" s="407"/>
      <c r="HB79" s="407"/>
      <c r="HC79" s="406">
        <f t="shared" si="316"/>
        <v>0</v>
      </c>
      <c r="HD79" s="407"/>
      <c r="HE79" s="407"/>
      <c r="HF79" s="406">
        <f t="shared" si="317"/>
        <v>0</v>
      </c>
      <c r="HG79" s="407"/>
      <c r="HH79" s="407"/>
      <c r="HI79" s="406">
        <f t="shared" si="318"/>
        <v>0</v>
      </c>
      <c r="HJ79" s="407"/>
      <c r="HK79" s="407"/>
      <c r="HL79" s="406">
        <f t="shared" si="319"/>
        <v>0</v>
      </c>
      <c r="HM79" s="407"/>
      <c r="HN79" s="407"/>
      <c r="HO79" s="406">
        <f t="shared" si="220"/>
        <v>0</v>
      </c>
      <c r="HP79" s="407"/>
      <c r="HQ79" s="407"/>
      <c r="HR79" s="406">
        <f t="shared" si="221"/>
        <v>0</v>
      </c>
      <c r="HS79" s="407"/>
      <c r="HT79" s="407"/>
      <c r="HU79" s="406">
        <f t="shared" si="222"/>
        <v>0</v>
      </c>
      <c r="HV79" s="407"/>
      <c r="HW79" s="407"/>
      <c r="HX79" s="406">
        <f t="shared" si="223"/>
        <v>0</v>
      </c>
      <c r="HY79" s="407"/>
      <c r="HZ79" s="407"/>
      <c r="IA79" s="406">
        <f t="shared" si="224"/>
        <v>0</v>
      </c>
      <c r="IB79" s="407"/>
      <c r="IC79" s="407"/>
      <c r="ID79" s="406">
        <f t="shared" si="225"/>
        <v>0</v>
      </c>
      <c r="IE79" s="407"/>
      <c r="IF79" s="407"/>
      <c r="IG79" s="406">
        <f t="shared" si="226"/>
        <v>0</v>
      </c>
      <c r="IH79" s="407"/>
      <c r="II79" s="407"/>
      <c r="IJ79" s="406">
        <f t="shared" si="227"/>
        <v>0</v>
      </c>
      <c r="IK79" s="407"/>
      <c r="IL79" s="407"/>
      <c r="IM79" s="406">
        <f t="shared" si="228"/>
        <v>0</v>
      </c>
      <c r="IN79" s="407"/>
      <c r="IO79" s="407"/>
      <c r="IP79" s="406">
        <f t="shared" si="229"/>
        <v>0</v>
      </c>
      <c r="IQ79" s="407"/>
      <c r="IR79" s="407"/>
      <c r="IS79" s="406">
        <f t="shared" si="230"/>
        <v>0</v>
      </c>
      <c r="IT79" s="407"/>
      <c r="IU79" s="407"/>
      <c r="IV79" s="406">
        <f t="shared" si="231"/>
        <v>0</v>
      </c>
      <c r="IW79" s="407"/>
      <c r="IX79" s="407"/>
      <c r="IY79" s="406">
        <f t="shared" si="232"/>
        <v>0</v>
      </c>
      <c r="IZ79" s="407"/>
      <c r="JA79" s="407"/>
      <c r="JB79" s="406">
        <f t="shared" si="233"/>
        <v>0</v>
      </c>
      <c r="JC79" s="407"/>
      <c r="JD79" s="407"/>
      <c r="JE79" s="406">
        <f t="shared" si="234"/>
        <v>0</v>
      </c>
      <c r="JF79" s="407"/>
      <c r="JG79" s="407"/>
      <c r="JH79" s="406">
        <f t="shared" si="235"/>
        <v>0</v>
      </c>
      <c r="JI79" s="407"/>
      <c r="JJ79" s="407"/>
      <c r="JK79" s="406">
        <f t="shared" si="236"/>
        <v>0</v>
      </c>
      <c r="JL79" s="407"/>
      <c r="JM79" s="407"/>
      <c r="JN79" s="406">
        <f t="shared" si="237"/>
        <v>0</v>
      </c>
      <c r="JO79" s="407"/>
      <c r="JP79" s="407"/>
      <c r="JQ79" s="406">
        <f t="shared" si="238"/>
        <v>0</v>
      </c>
      <c r="JR79" s="407"/>
      <c r="JS79" s="407"/>
      <c r="JT79" s="406">
        <f t="shared" si="239"/>
        <v>0</v>
      </c>
      <c r="JU79" s="407"/>
      <c r="JV79" s="407"/>
      <c r="JW79" s="406">
        <f t="shared" si="364"/>
        <v>0</v>
      </c>
      <c r="JX79" s="407"/>
      <c r="JY79" s="407"/>
      <c r="JZ79" s="406">
        <f t="shared" si="365"/>
        <v>0</v>
      </c>
      <c r="KA79" s="407"/>
      <c r="KB79" s="407"/>
      <c r="KC79" s="406">
        <f t="shared" si="366"/>
        <v>0</v>
      </c>
      <c r="KD79" s="407"/>
      <c r="KE79" s="407"/>
      <c r="KF79" s="406">
        <f t="shared" si="367"/>
        <v>0</v>
      </c>
      <c r="KG79" s="407"/>
      <c r="KH79" s="407"/>
      <c r="KI79" s="406">
        <f t="shared" si="368"/>
        <v>0</v>
      </c>
      <c r="KJ79" s="407"/>
      <c r="KK79" s="407"/>
      <c r="KL79" s="406">
        <f t="shared" si="369"/>
        <v>0</v>
      </c>
      <c r="KM79" s="407"/>
      <c r="KN79" s="407"/>
      <c r="KO79" s="406">
        <f t="shared" si="370"/>
        <v>0</v>
      </c>
      <c r="KP79" s="407"/>
      <c r="KQ79" s="407"/>
      <c r="KR79" s="406">
        <f t="shared" si="371"/>
        <v>0</v>
      </c>
      <c r="KS79" s="407"/>
      <c r="KT79" s="407"/>
      <c r="KU79" s="406">
        <f t="shared" si="372"/>
        <v>0</v>
      </c>
      <c r="KV79" s="407"/>
      <c r="KW79" s="407"/>
      <c r="KX79" s="408">
        <f t="shared" si="373"/>
        <v>0</v>
      </c>
      <c r="KY79" s="409"/>
      <c r="KZ79" s="409"/>
      <c r="LA79" s="408">
        <f t="shared" si="374"/>
        <v>0</v>
      </c>
      <c r="LB79" s="409"/>
      <c r="LC79" s="409"/>
      <c r="LD79" s="408">
        <f t="shared" si="375"/>
        <v>0</v>
      </c>
      <c r="LE79" s="409"/>
      <c r="LF79" s="409"/>
      <c r="LG79" s="408">
        <f t="shared" si="376"/>
        <v>0</v>
      </c>
      <c r="LH79" s="409"/>
      <c r="LI79" s="409"/>
      <c r="LJ79" s="408">
        <f t="shared" si="105"/>
        <v>0</v>
      </c>
      <c r="LK79" s="409"/>
      <c r="LL79" s="409"/>
      <c r="LM79" s="408">
        <f t="shared" si="106"/>
        <v>0</v>
      </c>
      <c r="LN79" s="409"/>
      <c r="LO79" s="409"/>
      <c r="LP79" s="408">
        <f t="shared" si="107"/>
        <v>0</v>
      </c>
      <c r="LQ79" s="409"/>
      <c r="LR79" s="409"/>
      <c r="LS79" s="408">
        <f t="shared" si="108"/>
        <v>0</v>
      </c>
      <c r="LT79" s="409"/>
      <c r="LU79" s="409"/>
      <c r="LV79" s="408">
        <f t="shared" si="109"/>
        <v>0</v>
      </c>
      <c r="LW79" s="409"/>
      <c r="LX79" s="409"/>
      <c r="LY79" s="408">
        <f t="shared" si="110"/>
        <v>0</v>
      </c>
      <c r="LZ79" s="409"/>
      <c r="MA79" s="409"/>
      <c r="MB79" s="408">
        <f t="shared" si="111"/>
        <v>0</v>
      </c>
      <c r="MC79" s="409"/>
      <c r="MD79" s="409"/>
      <c r="ME79" s="408">
        <f t="shared" si="112"/>
        <v>0</v>
      </c>
      <c r="MF79" s="409"/>
      <c r="MG79" s="409"/>
      <c r="MH79" s="408">
        <f t="shared" si="113"/>
        <v>0</v>
      </c>
      <c r="MI79" s="409"/>
      <c r="MJ79" s="409"/>
      <c r="MK79" s="408">
        <f t="shared" si="114"/>
        <v>0</v>
      </c>
      <c r="ML79" s="409"/>
      <c r="MM79" s="409"/>
      <c r="MN79" s="408">
        <f t="shared" si="115"/>
        <v>0</v>
      </c>
      <c r="MO79" s="409"/>
      <c r="MP79" s="409"/>
      <c r="MQ79" s="408">
        <f t="shared" si="116"/>
        <v>0</v>
      </c>
      <c r="MR79" s="409"/>
      <c r="MS79" s="409"/>
      <c r="MT79" s="408">
        <f t="shared" si="117"/>
        <v>0</v>
      </c>
      <c r="MU79" s="409"/>
      <c r="MV79" s="409"/>
      <c r="MW79" s="408">
        <f t="shared" si="118"/>
        <v>0</v>
      </c>
      <c r="MX79" s="409"/>
      <c r="MY79" s="409"/>
      <c r="MZ79" s="408">
        <f t="shared" si="119"/>
        <v>0</v>
      </c>
      <c r="NA79" s="409"/>
      <c r="NB79" s="409"/>
      <c r="NC79" s="408">
        <f t="shared" si="120"/>
        <v>0</v>
      </c>
      <c r="ND79" s="409"/>
      <c r="NE79" s="409"/>
      <c r="NF79" s="408">
        <f t="shared" si="121"/>
        <v>0</v>
      </c>
      <c r="NG79" s="409"/>
      <c r="NH79" s="409"/>
      <c r="NI79" s="408">
        <f t="shared" si="122"/>
        <v>0</v>
      </c>
      <c r="NJ79" s="409"/>
      <c r="NK79" s="409"/>
      <c r="NL79" s="410">
        <f t="shared" si="123"/>
        <v>0</v>
      </c>
      <c r="NM79" s="409"/>
      <c r="NN79" s="409"/>
      <c r="NO79" s="408">
        <f t="shared" si="124"/>
        <v>0</v>
      </c>
      <c r="NP79" s="409"/>
      <c r="NQ79" s="409"/>
      <c r="NR79" s="408">
        <f t="shared" si="125"/>
        <v>0</v>
      </c>
      <c r="NS79" s="409"/>
      <c r="NT79" s="409"/>
      <c r="NU79" s="408">
        <f t="shared" si="126"/>
        <v>0</v>
      </c>
      <c r="NV79" s="409"/>
      <c r="NW79" s="409"/>
      <c r="NX79" s="408">
        <f t="shared" si="127"/>
        <v>0</v>
      </c>
      <c r="NY79" s="409"/>
      <c r="NZ79" s="409"/>
      <c r="OA79" s="408">
        <f t="shared" si="128"/>
        <v>0</v>
      </c>
      <c r="OB79" s="409"/>
      <c r="OC79" s="409"/>
      <c r="OD79" s="408">
        <f t="shared" si="129"/>
        <v>0</v>
      </c>
      <c r="OE79" s="409"/>
      <c r="OF79" s="409"/>
      <c r="OG79" s="408">
        <f t="shared" si="130"/>
        <v>0</v>
      </c>
      <c r="OH79" s="409"/>
      <c r="OI79" s="409"/>
      <c r="OJ79" s="408">
        <f t="shared" si="131"/>
        <v>0</v>
      </c>
      <c r="OK79" s="409"/>
      <c r="OL79" s="409"/>
      <c r="OM79" s="408">
        <f t="shared" si="132"/>
        <v>0</v>
      </c>
      <c r="ON79" s="409"/>
      <c r="OO79" s="409"/>
      <c r="OP79" s="408">
        <f t="shared" si="133"/>
        <v>0</v>
      </c>
      <c r="OQ79" s="409"/>
      <c r="OR79" s="409"/>
      <c r="OS79" s="408">
        <f t="shared" si="134"/>
        <v>0</v>
      </c>
      <c r="OT79" s="409"/>
      <c r="OU79" s="409"/>
      <c r="OV79" s="408">
        <f t="shared" si="397"/>
        <v>0</v>
      </c>
      <c r="OW79" s="409"/>
      <c r="OX79" s="409"/>
      <c r="OY79" s="408">
        <f t="shared" si="398"/>
        <v>0</v>
      </c>
      <c r="OZ79" s="409"/>
      <c r="PA79" s="409"/>
      <c r="PB79" s="408">
        <f t="shared" si="389"/>
        <v>0</v>
      </c>
      <c r="PC79" s="409"/>
      <c r="PD79" s="409"/>
      <c r="PE79" s="408">
        <f t="shared" si="390"/>
        <v>0</v>
      </c>
      <c r="PF79" s="409"/>
      <c r="PG79" s="409"/>
      <c r="PH79" s="408">
        <f t="shared" si="391"/>
        <v>0</v>
      </c>
      <c r="PI79" s="409"/>
      <c r="PJ79" s="409"/>
      <c r="PK79" s="408">
        <f t="shared" si="392"/>
        <v>0</v>
      </c>
      <c r="PL79" s="409"/>
      <c r="PM79" s="409"/>
      <c r="PN79" s="408">
        <f t="shared" si="393"/>
        <v>0</v>
      </c>
      <c r="PO79" s="409"/>
      <c r="PP79" s="409"/>
      <c r="PQ79" s="408">
        <f t="shared" si="394"/>
        <v>0</v>
      </c>
      <c r="PR79" s="409"/>
      <c r="PS79" s="409"/>
      <c r="PT79" s="408">
        <f t="shared" si="395"/>
        <v>0</v>
      </c>
      <c r="PU79" s="409"/>
      <c r="PV79" s="409"/>
      <c r="PW79" s="408">
        <f t="shared" si="396"/>
        <v>0</v>
      </c>
      <c r="PX79" s="409"/>
      <c r="PY79" s="409"/>
      <c r="PZ79" s="408">
        <f t="shared" si="377"/>
        <v>0</v>
      </c>
      <c r="QA79" s="409"/>
      <c r="QB79" s="409"/>
      <c r="QC79" s="408">
        <f t="shared" si="378"/>
        <v>0</v>
      </c>
      <c r="QD79" s="409"/>
      <c r="QE79" s="409"/>
      <c r="QF79" s="408">
        <f t="shared" si="379"/>
        <v>0</v>
      </c>
      <c r="QG79" s="409"/>
      <c r="QH79" s="409"/>
      <c r="QI79" s="408">
        <f t="shared" si="380"/>
        <v>0</v>
      </c>
      <c r="QJ79" s="411">
        <f t="shared" si="381"/>
        <v>0</v>
      </c>
      <c r="QK79" s="412">
        <f t="shared" si="382"/>
        <v>0</v>
      </c>
      <c r="QL79" s="402"/>
      <c r="QM79" s="411">
        <f t="shared" si="383"/>
        <v>0</v>
      </c>
      <c r="QN79" s="412">
        <f t="shared" si="384"/>
        <v>0</v>
      </c>
      <c r="QO79" s="391"/>
      <c r="QP79" s="411">
        <f t="shared" si="385"/>
        <v>0</v>
      </c>
      <c r="QQ79" s="412">
        <f t="shared" si="386"/>
        <v>0</v>
      </c>
      <c r="QR79" s="391"/>
      <c r="QS79" s="411">
        <f t="shared" si="387"/>
        <v>0</v>
      </c>
      <c r="QT79" s="412">
        <f t="shared" si="388"/>
        <v>0</v>
      </c>
    </row>
    <row r="80" spans="1:505" s="385" customFormat="1" hidden="1" x14ac:dyDescent="0.25">
      <c r="A80" s="403">
        <v>75</v>
      </c>
      <c r="B80" s="432" t="s">
        <v>515</v>
      </c>
      <c r="C80" s="431" t="s">
        <v>115</v>
      </c>
      <c r="D80" s="406">
        <v>1</v>
      </c>
      <c r="E80" s="407"/>
      <c r="F80" s="407"/>
      <c r="G80" s="406">
        <f t="shared" si="321"/>
        <v>1</v>
      </c>
      <c r="H80" s="407"/>
      <c r="I80" s="407"/>
      <c r="J80" s="406">
        <f t="shared" si="322"/>
        <v>1</v>
      </c>
      <c r="K80" s="407"/>
      <c r="L80" s="407"/>
      <c r="M80" s="406">
        <f t="shared" si="363"/>
        <v>1</v>
      </c>
      <c r="N80" s="407"/>
      <c r="O80" s="407"/>
      <c r="P80" s="406">
        <f t="shared" si="324"/>
        <v>1</v>
      </c>
      <c r="Q80" s="407"/>
      <c r="R80" s="407"/>
      <c r="S80" s="406">
        <f t="shared" si="325"/>
        <v>1</v>
      </c>
      <c r="T80" s="407"/>
      <c r="U80" s="407"/>
      <c r="V80" s="406">
        <f t="shared" si="326"/>
        <v>1</v>
      </c>
      <c r="W80" s="407"/>
      <c r="X80" s="407"/>
      <c r="Y80" s="406">
        <f t="shared" si="327"/>
        <v>1</v>
      </c>
      <c r="Z80" s="407"/>
      <c r="AA80" s="407"/>
      <c r="AB80" s="406">
        <f t="shared" si="328"/>
        <v>1</v>
      </c>
      <c r="AC80" s="407"/>
      <c r="AD80" s="407"/>
      <c r="AE80" s="406">
        <f t="shared" si="329"/>
        <v>1</v>
      </c>
      <c r="AF80" s="407"/>
      <c r="AG80" s="407"/>
      <c r="AH80" s="406">
        <f t="shared" si="330"/>
        <v>1</v>
      </c>
      <c r="AI80" s="407"/>
      <c r="AJ80" s="407"/>
      <c r="AK80" s="406">
        <f t="shared" si="331"/>
        <v>1</v>
      </c>
      <c r="AL80" s="407"/>
      <c r="AM80" s="407"/>
      <c r="AN80" s="406">
        <f t="shared" si="332"/>
        <v>1</v>
      </c>
      <c r="AO80" s="407"/>
      <c r="AP80" s="407"/>
      <c r="AQ80" s="406">
        <f t="shared" si="333"/>
        <v>1</v>
      </c>
      <c r="AR80" s="407"/>
      <c r="AS80" s="407">
        <v>1</v>
      </c>
      <c r="AT80" s="406">
        <f t="shared" si="334"/>
        <v>0</v>
      </c>
      <c r="AU80" s="407"/>
      <c r="AV80" s="407"/>
      <c r="AW80" s="406">
        <f t="shared" si="335"/>
        <v>0</v>
      </c>
      <c r="AX80" s="407"/>
      <c r="AY80" s="407"/>
      <c r="AZ80" s="406">
        <f t="shared" si="336"/>
        <v>0</v>
      </c>
      <c r="BA80" s="407"/>
      <c r="BB80" s="407"/>
      <c r="BC80" s="406">
        <f t="shared" si="337"/>
        <v>0</v>
      </c>
      <c r="BD80" s="407"/>
      <c r="BE80" s="407"/>
      <c r="BF80" s="406">
        <f t="shared" si="338"/>
        <v>0</v>
      </c>
      <c r="BG80" s="407"/>
      <c r="BH80" s="407"/>
      <c r="BI80" s="406">
        <f t="shared" si="339"/>
        <v>0</v>
      </c>
      <c r="BJ80" s="407"/>
      <c r="BK80" s="407"/>
      <c r="BL80" s="406">
        <f t="shared" si="340"/>
        <v>0</v>
      </c>
      <c r="BM80" s="407"/>
      <c r="BN80" s="407"/>
      <c r="BO80" s="406">
        <f t="shared" si="341"/>
        <v>0</v>
      </c>
      <c r="BP80" s="407"/>
      <c r="BQ80" s="407"/>
      <c r="BR80" s="406">
        <f t="shared" si="342"/>
        <v>0</v>
      </c>
      <c r="BS80" s="407"/>
      <c r="BT80" s="407"/>
      <c r="BU80" s="406">
        <f t="shared" si="343"/>
        <v>0</v>
      </c>
      <c r="BV80" s="407"/>
      <c r="BW80" s="407"/>
      <c r="BX80" s="406">
        <f t="shared" si="344"/>
        <v>0</v>
      </c>
      <c r="BY80" s="407"/>
      <c r="BZ80" s="407"/>
      <c r="CA80" s="406">
        <f t="shared" si="345"/>
        <v>0</v>
      </c>
      <c r="CB80" s="407"/>
      <c r="CC80" s="407"/>
      <c r="CD80" s="406">
        <f t="shared" si="346"/>
        <v>0</v>
      </c>
      <c r="CE80" s="407"/>
      <c r="CF80" s="407"/>
      <c r="CG80" s="406">
        <f t="shared" si="347"/>
        <v>0</v>
      </c>
      <c r="CH80" s="407"/>
      <c r="CI80" s="407"/>
      <c r="CJ80" s="406">
        <f t="shared" si="348"/>
        <v>0</v>
      </c>
      <c r="CK80" s="407"/>
      <c r="CL80" s="407"/>
      <c r="CM80" s="406">
        <f t="shared" si="349"/>
        <v>0</v>
      </c>
      <c r="CN80" s="407"/>
      <c r="CO80" s="407"/>
      <c r="CP80" s="406">
        <f t="shared" si="350"/>
        <v>0</v>
      </c>
      <c r="CQ80" s="407"/>
      <c r="CR80" s="407"/>
      <c r="CS80" s="406">
        <f t="shared" si="351"/>
        <v>0</v>
      </c>
      <c r="CT80" s="407"/>
      <c r="CU80" s="407"/>
      <c r="CV80" s="406">
        <f t="shared" si="352"/>
        <v>0</v>
      </c>
      <c r="CW80" s="407"/>
      <c r="CX80" s="407"/>
      <c r="CY80" s="406">
        <f t="shared" si="353"/>
        <v>0</v>
      </c>
      <c r="CZ80" s="407"/>
      <c r="DA80" s="407"/>
      <c r="DB80" s="406">
        <f t="shared" si="354"/>
        <v>0</v>
      </c>
      <c r="DC80" s="407"/>
      <c r="DD80" s="407"/>
      <c r="DE80" s="406">
        <f t="shared" si="355"/>
        <v>0</v>
      </c>
      <c r="DF80" s="407"/>
      <c r="DG80" s="407"/>
      <c r="DH80" s="406">
        <f t="shared" si="356"/>
        <v>0</v>
      </c>
      <c r="DI80" s="407"/>
      <c r="DJ80" s="407"/>
      <c r="DK80" s="406">
        <f t="shared" si="357"/>
        <v>0</v>
      </c>
      <c r="DL80" s="407"/>
      <c r="DM80" s="407"/>
      <c r="DN80" s="406">
        <f t="shared" si="358"/>
        <v>0</v>
      </c>
      <c r="DO80" s="407"/>
      <c r="DP80" s="407"/>
      <c r="DQ80" s="406">
        <f t="shared" si="359"/>
        <v>0</v>
      </c>
      <c r="DR80" s="407"/>
      <c r="DS80" s="407"/>
      <c r="DT80" s="406">
        <f t="shared" si="360"/>
        <v>0</v>
      </c>
      <c r="DU80" s="407"/>
      <c r="DV80" s="407"/>
      <c r="DW80" s="406">
        <f t="shared" si="361"/>
        <v>0</v>
      </c>
      <c r="DX80" s="407"/>
      <c r="DY80" s="407"/>
      <c r="DZ80" s="406">
        <f t="shared" si="362"/>
        <v>0</v>
      </c>
      <c r="EA80" s="407"/>
      <c r="EB80" s="407"/>
      <c r="EC80" s="406">
        <f t="shared" si="290"/>
        <v>0</v>
      </c>
      <c r="ED80" s="407"/>
      <c r="EE80" s="407"/>
      <c r="EF80" s="406">
        <f t="shared" si="291"/>
        <v>0</v>
      </c>
      <c r="EG80" s="407"/>
      <c r="EH80" s="407"/>
      <c r="EI80" s="406">
        <f t="shared" si="292"/>
        <v>0</v>
      </c>
      <c r="EJ80" s="407"/>
      <c r="EK80" s="407"/>
      <c r="EL80" s="406">
        <f t="shared" si="293"/>
        <v>0</v>
      </c>
      <c r="EM80" s="407"/>
      <c r="EN80" s="407"/>
      <c r="EO80" s="406">
        <f t="shared" si="294"/>
        <v>0</v>
      </c>
      <c r="EP80" s="407"/>
      <c r="EQ80" s="407"/>
      <c r="ER80" s="406">
        <f t="shared" si="295"/>
        <v>0</v>
      </c>
      <c r="ES80" s="407"/>
      <c r="ET80" s="407"/>
      <c r="EU80" s="406">
        <f t="shared" si="296"/>
        <v>0</v>
      </c>
      <c r="EV80" s="407"/>
      <c r="EW80" s="407"/>
      <c r="EX80" s="406">
        <f t="shared" si="297"/>
        <v>0</v>
      </c>
      <c r="EY80" s="407"/>
      <c r="EZ80" s="407"/>
      <c r="FA80" s="406">
        <f t="shared" si="298"/>
        <v>0</v>
      </c>
      <c r="FB80" s="407"/>
      <c r="FC80" s="407"/>
      <c r="FD80" s="406">
        <f t="shared" si="299"/>
        <v>0</v>
      </c>
      <c r="FE80" s="407"/>
      <c r="FF80" s="407"/>
      <c r="FG80" s="406">
        <f t="shared" si="300"/>
        <v>0</v>
      </c>
      <c r="FH80" s="407"/>
      <c r="FI80" s="407"/>
      <c r="FJ80" s="406">
        <f t="shared" si="301"/>
        <v>0</v>
      </c>
      <c r="FK80" s="407"/>
      <c r="FL80" s="407"/>
      <c r="FM80" s="406">
        <f t="shared" si="302"/>
        <v>0</v>
      </c>
      <c r="FN80" s="407"/>
      <c r="FO80" s="407"/>
      <c r="FP80" s="406">
        <f t="shared" si="303"/>
        <v>0</v>
      </c>
      <c r="FQ80" s="407"/>
      <c r="FR80" s="407"/>
      <c r="FS80" s="406">
        <f t="shared" si="304"/>
        <v>0</v>
      </c>
      <c r="FT80" s="407"/>
      <c r="FU80" s="407"/>
      <c r="FV80" s="406">
        <f t="shared" si="305"/>
        <v>0</v>
      </c>
      <c r="FW80" s="407"/>
      <c r="FX80" s="407"/>
      <c r="FY80" s="406">
        <f t="shared" si="306"/>
        <v>0</v>
      </c>
      <c r="FZ80" s="407"/>
      <c r="GA80" s="407"/>
      <c r="GB80" s="406">
        <f t="shared" si="307"/>
        <v>0</v>
      </c>
      <c r="GC80" s="407"/>
      <c r="GD80" s="407"/>
      <c r="GE80" s="406">
        <f t="shared" si="308"/>
        <v>0</v>
      </c>
      <c r="GF80" s="407"/>
      <c r="GG80" s="407"/>
      <c r="GH80" s="406">
        <f t="shared" si="309"/>
        <v>0</v>
      </c>
      <c r="GI80" s="407"/>
      <c r="GJ80" s="407"/>
      <c r="GK80" s="406">
        <f t="shared" si="310"/>
        <v>0</v>
      </c>
      <c r="GL80" s="407"/>
      <c r="GM80" s="407"/>
      <c r="GN80" s="406">
        <f t="shared" si="311"/>
        <v>0</v>
      </c>
      <c r="GO80" s="407"/>
      <c r="GP80" s="407"/>
      <c r="GQ80" s="406">
        <f t="shared" si="312"/>
        <v>0</v>
      </c>
      <c r="GR80" s="407"/>
      <c r="GS80" s="407"/>
      <c r="GT80" s="406">
        <f t="shared" si="313"/>
        <v>0</v>
      </c>
      <c r="GU80" s="407"/>
      <c r="GV80" s="407"/>
      <c r="GW80" s="406">
        <f t="shared" si="314"/>
        <v>0</v>
      </c>
      <c r="GX80" s="407"/>
      <c r="GY80" s="407"/>
      <c r="GZ80" s="406">
        <f t="shared" si="315"/>
        <v>0</v>
      </c>
      <c r="HA80" s="407"/>
      <c r="HB80" s="407"/>
      <c r="HC80" s="406">
        <f t="shared" si="316"/>
        <v>0</v>
      </c>
      <c r="HD80" s="407"/>
      <c r="HE80" s="407"/>
      <c r="HF80" s="406">
        <f t="shared" si="317"/>
        <v>0</v>
      </c>
      <c r="HG80" s="407"/>
      <c r="HH80" s="407"/>
      <c r="HI80" s="406">
        <f t="shared" si="318"/>
        <v>0</v>
      </c>
      <c r="HJ80" s="407"/>
      <c r="HK80" s="407"/>
      <c r="HL80" s="406">
        <f t="shared" si="319"/>
        <v>0</v>
      </c>
      <c r="HM80" s="407"/>
      <c r="HN80" s="407"/>
      <c r="HO80" s="406">
        <f t="shared" si="220"/>
        <v>0</v>
      </c>
      <c r="HP80" s="407"/>
      <c r="HQ80" s="407"/>
      <c r="HR80" s="406">
        <f t="shared" si="221"/>
        <v>0</v>
      </c>
      <c r="HS80" s="407"/>
      <c r="HT80" s="407"/>
      <c r="HU80" s="406">
        <f t="shared" si="222"/>
        <v>0</v>
      </c>
      <c r="HV80" s="407"/>
      <c r="HW80" s="407"/>
      <c r="HX80" s="406">
        <f t="shared" si="223"/>
        <v>0</v>
      </c>
      <c r="HY80" s="407"/>
      <c r="HZ80" s="407"/>
      <c r="IA80" s="406">
        <f t="shared" si="224"/>
        <v>0</v>
      </c>
      <c r="IB80" s="407"/>
      <c r="IC80" s="407"/>
      <c r="ID80" s="406">
        <f t="shared" si="225"/>
        <v>0</v>
      </c>
      <c r="IE80" s="407"/>
      <c r="IF80" s="407"/>
      <c r="IG80" s="406">
        <f t="shared" si="226"/>
        <v>0</v>
      </c>
      <c r="IH80" s="407"/>
      <c r="II80" s="407"/>
      <c r="IJ80" s="406">
        <f t="shared" si="227"/>
        <v>0</v>
      </c>
      <c r="IK80" s="407"/>
      <c r="IL80" s="407"/>
      <c r="IM80" s="406">
        <f t="shared" si="228"/>
        <v>0</v>
      </c>
      <c r="IN80" s="407"/>
      <c r="IO80" s="407"/>
      <c r="IP80" s="406">
        <f t="shared" si="229"/>
        <v>0</v>
      </c>
      <c r="IQ80" s="407"/>
      <c r="IR80" s="407"/>
      <c r="IS80" s="406">
        <f t="shared" si="230"/>
        <v>0</v>
      </c>
      <c r="IT80" s="407"/>
      <c r="IU80" s="407"/>
      <c r="IV80" s="406">
        <f t="shared" si="231"/>
        <v>0</v>
      </c>
      <c r="IW80" s="407"/>
      <c r="IX80" s="407"/>
      <c r="IY80" s="406">
        <f t="shared" si="232"/>
        <v>0</v>
      </c>
      <c r="IZ80" s="407"/>
      <c r="JA80" s="407"/>
      <c r="JB80" s="406">
        <f t="shared" si="233"/>
        <v>0</v>
      </c>
      <c r="JC80" s="407"/>
      <c r="JD80" s="407"/>
      <c r="JE80" s="406">
        <f t="shared" si="234"/>
        <v>0</v>
      </c>
      <c r="JF80" s="407"/>
      <c r="JG80" s="407"/>
      <c r="JH80" s="406">
        <f t="shared" si="235"/>
        <v>0</v>
      </c>
      <c r="JI80" s="407"/>
      <c r="JJ80" s="407"/>
      <c r="JK80" s="406">
        <f t="shared" si="236"/>
        <v>0</v>
      </c>
      <c r="JL80" s="407"/>
      <c r="JM80" s="407"/>
      <c r="JN80" s="406">
        <f t="shared" si="237"/>
        <v>0</v>
      </c>
      <c r="JO80" s="407"/>
      <c r="JP80" s="407"/>
      <c r="JQ80" s="406">
        <f t="shared" si="238"/>
        <v>0</v>
      </c>
      <c r="JR80" s="407"/>
      <c r="JS80" s="407"/>
      <c r="JT80" s="406">
        <f t="shared" si="239"/>
        <v>0</v>
      </c>
      <c r="JU80" s="407"/>
      <c r="JV80" s="407"/>
      <c r="JW80" s="406">
        <f t="shared" si="364"/>
        <v>0</v>
      </c>
      <c r="JX80" s="407"/>
      <c r="JY80" s="407"/>
      <c r="JZ80" s="406">
        <f t="shared" si="365"/>
        <v>0</v>
      </c>
      <c r="KA80" s="407"/>
      <c r="KB80" s="407"/>
      <c r="KC80" s="406">
        <f t="shared" si="366"/>
        <v>0</v>
      </c>
      <c r="KD80" s="407"/>
      <c r="KE80" s="407"/>
      <c r="KF80" s="406">
        <f t="shared" si="367"/>
        <v>0</v>
      </c>
      <c r="KG80" s="407"/>
      <c r="KH80" s="407"/>
      <c r="KI80" s="406">
        <f t="shared" si="368"/>
        <v>0</v>
      </c>
      <c r="KJ80" s="407"/>
      <c r="KK80" s="407"/>
      <c r="KL80" s="406">
        <f t="shared" si="369"/>
        <v>0</v>
      </c>
      <c r="KM80" s="407"/>
      <c r="KN80" s="407"/>
      <c r="KO80" s="406">
        <f t="shared" si="370"/>
        <v>0</v>
      </c>
      <c r="KP80" s="407"/>
      <c r="KQ80" s="407"/>
      <c r="KR80" s="406">
        <f t="shared" si="371"/>
        <v>0</v>
      </c>
      <c r="KS80" s="407"/>
      <c r="KT80" s="407"/>
      <c r="KU80" s="406">
        <f t="shared" si="372"/>
        <v>0</v>
      </c>
      <c r="KV80" s="407"/>
      <c r="KW80" s="407"/>
      <c r="KX80" s="408">
        <f t="shared" si="373"/>
        <v>0</v>
      </c>
      <c r="KY80" s="409"/>
      <c r="KZ80" s="409"/>
      <c r="LA80" s="408">
        <f t="shared" si="374"/>
        <v>0</v>
      </c>
      <c r="LB80" s="409"/>
      <c r="LC80" s="409"/>
      <c r="LD80" s="408">
        <f t="shared" si="375"/>
        <v>0</v>
      </c>
      <c r="LE80" s="409"/>
      <c r="LF80" s="409"/>
      <c r="LG80" s="408">
        <f t="shared" si="376"/>
        <v>0</v>
      </c>
      <c r="LH80" s="409"/>
      <c r="LI80" s="409"/>
      <c r="LJ80" s="408">
        <f t="shared" ref="LJ80:LJ107" si="399">++LG80+LH80-LI80</f>
        <v>0</v>
      </c>
      <c r="LK80" s="409"/>
      <c r="LL80" s="409"/>
      <c r="LM80" s="408">
        <f t="shared" ref="LM80:LM107" si="400">LJ80+LK80-LL80</f>
        <v>0</v>
      </c>
      <c r="LN80" s="409"/>
      <c r="LO80" s="409"/>
      <c r="LP80" s="408">
        <f t="shared" ref="LP80:LP107" si="401">LM80+LN80-LO80</f>
        <v>0</v>
      </c>
      <c r="LQ80" s="409"/>
      <c r="LR80" s="409"/>
      <c r="LS80" s="408">
        <f t="shared" ref="LS80:LS107" si="402">LP80+LQ80-LR80</f>
        <v>0</v>
      </c>
      <c r="LT80" s="409"/>
      <c r="LU80" s="409"/>
      <c r="LV80" s="408">
        <f t="shared" ref="LV80:LV107" si="403">LS80+LT80-LU80</f>
        <v>0</v>
      </c>
      <c r="LW80" s="409"/>
      <c r="LX80" s="409"/>
      <c r="LY80" s="408">
        <f t="shared" ref="LY80:LY107" si="404">LV80+LW80-LX80</f>
        <v>0</v>
      </c>
      <c r="LZ80" s="409"/>
      <c r="MA80" s="409"/>
      <c r="MB80" s="408">
        <f t="shared" ref="MB80:MB107" si="405">LY80+LZ80-MA80</f>
        <v>0</v>
      </c>
      <c r="MC80" s="409"/>
      <c r="MD80" s="409"/>
      <c r="ME80" s="408">
        <f t="shared" ref="ME80:ME108" si="406">++MB80+MC80-MD80</f>
        <v>0</v>
      </c>
      <c r="MF80" s="409"/>
      <c r="MG80" s="409"/>
      <c r="MH80" s="408">
        <f>++ME80+MF80-MG80</f>
        <v>0</v>
      </c>
      <c r="MI80" s="409"/>
      <c r="MJ80" s="409"/>
      <c r="MK80" s="408">
        <f t="shared" ref="MK80:MK108" si="407">MH80+MI80-MJ80</f>
        <v>0</v>
      </c>
      <c r="ML80" s="409"/>
      <c r="MM80" s="409"/>
      <c r="MN80" s="408">
        <f t="shared" ref="MN80:MN108" si="408">MK80+ML80-MM80</f>
        <v>0</v>
      </c>
      <c r="MO80" s="409"/>
      <c r="MP80" s="409"/>
      <c r="MQ80" s="408">
        <f t="shared" ref="MQ80:MQ108" si="409">MN80+MO80-MP80</f>
        <v>0</v>
      </c>
      <c r="MR80" s="409"/>
      <c r="MS80" s="409"/>
      <c r="MT80" s="408">
        <f t="shared" ref="MT80:MT108" si="410">MQ80+MR80-MS80</f>
        <v>0</v>
      </c>
      <c r="MU80" s="409"/>
      <c r="MV80" s="409"/>
      <c r="MW80" s="408">
        <f t="shared" ref="MW80:MW108" si="411">++MT80+MU80-MV80</f>
        <v>0</v>
      </c>
      <c r="MX80" s="409"/>
      <c r="MY80" s="409"/>
      <c r="MZ80" s="408">
        <f t="shared" ref="MZ80:MZ108" si="412">++MW80+MX80-MY80</f>
        <v>0</v>
      </c>
      <c r="NA80" s="409"/>
      <c r="NB80" s="409"/>
      <c r="NC80" s="408">
        <f t="shared" ref="NC80:NC108" si="413">+MZ80+NA80-NB80</f>
        <v>0</v>
      </c>
      <c r="ND80" s="409"/>
      <c r="NE80" s="409"/>
      <c r="NF80" s="408">
        <f t="shared" ref="NF80:NF108" si="414">+NC80+ND80-NE80</f>
        <v>0</v>
      </c>
      <c r="NG80" s="409"/>
      <c r="NH80" s="409"/>
      <c r="NI80" s="408">
        <f t="shared" ref="NI80:NI108" si="415">+NF80+NG80-NH80</f>
        <v>0</v>
      </c>
      <c r="NJ80" s="409"/>
      <c r="NK80" s="409"/>
      <c r="NL80" s="410">
        <f>+NI80+NJ80-NK80</f>
        <v>0</v>
      </c>
      <c r="NM80" s="409"/>
      <c r="NN80" s="409"/>
      <c r="NO80" s="408">
        <f t="shared" ref="NO80:NO108" si="416">NL80+NM80-NN80</f>
        <v>0</v>
      </c>
      <c r="NP80" s="409"/>
      <c r="NQ80" s="409"/>
      <c r="NR80" s="408">
        <f t="shared" ref="NR80:NR108" si="417">NO80+NP80-NQ80</f>
        <v>0</v>
      </c>
      <c r="NS80" s="409"/>
      <c r="NT80" s="409"/>
      <c r="NU80" s="408">
        <f t="shared" ref="NU80:NU108" si="418">NR80+NS80-NT80</f>
        <v>0</v>
      </c>
      <c r="NV80" s="409"/>
      <c r="NW80" s="409"/>
      <c r="NX80" s="408">
        <f t="shared" ref="NX80:NX108" si="419">NU80+NV80-NW80</f>
        <v>0</v>
      </c>
      <c r="NY80" s="409"/>
      <c r="NZ80" s="409"/>
      <c r="OA80" s="408">
        <f t="shared" ref="OA80:OA108" si="420">NX80+NY80-NZ80</f>
        <v>0</v>
      </c>
      <c r="OB80" s="409"/>
      <c r="OC80" s="409"/>
      <c r="OD80" s="408">
        <f t="shared" ref="OD80:OD108" si="421">OA80+OB80-OC80</f>
        <v>0</v>
      </c>
      <c r="OE80" s="409"/>
      <c r="OF80" s="409"/>
      <c r="OG80" s="408">
        <f t="shared" ref="OG80:OG108" si="422">OD80+OE80-OF80</f>
        <v>0</v>
      </c>
      <c r="OH80" s="409"/>
      <c r="OI80" s="409"/>
      <c r="OJ80" s="408">
        <f t="shared" ref="OJ80:OJ108" si="423">+OG80+OH80-OI80</f>
        <v>0</v>
      </c>
      <c r="OK80" s="409"/>
      <c r="OL80" s="409"/>
      <c r="OM80" s="408">
        <f t="shared" ref="OM80:OM108" si="424">OJ80+OK80-OL80</f>
        <v>0</v>
      </c>
      <c r="ON80" s="409"/>
      <c r="OO80" s="409"/>
      <c r="OP80" s="408">
        <f t="shared" ref="OP80:OP108" si="425">OM80+ON80-OO80</f>
        <v>0</v>
      </c>
      <c r="OQ80" s="409"/>
      <c r="OR80" s="409"/>
      <c r="OS80" s="408">
        <f t="shared" ref="OS80:OS109" si="426">+OP80+OQ80-OR80</f>
        <v>0</v>
      </c>
      <c r="OT80" s="409"/>
      <c r="OU80" s="409"/>
      <c r="OV80" s="408">
        <f t="shared" si="397"/>
        <v>0</v>
      </c>
      <c r="OW80" s="409"/>
      <c r="OX80" s="409"/>
      <c r="OY80" s="408">
        <f t="shared" si="398"/>
        <v>0</v>
      </c>
      <c r="OZ80" s="409"/>
      <c r="PA80" s="409"/>
      <c r="PB80" s="408">
        <f t="shared" si="389"/>
        <v>0</v>
      </c>
      <c r="PC80" s="409"/>
      <c r="PD80" s="409"/>
      <c r="PE80" s="408">
        <f t="shared" si="390"/>
        <v>0</v>
      </c>
      <c r="PF80" s="409"/>
      <c r="PG80" s="409"/>
      <c r="PH80" s="408">
        <f t="shared" si="391"/>
        <v>0</v>
      </c>
      <c r="PI80" s="409"/>
      <c r="PJ80" s="409"/>
      <c r="PK80" s="408">
        <f t="shared" si="392"/>
        <v>0</v>
      </c>
      <c r="PL80" s="409"/>
      <c r="PM80" s="409"/>
      <c r="PN80" s="408">
        <f t="shared" si="393"/>
        <v>0</v>
      </c>
      <c r="PO80" s="409"/>
      <c r="PP80" s="409"/>
      <c r="PQ80" s="408">
        <f t="shared" si="394"/>
        <v>0</v>
      </c>
      <c r="PR80" s="409"/>
      <c r="PS80" s="409"/>
      <c r="PT80" s="408">
        <f t="shared" si="395"/>
        <v>0</v>
      </c>
      <c r="PU80" s="409"/>
      <c r="PV80" s="409"/>
      <c r="PW80" s="408">
        <f t="shared" si="396"/>
        <v>0</v>
      </c>
      <c r="PX80" s="409"/>
      <c r="PY80" s="409"/>
      <c r="PZ80" s="408">
        <f t="shared" si="377"/>
        <v>0</v>
      </c>
      <c r="QA80" s="409"/>
      <c r="QB80" s="409"/>
      <c r="QC80" s="408">
        <f t="shared" si="378"/>
        <v>0</v>
      </c>
      <c r="QD80" s="409"/>
      <c r="QE80" s="409"/>
      <c r="QF80" s="408">
        <f t="shared" si="379"/>
        <v>0</v>
      </c>
      <c r="QG80" s="409"/>
      <c r="QH80" s="409"/>
      <c r="QI80" s="408">
        <f t="shared" si="380"/>
        <v>0</v>
      </c>
      <c r="QJ80" s="411">
        <f t="shared" si="381"/>
        <v>0</v>
      </c>
      <c r="QK80" s="412">
        <f t="shared" si="382"/>
        <v>0</v>
      </c>
      <c r="QL80" s="402"/>
      <c r="QM80" s="411">
        <f t="shared" si="383"/>
        <v>0</v>
      </c>
      <c r="QN80" s="412">
        <f t="shared" si="384"/>
        <v>0</v>
      </c>
      <c r="QO80" s="391"/>
      <c r="QP80" s="411">
        <f t="shared" si="385"/>
        <v>0</v>
      </c>
      <c r="QQ80" s="412">
        <f t="shared" si="386"/>
        <v>0</v>
      </c>
      <c r="QR80" s="391"/>
      <c r="QS80" s="411">
        <f t="shared" si="387"/>
        <v>0</v>
      </c>
      <c r="QT80" s="412">
        <f t="shared" si="388"/>
        <v>0</v>
      </c>
    </row>
    <row r="81" spans="1:462" s="385" customFormat="1" hidden="1" x14ac:dyDescent="0.25">
      <c r="A81" s="403">
        <v>76</v>
      </c>
      <c r="B81" s="432" t="s">
        <v>516</v>
      </c>
      <c r="C81" s="431" t="s">
        <v>111</v>
      </c>
      <c r="D81" s="406">
        <v>1</v>
      </c>
      <c r="E81" s="407"/>
      <c r="F81" s="407"/>
      <c r="G81" s="406">
        <f t="shared" si="321"/>
        <v>1</v>
      </c>
      <c r="H81" s="407"/>
      <c r="I81" s="407"/>
      <c r="J81" s="406">
        <f t="shared" si="322"/>
        <v>1</v>
      </c>
      <c r="K81" s="407"/>
      <c r="L81" s="407"/>
      <c r="M81" s="406">
        <f t="shared" si="363"/>
        <v>1</v>
      </c>
      <c r="N81" s="407"/>
      <c r="O81" s="407"/>
      <c r="P81" s="406">
        <f t="shared" si="324"/>
        <v>1</v>
      </c>
      <c r="Q81" s="407"/>
      <c r="R81" s="407"/>
      <c r="S81" s="406">
        <f t="shared" si="325"/>
        <v>1</v>
      </c>
      <c r="T81" s="407"/>
      <c r="U81" s="407"/>
      <c r="V81" s="406">
        <f t="shared" si="326"/>
        <v>1</v>
      </c>
      <c r="W81" s="407"/>
      <c r="X81" s="407"/>
      <c r="Y81" s="406">
        <f t="shared" si="327"/>
        <v>1</v>
      </c>
      <c r="Z81" s="407"/>
      <c r="AA81" s="407"/>
      <c r="AB81" s="406">
        <f t="shared" si="328"/>
        <v>1</v>
      </c>
      <c r="AC81" s="407"/>
      <c r="AD81" s="407"/>
      <c r="AE81" s="406">
        <f t="shared" si="329"/>
        <v>1</v>
      </c>
      <c r="AF81" s="407"/>
      <c r="AG81" s="407"/>
      <c r="AH81" s="406">
        <f t="shared" si="330"/>
        <v>1</v>
      </c>
      <c r="AI81" s="407"/>
      <c r="AJ81" s="407"/>
      <c r="AK81" s="406">
        <f t="shared" si="331"/>
        <v>1</v>
      </c>
      <c r="AL81" s="407"/>
      <c r="AM81" s="407"/>
      <c r="AN81" s="406">
        <f t="shared" si="332"/>
        <v>1</v>
      </c>
      <c r="AO81" s="407"/>
      <c r="AP81" s="407"/>
      <c r="AQ81" s="406">
        <f t="shared" si="333"/>
        <v>1</v>
      </c>
      <c r="AR81" s="407"/>
      <c r="AS81" s="407">
        <v>1</v>
      </c>
      <c r="AT81" s="406">
        <f t="shared" si="334"/>
        <v>0</v>
      </c>
      <c r="AU81" s="407"/>
      <c r="AV81" s="407"/>
      <c r="AW81" s="406">
        <f t="shared" si="335"/>
        <v>0</v>
      </c>
      <c r="AX81" s="407"/>
      <c r="AY81" s="407"/>
      <c r="AZ81" s="406">
        <f t="shared" si="336"/>
        <v>0</v>
      </c>
      <c r="BA81" s="407"/>
      <c r="BB81" s="407"/>
      <c r="BC81" s="406">
        <f t="shared" si="337"/>
        <v>0</v>
      </c>
      <c r="BD81" s="407"/>
      <c r="BE81" s="407"/>
      <c r="BF81" s="406">
        <f t="shared" si="338"/>
        <v>0</v>
      </c>
      <c r="BG81" s="407"/>
      <c r="BH81" s="407"/>
      <c r="BI81" s="406">
        <f t="shared" si="339"/>
        <v>0</v>
      </c>
      <c r="BJ81" s="407"/>
      <c r="BK81" s="407"/>
      <c r="BL81" s="406">
        <f t="shared" si="340"/>
        <v>0</v>
      </c>
      <c r="BM81" s="407"/>
      <c r="BN81" s="407"/>
      <c r="BO81" s="406">
        <f t="shared" si="341"/>
        <v>0</v>
      </c>
      <c r="BP81" s="407"/>
      <c r="BQ81" s="407"/>
      <c r="BR81" s="406">
        <f t="shared" si="342"/>
        <v>0</v>
      </c>
      <c r="BS81" s="407"/>
      <c r="BT81" s="407"/>
      <c r="BU81" s="406">
        <f t="shared" si="343"/>
        <v>0</v>
      </c>
      <c r="BV81" s="407"/>
      <c r="BW81" s="407"/>
      <c r="BX81" s="406">
        <f t="shared" si="344"/>
        <v>0</v>
      </c>
      <c r="BY81" s="407"/>
      <c r="BZ81" s="407"/>
      <c r="CA81" s="406">
        <f t="shared" si="345"/>
        <v>0</v>
      </c>
      <c r="CB81" s="407"/>
      <c r="CC81" s="407"/>
      <c r="CD81" s="406">
        <f t="shared" si="346"/>
        <v>0</v>
      </c>
      <c r="CE81" s="407"/>
      <c r="CF81" s="407"/>
      <c r="CG81" s="406">
        <f t="shared" si="347"/>
        <v>0</v>
      </c>
      <c r="CH81" s="407"/>
      <c r="CI81" s="407"/>
      <c r="CJ81" s="406">
        <f t="shared" si="348"/>
        <v>0</v>
      </c>
      <c r="CK81" s="407"/>
      <c r="CL81" s="407"/>
      <c r="CM81" s="406">
        <f t="shared" si="349"/>
        <v>0</v>
      </c>
      <c r="CN81" s="407"/>
      <c r="CO81" s="407"/>
      <c r="CP81" s="406">
        <f t="shared" si="350"/>
        <v>0</v>
      </c>
      <c r="CQ81" s="407"/>
      <c r="CR81" s="407"/>
      <c r="CS81" s="406">
        <f t="shared" si="351"/>
        <v>0</v>
      </c>
      <c r="CT81" s="407"/>
      <c r="CU81" s="407"/>
      <c r="CV81" s="406">
        <f t="shared" si="352"/>
        <v>0</v>
      </c>
      <c r="CW81" s="407"/>
      <c r="CX81" s="407"/>
      <c r="CY81" s="406">
        <f t="shared" si="353"/>
        <v>0</v>
      </c>
      <c r="CZ81" s="407"/>
      <c r="DA81" s="407"/>
      <c r="DB81" s="406">
        <f t="shared" si="354"/>
        <v>0</v>
      </c>
      <c r="DC81" s="407"/>
      <c r="DD81" s="407"/>
      <c r="DE81" s="406">
        <f t="shared" si="355"/>
        <v>0</v>
      </c>
      <c r="DF81" s="407"/>
      <c r="DG81" s="407"/>
      <c r="DH81" s="406">
        <f t="shared" si="356"/>
        <v>0</v>
      </c>
      <c r="DI81" s="407"/>
      <c r="DJ81" s="407"/>
      <c r="DK81" s="406">
        <f t="shared" si="357"/>
        <v>0</v>
      </c>
      <c r="DL81" s="407"/>
      <c r="DM81" s="407"/>
      <c r="DN81" s="406">
        <f t="shared" si="358"/>
        <v>0</v>
      </c>
      <c r="DO81" s="407"/>
      <c r="DP81" s="407"/>
      <c r="DQ81" s="406">
        <f t="shared" si="359"/>
        <v>0</v>
      </c>
      <c r="DR81" s="407"/>
      <c r="DS81" s="407"/>
      <c r="DT81" s="406">
        <f t="shared" si="360"/>
        <v>0</v>
      </c>
      <c r="DU81" s="407"/>
      <c r="DV81" s="407"/>
      <c r="DW81" s="406">
        <f t="shared" si="361"/>
        <v>0</v>
      </c>
      <c r="DX81" s="407"/>
      <c r="DY81" s="407"/>
      <c r="DZ81" s="406">
        <f t="shared" si="362"/>
        <v>0</v>
      </c>
      <c r="EA81" s="407"/>
      <c r="EB81" s="407"/>
      <c r="EC81" s="406">
        <f t="shared" si="290"/>
        <v>0</v>
      </c>
      <c r="ED81" s="407"/>
      <c r="EE81" s="407"/>
      <c r="EF81" s="406">
        <f t="shared" si="291"/>
        <v>0</v>
      </c>
      <c r="EG81" s="407"/>
      <c r="EH81" s="407"/>
      <c r="EI81" s="406">
        <f t="shared" si="292"/>
        <v>0</v>
      </c>
      <c r="EJ81" s="407"/>
      <c r="EK81" s="407"/>
      <c r="EL81" s="406">
        <f t="shared" si="293"/>
        <v>0</v>
      </c>
      <c r="EM81" s="407"/>
      <c r="EN81" s="407"/>
      <c r="EO81" s="406">
        <f t="shared" si="294"/>
        <v>0</v>
      </c>
      <c r="EP81" s="407"/>
      <c r="EQ81" s="407"/>
      <c r="ER81" s="406">
        <f t="shared" si="295"/>
        <v>0</v>
      </c>
      <c r="ES81" s="407"/>
      <c r="ET81" s="407"/>
      <c r="EU81" s="406">
        <f t="shared" si="296"/>
        <v>0</v>
      </c>
      <c r="EV81" s="407"/>
      <c r="EW81" s="407"/>
      <c r="EX81" s="406">
        <f t="shared" si="297"/>
        <v>0</v>
      </c>
      <c r="EY81" s="407"/>
      <c r="EZ81" s="407"/>
      <c r="FA81" s="406">
        <f t="shared" si="298"/>
        <v>0</v>
      </c>
      <c r="FB81" s="407"/>
      <c r="FC81" s="407"/>
      <c r="FD81" s="406">
        <f t="shared" si="299"/>
        <v>0</v>
      </c>
      <c r="FE81" s="407"/>
      <c r="FF81" s="407"/>
      <c r="FG81" s="406">
        <f t="shared" si="300"/>
        <v>0</v>
      </c>
      <c r="FH81" s="407"/>
      <c r="FI81" s="407"/>
      <c r="FJ81" s="406">
        <f t="shared" si="301"/>
        <v>0</v>
      </c>
      <c r="FK81" s="407"/>
      <c r="FL81" s="407"/>
      <c r="FM81" s="406">
        <f t="shared" si="302"/>
        <v>0</v>
      </c>
      <c r="FN81" s="407"/>
      <c r="FO81" s="407"/>
      <c r="FP81" s="406">
        <f t="shared" si="303"/>
        <v>0</v>
      </c>
      <c r="FQ81" s="407"/>
      <c r="FR81" s="407"/>
      <c r="FS81" s="406">
        <f t="shared" si="304"/>
        <v>0</v>
      </c>
      <c r="FT81" s="407"/>
      <c r="FU81" s="407"/>
      <c r="FV81" s="406">
        <f t="shared" si="305"/>
        <v>0</v>
      </c>
      <c r="FW81" s="407"/>
      <c r="FX81" s="407"/>
      <c r="FY81" s="406">
        <f t="shared" si="306"/>
        <v>0</v>
      </c>
      <c r="FZ81" s="407"/>
      <c r="GA81" s="407"/>
      <c r="GB81" s="406">
        <f t="shared" si="307"/>
        <v>0</v>
      </c>
      <c r="GC81" s="407"/>
      <c r="GD81" s="407"/>
      <c r="GE81" s="406">
        <f t="shared" si="308"/>
        <v>0</v>
      </c>
      <c r="GF81" s="407"/>
      <c r="GG81" s="407"/>
      <c r="GH81" s="406">
        <f t="shared" si="309"/>
        <v>0</v>
      </c>
      <c r="GI81" s="407"/>
      <c r="GJ81" s="407"/>
      <c r="GK81" s="406">
        <f t="shared" si="310"/>
        <v>0</v>
      </c>
      <c r="GL81" s="407"/>
      <c r="GM81" s="407"/>
      <c r="GN81" s="406">
        <f t="shared" si="311"/>
        <v>0</v>
      </c>
      <c r="GO81" s="407"/>
      <c r="GP81" s="407"/>
      <c r="GQ81" s="406">
        <f t="shared" si="312"/>
        <v>0</v>
      </c>
      <c r="GR81" s="407"/>
      <c r="GS81" s="407"/>
      <c r="GT81" s="406">
        <f t="shared" si="313"/>
        <v>0</v>
      </c>
      <c r="GU81" s="407"/>
      <c r="GV81" s="407"/>
      <c r="GW81" s="406">
        <f t="shared" si="314"/>
        <v>0</v>
      </c>
      <c r="GX81" s="407"/>
      <c r="GY81" s="407"/>
      <c r="GZ81" s="406">
        <f t="shared" si="315"/>
        <v>0</v>
      </c>
      <c r="HA81" s="407"/>
      <c r="HB81" s="407"/>
      <c r="HC81" s="406">
        <f t="shared" si="316"/>
        <v>0</v>
      </c>
      <c r="HD81" s="407"/>
      <c r="HE81" s="407"/>
      <c r="HF81" s="406">
        <f t="shared" si="317"/>
        <v>0</v>
      </c>
      <c r="HG81" s="407"/>
      <c r="HH81" s="407"/>
      <c r="HI81" s="406">
        <f t="shared" si="318"/>
        <v>0</v>
      </c>
      <c r="HJ81" s="407"/>
      <c r="HK81" s="407"/>
      <c r="HL81" s="406">
        <f t="shared" si="319"/>
        <v>0</v>
      </c>
      <c r="HM81" s="407"/>
      <c r="HN81" s="407"/>
      <c r="HO81" s="406">
        <f t="shared" si="220"/>
        <v>0</v>
      </c>
      <c r="HP81" s="407"/>
      <c r="HQ81" s="407"/>
      <c r="HR81" s="406">
        <f t="shared" si="221"/>
        <v>0</v>
      </c>
      <c r="HS81" s="407"/>
      <c r="HT81" s="407"/>
      <c r="HU81" s="406">
        <f t="shared" si="222"/>
        <v>0</v>
      </c>
      <c r="HV81" s="407"/>
      <c r="HW81" s="407"/>
      <c r="HX81" s="406">
        <f t="shared" si="223"/>
        <v>0</v>
      </c>
      <c r="HY81" s="407"/>
      <c r="HZ81" s="407"/>
      <c r="IA81" s="406">
        <f t="shared" si="224"/>
        <v>0</v>
      </c>
      <c r="IB81" s="407"/>
      <c r="IC81" s="407"/>
      <c r="ID81" s="406">
        <f t="shared" si="225"/>
        <v>0</v>
      </c>
      <c r="IE81" s="407"/>
      <c r="IF81" s="407"/>
      <c r="IG81" s="406">
        <f t="shared" si="226"/>
        <v>0</v>
      </c>
      <c r="IH81" s="407"/>
      <c r="II81" s="407"/>
      <c r="IJ81" s="406">
        <f t="shared" si="227"/>
        <v>0</v>
      </c>
      <c r="IK81" s="407"/>
      <c r="IL81" s="407"/>
      <c r="IM81" s="406">
        <f t="shared" si="228"/>
        <v>0</v>
      </c>
      <c r="IN81" s="407"/>
      <c r="IO81" s="407"/>
      <c r="IP81" s="406">
        <f t="shared" si="229"/>
        <v>0</v>
      </c>
      <c r="IQ81" s="407"/>
      <c r="IR81" s="407"/>
      <c r="IS81" s="406">
        <f t="shared" si="230"/>
        <v>0</v>
      </c>
      <c r="IT81" s="407"/>
      <c r="IU81" s="407"/>
      <c r="IV81" s="406">
        <f t="shared" si="231"/>
        <v>0</v>
      </c>
      <c r="IW81" s="407"/>
      <c r="IX81" s="407"/>
      <c r="IY81" s="406">
        <f t="shared" si="232"/>
        <v>0</v>
      </c>
      <c r="IZ81" s="407"/>
      <c r="JA81" s="407"/>
      <c r="JB81" s="406">
        <f t="shared" si="233"/>
        <v>0</v>
      </c>
      <c r="JC81" s="407"/>
      <c r="JD81" s="407"/>
      <c r="JE81" s="406">
        <f t="shared" si="234"/>
        <v>0</v>
      </c>
      <c r="JF81" s="407"/>
      <c r="JG81" s="407"/>
      <c r="JH81" s="406">
        <f t="shared" si="235"/>
        <v>0</v>
      </c>
      <c r="JI81" s="407"/>
      <c r="JJ81" s="407"/>
      <c r="JK81" s="406">
        <f t="shared" si="236"/>
        <v>0</v>
      </c>
      <c r="JL81" s="407"/>
      <c r="JM81" s="407"/>
      <c r="JN81" s="406">
        <f t="shared" si="237"/>
        <v>0</v>
      </c>
      <c r="JO81" s="407"/>
      <c r="JP81" s="407"/>
      <c r="JQ81" s="406">
        <f t="shared" si="238"/>
        <v>0</v>
      </c>
      <c r="JR81" s="407"/>
      <c r="JS81" s="407"/>
      <c r="JT81" s="406">
        <f t="shared" si="239"/>
        <v>0</v>
      </c>
      <c r="JU81" s="407"/>
      <c r="JV81" s="407"/>
      <c r="JW81" s="406">
        <f t="shared" si="364"/>
        <v>0</v>
      </c>
      <c r="JX81" s="407"/>
      <c r="JY81" s="407"/>
      <c r="JZ81" s="406">
        <f t="shared" si="365"/>
        <v>0</v>
      </c>
      <c r="KA81" s="407"/>
      <c r="KB81" s="407"/>
      <c r="KC81" s="406">
        <f t="shared" si="366"/>
        <v>0</v>
      </c>
      <c r="KD81" s="407"/>
      <c r="KE81" s="407"/>
      <c r="KF81" s="406">
        <f t="shared" si="367"/>
        <v>0</v>
      </c>
      <c r="KG81" s="407"/>
      <c r="KH81" s="407"/>
      <c r="KI81" s="406">
        <f t="shared" si="368"/>
        <v>0</v>
      </c>
      <c r="KJ81" s="407"/>
      <c r="KK81" s="407"/>
      <c r="KL81" s="406">
        <f t="shared" si="369"/>
        <v>0</v>
      </c>
      <c r="KM81" s="407"/>
      <c r="KN81" s="407"/>
      <c r="KO81" s="406">
        <f t="shared" si="370"/>
        <v>0</v>
      </c>
      <c r="KP81" s="407"/>
      <c r="KQ81" s="407"/>
      <c r="KR81" s="406">
        <f t="shared" si="371"/>
        <v>0</v>
      </c>
      <c r="KS81" s="407"/>
      <c r="KT81" s="407"/>
      <c r="KU81" s="406">
        <f t="shared" si="372"/>
        <v>0</v>
      </c>
      <c r="KV81" s="407"/>
      <c r="KW81" s="407"/>
      <c r="KX81" s="408">
        <f t="shared" si="373"/>
        <v>0</v>
      </c>
      <c r="KY81" s="409"/>
      <c r="KZ81" s="409"/>
      <c r="LA81" s="408">
        <f t="shared" si="374"/>
        <v>0</v>
      </c>
      <c r="LB81" s="409"/>
      <c r="LC81" s="409"/>
      <c r="LD81" s="408">
        <f t="shared" si="375"/>
        <v>0</v>
      </c>
      <c r="LE81" s="409"/>
      <c r="LF81" s="409"/>
      <c r="LG81" s="408">
        <f t="shared" si="376"/>
        <v>0</v>
      </c>
      <c r="LH81" s="409"/>
      <c r="LI81" s="409"/>
      <c r="LJ81" s="408">
        <f t="shared" si="399"/>
        <v>0</v>
      </c>
      <c r="LK81" s="409"/>
      <c r="LL81" s="409"/>
      <c r="LM81" s="408">
        <f t="shared" si="400"/>
        <v>0</v>
      </c>
      <c r="LN81" s="409"/>
      <c r="LO81" s="409"/>
      <c r="LP81" s="408">
        <f t="shared" si="401"/>
        <v>0</v>
      </c>
      <c r="LQ81" s="409"/>
      <c r="LR81" s="409"/>
      <c r="LS81" s="408">
        <f t="shared" si="402"/>
        <v>0</v>
      </c>
      <c r="LT81" s="409"/>
      <c r="LU81" s="409"/>
      <c r="LV81" s="408">
        <f t="shared" si="403"/>
        <v>0</v>
      </c>
      <c r="LW81" s="409"/>
      <c r="LX81" s="409"/>
      <c r="LY81" s="408">
        <f t="shared" si="404"/>
        <v>0</v>
      </c>
      <c r="LZ81" s="409"/>
      <c r="MA81" s="409"/>
      <c r="MB81" s="408">
        <f t="shared" si="405"/>
        <v>0</v>
      </c>
      <c r="MC81" s="409"/>
      <c r="MD81" s="409"/>
      <c r="ME81" s="408">
        <f t="shared" si="406"/>
        <v>0</v>
      </c>
      <c r="MF81" s="409"/>
      <c r="MG81" s="409"/>
      <c r="MH81" s="408">
        <f>++ME81+MF81-MG81</f>
        <v>0</v>
      </c>
      <c r="MI81" s="409"/>
      <c r="MJ81" s="409"/>
      <c r="MK81" s="408">
        <f t="shared" si="407"/>
        <v>0</v>
      </c>
      <c r="ML81" s="409"/>
      <c r="MM81" s="409"/>
      <c r="MN81" s="408">
        <f t="shared" si="408"/>
        <v>0</v>
      </c>
      <c r="MO81" s="409"/>
      <c r="MP81" s="409"/>
      <c r="MQ81" s="408">
        <f t="shared" si="409"/>
        <v>0</v>
      </c>
      <c r="MR81" s="409"/>
      <c r="MS81" s="409"/>
      <c r="MT81" s="408">
        <f t="shared" si="410"/>
        <v>0</v>
      </c>
      <c r="MU81" s="409"/>
      <c r="MV81" s="409"/>
      <c r="MW81" s="408">
        <f t="shared" si="411"/>
        <v>0</v>
      </c>
      <c r="MX81" s="409"/>
      <c r="MY81" s="409"/>
      <c r="MZ81" s="408">
        <f t="shared" si="412"/>
        <v>0</v>
      </c>
      <c r="NA81" s="409"/>
      <c r="NB81" s="409"/>
      <c r="NC81" s="408">
        <f t="shared" si="413"/>
        <v>0</v>
      </c>
      <c r="ND81" s="409"/>
      <c r="NE81" s="409"/>
      <c r="NF81" s="408">
        <f t="shared" si="414"/>
        <v>0</v>
      </c>
      <c r="NG81" s="409"/>
      <c r="NH81" s="409"/>
      <c r="NI81" s="408">
        <f t="shared" si="415"/>
        <v>0</v>
      </c>
      <c r="NJ81" s="409"/>
      <c r="NK81" s="409"/>
      <c r="NL81" s="410">
        <f>+NI81+NJ81-NK81</f>
        <v>0</v>
      </c>
      <c r="NM81" s="409"/>
      <c r="NN81" s="409"/>
      <c r="NO81" s="408">
        <f t="shared" si="416"/>
        <v>0</v>
      </c>
      <c r="NP81" s="409"/>
      <c r="NQ81" s="409"/>
      <c r="NR81" s="408">
        <f t="shared" si="417"/>
        <v>0</v>
      </c>
      <c r="NS81" s="409"/>
      <c r="NT81" s="409"/>
      <c r="NU81" s="408">
        <f t="shared" si="418"/>
        <v>0</v>
      </c>
      <c r="NV81" s="409"/>
      <c r="NW81" s="409"/>
      <c r="NX81" s="408">
        <f t="shared" si="419"/>
        <v>0</v>
      </c>
      <c r="NY81" s="409"/>
      <c r="NZ81" s="409"/>
      <c r="OA81" s="408">
        <f t="shared" si="420"/>
        <v>0</v>
      </c>
      <c r="OB81" s="409"/>
      <c r="OC81" s="409"/>
      <c r="OD81" s="408">
        <f t="shared" si="421"/>
        <v>0</v>
      </c>
      <c r="OE81" s="409"/>
      <c r="OF81" s="409"/>
      <c r="OG81" s="408">
        <f t="shared" si="422"/>
        <v>0</v>
      </c>
      <c r="OH81" s="409"/>
      <c r="OI81" s="409"/>
      <c r="OJ81" s="408">
        <f t="shared" si="423"/>
        <v>0</v>
      </c>
      <c r="OK81" s="409"/>
      <c r="OL81" s="409"/>
      <c r="OM81" s="408">
        <f t="shared" si="424"/>
        <v>0</v>
      </c>
      <c r="ON81" s="409"/>
      <c r="OO81" s="409"/>
      <c r="OP81" s="408">
        <f t="shared" si="425"/>
        <v>0</v>
      </c>
      <c r="OQ81" s="409"/>
      <c r="OR81" s="409"/>
      <c r="OS81" s="408">
        <f t="shared" si="426"/>
        <v>0</v>
      </c>
      <c r="OT81" s="409"/>
      <c r="OU81" s="409"/>
      <c r="OV81" s="408">
        <f t="shared" si="397"/>
        <v>0</v>
      </c>
      <c r="OW81" s="409"/>
      <c r="OX81" s="409"/>
      <c r="OY81" s="408">
        <f t="shared" si="398"/>
        <v>0</v>
      </c>
      <c r="OZ81" s="409"/>
      <c r="PA81" s="409"/>
      <c r="PB81" s="408">
        <f t="shared" si="389"/>
        <v>0</v>
      </c>
      <c r="PC81" s="409"/>
      <c r="PD81" s="409"/>
      <c r="PE81" s="408">
        <f t="shared" si="390"/>
        <v>0</v>
      </c>
      <c r="PF81" s="409"/>
      <c r="PG81" s="409"/>
      <c r="PH81" s="408">
        <f t="shared" si="391"/>
        <v>0</v>
      </c>
      <c r="PI81" s="409"/>
      <c r="PJ81" s="409"/>
      <c r="PK81" s="408">
        <f t="shared" si="392"/>
        <v>0</v>
      </c>
      <c r="PL81" s="409"/>
      <c r="PM81" s="409"/>
      <c r="PN81" s="408">
        <f t="shared" si="393"/>
        <v>0</v>
      </c>
      <c r="PO81" s="409"/>
      <c r="PP81" s="409"/>
      <c r="PQ81" s="408">
        <f t="shared" si="394"/>
        <v>0</v>
      </c>
      <c r="PR81" s="409"/>
      <c r="PS81" s="409"/>
      <c r="PT81" s="408">
        <f t="shared" si="395"/>
        <v>0</v>
      </c>
      <c r="PU81" s="409"/>
      <c r="PV81" s="409"/>
      <c r="PW81" s="408">
        <f t="shared" si="396"/>
        <v>0</v>
      </c>
      <c r="PX81" s="409"/>
      <c r="PY81" s="409"/>
      <c r="PZ81" s="408">
        <f t="shared" si="377"/>
        <v>0</v>
      </c>
      <c r="QA81" s="409"/>
      <c r="QB81" s="409"/>
      <c r="QC81" s="408">
        <f t="shared" si="378"/>
        <v>0</v>
      </c>
      <c r="QD81" s="409"/>
      <c r="QE81" s="409"/>
      <c r="QF81" s="408">
        <f t="shared" si="379"/>
        <v>0</v>
      </c>
      <c r="QG81" s="409"/>
      <c r="QH81" s="409"/>
      <c r="QI81" s="408">
        <f t="shared" si="380"/>
        <v>0</v>
      </c>
      <c r="QJ81" s="411">
        <f t="shared" si="381"/>
        <v>0</v>
      </c>
      <c r="QK81" s="412">
        <f t="shared" si="382"/>
        <v>0</v>
      </c>
      <c r="QL81" s="402"/>
      <c r="QM81" s="411">
        <f t="shared" si="383"/>
        <v>0</v>
      </c>
      <c r="QN81" s="412">
        <f t="shared" si="384"/>
        <v>0</v>
      </c>
      <c r="QO81" s="391"/>
      <c r="QP81" s="411">
        <f t="shared" si="385"/>
        <v>0</v>
      </c>
      <c r="QQ81" s="412">
        <f t="shared" si="386"/>
        <v>0</v>
      </c>
      <c r="QR81" s="391"/>
      <c r="QS81" s="411">
        <f t="shared" si="387"/>
        <v>0</v>
      </c>
      <c r="QT81" s="412">
        <f t="shared" si="388"/>
        <v>0</v>
      </c>
    </row>
    <row r="82" spans="1:462" s="385" customFormat="1" hidden="1" x14ac:dyDescent="0.25">
      <c r="A82" s="403">
        <v>77</v>
      </c>
      <c r="B82" s="432" t="s">
        <v>517</v>
      </c>
      <c r="C82" s="431" t="s">
        <v>115</v>
      </c>
      <c r="D82" s="406">
        <v>8</v>
      </c>
      <c r="E82" s="407"/>
      <c r="F82" s="407"/>
      <c r="G82" s="406">
        <f t="shared" si="321"/>
        <v>8</v>
      </c>
      <c r="H82" s="407"/>
      <c r="I82" s="407"/>
      <c r="J82" s="406">
        <f t="shared" si="322"/>
        <v>8</v>
      </c>
      <c r="K82" s="407"/>
      <c r="L82" s="407"/>
      <c r="M82" s="406">
        <f t="shared" si="363"/>
        <v>8</v>
      </c>
      <c r="N82" s="407"/>
      <c r="O82" s="407"/>
      <c r="P82" s="406">
        <f t="shared" si="324"/>
        <v>8</v>
      </c>
      <c r="Q82" s="407"/>
      <c r="R82" s="407"/>
      <c r="S82" s="406">
        <f t="shared" si="325"/>
        <v>8</v>
      </c>
      <c r="T82" s="407"/>
      <c r="U82" s="407"/>
      <c r="V82" s="406">
        <f t="shared" si="326"/>
        <v>8</v>
      </c>
      <c r="W82" s="407"/>
      <c r="X82" s="407"/>
      <c r="Y82" s="406">
        <f t="shared" si="327"/>
        <v>8</v>
      </c>
      <c r="Z82" s="407"/>
      <c r="AA82" s="407"/>
      <c r="AB82" s="406">
        <f t="shared" si="328"/>
        <v>8</v>
      </c>
      <c r="AC82" s="407"/>
      <c r="AD82" s="407"/>
      <c r="AE82" s="406">
        <f t="shared" si="329"/>
        <v>8</v>
      </c>
      <c r="AF82" s="407"/>
      <c r="AG82" s="407"/>
      <c r="AH82" s="406">
        <f t="shared" si="330"/>
        <v>8</v>
      </c>
      <c r="AI82" s="407"/>
      <c r="AJ82" s="407"/>
      <c r="AK82" s="406">
        <f t="shared" si="331"/>
        <v>8</v>
      </c>
      <c r="AL82" s="407"/>
      <c r="AM82" s="407"/>
      <c r="AN82" s="406">
        <f t="shared" si="332"/>
        <v>8</v>
      </c>
      <c r="AO82" s="407"/>
      <c r="AP82" s="407"/>
      <c r="AQ82" s="406">
        <f t="shared" si="333"/>
        <v>8</v>
      </c>
      <c r="AR82" s="407"/>
      <c r="AS82" s="407">
        <v>8</v>
      </c>
      <c r="AT82" s="406">
        <f t="shared" si="334"/>
        <v>0</v>
      </c>
      <c r="AU82" s="407"/>
      <c r="AV82" s="407"/>
      <c r="AW82" s="406">
        <f t="shared" si="335"/>
        <v>0</v>
      </c>
      <c r="AX82" s="407"/>
      <c r="AY82" s="407"/>
      <c r="AZ82" s="406">
        <f t="shared" si="336"/>
        <v>0</v>
      </c>
      <c r="BA82" s="407"/>
      <c r="BB82" s="407"/>
      <c r="BC82" s="406">
        <f t="shared" si="337"/>
        <v>0</v>
      </c>
      <c r="BD82" s="407"/>
      <c r="BE82" s="407"/>
      <c r="BF82" s="406">
        <f t="shared" si="338"/>
        <v>0</v>
      </c>
      <c r="BG82" s="407"/>
      <c r="BH82" s="407"/>
      <c r="BI82" s="406">
        <f t="shared" si="339"/>
        <v>0</v>
      </c>
      <c r="BJ82" s="407"/>
      <c r="BK82" s="407"/>
      <c r="BL82" s="406">
        <f t="shared" si="340"/>
        <v>0</v>
      </c>
      <c r="BM82" s="407"/>
      <c r="BN82" s="407"/>
      <c r="BO82" s="406">
        <f t="shared" si="341"/>
        <v>0</v>
      </c>
      <c r="BP82" s="407"/>
      <c r="BQ82" s="407"/>
      <c r="BR82" s="406">
        <f t="shared" si="342"/>
        <v>0</v>
      </c>
      <c r="BS82" s="407"/>
      <c r="BT82" s="407"/>
      <c r="BU82" s="406">
        <f t="shared" si="343"/>
        <v>0</v>
      </c>
      <c r="BV82" s="407"/>
      <c r="BW82" s="407"/>
      <c r="BX82" s="406">
        <f t="shared" si="344"/>
        <v>0</v>
      </c>
      <c r="BY82" s="407"/>
      <c r="BZ82" s="407"/>
      <c r="CA82" s="406">
        <f t="shared" si="345"/>
        <v>0</v>
      </c>
      <c r="CB82" s="407"/>
      <c r="CC82" s="407"/>
      <c r="CD82" s="406">
        <f t="shared" si="346"/>
        <v>0</v>
      </c>
      <c r="CE82" s="407"/>
      <c r="CF82" s="407"/>
      <c r="CG82" s="406">
        <f t="shared" si="347"/>
        <v>0</v>
      </c>
      <c r="CH82" s="407"/>
      <c r="CI82" s="407"/>
      <c r="CJ82" s="406">
        <f t="shared" si="348"/>
        <v>0</v>
      </c>
      <c r="CK82" s="407"/>
      <c r="CL82" s="407"/>
      <c r="CM82" s="406">
        <f t="shared" si="349"/>
        <v>0</v>
      </c>
      <c r="CN82" s="407"/>
      <c r="CO82" s="407"/>
      <c r="CP82" s="406">
        <f t="shared" si="350"/>
        <v>0</v>
      </c>
      <c r="CQ82" s="407"/>
      <c r="CR82" s="407"/>
      <c r="CS82" s="406">
        <f t="shared" si="351"/>
        <v>0</v>
      </c>
      <c r="CT82" s="407"/>
      <c r="CU82" s="407"/>
      <c r="CV82" s="406">
        <f t="shared" si="352"/>
        <v>0</v>
      </c>
      <c r="CW82" s="407"/>
      <c r="CX82" s="407"/>
      <c r="CY82" s="406">
        <f t="shared" si="353"/>
        <v>0</v>
      </c>
      <c r="CZ82" s="407"/>
      <c r="DA82" s="407"/>
      <c r="DB82" s="406">
        <f t="shared" si="354"/>
        <v>0</v>
      </c>
      <c r="DC82" s="407"/>
      <c r="DD82" s="407"/>
      <c r="DE82" s="406">
        <f t="shared" si="355"/>
        <v>0</v>
      </c>
      <c r="DF82" s="407"/>
      <c r="DG82" s="407"/>
      <c r="DH82" s="406">
        <f t="shared" si="356"/>
        <v>0</v>
      </c>
      <c r="DI82" s="407"/>
      <c r="DJ82" s="407"/>
      <c r="DK82" s="406">
        <f t="shared" si="357"/>
        <v>0</v>
      </c>
      <c r="DL82" s="407"/>
      <c r="DM82" s="407"/>
      <c r="DN82" s="406">
        <f t="shared" si="358"/>
        <v>0</v>
      </c>
      <c r="DO82" s="407"/>
      <c r="DP82" s="407"/>
      <c r="DQ82" s="406">
        <f t="shared" si="359"/>
        <v>0</v>
      </c>
      <c r="DR82" s="407"/>
      <c r="DS82" s="407"/>
      <c r="DT82" s="406">
        <f t="shared" si="360"/>
        <v>0</v>
      </c>
      <c r="DU82" s="407"/>
      <c r="DV82" s="407"/>
      <c r="DW82" s="406">
        <f t="shared" si="361"/>
        <v>0</v>
      </c>
      <c r="DX82" s="407"/>
      <c r="DY82" s="407"/>
      <c r="DZ82" s="406">
        <f t="shared" si="362"/>
        <v>0</v>
      </c>
      <c r="EA82" s="407"/>
      <c r="EB82" s="407"/>
      <c r="EC82" s="406">
        <f t="shared" si="290"/>
        <v>0</v>
      </c>
      <c r="ED82" s="407"/>
      <c r="EE82" s="407"/>
      <c r="EF82" s="406">
        <f t="shared" si="291"/>
        <v>0</v>
      </c>
      <c r="EG82" s="407"/>
      <c r="EH82" s="407"/>
      <c r="EI82" s="406">
        <f t="shared" si="292"/>
        <v>0</v>
      </c>
      <c r="EJ82" s="407"/>
      <c r="EK82" s="407"/>
      <c r="EL82" s="406">
        <f t="shared" si="293"/>
        <v>0</v>
      </c>
      <c r="EM82" s="407"/>
      <c r="EN82" s="407"/>
      <c r="EO82" s="406">
        <f t="shared" si="294"/>
        <v>0</v>
      </c>
      <c r="EP82" s="407"/>
      <c r="EQ82" s="407"/>
      <c r="ER82" s="406">
        <f t="shared" si="295"/>
        <v>0</v>
      </c>
      <c r="ES82" s="407"/>
      <c r="ET82" s="407"/>
      <c r="EU82" s="406">
        <f t="shared" si="296"/>
        <v>0</v>
      </c>
      <c r="EV82" s="407"/>
      <c r="EW82" s="407"/>
      <c r="EX82" s="406">
        <f t="shared" si="297"/>
        <v>0</v>
      </c>
      <c r="EY82" s="407"/>
      <c r="EZ82" s="407"/>
      <c r="FA82" s="406">
        <f t="shared" si="298"/>
        <v>0</v>
      </c>
      <c r="FB82" s="407"/>
      <c r="FC82" s="407"/>
      <c r="FD82" s="406">
        <f t="shared" si="299"/>
        <v>0</v>
      </c>
      <c r="FE82" s="407"/>
      <c r="FF82" s="407"/>
      <c r="FG82" s="406">
        <f t="shared" si="300"/>
        <v>0</v>
      </c>
      <c r="FH82" s="407"/>
      <c r="FI82" s="407"/>
      <c r="FJ82" s="406">
        <f t="shared" si="301"/>
        <v>0</v>
      </c>
      <c r="FK82" s="407"/>
      <c r="FL82" s="407"/>
      <c r="FM82" s="406">
        <f t="shared" si="302"/>
        <v>0</v>
      </c>
      <c r="FN82" s="407"/>
      <c r="FO82" s="407"/>
      <c r="FP82" s="406">
        <f t="shared" si="303"/>
        <v>0</v>
      </c>
      <c r="FQ82" s="407"/>
      <c r="FR82" s="407"/>
      <c r="FS82" s="406">
        <f t="shared" si="304"/>
        <v>0</v>
      </c>
      <c r="FT82" s="407"/>
      <c r="FU82" s="407"/>
      <c r="FV82" s="406">
        <f t="shared" si="305"/>
        <v>0</v>
      </c>
      <c r="FW82" s="407"/>
      <c r="FX82" s="407"/>
      <c r="FY82" s="406">
        <f t="shared" si="306"/>
        <v>0</v>
      </c>
      <c r="FZ82" s="407"/>
      <c r="GA82" s="407"/>
      <c r="GB82" s="406">
        <f t="shared" si="307"/>
        <v>0</v>
      </c>
      <c r="GC82" s="407"/>
      <c r="GD82" s="407"/>
      <c r="GE82" s="406">
        <f t="shared" si="308"/>
        <v>0</v>
      </c>
      <c r="GF82" s="407"/>
      <c r="GG82" s="407"/>
      <c r="GH82" s="406">
        <f t="shared" si="309"/>
        <v>0</v>
      </c>
      <c r="GI82" s="407"/>
      <c r="GJ82" s="407"/>
      <c r="GK82" s="406">
        <f t="shared" si="310"/>
        <v>0</v>
      </c>
      <c r="GL82" s="407"/>
      <c r="GM82" s="407"/>
      <c r="GN82" s="406">
        <f t="shared" si="311"/>
        <v>0</v>
      </c>
      <c r="GO82" s="407"/>
      <c r="GP82" s="407"/>
      <c r="GQ82" s="406">
        <f t="shared" si="312"/>
        <v>0</v>
      </c>
      <c r="GR82" s="407"/>
      <c r="GS82" s="407"/>
      <c r="GT82" s="406">
        <f t="shared" si="313"/>
        <v>0</v>
      </c>
      <c r="GU82" s="407"/>
      <c r="GV82" s="407"/>
      <c r="GW82" s="406">
        <f t="shared" si="314"/>
        <v>0</v>
      </c>
      <c r="GX82" s="407"/>
      <c r="GY82" s="407"/>
      <c r="GZ82" s="406">
        <f t="shared" si="315"/>
        <v>0</v>
      </c>
      <c r="HA82" s="407"/>
      <c r="HB82" s="407"/>
      <c r="HC82" s="406">
        <f t="shared" si="316"/>
        <v>0</v>
      </c>
      <c r="HD82" s="407"/>
      <c r="HE82" s="407"/>
      <c r="HF82" s="406">
        <f t="shared" si="317"/>
        <v>0</v>
      </c>
      <c r="HG82" s="407"/>
      <c r="HH82" s="407"/>
      <c r="HI82" s="406">
        <f t="shared" si="318"/>
        <v>0</v>
      </c>
      <c r="HJ82" s="407"/>
      <c r="HK82" s="407"/>
      <c r="HL82" s="406">
        <f t="shared" si="319"/>
        <v>0</v>
      </c>
      <c r="HM82" s="407"/>
      <c r="HN82" s="407"/>
      <c r="HO82" s="406">
        <f t="shared" si="220"/>
        <v>0</v>
      </c>
      <c r="HP82" s="407"/>
      <c r="HQ82" s="407"/>
      <c r="HR82" s="406">
        <f t="shared" si="221"/>
        <v>0</v>
      </c>
      <c r="HS82" s="407"/>
      <c r="HT82" s="407"/>
      <c r="HU82" s="406">
        <f t="shared" si="222"/>
        <v>0</v>
      </c>
      <c r="HV82" s="407"/>
      <c r="HW82" s="407"/>
      <c r="HX82" s="406">
        <f t="shared" si="223"/>
        <v>0</v>
      </c>
      <c r="HY82" s="407"/>
      <c r="HZ82" s="407"/>
      <c r="IA82" s="406">
        <f t="shared" si="224"/>
        <v>0</v>
      </c>
      <c r="IB82" s="407"/>
      <c r="IC82" s="407"/>
      <c r="ID82" s="406">
        <f t="shared" si="225"/>
        <v>0</v>
      </c>
      <c r="IE82" s="407"/>
      <c r="IF82" s="407"/>
      <c r="IG82" s="406">
        <f t="shared" si="226"/>
        <v>0</v>
      </c>
      <c r="IH82" s="407"/>
      <c r="II82" s="407"/>
      <c r="IJ82" s="406">
        <f t="shared" si="227"/>
        <v>0</v>
      </c>
      <c r="IK82" s="407"/>
      <c r="IL82" s="407"/>
      <c r="IM82" s="406">
        <f t="shared" si="228"/>
        <v>0</v>
      </c>
      <c r="IN82" s="407"/>
      <c r="IO82" s="407"/>
      <c r="IP82" s="406">
        <f t="shared" si="229"/>
        <v>0</v>
      </c>
      <c r="IQ82" s="407"/>
      <c r="IR82" s="407"/>
      <c r="IS82" s="406">
        <f t="shared" si="230"/>
        <v>0</v>
      </c>
      <c r="IT82" s="407"/>
      <c r="IU82" s="407"/>
      <c r="IV82" s="406">
        <f t="shared" si="231"/>
        <v>0</v>
      </c>
      <c r="IW82" s="407"/>
      <c r="IX82" s="407"/>
      <c r="IY82" s="406">
        <f t="shared" si="232"/>
        <v>0</v>
      </c>
      <c r="IZ82" s="407"/>
      <c r="JA82" s="407"/>
      <c r="JB82" s="406">
        <f t="shared" si="233"/>
        <v>0</v>
      </c>
      <c r="JC82" s="407"/>
      <c r="JD82" s="407"/>
      <c r="JE82" s="406">
        <f t="shared" si="234"/>
        <v>0</v>
      </c>
      <c r="JF82" s="407"/>
      <c r="JG82" s="407"/>
      <c r="JH82" s="406">
        <f t="shared" si="235"/>
        <v>0</v>
      </c>
      <c r="JI82" s="407"/>
      <c r="JJ82" s="407"/>
      <c r="JK82" s="406">
        <f t="shared" si="236"/>
        <v>0</v>
      </c>
      <c r="JL82" s="407"/>
      <c r="JM82" s="407"/>
      <c r="JN82" s="406">
        <f t="shared" si="237"/>
        <v>0</v>
      </c>
      <c r="JO82" s="407"/>
      <c r="JP82" s="407"/>
      <c r="JQ82" s="406">
        <f t="shared" si="238"/>
        <v>0</v>
      </c>
      <c r="JR82" s="407"/>
      <c r="JS82" s="407"/>
      <c r="JT82" s="406">
        <f t="shared" si="239"/>
        <v>0</v>
      </c>
      <c r="JU82" s="407"/>
      <c r="JV82" s="407"/>
      <c r="JW82" s="406">
        <f t="shared" si="364"/>
        <v>0</v>
      </c>
      <c r="JX82" s="407"/>
      <c r="JY82" s="407"/>
      <c r="JZ82" s="406">
        <f t="shared" si="365"/>
        <v>0</v>
      </c>
      <c r="KA82" s="407"/>
      <c r="KB82" s="407"/>
      <c r="KC82" s="406">
        <f t="shared" si="366"/>
        <v>0</v>
      </c>
      <c r="KD82" s="407"/>
      <c r="KE82" s="407"/>
      <c r="KF82" s="406">
        <f t="shared" si="367"/>
        <v>0</v>
      </c>
      <c r="KG82" s="407"/>
      <c r="KH82" s="407"/>
      <c r="KI82" s="406">
        <f t="shared" si="368"/>
        <v>0</v>
      </c>
      <c r="KJ82" s="407"/>
      <c r="KK82" s="407"/>
      <c r="KL82" s="406">
        <f t="shared" si="369"/>
        <v>0</v>
      </c>
      <c r="KM82" s="407"/>
      <c r="KN82" s="407"/>
      <c r="KO82" s="406">
        <f t="shared" si="370"/>
        <v>0</v>
      </c>
      <c r="KP82" s="407"/>
      <c r="KQ82" s="407"/>
      <c r="KR82" s="406">
        <f t="shared" si="371"/>
        <v>0</v>
      </c>
      <c r="KS82" s="407"/>
      <c r="KT82" s="407"/>
      <c r="KU82" s="406">
        <f t="shared" si="372"/>
        <v>0</v>
      </c>
      <c r="KV82" s="407"/>
      <c r="KW82" s="407"/>
      <c r="KX82" s="408">
        <f t="shared" si="373"/>
        <v>0</v>
      </c>
      <c r="KY82" s="409"/>
      <c r="KZ82" s="409"/>
      <c r="LA82" s="408">
        <f t="shared" si="374"/>
        <v>0</v>
      </c>
      <c r="LB82" s="409"/>
      <c r="LC82" s="409"/>
      <c r="LD82" s="408">
        <f t="shared" si="375"/>
        <v>0</v>
      </c>
      <c r="LE82" s="409"/>
      <c r="LF82" s="409"/>
      <c r="LG82" s="408">
        <f t="shared" si="376"/>
        <v>0</v>
      </c>
      <c r="LH82" s="409"/>
      <c r="LI82" s="409"/>
      <c r="LJ82" s="408">
        <f t="shared" si="399"/>
        <v>0</v>
      </c>
      <c r="LK82" s="409"/>
      <c r="LL82" s="409"/>
      <c r="LM82" s="408">
        <f t="shared" si="400"/>
        <v>0</v>
      </c>
      <c r="LN82" s="409"/>
      <c r="LO82" s="409"/>
      <c r="LP82" s="408">
        <f t="shared" si="401"/>
        <v>0</v>
      </c>
      <c r="LQ82" s="409"/>
      <c r="LR82" s="409"/>
      <c r="LS82" s="408">
        <f t="shared" si="402"/>
        <v>0</v>
      </c>
      <c r="LT82" s="409"/>
      <c r="LU82" s="409"/>
      <c r="LV82" s="408">
        <f t="shared" si="403"/>
        <v>0</v>
      </c>
      <c r="LW82" s="409"/>
      <c r="LX82" s="409"/>
      <c r="LY82" s="408">
        <f t="shared" si="404"/>
        <v>0</v>
      </c>
      <c r="LZ82" s="409"/>
      <c r="MA82" s="409"/>
      <c r="MB82" s="408">
        <f t="shared" si="405"/>
        <v>0</v>
      </c>
      <c r="MC82" s="409"/>
      <c r="MD82" s="409"/>
      <c r="ME82" s="408">
        <f t="shared" si="406"/>
        <v>0</v>
      </c>
      <c r="MF82" s="409"/>
      <c r="MG82" s="409"/>
      <c r="MH82" s="408">
        <f>++ME82+MF82-MG82</f>
        <v>0</v>
      </c>
      <c r="MI82" s="409"/>
      <c r="MJ82" s="409"/>
      <c r="MK82" s="408">
        <f t="shared" si="407"/>
        <v>0</v>
      </c>
      <c r="ML82" s="409"/>
      <c r="MM82" s="409"/>
      <c r="MN82" s="408">
        <f t="shared" si="408"/>
        <v>0</v>
      </c>
      <c r="MO82" s="409"/>
      <c r="MP82" s="409"/>
      <c r="MQ82" s="408">
        <f t="shared" si="409"/>
        <v>0</v>
      </c>
      <c r="MR82" s="409"/>
      <c r="MS82" s="409"/>
      <c r="MT82" s="408">
        <f t="shared" si="410"/>
        <v>0</v>
      </c>
      <c r="MU82" s="409"/>
      <c r="MV82" s="409"/>
      <c r="MW82" s="408">
        <f t="shared" si="411"/>
        <v>0</v>
      </c>
      <c r="MX82" s="409"/>
      <c r="MY82" s="409"/>
      <c r="MZ82" s="408">
        <f t="shared" si="412"/>
        <v>0</v>
      </c>
      <c r="NA82" s="409"/>
      <c r="NB82" s="409"/>
      <c r="NC82" s="408">
        <f t="shared" si="413"/>
        <v>0</v>
      </c>
      <c r="ND82" s="409"/>
      <c r="NE82" s="409"/>
      <c r="NF82" s="408">
        <f t="shared" si="414"/>
        <v>0</v>
      </c>
      <c r="NG82" s="409"/>
      <c r="NH82" s="409"/>
      <c r="NI82" s="408">
        <f t="shared" si="415"/>
        <v>0</v>
      </c>
      <c r="NJ82" s="409"/>
      <c r="NK82" s="409"/>
      <c r="NL82" s="410">
        <f>+NI82+NJ82-NK82</f>
        <v>0</v>
      </c>
      <c r="NM82" s="409"/>
      <c r="NN82" s="409"/>
      <c r="NO82" s="408">
        <f t="shared" si="416"/>
        <v>0</v>
      </c>
      <c r="NP82" s="409"/>
      <c r="NQ82" s="409"/>
      <c r="NR82" s="408">
        <f t="shared" si="417"/>
        <v>0</v>
      </c>
      <c r="NS82" s="409"/>
      <c r="NT82" s="409"/>
      <c r="NU82" s="408">
        <f t="shared" si="418"/>
        <v>0</v>
      </c>
      <c r="NV82" s="409"/>
      <c r="NW82" s="409"/>
      <c r="NX82" s="408">
        <f t="shared" si="419"/>
        <v>0</v>
      </c>
      <c r="NY82" s="409"/>
      <c r="NZ82" s="409"/>
      <c r="OA82" s="408">
        <f t="shared" si="420"/>
        <v>0</v>
      </c>
      <c r="OB82" s="409"/>
      <c r="OC82" s="409"/>
      <c r="OD82" s="408">
        <f t="shared" si="421"/>
        <v>0</v>
      </c>
      <c r="OE82" s="409"/>
      <c r="OF82" s="409"/>
      <c r="OG82" s="408">
        <f t="shared" si="422"/>
        <v>0</v>
      </c>
      <c r="OH82" s="409"/>
      <c r="OI82" s="409"/>
      <c r="OJ82" s="408">
        <f t="shared" si="423"/>
        <v>0</v>
      </c>
      <c r="OK82" s="409"/>
      <c r="OL82" s="409"/>
      <c r="OM82" s="408">
        <f t="shared" si="424"/>
        <v>0</v>
      </c>
      <c r="ON82" s="409"/>
      <c r="OO82" s="409"/>
      <c r="OP82" s="408">
        <f t="shared" si="425"/>
        <v>0</v>
      </c>
      <c r="OQ82" s="409"/>
      <c r="OR82" s="409"/>
      <c r="OS82" s="408">
        <f t="shared" si="426"/>
        <v>0</v>
      </c>
      <c r="OT82" s="409"/>
      <c r="OU82" s="409"/>
      <c r="OV82" s="408">
        <f t="shared" si="397"/>
        <v>0</v>
      </c>
      <c r="OW82" s="409"/>
      <c r="OX82" s="409"/>
      <c r="OY82" s="408">
        <f t="shared" si="398"/>
        <v>0</v>
      </c>
      <c r="OZ82" s="409"/>
      <c r="PA82" s="409"/>
      <c r="PB82" s="408">
        <f t="shared" si="389"/>
        <v>0</v>
      </c>
      <c r="PC82" s="409"/>
      <c r="PD82" s="409"/>
      <c r="PE82" s="408">
        <f t="shared" si="390"/>
        <v>0</v>
      </c>
      <c r="PF82" s="409"/>
      <c r="PG82" s="409"/>
      <c r="PH82" s="408">
        <f t="shared" si="391"/>
        <v>0</v>
      </c>
      <c r="PI82" s="409"/>
      <c r="PJ82" s="409"/>
      <c r="PK82" s="408">
        <f t="shared" si="392"/>
        <v>0</v>
      </c>
      <c r="PL82" s="409"/>
      <c r="PM82" s="409"/>
      <c r="PN82" s="408">
        <f t="shared" si="393"/>
        <v>0</v>
      </c>
      <c r="PO82" s="409"/>
      <c r="PP82" s="409"/>
      <c r="PQ82" s="408">
        <f t="shared" si="394"/>
        <v>0</v>
      </c>
      <c r="PR82" s="409"/>
      <c r="PS82" s="409"/>
      <c r="PT82" s="408">
        <f t="shared" si="395"/>
        <v>0</v>
      </c>
      <c r="PU82" s="409"/>
      <c r="PV82" s="409"/>
      <c r="PW82" s="408">
        <f t="shared" si="396"/>
        <v>0</v>
      </c>
      <c r="PX82" s="409"/>
      <c r="PY82" s="409"/>
      <c r="PZ82" s="408">
        <f t="shared" si="377"/>
        <v>0</v>
      </c>
      <c r="QA82" s="409"/>
      <c r="QB82" s="409"/>
      <c r="QC82" s="408">
        <f t="shared" si="378"/>
        <v>0</v>
      </c>
      <c r="QD82" s="409"/>
      <c r="QE82" s="409"/>
      <c r="QF82" s="408">
        <f t="shared" si="379"/>
        <v>0</v>
      </c>
      <c r="QG82" s="409"/>
      <c r="QH82" s="409"/>
      <c r="QI82" s="408">
        <f t="shared" si="380"/>
        <v>0</v>
      </c>
      <c r="QJ82" s="411">
        <f t="shared" si="381"/>
        <v>0</v>
      </c>
      <c r="QK82" s="412">
        <f t="shared" si="382"/>
        <v>0</v>
      </c>
      <c r="QL82" s="402"/>
      <c r="QM82" s="411">
        <f t="shared" si="383"/>
        <v>0</v>
      </c>
      <c r="QN82" s="412">
        <f t="shared" si="384"/>
        <v>0</v>
      </c>
      <c r="QO82" s="391"/>
      <c r="QP82" s="411">
        <f t="shared" si="385"/>
        <v>0</v>
      </c>
      <c r="QQ82" s="412">
        <f t="shared" si="386"/>
        <v>0</v>
      </c>
      <c r="QR82" s="391"/>
      <c r="QS82" s="411">
        <f t="shared" si="387"/>
        <v>0</v>
      </c>
      <c r="QT82" s="412">
        <f t="shared" si="388"/>
        <v>0</v>
      </c>
    </row>
    <row r="83" spans="1:462" s="385" customFormat="1" hidden="1" x14ac:dyDescent="0.25">
      <c r="A83" s="403">
        <v>78</v>
      </c>
      <c r="B83" s="432" t="s">
        <v>518</v>
      </c>
      <c r="C83" s="431" t="s">
        <v>115</v>
      </c>
      <c r="D83" s="406">
        <v>1</v>
      </c>
      <c r="E83" s="407"/>
      <c r="F83" s="407"/>
      <c r="G83" s="406">
        <f t="shared" si="321"/>
        <v>1</v>
      </c>
      <c r="H83" s="407"/>
      <c r="I83" s="407"/>
      <c r="J83" s="406">
        <f t="shared" si="322"/>
        <v>1</v>
      </c>
      <c r="K83" s="407"/>
      <c r="L83" s="407"/>
      <c r="M83" s="406">
        <f t="shared" si="363"/>
        <v>1</v>
      </c>
      <c r="N83" s="407"/>
      <c r="O83" s="407"/>
      <c r="P83" s="406">
        <f t="shared" si="324"/>
        <v>1</v>
      </c>
      <c r="Q83" s="407"/>
      <c r="R83" s="407"/>
      <c r="S83" s="406">
        <f t="shared" si="325"/>
        <v>1</v>
      </c>
      <c r="T83" s="407"/>
      <c r="U83" s="407"/>
      <c r="V83" s="406">
        <f t="shared" si="326"/>
        <v>1</v>
      </c>
      <c r="W83" s="407"/>
      <c r="X83" s="407"/>
      <c r="Y83" s="406">
        <f t="shared" si="327"/>
        <v>1</v>
      </c>
      <c r="Z83" s="407"/>
      <c r="AA83" s="407"/>
      <c r="AB83" s="406">
        <f t="shared" si="328"/>
        <v>1</v>
      </c>
      <c r="AC83" s="407"/>
      <c r="AD83" s="407"/>
      <c r="AE83" s="406">
        <f t="shared" si="329"/>
        <v>1</v>
      </c>
      <c r="AF83" s="407"/>
      <c r="AG83" s="407"/>
      <c r="AH83" s="406">
        <f t="shared" si="330"/>
        <v>1</v>
      </c>
      <c r="AI83" s="407"/>
      <c r="AJ83" s="407"/>
      <c r="AK83" s="406">
        <f t="shared" si="331"/>
        <v>1</v>
      </c>
      <c r="AL83" s="407"/>
      <c r="AM83" s="407"/>
      <c r="AN83" s="406">
        <f t="shared" si="332"/>
        <v>1</v>
      </c>
      <c r="AO83" s="407"/>
      <c r="AP83" s="407"/>
      <c r="AQ83" s="406">
        <f t="shared" si="333"/>
        <v>1</v>
      </c>
      <c r="AR83" s="407"/>
      <c r="AS83" s="407"/>
      <c r="AT83" s="406">
        <f t="shared" si="334"/>
        <v>1</v>
      </c>
      <c r="AU83" s="407"/>
      <c r="AV83" s="407"/>
      <c r="AW83" s="406">
        <f t="shared" si="335"/>
        <v>1</v>
      </c>
      <c r="AX83" s="407"/>
      <c r="AY83" s="407"/>
      <c r="AZ83" s="406">
        <f t="shared" si="336"/>
        <v>1</v>
      </c>
      <c r="BA83" s="407"/>
      <c r="BB83" s="407">
        <v>1</v>
      </c>
      <c r="BC83" s="406">
        <f t="shared" si="337"/>
        <v>0</v>
      </c>
      <c r="BD83" s="407"/>
      <c r="BE83" s="407"/>
      <c r="BF83" s="406">
        <f t="shared" si="338"/>
        <v>0</v>
      </c>
      <c r="BG83" s="407"/>
      <c r="BH83" s="407"/>
      <c r="BI83" s="406">
        <f t="shared" si="339"/>
        <v>0</v>
      </c>
      <c r="BJ83" s="407"/>
      <c r="BK83" s="407"/>
      <c r="BL83" s="406">
        <f t="shared" si="340"/>
        <v>0</v>
      </c>
      <c r="BM83" s="407"/>
      <c r="BN83" s="407"/>
      <c r="BO83" s="406">
        <f t="shared" si="341"/>
        <v>0</v>
      </c>
      <c r="BP83" s="407"/>
      <c r="BQ83" s="407"/>
      <c r="BR83" s="406">
        <f t="shared" si="342"/>
        <v>0</v>
      </c>
      <c r="BS83" s="407"/>
      <c r="BT83" s="407"/>
      <c r="BU83" s="406">
        <f t="shared" si="343"/>
        <v>0</v>
      </c>
      <c r="BV83" s="407"/>
      <c r="BW83" s="407"/>
      <c r="BX83" s="406">
        <f t="shared" si="344"/>
        <v>0</v>
      </c>
      <c r="BY83" s="407"/>
      <c r="BZ83" s="407"/>
      <c r="CA83" s="406">
        <f t="shared" si="345"/>
        <v>0</v>
      </c>
      <c r="CB83" s="407"/>
      <c r="CC83" s="407"/>
      <c r="CD83" s="406">
        <f t="shared" si="346"/>
        <v>0</v>
      </c>
      <c r="CE83" s="407"/>
      <c r="CF83" s="407"/>
      <c r="CG83" s="406">
        <f t="shared" si="347"/>
        <v>0</v>
      </c>
      <c r="CH83" s="407"/>
      <c r="CI83" s="407"/>
      <c r="CJ83" s="406">
        <f t="shared" si="348"/>
        <v>0</v>
      </c>
      <c r="CK83" s="407"/>
      <c r="CL83" s="407"/>
      <c r="CM83" s="406">
        <f t="shared" si="349"/>
        <v>0</v>
      </c>
      <c r="CN83" s="407"/>
      <c r="CO83" s="407"/>
      <c r="CP83" s="406">
        <f t="shared" si="350"/>
        <v>0</v>
      </c>
      <c r="CQ83" s="407"/>
      <c r="CR83" s="407"/>
      <c r="CS83" s="406">
        <f t="shared" si="351"/>
        <v>0</v>
      </c>
      <c r="CT83" s="407"/>
      <c r="CU83" s="407"/>
      <c r="CV83" s="406">
        <f t="shared" si="352"/>
        <v>0</v>
      </c>
      <c r="CW83" s="407"/>
      <c r="CX83" s="407"/>
      <c r="CY83" s="406">
        <f t="shared" si="353"/>
        <v>0</v>
      </c>
      <c r="CZ83" s="407"/>
      <c r="DA83" s="407"/>
      <c r="DB83" s="406">
        <f t="shared" si="354"/>
        <v>0</v>
      </c>
      <c r="DC83" s="407"/>
      <c r="DD83" s="407"/>
      <c r="DE83" s="406">
        <f t="shared" si="355"/>
        <v>0</v>
      </c>
      <c r="DF83" s="407"/>
      <c r="DG83" s="407"/>
      <c r="DH83" s="406">
        <f t="shared" si="356"/>
        <v>0</v>
      </c>
      <c r="DI83" s="407"/>
      <c r="DJ83" s="407"/>
      <c r="DK83" s="406">
        <f t="shared" si="357"/>
        <v>0</v>
      </c>
      <c r="DL83" s="407"/>
      <c r="DM83" s="407"/>
      <c r="DN83" s="406">
        <f t="shared" si="358"/>
        <v>0</v>
      </c>
      <c r="DO83" s="407"/>
      <c r="DP83" s="407"/>
      <c r="DQ83" s="406">
        <f t="shared" si="359"/>
        <v>0</v>
      </c>
      <c r="DR83" s="407"/>
      <c r="DS83" s="407"/>
      <c r="DT83" s="406">
        <f t="shared" si="360"/>
        <v>0</v>
      </c>
      <c r="DU83" s="407"/>
      <c r="DV83" s="407"/>
      <c r="DW83" s="406">
        <f t="shared" si="361"/>
        <v>0</v>
      </c>
      <c r="DX83" s="407"/>
      <c r="DY83" s="407"/>
      <c r="DZ83" s="406">
        <f t="shared" si="362"/>
        <v>0</v>
      </c>
      <c r="EA83" s="407"/>
      <c r="EB83" s="407"/>
      <c r="EC83" s="406">
        <f t="shared" si="290"/>
        <v>0</v>
      </c>
      <c r="ED83" s="407"/>
      <c r="EE83" s="407"/>
      <c r="EF83" s="406">
        <f t="shared" si="291"/>
        <v>0</v>
      </c>
      <c r="EG83" s="407"/>
      <c r="EH83" s="407"/>
      <c r="EI83" s="406">
        <f t="shared" si="292"/>
        <v>0</v>
      </c>
      <c r="EJ83" s="407"/>
      <c r="EK83" s="407"/>
      <c r="EL83" s="406">
        <f t="shared" si="293"/>
        <v>0</v>
      </c>
      <c r="EM83" s="407"/>
      <c r="EN83" s="407"/>
      <c r="EO83" s="406">
        <f t="shared" si="294"/>
        <v>0</v>
      </c>
      <c r="EP83" s="407"/>
      <c r="EQ83" s="407"/>
      <c r="ER83" s="406">
        <f t="shared" si="295"/>
        <v>0</v>
      </c>
      <c r="ES83" s="407"/>
      <c r="ET83" s="407"/>
      <c r="EU83" s="406">
        <f t="shared" si="296"/>
        <v>0</v>
      </c>
      <c r="EV83" s="407"/>
      <c r="EW83" s="407"/>
      <c r="EX83" s="406">
        <f t="shared" si="297"/>
        <v>0</v>
      </c>
      <c r="EY83" s="407"/>
      <c r="EZ83" s="407"/>
      <c r="FA83" s="406">
        <f t="shared" si="298"/>
        <v>0</v>
      </c>
      <c r="FB83" s="407"/>
      <c r="FC83" s="407"/>
      <c r="FD83" s="406">
        <f t="shared" si="299"/>
        <v>0</v>
      </c>
      <c r="FE83" s="407"/>
      <c r="FF83" s="407"/>
      <c r="FG83" s="406">
        <f t="shared" si="300"/>
        <v>0</v>
      </c>
      <c r="FH83" s="407"/>
      <c r="FI83" s="407"/>
      <c r="FJ83" s="406">
        <f t="shared" si="301"/>
        <v>0</v>
      </c>
      <c r="FK83" s="407"/>
      <c r="FL83" s="407"/>
      <c r="FM83" s="406">
        <f t="shared" si="302"/>
        <v>0</v>
      </c>
      <c r="FN83" s="407"/>
      <c r="FO83" s="407"/>
      <c r="FP83" s="406">
        <f t="shared" si="303"/>
        <v>0</v>
      </c>
      <c r="FQ83" s="407"/>
      <c r="FR83" s="407"/>
      <c r="FS83" s="406">
        <f t="shared" si="304"/>
        <v>0</v>
      </c>
      <c r="FT83" s="407"/>
      <c r="FU83" s="407"/>
      <c r="FV83" s="406">
        <f t="shared" si="305"/>
        <v>0</v>
      </c>
      <c r="FW83" s="407"/>
      <c r="FX83" s="407"/>
      <c r="FY83" s="406">
        <f t="shared" si="306"/>
        <v>0</v>
      </c>
      <c r="FZ83" s="407"/>
      <c r="GA83" s="407"/>
      <c r="GB83" s="406">
        <f t="shared" si="307"/>
        <v>0</v>
      </c>
      <c r="GC83" s="407"/>
      <c r="GD83" s="407"/>
      <c r="GE83" s="406">
        <f t="shared" si="308"/>
        <v>0</v>
      </c>
      <c r="GF83" s="407"/>
      <c r="GG83" s="407"/>
      <c r="GH83" s="406">
        <f t="shared" si="309"/>
        <v>0</v>
      </c>
      <c r="GI83" s="407"/>
      <c r="GJ83" s="407"/>
      <c r="GK83" s="406">
        <f t="shared" si="310"/>
        <v>0</v>
      </c>
      <c r="GL83" s="407"/>
      <c r="GM83" s="407"/>
      <c r="GN83" s="406">
        <f t="shared" si="311"/>
        <v>0</v>
      </c>
      <c r="GO83" s="407"/>
      <c r="GP83" s="407"/>
      <c r="GQ83" s="406">
        <f t="shared" si="312"/>
        <v>0</v>
      </c>
      <c r="GR83" s="407"/>
      <c r="GS83" s="407"/>
      <c r="GT83" s="406">
        <f t="shared" si="313"/>
        <v>0</v>
      </c>
      <c r="GU83" s="407"/>
      <c r="GV83" s="407"/>
      <c r="GW83" s="406">
        <f t="shared" si="314"/>
        <v>0</v>
      </c>
      <c r="GX83" s="407"/>
      <c r="GY83" s="407"/>
      <c r="GZ83" s="406">
        <f t="shared" si="315"/>
        <v>0</v>
      </c>
      <c r="HA83" s="407"/>
      <c r="HB83" s="407"/>
      <c r="HC83" s="406">
        <f t="shared" si="316"/>
        <v>0</v>
      </c>
      <c r="HD83" s="407"/>
      <c r="HE83" s="407"/>
      <c r="HF83" s="406">
        <f t="shared" si="317"/>
        <v>0</v>
      </c>
      <c r="HG83" s="407"/>
      <c r="HH83" s="407"/>
      <c r="HI83" s="406">
        <f t="shared" si="318"/>
        <v>0</v>
      </c>
      <c r="HJ83" s="407"/>
      <c r="HK83" s="407"/>
      <c r="HL83" s="406">
        <f t="shared" si="319"/>
        <v>0</v>
      </c>
      <c r="HM83" s="407"/>
      <c r="HN83" s="407"/>
      <c r="HO83" s="406">
        <f t="shared" si="220"/>
        <v>0</v>
      </c>
      <c r="HP83" s="407"/>
      <c r="HQ83" s="407"/>
      <c r="HR83" s="406">
        <f t="shared" si="221"/>
        <v>0</v>
      </c>
      <c r="HS83" s="407"/>
      <c r="HT83" s="407"/>
      <c r="HU83" s="406">
        <f t="shared" si="222"/>
        <v>0</v>
      </c>
      <c r="HV83" s="407"/>
      <c r="HW83" s="407"/>
      <c r="HX83" s="406">
        <f t="shared" si="223"/>
        <v>0</v>
      </c>
      <c r="HY83" s="407"/>
      <c r="HZ83" s="407"/>
      <c r="IA83" s="406">
        <f t="shared" si="224"/>
        <v>0</v>
      </c>
      <c r="IB83" s="407"/>
      <c r="IC83" s="407"/>
      <c r="ID83" s="406">
        <f t="shared" si="225"/>
        <v>0</v>
      </c>
      <c r="IE83" s="407"/>
      <c r="IF83" s="407"/>
      <c r="IG83" s="406">
        <f t="shared" si="226"/>
        <v>0</v>
      </c>
      <c r="IH83" s="407"/>
      <c r="II83" s="407"/>
      <c r="IJ83" s="406">
        <f t="shared" si="227"/>
        <v>0</v>
      </c>
      <c r="IK83" s="407"/>
      <c r="IL83" s="407"/>
      <c r="IM83" s="406">
        <f t="shared" si="228"/>
        <v>0</v>
      </c>
      <c r="IN83" s="407"/>
      <c r="IO83" s="407"/>
      <c r="IP83" s="406">
        <f t="shared" si="229"/>
        <v>0</v>
      </c>
      <c r="IQ83" s="407"/>
      <c r="IR83" s="407"/>
      <c r="IS83" s="406">
        <f t="shared" si="230"/>
        <v>0</v>
      </c>
      <c r="IT83" s="407"/>
      <c r="IU83" s="407"/>
      <c r="IV83" s="406">
        <f t="shared" si="231"/>
        <v>0</v>
      </c>
      <c r="IW83" s="407"/>
      <c r="IX83" s="407"/>
      <c r="IY83" s="406">
        <f t="shared" si="232"/>
        <v>0</v>
      </c>
      <c r="IZ83" s="407"/>
      <c r="JA83" s="407"/>
      <c r="JB83" s="406">
        <f t="shared" si="233"/>
        <v>0</v>
      </c>
      <c r="JC83" s="407"/>
      <c r="JD83" s="407"/>
      <c r="JE83" s="406">
        <f t="shared" si="234"/>
        <v>0</v>
      </c>
      <c r="JF83" s="407"/>
      <c r="JG83" s="407"/>
      <c r="JH83" s="406">
        <f t="shared" si="235"/>
        <v>0</v>
      </c>
      <c r="JI83" s="407"/>
      <c r="JJ83" s="407"/>
      <c r="JK83" s="406">
        <f t="shared" si="236"/>
        <v>0</v>
      </c>
      <c r="JL83" s="407"/>
      <c r="JM83" s="407"/>
      <c r="JN83" s="406">
        <f t="shared" si="237"/>
        <v>0</v>
      </c>
      <c r="JO83" s="407"/>
      <c r="JP83" s="407"/>
      <c r="JQ83" s="406">
        <f t="shared" si="238"/>
        <v>0</v>
      </c>
      <c r="JR83" s="407"/>
      <c r="JS83" s="407"/>
      <c r="JT83" s="406">
        <f t="shared" si="239"/>
        <v>0</v>
      </c>
      <c r="JU83" s="407"/>
      <c r="JV83" s="407"/>
      <c r="JW83" s="406">
        <f t="shared" si="364"/>
        <v>0</v>
      </c>
      <c r="JX83" s="407"/>
      <c r="JY83" s="407"/>
      <c r="JZ83" s="406">
        <f t="shared" si="365"/>
        <v>0</v>
      </c>
      <c r="KA83" s="407"/>
      <c r="KB83" s="407"/>
      <c r="KC83" s="406">
        <f t="shared" si="366"/>
        <v>0</v>
      </c>
      <c r="KD83" s="407"/>
      <c r="KE83" s="407"/>
      <c r="KF83" s="406">
        <f t="shared" si="367"/>
        <v>0</v>
      </c>
      <c r="KG83" s="407"/>
      <c r="KH83" s="407"/>
      <c r="KI83" s="406">
        <f t="shared" si="368"/>
        <v>0</v>
      </c>
      <c r="KJ83" s="407"/>
      <c r="KK83" s="407"/>
      <c r="KL83" s="406">
        <f t="shared" si="369"/>
        <v>0</v>
      </c>
      <c r="KM83" s="407"/>
      <c r="KN83" s="407"/>
      <c r="KO83" s="406">
        <f t="shared" si="370"/>
        <v>0</v>
      </c>
      <c r="KP83" s="407"/>
      <c r="KQ83" s="407"/>
      <c r="KR83" s="406">
        <f t="shared" si="371"/>
        <v>0</v>
      </c>
      <c r="KS83" s="407"/>
      <c r="KT83" s="407"/>
      <c r="KU83" s="406">
        <f t="shared" si="372"/>
        <v>0</v>
      </c>
      <c r="KV83" s="407"/>
      <c r="KW83" s="407"/>
      <c r="KX83" s="408">
        <f t="shared" si="373"/>
        <v>0</v>
      </c>
      <c r="KY83" s="409"/>
      <c r="KZ83" s="409"/>
      <c r="LA83" s="408">
        <f t="shared" si="374"/>
        <v>0</v>
      </c>
      <c r="LB83" s="409"/>
      <c r="LC83" s="409"/>
      <c r="LD83" s="408">
        <f t="shared" si="375"/>
        <v>0</v>
      </c>
      <c r="LE83" s="409"/>
      <c r="LF83" s="409"/>
      <c r="LG83" s="408">
        <f t="shared" si="376"/>
        <v>0</v>
      </c>
      <c r="LH83" s="409"/>
      <c r="LI83" s="409"/>
      <c r="LJ83" s="408">
        <f t="shared" si="399"/>
        <v>0</v>
      </c>
      <c r="LK83" s="409"/>
      <c r="LL83" s="409"/>
      <c r="LM83" s="408">
        <f t="shared" si="400"/>
        <v>0</v>
      </c>
      <c r="LN83" s="409"/>
      <c r="LO83" s="409"/>
      <c r="LP83" s="408">
        <f t="shared" si="401"/>
        <v>0</v>
      </c>
      <c r="LQ83" s="409"/>
      <c r="LR83" s="409"/>
      <c r="LS83" s="408">
        <f t="shared" si="402"/>
        <v>0</v>
      </c>
      <c r="LT83" s="409"/>
      <c r="LU83" s="409"/>
      <c r="LV83" s="408">
        <f t="shared" si="403"/>
        <v>0</v>
      </c>
      <c r="LW83" s="409"/>
      <c r="LX83" s="409"/>
      <c r="LY83" s="408">
        <f t="shared" si="404"/>
        <v>0</v>
      </c>
      <c r="LZ83" s="409"/>
      <c r="MA83" s="409"/>
      <c r="MB83" s="408">
        <f t="shared" si="405"/>
        <v>0</v>
      </c>
      <c r="MC83" s="409"/>
      <c r="MD83" s="409"/>
      <c r="ME83" s="408">
        <f t="shared" si="406"/>
        <v>0</v>
      </c>
      <c r="MF83" s="409"/>
      <c r="MG83" s="409"/>
      <c r="MH83" s="408">
        <f>++ME83+MF83-MG83</f>
        <v>0</v>
      </c>
      <c r="MI83" s="409"/>
      <c r="MJ83" s="409"/>
      <c r="MK83" s="408">
        <f t="shared" si="407"/>
        <v>0</v>
      </c>
      <c r="ML83" s="409"/>
      <c r="MM83" s="409"/>
      <c r="MN83" s="408">
        <f t="shared" si="408"/>
        <v>0</v>
      </c>
      <c r="MO83" s="409"/>
      <c r="MP83" s="409"/>
      <c r="MQ83" s="408">
        <f t="shared" si="409"/>
        <v>0</v>
      </c>
      <c r="MR83" s="409"/>
      <c r="MS83" s="409"/>
      <c r="MT83" s="408">
        <f t="shared" si="410"/>
        <v>0</v>
      </c>
      <c r="MU83" s="409"/>
      <c r="MV83" s="409"/>
      <c r="MW83" s="408">
        <f t="shared" si="411"/>
        <v>0</v>
      </c>
      <c r="MX83" s="409"/>
      <c r="MY83" s="409"/>
      <c r="MZ83" s="408">
        <f t="shared" si="412"/>
        <v>0</v>
      </c>
      <c r="NA83" s="409"/>
      <c r="NB83" s="409"/>
      <c r="NC83" s="408">
        <f t="shared" si="413"/>
        <v>0</v>
      </c>
      <c r="ND83" s="409"/>
      <c r="NE83" s="409"/>
      <c r="NF83" s="408">
        <f t="shared" si="414"/>
        <v>0</v>
      </c>
      <c r="NG83" s="409"/>
      <c r="NH83" s="409"/>
      <c r="NI83" s="408">
        <f t="shared" si="415"/>
        <v>0</v>
      </c>
      <c r="NJ83" s="409"/>
      <c r="NK83" s="409"/>
      <c r="NL83" s="410">
        <f>+NI83+NJ83-NK83</f>
        <v>0</v>
      </c>
      <c r="NM83" s="409"/>
      <c r="NN83" s="409"/>
      <c r="NO83" s="408">
        <f t="shared" si="416"/>
        <v>0</v>
      </c>
      <c r="NP83" s="409"/>
      <c r="NQ83" s="409"/>
      <c r="NR83" s="408">
        <f t="shared" si="417"/>
        <v>0</v>
      </c>
      <c r="NS83" s="409"/>
      <c r="NT83" s="409"/>
      <c r="NU83" s="408">
        <f t="shared" si="418"/>
        <v>0</v>
      </c>
      <c r="NV83" s="409"/>
      <c r="NW83" s="409"/>
      <c r="NX83" s="408">
        <f t="shared" si="419"/>
        <v>0</v>
      </c>
      <c r="NY83" s="409"/>
      <c r="NZ83" s="409"/>
      <c r="OA83" s="408">
        <f t="shared" si="420"/>
        <v>0</v>
      </c>
      <c r="OB83" s="409"/>
      <c r="OC83" s="409"/>
      <c r="OD83" s="408">
        <f t="shared" si="421"/>
        <v>0</v>
      </c>
      <c r="OE83" s="409"/>
      <c r="OF83" s="409"/>
      <c r="OG83" s="408">
        <f t="shared" si="422"/>
        <v>0</v>
      </c>
      <c r="OH83" s="409"/>
      <c r="OI83" s="409"/>
      <c r="OJ83" s="408">
        <f t="shared" si="423"/>
        <v>0</v>
      </c>
      <c r="OK83" s="409"/>
      <c r="OL83" s="409"/>
      <c r="OM83" s="408">
        <f t="shared" si="424"/>
        <v>0</v>
      </c>
      <c r="ON83" s="409"/>
      <c r="OO83" s="409"/>
      <c r="OP83" s="408">
        <f t="shared" si="425"/>
        <v>0</v>
      </c>
      <c r="OQ83" s="409"/>
      <c r="OR83" s="409"/>
      <c r="OS83" s="408">
        <f t="shared" si="426"/>
        <v>0</v>
      </c>
      <c r="OT83" s="409"/>
      <c r="OU83" s="409"/>
      <c r="OV83" s="408">
        <f t="shared" si="397"/>
        <v>0</v>
      </c>
      <c r="OW83" s="409"/>
      <c r="OX83" s="409"/>
      <c r="OY83" s="408">
        <f t="shared" si="398"/>
        <v>0</v>
      </c>
      <c r="OZ83" s="409"/>
      <c r="PA83" s="409"/>
      <c r="PB83" s="408">
        <f t="shared" si="389"/>
        <v>0</v>
      </c>
      <c r="PC83" s="409"/>
      <c r="PD83" s="409"/>
      <c r="PE83" s="408">
        <f t="shared" si="390"/>
        <v>0</v>
      </c>
      <c r="PF83" s="409"/>
      <c r="PG83" s="409"/>
      <c r="PH83" s="408">
        <f t="shared" si="391"/>
        <v>0</v>
      </c>
      <c r="PI83" s="409"/>
      <c r="PJ83" s="409"/>
      <c r="PK83" s="408">
        <f t="shared" si="392"/>
        <v>0</v>
      </c>
      <c r="PL83" s="409"/>
      <c r="PM83" s="409"/>
      <c r="PN83" s="408">
        <f t="shared" si="393"/>
        <v>0</v>
      </c>
      <c r="PO83" s="409"/>
      <c r="PP83" s="409"/>
      <c r="PQ83" s="408">
        <f t="shared" si="394"/>
        <v>0</v>
      </c>
      <c r="PR83" s="409"/>
      <c r="PS83" s="409"/>
      <c r="PT83" s="408">
        <f t="shared" si="395"/>
        <v>0</v>
      </c>
      <c r="PU83" s="409"/>
      <c r="PV83" s="409"/>
      <c r="PW83" s="408">
        <f t="shared" si="396"/>
        <v>0</v>
      </c>
      <c r="PX83" s="409"/>
      <c r="PY83" s="409"/>
      <c r="PZ83" s="408">
        <f t="shared" si="377"/>
        <v>0</v>
      </c>
      <c r="QA83" s="409"/>
      <c r="QB83" s="409"/>
      <c r="QC83" s="408">
        <f t="shared" si="378"/>
        <v>0</v>
      </c>
      <c r="QD83" s="409"/>
      <c r="QE83" s="409"/>
      <c r="QF83" s="408">
        <f t="shared" si="379"/>
        <v>0</v>
      </c>
      <c r="QG83" s="409"/>
      <c r="QH83" s="409"/>
      <c r="QI83" s="408">
        <f t="shared" si="380"/>
        <v>0</v>
      </c>
      <c r="QJ83" s="411">
        <f t="shared" si="381"/>
        <v>0</v>
      </c>
      <c r="QK83" s="412">
        <f t="shared" si="382"/>
        <v>0</v>
      </c>
      <c r="QL83" s="402"/>
      <c r="QM83" s="411">
        <f t="shared" si="383"/>
        <v>0</v>
      </c>
      <c r="QN83" s="412">
        <f t="shared" si="384"/>
        <v>0</v>
      </c>
      <c r="QO83" s="391"/>
      <c r="QP83" s="411">
        <f t="shared" si="385"/>
        <v>0</v>
      </c>
      <c r="QQ83" s="412">
        <f t="shared" si="386"/>
        <v>0</v>
      </c>
      <c r="QR83" s="391"/>
      <c r="QS83" s="411">
        <f t="shared" si="387"/>
        <v>0</v>
      </c>
      <c r="QT83" s="412">
        <f t="shared" si="388"/>
        <v>0</v>
      </c>
    </row>
    <row r="84" spans="1:462" s="385" customFormat="1" ht="15.75" hidden="1" customHeight="1" x14ac:dyDescent="0.25">
      <c r="A84" s="403">
        <v>79</v>
      </c>
      <c r="B84" s="433"/>
      <c r="C84" s="420"/>
      <c r="D84" s="406"/>
      <c r="E84" s="407"/>
      <c r="F84" s="407"/>
      <c r="G84" s="406"/>
      <c r="H84" s="407"/>
      <c r="I84" s="407"/>
      <c r="J84" s="406"/>
      <c r="K84" s="407"/>
      <c r="L84" s="407"/>
      <c r="M84" s="406"/>
      <c r="N84" s="407"/>
      <c r="O84" s="407"/>
      <c r="P84" s="406"/>
      <c r="Q84" s="407"/>
      <c r="R84" s="407"/>
      <c r="S84" s="406"/>
      <c r="T84" s="407"/>
      <c r="U84" s="407"/>
      <c r="V84" s="406"/>
      <c r="W84" s="407"/>
      <c r="X84" s="407"/>
      <c r="Y84" s="406"/>
      <c r="Z84" s="407"/>
      <c r="AA84" s="407"/>
      <c r="AB84" s="406"/>
      <c r="AC84" s="407"/>
      <c r="AD84" s="407"/>
      <c r="AE84" s="406"/>
      <c r="AF84" s="407"/>
      <c r="AG84" s="407"/>
      <c r="AH84" s="406"/>
      <c r="AI84" s="407"/>
      <c r="AJ84" s="407"/>
      <c r="AK84" s="406"/>
      <c r="AL84" s="407"/>
      <c r="AM84" s="407"/>
      <c r="AN84" s="406">
        <f t="shared" si="332"/>
        <v>0</v>
      </c>
      <c r="AO84" s="407"/>
      <c r="AP84" s="407"/>
      <c r="AQ84" s="406">
        <f t="shared" si="333"/>
        <v>0</v>
      </c>
      <c r="AR84" s="407"/>
      <c r="AS84" s="407"/>
      <c r="AT84" s="406">
        <f t="shared" si="334"/>
        <v>0</v>
      </c>
      <c r="AU84" s="407"/>
      <c r="AV84" s="407"/>
      <c r="AW84" s="406">
        <f t="shared" si="335"/>
        <v>0</v>
      </c>
      <c r="AX84" s="407"/>
      <c r="AY84" s="407"/>
      <c r="AZ84" s="406">
        <f t="shared" si="336"/>
        <v>0</v>
      </c>
      <c r="BA84" s="407"/>
      <c r="BB84" s="407"/>
      <c r="BC84" s="406">
        <f t="shared" si="337"/>
        <v>0</v>
      </c>
      <c r="BD84" s="407"/>
      <c r="BE84" s="407"/>
      <c r="BF84" s="406">
        <f t="shared" si="338"/>
        <v>0</v>
      </c>
      <c r="BG84" s="407"/>
      <c r="BH84" s="407"/>
      <c r="BI84" s="406">
        <f t="shared" si="339"/>
        <v>0</v>
      </c>
      <c r="BJ84" s="407"/>
      <c r="BK84" s="407"/>
      <c r="BL84" s="406">
        <f t="shared" si="340"/>
        <v>0</v>
      </c>
      <c r="BM84" s="407"/>
      <c r="BN84" s="407"/>
      <c r="BO84" s="406">
        <f t="shared" si="341"/>
        <v>0</v>
      </c>
      <c r="BP84" s="407"/>
      <c r="BQ84" s="407"/>
      <c r="BR84" s="406">
        <f t="shared" si="342"/>
        <v>0</v>
      </c>
      <c r="BS84" s="407"/>
      <c r="BT84" s="407"/>
      <c r="BU84" s="406">
        <f t="shared" si="343"/>
        <v>0</v>
      </c>
      <c r="BV84" s="407"/>
      <c r="BW84" s="407"/>
      <c r="BX84" s="406">
        <f t="shared" si="344"/>
        <v>0</v>
      </c>
      <c r="BY84" s="407"/>
      <c r="BZ84" s="407"/>
      <c r="CA84" s="406">
        <f t="shared" si="345"/>
        <v>0</v>
      </c>
      <c r="CB84" s="407"/>
      <c r="CC84" s="407"/>
      <c r="CD84" s="406">
        <f t="shared" si="346"/>
        <v>0</v>
      </c>
      <c r="CE84" s="407"/>
      <c r="CF84" s="407"/>
      <c r="CG84" s="406">
        <f t="shared" si="347"/>
        <v>0</v>
      </c>
      <c r="CH84" s="407"/>
      <c r="CI84" s="407"/>
      <c r="CJ84" s="406">
        <f t="shared" si="348"/>
        <v>0</v>
      </c>
      <c r="CK84" s="407"/>
      <c r="CL84" s="407"/>
      <c r="CM84" s="406">
        <f t="shared" si="349"/>
        <v>0</v>
      </c>
      <c r="CN84" s="407"/>
      <c r="CO84" s="407"/>
      <c r="CP84" s="406">
        <f t="shared" si="350"/>
        <v>0</v>
      </c>
      <c r="CQ84" s="407"/>
      <c r="CR84" s="407"/>
      <c r="CS84" s="406">
        <f t="shared" si="351"/>
        <v>0</v>
      </c>
      <c r="CT84" s="407"/>
      <c r="CU84" s="407"/>
      <c r="CV84" s="406">
        <f t="shared" si="352"/>
        <v>0</v>
      </c>
      <c r="CW84" s="407"/>
      <c r="CX84" s="407"/>
      <c r="CY84" s="406">
        <f t="shared" si="353"/>
        <v>0</v>
      </c>
      <c r="CZ84" s="407"/>
      <c r="DA84" s="407"/>
      <c r="DB84" s="406">
        <f t="shared" si="354"/>
        <v>0</v>
      </c>
      <c r="DC84" s="407"/>
      <c r="DD84" s="407"/>
      <c r="DE84" s="406">
        <f t="shared" si="355"/>
        <v>0</v>
      </c>
      <c r="DF84" s="407"/>
      <c r="DG84" s="407"/>
      <c r="DH84" s="406">
        <f t="shared" si="356"/>
        <v>0</v>
      </c>
      <c r="DI84" s="407"/>
      <c r="DJ84" s="407"/>
      <c r="DK84" s="406">
        <f t="shared" si="357"/>
        <v>0</v>
      </c>
      <c r="DL84" s="407"/>
      <c r="DM84" s="407"/>
      <c r="DN84" s="406">
        <f t="shared" si="358"/>
        <v>0</v>
      </c>
      <c r="DO84" s="407"/>
      <c r="DP84" s="407"/>
      <c r="DQ84" s="406">
        <f t="shared" si="359"/>
        <v>0</v>
      </c>
      <c r="DR84" s="407"/>
      <c r="DS84" s="407"/>
      <c r="DT84" s="406">
        <f t="shared" si="360"/>
        <v>0</v>
      </c>
      <c r="DU84" s="407"/>
      <c r="DV84" s="407"/>
      <c r="DW84" s="406">
        <f t="shared" si="361"/>
        <v>0</v>
      </c>
      <c r="DX84" s="407"/>
      <c r="DY84" s="407"/>
      <c r="DZ84" s="406">
        <f t="shared" si="362"/>
        <v>0</v>
      </c>
      <c r="EA84" s="407"/>
      <c r="EB84" s="407"/>
      <c r="EC84" s="406">
        <f t="shared" si="290"/>
        <v>0</v>
      </c>
      <c r="ED84" s="407"/>
      <c r="EE84" s="407"/>
      <c r="EF84" s="406">
        <f t="shared" si="291"/>
        <v>0</v>
      </c>
      <c r="EG84" s="407"/>
      <c r="EH84" s="407"/>
      <c r="EI84" s="406">
        <f t="shared" si="292"/>
        <v>0</v>
      </c>
      <c r="EJ84" s="407"/>
      <c r="EK84" s="407"/>
      <c r="EL84" s="406">
        <f t="shared" si="293"/>
        <v>0</v>
      </c>
      <c r="EM84" s="407"/>
      <c r="EN84" s="407"/>
      <c r="EO84" s="406">
        <f t="shared" si="294"/>
        <v>0</v>
      </c>
      <c r="EP84" s="407"/>
      <c r="EQ84" s="407"/>
      <c r="ER84" s="406">
        <f t="shared" si="295"/>
        <v>0</v>
      </c>
      <c r="ES84" s="407"/>
      <c r="ET84" s="407"/>
      <c r="EU84" s="406">
        <f t="shared" si="296"/>
        <v>0</v>
      </c>
      <c r="EV84" s="407"/>
      <c r="EW84" s="407"/>
      <c r="EX84" s="406">
        <f t="shared" si="297"/>
        <v>0</v>
      </c>
      <c r="EY84" s="407"/>
      <c r="EZ84" s="407"/>
      <c r="FA84" s="406">
        <f t="shared" si="298"/>
        <v>0</v>
      </c>
      <c r="FB84" s="407"/>
      <c r="FC84" s="407"/>
      <c r="FD84" s="406">
        <f t="shared" si="299"/>
        <v>0</v>
      </c>
      <c r="FE84" s="407"/>
      <c r="FF84" s="407"/>
      <c r="FG84" s="406">
        <f t="shared" si="300"/>
        <v>0</v>
      </c>
      <c r="FH84" s="407"/>
      <c r="FI84" s="407"/>
      <c r="FJ84" s="406">
        <f t="shared" si="301"/>
        <v>0</v>
      </c>
      <c r="FK84" s="407"/>
      <c r="FL84" s="407"/>
      <c r="FM84" s="406">
        <f t="shared" si="302"/>
        <v>0</v>
      </c>
      <c r="FN84" s="407"/>
      <c r="FO84" s="407"/>
      <c r="FP84" s="406">
        <f t="shared" si="303"/>
        <v>0</v>
      </c>
      <c r="FQ84" s="407"/>
      <c r="FR84" s="407"/>
      <c r="FS84" s="406">
        <f t="shared" si="304"/>
        <v>0</v>
      </c>
      <c r="FT84" s="407"/>
      <c r="FU84" s="407"/>
      <c r="FV84" s="406">
        <f t="shared" si="305"/>
        <v>0</v>
      </c>
      <c r="FW84" s="407"/>
      <c r="FX84" s="407"/>
      <c r="FY84" s="406">
        <f t="shared" si="306"/>
        <v>0</v>
      </c>
      <c r="FZ84" s="407"/>
      <c r="GA84" s="407"/>
      <c r="GB84" s="406">
        <f t="shared" si="307"/>
        <v>0</v>
      </c>
      <c r="GC84" s="407"/>
      <c r="GD84" s="407"/>
      <c r="GE84" s="406">
        <f t="shared" si="308"/>
        <v>0</v>
      </c>
      <c r="GF84" s="407"/>
      <c r="GG84" s="407"/>
      <c r="GH84" s="406">
        <f t="shared" si="309"/>
        <v>0</v>
      </c>
      <c r="GI84" s="407"/>
      <c r="GJ84" s="407"/>
      <c r="GK84" s="406">
        <f t="shared" si="310"/>
        <v>0</v>
      </c>
      <c r="GL84" s="407"/>
      <c r="GM84" s="407"/>
      <c r="GN84" s="406">
        <f t="shared" si="311"/>
        <v>0</v>
      </c>
      <c r="GO84" s="407"/>
      <c r="GP84" s="407"/>
      <c r="GQ84" s="406">
        <f t="shared" si="312"/>
        <v>0</v>
      </c>
      <c r="GR84" s="407"/>
      <c r="GS84" s="407"/>
      <c r="GT84" s="406">
        <f t="shared" si="313"/>
        <v>0</v>
      </c>
      <c r="GU84" s="407"/>
      <c r="GV84" s="407"/>
      <c r="GW84" s="406">
        <f t="shared" si="314"/>
        <v>0</v>
      </c>
      <c r="GX84" s="407"/>
      <c r="GY84" s="407"/>
      <c r="GZ84" s="406">
        <f t="shared" si="315"/>
        <v>0</v>
      </c>
      <c r="HA84" s="407"/>
      <c r="HB84" s="407"/>
      <c r="HC84" s="406">
        <f t="shared" si="316"/>
        <v>0</v>
      </c>
      <c r="HD84" s="407"/>
      <c r="HE84" s="407"/>
      <c r="HF84" s="406">
        <f t="shared" si="317"/>
        <v>0</v>
      </c>
      <c r="HG84" s="407"/>
      <c r="HH84" s="407"/>
      <c r="HI84" s="406">
        <f t="shared" si="318"/>
        <v>0</v>
      </c>
      <c r="HJ84" s="407"/>
      <c r="HK84" s="407"/>
      <c r="HL84" s="406">
        <f t="shared" si="319"/>
        <v>0</v>
      </c>
      <c r="HM84" s="407"/>
      <c r="HN84" s="407"/>
      <c r="HO84" s="406">
        <f t="shared" si="220"/>
        <v>0</v>
      </c>
      <c r="HP84" s="407"/>
      <c r="HQ84" s="407"/>
      <c r="HR84" s="406">
        <f t="shared" si="221"/>
        <v>0</v>
      </c>
      <c r="HS84" s="407"/>
      <c r="HT84" s="407"/>
      <c r="HU84" s="406">
        <f t="shared" si="222"/>
        <v>0</v>
      </c>
      <c r="HV84" s="407"/>
      <c r="HW84" s="407"/>
      <c r="HX84" s="406">
        <f t="shared" si="223"/>
        <v>0</v>
      </c>
      <c r="HY84" s="407"/>
      <c r="HZ84" s="407"/>
      <c r="IA84" s="406">
        <f t="shared" si="224"/>
        <v>0</v>
      </c>
      <c r="IB84" s="407"/>
      <c r="IC84" s="407"/>
      <c r="ID84" s="406">
        <f t="shared" si="225"/>
        <v>0</v>
      </c>
      <c r="IE84" s="407"/>
      <c r="IF84" s="407"/>
      <c r="IG84" s="406">
        <f t="shared" si="226"/>
        <v>0</v>
      </c>
      <c r="IH84" s="407"/>
      <c r="II84" s="407"/>
      <c r="IJ84" s="406">
        <f t="shared" si="227"/>
        <v>0</v>
      </c>
      <c r="IK84" s="407"/>
      <c r="IL84" s="407"/>
      <c r="IM84" s="406">
        <f t="shared" si="228"/>
        <v>0</v>
      </c>
      <c r="IN84" s="407"/>
      <c r="IO84" s="407"/>
      <c r="IP84" s="406">
        <f t="shared" si="229"/>
        <v>0</v>
      </c>
      <c r="IQ84" s="407"/>
      <c r="IR84" s="407"/>
      <c r="IS84" s="406">
        <f t="shared" si="230"/>
        <v>0</v>
      </c>
      <c r="IT84" s="407"/>
      <c r="IU84" s="407"/>
      <c r="IV84" s="406">
        <f t="shared" si="231"/>
        <v>0</v>
      </c>
      <c r="IW84" s="407"/>
      <c r="IX84" s="407"/>
      <c r="IY84" s="406">
        <f t="shared" si="232"/>
        <v>0</v>
      </c>
      <c r="IZ84" s="407"/>
      <c r="JA84" s="407"/>
      <c r="JB84" s="406">
        <f t="shared" si="233"/>
        <v>0</v>
      </c>
      <c r="JC84" s="407"/>
      <c r="JD84" s="407"/>
      <c r="JE84" s="406">
        <f t="shared" si="234"/>
        <v>0</v>
      </c>
      <c r="JF84" s="407"/>
      <c r="JG84" s="407"/>
      <c r="JH84" s="406">
        <f t="shared" si="235"/>
        <v>0</v>
      </c>
      <c r="JI84" s="407"/>
      <c r="JJ84" s="407"/>
      <c r="JK84" s="406">
        <f t="shared" si="236"/>
        <v>0</v>
      </c>
      <c r="JL84" s="407"/>
      <c r="JM84" s="407"/>
      <c r="JN84" s="406">
        <f t="shared" si="237"/>
        <v>0</v>
      </c>
      <c r="JO84" s="407"/>
      <c r="JP84" s="407"/>
      <c r="JQ84" s="406">
        <f t="shared" si="238"/>
        <v>0</v>
      </c>
      <c r="JR84" s="407"/>
      <c r="JS84" s="407"/>
      <c r="JT84" s="406">
        <f t="shared" si="239"/>
        <v>0</v>
      </c>
      <c r="JU84" s="407"/>
      <c r="JV84" s="407"/>
      <c r="JW84" s="406">
        <f t="shared" si="364"/>
        <v>0</v>
      </c>
      <c r="JX84" s="407"/>
      <c r="JY84" s="407"/>
      <c r="JZ84" s="406">
        <f t="shared" si="365"/>
        <v>0</v>
      </c>
      <c r="KA84" s="407"/>
      <c r="KB84" s="407"/>
      <c r="KC84" s="406">
        <f t="shared" si="366"/>
        <v>0</v>
      </c>
      <c r="KD84" s="407"/>
      <c r="KE84" s="407"/>
      <c r="KF84" s="406">
        <f t="shared" si="367"/>
        <v>0</v>
      </c>
      <c r="KG84" s="407"/>
      <c r="KH84" s="407"/>
      <c r="KI84" s="406">
        <f t="shared" si="368"/>
        <v>0</v>
      </c>
      <c r="KJ84" s="407"/>
      <c r="KK84" s="407"/>
      <c r="KL84" s="406">
        <f t="shared" si="369"/>
        <v>0</v>
      </c>
      <c r="KM84" s="407"/>
      <c r="KN84" s="407"/>
      <c r="KO84" s="406">
        <f t="shared" si="370"/>
        <v>0</v>
      </c>
      <c r="KP84" s="407"/>
      <c r="KQ84" s="407"/>
      <c r="KR84" s="406">
        <f t="shared" si="371"/>
        <v>0</v>
      </c>
      <c r="KS84" s="407"/>
      <c r="KT84" s="407"/>
      <c r="KU84" s="406">
        <f t="shared" si="372"/>
        <v>0</v>
      </c>
      <c r="KV84" s="407"/>
      <c r="KW84" s="407"/>
      <c r="KX84" s="408">
        <f t="shared" si="373"/>
        <v>0</v>
      </c>
      <c r="KY84" s="409"/>
      <c r="KZ84" s="409"/>
      <c r="LA84" s="408">
        <f t="shared" si="374"/>
        <v>0</v>
      </c>
      <c r="LB84" s="409"/>
      <c r="LC84" s="409"/>
      <c r="LD84" s="408">
        <f t="shared" si="375"/>
        <v>0</v>
      </c>
      <c r="LE84" s="409"/>
      <c r="LF84" s="409"/>
      <c r="LG84" s="408">
        <f t="shared" si="376"/>
        <v>0</v>
      </c>
      <c r="LH84" s="409"/>
      <c r="LI84" s="409"/>
      <c r="LJ84" s="408">
        <f t="shared" si="399"/>
        <v>0</v>
      </c>
      <c r="LK84" s="409"/>
      <c r="LL84" s="409"/>
      <c r="LM84" s="408">
        <f t="shared" si="400"/>
        <v>0</v>
      </c>
      <c r="LN84" s="409"/>
      <c r="LO84" s="409"/>
      <c r="LP84" s="408">
        <f t="shared" si="401"/>
        <v>0</v>
      </c>
      <c r="LQ84" s="409"/>
      <c r="LR84" s="409"/>
      <c r="LS84" s="408">
        <f t="shared" si="402"/>
        <v>0</v>
      </c>
      <c r="LT84" s="409"/>
      <c r="LU84" s="409"/>
      <c r="LV84" s="408">
        <f t="shared" si="403"/>
        <v>0</v>
      </c>
      <c r="LW84" s="409"/>
      <c r="LX84" s="409"/>
      <c r="LY84" s="408">
        <f t="shared" si="404"/>
        <v>0</v>
      </c>
      <c r="LZ84" s="409"/>
      <c r="MA84" s="409"/>
      <c r="MB84" s="408">
        <f t="shared" si="405"/>
        <v>0</v>
      </c>
      <c r="MC84" s="409"/>
      <c r="MD84" s="409"/>
      <c r="ME84" s="408">
        <f t="shared" si="406"/>
        <v>0</v>
      </c>
      <c r="MF84" s="409"/>
      <c r="MG84" s="409"/>
      <c r="MH84" s="408">
        <f>++ME84+MF84-MG84</f>
        <v>0</v>
      </c>
      <c r="MI84" s="409"/>
      <c r="MJ84" s="409"/>
      <c r="MK84" s="408">
        <f t="shared" si="407"/>
        <v>0</v>
      </c>
      <c r="ML84" s="409"/>
      <c r="MM84" s="409"/>
      <c r="MN84" s="408">
        <f t="shared" si="408"/>
        <v>0</v>
      </c>
      <c r="MO84" s="409"/>
      <c r="MP84" s="409"/>
      <c r="MQ84" s="408">
        <f t="shared" si="409"/>
        <v>0</v>
      </c>
      <c r="MR84" s="409"/>
      <c r="MS84" s="409"/>
      <c r="MT84" s="408">
        <f t="shared" si="410"/>
        <v>0</v>
      </c>
      <c r="MU84" s="409"/>
      <c r="MV84" s="409"/>
      <c r="MW84" s="408">
        <f t="shared" si="411"/>
        <v>0</v>
      </c>
      <c r="MX84" s="409"/>
      <c r="MY84" s="409"/>
      <c r="MZ84" s="408">
        <f t="shared" si="412"/>
        <v>0</v>
      </c>
      <c r="NA84" s="409"/>
      <c r="NB84" s="409"/>
      <c r="NC84" s="408">
        <f t="shared" si="413"/>
        <v>0</v>
      </c>
      <c r="ND84" s="409"/>
      <c r="NE84" s="409"/>
      <c r="NF84" s="408">
        <f t="shared" si="414"/>
        <v>0</v>
      </c>
      <c r="NG84" s="409"/>
      <c r="NH84" s="409"/>
      <c r="NI84" s="408">
        <f t="shared" si="415"/>
        <v>0</v>
      </c>
      <c r="NJ84" s="409"/>
      <c r="NK84" s="409"/>
      <c r="NL84" s="410">
        <f>+NI84+NJ84-NK84</f>
        <v>0</v>
      </c>
      <c r="NM84" s="409"/>
      <c r="NN84" s="409"/>
      <c r="NO84" s="408">
        <f t="shared" si="416"/>
        <v>0</v>
      </c>
      <c r="NP84" s="409"/>
      <c r="NQ84" s="409"/>
      <c r="NR84" s="408">
        <f t="shared" si="417"/>
        <v>0</v>
      </c>
      <c r="NS84" s="409"/>
      <c r="NT84" s="409"/>
      <c r="NU84" s="408">
        <f t="shared" si="418"/>
        <v>0</v>
      </c>
      <c r="NV84" s="409"/>
      <c r="NW84" s="409"/>
      <c r="NX84" s="408">
        <f t="shared" si="419"/>
        <v>0</v>
      </c>
      <c r="NY84" s="409"/>
      <c r="NZ84" s="409"/>
      <c r="OA84" s="408">
        <f t="shared" si="420"/>
        <v>0</v>
      </c>
      <c r="OB84" s="409"/>
      <c r="OC84" s="409"/>
      <c r="OD84" s="408">
        <f t="shared" si="421"/>
        <v>0</v>
      </c>
      <c r="OE84" s="409"/>
      <c r="OF84" s="409"/>
      <c r="OG84" s="408">
        <f t="shared" si="422"/>
        <v>0</v>
      </c>
      <c r="OH84" s="409"/>
      <c r="OI84" s="409"/>
      <c r="OJ84" s="408">
        <f t="shared" si="423"/>
        <v>0</v>
      </c>
      <c r="OK84" s="409"/>
      <c r="OL84" s="409"/>
      <c r="OM84" s="408">
        <f t="shared" si="424"/>
        <v>0</v>
      </c>
      <c r="ON84" s="409"/>
      <c r="OO84" s="409"/>
      <c r="OP84" s="408">
        <f t="shared" si="425"/>
        <v>0</v>
      </c>
      <c r="OQ84" s="409"/>
      <c r="OR84" s="409"/>
      <c r="OS84" s="408">
        <f t="shared" si="426"/>
        <v>0</v>
      </c>
      <c r="OT84" s="409"/>
      <c r="OU84" s="409"/>
      <c r="OV84" s="408">
        <f t="shared" si="397"/>
        <v>0</v>
      </c>
      <c r="OW84" s="409"/>
      <c r="OX84" s="409"/>
      <c r="OY84" s="408">
        <f t="shared" si="398"/>
        <v>0</v>
      </c>
      <c r="OZ84" s="409"/>
      <c r="PA84" s="409"/>
      <c r="PB84" s="408">
        <f t="shared" si="389"/>
        <v>0</v>
      </c>
      <c r="PC84" s="409"/>
      <c r="PD84" s="409"/>
      <c r="PE84" s="408">
        <f t="shared" si="390"/>
        <v>0</v>
      </c>
      <c r="PF84" s="409"/>
      <c r="PG84" s="409"/>
      <c r="PH84" s="408">
        <f t="shared" si="391"/>
        <v>0</v>
      </c>
      <c r="PI84" s="409"/>
      <c r="PJ84" s="409"/>
      <c r="PK84" s="408">
        <f t="shared" si="392"/>
        <v>0</v>
      </c>
      <c r="PL84" s="409"/>
      <c r="PM84" s="409"/>
      <c r="PN84" s="408">
        <f t="shared" si="393"/>
        <v>0</v>
      </c>
      <c r="PO84" s="409"/>
      <c r="PP84" s="409"/>
      <c r="PQ84" s="408">
        <f t="shared" si="394"/>
        <v>0</v>
      </c>
      <c r="PR84" s="409"/>
      <c r="PS84" s="409"/>
      <c r="PT84" s="408">
        <f t="shared" si="395"/>
        <v>0</v>
      </c>
      <c r="PU84" s="409"/>
      <c r="PV84" s="409"/>
      <c r="PW84" s="408">
        <f t="shared" si="396"/>
        <v>0</v>
      </c>
      <c r="PX84" s="409"/>
      <c r="PY84" s="409"/>
      <c r="PZ84" s="408">
        <f t="shared" si="377"/>
        <v>0</v>
      </c>
      <c r="QA84" s="409"/>
      <c r="QB84" s="409"/>
      <c r="QC84" s="408">
        <f t="shared" si="378"/>
        <v>0</v>
      </c>
      <c r="QD84" s="409"/>
      <c r="QE84" s="409"/>
      <c r="QF84" s="408">
        <f t="shared" si="379"/>
        <v>0</v>
      </c>
      <c r="QG84" s="409"/>
      <c r="QH84" s="409"/>
      <c r="QI84" s="408">
        <f t="shared" si="380"/>
        <v>0</v>
      </c>
      <c r="QJ84" s="411">
        <f t="shared" si="381"/>
        <v>0</v>
      </c>
      <c r="QK84" s="412">
        <f t="shared" si="382"/>
        <v>0</v>
      </c>
      <c r="QL84" s="402"/>
      <c r="QM84" s="411">
        <f t="shared" si="383"/>
        <v>0</v>
      </c>
      <c r="QN84" s="412">
        <f t="shared" si="384"/>
        <v>0</v>
      </c>
      <c r="QO84" s="391"/>
      <c r="QP84" s="411">
        <f t="shared" si="385"/>
        <v>0</v>
      </c>
      <c r="QQ84" s="412">
        <f t="shared" si="386"/>
        <v>0</v>
      </c>
      <c r="QR84" s="391"/>
      <c r="QS84" s="411">
        <f t="shared" si="387"/>
        <v>0</v>
      </c>
      <c r="QT84" s="412">
        <f t="shared" si="388"/>
        <v>0</v>
      </c>
    </row>
    <row r="85" spans="1:462" s="385" customFormat="1" ht="36" hidden="1" customHeight="1" x14ac:dyDescent="0.25">
      <c r="A85" s="434"/>
      <c r="B85" s="434" t="s">
        <v>519</v>
      </c>
      <c r="C85" s="434"/>
      <c r="D85" s="434"/>
      <c r="E85" s="434"/>
      <c r="F85" s="434"/>
      <c r="G85" s="434"/>
      <c r="H85" s="434"/>
      <c r="I85" s="434"/>
      <c r="J85" s="434"/>
      <c r="K85" s="434"/>
      <c r="L85" s="434"/>
      <c r="M85" s="434"/>
      <c r="N85" s="434"/>
      <c r="O85" s="434"/>
      <c r="P85" s="434"/>
      <c r="Q85" s="434"/>
      <c r="R85" s="434"/>
      <c r="S85" s="434"/>
      <c r="T85" s="434"/>
      <c r="U85" s="434"/>
      <c r="V85" s="434"/>
      <c r="W85" s="434"/>
      <c r="X85" s="434"/>
      <c r="Y85" s="434"/>
      <c r="Z85" s="434"/>
      <c r="AA85" s="434"/>
      <c r="AB85" s="434"/>
      <c r="AC85" s="434"/>
      <c r="AD85" s="434"/>
      <c r="AE85" s="434"/>
      <c r="AF85" s="434"/>
      <c r="AG85" s="434"/>
      <c r="AH85" s="434"/>
      <c r="AI85" s="434"/>
      <c r="AJ85" s="434"/>
      <c r="AK85" s="434"/>
      <c r="AL85" s="434"/>
      <c r="AM85" s="434"/>
      <c r="AN85" s="434"/>
      <c r="AO85" s="434"/>
      <c r="AP85" s="434"/>
      <c r="AQ85" s="434"/>
      <c r="AR85" s="434"/>
      <c r="AS85" s="434"/>
      <c r="AT85" s="434"/>
      <c r="AU85" s="434"/>
      <c r="AV85" s="434"/>
      <c r="AW85" s="434"/>
      <c r="AX85" s="434"/>
      <c r="AY85" s="434"/>
      <c r="AZ85" s="434"/>
      <c r="BA85" s="434"/>
      <c r="BB85" s="434"/>
      <c r="BC85" s="434"/>
      <c r="BD85" s="434"/>
      <c r="BE85" s="434"/>
      <c r="BF85" s="434"/>
      <c r="BG85" s="434"/>
      <c r="BH85" s="434"/>
      <c r="BI85" s="434"/>
      <c r="BJ85" s="434"/>
      <c r="BK85" s="434"/>
      <c r="BL85" s="434"/>
      <c r="BM85" s="434"/>
      <c r="BN85" s="434"/>
      <c r="BO85" s="434"/>
      <c r="BP85" s="434"/>
      <c r="BQ85" s="434"/>
      <c r="BR85" s="434"/>
      <c r="BS85" s="434"/>
      <c r="BT85" s="434"/>
      <c r="BU85" s="434"/>
      <c r="BV85" s="434"/>
      <c r="BW85" s="434"/>
      <c r="BX85" s="434"/>
      <c r="BY85" s="434"/>
      <c r="BZ85" s="434"/>
      <c r="CA85" s="434"/>
      <c r="CB85" s="434"/>
      <c r="CC85" s="434"/>
      <c r="CD85" s="434"/>
      <c r="CE85" s="434"/>
      <c r="CF85" s="434"/>
      <c r="CG85" s="434"/>
      <c r="CH85" s="434"/>
      <c r="CI85" s="434"/>
      <c r="CJ85" s="434"/>
      <c r="CK85" s="434"/>
      <c r="CL85" s="434"/>
      <c r="CM85" s="434"/>
      <c r="CN85" s="434"/>
      <c r="CO85" s="434"/>
      <c r="CP85" s="434"/>
      <c r="CQ85" s="434"/>
      <c r="CR85" s="434"/>
      <c r="CS85" s="434"/>
      <c r="CT85" s="434"/>
      <c r="CU85" s="434"/>
      <c r="CV85" s="434"/>
      <c r="CW85" s="434"/>
      <c r="CX85" s="434"/>
      <c r="CY85" s="434"/>
      <c r="CZ85" s="434"/>
      <c r="DA85" s="434"/>
      <c r="DB85" s="434"/>
      <c r="DC85" s="434"/>
      <c r="DD85" s="434"/>
      <c r="DE85" s="434"/>
      <c r="DF85" s="434"/>
      <c r="DG85" s="434"/>
      <c r="DH85" s="434"/>
      <c r="DI85" s="434"/>
      <c r="DJ85" s="434"/>
      <c r="DK85" s="434"/>
      <c r="DL85" s="434"/>
      <c r="DM85" s="434"/>
      <c r="DN85" s="434"/>
      <c r="DO85" s="434"/>
      <c r="DP85" s="434"/>
      <c r="DQ85" s="434"/>
      <c r="DR85" s="434"/>
      <c r="DS85" s="434"/>
      <c r="DT85" s="434"/>
      <c r="DU85" s="434"/>
      <c r="DV85" s="434"/>
      <c r="DW85" s="434"/>
      <c r="DX85" s="434"/>
      <c r="DY85" s="434"/>
      <c r="DZ85" s="434"/>
      <c r="EA85" s="434"/>
      <c r="EB85" s="434"/>
      <c r="EC85" s="434"/>
      <c r="ED85" s="434"/>
      <c r="EE85" s="434"/>
      <c r="EF85" s="434"/>
      <c r="EG85" s="434"/>
      <c r="EH85" s="434"/>
      <c r="EI85" s="434"/>
      <c r="EJ85" s="434"/>
      <c r="EK85" s="434"/>
      <c r="EL85" s="434"/>
      <c r="EM85" s="434"/>
      <c r="EN85" s="434"/>
      <c r="EO85" s="434"/>
      <c r="EP85" s="434"/>
      <c r="EQ85" s="434"/>
      <c r="ER85" s="434"/>
      <c r="ES85" s="434"/>
      <c r="ET85" s="434"/>
      <c r="EU85" s="434"/>
      <c r="EV85" s="434"/>
      <c r="EW85" s="434"/>
      <c r="EX85" s="434"/>
      <c r="EY85" s="434"/>
      <c r="EZ85" s="434"/>
      <c r="FA85" s="434"/>
      <c r="FB85" s="434"/>
      <c r="FC85" s="434"/>
      <c r="FD85" s="434"/>
      <c r="FE85" s="434"/>
      <c r="FF85" s="434"/>
      <c r="FG85" s="434"/>
      <c r="FH85" s="434"/>
      <c r="FI85" s="434"/>
      <c r="FJ85" s="434"/>
      <c r="FK85" s="434"/>
      <c r="FL85" s="434"/>
      <c r="FM85" s="434"/>
      <c r="FN85" s="434"/>
      <c r="FO85" s="434"/>
      <c r="FP85" s="434"/>
      <c r="FQ85" s="434"/>
      <c r="FR85" s="434"/>
      <c r="FS85" s="434"/>
      <c r="FT85" s="434"/>
      <c r="FU85" s="434"/>
      <c r="FV85" s="434"/>
      <c r="FW85" s="434"/>
      <c r="FX85" s="434"/>
      <c r="FY85" s="434"/>
      <c r="FZ85" s="434"/>
      <c r="GA85" s="434"/>
      <c r="GB85" s="434"/>
      <c r="GC85" s="434"/>
      <c r="GD85" s="434"/>
      <c r="GE85" s="434"/>
      <c r="GF85" s="434"/>
      <c r="GG85" s="434"/>
      <c r="GH85" s="434"/>
      <c r="GI85" s="434"/>
      <c r="GJ85" s="434"/>
      <c r="GK85" s="434"/>
      <c r="GL85" s="434"/>
      <c r="GM85" s="434"/>
      <c r="GN85" s="434"/>
      <c r="GO85" s="434"/>
      <c r="GP85" s="434"/>
      <c r="GQ85" s="434"/>
      <c r="GR85" s="434"/>
      <c r="GS85" s="434"/>
      <c r="GT85" s="434"/>
      <c r="GU85" s="434"/>
      <c r="GV85" s="434"/>
      <c r="GW85" s="434"/>
      <c r="GX85" s="434"/>
      <c r="GY85" s="434"/>
      <c r="GZ85" s="434"/>
      <c r="HA85" s="434"/>
      <c r="HB85" s="434"/>
      <c r="HC85" s="434"/>
      <c r="HD85" s="434"/>
      <c r="HE85" s="434"/>
      <c r="HF85" s="434"/>
      <c r="HG85" s="434"/>
      <c r="HH85" s="434"/>
      <c r="HI85" s="434"/>
      <c r="HJ85" s="434"/>
      <c r="HK85" s="434"/>
      <c r="HL85" s="434"/>
      <c r="HM85" s="434"/>
      <c r="HN85" s="434"/>
      <c r="HO85" s="434"/>
      <c r="HP85" s="434"/>
      <c r="HQ85" s="434"/>
      <c r="HR85" s="434"/>
      <c r="HS85" s="434"/>
      <c r="HT85" s="434"/>
      <c r="HU85" s="434"/>
      <c r="HV85" s="434"/>
      <c r="HW85" s="434"/>
      <c r="HX85" s="434"/>
      <c r="HY85" s="434"/>
      <c r="HZ85" s="434"/>
      <c r="IA85" s="434"/>
      <c r="IB85" s="434"/>
      <c r="IC85" s="434"/>
      <c r="ID85" s="434"/>
      <c r="IE85" s="434"/>
      <c r="IF85" s="434"/>
      <c r="IG85" s="434"/>
      <c r="IH85" s="434"/>
      <c r="II85" s="434"/>
      <c r="IJ85" s="434"/>
      <c r="IK85" s="434"/>
      <c r="IL85" s="434"/>
      <c r="IM85" s="434"/>
      <c r="IN85" s="434"/>
      <c r="IO85" s="434"/>
      <c r="IP85" s="434"/>
      <c r="IQ85" s="434"/>
      <c r="IR85" s="434"/>
      <c r="IS85" s="434"/>
      <c r="IT85" s="434"/>
      <c r="IU85" s="434"/>
      <c r="IV85" s="434"/>
      <c r="IW85" s="434"/>
      <c r="IX85" s="434"/>
      <c r="IY85" s="434"/>
      <c r="IZ85" s="434"/>
      <c r="JA85" s="434"/>
      <c r="JB85" s="434"/>
      <c r="JC85" s="434"/>
      <c r="JD85" s="434"/>
      <c r="JE85" s="434"/>
      <c r="JF85" s="434"/>
      <c r="JG85" s="434"/>
      <c r="JH85" s="434"/>
      <c r="JI85" s="434"/>
      <c r="JJ85" s="434"/>
      <c r="JK85" s="434"/>
      <c r="JL85" s="434"/>
      <c r="JM85" s="434"/>
      <c r="JN85" s="434"/>
      <c r="JO85" s="434"/>
      <c r="JP85" s="434"/>
      <c r="JQ85" s="434"/>
      <c r="JR85" s="434"/>
      <c r="JS85" s="434"/>
      <c r="JT85" s="434"/>
      <c r="JU85" s="434"/>
      <c r="JV85" s="434"/>
      <c r="JW85" s="434"/>
      <c r="JX85" s="434"/>
      <c r="JY85" s="434"/>
      <c r="JZ85" s="434"/>
      <c r="KA85" s="434"/>
      <c r="KB85" s="434"/>
      <c r="KC85" s="434"/>
      <c r="KD85" s="434"/>
      <c r="KE85" s="434"/>
      <c r="KF85" s="434"/>
      <c r="KG85" s="434"/>
      <c r="KH85" s="434"/>
      <c r="KI85" s="434"/>
      <c r="KJ85" s="434"/>
      <c r="KK85" s="434"/>
      <c r="KL85" s="434"/>
      <c r="KM85" s="434"/>
      <c r="KN85" s="434"/>
      <c r="KO85" s="434"/>
      <c r="KP85" s="434"/>
      <c r="KQ85" s="434"/>
      <c r="KR85" s="434"/>
      <c r="KS85" s="434"/>
      <c r="KT85" s="434"/>
      <c r="KU85" s="434"/>
      <c r="KV85" s="434"/>
      <c r="KW85" s="434"/>
      <c r="KX85" s="434"/>
      <c r="KY85" s="434"/>
      <c r="KZ85" s="434"/>
      <c r="LA85" s="434"/>
      <c r="LB85" s="434"/>
      <c r="LC85" s="434"/>
      <c r="LD85" s="434"/>
      <c r="LE85" s="434"/>
      <c r="LF85" s="434"/>
      <c r="LG85" s="434"/>
      <c r="LH85" s="434"/>
      <c r="LI85" s="434"/>
      <c r="LJ85" s="434"/>
      <c r="LK85" s="434"/>
      <c r="LL85" s="434"/>
      <c r="LM85" s="434"/>
      <c r="LN85" s="434"/>
      <c r="LO85" s="434"/>
      <c r="LP85" s="434"/>
      <c r="LQ85" s="434"/>
      <c r="LR85" s="434"/>
      <c r="LS85" s="434"/>
      <c r="LT85" s="434"/>
      <c r="LU85" s="434"/>
      <c r="LV85" s="434"/>
      <c r="LW85" s="434"/>
      <c r="LX85" s="434"/>
      <c r="LY85" s="434"/>
      <c r="LZ85" s="434"/>
      <c r="MA85" s="434"/>
      <c r="MB85" s="434"/>
      <c r="MC85" s="434"/>
      <c r="MD85" s="434"/>
      <c r="ME85" s="434"/>
      <c r="MF85" s="434"/>
      <c r="MG85" s="434"/>
      <c r="MH85" s="434"/>
      <c r="MI85" s="434"/>
      <c r="MJ85" s="434"/>
      <c r="MK85" s="434"/>
      <c r="ML85" s="434"/>
      <c r="MM85" s="434"/>
      <c r="MN85" s="434"/>
      <c r="MO85" s="434"/>
      <c r="MP85" s="434"/>
      <c r="MQ85" s="434"/>
      <c r="MR85" s="434"/>
      <c r="MS85" s="434"/>
      <c r="MT85" s="434"/>
      <c r="MU85" s="434"/>
      <c r="MV85" s="434"/>
      <c r="MW85" s="434"/>
      <c r="MX85" s="434"/>
      <c r="MY85" s="434"/>
      <c r="MZ85" s="434"/>
      <c r="NA85" s="434"/>
      <c r="NB85" s="434"/>
      <c r="NC85" s="434"/>
      <c r="ND85" s="434"/>
      <c r="NE85" s="434"/>
      <c r="NF85" s="434"/>
      <c r="NG85" s="434"/>
      <c r="NH85" s="434"/>
      <c r="NI85" s="434"/>
      <c r="NJ85" s="434"/>
      <c r="NK85" s="434"/>
      <c r="NL85" s="434"/>
      <c r="NM85" s="434"/>
      <c r="NN85" s="434"/>
      <c r="NO85" s="434"/>
      <c r="NP85" s="434"/>
      <c r="NQ85" s="434"/>
      <c r="NR85" s="434"/>
      <c r="NS85" s="434"/>
      <c r="NT85" s="434"/>
      <c r="NU85" s="434"/>
      <c r="NV85" s="434"/>
      <c r="NW85" s="434"/>
      <c r="NX85" s="434"/>
      <c r="NY85" s="434"/>
      <c r="NZ85" s="434"/>
      <c r="OA85" s="434"/>
      <c r="OB85" s="434"/>
      <c r="OC85" s="434"/>
      <c r="OD85" s="434"/>
      <c r="OE85" s="434"/>
      <c r="OF85" s="434"/>
      <c r="OG85" s="434">
        <f t="shared" si="422"/>
        <v>0</v>
      </c>
      <c r="OH85" s="434"/>
      <c r="OI85" s="434"/>
      <c r="OJ85" s="434">
        <f t="shared" si="423"/>
        <v>0</v>
      </c>
      <c r="OK85" s="409"/>
      <c r="OL85" s="409"/>
      <c r="OM85" s="408">
        <f t="shared" si="424"/>
        <v>0</v>
      </c>
      <c r="ON85" s="409"/>
      <c r="OO85" s="409"/>
      <c r="OP85" s="434">
        <f t="shared" si="425"/>
        <v>0</v>
      </c>
      <c r="OQ85" s="434"/>
      <c r="OR85" s="434"/>
      <c r="OS85" s="434">
        <f t="shared" si="426"/>
        <v>0</v>
      </c>
      <c r="OT85" s="434"/>
      <c r="OU85" s="434"/>
      <c r="OV85" s="434"/>
      <c r="OW85" s="434"/>
      <c r="OX85" s="434"/>
      <c r="OY85" s="434"/>
      <c r="OZ85" s="434"/>
      <c r="PA85" s="434"/>
      <c r="PB85" s="434">
        <f t="shared" si="389"/>
        <v>0</v>
      </c>
      <c r="PC85" s="434"/>
      <c r="PD85" s="434"/>
      <c r="PE85" s="434">
        <f t="shared" si="390"/>
        <v>0</v>
      </c>
      <c r="PF85" s="434"/>
      <c r="PG85" s="434"/>
      <c r="PH85" s="434">
        <f t="shared" si="391"/>
        <v>0</v>
      </c>
      <c r="PI85" s="434"/>
      <c r="PJ85" s="434"/>
      <c r="PK85" s="434">
        <f t="shared" si="392"/>
        <v>0</v>
      </c>
      <c r="PL85" s="434"/>
      <c r="PM85" s="434"/>
      <c r="PN85" s="434">
        <f t="shared" si="393"/>
        <v>0</v>
      </c>
      <c r="PO85" s="434"/>
      <c r="PP85" s="434"/>
      <c r="PQ85" s="434">
        <f t="shared" si="394"/>
        <v>0</v>
      </c>
      <c r="PR85" s="434"/>
      <c r="PS85" s="434"/>
      <c r="PT85" s="434">
        <f t="shared" si="395"/>
        <v>0</v>
      </c>
      <c r="PU85" s="434"/>
      <c r="PV85" s="434"/>
      <c r="PW85" s="434">
        <f t="shared" si="396"/>
        <v>0</v>
      </c>
      <c r="PX85" s="434"/>
      <c r="PY85" s="434"/>
      <c r="PZ85" s="434">
        <f t="shared" si="377"/>
        <v>0</v>
      </c>
      <c r="QA85" s="434"/>
      <c r="QB85" s="434"/>
      <c r="QC85" s="434">
        <f t="shared" si="378"/>
        <v>0</v>
      </c>
      <c r="QD85" s="434"/>
      <c r="QE85" s="434"/>
      <c r="QF85" s="434">
        <f t="shared" si="379"/>
        <v>0</v>
      </c>
      <c r="QG85" s="409"/>
      <c r="QH85" s="409"/>
      <c r="QI85" s="408">
        <f t="shared" si="380"/>
        <v>0</v>
      </c>
      <c r="QJ85" s="411">
        <f t="shared" si="381"/>
        <v>0</v>
      </c>
      <c r="QK85" s="412">
        <f t="shared" si="382"/>
        <v>0</v>
      </c>
      <c r="QL85" s="402"/>
      <c r="QM85" s="411">
        <f t="shared" si="383"/>
        <v>0</v>
      </c>
      <c r="QN85" s="412">
        <f t="shared" si="384"/>
        <v>0</v>
      </c>
      <c r="QO85" s="391"/>
      <c r="QP85" s="411">
        <f t="shared" si="385"/>
        <v>0</v>
      </c>
      <c r="QQ85" s="412">
        <f t="shared" si="386"/>
        <v>0</v>
      </c>
      <c r="QR85" s="391"/>
      <c r="QS85" s="411">
        <f t="shared" si="387"/>
        <v>0</v>
      </c>
      <c r="QT85" s="412">
        <f t="shared" si="388"/>
        <v>0</v>
      </c>
    </row>
    <row r="86" spans="1:462" s="385" customFormat="1" hidden="1" x14ac:dyDescent="0.25">
      <c r="A86" s="435">
        <v>1</v>
      </c>
      <c r="B86" s="404" t="s">
        <v>520</v>
      </c>
      <c r="C86" s="405" t="s">
        <v>108</v>
      </c>
      <c r="D86" s="406">
        <v>90.4</v>
      </c>
      <c r="E86" s="407"/>
      <c r="F86" s="407"/>
      <c r="G86" s="406">
        <f>+D86+E86-F86</f>
        <v>90.4</v>
      </c>
      <c r="H86" s="407"/>
      <c r="I86" s="407"/>
      <c r="J86" s="406">
        <f>+G86+H86-I86</f>
        <v>90.4</v>
      </c>
      <c r="K86" s="407"/>
      <c r="L86" s="407"/>
      <c r="M86" s="406">
        <f>+J86+K86-L86</f>
        <v>90.4</v>
      </c>
      <c r="N86" s="407"/>
      <c r="O86" s="407"/>
      <c r="P86" s="406">
        <f>+M86+N86-O86</f>
        <v>90.4</v>
      </c>
      <c r="Q86" s="407"/>
      <c r="R86" s="407"/>
      <c r="S86" s="406">
        <f>+P86+Q86-R86</f>
        <v>90.4</v>
      </c>
      <c r="T86" s="407"/>
      <c r="U86" s="407">
        <v>90.4</v>
      </c>
      <c r="V86" s="406">
        <f>+S86+T86-U86</f>
        <v>0</v>
      </c>
      <c r="W86" s="407"/>
      <c r="X86" s="407"/>
      <c r="Y86" s="406">
        <f>+V86+W86-X86</f>
        <v>0</v>
      </c>
      <c r="Z86" s="407"/>
      <c r="AA86" s="407"/>
      <c r="AB86" s="406">
        <f>+Y86+Z86-AA86</f>
        <v>0</v>
      </c>
      <c r="AC86" s="407"/>
      <c r="AD86" s="407"/>
      <c r="AE86" s="406">
        <f>+AB86+AC86-AD86</f>
        <v>0</v>
      </c>
      <c r="AF86" s="407"/>
      <c r="AG86" s="407"/>
      <c r="AH86" s="406">
        <f>+AE86+AF86-AG86</f>
        <v>0</v>
      </c>
      <c r="AI86" s="407">
        <v>201.8</v>
      </c>
      <c r="AJ86" s="407">
        <v>32</v>
      </c>
      <c r="AK86" s="406">
        <f>AH86+AI86-AJ86</f>
        <v>169.8</v>
      </c>
      <c r="AL86" s="407"/>
      <c r="AM86" s="407"/>
      <c r="AN86" s="406">
        <f>AK86+AL86-AM86</f>
        <v>169.8</v>
      </c>
      <c r="AO86" s="407"/>
      <c r="AP86" s="407"/>
      <c r="AQ86" s="406">
        <f>AN86+AO86-AP86</f>
        <v>169.8</v>
      </c>
      <c r="AR86" s="407"/>
      <c r="AS86" s="407"/>
      <c r="AT86" s="406">
        <f>AQ86+AR86-AS86</f>
        <v>169.8</v>
      </c>
      <c r="AU86" s="407"/>
      <c r="AV86" s="407"/>
      <c r="AW86" s="406">
        <f>AT86+AU86-AV86</f>
        <v>169.8</v>
      </c>
      <c r="AX86" s="407"/>
      <c r="AY86" s="407"/>
      <c r="AZ86" s="406">
        <f>AW86+AX86-AY86</f>
        <v>169.8</v>
      </c>
      <c r="BA86" s="407"/>
      <c r="BB86" s="407"/>
      <c r="BC86" s="406">
        <f>+AZ86+BA86-BB86</f>
        <v>169.8</v>
      </c>
      <c r="BD86" s="407"/>
      <c r="BE86" s="407"/>
      <c r="BF86" s="406">
        <f>BC86+BD86-BE86</f>
        <v>169.8</v>
      </c>
      <c r="BG86" s="407"/>
      <c r="BH86" s="407">
        <v>14.86</v>
      </c>
      <c r="BI86" s="406">
        <f>BF86+BG86-BH86</f>
        <v>154.94</v>
      </c>
      <c r="BJ86" s="407"/>
      <c r="BK86" s="407"/>
      <c r="BL86" s="406">
        <f>BI86+BJ86-BK86</f>
        <v>154.94</v>
      </c>
      <c r="BM86" s="407"/>
      <c r="BN86" s="407"/>
      <c r="BO86" s="406">
        <f>BL86+BM86-BN86</f>
        <v>154.94</v>
      </c>
      <c r="BP86" s="407"/>
      <c r="BQ86" s="407">
        <v>8</v>
      </c>
      <c r="BR86" s="406">
        <f>+BO86+BP86-BQ86</f>
        <v>146.94</v>
      </c>
      <c r="BS86" s="407"/>
      <c r="BT86" s="407">
        <v>18.5</v>
      </c>
      <c r="BU86" s="406">
        <f>BR86+BS86-BT86</f>
        <v>128.44</v>
      </c>
      <c r="BV86" s="407"/>
      <c r="BW86" s="407"/>
      <c r="BX86" s="406">
        <f>BU86+BV86-BW86</f>
        <v>128.44</v>
      </c>
      <c r="BY86" s="407"/>
      <c r="BZ86" s="407">
        <v>14.86</v>
      </c>
      <c r="CA86" s="406">
        <f t="shared" si="345"/>
        <v>113.58</v>
      </c>
      <c r="CB86" s="407"/>
      <c r="CC86" s="407"/>
      <c r="CD86" s="406">
        <f>CA86+CB86-CC86</f>
        <v>113.58</v>
      </c>
      <c r="CE86" s="407"/>
      <c r="CF86" s="407"/>
      <c r="CG86" s="406">
        <f>CD86+CE86-CF86</f>
        <v>113.58</v>
      </c>
      <c r="CH86" s="407"/>
      <c r="CI86" s="407"/>
      <c r="CJ86" s="406">
        <f>CG86+CH86-CI86</f>
        <v>113.58</v>
      </c>
      <c r="CK86" s="407"/>
      <c r="CL86" s="407">
        <v>87.3</v>
      </c>
      <c r="CM86" s="406">
        <f t="shared" si="349"/>
        <v>26.28</v>
      </c>
      <c r="CN86" s="407"/>
      <c r="CO86" s="407"/>
      <c r="CP86" s="406">
        <f t="shared" si="350"/>
        <v>26.28</v>
      </c>
      <c r="CQ86" s="407"/>
      <c r="CR86" s="407"/>
      <c r="CS86" s="406">
        <f t="shared" si="351"/>
        <v>26.28</v>
      </c>
      <c r="CT86" s="407"/>
      <c r="CU86" s="407"/>
      <c r="CV86" s="406">
        <f t="shared" si="352"/>
        <v>26.28</v>
      </c>
      <c r="CW86" s="407"/>
      <c r="CX86" s="407"/>
      <c r="CY86" s="406">
        <f t="shared" si="353"/>
        <v>26.28</v>
      </c>
      <c r="CZ86" s="407"/>
      <c r="DA86" s="407"/>
      <c r="DB86" s="406">
        <f t="shared" si="354"/>
        <v>26.28</v>
      </c>
      <c r="DC86" s="407"/>
      <c r="DD86" s="407"/>
      <c r="DE86" s="406">
        <f t="shared" si="355"/>
        <v>26.28</v>
      </c>
      <c r="DF86" s="407"/>
      <c r="DG86" s="407"/>
      <c r="DH86" s="406">
        <f t="shared" si="356"/>
        <v>26.28</v>
      </c>
      <c r="DI86" s="407"/>
      <c r="DJ86" s="407">
        <v>6.22</v>
      </c>
      <c r="DK86" s="406">
        <f t="shared" si="357"/>
        <v>20.060000000000002</v>
      </c>
      <c r="DL86" s="407"/>
      <c r="DM86" s="407">
        <v>7.96</v>
      </c>
      <c r="DN86" s="406">
        <f t="shared" si="358"/>
        <v>12.100000000000001</v>
      </c>
      <c r="DO86" s="407"/>
      <c r="DP86" s="407">
        <v>12.1</v>
      </c>
      <c r="DQ86" s="406">
        <f t="shared" si="359"/>
        <v>0</v>
      </c>
      <c r="DR86" s="407"/>
      <c r="DS86" s="407"/>
      <c r="DT86" s="406">
        <f t="shared" si="360"/>
        <v>0</v>
      </c>
      <c r="DU86" s="407"/>
      <c r="DV86" s="407"/>
      <c r="DW86" s="406">
        <f t="shared" si="361"/>
        <v>0</v>
      </c>
      <c r="DX86" s="407"/>
      <c r="DY86" s="407"/>
      <c r="DZ86" s="406">
        <f t="shared" si="362"/>
        <v>0</v>
      </c>
      <c r="EA86" s="407"/>
      <c r="EB86" s="407"/>
      <c r="EC86" s="406">
        <f t="shared" si="290"/>
        <v>0</v>
      </c>
      <c r="ED86" s="407">
        <v>201</v>
      </c>
      <c r="EE86" s="407">
        <v>7.1</v>
      </c>
      <c r="EF86" s="406">
        <f t="shared" si="291"/>
        <v>193.9</v>
      </c>
      <c r="EG86" s="407"/>
      <c r="EH86" s="407">
        <v>10.3</v>
      </c>
      <c r="EI86" s="406">
        <f t="shared" si="292"/>
        <v>183.6</v>
      </c>
      <c r="EJ86" s="407"/>
      <c r="EK86" s="407"/>
      <c r="EL86" s="406">
        <f t="shared" si="293"/>
        <v>183.6</v>
      </c>
      <c r="EM86" s="407"/>
      <c r="EN86" s="407">
        <v>8.25</v>
      </c>
      <c r="EO86" s="406">
        <f t="shared" si="294"/>
        <v>175.35</v>
      </c>
      <c r="EP86" s="407"/>
      <c r="EQ86" s="407">
        <v>3.25</v>
      </c>
      <c r="ER86" s="406">
        <f t="shared" si="295"/>
        <v>172.1</v>
      </c>
      <c r="ES86" s="407"/>
      <c r="ET86" s="407">
        <v>6.7</v>
      </c>
      <c r="EU86" s="406">
        <f t="shared" si="296"/>
        <v>165.4</v>
      </c>
      <c r="EV86" s="407"/>
      <c r="EW86" s="407"/>
      <c r="EX86" s="406">
        <f t="shared" si="297"/>
        <v>165.4</v>
      </c>
      <c r="EY86" s="407"/>
      <c r="EZ86" s="407">
        <v>7.5</v>
      </c>
      <c r="FA86" s="406">
        <f t="shared" si="298"/>
        <v>157.9</v>
      </c>
      <c r="FB86" s="407"/>
      <c r="FC86" s="407">
        <v>6.6</v>
      </c>
      <c r="FD86" s="406">
        <f t="shared" si="299"/>
        <v>151.30000000000001</v>
      </c>
      <c r="FE86" s="407"/>
      <c r="FF86" s="407">
        <v>7</v>
      </c>
      <c r="FG86" s="406">
        <f t="shared" si="300"/>
        <v>144.30000000000001</v>
      </c>
      <c r="FH86" s="407"/>
      <c r="FI86" s="407"/>
      <c r="FJ86" s="406">
        <f t="shared" si="301"/>
        <v>144.30000000000001</v>
      </c>
      <c r="FK86" s="407"/>
      <c r="FL86" s="407"/>
      <c r="FM86" s="406">
        <f t="shared" si="302"/>
        <v>144.30000000000001</v>
      </c>
      <c r="FN86" s="407"/>
      <c r="FO86" s="407">
        <v>8.1999999999999993</v>
      </c>
      <c r="FP86" s="406">
        <f t="shared" si="303"/>
        <v>136.10000000000002</v>
      </c>
      <c r="FQ86" s="407"/>
      <c r="FR86" s="407"/>
      <c r="FS86" s="406">
        <f t="shared" si="304"/>
        <v>136.10000000000002</v>
      </c>
      <c r="FT86" s="407"/>
      <c r="FU86" s="407"/>
      <c r="FV86" s="406">
        <f t="shared" si="305"/>
        <v>136.10000000000002</v>
      </c>
      <c r="FW86" s="407"/>
      <c r="FX86" s="407">
        <v>7.1</v>
      </c>
      <c r="FY86" s="406">
        <f t="shared" si="306"/>
        <v>129.00000000000003</v>
      </c>
      <c r="FZ86" s="407"/>
      <c r="GA86" s="407">
        <v>4.9000000000000004</v>
      </c>
      <c r="GB86" s="406">
        <f t="shared" si="307"/>
        <v>124.10000000000002</v>
      </c>
      <c r="GC86" s="407"/>
      <c r="GD86" s="407"/>
      <c r="GE86" s="406">
        <f t="shared" si="308"/>
        <v>124.10000000000002</v>
      </c>
      <c r="GF86" s="407"/>
      <c r="GG86" s="407">
        <v>16.5</v>
      </c>
      <c r="GH86" s="406">
        <f t="shared" si="309"/>
        <v>107.60000000000002</v>
      </c>
      <c r="GI86" s="407"/>
      <c r="GJ86" s="407"/>
      <c r="GK86" s="406">
        <f t="shared" si="310"/>
        <v>107.60000000000002</v>
      </c>
      <c r="GL86" s="407"/>
      <c r="GM86" s="407"/>
      <c r="GN86" s="406">
        <f t="shared" si="311"/>
        <v>107.60000000000002</v>
      </c>
      <c r="GO86" s="407"/>
      <c r="GP86" s="407">
        <v>6.5</v>
      </c>
      <c r="GQ86" s="406">
        <f t="shared" si="312"/>
        <v>101.10000000000002</v>
      </c>
      <c r="GR86" s="407"/>
      <c r="GS86" s="407"/>
      <c r="GT86" s="406">
        <f t="shared" si="313"/>
        <v>101.10000000000002</v>
      </c>
      <c r="GU86" s="407"/>
      <c r="GV86" s="407">
        <v>4.5999999999999996</v>
      </c>
      <c r="GW86" s="406">
        <f t="shared" si="314"/>
        <v>96.500000000000028</v>
      </c>
      <c r="GX86" s="407"/>
      <c r="GY86" s="407"/>
      <c r="GZ86" s="406">
        <f t="shared" si="315"/>
        <v>96.500000000000028</v>
      </c>
      <c r="HA86" s="407"/>
      <c r="HB86" s="407">
        <v>7.42</v>
      </c>
      <c r="HC86" s="406">
        <f t="shared" si="316"/>
        <v>89.080000000000027</v>
      </c>
      <c r="HD86" s="407"/>
      <c r="HE86" s="407"/>
      <c r="HF86" s="406">
        <f t="shared" si="317"/>
        <v>89.080000000000027</v>
      </c>
      <c r="HG86" s="407"/>
      <c r="HH86" s="407">
        <v>6.3</v>
      </c>
      <c r="HI86" s="406">
        <f t="shared" si="318"/>
        <v>82.78000000000003</v>
      </c>
      <c r="HJ86" s="407"/>
      <c r="HK86" s="407"/>
      <c r="HL86" s="406">
        <f t="shared" si="319"/>
        <v>82.78000000000003</v>
      </c>
      <c r="HM86" s="407"/>
      <c r="HN86" s="407">
        <v>9.1</v>
      </c>
      <c r="HO86" s="406">
        <f t="shared" ref="HO86" si="427">HL86+HM86-HN86</f>
        <v>73.680000000000035</v>
      </c>
      <c r="HP86" s="407"/>
      <c r="HQ86" s="407">
        <v>11.42</v>
      </c>
      <c r="HR86" s="406">
        <f t="shared" ref="HR86" si="428">+HO86+HP86-HQ86</f>
        <v>62.260000000000034</v>
      </c>
      <c r="HS86" s="407"/>
      <c r="HT86" s="407"/>
      <c r="HU86" s="406">
        <f t="shared" ref="HU86" si="429">+HR86+HS86-HT86</f>
        <v>62.260000000000034</v>
      </c>
      <c r="HV86" s="407"/>
      <c r="HW86" s="407">
        <v>5.7</v>
      </c>
      <c r="HX86" s="406">
        <f t="shared" ref="HX86" si="430">+HU86+HV86-HW86</f>
        <v>56.560000000000031</v>
      </c>
      <c r="HY86" s="407"/>
      <c r="HZ86" s="407">
        <v>18.059999999999999</v>
      </c>
      <c r="IA86" s="406">
        <f t="shared" ref="IA86" si="431">+HX86+HY86-HZ86</f>
        <v>38.500000000000028</v>
      </c>
      <c r="IB86" s="407"/>
      <c r="IC86" s="407"/>
      <c r="ID86" s="406">
        <f t="shared" ref="ID86" si="432">+IA86+IB86-IC86</f>
        <v>38.500000000000028</v>
      </c>
      <c r="IE86" s="407"/>
      <c r="IF86" s="407">
        <v>7.5</v>
      </c>
      <c r="IG86" s="406">
        <f t="shared" ref="IG86" si="433">ID86+IE86-IF86</f>
        <v>31.000000000000028</v>
      </c>
      <c r="IH86" s="407"/>
      <c r="II86" s="407"/>
      <c r="IJ86" s="406">
        <f t="shared" ref="IJ86" si="434">IG86+IH86-II86</f>
        <v>31.000000000000028</v>
      </c>
      <c r="IK86" s="407"/>
      <c r="IL86" s="407">
        <v>7.8</v>
      </c>
      <c r="IM86" s="406">
        <f t="shared" ref="IM86" si="435">IJ86+IK86-IL86</f>
        <v>23.200000000000028</v>
      </c>
      <c r="IN86" s="407"/>
      <c r="IO86" s="436">
        <v>23.2</v>
      </c>
      <c r="IP86" s="406">
        <f t="shared" ref="IP86" si="436">IM86+IN86-IO86</f>
        <v>2.8421709430404007E-14</v>
      </c>
      <c r="IQ86" s="407"/>
      <c r="IR86" s="407"/>
      <c r="IS86" s="406">
        <f t="shared" ref="IS86" si="437">IP86+IQ86-IR86</f>
        <v>2.8421709430404007E-14</v>
      </c>
      <c r="IT86" s="407"/>
      <c r="IU86" s="407"/>
      <c r="IV86" s="406">
        <v>0</v>
      </c>
      <c r="IW86" s="407">
        <v>200.6</v>
      </c>
      <c r="IX86" s="407">
        <v>14.84</v>
      </c>
      <c r="IY86" s="406">
        <f t="shared" ref="IY86" si="438">IV86+IW86-IX86</f>
        <v>185.76</v>
      </c>
      <c r="IZ86" s="407"/>
      <c r="JA86" s="407"/>
      <c r="JB86" s="406">
        <f t="shared" ref="JB86" si="439">IY86+IZ86-JA86</f>
        <v>185.76</v>
      </c>
      <c r="JC86" s="407"/>
      <c r="JD86" s="407">
        <v>12.12</v>
      </c>
      <c r="JE86" s="406">
        <f t="shared" ref="JE86" si="440">JB86+JC86-JD86</f>
        <v>173.64</v>
      </c>
      <c r="JF86" s="407"/>
      <c r="JG86" s="407"/>
      <c r="JH86" s="406">
        <f t="shared" ref="JH86:JH104" si="441">JE86+JF86-JG86</f>
        <v>173.64</v>
      </c>
      <c r="JI86" s="407"/>
      <c r="JJ86" s="407">
        <v>9.1</v>
      </c>
      <c r="JK86" s="406">
        <f t="shared" ref="JK86:JK104" si="442">JH86+JI86-JJ86</f>
        <v>164.54</v>
      </c>
      <c r="JL86" s="407"/>
      <c r="JM86" s="407"/>
      <c r="JN86" s="406">
        <f t="shared" ref="JN86:JN104" si="443">JK86+JL86-JM86</f>
        <v>164.54</v>
      </c>
      <c r="JO86" s="407"/>
      <c r="JP86" s="407">
        <v>6.6</v>
      </c>
      <c r="JQ86" s="406">
        <f t="shared" ref="JQ86:JQ104" si="444">JN86+JO86-JP86</f>
        <v>157.94</v>
      </c>
      <c r="JR86" s="407"/>
      <c r="JS86" s="407">
        <v>10</v>
      </c>
      <c r="JT86" s="406">
        <f t="shared" ref="JT86:JT104" si="445">JQ86+JR86-JS86</f>
        <v>147.94</v>
      </c>
      <c r="JU86" s="407"/>
      <c r="JV86" s="407">
        <v>24.3</v>
      </c>
      <c r="JW86" s="406">
        <f t="shared" si="364"/>
        <v>123.64</v>
      </c>
      <c r="JX86" s="407"/>
      <c r="JY86" s="407"/>
      <c r="JZ86" s="406">
        <f t="shared" si="365"/>
        <v>123.64</v>
      </c>
      <c r="KA86" s="407"/>
      <c r="KB86" s="407">
        <v>17</v>
      </c>
      <c r="KC86" s="406">
        <f t="shared" si="366"/>
        <v>106.64</v>
      </c>
      <c r="KD86" s="407"/>
      <c r="KE86" s="407">
        <v>10</v>
      </c>
      <c r="KF86" s="406">
        <f t="shared" si="367"/>
        <v>96.64</v>
      </c>
      <c r="KG86" s="407"/>
      <c r="KH86" s="407"/>
      <c r="KI86" s="406">
        <f t="shared" si="368"/>
        <v>96.64</v>
      </c>
      <c r="KJ86" s="407"/>
      <c r="KK86" s="407"/>
      <c r="KL86" s="406">
        <f t="shared" si="369"/>
        <v>96.64</v>
      </c>
      <c r="KM86" s="407"/>
      <c r="KN86" s="407">
        <v>16.75</v>
      </c>
      <c r="KO86" s="406">
        <f t="shared" si="370"/>
        <v>79.89</v>
      </c>
      <c r="KP86" s="407"/>
      <c r="KQ86" s="407">
        <v>8</v>
      </c>
      <c r="KR86" s="406">
        <f t="shared" si="371"/>
        <v>71.89</v>
      </c>
      <c r="KS86" s="407"/>
      <c r="KT86" s="407">
        <v>14.8</v>
      </c>
      <c r="KU86" s="406">
        <f t="shared" si="372"/>
        <v>57.09</v>
      </c>
      <c r="KV86" s="407"/>
      <c r="KW86" s="407"/>
      <c r="KX86" s="408">
        <f t="shared" si="373"/>
        <v>57.09</v>
      </c>
      <c r="KY86" s="409"/>
      <c r="KZ86" s="409">
        <v>8</v>
      </c>
      <c r="LA86" s="408">
        <f t="shared" si="374"/>
        <v>49.09</v>
      </c>
      <c r="LB86" s="409"/>
      <c r="LC86" s="409"/>
      <c r="LD86" s="408">
        <f t="shared" si="375"/>
        <v>49.09</v>
      </c>
      <c r="LE86" s="409"/>
      <c r="LF86" s="409"/>
      <c r="LG86" s="408">
        <f t="shared" si="376"/>
        <v>49.09</v>
      </c>
      <c r="LH86" s="409"/>
      <c r="LI86" s="409">
        <v>9</v>
      </c>
      <c r="LJ86" s="408">
        <f t="shared" si="399"/>
        <v>40.090000000000003</v>
      </c>
      <c r="LK86" s="409"/>
      <c r="LL86" s="409"/>
      <c r="LM86" s="408">
        <f t="shared" si="400"/>
        <v>40.090000000000003</v>
      </c>
      <c r="LN86" s="409"/>
      <c r="LO86" s="409">
        <v>4.4800000000000004</v>
      </c>
      <c r="LP86" s="408">
        <f t="shared" si="401"/>
        <v>35.61</v>
      </c>
      <c r="LQ86" s="409"/>
      <c r="LR86" s="409">
        <v>35.61</v>
      </c>
      <c r="LS86" s="408">
        <f t="shared" si="402"/>
        <v>0</v>
      </c>
      <c r="LT86" s="409"/>
      <c r="LU86" s="409"/>
      <c r="LV86" s="408">
        <f t="shared" si="403"/>
        <v>0</v>
      </c>
      <c r="LW86" s="409"/>
      <c r="LX86" s="409"/>
      <c r="LY86" s="408">
        <f t="shared" si="404"/>
        <v>0</v>
      </c>
      <c r="LZ86" s="409">
        <v>196</v>
      </c>
      <c r="MA86" s="409">
        <v>12</v>
      </c>
      <c r="MB86" s="408">
        <f t="shared" si="405"/>
        <v>184</v>
      </c>
      <c r="MC86" s="409"/>
      <c r="MD86" s="409">
        <v>5.25</v>
      </c>
      <c r="ME86" s="408">
        <f t="shared" si="406"/>
        <v>178.75</v>
      </c>
      <c r="MF86" s="409"/>
      <c r="MG86" s="409">
        <v>11.64</v>
      </c>
      <c r="MH86" s="408">
        <f t="shared" ref="MH86:MH108" si="446">++ME86+MF86-MG86</f>
        <v>167.11</v>
      </c>
      <c r="MI86" s="409"/>
      <c r="MJ86" s="409">
        <v>9</v>
      </c>
      <c r="MK86" s="408">
        <f t="shared" si="407"/>
        <v>158.11000000000001</v>
      </c>
      <c r="ML86" s="409"/>
      <c r="MM86" s="409">
        <v>8</v>
      </c>
      <c r="MN86" s="408">
        <f t="shared" si="408"/>
        <v>150.11000000000001</v>
      </c>
      <c r="MO86" s="409"/>
      <c r="MP86" s="409"/>
      <c r="MQ86" s="408">
        <f t="shared" si="409"/>
        <v>150.11000000000001</v>
      </c>
      <c r="MR86" s="409"/>
      <c r="MS86" s="409">
        <v>13.7</v>
      </c>
      <c r="MT86" s="408">
        <f t="shared" si="410"/>
        <v>136.41000000000003</v>
      </c>
      <c r="MU86" s="409"/>
      <c r="MV86" s="409">
        <v>5</v>
      </c>
      <c r="MW86" s="408">
        <f t="shared" si="411"/>
        <v>131.41000000000003</v>
      </c>
      <c r="MX86" s="409"/>
      <c r="MY86" s="409"/>
      <c r="MZ86" s="408">
        <f t="shared" si="412"/>
        <v>131.41000000000003</v>
      </c>
      <c r="NA86" s="409"/>
      <c r="NB86" s="409">
        <v>10.8</v>
      </c>
      <c r="NC86" s="408">
        <f t="shared" si="413"/>
        <v>120.61000000000003</v>
      </c>
      <c r="ND86" s="409"/>
      <c r="NE86" s="409"/>
      <c r="NF86" s="408">
        <f t="shared" si="414"/>
        <v>120.61000000000003</v>
      </c>
      <c r="NG86" s="409"/>
      <c r="NH86" s="409">
        <v>10.5</v>
      </c>
      <c r="NI86" s="408">
        <f t="shared" si="415"/>
        <v>110.11000000000003</v>
      </c>
      <c r="NJ86" s="409"/>
      <c r="NK86" s="409">
        <v>7</v>
      </c>
      <c r="NL86" s="410">
        <f t="shared" ref="NL86:NL108" si="447">+NI86+NJ86-NK86</f>
        <v>103.11000000000003</v>
      </c>
      <c r="NM86" s="409"/>
      <c r="NN86" s="409"/>
      <c r="NO86" s="408">
        <f t="shared" si="416"/>
        <v>103.11000000000003</v>
      </c>
      <c r="NP86" s="409"/>
      <c r="NQ86" s="409">
        <v>8.11</v>
      </c>
      <c r="NR86" s="408">
        <f t="shared" si="417"/>
        <v>95.000000000000028</v>
      </c>
      <c r="NS86" s="409"/>
      <c r="NT86" s="409">
        <v>15</v>
      </c>
      <c r="NU86" s="408">
        <f t="shared" si="418"/>
        <v>80.000000000000028</v>
      </c>
      <c r="NV86" s="409"/>
      <c r="NW86" s="409"/>
      <c r="NX86" s="408">
        <f t="shared" si="419"/>
        <v>80.000000000000028</v>
      </c>
      <c r="NY86" s="409"/>
      <c r="NZ86" s="409"/>
      <c r="OA86" s="408">
        <f t="shared" si="420"/>
        <v>80.000000000000028</v>
      </c>
      <c r="OB86" s="409"/>
      <c r="OC86" s="409"/>
      <c r="OD86" s="408">
        <f t="shared" si="421"/>
        <v>80.000000000000028</v>
      </c>
      <c r="OE86" s="409"/>
      <c r="OF86" s="409">
        <v>7</v>
      </c>
      <c r="OG86" s="408">
        <f t="shared" si="422"/>
        <v>73.000000000000028</v>
      </c>
      <c r="OH86" s="409"/>
      <c r="OI86" s="409">
        <v>17.7</v>
      </c>
      <c r="OJ86" s="408">
        <f t="shared" si="423"/>
        <v>55.300000000000026</v>
      </c>
      <c r="OK86" s="409"/>
      <c r="OL86" s="409">
        <v>19.25</v>
      </c>
      <c r="OM86" s="408">
        <f t="shared" si="424"/>
        <v>36.050000000000026</v>
      </c>
      <c r="ON86" s="409"/>
      <c r="OO86" s="409">
        <v>36.049999999999997</v>
      </c>
      <c r="OP86" s="408">
        <f t="shared" si="425"/>
        <v>0</v>
      </c>
      <c r="OQ86" s="409"/>
      <c r="OR86" s="409"/>
      <c r="OS86" s="408">
        <f t="shared" si="426"/>
        <v>0</v>
      </c>
      <c r="OT86" s="409"/>
      <c r="OU86" s="409"/>
      <c r="OV86" s="408">
        <f t="shared" si="397"/>
        <v>0</v>
      </c>
      <c r="OW86" s="409"/>
      <c r="OX86" s="409"/>
      <c r="OY86" s="408">
        <f t="shared" si="398"/>
        <v>0</v>
      </c>
      <c r="OZ86" s="409"/>
      <c r="PA86" s="409"/>
      <c r="PB86" s="408">
        <f t="shared" si="389"/>
        <v>0</v>
      </c>
      <c r="PC86" s="409"/>
      <c r="PD86" s="409"/>
      <c r="PE86" s="408">
        <f t="shared" si="390"/>
        <v>0</v>
      </c>
      <c r="PF86" s="409"/>
      <c r="PG86" s="409"/>
      <c r="PH86" s="408">
        <f t="shared" si="391"/>
        <v>0</v>
      </c>
      <c r="PI86" s="409"/>
      <c r="PJ86" s="409"/>
      <c r="PK86" s="408">
        <f t="shared" si="392"/>
        <v>0</v>
      </c>
      <c r="PL86" s="409"/>
      <c r="PM86" s="409"/>
      <c r="PN86" s="408">
        <f t="shared" si="393"/>
        <v>0</v>
      </c>
      <c r="PO86" s="409"/>
      <c r="PP86" s="409"/>
      <c r="PQ86" s="408">
        <f t="shared" si="394"/>
        <v>0</v>
      </c>
      <c r="PR86" s="409"/>
      <c r="PS86" s="409"/>
      <c r="PT86" s="408">
        <f t="shared" si="395"/>
        <v>0</v>
      </c>
      <c r="PU86" s="409"/>
      <c r="PV86" s="409"/>
      <c r="PW86" s="408">
        <f t="shared" si="396"/>
        <v>0</v>
      </c>
      <c r="PX86" s="409"/>
      <c r="PY86" s="409"/>
      <c r="PZ86" s="408">
        <f t="shared" si="377"/>
        <v>0</v>
      </c>
      <c r="QA86" s="409"/>
      <c r="QB86" s="409"/>
      <c r="QC86" s="408">
        <f t="shared" si="378"/>
        <v>0</v>
      </c>
      <c r="QD86" s="409"/>
      <c r="QE86" s="409"/>
      <c r="QF86" s="408">
        <f t="shared" si="379"/>
        <v>0</v>
      </c>
      <c r="QG86" s="409"/>
      <c r="QH86" s="409"/>
      <c r="QI86" s="408">
        <f t="shared" si="380"/>
        <v>0</v>
      </c>
      <c r="QJ86" s="411">
        <f t="shared" si="381"/>
        <v>119.68</v>
      </c>
      <c r="QK86" s="412">
        <f t="shared" si="382"/>
        <v>4.4325925925925924</v>
      </c>
      <c r="QL86" s="402"/>
      <c r="QM86" s="411">
        <f t="shared" si="383"/>
        <v>143.66</v>
      </c>
      <c r="QN86" s="412">
        <f t="shared" si="384"/>
        <v>5.5253846153846151</v>
      </c>
      <c r="QO86" s="391"/>
      <c r="QP86" s="411">
        <f t="shared" si="385"/>
        <v>210.43</v>
      </c>
      <c r="QQ86" s="412">
        <f t="shared" si="386"/>
        <v>7.5153571428571428</v>
      </c>
      <c r="QR86" s="391"/>
      <c r="QS86" s="411">
        <f t="shared" si="387"/>
        <v>473.77000000000004</v>
      </c>
      <c r="QT86" s="412">
        <f t="shared" si="388"/>
        <v>5.8490123456790126</v>
      </c>
    </row>
    <row r="87" spans="1:462" s="385" customFormat="1" hidden="1" x14ac:dyDescent="0.25">
      <c r="A87" s="435">
        <v>2</v>
      </c>
      <c r="B87" s="404" t="s">
        <v>521</v>
      </c>
      <c r="C87" s="405" t="s">
        <v>108</v>
      </c>
      <c r="D87" s="406"/>
      <c r="E87" s="407"/>
      <c r="F87" s="407"/>
      <c r="G87" s="406"/>
      <c r="H87" s="407"/>
      <c r="I87" s="407"/>
      <c r="J87" s="406"/>
      <c r="K87" s="407"/>
      <c r="L87" s="407"/>
      <c r="M87" s="406"/>
      <c r="N87" s="407"/>
      <c r="O87" s="407"/>
      <c r="P87" s="406"/>
      <c r="Q87" s="407"/>
      <c r="R87" s="407"/>
      <c r="S87" s="406"/>
      <c r="T87" s="407"/>
      <c r="U87" s="407"/>
      <c r="V87" s="406"/>
      <c r="W87" s="407"/>
      <c r="X87" s="407"/>
      <c r="Y87" s="406"/>
      <c r="Z87" s="407"/>
      <c r="AA87" s="407"/>
      <c r="AB87" s="406"/>
      <c r="AC87" s="407"/>
      <c r="AD87" s="407"/>
      <c r="AE87" s="406"/>
      <c r="AF87" s="407"/>
      <c r="AG87" s="407"/>
      <c r="AH87" s="406"/>
      <c r="AI87" s="407"/>
      <c r="AJ87" s="407"/>
      <c r="AK87" s="406"/>
      <c r="AL87" s="407"/>
      <c r="AM87" s="407"/>
      <c r="AN87" s="406"/>
      <c r="AO87" s="407"/>
      <c r="AP87" s="407"/>
      <c r="AQ87" s="406"/>
      <c r="AR87" s="407"/>
      <c r="AS87" s="407"/>
      <c r="AT87" s="406"/>
      <c r="AU87" s="407"/>
      <c r="AV87" s="407"/>
      <c r="AW87" s="406"/>
      <c r="AX87" s="407"/>
      <c r="AY87" s="407"/>
      <c r="AZ87" s="406"/>
      <c r="BA87" s="407"/>
      <c r="BB87" s="407"/>
      <c r="BC87" s="406"/>
      <c r="BD87" s="407"/>
      <c r="BE87" s="407"/>
      <c r="BF87" s="406"/>
      <c r="BG87" s="407"/>
      <c r="BH87" s="407"/>
      <c r="BI87" s="406"/>
      <c r="BJ87" s="407"/>
      <c r="BK87" s="407"/>
      <c r="BL87" s="406"/>
      <c r="BM87" s="407"/>
      <c r="BN87" s="407"/>
      <c r="BO87" s="406"/>
      <c r="BP87" s="407"/>
      <c r="BQ87" s="407"/>
      <c r="BR87" s="406"/>
      <c r="BS87" s="407"/>
      <c r="BT87" s="407"/>
      <c r="BU87" s="406"/>
      <c r="BV87" s="407"/>
      <c r="BW87" s="407"/>
      <c r="BX87" s="406"/>
      <c r="BY87" s="407"/>
      <c r="BZ87" s="407"/>
      <c r="CA87" s="406"/>
      <c r="CB87" s="407"/>
      <c r="CC87" s="407"/>
      <c r="CD87" s="406"/>
      <c r="CE87" s="407"/>
      <c r="CF87" s="407"/>
      <c r="CG87" s="406"/>
      <c r="CH87" s="407"/>
      <c r="CI87" s="407"/>
      <c r="CJ87" s="406"/>
      <c r="CK87" s="407"/>
      <c r="CL87" s="407"/>
      <c r="CM87" s="406"/>
      <c r="CN87" s="407"/>
      <c r="CO87" s="407"/>
      <c r="CP87" s="406"/>
      <c r="CQ87" s="407"/>
      <c r="CR87" s="407"/>
      <c r="CS87" s="406"/>
      <c r="CT87" s="407"/>
      <c r="CU87" s="407"/>
      <c r="CV87" s="406"/>
      <c r="CW87" s="407"/>
      <c r="CX87" s="407"/>
      <c r="CY87" s="406"/>
      <c r="CZ87" s="407"/>
      <c r="DA87" s="407"/>
      <c r="DB87" s="406"/>
      <c r="DC87" s="407"/>
      <c r="DD87" s="407"/>
      <c r="DE87" s="406"/>
      <c r="DF87" s="407"/>
      <c r="DG87" s="407"/>
      <c r="DH87" s="406"/>
      <c r="DI87" s="407"/>
      <c r="DJ87" s="407"/>
      <c r="DK87" s="406"/>
      <c r="DL87" s="407"/>
      <c r="DM87" s="407"/>
      <c r="DN87" s="406"/>
      <c r="DO87" s="407"/>
      <c r="DP87" s="407"/>
      <c r="DQ87" s="406"/>
      <c r="DR87" s="407"/>
      <c r="DS87" s="407"/>
      <c r="DT87" s="406"/>
      <c r="DU87" s="407"/>
      <c r="DV87" s="407"/>
      <c r="DW87" s="406"/>
      <c r="DX87" s="407"/>
      <c r="DY87" s="407"/>
      <c r="DZ87" s="406"/>
      <c r="EA87" s="407"/>
      <c r="EB87" s="407"/>
      <c r="EC87" s="406"/>
      <c r="ED87" s="407"/>
      <c r="EE87" s="407"/>
      <c r="EF87" s="406"/>
      <c r="EG87" s="407"/>
      <c r="EH87" s="407"/>
      <c r="EI87" s="406"/>
      <c r="EJ87" s="407"/>
      <c r="EK87" s="407"/>
      <c r="EL87" s="406"/>
      <c r="EM87" s="407"/>
      <c r="EN87" s="407"/>
      <c r="EO87" s="406"/>
      <c r="EP87" s="407"/>
      <c r="EQ87" s="407"/>
      <c r="ER87" s="406"/>
      <c r="ES87" s="407"/>
      <c r="ET87" s="407"/>
      <c r="EU87" s="406"/>
      <c r="EV87" s="407"/>
      <c r="EW87" s="407"/>
      <c r="EX87" s="406"/>
      <c r="EY87" s="407"/>
      <c r="EZ87" s="407"/>
      <c r="FA87" s="406"/>
      <c r="FB87" s="407"/>
      <c r="FC87" s="407"/>
      <c r="FD87" s="406"/>
      <c r="FE87" s="407"/>
      <c r="FF87" s="407"/>
      <c r="FG87" s="406"/>
      <c r="FH87" s="407"/>
      <c r="FI87" s="407"/>
      <c r="FJ87" s="406"/>
      <c r="FK87" s="407"/>
      <c r="FL87" s="407"/>
      <c r="FM87" s="406"/>
      <c r="FN87" s="407"/>
      <c r="FO87" s="407"/>
      <c r="FP87" s="406"/>
      <c r="FQ87" s="407"/>
      <c r="FR87" s="407"/>
      <c r="FS87" s="406"/>
      <c r="FT87" s="407"/>
      <c r="FU87" s="407"/>
      <c r="FV87" s="406"/>
      <c r="FW87" s="407"/>
      <c r="FX87" s="407"/>
      <c r="FY87" s="406"/>
      <c r="FZ87" s="407"/>
      <c r="GA87" s="407"/>
      <c r="GB87" s="406"/>
      <c r="GC87" s="407"/>
      <c r="GD87" s="407"/>
      <c r="GE87" s="406"/>
      <c r="GF87" s="407"/>
      <c r="GG87" s="407"/>
      <c r="GH87" s="406"/>
      <c r="GI87" s="407"/>
      <c r="GJ87" s="407"/>
      <c r="GK87" s="406"/>
      <c r="GL87" s="407"/>
      <c r="GM87" s="407"/>
      <c r="GN87" s="406"/>
      <c r="GO87" s="407"/>
      <c r="GP87" s="407"/>
      <c r="GQ87" s="406"/>
      <c r="GR87" s="407"/>
      <c r="GS87" s="407"/>
      <c r="GT87" s="406"/>
      <c r="GU87" s="407"/>
      <c r="GV87" s="407"/>
      <c r="GW87" s="406"/>
      <c r="GX87" s="407"/>
      <c r="GY87" s="407"/>
      <c r="GZ87" s="406"/>
      <c r="HA87" s="407"/>
      <c r="HB87" s="407"/>
      <c r="HC87" s="406"/>
      <c r="HD87" s="407"/>
      <c r="HE87" s="407"/>
      <c r="HF87" s="406"/>
      <c r="HG87" s="407"/>
      <c r="HH87" s="407"/>
      <c r="HI87" s="406"/>
      <c r="HJ87" s="407"/>
      <c r="HK87" s="407"/>
      <c r="HL87" s="406"/>
      <c r="HM87" s="407"/>
      <c r="HN87" s="407"/>
      <c r="HO87" s="406"/>
      <c r="HP87" s="407"/>
      <c r="HQ87" s="407"/>
      <c r="HR87" s="406"/>
      <c r="HS87" s="407"/>
      <c r="HT87" s="407"/>
      <c r="HU87" s="406"/>
      <c r="HV87" s="407"/>
      <c r="HW87" s="407"/>
      <c r="HX87" s="406"/>
      <c r="HY87" s="407"/>
      <c r="HZ87" s="407"/>
      <c r="IA87" s="406"/>
      <c r="IB87" s="407"/>
      <c r="IC87" s="407"/>
      <c r="ID87" s="406"/>
      <c r="IE87" s="407"/>
      <c r="IF87" s="407"/>
      <c r="IG87" s="406"/>
      <c r="IH87" s="407"/>
      <c r="II87" s="407"/>
      <c r="IJ87" s="406"/>
      <c r="IK87" s="407"/>
      <c r="IL87" s="407"/>
      <c r="IM87" s="406"/>
      <c r="IN87" s="407"/>
      <c r="IO87" s="436"/>
      <c r="IP87" s="406"/>
      <c r="IQ87" s="407"/>
      <c r="IR87" s="407"/>
      <c r="IS87" s="406"/>
      <c r="IT87" s="407"/>
      <c r="IU87" s="407"/>
      <c r="IV87" s="406"/>
      <c r="IW87" s="407"/>
      <c r="IX87" s="407"/>
      <c r="IY87" s="406"/>
      <c r="IZ87" s="407"/>
      <c r="JA87" s="407"/>
      <c r="JB87" s="406"/>
      <c r="JC87" s="407"/>
      <c r="JD87" s="407"/>
      <c r="JE87" s="406">
        <v>0</v>
      </c>
      <c r="JF87" s="407">
        <v>3.48</v>
      </c>
      <c r="JG87" s="407">
        <v>3.48</v>
      </c>
      <c r="JH87" s="406">
        <f t="shared" si="441"/>
        <v>0</v>
      </c>
      <c r="JI87" s="407"/>
      <c r="JJ87" s="407"/>
      <c r="JK87" s="406">
        <f t="shared" si="442"/>
        <v>0</v>
      </c>
      <c r="JL87" s="407"/>
      <c r="JM87" s="407"/>
      <c r="JN87" s="406">
        <f t="shared" si="443"/>
        <v>0</v>
      </c>
      <c r="JO87" s="407"/>
      <c r="JP87" s="407"/>
      <c r="JQ87" s="406">
        <f t="shared" si="444"/>
        <v>0</v>
      </c>
      <c r="JR87" s="407"/>
      <c r="JS87" s="407"/>
      <c r="JT87" s="406">
        <f t="shared" si="445"/>
        <v>0</v>
      </c>
      <c r="JU87" s="407"/>
      <c r="JV87" s="407"/>
      <c r="JW87" s="406">
        <f t="shared" si="364"/>
        <v>0</v>
      </c>
      <c r="JX87" s="407"/>
      <c r="JY87" s="407"/>
      <c r="JZ87" s="406">
        <f t="shared" si="365"/>
        <v>0</v>
      </c>
      <c r="KA87" s="407"/>
      <c r="KB87" s="407"/>
      <c r="KC87" s="406">
        <f t="shared" si="366"/>
        <v>0</v>
      </c>
      <c r="KD87" s="407"/>
      <c r="KE87" s="407"/>
      <c r="KF87" s="406">
        <f t="shared" si="367"/>
        <v>0</v>
      </c>
      <c r="KG87" s="407"/>
      <c r="KH87" s="407"/>
      <c r="KI87" s="406">
        <f t="shared" si="368"/>
        <v>0</v>
      </c>
      <c r="KJ87" s="407"/>
      <c r="KK87" s="407"/>
      <c r="KL87" s="406">
        <f t="shared" si="369"/>
        <v>0</v>
      </c>
      <c r="KM87" s="407"/>
      <c r="KN87" s="407"/>
      <c r="KO87" s="406">
        <f t="shared" si="370"/>
        <v>0</v>
      </c>
      <c r="KP87" s="407"/>
      <c r="KQ87" s="407"/>
      <c r="KR87" s="406">
        <f t="shared" si="371"/>
        <v>0</v>
      </c>
      <c r="KS87" s="407"/>
      <c r="KT87" s="407"/>
      <c r="KU87" s="406">
        <f t="shared" si="372"/>
        <v>0</v>
      </c>
      <c r="KV87" s="407"/>
      <c r="KW87" s="407"/>
      <c r="KX87" s="408">
        <f t="shared" si="373"/>
        <v>0</v>
      </c>
      <c r="KY87" s="409"/>
      <c r="KZ87" s="409"/>
      <c r="LA87" s="408">
        <f t="shared" si="374"/>
        <v>0</v>
      </c>
      <c r="LB87" s="409"/>
      <c r="LC87" s="409"/>
      <c r="LD87" s="408">
        <f t="shared" si="375"/>
        <v>0</v>
      </c>
      <c r="LE87" s="409"/>
      <c r="LF87" s="409"/>
      <c r="LG87" s="408">
        <f t="shared" si="376"/>
        <v>0</v>
      </c>
      <c r="LH87" s="409"/>
      <c r="LI87" s="409"/>
      <c r="LJ87" s="408">
        <f t="shared" si="399"/>
        <v>0</v>
      </c>
      <c r="LK87" s="409"/>
      <c r="LL87" s="409"/>
      <c r="LM87" s="408">
        <f t="shared" si="400"/>
        <v>0</v>
      </c>
      <c r="LN87" s="409"/>
      <c r="LO87" s="409"/>
      <c r="LP87" s="408">
        <f t="shared" si="401"/>
        <v>0</v>
      </c>
      <c r="LQ87" s="409"/>
      <c r="LR87" s="409"/>
      <c r="LS87" s="408">
        <f t="shared" si="402"/>
        <v>0</v>
      </c>
      <c r="LT87" s="409"/>
      <c r="LU87" s="409"/>
      <c r="LV87" s="408">
        <f t="shared" si="403"/>
        <v>0</v>
      </c>
      <c r="LW87" s="409"/>
      <c r="LX87" s="409"/>
      <c r="LY87" s="408">
        <f t="shared" si="404"/>
        <v>0</v>
      </c>
      <c r="LZ87" s="409"/>
      <c r="MA87" s="409"/>
      <c r="MB87" s="408">
        <f t="shared" si="405"/>
        <v>0</v>
      </c>
      <c r="MC87" s="409"/>
      <c r="MD87" s="409"/>
      <c r="ME87" s="408">
        <f t="shared" si="406"/>
        <v>0</v>
      </c>
      <c r="MF87" s="409"/>
      <c r="MG87" s="409"/>
      <c r="MH87" s="408">
        <f t="shared" si="446"/>
        <v>0</v>
      </c>
      <c r="MI87" s="409"/>
      <c r="MJ87" s="409"/>
      <c r="MK87" s="408">
        <f t="shared" si="407"/>
        <v>0</v>
      </c>
      <c r="ML87" s="409"/>
      <c r="MM87" s="409"/>
      <c r="MN87" s="408">
        <f t="shared" si="408"/>
        <v>0</v>
      </c>
      <c r="MO87" s="409"/>
      <c r="MP87" s="409"/>
      <c r="MQ87" s="408">
        <f t="shared" si="409"/>
        <v>0</v>
      </c>
      <c r="MR87" s="409"/>
      <c r="MS87" s="409"/>
      <c r="MT87" s="408">
        <f t="shared" si="410"/>
        <v>0</v>
      </c>
      <c r="MU87" s="409"/>
      <c r="MV87" s="409"/>
      <c r="MW87" s="408">
        <f t="shared" si="411"/>
        <v>0</v>
      </c>
      <c r="MX87" s="409"/>
      <c r="MY87" s="409"/>
      <c r="MZ87" s="408">
        <f t="shared" si="412"/>
        <v>0</v>
      </c>
      <c r="NA87" s="409"/>
      <c r="NB87" s="409"/>
      <c r="NC87" s="408">
        <f t="shared" si="413"/>
        <v>0</v>
      </c>
      <c r="ND87" s="409"/>
      <c r="NE87" s="409"/>
      <c r="NF87" s="408">
        <f t="shared" si="414"/>
        <v>0</v>
      </c>
      <c r="NG87" s="409"/>
      <c r="NH87" s="409"/>
      <c r="NI87" s="408">
        <f t="shared" si="415"/>
        <v>0</v>
      </c>
      <c r="NJ87" s="409"/>
      <c r="NK87" s="409"/>
      <c r="NL87" s="410">
        <f t="shared" si="447"/>
        <v>0</v>
      </c>
      <c r="NM87" s="409"/>
      <c r="NN87" s="409"/>
      <c r="NO87" s="408">
        <f t="shared" si="416"/>
        <v>0</v>
      </c>
      <c r="NP87" s="409"/>
      <c r="NQ87" s="409"/>
      <c r="NR87" s="408">
        <f t="shared" si="417"/>
        <v>0</v>
      </c>
      <c r="NS87" s="409"/>
      <c r="NT87" s="409"/>
      <c r="NU87" s="408">
        <f t="shared" si="418"/>
        <v>0</v>
      </c>
      <c r="NV87" s="409"/>
      <c r="NW87" s="409"/>
      <c r="NX87" s="408">
        <f t="shared" si="419"/>
        <v>0</v>
      </c>
      <c r="NY87" s="409"/>
      <c r="NZ87" s="409"/>
      <c r="OA87" s="408">
        <f t="shared" si="420"/>
        <v>0</v>
      </c>
      <c r="OB87" s="409"/>
      <c r="OC87" s="409"/>
      <c r="OD87" s="408">
        <f t="shared" si="421"/>
        <v>0</v>
      </c>
      <c r="OE87" s="409"/>
      <c r="OF87" s="409"/>
      <c r="OG87" s="408">
        <f t="shared" si="422"/>
        <v>0</v>
      </c>
      <c r="OH87" s="409"/>
      <c r="OI87" s="409"/>
      <c r="OJ87" s="408">
        <f t="shared" si="423"/>
        <v>0</v>
      </c>
      <c r="OK87" s="409"/>
      <c r="OL87" s="409"/>
      <c r="OM87" s="408">
        <f t="shared" si="424"/>
        <v>0</v>
      </c>
      <c r="ON87" s="409"/>
      <c r="OO87" s="409"/>
      <c r="OP87" s="408">
        <f t="shared" si="425"/>
        <v>0</v>
      </c>
      <c r="OQ87" s="409"/>
      <c r="OR87" s="409"/>
      <c r="OS87" s="408">
        <f t="shared" si="426"/>
        <v>0</v>
      </c>
      <c r="OT87" s="409"/>
      <c r="OU87" s="409"/>
      <c r="OV87" s="408">
        <f t="shared" si="397"/>
        <v>0</v>
      </c>
      <c r="OW87" s="409"/>
      <c r="OX87" s="409"/>
      <c r="OY87" s="408">
        <f t="shared" si="398"/>
        <v>0</v>
      </c>
      <c r="OZ87" s="409"/>
      <c r="PA87" s="409"/>
      <c r="PB87" s="408">
        <f t="shared" si="389"/>
        <v>0</v>
      </c>
      <c r="PC87" s="409"/>
      <c r="PD87" s="409"/>
      <c r="PE87" s="408">
        <f t="shared" si="390"/>
        <v>0</v>
      </c>
      <c r="PF87" s="409"/>
      <c r="PG87" s="409"/>
      <c r="PH87" s="408">
        <f t="shared" si="391"/>
        <v>0</v>
      </c>
      <c r="PI87" s="409"/>
      <c r="PJ87" s="409"/>
      <c r="PK87" s="408">
        <f t="shared" si="392"/>
        <v>0</v>
      </c>
      <c r="PL87" s="409"/>
      <c r="PM87" s="409"/>
      <c r="PN87" s="408">
        <f t="shared" si="393"/>
        <v>0</v>
      </c>
      <c r="PO87" s="409"/>
      <c r="PP87" s="409"/>
      <c r="PQ87" s="408">
        <f t="shared" si="394"/>
        <v>0</v>
      </c>
      <c r="PR87" s="409"/>
      <c r="PS87" s="409"/>
      <c r="PT87" s="408">
        <f t="shared" si="395"/>
        <v>0</v>
      </c>
      <c r="PU87" s="409"/>
      <c r="PV87" s="409"/>
      <c r="PW87" s="408">
        <f t="shared" si="396"/>
        <v>0</v>
      </c>
      <c r="PX87" s="409"/>
      <c r="PY87" s="409"/>
      <c r="PZ87" s="408">
        <f t="shared" si="377"/>
        <v>0</v>
      </c>
      <c r="QA87" s="409"/>
      <c r="QB87" s="409"/>
      <c r="QC87" s="408">
        <f t="shared" si="378"/>
        <v>0</v>
      </c>
      <c r="QD87" s="409"/>
      <c r="QE87" s="409"/>
      <c r="QF87" s="408">
        <f t="shared" si="379"/>
        <v>0</v>
      </c>
      <c r="QG87" s="409"/>
      <c r="QH87" s="409"/>
      <c r="QI87" s="408">
        <f t="shared" si="380"/>
        <v>0</v>
      </c>
      <c r="QJ87" s="411">
        <f t="shared" si="381"/>
        <v>0</v>
      </c>
      <c r="QK87" s="412">
        <f t="shared" si="382"/>
        <v>0</v>
      </c>
      <c r="QL87" s="402"/>
      <c r="QM87" s="411">
        <f t="shared" si="383"/>
        <v>3.48</v>
      </c>
      <c r="QN87" s="412">
        <f t="shared" si="384"/>
        <v>0.13384615384615384</v>
      </c>
      <c r="QO87" s="391"/>
      <c r="QP87" s="411">
        <f t="shared" si="385"/>
        <v>0</v>
      </c>
      <c r="QQ87" s="412">
        <f t="shared" si="386"/>
        <v>0</v>
      </c>
      <c r="QR87" s="391"/>
      <c r="QS87" s="411">
        <f t="shared" si="387"/>
        <v>3.48</v>
      </c>
      <c r="QT87" s="412">
        <f t="shared" si="388"/>
        <v>4.296296296296296E-2</v>
      </c>
    </row>
    <row r="88" spans="1:462" s="385" customFormat="1" hidden="1" x14ac:dyDescent="0.25">
      <c r="A88" s="435">
        <v>3</v>
      </c>
      <c r="B88" s="425" t="s">
        <v>522</v>
      </c>
      <c r="C88" s="405" t="s">
        <v>108</v>
      </c>
      <c r="D88" s="406"/>
      <c r="E88" s="407"/>
      <c r="F88" s="407"/>
      <c r="G88" s="406"/>
      <c r="H88" s="407"/>
      <c r="I88" s="407"/>
      <c r="J88" s="406"/>
      <c r="K88" s="407"/>
      <c r="L88" s="407"/>
      <c r="M88" s="406">
        <f>+J88+K88-L88</f>
        <v>0</v>
      </c>
      <c r="N88" s="407"/>
      <c r="O88" s="407"/>
      <c r="P88" s="406">
        <f>+M88+N88-O88</f>
        <v>0</v>
      </c>
      <c r="Q88" s="407">
        <v>109.6</v>
      </c>
      <c r="R88" s="407">
        <v>109.6</v>
      </c>
      <c r="S88" s="406">
        <f>+P88+Q88-R88</f>
        <v>0</v>
      </c>
      <c r="T88" s="407"/>
      <c r="U88" s="407"/>
      <c r="V88" s="406">
        <f>+S88+T88-U88</f>
        <v>0</v>
      </c>
      <c r="W88" s="407"/>
      <c r="X88" s="407"/>
      <c r="Y88" s="406">
        <f>+V88+W88-X88</f>
        <v>0</v>
      </c>
      <c r="Z88" s="407"/>
      <c r="AA88" s="407"/>
      <c r="AB88" s="406">
        <f>+Y88+Z88-AA88</f>
        <v>0</v>
      </c>
      <c r="AC88" s="407"/>
      <c r="AD88" s="407"/>
      <c r="AE88" s="406">
        <f>+AB88+AC88-AD88</f>
        <v>0</v>
      </c>
      <c r="AF88" s="407"/>
      <c r="AG88" s="407"/>
      <c r="AH88" s="406">
        <f>+AE88+AF88-AG88</f>
        <v>0</v>
      </c>
      <c r="AI88" s="407"/>
      <c r="AJ88" s="407"/>
      <c r="AK88" s="406">
        <f>AH88+AI88-AJ88</f>
        <v>0</v>
      </c>
      <c r="AL88" s="407"/>
      <c r="AM88" s="407"/>
      <c r="AN88" s="406">
        <f>AK88+AL88-AM88</f>
        <v>0</v>
      </c>
      <c r="AO88" s="407"/>
      <c r="AP88" s="407"/>
      <c r="AQ88" s="406">
        <f>AN88+AO88-AP88</f>
        <v>0</v>
      </c>
      <c r="AR88" s="407"/>
      <c r="AS88" s="407"/>
      <c r="AT88" s="406">
        <f>AQ88+AR88-AS88</f>
        <v>0</v>
      </c>
      <c r="AU88" s="407">
        <v>14.28</v>
      </c>
      <c r="AV88" s="407">
        <v>5.76</v>
      </c>
      <c r="AW88" s="406">
        <f>AT88+AU88-AV88</f>
        <v>8.52</v>
      </c>
      <c r="AX88" s="407"/>
      <c r="AY88" s="407"/>
      <c r="AZ88" s="406">
        <f>AW88+AX88-AY88</f>
        <v>8.52</v>
      </c>
      <c r="BA88" s="407"/>
      <c r="BB88" s="407">
        <v>8.52</v>
      </c>
      <c r="BC88" s="406">
        <f>+AZ88+BA88-BB88</f>
        <v>0</v>
      </c>
      <c r="BD88" s="407"/>
      <c r="BE88" s="407"/>
      <c r="BF88" s="406">
        <f>BC88+BD88-BE88</f>
        <v>0</v>
      </c>
      <c r="BG88" s="407"/>
      <c r="BH88" s="407"/>
      <c r="BI88" s="406">
        <f>BF88+BG88-BH88</f>
        <v>0</v>
      </c>
      <c r="BJ88" s="407"/>
      <c r="BK88" s="407"/>
      <c r="BL88" s="406">
        <f>BI88+BJ88-BK88</f>
        <v>0</v>
      </c>
      <c r="BM88" s="407"/>
      <c r="BN88" s="407"/>
      <c r="BO88" s="406">
        <f>BL88+BM88-BN88</f>
        <v>0</v>
      </c>
      <c r="BP88" s="407"/>
      <c r="BQ88" s="407"/>
      <c r="BR88" s="406">
        <f>+BO88+BP88-BQ88</f>
        <v>0</v>
      </c>
      <c r="BS88" s="407"/>
      <c r="BT88" s="407"/>
      <c r="BU88" s="406">
        <f>BR88+BS88-BT88</f>
        <v>0</v>
      </c>
      <c r="BV88" s="407"/>
      <c r="BW88" s="407"/>
      <c r="BX88" s="406">
        <f>BU88+BV88-BW88</f>
        <v>0</v>
      </c>
      <c r="BY88" s="407"/>
      <c r="BZ88" s="407"/>
      <c r="CA88" s="406">
        <f>BX88+BY88-BZ88</f>
        <v>0</v>
      </c>
      <c r="CB88" s="407"/>
      <c r="CC88" s="407"/>
      <c r="CD88" s="406">
        <f>CA88+CB88-CC88</f>
        <v>0</v>
      </c>
      <c r="CE88" s="407"/>
      <c r="CF88" s="407"/>
      <c r="CG88" s="406">
        <f>CD88+CE88-CF88</f>
        <v>0</v>
      </c>
      <c r="CH88" s="407"/>
      <c r="CI88" s="407"/>
      <c r="CJ88" s="406">
        <f>CG88+CH88-CI88</f>
        <v>0</v>
      </c>
      <c r="CK88" s="407"/>
      <c r="CL88" s="407"/>
      <c r="CM88" s="406">
        <f>CJ88+CK88-CL88</f>
        <v>0</v>
      </c>
      <c r="CN88" s="407"/>
      <c r="CO88" s="407"/>
      <c r="CP88" s="406">
        <f>CM88+CN88-CO88</f>
        <v>0</v>
      </c>
      <c r="CQ88" s="407"/>
      <c r="CR88" s="407"/>
      <c r="CS88" s="406">
        <f>+CP88+CQ88-CR88</f>
        <v>0</v>
      </c>
      <c r="CT88" s="407"/>
      <c r="CU88" s="407"/>
      <c r="CV88" s="406">
        <f>CP88+CT88-CU88</f>
        <v>0</v>
      </c>
      <c r="CW88" s="407"/>
      <c r="CX88" s="407"/>
      <c r="CY88" s="406">
        <f>CV88+CW88-CX88</f>
        <v>0</v>
      </c>
      <c r="CZ88" s="407"/>
      <c r="DA88" s="407"/>
      <c r="DB88" s="406">
        <f>CY88+CZ88-DA88</f>
        <v>0</v>
      </c>
      <c r="DC88" s="407"/>
      <c r="DD88" s="407"/>
      <c r="DE88" s="406">
        <f>DB88+DC88-DD88</f>
        <v>0</v>
      </c>
      <c r="DF88" s="407"/>
      <c r="DG88" s="407"/>
      <c r="DH88" s="406">
        <f>DE88+DF88-DG88</f>
        <v>0</v>
      </c>
      <c r="DI88" s="407"/>
      <c r="DJ88" s="407"/>
      <c r="DK88" s="406">
        <f>DH88+DI88-DJ88</f>
        <v>0</v>
      </c>
      <c r="DL88" s="407"/>
      <c r="DM88" s="407"/>
      <c r="DN88" s="406">
        <f>+DK88+DL88-DM88</f>
        <v>0</v>
      </c>
      <c r="DO88" s="407"/>
      <c r="DP88" s="407"/>
      <c r="DQ88" s="406">
        <f>+DN88+DO88-DP88</f>
        <v>0</v>
      </c>
      <c r="DR88" s="407"/>
      <c r="DS88" s="407"/>
      <c r="DT88" s="406">
        <f>DQ88+DR88-DS88</f>
        <v>0</v>
      </c>
      <c r="DU88" s="407"/>
      <c r="DV88" s="407"/>
      <c r="DW88" s="406">
        <f>DT88+DU88-DV88</f>
        <v>0</v>
      </c>
      <c r="DX88" s="407"/>
      <c r="DY88" s="407"/>
      <c r="DZ88" s="406">
        <f>DW88+DX88-DY88</f>
        <v>0</v>
      </c>
      <c r="EA88" s="407"/>
      <c r="EB88" s="407"/>
      <c r="EC88" s="406">
        <f>DZ88+EA88-EB88</f>
        <v>0</v>
      </c>
      <c r="ED88" s="407"/>
      <c r="EE88" s="407"/>
      <c r="EF88" s="406">
        <f>EC88+ED88-EE88</f>
        <v>0</v>
      </c>
      <c r="EG88" s="407"/>
      <c r="EH88" s="407"/>
      <c r="EI88" s="406">
        <f>+EF88+EG88-EH88</f>
        <v>0</v>
      </c>
      <c r="EJ88" s="407"/>
      <c r="EK88" s="407"/>
      <c r="EL88" s="406">
        <f>EI88+EJ88-EK88</f>
        <v>0</v>
      </c>
      <c r="EM88" s="407"/>
      <c r="EN88" s="407"/>
      <c r="EO88" s="406">
        <f>+EL88+EM88-EN88</f>
        <v>0</v>
      </c>
      <c r="EP88" s="407"/>
      <c r="EQ88" s="407"/>
      <c r="ER88" s="406">
        <f>EO88+EP88-EQ88</f>
        <v>0</v>
      </c>
      <c r="ES88" s="407"/>
      <c r="ET88" s="407"/>
      <c r="EU88" s="406">
        <f>ER88+ES88-ET88</f>
        <v>0</v>
      </c>
      <c r="EV88" s="407"/>
      <c r="EW88" s="407"/>
      <c r="EX88" s="406">
        <f>+EU88+EV88-EW88</f>
        <v>0</v>
      </c>
      <c r="EY88" s="407"/>
      <c r="EZ88" s="407"/>
      <c r="FA88" s="406">
        <f>EX88+EY88-EZ88</f>
        <v>0</v>
      </c>
      <c r="FB88" s="407"/>
      <c r="FC88" s="407"/>
      <c r="FD88" s="406">
        <f>+FA88+FB88-FC88</f>
        <v>0</v>
      </c>
      <c r="FE88" s="407"/>
      <c r="FF88" s="407"/>
      <c r="FG88" s="406">
        <f>+FD88+FE88-FF88</f>
        <v>0</v>
      </c>
      <c r="FH88" s="407"/>
      <c r="FI88" s="407"/>
      <c r="FJ88" s="406">
        <f>+FG88+FH88-FI88</f>
        <v>0</v>
      </c>
      <c r="FK88" s="407"/>
      <c r="FL88" s="407"/>
      <c r="FM88" s="406">
        <f>+FJ88+FK88-FL88</f>
        <v>0</v>
      </c>
      <c r="FN88" s="407"/>
      <c r="FO88" s="407"/>
      <c r="FP88" s="406">
        <f>FM88+FN88-FO88</f>
        <v>0</v>
      </c>
      <c r="FQ88" s="407"/>
      <c r="FR88" s="407"/>
      <c r="FS88" s="406">
        <f>+FP88+FQ88-FR88</f>
        <v>0</v>
      </c>
      <c r="FT88" s="407"/>
      <c r="FU88" s="407"/>
      <c r="FV88" s="406">
        <f>+FS88+FT88-FU88</f>
        <v>0</v>
      </c>
      <c r="FW88" s="407"/>
      <c r="FX88" s="407"/>
      <c r="FY88" s="406">
        <f>+FV88+FW88-FX88</f>
        <v>0</v>
      </c>
      <c r="FZ88" s="407"/>
      <c r="GA88" s="407"/>
      <c r="GB88" s="406">
        <f>FY88+FZ88-GA88</f>
        <v>0</v>
      </c>
      <c r="GC88" s="407"/>
      <c r="GD88" s="407"/>
      <c r="GE88" s="406">
        <f>GB88+GC88-GD88</f>
        <v>0</v>
      </c>
      <c r="GF88" s="407"/>
      <c r="GG88" s="407"/>
      <c r="GH88" s="406">
        <f>GE88+GF88-GG88</f>
        <v>0</v>
      </c>
      <c r="GI88" s="407"/>
      <c r="GJ88" s="407"/>
      <c r="GK88" s="406">
        <f>+GH88+GI88-GJ88</f>
        <v>0</v>
      </c>
      <c r="GL88" s="407"/>
      <c r="GM88" s="407"/>
      <c r="GN88" s="406">
        <f>GK88+GL88-GM88</f>
        <v>0</v>
      </c>
      <c r="GO88" s="407"/>
      <c r="GP88" s="407"/>
      <c r="GQ88" s="406">
        <f>GN88+GO88-GP88</f>
        <v>0</v>
      </c>
      <c r="GR88" s="407"/>
      <c r="GS88" s="407"/>
      <c r="GT88" s="406">
        <f>GQ88+GR88-GS88</f>
        <v>0</v>
      </c>
      <c r="GU88" s="407"/>
      <c r="GV88" s="407"/>
      <c r="GW88" s="406">
        <f>GT88+GU88-GV88</f>
        <v>0</v>
      </c>
      <c r="GX88" s="407"/>
      <c r="GY88" s="407"/>
      <c r="GZ88" s="406">
        <f>+GW88+GX88-GY88</f>
        <v>0</v>
      </c>
      <c r="HA88" s="407"/>
      <c r="HB88" s="407"/>
      <c r="HC88" s="406">
        <f>GZ88+HA88-HB88</f>
        <v>0</v>
      </c>
      <c r="HD88" s="407"/>
      <c r="HE88" s="407"/>
      <c r="HF88" s="406">
        <f>HC88+HD88-HE88</f>
        <v>0</v>
      </c>
      <c r="HG88" s="407"/>
      <c r="HH88" s="407"/>
      <c r="HI88" s="406">
        <f>HF88+HG88-HH88</f>
        <v>0</v>
      </c>
      <c r="HJ88" s="407"/>
      <c r="HK88" s="407"/>
      <c r="HL88" s="406">
        <f>HI88+HJ88-HK88</f>
        <v>0</v>
      </c>
      <c r="HM88" s="407"/>
      <c r="HN88" s="407"/>
      <c r="HO88" s="406">
        <f>HL88+HM88-HN88</f>
        <v>0</v>
      </c>
      <c r="HP88" s="407"/>
      <c r="HQ88" s="407"/>
      <c r="HR88" s="406">
        <f>+HO88+HP88-HQ88</f>
        <v>0</v>
      </c>
      <c r="HS88" s="407"/>
      <c r="HT88" s="407"/>
      <c r="HU88" s="406">
        <f>+HR88+HS88-HT88</f>
        <v>0</v>
      </c>
      <c r="HV88" s="407"/>
      <c r="HW88" s="407"/>
      <c r="HX88" s="406">
        <f>+HU88+HV88-HW88</f>
        <v>0</v>
      </c>
      <c r="HY88" s="407"/>
      <c r="HZ88" s="407"/>
      <c r="IA88" s="406">
        <f>+HX88+HY88-HZ88</f>
        <v>0</v>
      </c>
      <c r="IB88" s="407"/>
      <c r="IC88" s="407"/>
      <c r="ID88" s="406">
        <f>+IA88+IB88-IC88</f>
        <v>0</v>
      </c>
      <c r="IE88" s="407"/>
      <c r="IF88" s="407"/>
      <c r="IG88" s="406">
        <f>ID88+IE88-IF88</f>
        <v>0</v>
      </c>
      <c r="IH88" s="407"/>
      <c r="II88" s="407"/>
      <c r="IJ88" s="406">
        <f>IG88+IH88-II88</f>
        <v>0</v>
      </c>
      <c r="IK88" s="407"/>
      <c r="IL88" s="407"/>
      <c r="IM88" s="406">
        <f>IJ88+IK88-IL88</f>
        <v>0</v>
      </c>
      <c r="IN88" s="407"/>
      <c r="IO88" s="407"/>
      <c r="IP88" s="406">
        <f t="shared" ref="IP88:IP94" si="448">IM88+IN88-IO88</f>
        <v>0</v>
      </c>
      <c r="IQ88" s="407"/>
      <c r="IR88" s="407"/>
      <c r="IS88" s="406">
        <f t="shared" ref="IS88:IS94" si="449">IP88+IQ88-IR88</f>
        <v>0</v>
      </c>
      <c r="IT88" s="407"/>
      <c r="IU88" s="407"/>
      <c r="IV88" s="406">
        <f t="shared" ref="IV88:IV94" si="450">IS88+IT88-IU88</f>
        <v>0</v>
      </c>
      <c r="IW88" s="407"/>
      <c r="IX88" s="407"/>
      <c r="IY88" s="406">
        <f t="shared" ref="IY88:IY94" si="451">IV88+IW88-IX88</f>
        <v>0</v>
      </c>
      <c r="IZ88" s="407"/>
      <c r="JA88" s="407"/>
      <c r="JB88" s="406">
        <f t="shared" ref="JB88:JB94" si="452">IY88+IZ88-JA88</f>
        <v>0</v>
      </c>
      <c r="JC88" s="407"/>
      <c r="JD88" s="407"/>
      <c r="JE88" s="406">
        <f t="shared" ref="JE88:JE94" si="453">JB88+JC88-JD88</f>
        <v>0</v>
      </c>
      <c r="JF88" s="407"/>
      <c r="JG88" s="407"/>
      <c r="JH88" s="406">
        <f t="shared" si="441"/>
        <v>0</v>
      </c>
      <c r="JI88" s="407"/>
      <c r="JJ88" s="407"/>
      <c r="JK88" s="406">
        <f t="shared" si="442"/>
        <v>0</v>
      </c>
      <c r="JL88" s="407"/>
      <c r="JM88" s="407"/>
      <c r="JN88" s="406">
        <f t="shared" si="443"/>
        <v>0</v>
      </c>
      <c r="JO88" s="407"/>
      <c r="JP88" s="407"/>
      <c r="JQ88" s="406">
        <f t="shared" si="444"/>
        <v>0</v>
      </c>
      <c r="JR88" s="407"/>
      <c r="JS88" s="407"/>
      <c r="JT88" s="406">
        <f t="shared" si="445"/>
        <v>0</v>
      </c>
      <c r="JU88" s="407"/>
      <c r="JV88" s="407"/>
      <c r="JW88" s="406">
        <f t="shared" si="364"/>
        <v>0</v>
      </c>
      <c r="JX88" s="407"/>
      <c r="JY88" s="407"/>
      <c r="JZ88" s="406">
        <f t="shared" si="365"/>
        <v>0</v>
      </c>
      <c r="KA88" s="407"/>
      <c r="KB88" s="407"/>
      <c r="KC88" s="406">
        <f t="shared" si="366"/>
        <v>0</v>
      </c>
      <c r="KD88" s="407"/>
      <c r="KE88" s="407"/>
      <c r="KF88" s="406">
        <f t="shared" si="367"/>
        <v>0</v>
      </c>
      <c r="KG88" s="407"/>
      <c r="KH88" s="407"/>
      <c r="KI88" s="406">
        <f t="shared" si="368"/>
        <v>0</v>
      </c>
      <c r="KJ88" s="407"/>
      <c r="KK88" s="407"/>
      <c r="KL88" s="406">
        <f t="shared" si="369"/>
        <v>0</v>
      </c>
      <c r="KM88" s="407"/>
      <c r="KN88" s="407"/>
      <c r="KO88" s="406">
        <f t="shared" si="370"/>
        <v>0</v>
      </c>
      <c r="KP88" s="407"/>
      <c r="KQ88" s="407"/>
      <c r="KR88" s="406">
        <f t="shared" si="371"/>
        <v>0</v>
      </c>
      <c r="KS88" s="407"/>
      <c r="KT88" s="407"/>
      <c r="KU88" s="406">
        <f t="shared" si="372"/>
        <v>0</v>
      </c>
      <c r="KV88" s="407"/>
      <c r="KW88" s="407"/>
      <c r="KX88" s="408">
        <f t="shared" si="373"/>
        <v>0</v>
      </c>
      <c r="KY88" s="409"/>
      <c r="KZ88" s="409"/>
      <c r="LA88" s="408">
        <f t="shared" si="374"/>
        <v>0</v>
      </c>
      <c r="LB88" s="409"/>
      <c r="LC88" s="409"/>
      <c r="LD88" s="408">
        <f t="shared" si="375"/>
        <v>0</v>
      </c>
      <c r="LE88" s="409"/>
      <c r="LF88" s="409"/>
      <c r="LG88" s="408">
        <f t="shared" si="376"/>
        <v>0</v>
      </c>
      <c r="LH88" s="409"/>
      <c r="LI88" s="409"/>
      <c r="LJ88" s="408">
        <f t="shared" si="399"/>
        <v>0</v>
      </c>
      <c r="LK88" s="409"/>
      <c r="LL88" s="409"/>
      <c r="LM88" s="408">
        <f t="shared" si="400"/>
        <v>0</v>
      </c>
      <c r="LN88" s="409"/>
      <c r="LO88" s="409"/>
      <c r="LP88" s="408">
        <f t="shared" si="401"/>
        <v>0</v>
      </c>
      <c r="LQ88" s="409"/>
      <c r="LR88" s="409"/>
      <c r="LS88" s="408">
        <f t="shared" si="402"/>
        <v>0</v>
      </c>
      <c r="LT88" s="409"/>
      <c r="LU88" s="409"/>
      <c r="LV88" s="408">
        <f t="shared" si="403"/>
        <v>0</v>
      </c>
      <c r="LW88" s="409"/>
      <c r="LX88" s="409"/>
      <c r="LY88" s="408">
        <f t="shared" si="404"/>
        <v>0</v>
      </c>
      <c r="LZ88" s="409"/>
      <c r="MA88" s="409"/>
      <c r="MB88" s="408">
        <f t="shared" si="405"/>
        <v>0</v>
      </c>
      <c r="MC88" s="409"/>
      <c r="MD88" s="409"/>
      <c r="ME88" s="408">
        <f t="shared" si="406"/>
        <v>0</v>
      </c>
      <c r="MF88" s="409"/>
      <c r="MG88" s="409"/>
      <c r="MH88" s="408">
        <f t="shared" si="446"/>
        <v>0</v>
      </c>
      <c r="MI88" s="409"/>
      <c r="MJ88" s="409"/>
      <c r="MK88" s="408">
        <f t="shared" si="407"/>
        <v>0</v>
      </c>
      <c r="ML88" s="409"/>
      <c r="MM88" s="409"/>
      <c r="MN88" s="408">
        <f t="shared" si="408"/>
        <v>0</v>
      </c>
      <c r="MO88" s="409"/>
      <c r="MP88" s="409"/>
      <c r="MQ88" s="408">
        <f t="shared" si="409"/>
        <v>0</v>
      </c>
      <c r="MR88" s="409"/>
      <c r="MS88" s="409"/>
      <c r="MT88" s="408">
        <f t="shared" si="410"/>
        <v>0</v>
      </c>
      <c r="MU88" s="409"/>
      <c r="MV88" s="409"/>
      <c r="MW88" s="408">
        <f t="shared" si="411"/>
        <v>0</v>
      </c>
      <c r="MX88" s="409"/>
      <c r="MY88" s="409"/>
      <c r="MZ88" s="408">
        <f t="shared" si="412"/>
        <v>0</v>
      </c>
      <c r="NA88" s="409"/>
      <c r="NB88" s="409"/>
      <c r="NC88" s="408">
        <f t="shared" si="413"/>
        <v>0</v>
      </c>
      <c r="ND88" s="409"/>
      <c r="NE88" s="409"/>
      <c r="NF88" s="408">
        <f t="shared" si="414"/>
        <v>0</v>
      </c>
      <c r="NG88" s="409"/>
      <c r="NH88" s="409"/>
      <c r="NI88" s="408">
        <f t="shared" si="415"/>
        <v>0</v>
      </c>
      <c r="NJ88" s="409"/>
      <c r="NK88" s="409"/>
      <c r="NL88" s="410">
        <f t="shared" si="447"/>
        <v>0</v>
      </c>
      <c r="NM88" s="409"/>
      <c r="NN88" s="409"/>
      <c r="NO88" s="408">
        <f t="shared" si="416"/>
        <v>0</v>
      </c>
      <c r="NP88" s="409"/>
      <c r="NQ88" s="409"/>
      <c r="NR88" s="408">
        <f t="shared" si="417"/>
        <v>0</v>
      </c>
      <c r="NS88" s="409"/>
      <c r="NT88" s="409"/>
      <c r="NU88" s="408">
        <f t="shared" si="418"/>
        <v>0</v>
      </c>
      <c r="NV88" s="409"/>
      <c r="NW88" s="409"/>
      <c r="NX88" s="408">
        <f t="shared" si="419"/>
        <v>0</v>
      </c>
      <c r="NY88" s="409"/>
      <c r="NZ88" s="409"/>
      <c r="OA88" s="408">
        <f t="shared" si="420"/>
        <v>0</v>
      </c>
      <c r="OB88" s="409"/>
      <c r="OC88" s="409"/>
      <c r="OD88" s="408">
        <f t="shared" si="421"/>
        <v>0</v>
      </c>
      <c r="OE88" s="409"/>
      <c r="OF88" s="409"/>
      <c r="OG88" s="408">
        <f t="shared" si="422"/>
        <v>0</v>
      </c>
      <c r="OH88" s="409"/>
      <c r="OI88" s="409"/>
      <c r="OJ88" s="408">
        <f t="shared" si="423"/>
        <v>0</v>
      </c>
      <c r="OK88" s="409"/>
      <c r="OL88" s="409"/>
      <c r="OM88" s="408">
        <f t="shared" si="424"/>
        <v>0</v>
      </c>
      <c r="ON88" s="409"/>
      <c r="OO88" s="409"/>
      <c r="OP88" s="408">
        <f t="shared" si="425"/>
        <v>0</v>
      </c>
      <c r="OQ88" s="409"/>
      <c r="OR88" s="409"/>
      <c r="OS88" s="408">
        <f t="shared" si="426"/>
        <v>0</v>
      </c>
      <c r="OT88" s="409"/>
      <c r="OU88" s="409"/>
      <c r="OV88" s="408">
        <f t="shared" si="397"/>
        <v>0</v>
      </c>
      <c r="OW88" s="409"/>
      <c r="OX88" s="409"/>
      <c r="OY88" s="408">
        <f t="shared" si="398"/>
        <v>0</v>
      </c>
      <c r="OZ88" s="409"/>
      <c r="PA88" s="409"/>
      <c r="PB88" s="408">
        <f t="shared" si="389"/>
        <v>0</v>
      </c>
      <c r="PC88" s="409"/>
      <c r="PD88" s="409"/>
      <c r="PE88" s="408">
        <f t="shared" si="390"/>
        <v>0</v>
      </c>
      <c r="PF88" s="409"/>
      <c r="PG88" s="409"/>
      <c r="PH88" s="408">
        <f t="shared" si="391"/>
        <v>0</v>
      </c>
      <c r="PI88" s="409"/>
      <c r="PJ88" s="409"/>
      <c r="PK88" s="408">
        <f t="shared" si="392"/>
        <v>0</v>
      </c>
      <c r="PL88" s="409"/>
      <c r="PM88" s="409"/>
      <c r="PN88" s="408">
        <f t="shared" si="393"/>
        <v>0</v>
      </c>
      <c r="PO88" s="409"/>
      <c r="PP88" s="409"/>
      <c r="PQ88" s="408">
        <f t="shared" si="394"/>
        <v>0</v>
      </c>
      <c r="PR88" s="409"/>
      <c r="PS88" s="409"/>
      <c r="PT88" s="408">
        <f t="shared" si="395"/>
        <v>0</v>
      </c>
      <c r="PU88" s="409"/>
      <c r="PV88" s="409"/>
      <c r="PW88" s="408">
        <f t="shared" si="396"/>
        <v>0</v>
      </c>
      <c r="PX88" s="409"/>
      <c r="PY88" s="409"/>
      <c r="PZ88" s="408">
        <f t="shared" si="377"/>
        <v>0</v>
      </c>
      <c r="QA88" s="409"/>
      <c r="QB88" s="409"/>
      <c r="QC88" s="408">
        <f t="shared" si="378"/>
        <v>0</v>
      </c>
      <c r="QD88" s="409"/>
      <c r="QE88" s="409"/>
      <c r="QF88" s="408">
        <f t="shared" si="379"/>
        <v>0</v>
      </c>
      <c r="QG88" s="409"/>
      <c r="QH88" s="409"/>
      <c r="QI88" s="408">
        <f t="shared" si="380"/>
        <v>0</v>
      </c>
      <c r="QJ88" s="411">
        <f t="shared" si="381"/>
        <v>0</v>
      </c>
      <c r="QK88" s="412">
        <f t="shared" si="382"/>
        <v>0</v>
      </c>
      <c r="QL88" s="402"/>
      <c r="QM88" s="411">
        <f t="shared" si="383"/>
        <v>0</v>
      </c>
      <c r="QN88" s="412">
        <f t="shared" si="384"/>
        <v>0</v>
      </c>
      <c r="QO88" s="391"/>
      <c r="QP88" s="411">
        <f t="shared" si="385"/>
        <v>0</v>
      </c>
      <c r="QQ88" s="412">
        <f t="shared" si="386"/>
        <v>0</v>
      </c>
      <c r="QR88" s="391"/>
      <c r="QS88" s="411">
        <f t="shared" si="387"/>
        <v>0</v>
      </c>
      <c r="QT88" s="412">
        <f t="shared" si="388"/>
        <v>0</v>
      </c>
    </row>
    <row r="89" spans="1:462" s="385" customFormat="1" hidden="1" x14ac:dyDescent="0.25">
      <c r="A89" s="435">
        <v>4</v>
      </c>
      <c r="B89" s="425" t="s">
        <v>523</v>
      </c>
      <c r="C89" s="405" t="s">
        <v>108</v>
      </c>
      <c r="D89" s="406"/>
      <c r="E89" s="407"/>
      <c r="F89" s="407"/>
      <c r="G89" s="406"/>
      <c r="H89" s="407"/>
      <c r="I89" s="407"/>
      <c r="J89" s="406"/>
      <c r="K89" s="407"/>
      <c r="L89" s="407"/>
      <c r="M89" s="406">
        <f>+J89+K89-L89</f>
        <v>0</v>
      </c>
      <c r="N89" s="407">
        <v>66.8</v>
      </c>
      <c r="O89" s="407"/>
      <c r="P89" s="406">
        <f>+M89+N89-O89</f>
        <v>66.8</v>
      </c>
      <c r="Q89" s="407"/>
      <c r="R89" s="407">
        <v>66.8</v>
      </c>
      <c r="S89" s="406">
        <f>+P89+Q89-R89</f>
        <v>0</v>
      </c>
      <c r="T89" s="407"/>
      <c r="U89" s="407"/>
      <c r="V89" s="406">
        <f>+S89+T89-U89</f>
        <v>0</v>
      </c>
      <c r="W89" s="407"/>
      <c r="X89" s="407"/>
      <c r="Y89" s="406">
        <f>+V89+W89-X89</f>
        <v>0</v>
      </c>
      <c r="Z89" s="407"/>
      <c r="AA89" s="407"/>
      <c r="AB89" s="406">
        <f>+Y89+Z89-AA89</f>
        <v>0</v>
      </c>
      <c r="AC89" s="407"/>
      <c r="AD89" s="407"/>
      <c r="AE89" s="406">
        <f>+AB89+AC89-AD89</f>
        <v>0</v>
      </c>
      <c r="AF89" s="407"/>
      <c r="AG89" s="407"/>
      <c r="AH89" s="406">
        <f>+AE89+AF89-AG89</f>
        <v>0</v>
      </c>
      <c r="AI89" s="407"/>
      <c r="AJ89" s="407"/>
      <c r="AK89" s="406">
        <f>AH89+AI89-AJ89</f>
        <v>0</v>
      </c>
      <c r="AL89" s="407"/>
      <c r="AM89" s="407"/>
      <c r="AN89" s="406">
        <f>AK89+AL89-AM89</f>
        <v>0</v>
      </c>
      <c r="AO89" s="407"/>
      <c r="AP89" s="407"/>
      <c r="AQ89" s="406">
        <f>AN89+AO89-AP89</f>
        <v>0</v>
      </c>
      <c r="AR89" s="407"/>
      <c r="AS89" s="407"/>
      <c r="AT89" s="406">
        <f>AQ89+AR89-AS89</f>
        <v>0</v>
      </c>
      <c r="AU89" s="407"/>
      <c r="AV89" s="407"/>
      <c r="AW89" s="406">
        <f>AT89+AU89-AV89</f>
        <v>0</v>
      </c>
      <c r="AX89" s="407"/>
      <c r="AY89" s="407"/>
      <c r="AZ89" s="406">
        <f>AW89+AX89-AY89</f>
        <v>0</v>
      </c>
      <c r="BA89" s="407"/>
      <c r="BB89" s="407"/>
      <c r="BC89" s="406">
        <f>+AZ89+BA89-BB89</f>
        <v>0</v>
      </c>
      <c r="BD89" s="407"/>
      <c r="BE89" s="407"/>
      <c r="BF89" s="406">
        <f>BC89+BD89-BE89</f>
        <v>0</v>
      </c>
      <c r="BG89" s="407"/>
      <c r="BH89" s="407"/>
      <c r="BI89" s="406">
        <f>BF89+BG89-BH89</f>
        <v>0</v>
      </c>
      <c r="BJ89" s="407"/>
      <c r="BK89" s="407"/>
      <c r="BL89" s="406">
        <f>BI89+BJ89-BK89</f>
        <v>0</v>
      </c>
      <c r="BM89" s="407"/>
      <c r="BN89" s="407"/>
      <c r="BO89" s="406">
        <f>BL89+BM89-BN89</f>
        <v>0</v>
      </c>
      <c r="BP89" s="407"/>
      <c r="BQ89" s="407"/>
      <c r="BR89" s="406">
        <f>+BO89+BP89-BQ89</f>
        <v>0</v>
      </c>
      <c r="BS89" s="407"/>
      <c r="BT89" s="407"/>
      <c r="BU89" s="406">
        <f>BR89+BS89-BT89</f>
        <v>0</v>
      </c>
      <c r="BV89" s="407"/>
      <c r="BW89" s="407"/>
      <c r="BX89" s="406">
        <f>BU89+BV89-BW89</f>
        <v>0</v>
      </c>
      <c r="BY89" s="407"/>
      <c r="BZ89" s="407"/>
      <c r="CA89" s="406">
        <f>BX89+BY89-BZ89</f>
        <v>0</v>
      </c>
      <c r="CB89" s="407"/>
      <c r="CC89" s="407"/>
      <c r="CD89" s="406">
        <f>CA89+CB89-CC89</f>
        <v>0</v>
      </c>
      <c r="CE89" s="407"/>
      <c r="CF89" s="407"/>
      <c r="CG89" s="406">
        <f>CD89+CE89-CF89</f>
        <v>0</v>
      </c>
      <c r="CH89" s="407"/>
      <c r="CI89" s="407"/>
      <c r="CJ89" s="406">
        <f>CG89+CH89-CI89</f>
        <v>0</v>
      </c>
      <c r="CK89" s="407"/>
      <c r="CL89" s="407"/>
      <c r="CM89" s="406">
        <f>CJ89+CK89-CL89</f>
        <v>0</v>
      </c>
      <c r="CN89" s="407"/>
      <c r="CO89" s="407"/>
      <c r="CP89" s="406">
        <f>CM89+CN89-CO89</f>
        <v>0</v>
      </c>
      <c r="CQ89" s="407"/>
      <c r="CR89" s="407"/>
      <c r="CS89" s="406">
        <f>+CP89+CQ89-CR89</f>
        <v>0</v>
      </c>
      <c r="CT89" s="407"/>
      <c r="CU89" s="407"/>
      <c r="CV89" s="406">
        <f>CP89+CT89-CU89</f>
        <v>0</v>
      </c>
      <c r="CW89" s="407"/>
      <c r="CX89" s="407"/>
      <c r="CY89" s="406">
        <f>CV89+CW89-CX89</f>
        <v>0</v>
      </c>
      <c r="CZ89" s="407"/>
      <c r="DA89" s="407"/>
      <c r="DB89" s="406">
        <f>CY89+CZ89-DA89</f>
        <v>0</v>
      </c>
      <c r="DC89" s="407"/>
      <c r="DD89" s="407"/>
      <c r="DE89" s="406">
        <f>DB89+DC89-DD89</f>
        <v>0</v>
      </c>
      <c r="DF89" s="407"/>
      <c r="DG89" s="407"/>
      <c r="DH89" s="406">
        <f>DE89+DF89-DG89</f>
        <v>0</v>
      </c>
      <c r="DI89" s="407"/>
      <c r="DJ89" s="407"/>
      <c r="DK89" s="406">
        <f>DH89+DI89-DJ89</f>
        <v>0</v>
      </c>
      <c r="DL89" s="407"/>
      <c r="DM89" s="407"/>
      <c r="DN89" s="406">
        <f>+DK89+DL89-DM89</f>
        <v>0</v>
      </c>
      <c r="DO89" s="407"/>
      <c r="DP89" s="407"/>
      <c r="DQ89" s="406">
        <f>+DN89+DO89-DP89</f>
        <v>0</v>
      </c>
      <c r="DR89" s="407"/>
      <c r="DS89" s="407"/>
      <c r="DT89" s="406">
        <f>DQ89+DR89-DS89</f>
        <v>0</v>
      </c>
      <c r="DU89" s="407"/>
      <c r="DV89" s="407"/>
      <c r="DW89" s="406">
        <f>DT89+DU89-DV89</f>
        <v>0</v>
      </c>
      <c r="DX89" s="407"/>
      <c r="DY89" s="407"/>
      <c r="DZ89" s="406">
        <f>DW89+DX89-DY89</f>
        <v>0</v>
      </c>
      <c r="EA89" s="407"/>
      <c r="EB89" s="407"/>
      <c r="EC89" s="406">
        <f>DZ89+EA89-EB89</f>
        <v>0</v>
      </c>
      <c r="ED89" s="407"/>
      <c r="EE89" s="407"/>
      <c r="EF89" s="406">
        <f>EC89+ED89-EE89</f>
        <v>0</v>
      </c>
      <c r="EG89" s="407"/>
      <c r="EH89" s="407"/>
      <c r="EI89" s="406">
        <f>+EF89+EG89-EH89</f>
        <v>0</v>
      </c>
      <c r="EJ89" s="407"/>
      <c r="EK89" s="407"/>
      <c r="EL89" s="406">
        <f>EI89+EJ89-EK89</f>
        <v>0</v>
      </c>
      <c r="EM89" s="407"/>
      <c r="EN89" s="407"/>
      <c r="EO89" s="406">
        <f>+EL89+EM89-EN89</f>
        <v>0</v>
      </c>
      <c r="EP89" s="407"/>
      <c r="EQ89" s="407"/>
      <c r="ER89" s="406">
        <f>EO89+EP89-EQ89</f>
        <v>0</v>
      </c>
      <c r="ES89" s="407"/>
      <c r="ET89" s="407"/>
      <c r="EU89" s="406">
        <f>ER89+ES89-ET89</f>
        <v>0</v>
      </c>
      <c r="EV89" s="407"/>
      <c r="EW89" s="407"/>
      <c r="EX89" s="406">
        <f>+EU89+EV89-EW89</f>
        <v>0</v>
      </c>
      <c r="EY89" s="407"/>
      <c r="EZ89" s="407"/>
      <c r="FA89" s="406">
        <f>EX89+EY89-EZ89</f>
        <v>0</v>
      </c>
      <c r="FB89" s="407"/>
      <c r="FC89" s="407"/>
      <c r="FD89" s="406">
        <f>+FA89+FB89-FC89</f>
        <v>0</v>
      </c>
      <c r="FE89" s="407"/>
      <c r="FF89" s="407"/>
      <c r="FG89" s="406">
        <f>+FD89+FE89-FF89</f>
        <v>0</v>
      </c>
      <c r="FH89" s="407"/>
      <c r="FI89" s="407"/>
      <c r="FJ89" s="406">
        <f>+FG89+FH89-FI89</f>
        <v>0</v>
      </c>
      <c r="FK89" s="407"/>
      <c r="FL89" s="407"/>
      <c r="FM89" s="406">
        <f>+FJ89+FK89-FL89</f>
        <v>0</v>
      </c>
      <c r="FN89" s="407"/>
      <c r="FO89" s="407"/>
      <c r="FP89" s="406">
        <f>FM89+FN89-FO89</f>
        <v>0</v>
      </c>
      <c r="FQ89" s="407"/>
      <c r="FR89" s="407"/>
      <c r="FS89" s="406">
        <f>+FP89+FQ89-FR89</f>
        <v>0</v>
      </c>
      <c r="FT89" s="407"/>
      <c r="FU89" s="407"/>
      <c r="FV89" s="406">
        <f>+FS89+FT89-FU89</f>
        <v>0</v>
      </c>
      <c r="FW89" s="407"/>
      <c r="FX89" s="407"/>
      <c r="FY89" s="406">
        <f>+FV89+FW89-FX89</f>
        <v>0</v>
      </c>
      <c r="FZ89" s="407"/>
      <c r="GA89" s="407"/>
      <c r="GB89" s="406">
        <f>FY89+FZ89-GA89</f>
        <v>0</v>
      </c>
      <c r="GC89" s="407"/>
      <c r="GD89" s="407"/>
      <c r="GE89" s="406">
        <f>GB89+GC89-GD89</f>
        <v>0</v>
      </c>
      <c r="GF89" s="407"/>
      <c r="GG89" s="407"/>
      <c r="GH89" s="406">
        <f>GE89+GF89-GG89</f>
        <v>0</v>
      </c>
      <c r="GI89" s="407"/>
      <c r="GJ89" s="407"/>
      <c r="GK89" s="406">
        <f>+GH89+GI89-GJ89</f>
        <v>0</v>
      </c>
      <c r="GL89" s="407"/>
      <c r="GM89" s="407"/>
      <c r="GN89" s="406">
        <f>GK89+GL89-GM89</f>
        <v>0</v>
      </c>
      <c r="GO89" s="407"/>
      <c r="GP89" s="407"/>
      <c r="GQ89" s="406">
        <f>GN89+GO89-GP89</f>
        <v>0</v>
      </c>
      <c r="GR89" s="407"/>
      <c r="GS89" s="407"/>
      <c r="GT89" s="406">
        <f>GQ89+GR89-GS89</f>
        <v>0</v>
      </c>
      <c r="GU89" s="407"/>
      <c r="GV89" s="407"/>
      <c r="GW89" s="406">
        <f>GT89+GU89-GV89</f>
        <v>0</v>
      </c>
      <c r="GX89" s="407"/>
      <c r="GY89" s="407"/>
      <c r="GZ89" s="406">
        <f>+GW89+GX89-GY89</f>
        <v>0</v>
      </c>
      <c r="HA89" s="407"/>
      <c r="HB89" s="407"/>
      <c r="HC89" s="406">
        <f>GZ89+HA89-HB89</f>
        <v>0</v>
      </c>
      <c r="HD89" s="407"/>
      <c r="HE89" s="407"/>
      <c r="HF89" s="406">
        <f>HC89+HD89-HE89</f>
        <v>0</v>
      </c>
      <c r="HG89" s="407"/>
      <c r="HH89" s="407"/>
      <c r="HI89" s="406">
        <f>HF89+HG89-HH89</f>
        <v>0</v>
      </c>
      <c r="HJ89" s="407"/>
      <c r="HK89" s="407"/>
      <c r="HL89" s="406">
        <f>HI89+HJ89-HK89</f>
        <v>0</v>
      </c>
      <c r="HM89" s="407"/>
      <c r="HN89" s="407"/>
      <c r="HO89" s="406">
        <f>HL89+HM89-HN89</f>
        <v>0</v>
      </c>
      <c r="HP89" s="407"/>
      <c r="HQ89" s="407"/>
      <c r="HR89" s="406">
        <f>+HO89+HP89-HQ89</f>
        <v>0</v>
      </c>
      <c r="HS89" s="407"/>
      <c r="HT89" s="407"/>
      <c r="HU89" s="406">
        <f>+HR89+HS89-HT89</f>
        <v>0</v>
      </c>
      <c r="HV89" s="407"/>
      <c r="HW89" s="407"/>
      <c r="HX89" s="406">
        <f>+HU89+HV89-HW89</f>
        <v>0</v>
      </c>
      <c r="HY89" s="407"/>
      <c r="HZ89" s="407"/>
      <c r="IA89" s="406">
        <f>+HX89+HY89-HZ89</f>
        <v>0</v>
      </c>
      <c r="IB89" s="407"/>
      <c r="IC89" s="407"/>
      <c r="ID89" s="406">
        <f>+IA89+IB89-IC89</f>
        <v>0</v>
      </c>
      <c r="IE89" s="407"/>
      <c r="IF89" s="407"/>
      <c r="IG89" s="406">
        <f>ID89+IE89-IF89</f>
        <v>0</v>
      </c>
      <c r="IH89" s="407"/>
      <c r="II89" s="407"/>
      <c r="IJ89" s="406">
        <f>IG89+IH89-II89</f>
        <v>0</v>
      </c>
      <c r="IK89" s="407"/>
      <c r="IL89" s="407"/>
      <c r="IM89" s="406">
        <f>IJ89+IK89-IL89</f>
        <v>0</v>
      </c>
      <c r="IN89" s="407"/>
      <c r="IO89" s="407"/>
      <c r="IP89" s="406">
        <f t="shared" si="448"/>
        <v>0</v>
      </c>
      <c r="IQ89" s="407"/>
      <c r="IR89" s="407"/>
      <c r="IS89" s="406">
        <f t="shared" si="449"/>
        <v>0</v>
      </c>
      <c r="IT89" s="407"/>
      <c r="IU89" s="407"/>
      <c r="IV89" s="406">
        <f t="shared" si="450"/>
        <v>0</v>
      </c>
      <c r="IW89" s="407"/>
      <c r="IX89" s="407"/>
      <c r="IY89" s="406">
        <f t="shared" si="451"/>
        <v>0</v>
      </c>
      <c r="IZ89" s="407"/>
      <c r="JA89" s="407"/>
      <c r="JB89" s="406">
        <f t="shared" si="452"/>
        <v>0</v>
      </c>
      <c r="JC89" s="407"/>
      <c r="JD89" s="407"/>
      <c r="JE89" s="406">
        <f t="shared" si="453"/>
        <v>0</v>
      </c>
      <c r="JF89" s="407"/>
      <c r="JG89" s="407"/>
      <c r="JH89" s="406">
        <f t="shared" si="441"/>
        <v>0</v>
      </c>
      <c r="JI89" s="407"/>
      <c r="JJ89" s="407"/>
      <c r="JK89" s="406">
        <f t="shared" si="442"/>
        <v>0</v>
      </c>
      <c r="JL89" s="407"/>
      <c r="JM89" s="407"/>
      <c r="JN89" s="406">
        <f t="shared" si="443"/>
        <v>0</v>
      </c>
      <c r="JO89" s="407"/>
      <c r="JP89" s="407"/>
      <c r="JQ89" s="406">
        <f t="shared" si="444"/>
        <v>0</v>
      </c>
      <c r="JR89" s="407"/>
      <c r="JS89" s="407"/>
      <c r="JT89" s="406">
        <f t="shared" si="445"/>
        <v>0</v>
      </c>
      <c r="JU89" s="407"/>
      <c r="JV89" s="407"/>
      <c r="JW89" s="406">
        <f t="shared" si="364"/>
        <v>0</v>
      </c>
      <c r="JX89" s="407"/>
      <c r="JY89" s="407"/>
      <c r="JZ89" s="406">
        <f t="shared" si="365"/>
        <v>0</v>
      </c>
      <c r="KA89" s="407"/>
      <c r="KB89" s="407"/>
      <c r="KC89" s="406">
        <f t="shared" si="366"/>
        <v>0</v>
      </c>
      <c r="KD89" s="407"/>
      <c r="KE89" s="407"/>
      <c r="KF89" s="406">
        <f t="shared" si="367"/>
        <v>0</v>
      </c>
      <c r="KG89" s="407"/>
      <c r="KH89" s="407"/>
      <c r="KI89" s="406">
        <f t="shared" si="368"/>
        <v>0</v>
      </c>
      <c r="KJ89" s="407"/>
      <c r="KK89" s="407"/>
      <c r="KL89" s="406">
        <f t="shared" si="369"/>
        <v>0</v>
      </c>
      <c r="KM89" s="407"/>
      <c r="KN89" s="407"/>
      <c r="KO89" s="406">
        <f t="shared" si="370"/>
        <v>0</v>
      </c>
      <c r="KP89" s="407"/>
      <c r="KQ89" s="407"/>
      <c r="KR89" s="406">
        <f t="shared" si="371"/>
        <v>0</v>
      </c>
      <c r="KS89" s="407"/>
      <c r="KT89" s="407"/>
      <c r="KU89" s="406">
        <f t="shared" si="372"/>
        <v>0</v>
      </c>
      <c r="KV89" s="407"/>
      <c r="KW89" s="407"/>
      <c r="KX89" s="408">
        <f t="shared" si="373"/>
        <v>0</v>
      </c>
      <c r="KY89" s="409"/>
      <c r="KZ89" s="409"/>
      <c r="LA89" s="408">
        <f t="shared" si="374"/>
        <v>0</v>
      </c>
      <c r="LB89" s="409"/>
      <c r="LC89" s="409"/>
      <c r="LD89" s="408">
        <f t="shared" si="375"/>
        <v>0</v>
      </c>
      <c r="LE89" s="409"/>
      <c r="LF89" s="409"/>
      <c r="LG89" s="408">
        <f t="shared" si="376"/>
        <v>0</v>
      </c>
      <c r="LH89" s="409"/>
      <c r="LI89" s="409"/>
      <c r="LJ89" s="408">
        <f t="shared" si="399"/>
        <v>0</v>
      </c>
      <c r="LK89" s="409"/>
      <c r="LL89" s="409"/>
      <c r="LM89" s="408">
        <f t="shared" si="400"/>
        <v>0</v>
      </c>
      <c r="LN89" s="409"/>
      <c r="LO89" s="409"/>
      <c r="LP89" s="408">
        <f t="shared" si="401"/>
        <v>0</v>
      </c>
      <c r="LQ89" s="409"/>
      <c r="LR89" s="409"/>
      <c r="LS89" s="408">
        <f t="shared" si="402"/>
        <v>0</v>
      </c>
      <c r="LT89" s="409"/>
      <c r="LU89" s="409"/>
      <c r="LV89" s="408">
        <f t="shared" si="403"/>
        <v>0</v>
      </c>
      <c r="LW89" s="409"/>
      <c r="LX89" s="409"/>
      <c r="LY89" s="408">
        <f t="shared" si="404"/>
        <v>0</v>
      </c>
      <c r="LZ89" s="409"/>
      <c r="MA89" s="409"/>
      <c r="MB89" s="408">
        <f t="shared" si="405"/>
        <v>0</v>
      </c>
      <c r="MC89" s="409"/>
      <c r="MD89" s="409"/>
      <c r="ME89" s="408">
        <f t="shared" si="406"/>
        <v>0</v>
      </c>
      <c r="MF89" s="409"/>
      <c r="MG89" s="409"/>
      <c r="MH89" s="408">
        <f t="shared" si="446"/>
        <v>0</v>
      </c>
      <c r="MI89" s="409"/>
      <c r="MJ89" s="409"/>
      <c r="MK89" s="408">
        <f t="shared" si="407"/>
        <v>0</v>
      </c>
      <c r="ML89" s="409"/>
      <c r="MM89" s="409"/>
      <c r="MN89" s="408">
        <f t="shared" si="408"/>
        <v>0</v>
      </c>
      <c r="MO89" s="409"/>
      <c r="MP89" s="409"/>
      <c r="MQ89" s="408">
        <f t="shared" si="409"/>
        <v>0</v>
      </c>
      <c r="MR89" s="409"/>
      <c r="MS89" s="409"/>
      <c r="MT89" s="408">
        <f t="shared" si="410"/>
        <v>0</v>
      </c>
      <c r="MU89" s="409"/>
      <c r="MV89" s="409"/>
      <c r="MW89" s="408">
        <f t="shared" si="411"/>
        <v>0</v>
      </c>
      <c r="MX89" s="409"/>
      <c r="MY89" s="409"/>
      <c r="MZ89" s="408">
        <f t="shared" si="412"/>
        <v>0</v>
      </c>
      <c r="NA89" s="409"/>
      <c r="NB89" s="409"/>
      <c r="NC89" s="408">
        <f t="shared" si="413"/>
        <v>0</v>
      </c>
      <c r="ND89" s="409"/>
      <c r="NE89" s="409"/>
      <c r="NF89" s="408">
        <f t="shared" si="414"/>
        <v>0</v>
      </c>
      <c r="NG89" s="409"/>
      <c r="NH89" s="409"/>
      <c r="NI89" s="408">
        <f t="shared" si="415"/>
        <v>0</v>
      </c>
      <c r="NJ89" s="409"/>
      <c r="NK89" s="409"/>
      <c r="NL89" s="410">
        <f t="shared" si="447"/>
        <v>0</v>
      </c>
      <c r="NM89" s="409"/>
      <c r="NN89" s="409"/>
      <c r="NO89" s="408">
        <f t="shared" si="416"/>
        <v>0</v>
      </c>
      <c r="NP89" s="409"/>
      <c r="NQ89" s="409"/>
      <c r="NR89" s="408">
        <f t="shared" si="417"/>
        <v>0</v>
      </c>
      <c r="NS89" s="409"/>
      <c r="NT89" s="409"/>
      <c r="NU89" s="408">
        <f t="shared" si="418"/>
        <v>0</v>
      </c>
      <c r="NV89" s="409"/>
      <c r="NW89" s="409"/>
      <c r="NX89" s="408">
        <f t="shared" si="419"/>
        <v>0</v>
      </c>
      <c r="NY89" s="409"/>
      <c r="NZ89" s="409"/>
      <c r="OA89" s="408">
        <f t="shared" si="420"/>
        <v>0</v>
      </c>
      <c r="OB89" s="409"/>
      <c r="OC89" s="409"/>
      <c r="OD89" s="408">
        <f t="shared" si="421"/>
        <v>0</v>
      </c>
      <c r="OE89" s="409"/>
      <c r="OF89" s="409"/>
      <c r="OG89" s="408">
        <f t="shared" si="422"/>
        <v>0</v>
      </c>
      <c r="OH89" s="409"/>
      <c r="OI89" s="409"/>
      <c r="OJ89" s="408">
        <f t="shared" si="423"/>
        <v>0</v>
      </c>
      <c r="OK89" s="409"/>
      <c r="OL89" s="409"/>
      <c r="OM89" s="408">
        <f t="shared" si="424"/>
        <v>0</v>
      </c>
      <c r="ON89" s="409"/>
      <c r="OO89" s="409"/>
      <c r="OP89" s="408">
        <f t="shared" si="425"/>
        <v>0</v>
      </c>
      <c r="OQ89" s="409"/>
      <c r="OR89" s="409"/>
      <c r="OS89" s="408">
        <f t="shared" si="426"/>
        <v>0</v>
      </c>
      <c r="OT89" s="409"/>
      <c r="OU89" s="409"/>
      <c r="OV89" s="408">
        <f t="shared" si="397"/>
        <v>0</v>
      </c>
      <c r="OW89" s="409"/>
      <c r="OX89" s="409"/>
      <c r="OY89" s="408">
        <f t="shared" si="398"/>
        <v>0</v>
      </c>
      <c r="OZ89" s="409"/>
      <c r="PA89" s="409"/>
      <c r="PB89" s="408">
        <f t="shared" si="389"/>
        <v>0</v>
      </c>
      <c r="PC89" s="409"/>
      <c r="PD89" s="409"/>
      <c r="PE89" s="408">
        <f t="shared" si="390"/>
        <v>0</v>
      </c>
      <c r="PF89" s="409"/>
      <c r="PG89" s="409"/>
      <c r="PH89" s="408">
        <f t="shared" si="391"/>
        <v>0</v>
      </c>
      <c r="PI89" s="409"/>
      <c r="PJ89" s="409"/>
      <c r="PK89" s="408">
        <f t="shared" si="392"/>
        <v>0</v>
      </c>
      <c r="PL89" s="409"/>
      <c r="PM89" s="409"/>
      <c r="PN89" s="408">
        <f t="shared" si="393"/>
        <v>0</v>
      </c>
      <c r="PO89" s="409"/>
      <c r="PP89" s="409"/>
      <c r="PQ89" s="408">
        <f t="shared" si="394"/>
        <v>0</v>
      </c>
      <c r="PR89" s="409"/>
      <c r="PS89" s="409"/>
      <c r="PT89" s="408">
        <f t="shared" si="395"/>
        <v>0</v>
      </c>
      <c r="PU89" s="409"/>
      <c r="PV89" s="409"/>
      <c r="PW89" s="408">
        <f t="shared" si="396"/>
        <v>0</v>
      </c>
      <c r="PX89" s="409"/>
      <c r="PY89" s="409"/>
      <c r="PZ89" s="408">
        <f t="shared" si="377"/>
        <v>0</v>
      </c>
      <c r="QA89" s="409"/>
      <c r="QB89" s="409"/>
      <c r="QC89" s="408">
        <f t="shared" si="378"/>
        <v>0</v>
      </c>
      <c r="QD89" s="409"/>
      <c r="QE89" s="409"/>
      <c r="QF89" s="408">
        <f t="shared" si="379"/>
        <v>0</v>
      </c>
      <c r="QG89" s="409"/>
      <c r="QH89" s="409"/>
      <c r="QI89" s="408">
        <f t="shared" si="380"/>
        <v>0</v>
      </c>
      <c r="QJ89" s="411">
        <f t="shared" si="381"/>
        <v>0</v>
      </c>
      <c r="QK89" s="412">
        <f t="shared" si="382"/>
        <v>0</v>
      </c>
      <c r="QL89" s="402"/>
      <c r="QM89" s="411">
        <f t="shared" si="383"/>
        <v>0</v>
      </c>
      <c r="QN89" s="412">
        <f t="shared" si="384"/>
        <v>0</v>
      </c>
      <c r="QO89" s="391"/>
      <c r="QP89" s="411">
        <f t="shared" si="385"/>
        <v>0</v>
      </c>
      <c r="QQ89" s="412">
        <f t="shared" si="386"/>
        <v>0</v>
      </c>
      <c r="QR89" s="391"/>
      <c r="QS89" s="411">
        <f t="shared" si="387"/>
        <v>0</v>
      </c>
      <c r="QT89" s="412">
        <f t="shared" si="388"/>
        <v>0</v>
      </c>
    </row>
    <row r="90" spans="1:462" s="440" customFormat="1" hidden="1" x14ac:dyDescent="0.25">
      <c r="A90" s="435">
        <v>5</v>
      </c>
      <c r="B90" s="404" t="s">
        <v>524</v>
      </c>
      <c r="C90" s="437" t="s">
        <v>108</v>
      </c>
      <c r="D90" s="406">
        <v>74</v>
      </c>
      <c r="E90" s="407"/>
      <c r="F90" s="407"/>
      <c r="G90" s="406">
        <f>+D90+E90-F90</f>
        <v>74</v>
      </c>
      <c r="H90" s="407"/>
      <c r="I90" s="407"/>
      <c r="J90" s="406">
        <f>+G90+H90-I90</f>
        <v>74</v>
      </c>
      <c r="K90" s="407"/>
      <c r="L90" s="407">
        <v>35.340000000000003</v>
      </c>
      <c r="M90" s="406">
        <f>+J90+K90-L90</f>
        <v>38.659999999999997</v>
      </c>
      <c r="N90" s="407"/>
      <c r="O90" s="407"/>
      <c r="P90" s="406">
        <f>+M90+N90-O90</f>
        <v>38.659999999999997</v>
      </c>
      <c r="Q90" s="407"/>
      <c r="R90" s="407"/>
      <c r="S90" s="406">
        <f>+P90+Q90-R90</f>
        <v>38.659999999999997</v>
      </c>
      <c r="T90" s="407"/>
      <c r="U90" s="407">
        <v>38.659999999999997</v>
      </c>
      <c r="V90" s="406">
        <f>+S90+T90-U90</f>
        <v>0</v>
      </c>
      <c r="W90" s="407">
        <v>198.4</v>
      </c>
      <c r="X90" s="407">
        <v>47</v>
      </c>
      <c r="Y90" s="406">
        <f>+V90+W90-X90</f>
        <v>151.4</v>
      </c>
      <c r="Z90" s="407"/>
      <c r="AA90" s="407"/>
      <c r="AB90" s="406">
        <f>+Y90+Z90-AA90</f>
        <v>151.4</v>
      </c>
      <c r="AC90" s="407"/>
      <c r="AD90" s="407"/>
      <c r="AE90" s="406">
        <f>+AB90+AC90-AD90</f>
        <v>151.4</v>
      </c>
      <c r="AF90" s="407"/>
      <c r="AG90" s="407"/>
      <c r="AH90" s="406">
        <f>+AE90+AF90-AG90</f>
        <v>151.4</v>
      </c>
      <c r="AI90" s="407"/>
      <c r="AJ90" s="407"/>
      <c r="AK90" s="406">
        <f>AH90+AI90-AJ90</f>
        <v>151.4</v>
      </c>
      <c r="AL90" s="407"/>
      <c r="AM90" s="407">
        <v>75.8</v>
      </c>
      <c r="AN90" s="406">
        <f>AK90+AL90-AM90</f>
        <v>75.600000000000009</v>
      </c>
      <c r="AO90" s="407"/>
      <c r="AP90" s="407"/>
      <c r="AQ90" s="406">
        <f>AN90+AO90-AP90</f>
        <v>75.600000000000009</v>
      </c>
      <c r="AR90" s="407"/>
      <c r="AS90" s="407"/>
      <c r="AT90" s="406">
        <f>AQ90+AR90-AS90</f>
        <v>75.600000000000009</v>
      </c>
      <c r="AU90" s="407"/>
      <c r="AV90" s="407"/>
      <c r="AW90" s="406">
        <f>AT90+AU90-AV90</f>
        <v>75.600000000000009</v>
      </c>
      <c r="AX90" s="407"/>
      <c r="AY90" s="407"/>
      <c r="AZ90" s="406">
        <f>AW90+AX90-AY90</f>
        <v>75.600000000000009</v>
      </c>
      <c r="BA90" s="407"/>
      <c r="BB90" s="407"/>
      <c r="BC90" s="406">
        <f>+AZ90+BA90-BB90</f>
        <v>75.600000000000009</v>
      </c>
      <c r="BD90" s="407"/>
      <c r="BE90" s="407"/>
      <c r="BF90" s="406">
        <f>BC90+BD90-BE90</f>
        <v>75.600000000000009</v>
      </c>
      <c r="BG90" s="407"/>
      <c r="BH90" s="407"/>
      <c r="BI90" s="406">
        <f>BF90+BG90-BH90</f>
        <v>75.600000000000009</v>
      </c>
      <c r="BJ90" s="407"/>
      <c r="BK90" s="407"/>
      <c r="BL90" s="406">
        <f>BI90+BJ90-BK90</f>
        <v>75.600000000000009</v>
      </c>
      <c r="BM90" s="407"/>
      <c r="BN90" s="407"/>
      <c r="BO90" s="406">
        <f>BL90+BM90-BN90</f>
        <v>75.600000000000009</v>
      </c>
      <c r="BP90" s="407"/>
      <c r="BQ90" s="407"/>
      <c r="BR90" s="406">
        <f>+BO90+BP90-BQ90</f>
        <v>75.600000000000009</v>
      </c>
      <c r="BS90" s="407"/>
      <c r="BT90" s="407"/>
      <c r="BU90" s="406">
        <f>BR90+BS90-BT90</f>
        <v>75.600000000000009</v>
      </c>
      <c r="BV90" s="407"/>
      <c r="BW90" s="407"/>
      <c r="BX90" s="406">
        <f>BU90+BV90-BW90</f>
        <v>75.600000000000009</v>
      </c>
      <c r="BY90" s="438"/>
      <c r="BZ90" s="438"/>
      <c r="CA90" s="406">
        <f>BX90+BY90-BZ90</f>
        <v>75.600000000000009</v>
      </c>
      <c r="CB90" s="438"/>
      <c r="CC90" s="438"/>
      <c r="CD90" s="406">
        <f>CA90+CB90-CC90</f>
        <v>75.600000000000009</v>
      </c>
      <c r="CE90" s="438"/>
      <c r="CF90" s="438"/>
      <c r="CG90" s="406">
        <f>CD90+CE90-CF90</f>
        <v>75.600000000000009</v>
      </c>
      <c r="CH90" s="438"/>
      <c r="CI90" s="438"/>
      <c r="CJ90" s="406">
        <f>CG90+CH90-CI90</f>
        <v>75.600000000000009</v>
      </c>
      <c r="CK90" s="438"/>
      <c r="CL90" s="438">
        <v>6.75</v>
      </c>
      <c r="CM90" s="406">
        <f>CJ90+CK90-CL90</f>
        <v>68.850000000000009</v>
      </c>
      <c r="CN90" s="438"/>
      <c r="CO90" s="438">
        <v>17.25</v>
      </c>
      <c r="CP90" s="406">
        <f>CM90+CN90-CO90</f>
        <v>51.600000000000009</v>
      </c>
      <c r="CQ90" s="438"/>
      <c r="CR90" s="438"/>
      <c r="CS90" s="406">
        <f>+CP90+CQ90-CR90</f>
        <v>51.600000000000009</v>
      </c>
      <c r="CT90" s="438"/>
      <c r="CU90" s="438"/>
      <c r="CV90" s="406">
        <f>CP90+CT90-CU90</f>
        <v>51.600000000000009</v>
      </c>
      <c r="CW90" s="438"/>
      <c r="CX90" s="438">
        <v>5.48</v>
      </c>
      <c r="CY90" s="406">
        <f>CV90+CW90-CX90</f>
        <v>46.120000000000005</v>
      </c>
      <c r="CZ90" s="438"/>
      <c r="DA90" s="438">
        <v>46.12</v>
      </c>
      <c r="DB90" s="406">
        <f>CY90+CZ90-DA90</f>
        <v>0</v>
      </c>
      <c r="DC90" s="438"/>
      <c r="DD90" s="438"/>
      <c r="DE90" s="406">
        <f>DB90+DC90-DD90</f>
        <v>0</v>
      </c>
      <c r="DF90" s="407"/>
      <c r="DG90" s="407"/>
      <c r="DH90" s="406">
        <f>DE90+DF90-DG90</f>
        <v>0</v>
      </c>
      <c r="DI90" s="407">
        <v>179.4</v>
      </c>
      <c r="DJ90" s="438">
        <v>19.2</v>
      </c>
      <c r="DK90" s="406">
        <f>DH90+DI90-DJ90</f>
        <v>160.20000000000002</v>
      </c>
      <c r="DL90" s="407"/>
      <c r="DM90" s="407">
        <v>26.6</v>
      </c>
      <c r="DN90" s="406">
        <f>+DK90+DL90-DM90</f>
        <v>133.60000000000002</v>
      </c>
      <c r="DO90" s="407"/>
      <c r="DP90" s="407">
        <v>13.6</v>
      </c>
      <c r="DQ90" s="406">
        <f>+DN90+DO90-DP90</f>
        <v>120.00000000000003</v>
      </c>
      <c r="DR90" s="407"/>
      <c r="DS90" s="407">
        <v>17.239999999999998</v>
      </c>
      <c r="DT90" s="406">
        <f>DQ90+DR90-DS90</f>
        <v>102.76000000000003</v>
      </c>
      <c r="DU90" s="407"/>
      <c r="DV90" s="407">
        <v>5.76</v>
      </c>
      <c r="DW90" s="406">
        <f>DT90+DU90-DV90</f>
        <v>97.000000000000028</v>
      </c>
      <c r="DX90" s="407"/>
      <c r="DY90" s="438"/>
      <c r="DZ90" s="406">
        <f>DW90+DX90-DY90</f>
        <v>97.000000000000028</v>
      </c>
      <c r="EA90" s="438"/>
      <c r="EB90" s="438">
        <v>23.3</v>
      </c>
      <c r="EC90" s="406">
        <f>DZ90+EA90-EB90</f>
        <v>73.700000000000031</v>
      </c>
      <c r="ED90" s="438"/>
      <c r="EE90" s="438">
        <v>11.5</v>
      </c>
      <c r="EF90" s="406">
        <f>EC90+ED90-EE90</f>
        <v>62.200000000000031</v>
      </c>
      <c r="EG90" s="438"/>
      <c r="EH90" s="438">
        <v>19.600000000000001</v>
      </c>
      <c r="EI90" s="406">
        <f>+EF90+EG90-EH90</f>
        <v>42.60000000000003</v>
      </c>
      <c r="EJ90" s="438"/>
      <c r="EK90" s="438"/>
      <c r="EL90" s="406">
        <f>EI90+EJ90-EK90</f>
        <v>42.60000000000003</v>
      </c>
      <c r="EM90" s="438"/>
      <c r="EN90" s="438">
        <v>17</v>
      </c>
      <c r="EO90" s="406">
        <f>+EL90+EM90-EN90</f>
        <v>25.60000000000003</v>
      </c>
      <c r="EP90" s="438"/>
      <c r="EQ90" s="438">
        <v>6.12</v>
      </c>
      <c r="ER90" s="406">
        <f>EO90+EP90-EQ90</f>
        <v>19.480000000000029</v>
      </c>
      <c r="ES90" s="438"/>
      <c r="ET90" s="438">
        <v>19.48</v>
      </c>
      <c r="EU90" s="406">
        <v>0</v>
      </c>
      <c r="EV90" s="438"/>
      <c r="EW90" s="438"/>
      <c r="EX90" s="406">
        <f>+EU90+EV90-EW90</f>
        <v>0</v>
      </c>
      <c r="EY90" s="438"/>
      <c r="EZ90" s="438"/>
      <c r="FA90" s="406">
        <f>EX90+EY90-EZ90</f>
        <v>0</v>
      </c>
      <c r="FB90" s="438"/>
      <c r="FC90" s="438"/>
      <c r="FD90" s="406">
        <f>+FA90+FB90-FC90</f>
        <v>0</v>
      </c>
      <c r="FE90" s="438"/>
      <c r="FF90" s="438"/>
      <c r="FG90" s="406">
        <f>+FD90+FE90-FF90</f>
        <v>0</v>
      </c>
      <c r="FH90" s="438">
        <v>195.2</v>
      </c>
      <c r="FI90" s="438">
        <v>30.4</v>
      </c>
      <c r="FJ90" s="406">
        <f>+FG90+FH90-FI90</f>
        <v>164.79999999999998</v>
      </c>
      <c r="FK90" s="438"/>
      <c r="FL90" s="438"/>
      <c r="FM90" s="406">
        <f>+FJ90+FK90-FL90</f>
        <v>164.79999999999998</v>
      </c>
      <c r="FN90" s="438"/>
      <c r="FO90" s="438">
        <v>17.5</v>
      </c>
      <c r="FP90" s="406">
        <f>FM90+FN90-FO90</f>
        <v>147.29999999999998</v>
      </c>
      <c r="FQ90" s="438"/>
      <c r="FR90" s="438">
        <v>31.7</v>
      </c>
      <c r="FS90" s="406">
        <f>+FP90+FQ90-FR90</f>
        <v>115.59999999999998</v>
      </c>
      <c r="FT90" s="438"/>
      <c r="FU90" s="438">
        <v>56.55</v>
      </c>
      <c r="FV90" s="406">
        <f>+FS90+FT90-FU90</f>
        <v>59.049999999999983</v>
      </c>
      <c r="FW90" s="438"/>
      <c r="FX90" s="438">
        <v>53.05</v>
      </c>
      <c r="FY90" s="406">
        <f>+FV90+FW90-FX90</f>
        <v>5.9999999999999858</v>
      </c>
      <c r="FZ90" s="438"/>
      <c r="GA90" s="438">
        <v>6</v>
      </c>
      <c r="GB90" s="406">
        <f>FY90+FZ90-GA90</f>
        <v>-1.4210854715202004E-14</v>
      </c>
      <c r="GC90" s="438">
        <v>193.8</v>
      </c>
      <c r="GD90" s="438">
        <v>25.55</v>
      </c>
      <c r="GE90" s="406">
        <f>GB90+GC90-GD90</f>
        <v>168.25</v>
      </c>
      <c r="GF90" s="438"/>
      <c r="GG90" s="438">
        <v>55</v>
      </c>
      <c r="GH90" s="406">
        <f>GE90+GF90-GG90</f>
        <v>113.25</v>
      </c>
      <c r="GI90" s="438"/>
      <c r="GJ90" s="438">
        <v>38.96</v>
      </c>
      <c r="GK90" s="406">
        <f>+GH90+GI90-GJ90</f>
        <v>74.289999999999992</v>
      </c>
      <c r="GL90" s="438"/>
      <c r="GM90" s="438">
        <v>74.290000000000006</v>
      </c>
      <c r="GN90" s="406">
        <f>GK90+GL90-GM90</f>
        <v>0</v>
      </c>
      <c r="GO90" s="438"/>
      <c r="GP90" s="438"/>
      <c r="GQ90" s="406">
        <f>GN90+GO90-GP90</f>
        <v>0</v>
      </c>
      <c r="GR90" s="438">
        <v>189.2</v>
      </c>
      <c r="GS90" s="438"/>
      <c r="GT90" s="406">
        <f>GQ90+GR90-GS90</f>
        <v>189.2</v>
      </c>
      <c r="GU90" s="438"/>
      <c r="GV90" s="438">
        <v>23.55</v>
      </c>
      <c r="GW90" s="406">
        <f>GT90+GU90-GV90</f>
        <v>165.64999999999998</v>
      </c>
      <c r="GX90" s="438"/>
      <c r="GY90" s="438">
        <v>7.25</v>
      </c>
      <c r="GZ90" s="406">
        <f>+GW90+GX90-GY90</f>
        <v>158.39999999999998</v>
      </c>
      <c r="HA90" s="438"/>
      <c r="HB90" s="438">
        <v>19.16</v>
      </c>
      <c r="HC90" s="406">
        <f>GZ90+HA90-HB90</f>
        <v>139.23999999999998</v>
      </c>
      <c r="HD90" s="438"/>
      <c r="HE90" s="438">
        <v>10.8</v>
      </c>
      <c r="HF90" s="406">
        <f>HC90+HD90-HE90</f>
        <v>128.43999999999997</v>
      </c>
      <c r="HG90" s="438"/>
      <c r="HH90" s="438">
        <v>10.6</v>
      </c>
      <c r="HI90" s="406">
        <f>HF90+HG90-HH90</f>
        <v>117.83999999999997</v>
      </c>
      <c r="HJ90" s="438"/>
      <c r="HK90" s="438"/>
      <c r="HL90" s="406">
        <f>HI90+HJ90-HK90</f>
        <v>117.83999999999997</v>
      </c>
      <c r="HM90" s="438"/>
      <c r="HN90" s="438">
        <v>26.06</v>
      </c>
      <c r="HO90" s="406">
        <f>HL90+HM90-HN90</f>
        <v>91.779999999999973</v>
      </c>
      <c r="HP90" s="407"/>
      <c r="HQ90" s="407">
        <v>2.2599999999999998</v>
      </c>
      <c r="HR90" s="406">
        <f>+HO90+HP90-HQ90</f>
        <v>89.519999999999968</v>
      </c>
      <c r="HS90" s="438"/>
      <c r="HT90" s="438">
        <v>10</v>
      </c>
      <c r="HU90" s="406">
        <f>+HR90+HS90-HT90</f>
        <v>79.519999999999968</v>
      </c>
      <c r="HV90" s="438"/>
      <c r="HW90" s="438">
        <v>14.58</v>
      </c>
      <c r="HX90" s="406">
        <f>+HU90+HV90-HW90</f>
        <v>64.939999999999969</v>
      </c>
      <c r="HY90" s="438"/>
      <c r="HZ90" s="438">
        <v>9.5</v>
      </c>
      <c r="IA90" s="406">
        <f>+HX90+HY90-HZ90</f>
        <v>55.439999999999969</v>
      </c>
      <c r="IB90" s="438"/>
      <c r="IC90" s="438">
        <v>22.06</v>
      </c>
      <c r="ID90" s="406">
        <f>+IA90+IB90-IC90</f>
        <v>33.379999999999967</v>
      </c>
      <c r="IE90" s="438"/>
      <c r="IF90" s="438"/>
      <c r="IG90" s="406">
        <f>ID90+IE90-IF90</f>
        <v>33.379999999999967</v>
      </c>
      <c r="IH90" s="438"/>
      <c r="II90" s="438"/>
      <c r="IJ90" s="406">
        <f>IG90+IH90-II90</f>
        <v>33.379999999999967</v>
      </c>
      <c r="IK90" s="438"/>
      <c r="IL90" s="438">
        <v>33.380000000000003</v>
      </c>
      <c r="IM90" s="406">
        <f>IJ90+IK90-IL90</f>
        <v>0</v>
      </c>
      <c r="IN90" s="438"/>
      <c r="IO90" s="438"/>
      <c r="IP90" s="406">
        <f t="shared" si="448"/>
        <v>0</v>
      </c>
      <c r="IQ90" s="438"/>
      <c r="IR90" s="438"/>
      <c r="IS90" s="406">
        <f t="shared" si="449"/>
        <v>0</v>
      </c>
      <c r="IT90" s="438"/>
      <c r="IU90" s="438"/>
      <c r="IV90" s="406">
        <f t="shared" si="450"/>
        <v>0</v>
      </c>
      <c r="IW90" s="438"/>
      <c r="IX90" s="438"/>
      <c r="IY90" s="406">
        <f t="shared" si="451"/>
        <v>0</v>
      </c>
      <c r="IZ90" s="438"/>
      <c r="JA90" s="438"/>
      <c r="JB90" s="406">
        <f t="shared" si="452"/>
        <v>0</v>
      </c>
      <c r="JC90" s="438"/>
      <c r="JD90" s="438"/>
      <c r="JE90" s="406">
        <f t="shared" si="453"/>
        <v>0</v>
      </c>
      <c r="JF90" s="438"/>
      <c r="JG90" s="438"/>
      <c r="JH90" s="406">
        <f t="shared" si="441"/>
        <v>0</v>
      </c>
      <c r="JI90" s="438"/>
      <c r="JJ90" s="438"/>
      <c r="JK90" s="406">
        <f t="shared" si="442"/>
        <v>0</v>
      </c>
      <c r="JL90" s="438"/>
      <c r="JM90" s="438"/>
      <c r="JN90" s="406">
        <f t="shared" si="443"/>
        <v>0</v>
      </c>
      <c r="JO90" s="438"/>
      <c r="JP90" s="438"/>
      <c r="JQ90" s="406">
        <f t="shared" si="444"/>
        <v>0</v>
      </c>
      <c r="JR90" s="438"/>
      <c r="JS90" s="438"/>
      <c r="JT90" s="406">
        <f t="shared" si="445"/>
        <v>0</v>
      </c>
      <c r="JU90" s="438"/>
      <c r="JV90" s="438"/>
      <c r="JW90" s="406">
        <f t="shared" si="364"/>
        <v>0</v>
      </c>
      <c r="JX90" s="438"/>
      <c r="JY90" s="438"/>
      <c r="JZ90" s="406">
        <f t="shared" si="365"/>
        <v>0</v>
      </c>
      <c r="KA90" s="438"/>
      <c r="KB90" s="438"/>
      <c r="KC90" s="406">
        <f t="shared" si="366"/>
        <v>0</v>
      </c>
      <c r="KD90" s="438"/>
      <c r="KE90" s="438"/>
      <c r="KF90" s="406">
        <f t="shared" si="367"/>
        <v>0</v>
      </c>
      <c r="KG90" s="438"/>
      <c r="KH90" s="438"/>
      <c r="KI90" s="406">
        <f t="shared" si="368"/>
        <v>0</v>
      </c>
      <c r="KJ90" s="438"/>
      <c r="KK90" s="438"/>
      <c r="KL90" s="406">
        <f t="shared" si="369"/>
        <v>0</v>
      </c>
      <c r="KM90" s="438"/>
      <c r="KN90" s="438"/>
      <c r="KO90" s="406">
        <f t="shared" si="370"/>
        <v>0</v>
      </c>
      <c r="KP90" s="438"/>
      <c r="KQ90" s="438"/>
      <c r="KR90" s="406">
        <f t="shared" si="371"/>
        <v>0</v>
      </c>
      <c r="KS90" s="438"/>
      <c r="KT90" s="438"/>
      <c r="KU90" s="406">
        <f t="shared" si="372"/>
        <v>0</v>
      </c>
      <c r="KV90" s="438"/>
      <c r="KW90" s="438"/>
      <c r="KX90" s="408">
        <f t="shared" si="373"/>
        <v>0</v>
      </c>
      <c r="KY90" s="439"/>
      <c r="KZ90" s="439"/>
      <c r="LA90" s="408">
        <f t="shared" si="374"/>
        <v>0</v>
      </c>
      <c r="LB90" s="439"/>
      <c r="LC90" s="439"/>
      <c r="LD90" s="408">
        <f t="shared" si="375"/>
        <v>0</v>
      </c>
      <c r="LE90" s="439"/>
      <c r="LF90" s="439"/>
      <c r="LG90" s="408">
        <f t="shared" si="376"/>
        <v>0</v>
      </c>
      <c r="LH90" s="439"/>
      <c r="LI90" s="439"/>
      <c r="LJ90" s="408">
        <f t="shared" si="399"/>
        <v>0</v>
      </c>
      <c r="LK90" s="439"/>
      <c r="LL90" s="439"/>
      <c r="LM90" s="408">
        <f t="shared" si="400"/>
        <v>0</v>
      </c>
      <c r="LN90" s="439"/>
      <c r="LO90" s="439"/>
      <c r="LP90" s="408">
        <f t="shared" si="401"/>
        <v>0</v>
      </c>
      <c r="LQ90" s="439"/>
      <c r="LR90" s="439"/>
      <c r="LS90" s="408">
        <f t="shared" si="402"/>
        <v>0</v>
      </c>
      <c r="LT90" s="439"/>
      <c r="LU90" s="439"/>
      <c r="LV90" s="408">
        <f t="shared" si="403"/>
        <v>0</v>
      </c>
      <c r="LW90" s="439"/>
      <c r="LX90" s="439"/>
      <c r="LY90" s="408">
        <f t="shared" si="404"/>
        <v>0</v>
      </c>
      <c r="LZ90" s="439"/>
      <c r="MA90" s="439"/>
      <c r="MB90" s="408">
        <f t="shared" si="405"/>
        <v>0</v>
      </c>
      <c r="MC90" s="439"/>
      <c r="MD90" s="439"/>
      <c r="ME90" s="408">
        <f t="shared" si="406"/>
        <v>0</v>
      </c>
      <c r="MF90" s="439"/>
      <c r="MG90" s="439"/>
      <c r="MH90" s="408">
        <f t="shared" si="446"/>
        <v>0</v>
      </c>
      <c r="MI90" s="439"/>
      <c r="MJ90" s="439"/>
      <c r="MK90" s="408">
        <f t="shared" si="407"/>
        <v>0</v>
      </c>
      <c r="ML90" s="439"/>
      <c r="MM90" s="439"/>
      <c r="MN90" s="408">
        <f t="shared" si="408"/>
        <v>0</v>
      </c>
      <c r="MO90" s="439"/>
      <c r="MP90" s="439"/>
      <c r="MQ90" s="408">
        <f t="shared" si="409"/>
        <v>0</v>
      </c>
      <c r="MR90" s="439"/>
      <c r="MS90" s="439"/>
      <c r="MT90" s="408">
        <f t="shared" si="410"/>
        <v>0</v>
      </c>
      <c r="MU90" s="439"/>
      <c r="MV90" s="439"/>
      <c r="MW90" s="408">
        <f t="shared" si="411"/>
        <v>0</v>
      </c>
      <c r="MX90" s="439"/>
      <c r="MY90" s="439"/>
      <c r="MZ90" s="408">
        <f t="shared" si="412"/>
        <v>0</v>
      </c>
      <c r="NA90" s="439"/>
      <c r="NB90" s="439"/>
      <c r="NC90" s="408">
        <f t="shared" si="413"/>
        <v>0</v>
      </c>
      <c r="ND90" s="439"/>
      <c r="NE90" s="439"/>
      <c r="NF90" s="408">
        <f t="shared" si="414"/>
        <v>0</v>
      </c>
      <c r="NG90" s="439"/>
      <c r="NH90" s="439"/>
      <c r="NI90" s="408">
        <f t="shared" si="415"/>
        <v>0</v>
      </c>
      <c r="NJ90" s="439"/>
      <c r="NK90" s="439"/>
      <c r="NL90" s="410">
        <f t="shared" si="447"/>
        <v>0</v>
      </c>
      <c r="NM90" s="439"/>
      <c r="NN90" s="439"/>
      <c r="NO90" s="408">
        <f t="shared" si="416"/>
        <v>0</v>
      </c>
      <c r="NP90" s="439"/>
      <c r="NQ90" s="439"/>
      <c r="NR90" s="408">
        <f t="shared" si="417"/>
        <v>0</v>
      </c>
      <c r="NS90" s="439"/>
      <c r="NT90" s="439"/>
      <c r="NU90" s="408">
        <f t="shared" si="418"/>
        <v>0</v>
      </c>
      <c r="NV90" s="439"/>
      <c r="NW90" s="439"/>
      <c r="NX90" s="408">
        <f t="shared" si="419"/>
        <v>0</v>
      </c>
      <c r="NY90" s="439"/>
      <c r="NZ90" s="439"/>
      <c r="OA90" s="408">
        <f t="shared" si="420"/>
        <v>0</v>
      </c>
      <c r="OB90" s="439"/>
      <c r="OC90" s="439"/>
      <c r="OD90" s="408">
        <f t="shared" si="421"/>
        <v>0</v>
      </c>
      <c r="OE90" s="439"/>
      <c r="OF90" s="439"/>
      <c r="OG90" s="408">
        <f t="shared" si="422"/>
        <v>0</v>
      </c>
      <c r="OH90" s="439"/>
      <c r="OI90" s="439"/>
      <c r="OJ90" s="408">
        <f t="shared" si="423"/>
        <v>0</v>
      </c>
      <c r="OK90" s="439"/>
      <c r="OL90" s="439"/>
      <c r="OM90" s="408">
        <f t="shared" si="424"/>
        <v>0</v>
      </c>
      <c r="ON90" s="439"/>
      <c r="OO90" s="439"/>
      <c r="OP90" s="408">
        <f t="shared" si="425"/>
        <v>0</v>
      </c>
      <c r="OQ90" s="439"/>
      <c r="OR90" s="439"/>
      <c r="OS90" s="408">
        <f t="shared" si="426"/>
        <v>0</v>
      </c>
      <c r="OT90" s="439"/>
      <c r="OU90" s="439"/>
      <c r="OV90" s="408">
        <f t="shared" si="397"/>
        <v>0</v>
      </c>
      <c r="OW90" s="439"/>
      <c r="OX90" s="439"/>
      <c r="OY90" s="408">
        <f t="shared" si="398"/>
        <v>0</v>
      </c>
      <c r="OZ90" s="439"/>
      <c r="PA90" s="439"/>
      <c r="PB90" s="408">
        <f t="shared" si="389"/>
        <v>0</v>
      </c>
      <c r="PC90" s="439"/>
      <c r="PD90" s="439"/>
      <c r="PE90" s="408">
        <f t="shared" si="390"/>
        <v>0</v>
      </c>
      <c r="PF90" s="439"/>
      <c r="PG90" s="439"/>
      <c r="PH90" s="408">
        <f t="shared" si="391"/>
        <v>0</v>
      </c>
      <c r="PI90" s="439"/>
      <c r="PJ90" s="439"/>
      <c r="PK90" s="408">
        <f t="shared" si="392"/>
        <v>0</v>
      </c>
      <c r="PL90" s="439"/>
      <c r="PM90" s="439"/>
      <c r="PN90" s="408">
        <f t="shared" si="393"/>
        <v>0</v>
      </c>
      <c r="PO90" s="439"/>
      <c r="PP90" s="439"/>
      <c r="PQ90" s="408">
        <f t="shared" si="394"/>
        <v>0</v>
      </c>
      <c r="PR90" s="439"/>
      <c r="PS90" s="439"/>
      <c r="PT90" s="408">
        <f t="shared" si="395"/>
        <v>0</v>
      </c>
      <c r="PU90" s="439"/>
      <c r="PV90" s="439"/>
      <c r="PW90" s="408">
        <f t="shared" si="396"/>
        <v>0</v>
      </c>
      <c r="PX90" s="439"/>
      <c r="PY90" s="439"/>
      <c r="PZ90" s="408">
        <f t="shared" si="377"/>
        <v>0</v>
      </c>
      <c r="QA90" s="439"/>
      <c r="QB90" s="439"/>
      <c r="QC90" s="408">
        <f t="shared" si="378"/>
        <v>0</v>
      </c>
      <c r="QD90" s="439"/>
      <c r="QE90" s="439"/>
      <c r="QF90" s="408">
        <f t="shared" si="379"/>
        <v>0</v>
      </c>
      <c r="QG90" s="439"/>
      <c r="QH90" s="439"/>
      <c r="QI90" s="408">
        <f t="shared" si="380"/>
        <v>0</v>
      </c>
      <c r="QJ90" s="411">
        <f t="shared" si="381"/>
        <v>494.11</v>
      </c>
      <c r="QK90" s="412">
        <f t="shared" si="382"/>
        <v>18.30037037037037</v>
      </c>
      <c r="QL90" s="402"/>
      <c r="QM90" s="411">
        <f t="shared" si="383"/>
        <v>263.49</v>
      </c>
      <c r="QN90" s="412">
        <f t="shared" si="384"/>
        <v>10.13423076923077</v>
      </c>
      <c r="QO90" s="391"/>
      <c r="QP90" s="411">
        <f t="shared" si="385"/>
        <v>0</v>
      </c>
      <c r="QQ90" s="412">
        <f t="shared" si="386"/>
        <v>0</v>
      </c>
      <c r="QR90" s="391"/>
      <c r="QS90" s="411">
        <f t="shared" si="387"/>
        <v>757.6</v>
      </c>
      <c r="QT90" s="412">
        <f t="shared" si="388"/>
        <v>9.3530864197530867</v>
      </c>
    </row>
    <row r="91" spans="1:462" hidden="1" x14ac:dyDescent="0.25">
      <c r="A91" s="435">
        <v>6</v>
      </c>
      <c r="B91" s="404" t="s">
        <v>525</v>
      </c>
      <c r="C91" s="413" t="s">
        <v>461</v>
      </c>
      <c r="D91" s="406"/>
      <c r="E91" s="407"/>
      <c r="F91" s="407"/>
      <c r="G91" s="406"/>
      <c r="H91" s="407"/>
      <c r="I91" s="407"/>
      <c r="J91" s="406"/>
      <c r="K91" s="407"/>
      <c r="L91" s="407"/>
      <c r="M91" s="406"/>
      <c r="N91" s="407"/>
      <c r="O91" s="407"/>
      <c r="P91" s="406"/>
      <c r="Q91" s="407"/>
      <c r="R91" s="407"/>
      <c r="S91" s="406"/>
      <c r="T91" s="407"/>
      <c r="U91" s="407"/>
      <c r="V91" s="406"/>
      <c r="W91" s="407"/>
      <c r="X91" s="407"/>
      <c r="Y91" s="406"/>
      <c r="Z91" s="407"/>
      <c r="AA91" s="407"/>
      <c r="AB91" s="406"/>
      <c r="AC91" s="407"/>
      <c r="AD91" s="407"/>
      <c r="AE91" s="406"/>
      <c r="AF91" s="407"/>
      <c r="AG91" s="407"/>
      <c r="AH91" s="406"/>
      <c r="AI91" s="407"/>
      <c r="AJ91" s="407"/>
      <c r="AK91" s="406"/>
      <c r="AL91" s="407"/>
      <c r="AM91" s="407"/>
      <c r="AN91" s="406"/>
      <c r="AO91" s="407"/>
      <c r="AP91" s="407"/>
      <c r="AQ91" s="406"/>
      <c r="AR91" s="407"/>
      <c r="AS91" s="407"/>
      <c r="AT91" s="406"/>
      <c r="AU91" s="407"/>
      <c r="AV91" s="407"/>
      <c r="AW91" s="406"/>
      <c r="AX91" s="407"/>
      <c r="AY91" s="407"/>
      <c r="AZ91" s="406"/>
      <c r="BA91" s="407"/>
      <c r="BB91" s="407"/>
      <c r="BC91" s="406"/>
      <c r="BD91" s="407"/>
      <c r="BE91" s="407"/>
      <c r="BF91" s="406"/>
      <c r="BG91" s="407"/>
      <c r="BH91" s="407"/>
      <c r="BI91" s="406"/>
      <c r="BJ91" s="407"/>
      <c r="BK91" s="407"/>
      <c r="BL91" s="406"/>
      <c r="BM91" s="407"/>
      <c r="BN91" s="407"/>
      <c r="BO91" s="406"/>
      <c r="BP91" s="407"/>
      <c r="BQ91" s="407"/>
      <c r="BR91" s="406"/>
      <c r="BS91" s="407"/>
      <c r="BT91" s="407"/>
      <c r="BU91" s="406"/>
      <c r="BV91" s="407"/>
      <c r="BW91" s="407"/>
      <c r="BX91" s="406"/>
      <c r="BY91" s="383"/>
      <c r="BZ91" s="383"/>
      <c r="CA91" s="406"/>
      <c r="CB91" s="383"/>
      <c r="CC91" s="383"/>
      <c r="CD91" s="406"/>
      <c r="CE91" s="383"/>
      <c r="CF91" s="383"/>
      <c r="CG91" s="406"/>
      <c r="CH91" s="383"/>
      <c r="CI91" s="383"/>
      <c r="CJ91" s="406"/>
      <c r="CK91" s="383"/>
      <c r="CL91" s="383"/>
      <c r="CM91" s="406"/>
      <c r="CN91" s="383"/>
      <c r="CO91" s="383"/>
      <c r="CP91" s="406"/>
      <c r="CQ91" s="383"/>
      <c r="CR91" s="383"/>
      <c r="CS91" s="406"/>
      <c r="CT91" s="383"/>
      <c r="CU91" s="383"/>
      <c r="CV91" s="406"/>
      <c r="CW91" s="383"/>
      <c r="CX91" s="383"/>
      <c r="CY91" s="406"/>
      <c r="CZ91" s="383"/>
      <c r="DA91" s="383"/>
      <c r="DB91" s="406"/>
      <c r="DC91" s="383"/>
      <c r="DD91" s="383"/>
      <c r="DE91" s="406"/>
      <c r="DF91" s="407"/>
      <c r="DG91" s="407"/>
      <c r="DH91" s="406"/>
      <c r="DI91" s="407"/>
      <c r="DJ91" s="383"/>
      <c r="DK91" s="406"/>
      <c r="DL91" s="407"/>
      <c r="DM91" s="407"/>
      <c r="DN91" s="406"/>
      <c r="DO91" s="407"/>
      <c r="DP91" s="407"/>
      <c r="DQ91" s="406"/>
      <c r="DR91" s="407"/>
      <c r="DS91" s="407"/>
      <c r="DT91" s="406"/>
      <c r="DU91" s="407"/>
      <c r="DV91" s="407"/>
      <c r="DW91" s="406"/>
      <c r="DX91" s="407"/>
      <c r="DY91" s="383"/>
      <c r="DZ91" s="406"/>
      <c r="EA91" s="383"/>
      <c r="EB91" s="383"/>
      <c r="EC91" s="406"/>
      <c r="ED91" s="383"/>
      <c r="EE91" s="383"/>
      <c r="EF91" s="406"/>
      <c r="EG91" s="383"/>
      <c r="EH91" s="383"/>
      <c r="EI91" s="406"/>
      <c r="EJ91" s="383"/>
      <c r="EK91" s="383"/>
      <c r="EL91" s="406"/>
      <c r="EM91" s="383"/>
      <c r="EN91" s="383"/>
      <c r="EO91" s="406"/>
      <c r="EP91" s="383"/>
      <c r="EQ91" s="383"/>
      <c r="ER91" s="406"/>
      <c r="ES91" s="383"/>
      <c r="ET91" s="383"/>
      <c r="EU91" s="406"/>
      <c r="EV91" s="383"/>
      <c r="EW91" s="383"/>
      <c r="EX91" s="406"/>
      <c r="EY91" s="383"/>
      <c r="EZ91" s="383"/>
      <c r="FA91" s="406"/>
      <c r="FB91" s="383"/>
      <c r="FC91" s="383"/>
      <c r="FD91" s="406"/>
      <c r="FE91" s="383"/>
      <c r="FF91" s="383"/>
      <c r="FG91" s="406"/>
      <c r="FH91" s="383"/>
      <c r="FI91" s="383"/>
      <c r="FJ91" s="406"/>
      <c r="FK91" s="383"/>
      <c r="FL91" s="383"/>
      <c r="FM91" s="406"/>
      <c r="FN91" s="383"/>
      <c r="FO91" s="383"/>
      <c r="FP91" s="406"/>
      <c r="FQ91" s="383"/>
      <c r="FR91" s="383"/>
      <c r="FS91" s="406"/>
      <c r="FT91" s="383"/>
      <c r="FU91" s="383"/>
      <c r="FV91" s="406"/>
      <c r="FW91" s="383"/>
      <c r="FX91" s="383"/>
      <c r="FY91" s="406"/>
      <c r="FZ91" s="383"/>
      <c r="GA91" s="383"/>
      <c r="GB91" s="406"/>
      <c r="GC91" s="383"/>
      <c r="GD91" s="383"/>
      <c r="GE91" s="406"/>
      <c r="GF91" s="383"/>
      <c r="GG91" s="383"/>
      <c r="GH91" s="406"/>
      <c r="GI91" s="383"/>
      <c r="GJ91" s="383"/>
      <c r="GK91" s="406"/>
      <c r="GL91" s="383"/>
      <c r="GM91" s="383"/>
      <c r="GN91" s="406"/>
      <c r="GO91" s="383"/>
      <c r="GP91" s="383"/>
      <c r="GQ91" s="406"/>
      <c r="GR91" s="383"/>
      <c r="GS91" s="383"/>
      <c r="GT91" s="406"/>
      <c r="GU91" s="383"/>
      <c r="GV91" s="383"/>
      <c r="GW91" s="406"/>
      <c r="GX91" s="383"/>
      <c r="GY91" s="383"/>
      <c r="GZ91" s="406"/>
      <c r="HA91" s="383"/>
      <c r="HB91" s="383"/>
      <c r="HC91" s="406"/>
      <c r="HD91" s="383"/>
      <c r="HE91" s="383"/>
      <c r="HF91" s="406"/>
      <c r="HG91" s="383"/>
      <c r="HH91" s="383"/>
      <c r="HI91" s="406"/>
      <c r="HJ91" s="383"/>
      <c r="HK91" s="383"/>
      <c r="HL91" s="406"/>
      <c r="HM91" s="383"/>
      <c r="HN91" s="383"/>
      <c r="HO91" s="406"/>
      <c r="HP91" s="407"/>
      <c r="HQ91" s="407"/>
      <c r="HR91" s="406"/>
      <c r="HS91" s="383"/>
      <c r="HT91" s="383"/>
      <c r="HU91" s="406"/>
      <c r="HV91" s="383"/>
      <c r="HW91" s="383"/>
      <c r="HX91" s="406"/>
      <c r="HY91" s="383"/>
      <c r="HZ91" s="383"/>
      <c r="IA91" s="406"/>
      <c r="IB91" s="383"/>
      <c r="IC91" s="383"/>
      <c r="ID91" s="406"/>
      <c r="IE91" s="383"/>
      <c r="IF91" s="383"/>
      <c r="IG91" s="406"/>
      <c r="IH91" s="383"/>
      <c r="II91" s="383"/>
      <c r="IJ91" s="406"/>
      <c r="IK91" s="383"/>
      <c r="IL91" s="383"/>
      <c r="IM91" s="406"/>
      <c r="IN91" s="383"/>
      <c r="IO91" s="383"/>
      <c r="IP91" s="406">
        <f t="shared" si="448"/>
        <v>0</v>
      </c>
      <c r="IQ91" s="414">
        <v>79.599999999999994</v>
      </c>
      <c r="IR91" s="414"/>
      <c r="IS91" s="406">
        <f t="shared" si="449"/>
        <v>79.599999999999994</v>
      </c>
      <c r="IT91" s="414"/>
      <c r="IU91" s="414">
        <v>24.6</v>
      </c>
      <c r="IV91" s="406">
        <f t="shared" si="450"/>
        <v>54.999999999999993</v>
      </c>
      <c r="IW91" s="414"/>
      <c r="IX91" s="414">
        <v>4.3</v>
      </c>
      <c r="IY91" s="406">
        <f t="shared" si="451"/>
        <v>50.699999999999996</v>
      </c>
      <c r="IZ91" s="414"/>
      <c r="JA91" s="414">
        <v>7.24</v>
      </c>
      <c r="JB91" s="406">
        <f t="shared" si="452"/>
        <v>43.459999999999994</v>
      </c>
      <c r="JC91" s="414"/>
      <c r="JD91" s="414"/>
      <c r="JE91" s="406">
        <f t="shared" si="453"/>
        <v>43.459999999999994</v>
      </c>
      <c r="JF91" s="414"/>
      <c r="JG91" s="414">
        <v>2.2000000000000002</v>
      </c>
      <c r="JH91" s="406">
        <f t="shared" si="441"/>
        <v>41.259999999999991</v>
      </c>
      <c r="JI91" s="414"/>
      <c r="JJ91" s="414"/>
      <c r="JK91" s="406">
        <f t="shared" si="442"/>
        <v>41.259999999999991</v>
      </c>
      <c r="JL91" s="414"/>
      <c r="JM91" s="414"/>
      <c r="JN91" s="406">
        <f t="shared" si="443"/>
        <v>41.259999999999991</v>
      </c>
      <c r="JO91" s="414"/>
      <c r="JP91" s="414"/>
      <c r="JQ91" s="406">
        <f t="shared" si="444"/>
        <v>41.259999999999991</v>
      </c>
      <c r="JR91" s="414"/>
      <c r="JS91" s="414"/>
      <c r="JT91" s="406">
        <f t="shared" si="445"/>
        <v>41.259999999999991</v>
      </c>
      <c r="JU91" s="414"/>
      <c r="JV91" s="414"/>
      <c r="JW91" s="406">
        <f t="shared" si="364"/>
        <v>41.259999999999991</v>
      </c>
      <c r="JX91" s="414"/>
      <c r="JY91" s="414"/>
      <c r="JZ91" s="406">
        <f t="shared" si="365"/>
        <v>41.259999999999991</v>
      </c>
      <c r="KA91" s="414"/>
      <c r="KB91" s="414">
        <v>7</v>
      </c>
      <c r="KC91" s="406">
        <f t="shared" si="366"/>
        <v>34.259999999999991</v>
      </c>
      <c r="KD91" s="414"/>
      <c r="KE91" s="414">
        <v>4.5</v>
      </c>
      <c r="KF91" s="406">
        <f t="shared" si="367"/>
        <v>29.759999999999991</v>
      </c>
      <c r="KG91" s="414"/>
      <c r="KH91" s="414"/>
      <c r="KI91" s="406">
        <f t="shared" si="368"/>
        <v>29.759999999999991</v>
      </c>
      <c r="KJ91" s="414"/>
      <c r="KK91" s="414">
        <v>5</v>
      </c>
      <c r="KL91" s="406">
        <f t="shared" si="369"/>
        <v>24.759999999999991</v>
      </c>
      <c r="KM91" s="414"/>
      <c r="KN91" s="414"/>
      <c r="KO91" s="406">
        <f t="shared" si="370"/>
        <v>24.759999999999991</v>
      </c>
      <c r="KP91" s="414"/>
      <c r="KQ91" s="414"/>
      <c r="KR91" s="406">
        <f t="shared" si="371"/>
        <v>24.759999999999991</v>
      </c>
      <c r="KS91" s="414"/>
      <c r="KT91" s="414"/>
      <c r="KU91" s="406">
        <f t="shared" si="372"/>
        <v>24.759999999999991</v>
      </c>
      <c r="KV91" s="414"/>
      <c r="KW91" s="414"/>
      <c r="KX91" s="408">
        <f t="shared" si="373"/>
        <v>24.759999999999991</v>
      </c>
      <c r="KY91" s="137"/>
      <c r="KZ91" s="137"/>
      <c r="LA91" s="408">
        <f t="shared" si="374"/>
        <v>24.759999999999991</v>
      </c>
      <c r="LB91" s="137"/>
      <c r="LC91" s="137"/>
      <c r="LD91" s="408">
        <f t="shared" si="375"/>
        <v>24.759999999999991</v>
      </c>
      <c r="LE91" s="137"/>
      <c r="LF91" s="137"/>
      <c r="LG91" s="408">
        <f t="shared" si="376"/>
        <v>24.759999999999991</v>
      </c>
      <c r="LH91" s="137"/>
      <c r="LI91" s="137"/>
      <c r="LJ91" s="408">
        <f t="shared" si="399"/>
        <v>24.759999999999991</v>
      </c>
      <c r="LK91" s="137"/>
      <c r="LL91" s="137">
        <v>8.5</v>
      </c>
      <c r="LM91" s="408">
        <f t="shared" si="400"/>
        <v>16.259999999999991</v>
      </c>
      <c r="LN91" s="137"/>
      <c r="LO91" s="137"/>
      <c r="LP91" s="408">
        <f t="shared" si="401"/>
        <v>16.259999999999991</v>
      </c>
      <c r="LQ91" s="137"/>
      <c r="LR91" s="137"/>
      <c r="LS91" s="408">
        <f t="shared" si="402"/>
        <v>16.259999999999991</v>
      </c>
      <c r="LT91" s="137"/>
      <c r="LU91" s="137">
        <v>15</v>
      </c>
      <c r="LV91" s="408">
        <f t="shared" si="403"/>
        <v>1.2599999999999909</v>
      </c>
      <c r="LW91" s="137"/>
      <c r="LX91" s="137">
        <v>1.26</v>
      </c>
      <c r="LY91" s="408">
        <v>0</v>
      </c>
      <c r="LZ91" s="137"/>
      <c r="MA91" s="137"/>
      <c r="MB91" s="408">
        <f t="shared" si="405"/>
        <v>0</v>
      </c>
      <c r="MC91" s="137"/>
      <c r="MD91" s="137"/>
      <c r="ME91" s="408">
        <f t="shared" si="406"/>
        <v>0</v>
      </c>
      <c r="MF91" s="137"/>
      <c r="MG91" s="137"/>
      <c r="MH91" s="408">
        <f t="shared" si="446"/>
        <v>0</v>
      </c>
      <c r="MI91" s="137"/>
      <c r="MJ91" s="137"/>
      <c r="MK91" s="408">
        <f t="shared" si="407"/>
        <v>0</v>
      </c>
      <c r="ML91" s="137"/>
      <c r="MM91" s="137"/>
      <c r="MN91" s="408">
        <f t="shared" si="408"/>
        <v>0</v>
      </c>
      <c r="MO91" s="137"/>
      <c r="MP91" s="137"/>
      <c r="MQ91" s="408">
        <f t="shared" si="409"/>
        <v>0</v>
      </c>
      <c r="MR91" s="137"/>
      <c r="MS91" s="137"/>
      <c r="MT91" s="408">
        <f t="shared" si="410"/>
        <v>0</v>
      </c>
      <c r="MU91" s="137">
        <v>169.8</v>
      </c>
      <c r="MV91" s="137"/>
      <c r="MW91" s="408">
        <f t="shared" si="411"/>
        <v>169.8</v>
      </c>
      <c r="MX91" s="137"/>
      <c r="MY91" s="137"/>
      <c r="MZ91" s="408">
        <f t="shared" si="412"/>
        <v>169.8</v>
      </c>
      <c r="NA91" s="137"/>
      <c r="NB91" s="137"/>
      <c r="NC91" s="408">
        <f t="shared" si="413"/>
        <v>169.8</v>
      </c>
      <c r="ND91" s="137"/>
      <c r="NE91" s="137"/>
      <c r="NF91" s="408">
        <f t="shared" si="414"/>
        <v>169.8</v>
      </c>
      <c r="NG91" s="137"/>
      <c r="NH91" s="137"/>
      <c r="NI91" s="408">
        <f t="shared" si="415"/>
        <v>169.8</v>
      </c>
      <c r="NJ91" s="137"/>
      <c r="NK91" s="137"/>
      <c r="NL91" s="410">
        <f t="shared" si="447"/>
        <v>169.8</v>
      </c>
      <c r="NM91" s="137"/>
      <c r="NN91" s="137"/>
      <c r="NO91" s="408">
        <f t="shared" si="416"/>
        <v>169.8</v>
      </c>
      <c r="NP91" s="137"/>
      <c r="NQ91" s="137"/>
      <c r="NR91" s="408">
        <f t="shared" si="417"/>
        <v>169.8</v>
      </c>
      <c r="NS91" s="137"/>
      <c r="NT91" s="137"/>
      <c r="NU91" s="408">
        <f t="shared" si="418"/>
        <v>169.8</v>
      </c>
      <c r="NV91" s="137"/>
      <c r="NW91" s="137"/>
      <c r="NX91" s="408">
        <f t="shared" si="419"/>
        <v>169.8</v>
      </c>
      <c r="NY91" s="137"/>
      <c r="NZ91" s="137"/>
      <c r="OA91" s="408">
        <f t="shared" si="420"/>
        <v>169.8</v>
      </c>
      <c r="OB91" s="137"/>
      <c r="OC91" s="137"/>
      <c r="OD91" s="408">
        <f t="shared" si="421"/>
        <v>169.8</v>
      </c>
      <c r="OE91" s="137"/>
      <c r="OF91" s="137"/>
      <c r="OG91" s="408">
        <f t="shared" si="422"/>
        <v>169.8</v>
      </c>
      <c r="OH91" s="137"/>
      <c r="OI91" s="137">
        <v>6.2</v>
      </c>
      <c r="OJ91" s="408">
        <f t="shared" si="423"/>
        <v>163.60000000000002</v>
      </c>
      <c r="OK91" s="137"/>
      <c r="OL91" s="137">
        <v>12</v>
      </c>
      <c r="OM91" s="408">
        <f t="shared" si="424"/>
        <v>151.60000000000002</v>
      </c>
      <c r="ON91" s="137"/>
      <c r="OO91" s="137"/>
      <c r="OP91" s="408">
        <f t="shared" si="425"/>
        <v>151.60000000000002</v>
      </c>
      <c r="OQ91" s="137"/>
      <c r="OR91" s="137">
        <v>12</v>
      </c>
      <c r="OS91" s="408">
        <f t="shared" si="426"/>
        <v>139.60000000000002</v>
      </c>
      <c r="OT91" s="137"/>
      <c r="OU91" s="137">
        <v>10</v>
      </c>
      <c r="OV91" s="408">
        <f t="shared" si="397"/>
        <v>129.60000000000002</v>
      </c>
      <c r="OW91" s="137"/>
      <c r="OX91" s="137"/>
      <c r="OY91" s="408">
        <f t="shared" si="398"/>
        <v>129.60000000000002</v>
      </c>
      <c r="OZ91" s="137"/>
      <c r="PA91" s="137">
        <v>3</v>
      </c>
      <c r="PB91" s="408">
        <f t="shared" si="389"/>
        <v>126.60000000000002</v>
      </c>
      <c r="PC91" s="137"/>
      <c r="PD91" s="137">
        <v>15</v>
      </c>
      <c r="PE91" s="408">
        <f t="shared" si="390"/>
        <v>111.60000000000002</v>
      </c>
      <c r="PF91" s="137"/>
      <c r="PG91" s="137">
        <v>11</v>
      </c>
      <c r="PH91" s="408">
        <f t="shared" si="391"/>
        <v>100.60000000000002</v>
      </c>
      <c r="PI91" s="137"/>
      <c r="PJ91" s="137">
        <v>31</v>
      </c>
      <c r="PK91" s="408">
        <f t="shared" si="392"/>
        <v>69.600000000000023</v>
      </c>
      <c r="PL91" s="137"/>
      <c r="PM91" s="137">
        <v>10</v>
      </c>
      <c r="PN91" s="408">
        <f t="shared" si="393"/>
        <v>59.600000000000023</v>
      </c>
      <c r="PO91" s="137"/>
      <c r="PP91" s="137"/>
      <c r="PQ91" s="408">
        <f t="shared" si="394"/>
        <v>59.600000000000023</v>
      </c>
      <c r="PR91" s="137"/>
      <c r="PS91" s="137"/>
      <c r="PT91" s="408">
        <f t="shared" si="395"/>
        <v>59.600000000000023</v>
      </c>
      <c r="PU91" s="137"/>
      <c r="PV91" s="137"/>
      <c r="PW91" s="408">
        <f t="shared" si="396"/>
        <v>59.600000000000023</v>
      </c>
      <c r="PX91" s="137"/>
      <c r="PY91" s="137"/>
      <c r="PZ91" s="408">
        <f t="shared" si="377"/>
        <v>59.600000000000023</v>
      </c>
      <c r="QA91" s="137"/>
      <c r="QB91" s="137">
        <v>10</v>
      </c>
      <c r="QC91" s="408">
        <f t="shared" si="378"/>
        <v>49.600000000000023</v>
      </c>
      <c r="QD91" s="137"/>
      <c r="QE91" s="137">
        <v>12.6</v>
      </c>
      <c r="QF91" s="408">
        <f t="shared" si="379"/>
        <v>37.000000000000021</v>
      </c>
      <c r="QG91" s="137"/>
      <c r="QH91" s="137"/>
      <c r="QI91" s="408">
        <f t="shared" si="380"/>
        <v>37.000000000000021</v>
      </c>
      <c r="QJ91" s="411">
        <f t="shared" si="381"/>
        <v>0</v>
      </c>
      <c r="QK91" s="412">
        <f t="shared" si="382"/>
        <v>0</v>
      </c>
      <c r="QL91" s="402"/>
      <c r="QM91" s="411">
        <f t="shared" si="383"/>
        <v>38.340000000000003</v>
      </c>
      <c r="QN91" s="412">
        <f t="shared" si="384"/>
        <v>1.4746153846153847</v>
      </c>
      <c r="QO91" s="391"/>
      <c r="QP91" s="411">
        <f t="shared" si="385"/>
        <v>41.26</v>
      </c>
      <c r="QQ91" s="412">
        <f t="shared" si="386"/>
        <v>1.4735714285714285</v>
      </c>
      <c r="QR91" s="391"/>
      <c r="QS91" s="411">
        <f t="shared" si="387"/>
        <v>79.599999999999994</v>
      </c>
      <c r="QT91" s="412">
        <f t="shared" si="388"/>
        <v>0.98271604938271595</v>
      </c>
    </row>
    <row r="92" spans="1:462" hidden="1" x14ac:dyDescent="0.25">
      <c r="A92" s="435">
        <v>7</v>
      </c>
      <c r="B92" s="404" t="s">
        <v>526</v>
      </c>
      <c r="C92" s="441" t="s">
        <v>461</v>
      </c>
      <c r="D92" s="406"/>
      <c r="E92" s="407"/>
      <c r="F92" s="407"/>
      <c r="G92" s="406"/>
      <c r="H92" s="407"/>
      <c r="I92" s="407"/>
      <c r="J92" s="406"/>
      <c r="K92" s="407"/>
      <c r="L92" s="407"/>
      <c r="M92" s="406"/>
      <c r="N92" s="407"/>
      <c r="O92" s="407"/>
      <c r="P92" s="406"/>
      <c r="Q92" s="407"/>
      <c r="R92" s="407"/>
      <c r="S92" s="406"/>
      <c r="T92" s="407"/>
      <c r="U92" s="407"/>
      <c r="V92" s="406"/>
      <c r="W92" s="407"/>
      <c r="X92" s="407"/>
      <c r="Y92" s="406"/>
      <c r="Z92" s="407"/>
      <c r="AA92" s="407"/>
      <c r="AB92" s="406"/>
      <c r="AC92" s="407"/>
      <c r="AD92" s="407"/>
      <c r="AE92" s="406"/>
      <c r="AF92" s="407"/>
      <c r="AG92" s="407"/>
      <c r="AH92" s="406"/>
      <c r="AI92" s="407"/>
      <c r="AJ92" s="407"/>
      <c r="AK92" s="406"/>
      <c r="AL92" s="407"/>
      <c r="AM92" s="407"/>
      <c r="AN92" s="406"/>
      <c r="AO92" s="407"/>
      <c r="AP92" s="407"/>
      <c r="AQ92" s="406"/>
      <c r="AR92" s="407"/>
      <c r="AS92" s="407"/>
      <c r="AT92" s="406"/>
      <c r="AU92" s="407"/>
      <c r="AV92" s="407"/>
      <c r="AW92" s="406"/>
      <c r="AX92" s="407"/>
      <c r="AY92" s="407"/>
      <c r="AZ92" s="406"/>
      <c r="BA92" s="407"/>
      <c r="BB92" s="407"/>
      <c r="BC92" s="406"/>
      <c r="BD92" s="407"/>
      <c r="BE92" s="407"/>
      <c r="BF92" s="406"/>
      <c r="BG92" s="407"/>
      <c r="BH92" s="407"/>
      <c r="BI92" s="406"/>
      <c r="BJ92" s="407"/>
      <c r="BK92" s="407"/>
      <c r="BL92" s="406"/>
      <c r="BM92" s="407"/>
      <c r="BN92" s="407"/>
      <c r="BO92" s="406"/>
      <c r="BP92" s="407"/>
      <c r="BQ92" s="407"/>
      <c r="BR92" s="406"/>
      <c r="BS92" s="407"/>
      <c r="BT92" s="407"/>
      <c r="BU92" s="406"/>
      <c r="BV92" s="407"/>
      <c r="BW92" s="407"/>
      <c r="BX92" s="406"/>
      <c r="BY92" s="383"/>
      <c r="BZ92" s="383"/>
      <c r="CA92" s="406"/>
      <c r="CB92" s="383"/>
      <c r="CC92" s="383"/>
      <c r="CD92" s="406"/>
      <c r="CE92" s="383"/>
      <c r="CF92" s="383"/>
      <c r="CG92" s="406"/>
      <c r="CH92" s="383"/>
      <c r="CI92" s="383"/>
      <c r="CJ92" s="406"/>
      <c r="CK92" s="383"/>
      <c r="CL92" s="383"/>
      <c r="CM92" s="406"/>
      <c r="CN92" s="383"/>
      <c r="CO92" s="383"/>
      <c r="CP92" s="406"/>
      <c r="CQ92" s="383"/>
      <c r="CR92" s="383"/>
      <c r="CS92" s="406"/>
      <c r="CT92" s="383"/>
      <c r="CU92" s="383"/>
      <c r="CV92" s="406"/>
      <c r="CW92" s="383"/>
      <c r="CX92" s="383"/>
      <c r="CY92" s="406"/>
      <c r="CZ92" s="383"/>
      <c r="DA92" s="383"/>
      <c r="DB92" s="406"/>
      <c r="DC92" s="383"/>
      <c r="DD92" s="383"/>
      <c r="DE92" s="406"/>
      <c r="DF92" s="407"/>
      <c r="DG92" s="407"/>
      <c r="DH92" s="406"/>
      <c r="DI92" s="407"/>
      <c r="DJ92" s="383"/>
      <c r="DK92" s="406"/>
      <c r="DL92" s="407"/>
      <c r="DM92" s="407"/>
      <c r="DN92" s="406"/>
      <c r="DO92" s="407"/>
      <c r="DP92" s="407"/>
      <c r="DQ92" s="406"/>
      <c r="DR92" s="407"/>
      <c r="DS92" s="407"/>
      <c r="DT92" s="406"/>
      <c r="DU92" s="407"/>
      <c r="DV92" s="407"/>
      <c r="DW92" s="406"/>
      <c r="DX92" s="407"/>
      <c r="DY92" s="383"/>
      <c r="DZ92" s="406"/>
      <c r="EA92" s="383"/>
      <c r="EB92" s="383"/>
      <c r="EC92" s="406"/>
      <c r="ED92" s="383"/>
      <c r="EE92" s="383"/>
      <c r="EF92" s="406"/>
      <c r="EG92" s="383"/>
      <c r="EH92" s="383"/>
      <c r="EI92" s="406"/>
      <c r="EJ92" s="383"/>
      <c r="EK92" s="383"/>
      <c r="EL92" s="406"/>
      <c r="EM92" s="383"/>
      <c r="EN92" s="383"/>
      <c r="EO92" s="406"/>
      <c r="EP92" s="383"/>
      <c r="EQ92" s="383"/>
      <c r="ER92" s="406"/>
      <c r="ES92" s="383"/>
      <c r="ET92" s="383"/>
      <c r="EU92" s="406"/>
      <c r="EV92" s="383"/>
      <c r="EW92" s="383"/>
      <c r="EX92" s="406"/>
      <c r="EY92" s="383"/>
      <c r="EZ92" s="383"/>
      <c r="FA92" s="406"/>
      <c r="FB92" s="383"/>
      <c r="FC92" s="383"/>
      <c r="FD92" s="406"/>
      <c r="FE92" s="383"/>
      <c r="FF92" s="383"/>
      <c r="FG92" s="406"/>
      <c r="FH92" s="383"/>
      <c r="FI92" s="383"/>
      <c r="FJ92" s="406"/>
      <c r="FK92" s="383"/>
      <c r="FL92" s="383"/>
      <c r="FM92" s="406"/>
      <c r="FN92" s="383"/>
      <c r="FO92" s="383"/>
      <c r="FP92" s="406"/>
      <c r="FQ92" s="383"/>
      <c r="FR92" s="383"/>
      <c r="FS92" s="406"/>
      <c r="FT92" s="383"/>
      <c r="FU92" s="383"/>
      <c r="FV92" s="406"/>
      <c r="FW92" s="383"/>
      <c r="FX92" s="383"/>
      <c r="FY92" s="406"/>
      <c r="FZ92" s="383"/>
      <c r="GA92" s="383"/>
      <c r="GB92" s="406"/>
      <c r="GC92" s="383"/>
      <c r="GD92" s="383"/>
      <c r="GE92" s="406"/>
      <c r="GF92" s="383"/>
      <c r="GG92" s="383"/>
      <c r="GH92" s="406"/>
      <c r="GI92" s="383"/>
      <c r="GJ92" s="383"/>
      <c r="GK92" s="406"/>
      <c r="GL92" s="383"/>
      <c r="GM92" s="383"/>
      <c r="GN92" s="406"/>
      <c r="GO92" s="383"/>
      <c r="GP92" s="383"/>
      <c r="GQ92" s="406"/>
      <c r="GR92" s="383"/>
      <c r="GS92" s="383"/>
      <c r="GT92" s="406"/>
      <c r="GU92" s="383"/>
      <c r="GV92" s="383"/>
      <c r="GW92" s="406"/>
      <c r="GX92" s="383"/>
      <c r="GY92" s="383"/>
      <c r="GZ92" s="406"/>
      <c r="HA92" s="383"/>
      <c r="HB92" s="383"/>
      <c r="HC92" s="406"/>
      <c r="HD92" s="383"/>
      <c r="HE92" s="383"/>
      <c r="HF92" s="406"/>
      <c r="HG92" s="383"/>
      <c r="HH92" s="383"/>
      <c r="HI92" s="406"/>
      <c r="HJ92" s="383"/>
      <c r="HK92" s="383"/>
      <c r="HL92" s="406"/>
      <c r="HM92" s="383"/>
      <c r="HN92" s="383"/>
      <c r="HO92" s="406"/>
      <c r="HP92" s="407"/>
      <c r="HQ92" s="407"/>
      <c r="HR92" s="406"/>
      <c r="HS92" s="383"/>
      <c r="HT92" s="383"/>
      <c r="HU92" s="406"/>
      <c r="HV92" s="383"/>
      <c r="HW92" s="383"/>
      <c r="HX92" s="406"/>
      <c r="HY92" s="383"/>
      <c r="HZ92" s="383"/>
      <c r="IA92" s="406"/>
      <c r="IB92" s="383"/>
      <c r="IC92" s="383"/>
      <c r="ID92" s="406"/>
      <c r="IE92" s="383"/>
      <c r="IF92" s="383"/>
      <c r="IG92" s="406"/>
      <c r="IH92" s="383"/>
      <c r="II92" s="383"/>
      <c r="IJ92" s="406"/>
      <c r="IK92" s="383"/>
      <c r="IL92" s="383"/>
      <c r="IM92" s="406"/>
      <c r="IN92" s="383"/>
      <c r="IO92" s="383"/>
      <c r="IP92" s="406">
        <f t="shared" si="448"/>
        <v>0</v>
      </c>
      <c r="IQ92" s="442">
        <v>52</v>
      </c>
      <c r="IR92" s="442"/>
      <c r="IS92" s="406">
        <f t="shared" si="449"/>
        <v>52</v>
      </c>
      <c r="IT92" s="442"/>
      <c r="IU92" s="442">
        <v>16.3</v>
      </c>
      <c r="IV92" s="406">
        <f t="shared" si="450"/>
        <v>35.700000000000003</v>
      </c>
      <c r="IW92" s="414"/>
      <c r="IX92" s="414">
        <v>9.6999999999999993</v>
      </c>
      <c r="IY92" s="406">
        <f t="shared" si="451"/>
        <v>26.000000000000004</v>
      </c>
      <c r="IZ92" s="414"/>
      <c r="JA92" s="414">
        <v>5.4</v>
      </c>
      <c r="JB92" s="406">
        <f t="shared" si="452"/>
        <v>20.6</v>
      </c>
      <c r="JC92" s="414"/>
      <c r="JD92" s="414">
        <v>7.3</v>
      </c>
      <c r="JE92" s="406">
        <f t="shared" si="453"/>
        <v>13.3</v>
      </c>
      <c r="JF92" s="414"/>
      <c r="JG92" s="414"/>
      <c r="JH92" s="406">
        <f t="shared" si="441"/>
        <v>13.3</v>
      </c>
      <c r="JI92" s="414"/>
      <c r="JJ92" s="414">
        <v>13.3</v>
      </c>
      <c r="JK92" s="406">
        <f t="shared" si="442"/>
        <v>0</v>
      </c>
      <c r="JL92" s="414"/>
      <c r="JM92" s="414"/>
      <c r="JN92" s="406">
        <f t="shared" si="443"/>
        <v>0</v>
      </c>
      <c r="JO92" s="414"/>
      <c r="JP92" s="414"/>
      <c r="JQ92" s="406">
        <f t="shared" si="444"/>
        <v>0</v>
      </c>
      <c r="JR92" s="414"/>
      <c r="JS92" s="414"/>
      <c r="JT92" s="406">
        <f t="shared" si="445"/>
        <v>0</v>
      </c>
      <c r="JU92" s="414">
        <v>76.400000000000006</v>
      </c>
      <c r="JV92" s="414"/>
      <c r="JW92" s="406">
        <f t="shared" si="364"/>
        <v>76.400000000000006</v>
      </c>
      <c r="JX92" s="414"/>
      <c r="JY92" s="414"/>
      <c r="JZ92" s="406">
        <f t="shared" si="365"/>
        <v>76.400000000000006</v>
      </c>
      <c r="KA92" s="414"/>
      <c r="KB92" s="414">
        <v>18.8</v>
      </c>
      <c r="KC92" s="406">
        <f t="shared" si="366"/>
        <v>57.600000000000009</v>
      </c>
      <c r="KD92" s="414"/>
      <c r="KE92" s="414">
        <v>2</v>
      </c>
      <c r="KF92" s="406">
        <f t="shared" si="367"/>
        <v>55.600000000000009</v>
      </c>
      <c r="KG92" s="414"/>
      <c r="KH92" s="414"/>
      <c r="KI92" s="406">
        <f t="shared" si="368"/>
        <v>55.600000000000009</v>
      </c>
      <c r="KJ92" s="414"/>
      <c r="KK92" s="414">
        <v>15.6</v>
      </c>
      <c r="KL92" s="406">
        <f t="shared" si="369"/>
        <v>40.000000000000007</v>
      </c>
      <c r="KM92" s="414"/>
      <c r="KN92" s="414"/>
      <c r="KO92" s="406">
        <f t="shared" si="370"/>
        <v>40.000000000000007</v>
      </c>
      <c r="KP92" s="414"/>
      <c r="KQ92" s="414"/>
      <c r="KR92" s="406">
        <f t="shared" si="371"/>
        <v>40.000000000000007</v>
      </c>
      <c r="KS92" s="414"/>
      <c r="KT92" s="414">
        <v>4</v>
      </c>
      <c r="KU92" s="406">
        <f t="shared" si="372"/>
        <v>36.000000000000007</v>
      </c>
      <c r="KV92" s="414"/>
      <c r="KW92" s="414">
        <v>6</v>
      </c>
      <c r="KX92" s="408">
        <f t="shared" si="373"/>
        <v>30.000000000000007</v>
      </c>
      <c r="KY92" s="137"/>
      <c r="KZ92" s="137"/>
      <c r="LA92" s="408">
        <f t="shared" si="374"/>
        <v>30.000000000000007</v>
      </c>
      <c r="LB92" s="137"/>
      <c r="LC92" s="137"/>
      <c r="LD92" s="408">
        <f t="shared" si="375"/>
        <v>30.000000000000007</v>
      </c>
      <c r="LE92" s="137"/>
      <c r="LF92" s="137"/>
      <c r="LG92" s="408">
        <f t="shared" si="376"/>
        <v>30.000000000000007</v>
      </c>
      <c r="LH92" s="137"/>
      <c r="LI92" s="137"/>
      <c r="LJ92" s="408">
        <f t="shared" si="399"/>
        <v>30.000000000000007</v>
      </c>
      <c r="LK92" s="137"/>
      <c r="LL92" s="137"/>
      <c r="LM92" s="408">
        <f t="shared" si="400"/>
        <v>30.000000000000007</v>
      </c>
      <c r="LN92" s="137"/>
      <c r="LO92" s="137"/>
      <c r="LP92" s="408">
        <f t="shared" si="401"/>
        <v>30.000000000000007</v>
      </c>
      <c r="LQ92" s="137"/>
      <c r="LR92" s="137"/>
      <c r="LS92" s="408">
        <f t="shared" si="402"/>
        <v>30.000000000000007</v>
      </c>
      <c r="LT92" s="137"/>
      <c r="LU92" s="137">
        <v>30</v>
      </c>
      <c r="LV92" s="408">
        <f t="shared" si="403"/>
        <v>0</v>
      </c>
      <c r="LW92" s="137"/>
      <c r="LX92" s="137"/>
      <c r="LY92" s="408">
        <f t="shared" si="404"/>
        <v>0</v>
      </c>
      <c r="LZ92" s="137"/>
      <c r="MA92" s="137"/>
      <c r="MB92" s="408">
        <f t="shared" si="405"/>
        <v>0</v>
      </c>
      <c r="MC92" s="137"/>
      <c r="MD92" s="137"/>
      <c r="ME92" s="408">
        <f t="shared" si="406"/>
        <v>0</v>
      </c>
      <c r="MF92" s="137"/>
      <c r="MG92" s="137"/>
      <c r="MH92" s="408">
        <f t="shared" si="446"/>
        <v>0</v>
      </c>
      <c r="MI92" s="137"/>
      <c r="MJ92" s="137"/>
      <c r="MK92" s="408">
        <f t="shared" si="407"/>
        <v>0</v>
      </c>
      <c r="ML92" s="137"/>
      <c r="MM92" s="137"/>
      <c r="MN92" s="408">
        <f t="shared" si="408"/>
        <v>0</v>
      </c>
      <c r="MO92" s="137"/>
      <c r="MP92" s="137"/>
      <c r="MQ92" s="408">
        <f t="shared" si="409"/>
        <v>0</v>
      </c>
      <c r="MR92" s="137"/>
      <c r="MS92" s="137"/>
      <c r="MT92" s="408">
        <f t="shared" si="410"/>
        <v>0</v>
      </c>
      <c r="MU92" s="137">
        <v>109.6</v>
      </c>
      <c r="MV92" s="137">
        <v>3.75</v>
      </c>
      <c r="MW92" s="408">
        <f t="shared" si="411"/>
        <v>105.85</v>
      </c>
      <c r="MX92" s="137"/>
      <c r="MY92" s="137">
        <v>11</v>
      </c>
      <c r="MZ92" s="408">
        <f t="shared" si="412"/>
        <v>94.85</v>
      </c>
      <c r="NA92" s="137"/>
      <c r="NB92" s="137"/>
      <c r="NC92" s="408">
        <f t="shared" si="413"/>
        <v>94.85</v>
      </c>
      <c r="ND92" s="137"/>
      <c r="NE92" s="137">
        <v>6.5</v>
      </c>
      <c r="NF92" s="408">
        <f t="shared" si="414"/>
        <v>88.35</v>
      </c>
      <c r="NG92" s="137"/>
      <c r="NH92" s="137"/>
      <c r="NI92" s="408">
        <f t="shared" si="415"/>
        <v>88.35</v>
      </c>
      <c r="NJ92" s="137"/>
      <c r="NK92" s="137">
        <v>6</v>
      </c>
      <c r="NL92" s="410">
        <f t="shared" si="447"/>
        <v>82.35</v>
      </c>
      <c r="NM92" s="137"/>
      <c r="NN92" s="137">
        <v>6</v>
      </c>
      <c r="NO92" s="408">
        <f t="shared" si="416"/>
        <v>76.349999999999994</v>
      </c>
      <c r="NP92" s="137"/>
      <c r="NQ92" s="137"/>
      <c r="NR92" s="408">
        <f t="shared" si="417"/>
        <v>76.349999999999994</v>
      </c>
      <c r="NS92" s="137"/>
      <c r="NT92" s="137"/>
      <c r="NU92" s="408">
        <f t="shared" si="418"/>
        <v>76.349999999999994</v>
      </c>
      <c r="NV92" s="137"/>
      <c r="NW92" s="137">
        <v>7</v>
      </c>
      <c r="NX92" s="408">
        <f t="shared" si="419"/>
        <v>69.349999999999994</v>
      </c>
      <c r="NY92" s="137"/>
      <c r="NZ92" s="137"/>
      <c r="OA92" s="408">
        <f t="shared" si="420"/>
        <v>69.349999999999994</v>
      </c>
      <c r="OB92" s="137"/>
      <c r="OC92" s="137"/>
      <c r="OD92" s="408">
        <f t="shared" si="421"/>
        <v>69.349999999999994</v>
      </c>
      <c r="OE92" s="137"/>
      <c r="OF92" s="137"/>
      <c r="OG92" s="408">
        <f t="shared" si="422"/>
        <v>69.349999999999994</v>
      </c>
      <c r="OH92" s="137"/>
      <c r="OI92" s="137"/>
      <c r="OJ92" s="408">
        <f t="shared" si="423"/>
        <v>69.349999999999994</v>
      </c>
      <c r="OK92" s="137"/>
      <c r="OL92" s="137">
        <v>20</v>
      </c>
      <c r="OM92" s="408">
        <f t="shared" si="424"/>
        <v>49.349999999999994</v>
      </c>
      <c r="ON92" s="137"/>
      <c r="OO92" s="137"/>
      <c r="OP92" s="408">
        <f t="shared" si="425"/>
        <v>49.349999999999994</v>
      </c>
      <c r="OQ92" s="137"/>
      <c r="OR92" s="137"/>
      <c r="OS92" s="408">
        <f t="shared" si="426"/>
        <v>49.349999999999994</v>
      </c>
      <c r="OT92" s="137"/>
      <c r="OU92" s="137">
        <v>10</v>
      </c>
      <c r="OV92" s="408">
        <f t="shared" si="397"/>
        <v>39.349999999999994</v>
      </c>
      <c r="OW92" s="137"/>
      <c r="OX92" s="137">
        <v>8</v>
      </c>
      <c r="OY92" s="408">
        <f t="shared" si="398"/>
        <v>31.349999999999994</v>
      </c>
      <c r="OZ92" s="137"/>
      <c r="PA92" s="137">
        <v>3.75</v>
      </c>
      <c r="PB92" s="408">
        <f t="shared" si="389"/>
        <v>27.599999999999994</v>
      </c>
      <c r="PC92" s="137"/>
      <c r="PD92" s="137">
        <v>27.6</v>
      </c>
      <c r="PE92" s="408">
        <f t="shared" si="390"/>
        <v>0</v>
      </c>
      <c r="PF92" s="137"/>
      <c r="PG92" s="137"/>
      <c r="PH92" s="408">
        <f t="shared" si="391"/>
        <v>0</v>
      </c>
      <c r="PI92" s="137"/>
      <c r="PJ92" s="137"/>
      <c r="PK92" s="408">
        <f t="shared" si="392"/>
        <v>0</v>
      </c>
      <c r="PL92" s="137"/>
      <c r="PM92" s="137"/>
      <c r="PN92" s="408">
        <f t="shared" si="393"/>
        <v>0</v>
      </c>
      <c r="PO92" s="137"/>
      <c r="PP92" s="137"/>
      <c r="PQ92" s="408">
        <f t="shared" si="394"/>
        <v>0</v>
      </c>
      <c r="PR92" s="137"/>
      <c r="PS92" s="137"/>
      <c r="PT92" s="408">
        <f t="shared" si="395"/>
        <v>0</v>
      </c>
      <c r="PU92" s="137"/>
      <c r="PV92" s="137"/>
      <c r="PW92" s="408">
        <f t="shared" si="396"/>
        <v>0</v>
      </c>
      <c r="PX92" s="137"/>
      <c r="PY92" s="137"/>
      <c r="PZ92" s="408">
        <f t="shared" si="377"/>
        <v>0</v>
      </c>
      <c r="QA92" s="137"/>
      <c r="QB92" s="137"/>
      <c r="QC92" s="408">
        <f t="shared" si="378"/>
        <v>0</v>
      </c>
      <c r="QD92" s="137"/>
      <c r="QE92" s="137"/>
      <c r="QF92" s="408">
        <f t="shared" si="379"/>
        <v>0</v>
      </c>
      <c r="QG92" s="137"/>
      <c r="QH92" s="137"/>
      <c r="QI92" s="408">
        <f t="shared" si="380"/>
        <v>0</v>
      </c>
      <c r="QJ92" s="411">
        <f t="shared" si="381"/>
        <v>0</v>
      </c>
      <c r="QK92" s="412">
        <f t="shared" si="382"/>
        <v>0</v>
      </c>
      <c r="QL92" s="402"/>
      <c r="QM92" s="411">
        <f t="shared" si="383"/>
        <v>52</v>
      </c>
      <c r="QN92" s="412">
        <f t="shared" si="384"/>
        <v>2</v>
      </c>
      <c r="QO92" s="391"/>
      <c r="QP92" s="411">
        <f t="shared" si="385"/>
        <v>76.400000000000006</v>
      </c>
      <c r="QQ92" s="412">
        <f t="shared" si="386"/>
        <v>2.7285714285714286</v>
      </c>
      <c r="QR92" s="391"/>
      <c r="QS92" s="411">
        <f t="shared" si="387"/>
        <v>128.4</v>
      </c>
      <c r="QT92" s="412">
        <f t="shared" si="388"/>
        <v>1.5851851851851853</v>
      </c>
    </row>
    <row r="93" spans="1:462" s="385" customFormat="1" hidden="1" x14ac:dyDescent="0.25">
      <c r="A93" s="435">
        <v>8</v>
      </c>
      <c r="B93" s="425" t="s">
        <v>527</v>
      </c>
      <c r="C93" s="405" t="s">
        <v>108</v>
      </c>
      <c r="D93" s="406"/>
      <c r="E93" s="407"/>
      <c r="F93" s="407"/>
      <c r="G93" s="406"/>
      <c r="H93" s="407"/>
      <c r="I93" s="407"/>
      <c r="J93" s="406"/>
      <c r="K93" s="407"/>
      <c r="L93" s="407"/>
      <c r="M93" s="406"/>
      <c r="N93" s="407"/>
      <c r="O93" s="407"/>
      <c r="P93" s="406"/>
      <c r="Q93" s="407"/>
      <c r="R93" s="407"/>
      <c r="S93" s="406"/>
      <c r="T93" s="407"/>
      <c r="U93" s="407"/>
      <c r="V93" s="406"/>
      <c r="W93" s="407"/>
      <c r="X93" s="407"/>
      <c r="Y93" s="406"/>
      <c r="Z93" s="407"/>
      <c r="AA93" s="407"/>
      <c r="AB93" s="406"/>
      <c r="AC93" s="407"/>
      <c r="AD93" s="407"/>
      <c r="AE93" s="406">
        <f>+AB93+AC93-AD93</f>
        <v>0</v>
      </c>
      <c r="AF93" s="407"/>
      <c r="AG93" s="407"/>
      <c r="AH93" s="406">
        <f>+AE93+AF93-AG93</f>
        <v>0</v>
      </c>
      <c r="AI93" s="407">
        <v>71</v>
      </c>
      <c r="AJ93" s="407">
        <v>2.5</v>
      </c>
      <c r="AK93" s="406">
        <f>AH93+AI93-AJ93</f>
        <v>68.5</v>
      </c>
      <c r="AL93" s="407"/>
      <c r="AM93" s="407">
        <v>22.8</v>
      </c>
      <c r="AN93" s="406">
        <f>AK93+AL93-AM93</f>
        <v>45.7</v>
      </c>
      <c r="AO93" s="407"/>
      <c r="AP93" s="407"/>
      <c r="AQ93" s="406">
        <f>AN93+AO93-AP93</f>
        <v>45.7</v>
      </c>
      <c r="AR93" s="407"/>
      <c r="AS93" s="407"/>
      <c r="AT93" s="406">
        <f>AQ93+AR93-AS93</f>
        <v>45.7</v>
      </c>
      <c r="AU93" s="407"/>
      <c r="AV93" s="407"/>
      <c r="AW93" s="406">
        <f>AT93+AU93-AV93</f>
        <v>45.7</v>
      </c>
      <c r="AX93" s="407"/>
      <c r="AY93" s="407"/>
      <c r="AZ93" s="406">
        <f>AW93+AX93-AY93</f>
        <v>45.7</v>
      </c>
      <c r="BA93" s="407"/>
      <c r="BB93" s="407">
        <v>45.7</v>
      </c>
      <c r="BC93" s="406">
        <f>+AZ93+BA93-BB93</f>
        <v>0</v>
      </c>
      <c r="BD93" s="407"/>
      <c r="BE93" s="407"/>
      <c r="BF93" s="406">
        <f>BC93+BD93-BE93</f>
        <v>0</v>
      </c>
      <c r="BG93" s="407"/>
      <c r="BH93" s="407"/>
      <c r="BI93" s="406">
        <f>BF93+BG93-BH93</f>
        <v>0</v>
      </c>
      <c r="BJ93" s="407"/>
      <c r="BK93" s="407"/>
      <c r="BL93" s="406">
        <f>BI93+BJ93-BK93</f>
        <v>0</v>
      </c>
      <c r="BM93" s="407"/>
      <c r="BN93" s="407"/>
      <c r="BO93" s="406">
        <f>BL93+BM93-BN93</f>
        <v>0</v>
      </c>
      <c r="BP93" s="407"/>
      <c r="BQ93" s="407"/>
      <c r="BR93" s="406">
        <f>+BO93+BP93-BQ93</f>
        <v>0</v>
      </c>
      <c r="BS93" s="407"/>
      <c r="BT93" s="407"/>
      <c r="BU93" s="406">
        <f>BR93+BS93-BT93</f>
        <v>0</v>
      </c>
      <c r="BV93" s="407"/>
      <c r="BW93" s="407"/>
      <c r="BX93" s="406">
        <f>BU93+BV93-BW93</f>
        <v>0</v>
      </c>
      <c r="BY93" s="407"/>
      <c r="BZ93" s="407"/>
      <c r="CA93" s="406">
        <f>BX93+BY93-BZ93</f>
        <v>0</v>
      </c>
      <c r="CB93" s="407"/>
      <c r="CC93" s="407"/>
      <c r="CD93" s="406">
        <f>CA93+CB93-CC93</f>
        <v>0</v>
      </c>
      <c r="CE93" s="407"/>
      <c r="CF93" s="407"/>
      <c r="CG93" s="406">
        <f>CD93+CE93-CF93</f>
        <v>0</v>
      </c>
      <c r="CH93" s="407"/>
      <c r="CI93" s="407"/>
      <c r="CJ93" s="406">
        <f>CG93+CH93-CI93</f>
        <v>0</v>
      </c>
      <c r="CK93" s="407"/>
      <c r="CL93" s="407"/>
      <c r="CM93" s="406">
        <f>CJ93+CK93-CL93</f>
        <v>0</v>
      </c>
      <c r="CN93" s="407"/>
      <c r="CO93" s="407"/>
      <c r="CP93" s="406">
        <f>CM93+CN93-CO93</f>
        <v>0</v>
      </c>
      <c r="CQ93" s="407"/>
      <c r="CR93" s="407"/>
      <c r="CS93" s="406">
        <f>+CP93+CQ93-CR93</f>
        <v>0</v>
      </c>
      <c r="CT93" s="407"/>
      <c r="CU93" s="407"/>
      <c r="CV93" s="406">
        <f>CP93+CT93-CU93</f>
        <v>0</v>
      </c>
      <c r="CW93" s="407">
        <v>7.96</v>
      </c>
      <c r="CX93" s="407"/>
      <c r="CY93" s="406">
        <f>CV93+CW93-CX93</f>
        <v>7.96</v>
      </c>
      <c r="CZ93" s="407"/>
      <c r="DA93" s="407"/>
      <c r="DB93" s="406">
        <f>CY93+CZ93-DA93</f>
        <v>7.96</v>
      </c>
      <c r="DC93" s="407">
        <v>76.400000000000006</v>
      </c>
      <c r="DD93" s="407">
        <v>7.96</v>
      </c>
      <c r="DE93" s="406">
        <f>DB93+DC93-DD93</f>
        <v>76.400000000000006</v>
      </c>
      <c r="DF93" s="407"/>
      <c r="DG93" s="407">
        <v>6</v>
      </c>
      <c r="DH93" s="406">
        <f>DE93+DF93-DG93</f>
        <v>70.400000000000006</v>
      </c>
      <c r="DI93" s="407"/>
      <c r="DJ93" s="407"/>
      <c r="DK93" s="406">
        <f>DH93+DI93-DJ93</f>
        <v>70.400000000000006</v>
      </c>
      <c r="DL93" s="407"/>
      <c r="DM93" s="407"/>
      <c r="DN93" s="406">
        <f>+DK93+DL93-DM93</f>
        <v>70.400000000000006</v>
      </c>
      <c r="DO93" s="407"/>
      <c r="DP93" s="407"/>
      <c r="DQ93" s="406">
        <f>+DN93+DO93-DP93</f>
        <v>70.400000000000006</v>
      </c>
      <c r="DR93" s="407"/>
      <c r="DS93" s="407">
        <v>18.5</v>
      </c>
      <c r="DT93" s="406">
        <f>DQ93+DR93-DS93</f>
        <v>51.900000000000006</v>
      </c>
      <c r="DU93" s="407"/>
      <c r="DV93" s="407"/>
      <c r="DW93" s="406">
        <f>DT93+DU93-DV93</f>
        <v>51.900000000000006</v>
      </c>
      <c r="DX93" s="407"/>
      <c r="DY93" s="407"/>
      <c r="DZ93" s="406">
        <f>DW93+DX93-DY93</f>
        <v>51.900000000000006</v>
      </c>
      <c r="EA93" s="407"/>
      <c r="EB93" s="407"/>
      <c r="EC93" s="406">
        <f>DZ93+EA93-EB93</f>
        <v>51.900000000000006</v>
      </c>
      <c r="ED93" s="407"/>
      <c r="EE93" s="407"/>
      <c r="EF93" s="406">
        <f>EC93+ED93-EE93</f>
        <v>51.900000000000006</v>
      </c>
      <c r="EG93" s="407"/>
      <c r="EH93" s="407"/>
      <c r="EI93" s="406">
        <f>+EF93+EG93-EH93</f>
        <v>51.900000000000006</v>
      </c>
      <c r="EJ93" s="407"/>
      <c r="EK93" s="407"/>
      <c r="EL93" s="406">
        <f>EI93+EJ93-EK93</f>
        <v>51.900000000000006</v>
      </c>
      <c r="EM93" s="407"/>
      <c r="EN93" s="407"/>
      <c r="EO93" s="406">
        <f>+EL93+EM93-EN93</f>
        <v>51.900000000000006</v>
      </c>
      <c r="EP93" s="407"/>
      <c r="EQ93" s="407">
        <v>18.12</v>
      </c>
      <c r="ER93" s="406">
        <f>EO93+EP93-EQ93</f>
        <v>33.78</v>
      </c>
      <c r="ES93" s="407"/>
      <c r="ET93" s="407">
        <v>6</v>
      </c>
      <c r="EU93" s="406">
        <f>ER93+ES93-ET93</f>
        <v>27.78</v>
      </c>
      <c r="EV93" s="407"/>
      <c r="EW93" s="407">
        <v>7</v>
      </c>
      <c r="EX93" s="406">
        <f>+EU93+EV93-EW93</f>
        <v>20.78</v>
      </c>
      <c r="EY93" s="407"/>
      <c r="EZ93" s="407"/>
      <c r="FA93" s="406">
        <f>EX93+EY93-EZ93</f>
        <v>20.78</v>
      </c>
      <c r="FB93" s="407"/>
      <c r="FC93" s="407">
        <v>20.78</v>
      </c>
      <c r="FD93" s="406">
        <f>+FA93+FB93-FC93</f>
        <v>0</v>
      </c>
      <c r="FE93" s="407"/>
      <c r="FF93" s="407"/>
      <c r="FG93" s="406">
        <f>+FD93+FE93-FF93</f>
        <v>0</v>
      </c>
      <c r="FH93" s="407"/>
      <c r="FI93" s="407"/>
      <c r="FJ93" s="406">
        <f>+FG93+FH93-FI93</f>
        <v>0</v>
      </c>
      <c r="FK93" s="407"/>
      <c r="FL93" s="407"/>
      <c r="FM93" s="406">
        <f>+FJ93+FK93-FL93</f>
        <v>0</v>
      </c>
      <c r="FN93" s="407"/>
      <c r="FO93" s="407"/>
      <c r="FP93" s="406">
        <f>FM93+FN93-FO93</f>
        <v>0</v>
      </c>
      <c r="FQ93" s="407"/>
      <c r="FR93" s="407"/>
      <c r="FS93" s="406">
        <f>+FP93+FQ93-FR93</f>
        <v>0</v>
      </c>
      <c r="FT93" s="407"/>
      <c r="FU93" s="407"/>
      <c r="FV93" s="406">
        <f>+FS93+FT93-FU93</f>
        <v>0</v>
      </c>
      <c r="FW93" s="407"/>
      <c r="FX93" s="407"/>
      <c r="FY93" s="406">
        <f>+FV93+FW93-FX93</f>
        <v>0</v>
      </c>
      <c r="FZ93" s="407"/>
      <c r="GA93" s="407"/>
      <c r="GB93" s="406">
        <f>FY93+FZ93-GA93</f>
        <v>0</v>
      </c>
      <c r="GC93" s="407"/>
      <c r="GD93" s="407"/>
      <c r="GE93" s="406">
        <f>GB93+GC93-GD93</f>
        <v>0</v>
      </c>
      <c r="GF93" s="407"/>
      <c r="GG93" s="407"/>
      <c r="GH93" s="406">
        <f>GE93+GF93-GG93</f>
        <v>0</v>
      </c>
      <c r="GI93" s="407"/>
      <c r="GJ93" s="407"/>
      <c r="GK93" s="406">
        <f>+GH93+GI93-GJ93</f>
        <v>0</v>
      </c>
      <c r="GL93" s="407"/>
      <c r="GM93" s="407"/>
      <c r="GN93" s="406">
        <f>GK93+GL93-GM93</f>
        <v>0</v>
      </c>
      <c r="GO93" s="407"/>
      <c r="GP93" s="407"/>
      <c r="GQ93" s="406">
        <f>GN93+GO93-GP93</f>
        <v>0</v>
      </c>
      <c r="GR93" s="407"/>
      <c r="GS93" s="407"/>
      <c r="GT93" s="406">
        <f>GQ93+GR93-GS93</f>
        <v>0</v>
      </c>
      <c r="GU93" s="407"/>
      <c r="GV93" s="407"/>
      <c r="GW93" s="406">
        <f>GT93+GU93-GV93</f>
        <v>0</v>
      </c>
      <c r="GX93" s="407"/>
      <c r="GY93" s="407"/>
      <c r="GZ93" s="406">
        <f>+GW93+GX93-GY93</f>
        <v>0</v>
      </c>
      <c r="HA93" s="407"/>
      <c r="HB93" s="407"/>
      <c r="HC93" s="406">
        <f>GZ93+HA93-HB93</f>
        <v>0</v>
      </c>
      <c r="HD93" s="407"/>
      <c r="HE93" s="407"/>
      <c r="HF93" s="406">
        <f>HC93+HD93-HE93</f>
        <v>0</v>
      </c>
      <c r="HG93" s="407"/>
      <c r="HH93" s="407"/>
      <c r="HI93" s="406">
        <f>HF93+HG93-HH93</f>
        <v>0</v>
      </c>
      <c r="HJ93" s="407"/>
      <c r="HK93" s="407"/>
      <c r="HL93" s="406">
        <f>HI93+HJ93-HK93</f>
        <v>0</v>
      </c>
      <c r="HM93" s="407"/>
      <c r="HN93" s="407"/>
      <c r="HO93" s="406">
        <f>HL93+HM93-HN93</f>
        <v>0</v>
      </c>
      <c r="HP93" s="407"/>
      <c r="HQ93" s="407"/>
      <c r="HR93" s="406">
        <f>+HO93+HP93-HQ93</f>
        <v>0</v>
      </c>
      <c r="HS93" s="407"/>
      <c r="HT93" s="407"/>
      <c r="HU93" s="406">
        <f>+HR93+HS93-HT93</f>
        <v>0</v>
      </c>
      <c r="HV93" s="407"/>
      <c r="HW93" s="407"/>
      <c r="HX93" s="406">
        <f>+HU93+HV93-HW93</f>
        <v>0</v>
      </c>
      <c r="HY93" s="407"/>
      <c r="HZ93" s="407"/>
      <c r="IA93" s="406">
        <f>+HX93+HY93-HZ93</f>
        <v>0</v>
      </c>
      <c r="IB93" s="407"/>
      <c r="IC93" s="407"/>
      <c r="ID93" s="406">
        <f>+IA93+IB93-IC93</f>
        <v>0</v>
      </c>
      <c r="IE93" s="407"/>
      <c r="IF93" s="407"/>
      <c r="IG93" s="406">
        <f>ID93+IE93-IF93</f>
        <v>0</v>
      </c>
      <c r="IH93" s="407"/>
      <c r="II93" s="407"/>
      <c r="IJ93" s="406">
        <f>IG93+IH93-II93</f>
        <v>0</v>
      </c>
      <c r="IK93" s="407"/>
      <c r="IL93" s="407"/>
      <c r="IM93" s="406">
        <f>IJ93+IK93-IL93</f>
        <v>0</v>
      </c>
      <c r="IN93" s="407"/>
      <c r="IO93" s="407"/>
      <c r="IP93" s="406">
        <f t="shared" si="448"/>
        <v>0</v>
      </c>
      <c r="IQ93" s="407"/>
      <c r="IR93" s="407"/>
      <c r="IS93" s="406">
        <f t="shared" si="449"/>
        <v>0</v>
      </c>
      <c r="IT93" s="407"/>
      <c r="IU93" s="407"/>
      <c r="IV93" s="406">
        <f t="shared" si="450"/>
        <v>0</v>
      </c>
      <c r="IW93" s="407"/>
      <c r="IX93" s="407"/>
      <c r="IY93" s="406">
        <f t="shared" si="451"/>
        <v>0</v>
      </c>
      <c r="IZ93" s="407"/>
      <c r="JA93" s="407"/>
      <c r="JB93" s="406">
        <f t="shared" si="452"/>
        <v>0</v>
      </c>
      <c r="JC93" s="407"/>
      <c r="JD93" s="407"/>
      <c r="JE93" s="406">
        <f t="shared" si="453"/>
        <v>0</v>
      </c>
      <c r="JF93" s="407"/>
      <c r="JG93" s="407"/>
      <c r="JH93" s="406">
        <f t="shared" si="441"/>
        <v>0</v>
      </c>
      <c r="JI93" s="407"/>
      <c r="JJ93" s="407"/>
      <c r="JK93" s="406">
        <f t="shared" si="442"/>
        <v>0</v>
      </c>
      <c r="JL93" s="407"/>
      <c r="JM93" s="407"/>
      <c r="JN93" s="406">
        <f t="shared" si="443"/>
        <v>0</v>
      </c>
      <c r="JO93" s="407"/>
      <c r="JP93" s="407"/>
      <c r="JQ93" s="406">
        <f t="shared" si="444"/>
        <v>0</v>
      </c>
      <c r="JR93" s="407"/>
      <c r="JS93" s="407"/>
      <c r="JT93" s="406">
        <f t="shared" si="445"/>
        <v>0</v>
      </c>
      <c r="JU93" s="407"/>
      <c r="JV93" s="407"/>
      <c r="JW93" s="406">
        <f t="shared" si="364"/>
        <v>0</v>
      </c>
      <c r="JX93" s="407"/>
      <c r="JY93" s="407"/>
      <c r="JZ93" s="406">
        <f t="shared" si="365"/>
        <v>0</v>
      </c>
      <c r="KA93" s="407"/>
      <c r="KB93" s="407"/>
      <c r="KC93" s="406">
        <f t="shared" si="366"/>
        <v>0</v>
      </c>
      <c r="KD93" s="407"/>
      <c r="KE93" s="407"/>
      <c r="KF93" s="406">
        <f t="shared" si="367"/>
        <v>0</v>
      </c>
      <c r="KG93" s="407"/>
      <c r="KH93" s="407"/>
      <c r="KI93" s="406">
        <f t="shared" si="368"/>
        <v>0</v>
      </c>
      <c r="KJ93" s="407"/>
      <c r="KK93" s="407"/>
      <c r="KL93" s="406">
        <f t="shared" si="369"/>
        <v>0</v>
      </c>
      <c r="KM93" s="407"/>
      <c r="KN93" s="407"/>
      <c r="KO93" s="406">
        <f t="shared" si="370"/>
        <v>0</v>
      </c>
      <c r="KP93" s="407"/>
      <c r="KQ93" s="407"/>
      <c r="KR93" s="406">
        <f t="shared" si="371"/>
        <v>0</v>
      </c>
      <c r="KS93" s="407"/>
      <c r="KT93" s="407"/>
      <c r="KU93" s="406">
        <f t="shared" si="372"/>
        <v>0</v>
      </c>
      <c r="KV93" s="407"/>
      <c r="KW93" s="407"/>
      <c r="KX93" s="408">
        <f t="shared" si="373"/>
        <v>0</v>
      </c>
      <c r="KY93" s="409"/>
      <c r="KZ93" s="409"/>
      <c r="LA93" s="408">
        <f t="shared" si="374"/>
        <v>0</v>
      </c>
      <c r="LB93" s="409"/>
      <c r="LC93" s="409"/>
      <c r="LD93" s="408">
        <f t="shared" si="375"/>
        <v>0</v>
      </c>
      <c r="LE93" s="409"/>
      <c r="LF93" s="409"/>
      <c r="LG93" s="408">
        <f t="shared" si="376"/>
        <v>0</v>
      </c>
      <c r="LH93" s="409">
        <v>56.4</v>
      </c>
      <c r="LI93" s="409">
        <v>9.5</v>
      </c>
      <c r="LJ93" s="408">
        <f t="shared" si="399"/>
        <v>46.9</v>
      </c>
      <c r="LK93" s="409"/>
      <c r="LL93" s="409"/>
      <c r="LM93" s="408">
        <f t="shared" si="400"/>
        <v>46.9</v>
      </c>
      <c r="LN93" s="409"/>
      <c r="LO93" s="409"/>
      <c r="LP93" s="408">
        <f t="shared" si="401"/>
        <v>46.9</v>
      </c>
      <c r="LQ93" s="409"/>
      <c r="LR93" s="409">
        <v>7.25</v>
      </c>
      <c r="LS93" s="408">
        <f t="shared" si="402"/>
        <v>39.65</v>
      </c>
      <c r="LT93" s="409"/>
      <c r="LU93" s="409"/>
      <c r="LV93" s="408">
        <f t="shared" si="403"/>
        <v>39.65</v>
      </c>
      <c r="LW93" s="409"/>
      <c r="LX93" s="409"/>
      <c r="LY93" s="408">
        <f t="shared" si="404"/>
        <v>39.65</v>
      </c>
      <c r="LZ93" s="409"/>
      <c r="MA93" s="409"/>
      <c r="MB93" s="408">
        <f t="shared" si="405"/>
        <v>39.65</v>
      </c>
      <c r="MC93" s="409"/>
      <c r="MD93" s="409"/>
      <c r="ME93" s="408">
        <f t="shared" si="406"/>
        <v>39.65</v>
      </c>
      <c r="MF93" s="409"/>
      <c r="MG93" s="409"/>
      <c r="MH93" s="408">
        <f t="shared" si="446"/>
        <v>39.65</v>
      </c>
      <c r="MI93" s="409"/>
      <c r="MJ93" s="409"/>
      <c r="MK93" s="408">
        <f t="shared" si="407"/>
        <v>39.65</v>
      </c>
      <c r="ML93" s="409"/>
      <c r="MM93" s="409">
        <v>3</v>
      </c>
      <c r="MN93" s="408">
        <f t="shared" si="408"/>
        <v>36.65</v>
      </c>
      <c r="MO93" s="409"/>
      <c r="MP93" s="409"/>
      <c r="MQ93" s="408">
        <f t="shared" si="409"/>
        <v>36.65</v>
      </c>
      <c r="MR93" s="409"/>
      <c r="MS93" s="409"/>
      <c r="MT93" s="408">
        <f t="shared" si="410"/>
        <v>36.65</v>
      </c>
      <c r="MU93" s="409"/>
      <c r="MV93" s="409">
        <v>19</v>
      </c>
      <c r="MW93" s="408">
        <f t="shared" si="411"/>
        <v>17.649999999999999</v>
      </c>
      <c r="MX93" s="409"/>
      <c r="MY93" s="409">
        <v>17.649999999999999</v>
      </c>
      <c r="MZ93" s="408">
        <f t="shared" si="412"/>
        <v>0</v>
      </c>
      <c r="NA93" s="409"/>
      <c r="NB93" s="409"/>
      <c r="NC93" s="408">
        <f t="shared" si="413"/>
        <v>0</v>
      </c>
      <c r="ND93" s="409"/>
      <c r="NE93" s="409"/>
      <c r="NF93" s="408">
        <f t="shared" si="414"/>
        <v>0</v>
      </c>
      <c r="NG93" s="409"/>
      <c r="NH93" s="409"/>
      <c r="NI93" s="408">
        <f t="shared" si="415"/>
        <v>0</v>
      </c>
      <c r="NJ93" s="409"/>
      <c r="NK93" s="409"/>
      <c r="NL93" s="410">
        <f t="shared" si="447"/>
        <v>0</v>
      </c>
      <c r="NM93" s="409"/>
      <c r="NN93" s="409"/>
      <c r="NO93" s="408">
        <f t="shared" si="416"/>
        <v>0</v>
      </c>
      <c r="NP93" s="409"/>
      <c r="NQ93" s="409"/>
      <c r="NR93" s="408">
        <f t="shared" si="417"/>
        <v>0</v>
      </c>
      <c r="NS93" s="409"/>
      <c r="NT93" s="409"/>
      <c r="NU93" s="408">
        <f t="shared" si="418"/>
        <v>0</v>
      </c>
      <c r="NV93" s="409"/>
      <c r="NW93" s="409"/>
      <c r="NX93" s="408">
        <f t="shared" si="419"/>
        <v>0</v>
      </c>
      <c r="NY93" s="409"/>
      <c r="NZ93" s="409"/>
      <c r="OA93" s="408">
        <f t="shared" si="420"/>
        <v>0</v>
      </c>
      <c r="OB93" s="409"/>
      <c r="OC93" s="409"/>
      <c r="OD93" s="408">
        <f t="shared" si="421"/>
        <v>0</v>
      </c>
      <c r="OE93" s="409">
        <v>106.6</v>
      </c>
      <c r="OF93" s="409"/>
      <c r="OG93" s="408">
        <f t="shared" si="422"/>
        <v>106.6</v>
      </c>
      <c r="OH93" s="409"/>
      <c r="OI93" s="409">
        <v>15</v>
      </c>
      <c r="OJ93" s="408">
        <f t="shared" si="423"/>
        <v>91.6</v>
      </c>
      <c r="OK93" s="409"/>
      <c r="OL93" s="409"/>
      <c r="OM93" s="408">
        <f t="shared" si="424"/>
        <v>91.6</v>
      </c>
      <c r="ON93" s="409"/>
      <c r="OO93" s="409"/>
      <c r="OP93" s="408">
        <f t="shared" si="425"/>
        <v>91.6</v>
      </c>
      <c r="OQ93" s="409"/>
      <c r="OR93" s="409"/>
      <c r="OS93" s="408">
        <f t="shared" si="426"/>
        <v>91.6</v>
      </c>
      <c r="OT93" s="409"/>
      <c r="OU93" s="409"/>
      <c r="OV93" s="408">
        <f t="shared" si="397"/>
        <v>91.6</v>
      </c>
      <c r="OW93" s="409"/>
      <c r="OX93" s="409"/>
      <c r="OY93" s="408">
        <f t="shared" si="398"/>
        <v>91.6</v>
      </c>
      <c r="OZ93" s="409"/>
      <c r="PA93" s="409"/>
      <c r="PB93" s="408">
        <f t="shared" si="389"/>
        <v>91.6</v>
      </c>
      <c r="PC93" s="409"/>
      <c r="PD93" s="409"/>
      <c r="PE93" s="408">
        <f t="shared" si="390"/>
        <v>91.6</v>
      </c>
      <c r="PF93" s="409"/>
      <c r="PG93" s="409">
        <v>6</v>
      </c>
      <c r="PH93" s="408">
        <f t="shared" si="391"/>
        <v>85.6</v>
      </c>
      <c r="PI93" s="409"/>
      <c r="PJ93" s="409"/>
      <c r="PK93" s="408">
        <f t="shared" si="392"/>
        <v>85.6</v>
      </c>
      <c r="PL93" s="409"/>
      <c r="PM93" s="409"/>
      <c r="PN93" s="408">
        <f t="shared" si="393"/>
        <v>85.6</v>
      </c>
      <c r="PO93" s="409"/>
      <c r="PP93" s="409"/>
      <c r="PQ93" s="408">
        <f t="shared" si="394"/>
        <v>85.6</v>
      </c>
      <c r="PR93" s="409"/>
      <c r="PS93" s="409"/>
      <c r="PT93" s="408">
        <f t="shared" si="395"/>
        <v>85.6</v>
      </c>
      <c r="PU93" s="409"/>
      <c r="PV93" s="409">
        <v>36</v>
      </c>
      <c r="PW93" s="408">
        <f t="shared" si="396"/>
        <v>49.599999999999994</v>
      </c>
      <c r="PX93" s="409"/>
      <c r="PY93" s="409"/>
      <c r="PZ93" s="408">
        <f t="shared" si="377"/>
        <v>49.599999999999994</v>
      </c>
      <c r="QA93" s="409"/>
      <c r="QB93" s="409"/>
      <c r="QC93" s="408">
        <f t="shared" si="378"/>
        <v>49.599999999999994</v>
      </c>
      <c r="QD93" s="409"/>
      <c r="QE93" s="409"/>
      <c r="QF93" s="408">
        <f t="shared" si="379"/>
        <v>49.599999999999994</v>
      </c>
      <c r="QG93" s="409"/>
      <c r="QH93" s="409"/>
      <c r="QI93" s="408">
        <f t="shared" si="380"/>
        <v>49.599999999999994</v>
      </c>
      <c r="QJ93" s="411">
        <f t="shared" si="381"/>
        <v>70.400000000000006</v>
      </c>
      <c r="QK93" s="412">
        <f t="shared" si="382"/>
        <v>2.6074074074074076</v>
      </c>
      <c r="QL93" s="402"/>
      <c r="QM93" s="411">
        <f t="shared" si="383"/>
        <v>0</v>
      </c>
      <c r="QN93" s="412">
        <f t="shared" si="384"/>
        <v>0</v>
      </c>
      <c r="QO93" s="391"/>
      <c r="QP93" s="411">
        <f t="shared" si="385"/>
        <v>19.75</v>
      </c>
      <c r="QQ93" s="412">
        <f t="shared" si="386"/>
        <v>0.7053571428571429</v>
      </c>
      <c r="QR93" s="391"/>
      <c r="QS93" s="411">
        <f t="shared" si="387"/>
        <v>90.15</v>
      </c>
      <c r="QT93" s="412">
        <f t="shared" si="388"/>
        <v>1.1129629629629629</v>
      </c>
    </row>
    <row r="94" spans="1:462" s="385" customFormat="1" hidden="1" x14ac:dyDescent="0.25">
      <c r="A94" s="435">
        <v>9</v>
      </c>
      <c r="B94" s="443" t="s">
        <v>528</v>
      </c>
      <c r="C94" s="424" t="s">
        <v>108</v>
      </c>
      <c r="D94" s="406">
        <v>61.8</v>
      </c>
      <c r="E94" s="407"/>
      <c r="F94" s="407"/>
      <c r="G94" s="406">
        <f>+D94+E94-F94</f>
        <v>61.8</v>
      </c>
      <c r="H94" s="407"/>
      <c r="I94" s="407"/>
      <c r="J94" s="406">
        <f>+G94+H94-I94</f>
        <v>61.8</v>
      </c>
      <c r="K94" s="407"/>
      <c r="L94" s="407"/>
      <c r="M94" s="406">
        <f>+J94+K94-L94</f>
        <v>61.8</v>
      </c>
      <c r="N94" s="407"/>
      <c r="O94" s="407"/>
      <c r="P94" s="406">
        <f>+M94+N94-O94</f>
        <v>61.8</v>
      </c>
      <c r="Q94" s="407"/>
      <c r="R94" s="407">
        <v>4.25</v>
      </c>
      <c r="S94" s="406">
        <f>+P94+Q94-R94</f>
        <v>57.55</v>
      </c>
      <c r="T94" s="407"/>
      <c r="U94" s="407"/>
      <c r="V94" s="406">
        <f>+S94+T94-U94</f>
        <v>57.55</v>
      </c>
      <c r="W94" s="407"/>
      <c r="X94" s="407"/>
      <c r="Y94" s="406">
        <f>+V94+W94-X94</f>
        <v>57.55</v>
      </c>
      <c r="Z94" s="407"/>
      <c r="AA94" s="407"/>
      <c r="AB94" s="406">
        <f>+Y94+Z94-AA94</f>
        <v>57.55</v>
      </c>
      <c r="AC94" s="407"/>
      <c r="AD94" s="407"/>
      <c r="AE94" s="406">
        <f>+AB94+AC94-AD94</f>
        <v>57.55</v>
      </c>
      <c r="AF94" s="407"/>
      <c r="AG94" s="407">
        <v>3.72</v>
      </c>
      <c r="AH94" s="406">
        <f>+AE94+AF94-AG94</f>
        <v>53.83</v>
      </c>
      <c r="AI94" s="407"/>
      <c r="AJ94" s="407">
        <v>9.1</v>
      </c>
      <c r="AK94" s="406">
        <f>AH94+AI94-AJ94</f>
        <v>44.73</v>
      </c>
      <c r="AL94" s="407"/>
      <c r="AM94" s="407"/>
      <c r="AN94" s="406">
        <f>AK94+AL94-AM94</f>
        <v>44.73</v>
      </c>
      <c r="AO94" s="407"/>
      <c r="AP94" s="407"/>
      <c r="AQ94" s="406">
        <f>AN94+AO94-AP94</f>
        <v>44.73</v>
      </c>
      <c r="AR94" s="407"/>
      <c r="AS94" s="407"/>
      <c r="AT94" s="406">
        <f>AQ94+AR94-AS94</f>
        <v>44.73</v>
      </c>
      <c r="AU94" s="407"/>
      <c r="AV94" s="407">
        <v>4.0199999999999996</v>
      </c>
      <c r="AW94" s="406">
        <f>AT94+AU94-AV94</f>
        <v>40.709999999999994</v>
      </c>
      <c r="AX94" s="407"/>
      <c r="AY94" s="407"/>
      <c r="AZ94" s="406">
        <f>AW94+AX94-AY94</f>
        <v>40.709999999999994</v>
      </c>
      <c r="BA94" s="407"/>
      <c r="BB94" s="407">
        <v>1.3</v>
      </c>
      <c r="BC94" s="406">
        <f>+AZ94+BA94-BB94</f>
        <v>39.409999999999997</v>
      </c>
      <c r="BD94" s="407"/>
      <c r="BE94" s="407"/>
      <c r="BF94" s="406">
        <f>BC94+BD94-BE94</f>
        <v>39.409999999999997</v>
      </c>
      <c r="BG94" s="407"/>
      <c r="BH94" s="407">
        <v>39.409999999999997</v>
      </c>
      <c r="BI94" s="406">
        <f>BF94+BG94-BH94</f>
        <v>0</v>
      </c>
      <c r="BJ94" s="407"/>
      <c r="BK94" s="407"/>
      <c r="BL94" s="406">
        <f>BI94+BJ94-BK94</f>
        <v>0</v>
      </c>
      <c r="BM94" s="407"/>
      <c r="BN94" s="407"/>
      <c r="BO94" s="406">
        <f>BL94+BM94-BN94</f>
        <v>0</v>
      </c>
      <c r="BP94" s="407"/>
      <c r="BQ94" s="407"/>
      <c r="BR94" s="406">
        <f>+BO94+BP94-BQ94</f>
        <v>0</v>
      </c>
      <c r="BS94" s="407"/>
      <c r="BT94" s="407"/>
      <c r="BU94" s="406">
        <f>BR94+BS94-BT94</f>
        <v>0</v>
      </c>
      <c r="BV94" s="407"/>
      <c r="BW94" s="407"/>
      <c r="BX94" s="406">
        <f>BU94+BV94-BW94</f>
        <v>0</v>
      </c>
      <c r="BY94" s="407"/>
      <c r="BZ94" s="407"/>
      <c r="CA94" s="406">
        <f>BX94+BY94-BZ94</f>
        <v>0</v>
      </c>
      <c r="CB94" s="407"/>
      <c r="CC94" s="407"/>
      <c r="CD94" s="406">
        <f>CA94+CB94-CC94</f>
        <v>0</v>
      </c>
      <c r="CE94" s="407"/>
      <c r="CF94" s="407"/>
      <c r="CG94" s="406">
        <f>CD94+CE94-CF94</f>
        <v>0</v>
      </c>
      <c r="CH94" s="407"/>
      <c r="CI94" s="407"/>
      <c r="CJ94" s="406">
        <f>CG94+CH94-CI94</f>
        <v>0</v>
      </c>
      <c r="CK94" s="407"/>
      <c r="CL94" s="407"/>
      <c r="CM94" s="406">
        <f>CJ94+CK94-CL94</f>
        <v>0</v>
      </c>
      <c r="CN94" s="407"/>
      <c r="CO94" s="407"/>
      <c r="CP94" s="406">
        <f>CM94+CN94-CO94</f>
        <v>0</v>
      </c>
      <c r="CQ94" s="407"/>
      <c r="CR94" s="407"/>
      <c r="CS94" s="406">
        <f>+CP94+CQ94-CR94</f>
        <v>0</v>
      </c>
      <c r="CT94" s="407"/>
      <c r="CU94" s="407"/>
      <c r="CV94" s="406">
        <f>CP94+CT94-CU94</f>
        <v>0</v>
      </c>
      <c r="CW94" s="407"/>
      <c r="CX94" s="407"/>
      <c r="CY94" s="406">
        <f>CV94+CW94-CX94</f>
        <v>0</v>
      </c>
      <c r="CZ94" s="407"/>
      <c r="DA94" s="407"/>
      <c r="DB94" s="406">
        <f>CY94+CZ94-DA94</f>
        <v>0</v>
      </c>
      <c r="DC94" s="407"/>
      <c r="DD94" s="407"/>
      <c r="DE94" s="406">
        <f>DB94+DC94-DD94</f>
        <v>0</v>
      </c>
      <c r="DF94" s="407"/>
      <c r="DG94" s="407"/>
      <c r="DH94" s="406">
        <f>DE94+DF94-DG94</f>
        <v>0</v>
      </c>
      <c r="DI94" s="407"/>
      <c r="DJ94" s="407"/>
      <c r="DK94" s="406">
        <f>DH94+DI94-DJ94</f>
        <v>0</v>
      </c>
      <c r="DL94" s="407"/>
      <c r="DM94" s="407"/>
      <c r="DN94" s="406">
        <f>+DK94+DL94-DM94</f>
        <v>0</v>
      </c>
      <c r="DO94" s="407"/>
      <c r="DP94" s="407"/>
      <c r="DQ94" s="406">
        <f>+DN94+DO94-DP94</f>
        <v>0</v>
      </c>
      <c r="DR94" s="407"/>
      <c r="DS94" s="407"/>
      <c r="DT94" s="406">
        <f>DQ94+DR94-DS94</f>
        <v>0</v>
      </c>
      <c r="DU94" s="407"/>
      <c r="DV94" s="407"/>
      <c r="DW94" s="406">
        <f>DT94+DU94-DV94</f>
        <v>0</v>
      </c>
      <c r="DX94" s="407"/>
      <c r="DY94" s="407"/>
      <c r="DZ94" s="406">
        <f>DW94+DX94-DY94</f>
        <v>0</v>
      </c>
      <c r="EA94" s="407"/>
      <c r="EB94" s="407"/>
      <c r="EC94" s="406">
        <f>DZ94+EA94-EB94</f>
        <v>0</v>
      </c>
      <c r="ED94" s="407"/>
      <c r="EE94" s="407"/>
      <c r="EF94" s="406">
        <f>EC94+ED94-EE94</f>
        <v>0</v>
      </c>
      <c r="EG94" s="407"/>
      <c r="EH94" s="407"/>
      <c r="EI94" s="406">
        <f>+EF94+EG94-EH94</f>
        <v>0</v>
      </c>
      <c r="EJ94" s="407"/>
      <c r="EK94" s="407"/>
      <c r="EL94" s="406">
        <f>EI94+EJ94-EK94</f>
        <v>0</v>
      </c>
      <c r="EM94" s="407"/>
      <c r="EN94" s="407"/>
      <c r="EO94" s="406">
        <f>+EL94+EM94-EN94</f>
        <v>0</v>
      </c>
      <c r="EP94" s="407"/>
      <c r="EQ94" s="407"/>
      <c r="ER94" s="406">
        <f>EO94+EP94-EQ94</f>
        <v>0</v>
      </c>
      <c r="ES94" s="407"/>
      <c r="ET94" s="407"/>
      <c r="EU94" s="406">
        <f>ER94+ES94-ET94</f>
        <v>0</v>
      </c>
      <c r="EV94" s="407"/>
      <c r="EW94" s="407"/>
      <c r="EX94" s="406">
        <f>+EU94+EV94-EW94</f>
        <v>0</v>
      </c>
      <c r="EY94" s="407"/>
      <c r="EZ94" s="407"/>
      <c r="FA94" s="406">
        <f>EX94+EY94-EZ94</f>
        <v>0</v>
      </c>
      <c r="FB94" s="407"/>
      <c r="FC94" s="407"/>
      <c r="FD94" s="406">
        <f>+FA94+FB94-FC94</f>
        <v>0</v>
      </c>
      <c r="FE94" s="407"/>
      <c r="FF94" s="407"/>
      <c r="FG94" s="406">
        <f>+FD94+FE94-FF94</f>
        <v>0</v>
      </c>
      <c r="FH94" s="407"/>
      <c r="FI94" s="407"/>
      <c r="FJ94" s="406">
        <f>+FG94+FH94-FI94</f>
        <v>0</v>
      </c>
      <c r="FK94" s="407"/>
      <c r="FL94" s="407"/>
      <c r="FM94" s="406">
        <f>+FJ94+FK94-FL94</f>
        <v>0</v>
      </c>
      <c r="FN94" s="407"/>
      <c r="FO94" s="407"/>
      <c r="FP94" s="406">
        <f>FM94+FN94-FO94</f>
        <v>0</v>
      </c>
      <c r="FQ94" s="407"/>
      <c r="FR94" s="407"/>
      <c r="FS94" s="406">
        <f>+FP94+FQ94-FR94</f>
        <v>0</v>
      </c>
      <c r="FT94" s="407"/>
      <c r="FU94" s="407"/>
      <c r="FV94" s="406">
        <f>+FS94+FT94-FU94</f>
        <v>0</v>
      </c>
      <c r="FW94" s="407"/>
      <c r="FX94" s="407"/>
      <c r="FY94" s="406">
        <f>+FV94+FW94-FX94</f>
        <v>0</v>
      </c>
      <c r="FZ94" s="407"/>
      <c r="GA94" s="407"/>
      <c r="GB94" s="406">
        <f>FY94+FZ94-GA94</f>
        <v>0</v>
      </c>
      <c r="GC94" s="407"/>
      <c r="GD94" s="407"/>
      <c r="GE94" s="406">
        <f>GB94+GC94-GD94</f>
        <v>0</v>
      </c>
      <c r="GF94" s="407"/>
      <c r="GG94" s="407"/>
      <c r="GH94" s="406">
        <f>GE94+GF94-GG94</f>
        <v>0</v>
      </c>
      <c r="GI94" s="407"/>
      <c r="GJ94" s="407"/>
      <c r="GK94" s="406">
        <f>+GH94+GI94-GJ94</f>
        <v>0</v>
      </c>
      <c r="GL94" s="407"/>
      <c r="GM94" s="407"/>
      <c r="GN94" s="406">
        <f>GK94+GL94-GM94</f>
        <v>0</v>
      </c>
      <c r="GO94" s="407"/>
      <c r="GP94" s="407"/>
      <c r="GQ94" s="406">
        <f>GN94+GO94-GP94</f>
        <v>0</v>
      </c>
      <c r="GR94" s="407"/>
      <c r="GS94" s="407"/>
      <c r="GT94" s="406">
        <f>GQ94+GR94-GS94</f>
        <v>0</v>
      </c>
      <c r="GU94" s="407"/>
      <c r="GV94" s="407"/>
      <c r="GW94" s="406">
        <f>GT94+GU94-GV94</f>
        <v>0</v>
      </c>
      <c r="GX94" s="407">
        <v>71.2</v>
      </c>
      <c r="GY94" s="407">
        <v>49.34</v>
      </c>
      <c r="GZ94" s="406">
        <f>+GW94+GX94-GY94</f>
        <v>21.86</v>
      </c>
      <c r="HA94" s="407"/>
      <c r="HB94" s="407">
        <v>12.5</v>
      </c>
      <c r="HC94" s="406">
        <f>GZ94+HA94-HB94</f>
        <v>9.36</v>
      </c>
      <c r="HD94" s="407"/>
      <c r="HE94" s="407">
        <v>9.36</v>
      </c>
      <c r="HF94" s="406">
        <f>HC94+HD94-HE94</f>
        <v>0</v>
      </c>
      <c r="HG94" s="407"/>
      <c r="HH94" s="407"/>
      <c r="HI94" s="406">
        <f>HF94+HG94-HH94</f>
        <v>0</v>
      </c>
      <c r="HJ94" s="407"/>
      <c r="HK94" s="407"/>
      <c r="HL94" s="406">
        <f>HI94+HJ94-HK94</f>
        <v>0</v>
      </c>
      <c r="HM94" s="407"/>
      <c r="HN94" s="407"/>
      <c r="HO94" s="406">
        <f>HL94+HM94-HN94</f>
        <v>0</v>
      </c>
      <c r="HP94" s="407"/>
      <c r="HQ94" s="407"/>
      <c r="HR94" s="406">
        <f>+HO94+HP94-HQ94</f>
        <v>0</v>
      </c>
      <c r="HS94" s="407">
        <v>114</v>
      </c>
      <c r="HT94" s="407"/>
      <c r="HU94" s="406">
        <f>+HR94+HS94-HT94</f>
        <v>114</v>
      </c>
      <c r="HV94" s="407"/>
      <c r="HW94" s="407">
        <v>17.899999999999999</v>
      </c>
      <c r="HX94" s="406">
        <f>+HU94+HV94-HW94</f>
        <v>96.1</v>
      </c>
      <c r="HY94" s="407"/>
      <c r="HZ94" s="407"/>
      <c r="IA94" s="406">
        <f>+HX94+HY94-HZ94</f>
        <v>96.1</v>
      </c>
      <c r="IB94" s="407"/>
      <c r="IC94" s="407"/>
      <c r="ID94" s="406">
        <f>+IA94+IB94-IC94</f>
        <v>96.1</v>
      </c>
      <c r="IE94" s="407"/>
      <c r="IF94" s="407">
        <v>6</v>
      </c>
      <c r="IG94" s="406">
        <f>ID94+IE94-IF94</f>
        <v>90.1</v>
      </c>
      <c r="IH94" s="407"/>
      <c r="II94" s="407"/>
      <c r="IJ94" s="406">
        <f>IG94+IH94-II94</f>
        <v>90.1</v>
      </c>
      <c r="IK94" s="407"/>
      <c r="IL94" s="407"/>
      <c r="IM94" s="406">
        <f>IJ94+IK94-IL94</f>
        <v>90.1</v>
      </c>
      <c r="IN94" s="407"/>
      <c r="IO94" s="407"/>
      <c r="IP94" s="406">
        <f t="shared" si="448"/>
        <v>90.1</v>
      </c>
      <c r="IQ94" s="407"/>
      <c r="IR94" s="407">
        <v>16</v>
      </c>
      <c r="IS94" s="406">
        <f t="shared" si="449"/>
        <v>74.099999999999994</v>
      </c>
      <c r="IT94" s="407"/>
      <c r="IU94" s="407"/>
      <c r="IV94" s="406">
        <f t="shared" si="450"/>
        <v>74.099999999999994</v>
      </c>
      <c r="IW94" s="407"/>
      <c r="IX94" s="407"/>
      <c r="IY94" s="406">
        <f t="shared" si="451"/>
        <v>74.099999999999994</v>
      </c>
      <c r="IZ94" s="407"/>
      <c r="JA94" s="407"/>
      <c r="JB94" s="406">
        <f t="shared" si="452"/>
        <v>74.099999999999994</v>
      </c>
      <c r="JC94" s="407"/>
      <c r="JD94" s="407"/>
      <c r="JE94" s="406">
        <f t="shared" si="453"/>
        <v>74.099999999999994</v>
      </c>
      <c r="JF94" s="407"/>
      <c r="JG94" s="384"/>
      <c r="JH94" s="406">
        <f t="shared" si="441"/>
        <v>74.099999999999994</v>
      </c>
      <c r="JI94" s="407"/>
      <c r="JJ94" s="407">
        <v>9.3000000000000007</v>
      </c>
      <c r="JK94" s="406">
        <f t="shared" si="442"/>
        <v>64.8</v>
      </c>
      <c r="JL94" s="407"/>
      <c r="JM94" s="407"/>
      <c r="JN94" s="406">
        <f t="shared" si="443"/>
        <v>64.8</v>
      </c>
      <c r="JO94" s="407"/>
      <c r="JP94" s="407"/>
      <c r="JQ94" s="406">
        <f t="shared" si="444"/>
        <v>64.8</v>
      </c>
      <c r="JR94" s="407"/>
      <c r="JS94" s="407"/>
      <c r="JT94" s="406">
        <f t="shared" si="445"/>
        <v>64.8</v>
      </c>
      <c r="JU94" s="407"/>
      <c r="JV94" s="407"/>
      <c r="JW94" s="406">
        <f t="shared" si="364"/>
        <v>64.8</v>
      </c>
      <c r="JX94" s="407"/>
      <c r="JY94" s="407"/>
      <c r="JZ94" s="406">
        <f t="shared" si="365"/>
        <v>64.8</v>
      </c>
      <c r="KA94" s="407"/>
      <c r="KB94" s="407"/>
      <c r="KC94" s="406">
        <f t="shared" si="366"/>
        <v>64.8</v>
      </c>
      <c r="KD94" s="407"/>
      <c r="KE94" s="407"/>
      <c r="KF94" s="406">
        <f t="shared" si="367"/>
        <v>64.8</v>
      </c>
      <c r="KG94" s="407"/>
      <c r="KH94" s="407"/>
      <c r="KI94" s="406">
        <f t="shared" si="368"/>
        <v>64.8</v>
      </c>
      <c r="KJ94" s="407"/>
      <c r="KK94" s="407"/>
      <c r="KL94" s="406">
        <f t="shared" si="369"/>
        <v>64.8</v>
      </c>
      <c r="KM94" s="407"/>
      <c r="KN94" s="407"/>
      <c r="KO94" s="406">
        <f t="shared" si="370"/>
        <v>64.8</v>
      </c>
      <c r="KP94" s="407"/>
      <c r="KQ94" s="407"/>
      <c r="KR94" s="406">
        <f t="shared" si="371"/>
        <v>64.8</v>
      </c>
      <c r="KS94" s="407"/>
      <c r="KT94" s="407">
        <v>4</v>
      </c>
      <c r="KU94" s="406">
        <f t="shared" si="372"/>
        <v>60.8</v>
      </c>
      <c r="KV94" s="407"/>
      <c r="KW94" s="407"/>
      <c r="KX94" s="408">
        <f t="shared" si="373"/>
        <v>60.8</v>
      </c>
      <c r="KY94" s="409"/>
      <c r="KZ94" s="409"/>
      <c r="LA94" s="408">
        <f t="shared" si="374"/>
        <v>60.8</v>
      </c>
      <c r="LB94" s="409"/>
      <c r="LC94" s="409"/>
      <c r="LD94" s="408">
        <f t="shared" si="375"/>
        <v>60.8</v>
      </c>
      <c r="LE94" s="409"/>
      <c r="LF94" s="409"/>
      <c r="LG94" s="408">
        <f t="shared" si="376"/>
        <v>60.8</v>
      </c>
      <c r="LH94" s="409"/>
      <c r="LI94" s="409"/>
      <c r="LJ94" s="408">
        <f t="shared" si="399"/>
        <v>60.8</v>
      </c>
      <c r="LK94" s="409"/>
      <c r="LL94" s="409">
        <v>5</v>
      </c>
      <c r="LM94" s="408">
        <f t="shared" si="400"/>
        <v>55.8</v>
      </c>
      <c r="LN94" s="409"/>
      <c r="LO94" s="409">
        <v>6.25</v>
      </c>
      <c r="LP94" s="408">
        <f t="shared" si="401"/>
        <v>49.55</v>
      </c>
      <c r="LQ94" s="409"/>
      <c r="LR94" s="409">
        <v>19.62</v>
      </c>
      <c r="LS94" s="408">
        <f t="shared" si="402"/>
        <v>29.929999999999996</v>
      </c>
      <c r="LT94" s="409"/>
      <c r="LU94" s="409"/>
      <c r="LV94" s="408">
        <f t="shared" si="403"/>
        <v>29.929999999999996</v>
      </c>
      <c r="LW94" s="409"/>
      <c r="LX94" s="409"/>
      <c r="LY94" s="408">
        <f t="shared" si="404"/>
        <v>29.929999999999996</v>
      </c>
      <c r="LZ94" s="409"/>
      <c r="MA94" s="409"/>
      <c r="MB94" s="408">
        <f t="shared" si="405"/>
        <v>29.929999999999996</v>
      </c>
      <c r="MC94" s="409"/>
      <c r="MD94" s="409"/>
      <c r="ME94" s="408">
        <f t="shared" si="406"/>
        <v>29.929999999999996</v>
      </c>
      <c r="MF94" s="409"/>
      <c r="MG94" s="409"/>
      <c r="MH94" s="408">
        <f t="shared" si="446"/>
        <v>29.929999999999996</v>
      </c>
      <c r="MI94" s="409"/>
      <c r="MJ94" s="409">
        <v>12</v>
      </c>
      <c r="MK94" s="408">
        <f t="shared" si="407"/>
        <v>17.929999999999996</v>
      </c>
      <c r="ML94" s="409">
        <v>0</v>
      </c>
      <c r="MM94" s="409"/>
      <c r="MN94" s="408">
        <f t="shared" si="408"/>
        <v>17.929999999999996</v>
      </c>
      <c r="MO94" s="409"/>
      <c r="MP94" s="409">
        <v>17.93</v>
      </c>
      <c r="MQ94" s="408">
        <f t="shared" si="409"/>
        <v>0</v>
      </c>
      <c r="MR94" s="409"/>
      <c r="MS94" s="409"/>
      <c r="MT94" s="408">
        <f t="shared" si="410"/>
        <v>0</v>
      </c>
      <c r="MU94" s="409"/>
      <c r="MV94" s="409"/>
      <c r="MW94" s="408">
        <f t="shared" si="411"/>
        <v>0</v>
      </c>
      <c r="MX94" s="409"/>
      <c r="MY94" s="409"/>
      <c r="MZ94" s="408">
        <f t="shared" si="412"/>
        <v>0</v>
      </c>
      <c r="NA94" s="409"/>
      <c r="NB94" s="409"/>
      <c r="NC94" s="408">
        <f t="shared" si="413"/>
        <v>0</v>
      </c>
      <c r="ND94" s="409"/>
      <c r="NE94" s="409"/>
      <c r="NF94" s="408">
        <f t="shared" si="414"/>
        <v>0</v>
      </c>
      <c r="NG94" s="409"/>
      <c r="NH94" s="409"/>
      <c r="NI94" s="408">
        <f t="shared" si="415"/>
        <v>0</v>
      </c>
      <c r="NJ94" s="409"/>
      <c r="NK94" s="409"/>
      <c r="NL94" s="410">
        <f t="shared" si="447"/>
        <v>0</v>
      </c>
      <c r="NM94" s="409"/>
      <c r="NN94" s="409"/>
      <c r="NO94" s="408">
        <f t="shared" si="416"/>
        <v>0</v>
      </c>
      <c r="NP94" s="409"/>
      <c r="NQ94" s="409"/>
      <c r="NR94" s="408">
        <f t="shared" si="417"/>
        <v>0</v>
      </c>
      <c r="NS94" s="409"/>
      <c r="NT94" s="409"/>
      <c r="NU94" s="408">
        <f t="shared" si="418"/>
        <v>0</v>
      </c>
      <c r="NV94" s="409"/>
      <c r="NW94" s="409"/>
      <c r="NX94" s="408">
        <f t="shared" si="419"/>
        <v>0</v>
      </c>
      <c r="NY94" s="409"/>
      <c r="NZ94" s="409"/>
      <c r="OA94" s="408">
        <f t="shared" si="420"/>
        <v>0</v>
      </c>
      <c r="OB94" s="409"/>
      <c r="OC94" s="409"/>
      <c r="OD94" s="408">
        <f t="shared" si="421"/>
        <v>0</v>
      </c>
      <c r="OE94" s="409"/>
      <c r="OF94" s="409"/>
      <c r="OG94" s="408">
        <f t="shared" si="422"/>
        <v>0</v>
      </c>
      <c r="OH94" s="409"/>
      <c r="OI94" s="409"/>
      <c r="OJ94" s="408">
        <f t="shared" si="423"/>
        <v>0</v>
      </c>
      <c r="OK94" s="409"/>
      <c r="OL94" s="409"/>
      <c r="OM94" s="408">
        <f t="shared" si="424"/>
        <v>0</v>
      </c>
      <c r="ON94" s="409"/>
      <c r="OO94" s="409"/>
      <c r="OP94" s="408">
        <f t="shared" si="425"/>
        <v>0</v>
      </c>
      <c r="OQ94" s="409"/>
      <c r="OR94" s="409"/>
      <c r="OS94" s="408">
        <f t="shared" si="426"/>
        <v>0</v>
      </c>
      <c r="OT94" s="409"/>
      <c r="OU94" s="409"/>
      <c r="OV94" s="408">
        <f t="shared" si="397"/>
        <v>0</v>
      </c>
      <c r="OW94" s="409"/>
      <c r="OX94" s="409"/>
      <c r="OY94" s="408">
        <f t="shared" si="398"/>
        <v>0</v>
      </c>
      <c r="OZ94" s="409"/>
      <c r="PA94" s="409"/>
      <c r="PB94" s="408">
        <f t="shared" si="389"/>
        <v>0</v>
      </c>
      <c r="PC94" s="409"/>
      <c r="PD94" s="409"/>
      <c r="PE94" s="408">
        <f t="shared" si="390"/>
        <v>0</v>
      </c>
      <c r="PF94" s="409"/>
      <c r="PG94" s="409"/>
      <c r="PH94" s="408">
        <f t="shared" si="391"/>
        <v>0</v>
      </c>
      <c r="PI94" s="409"/>
      <c r="PJ94" s="409"/>
      <c r="PK94" s="408">
        <f t="shared" si="392"/>
        <v>0</v>
      </c>
      <c r="PL94" s="409"/>
      <c r="PM94" s="409"/>
      <c r="PN94" s="408">
        <f t="shared" si="393"/>
        <v>0</v>
      </c>
      <c r="PO94" s="409"/>
      <c r="PP94" s="409"/>
      <c r="PQ94" s="408">
        <f t="shared" si="394"/>
        <v>0</v>
      </c>
      <c r="PR94" s="409"/>
      <c r="PS94" s="409"/>
      <c r="PT94" s="408">
        <f t="shared" si="395"/>
        <v>0</v>
      </c>
      <c r="PU94" s="409"/>
      <c r="PV94" s="409"/>
      <c r="PW94" s="408">
        <f t="shared" si="396"/>
        <v>0</v>
      </c>
      <c r="PX94" s="409"/>
      <c r="PY94" s="409"/>
      <c r="PZ94" s="408">
        <f t="shared" si="377"/>
        <v>0</v>
      </c>
      <c r="QA94" s="409"/>
      <c r="QB94" s="409"/>
      <c r="QC94" s="408">
        <f t="shared" si="378"/>
        <v>0</v>
      </c>
      <c r="QD94" s="409"/>
      <c r="QE94" s="409"/>
      <c r="QF94" s="408">
        <f t="shared" si="379"/>
        <v>0</v>
      </c>
      <c r="QG94" s="409"/>
      <c r="QH94" s="409"/>
      <c r="QI94" s="408">
        <f t="shared" si="380"/>
        <v>0</v>
      </c>
      <c r="QJ94" s="411">
        <f t="shared" si="381"/>
        <v>0</v>
      </c>
      <c r="QK94" s="412">
        <f t="shared" si="382"/>
        <v>0</v>
      </c>
      <c r="QL94" s="402"/>
      <c r="QM94" s="411">
        <f t="shared" si="383"/>
        <v>120.39999999999999</v>
      </c>
      <c r="QN94" s="412">
        <f t="shared" si="384"/>
        <v>4.6307692307692303</v>
      </c>
      <c r="QO94" s="391"/>
      <c r="QP94" s="411">
        <f t="shared" si="385"/>
        <v>64.800000000000011</v>
      </c>
      <c r="QQ94" s="412">
        <f t="shared" si="386"/>
        <v>2.3142857142857145</v>
      </c>
      <c r="QR94" s="391"/>
      <c r="QS94" s="411">
        <f t="shared" si="387"/>
        <v>185.2</v>
      </c>
      <c r="QT94" s="412">
        <f t="shared" si="388"/>
        <v>2.2864197530864194</v>
      </c>
    </row>
    <row r="95" spans="1:462" s="385" customFormat="1" hidden="1" x14ac:dyDescent="0.25">
      <c r="A95" s="435">
        <v>10</v>
      </c>
      <c r="B95" s="443" t="s">
        <v>529</v>
      </c>
      <c r="C95" s="424" t="s">
        <v>108</v>
      </c>
      <c r="D95" s="406"/>
      <c r="E95" s="407"/>
      <c r="F95" s="407"/>
      <c r="G95" s="406"/>
      <c r="H95" s="407"/>
      <c r="I95" s="407"/>
      <c r="J95" s="406"/>
      <c r="K95" s="407"/>
      <c r="L95" s="407"/>
      <c r="M95" s="406"/>
      <c r="N95" s="407"/>
      <c r="O95" s="407"/>
      <c r="P95" s="406"/>
      <c r="Q95" s="407"/>
      <c r="R95" s="407"/>
      <c r="S95" s="406"/>
      <c r="T95" s="407"/>
      <c r="U95" s="407"/>
      <c r="V95" s="406"/>
      <c r="W95" s="407"/>
      <c r="X95" s="407"/>
      <c r="Y95" s="406"/>
      <c r="Z95" s="407"/>
      <c r="AA95" s="407"/>
      <c r="AB95" s="406"/>
      <c r="AC95" s="407"/>
      <c r="AD95" s="407"/>
      <c r="AE95" s="406"/>
      <c r="AF95" s="407"/>
      <c r="AG95" s="407"/>
      <c r="AH95" s="406"/>
      <c r="AI95" s="407"/>
      <c r="AJ95" s="407"/>
      <c r="AK95" s="406"/>
      <c r="AL95" s="407"/>
      <c r="AM95" s="407"/>
      <c r="AN95" s="406"/>
      <c r="AO95" s="407"/>
      <c r="AP95" s="407"/>
      <c r="AQ95" s="406"/>
      <c r="AR95" s="407"/>
      <c r="AS95" s="407"/>
      <c r="AT95" s="406"/>
      <c r="AU95" s="407"/>
      <c r="AV95" s="407"/>
      <c r="AW95" s="406"/>
      <c r="AX95" s="407"/>
      <c r="AY95" s="407"/>
      <c r="AZ95" s="406"/>
      <c r="BA95" s="407"/>
      <c r="BB95" s="407"/>
      <c r="BC95" s="406"/>
      <c r="BD95" s="407"/>
      <c r="BE95" s="407"/>
      <c r="BF95" s="406"/>
      <c r="BG95" s="407"/>
      <c r="BH95" s="407"/>
      <c r="BI95" s="406"/>
      <c r="BJ95" s="407"/>
      <c r="BK95" s="407"/>
      <c r="BL95" s="406"/>
      <c r="BM95" s="407"/>
      <c r="BN95" s="407"/>
      <c r="BO95" s="406"/>
      <c r="BP95" s="407"/>
      <c r="BQ95" s="407"/>
      <c r="BR95" s="406"/>
      <c r="BS95" s="407"/>
      <c r="BT95" s="407"/>
      <c r="BU95" s="406"/>
      <c r="BV95" s="407"/>
      <c r="BW95" s="407"/>
      <c r="BX95" s="406"/>
      <c r="BY95" s="407"/>
      <c r="BZ95" s="407"/>
      <c r="CA95" s="406"/>
      <c r="CB95" s="407"/>
      <c r="CC95" s="407"/>
      <c r="CD95" s="406"/>
      <c r="CE95" s="407"/>
      <c r="CF95" s="407"/>
      <c r="CG95" s="406"/>
      <c r="CH95" s="407"/>
      <c r="CI95" s="407"/>
      <c r="CJ95" s="406"/>
      <c r="CK95" s="407"/>
      <c r="CL95" s="407"/>
      <c r="CM95" s="406"/>
      <c r="CN95" s="407"/>
      <c r="CO95" s="407"/>
      <c r="CP95" s="406"/>
      <c r="CQ95" s="407"/>
      <c r="CR95" s="407"/>
      <c r="CS95" s="406"/>
      <c r="CT95" s="407"/>
      <c r="CU95" s="407"/>
      <c r="CV95" s="406"/>
      <c r="CW95" s="407"/>
      <c r="CX95" s="407"/>
      <c r="CY95" s="406"/>
      <c r="CZ95" s="407"/>
      <c r="DA95" s="407"/>
      <c r="DB95" s="406"/>
      <c r="DC95" s="407"/>
      <c r="DD95" s="407"/>
      <c r="DE95" s="406"/>
      <c r="DF95" s="407"/>
      <c r="DG95" s="407"/>
      <c r="DH95" s="406"/>
      <c r="DI95" s="407"/>
      <c r="DJ95" s="407"/>
      <c r="DK95" s="406"/>
      <c r="DL95" s="407"/>
      <c r="DM95" s="407"/>
      <c r="DN95" s="406"/>
      <c r="DO95" s="407"/>
      <c r="DP95" s="407"/>
      <c r="DQ95" s="406"/>
      <c r="DR95" s="407"/>
      <c r="DS95" s="407"/>
      <c r="DT95" s="406"/>
      <c r="DU95" s="407"/>
      <c r="DV95" s="407"/>
      <c r="DW95" s="406"/>
      <c r="DX95" s="407"/>
      <c r="DY95" s="407"/>
      <c r="DZ95" s="406"/>
      <c r="EA95" s="407"/>
      <c r="EB95" s="407"/>
      <c r="EC95" s="406"/>
      <c r="ED95" s="407"/>
      <c r="EE95" s="407"/>
      <c r="EF95" s="406"/>
      <c r="EG95" s="407"/>
      <c r="EH95" s="407"/>
      <c r="EI95" s="406"/>
      <c r="EJ95" s="407"/>
      <c r="EK95" s="407"/>
      <c r="EL95" s="406"/>
      <c r="EM95" s="407"/>
      <c r="EN95" s="407"/>
      <c r="EO95" s="406"/>
      <c r="EP95" s="407"/>
      <c r="EQ95" s="407"/>
      <c r="ER95" s="406"/>
      <c r="ES95" s="407"/>
      <c r="ET95" s="407"/>
      <c r="EU95" s="406"/>
      <c r="EV95" s="407"/>
      <c r="EW95" s="407"/>
      <c r="EX95" s="406"/>
      <c r="EY95" s="407"/>
      <c r="EZ95" s="407"/>
      <c r="FA95" s="406"/>
      <c r="FB95" s="407"/>
      <c r="FC95" s="407"/>
      <c r="FD95" s="406"/>
      <c r="FE95" s="407"/>
      <c r="FF95" s="407"/>
      <c r="FG95" s="406"/>
      <c r="FH95" s="407"/>
      <c r="FI95" s="407"/>
      <c r="FJ95" s="406"/>
      <c r="FK95" s="407"/>
      <c r="FL95" s="407"/>
      <c r="FM95" s="406"/>
      <c r="FN95" s="407"/>
      <c r="FO95" s="407"/>
      <c r="FP95" s="406"/>
      <c r="FQ95" s="407"/>
      <c r="FR95" s="407"/>
      <c r="FS95" s="406"/>
      <c r="FT95" s="407"/>
      <c r="FU95" s="407"/>
      <c r="FV95" s="406"/>
      <c r="FW95" s="407"/>
      <c r="FX95" s="407"/>
      <c r="FY95" s="406"/>
      <c r="FZ95" s="407"/>
      <c r="GA95" s="407"/>
      <c r="GB95" s="406"/>
      <c r="GC95" s="407"/>
      <c r="GD95" s="407"/>
      <c r="GE95" s="406"/>
      <c r="GF95" s="407"/>
      <c r="GG95" s="407"/>
      <c r="GH95" s="406"/>
      <c r="GI95" s="407"/>
      <c r="GJ95" s="407"/>
      <c r="GK95" s="406"/>
      <c r="GL95" s="407"/>
      <c r="GM95" s="407"/>
      <c r="GN95" s="406"/>
      <c r="GO95" s="407"/>
      <c r="GP95" s="407"/>
      <c r="GQ95" s="406"/>
      <c r="GR95" s="407"/>
      <c r="GS95" s="407"/>
      <c r="GT95" s="406"/>
      <c r="GU95" s="407"/>
      <c r="GV95" s="407"/>
      <c r="GW95" s="406"/>
      <c r="GX95" s="407"/>
      <c r="GY95" s="407"/>
      <c r="GZ95" s="406"/>
      <c r="HA95" s="407"/>
      <c r="HB95" s="407"/>
      <c r="HC95" s="406"/>
      <c r="HD95" s="407"/>
      <c r="HE95" s="407"/>
      <c r="HF95" s="406"/>
      <c r="HG95" s="407"/>
      <c r="HH95" s="407"/>
      <c r="HI95" s="406"/>
      <c r="HJ95" s="407"/>
      <c r="HK95" s="407"/>
      <c r="HL95" s="406"/>
      <c r="HM95" s="407"/>
      <c r="HN95" s="407"/>
      <c r="HO95" s="406"/>
      <c r="HP95" s="407"/>
      <c r="HQ95" s="407"/>
      <c r="HR95" s="406"/>
      <c r="HS95" s="407"/>
      <c r="HT95" s="407"/>
      <c r="HU95" s="406"/>
      <c r="HV95" s="407"/>
      <c r="HW95" s="407"/>
      <c r="HX95" s="406"/>
      <c r="HY95" s="407"/>
      <c r="HZ95" s="407"/>
      <c r="IA95" s="406"/>
      <c r="IB95" s="407"/>
      <c r="IC95" s="407"/>
      <c r="ID95" s="406"/>
      <c r="IE95" s="407"/>
      <c r="IF95" s="407"/>
      <c r="IG95" s="406"/>
      <c r="IH95" s="407"/>
      <c r="II95" s="407"/>
      <c r="IJ95" s="406"/>
      <c r="IK95" s="407"/>
      <c r="IL95" s="407"/>
      <c r="IM95" s="406"/>
      <c r="IN95" s="407"/>
      <c r="IO95" s="407"/>
      <c r="IP95" s="406"/>
      <c r="IQ95" s="407"/>
      <c r="IR95" s="407"/>
      <c r="IS95" s="406"/>
      <c r="IT95" s="407"/>
      <c r="IU95" s="407"/>
      <c r="IV95" s="406"/>
      <c r="IW95" s="407"/>
      <c r="IX95" s="407"/>
      <c r="IY95" s="406"/>
      <c r="IZ95" s="407"/>
      <c r="JA95" s="407"/>
      <c r="JB95" s="406"/>
      <c r="JC95" s="407"/>
      <c r="JD95" s="407"/>
      <c r="JE95" s="406">
        <v>0</v>
      </c>
      <c r="JF95" s="407">
        <v>7.14</v>
      </c>
      <c r="JG95" s="407">
        <v>7.14</v>
      </c>
      <c r="JH95" s="406">
        <f t="shared" si="441"/>
        <v>0</v>
      </c>
      <c r="JI95" s="407"/>
      <c r="JJ95" s="407"/>
      <c r="JK95" s="406">
        <f t="shared" si="442"/>
        <v>0</v>
      </c>
      <c r="JL95" s="407"/>
      <c r="JM95" s="407"/>
      <c r="JN95" s="406">
        <f t="shared" si="443"/>
        <v>0</v>
      </c>
      <c r="JO95" s="407"/>
      <c r="JP95" s="407"/>
      <c r="JQ95" s="406">
        <f t="shared" si="444"/>
        <v>0</v>
      </c>
      <c r="JR95" s="407"/>
      <c r="JS95" s="407"/>
      <c r="JT95" s="406">
        <f t="shared" si="445"/>
        <v>0</v>
      </c>
      <c r="JU95" s="407"/>
      <c r="JV95" s="407"/>
      <c r="JW95" s="406">
        <f t="shared" si="364"/>
        <v>0</v>
      </c>
      <c r="JX95" s="407"/>
      <c r="JY95" s="407"/>
      <c r="JZ95" s="406">
        <f t="shared" si="365"/>
        <v>0</v>
      </c>
      <c r="KA95" s="407"/>
      <c r="KB95" s="407"/>
      <c r="KC95" s="406">
        <f t="shared" si="366"/>
        <v>0</v>
      </c>
      <c r="KD95" s="407"/>
      <c r="KE95" s="407"/>
      <c r="KF95" s="406">
        <f t="shared" si="367"/>
        <v>0</v>
      </c>
      <c r="KG95" s="407"/>
      <c r="KH95" s="407"/>
      <c r="KI95" s="406">
        <f t="shared" si="368"/>
        <v>0</v>
      </c>
      <c r="KJ95" s="407"/>
      <c r="KK95" s="407"/>
      <c r="KL95" s="406">
        <f t="shared" si="369"/>
        <v>0</v>
      </c>
      <c r="KM95" s="407"/>
      <c r="KN95" s="407"/>
      <c r="KO95" s="406">
        <f t="shared" si="370"/>
        <v>0</v>
      </c>
      <c r="KP95" s="407"/>
      <c r="KQ95" s="407"/>
      <c r="KR95" s="406">
        <f t="shared" si="371"/>
        <v>0</v>
      </c>
      <c r="KS95" s="407"/>
      <c r="KT95" s="407"/>
      <c r="KU95" s="406">
        <f t="shared" si="372"/>
        <v>0</v>
      </c>
      <c r="KV95" s="407"/>
      <c r="KW95" s="407"/>
      <c r="KX95" s="408">
        <f t="shared" si="373"/>
        <v>0</v>
      </c>
      <c r="KY95" s="409"/>
      <c r="KZ95" s="409"/>
      <c r="LA95" s="408">
        <f t="shared" si="374"/>
        <v>0</v>
      </c>
      <c r="LB95" s="409"/>
      <c r="LC95" s="409"/>
      <c r="LD95" s="408">
        <f t="shared" si="375"/>
        <v>0</v>
      </c>
      <c r="LE95" s="409"/>
      <c r="LF95" s="409"/>
      <c r="LG95" s="408">
        <f t="shared" si="376"/>
        <v>0</v>
      </c>
      <c r="LH95" s="409"/>
      <c r="LI95" s="409"/>
      <c r="LJ95" s="408">
        <f t="shared" si="399"/>
        <v>0</v>
      </c>
      <c r="LK95" s="409"/>
      <c r="LL95" s="409"/>
      <c r="LM95" s="408">
        <f t="shared" si="400"/>
        <v>0</v>
      </c>
      <c r="LN95" s="409"/>
      <c r="LO95" s="409"/>
      <c r="LP95" s="408">
        <f t="shared" si="401"/>
        <v>0</v>
      </c>
      <c r="LQ95" s="409"/>
      <c r="LR95" s="409"/>
      <c r="LS95" s="408">
        <f t="shared" si="402"/>
        <v>0</v>
      </c>
      <c r="LT95" s="409"/>
      <c r="LU95" s="409"/>
      <c r="LV95" s="408">
        <f t="shared" si="403"/>
        <v>0</v>
      </c>
      <c r="LW95" s="409"/>
      <c r="LX95" s="409"/>
      <c r="LY95" s="408">
        <f t="shared" si="404"/>
        <v>0</v>
      </c>
      <c r="LZ95" s="409"/>
      <c r="MA95" s="409"/>
      <c r="MB95" s="408">
        <f t="shared" si="405"/>
        <v>0</v>
      </c>
      <c r="MC95" s="409"/>
      <c r="MD95" s="409"/>
      <c r="ME95" s="408">
        <f t="shared" si="406"/>
        <v>0</v>
      </c>
      <c r="MF95" s="409"/>
      <c r="MG95" s="409"/>
      <c r="MH95" s="408">
        <f t="shared" si="446"/>
        <v>0</v>
      </c>
      <c r="MI95" s="409"/>
      <c r="MJ95" s="409"/>
      <c r="MK95" s="408">
        <f t="shared" si="407"/>
        <v>0</v>
      </c>
      <c r="ML95" s="409"/>
      <c r="MM95" s="409"/>
      <c r="MN95" s="408">
        <f t="shared" si="408"/>
        <v>0</v>
      </c>
      <c r="MO95" s="409"/>
      <c r="MP95" s="409"/>
      <c r="MQ95" s="408">
        <f t="shared" si="409"/>
        <v>0</v>
      </c>
      <c r="MR95" s="409"/>
      <c r="MS95" s="409"/>
      <c r="MT95" s="408">
        <f t="shared" si="410"/>
        <v>0</v>
      </c>
      <c r="MU95" s="409"/>
      <c r="MV95" s="409"/>
      <c r="MW95" s="408">
        <f t="shared" si="411"/>
        <v>0</v>
      </c>
      <c r="MX95" s="409"/>
      <c r="MY95" s="409"/>
      <c r="MZ95" s="408">
        <f t="shared" si="412"/>
        <v>0</v>
      </c>
      <c r="NA95" s="409"/>
      <c r="NB95" s="409"/>
      <c r="NC95" s="408">
        <f t="shared" si="413"/>
        <v>0</v>
      </c>
      <c r="ND95" s="409"/>
      <c r="NE95" s="409"/>
      <c r="NF95" s="408">
        <f t="shared" si="414"/>
        <v>0</v>
      </c>
      <c r="NG95" s="409"/>
      <c r="NH95" s="409"/>
      <c r="NI95" s="408">
        <f t="shared" si="415"/>
        <v>0</v>
      </c>
      <c r="NJ95" s="409"/>
      <c r="NK95" s="409"/>
      <c r="NL95" s="410">
        <f t="shared" si="447"/>
        <v>0</v>
      </c>
      <c r="NM95" s="409"/>
      <c r="NN95" s="409"/>
      <c r="NO95" s="408">
        <f t="shared" si="416"/>
        <v>0</v>
      </c>
      <c r="NP95" s="409"/>
      <c r="NQ95" s="409"/>
      <c r="NR95" s="408">
        <f t="shared" si="417"/>
        <v>0</v>
      </c>
      <c r="NS95" s="409"/>
      <c r="NT95" s="409"/>
      <c r="NU95" s="408">
        <f t="shared" si="418"/>
        <v>0</v>
      </c>
      <c r="NV95" s="409"/>
      <c r="NW95" s="409"/>
      <c r="NX95" s="408">
        <f t="shared" si="419"/>
        <v>0</v>
      </c>
      <c r="NY95" s="409"/>
      <c r="NZ95" s="409"/>
      <c r="OA95" s="408">
        <f t="shared" si="420"/>
        <v>0</v>
      </c>
      <c r="OB95" s="409"/>
      <c r="OC95" s="409"/>
      <c r="OD95" s="408">
        <f t="shared" si="421"/>
        <v>0</v>
      </c>
      <c r="OE95" s="409"/>
      <c r="OF95" s="409"/>
      <c r="OG95" s="408">
        <f t="shared" si="422"/>
        <v>0</v>
      </c>
      <c r="OH95" s="409"/>
      <c r="OI95" s="409"/>
      <c r="OJ95" s="408">
        <f t="shared" si="423"/>
        <v>0</v>
      </c>
      <c r="OK95" s="409"/>
      <c r="OL95" s="409"/>
      <c r="OM95" s="408">
        <f t="shared" si="424"/>
        <v>0</v>
      </c>
      <c r="ON95" s="409"/>
      <c r="OO95" s="409"/>
      <c r="OP95" s="408">
        <f t="shared" si="425"/>
        <v>0</v>
      </c>
      <c r="OQ95" s="409"/>
      <c r="OR95" s="409"/>
      <c r="OS95" s="408">
        <f t="shared" si="426"/>
        <v>0</v>
      </c>
      <c r="OT95" s="409"/>
      <c r="OU95" s="409"/>
      <c r="OV95" s="408">
        <f t="shared" si="397"/>
        <v>0</v>
      </c>
      <c r="OW95" s="409"/>
      <c r="OX95" s="409"/>
      <c r="OY95" s="408">
        <f t="shared" si="398"/>
        <v>0</v>
      </c>
      <c r="OZ95" s="409"/>
      <c r="PA95" s="409"/>
      <c r="PB95" s="408">
        <f t="shared" si="389"/>
        <v>0</v>
      </c>
      <c r="PC95" s="409"/>
      <c r="PD95" s="409"/>
      <c r="PE95" s="408">
        <f t="shared" si="390"/>
        <v>0</v>
      </c>
      <c r="PF95" s="409"/>
      <c r="PG95" s="409"/>
      <c r="PH95" s="408">
        <f t="shared" si="391"/>
        <v>0</v>
      </c>
      <c r="PI95" s="409"/>
      <c r="PJ95" s="409"/>
      <c r="PK95" s="408">
        <f t="shared" si="392"/>
        <v>0</v>
      </c>
      <c r="PL95" s="409"/>
      <c r="PM95" s="409"/>
      <c r="PN95" s="408">
        <f t="shared" si="393"/>
        <v>0</v>
      </c>
      <c r="PO95" s="409"/>
      <c r="PP95" s="409"/>
      <c r="PQ95" s="408">
        <f t="shared" si="394"/>
        <v>0</v>
      </c>
      <c r="PR95" s="409"/>
      <c r="PS95" s="409"/>
      <c r="PT95" s="408">
        <f t="shared" si="395"/>
        <v>0</v>
      </c>
      <c r="PU95" s="409"/>
      <c r="PV95" s="409"/>
      <c r="PW95" s="408">
        <f t="shared" si="396"/>
        <v>0</v>
      </c>
      <c r="PX95" s="409"/>
      <c r="PY95" s="409"/>
      <c r="PZ95" s="408">
        <f t="shared" si="377"/>
        <v>0</v>
      </c>
      <c r="QA95" s="409"/>
      <c r="QB95" s="409"/>
      <c r="QC95" s="408">
        <f t="shared" si="378"/>
        <v>0</v>
      </c>
      <c r="QD95" s="409"/>
      <c r="QE95" s="409"/>
      <c r="QF95" s="408">
        <f t="shared" si="379"/>
        <v>0</v>
      </c>
      <c r="QG95" s="409"/>
      <c r="QH95" s="409"/>
      <c r="QI95" s="408">
        <f t="shared" si="380"/>
        <v>0</v>
      </c>
      <c r="QJ95" s="411">
        <f t="shared" si="381"/>
        <v>0</v>
      </c>
      <c r="QK95" s="412">
        <f t="shared" si="382"/>
        <v>0</v>
      </c>
      <c r="QL95" s="402"/>
      <c r="QM95" s="411">
        <f t="shared" si="383"/>
        <v>7.14</v>
      </c>
      <c r="QN95" s="412">
        <f t="shared" si="384"/>
        <v>0.27461538461538459</v>
      </c>
      <c r="QO95" s="391"/>
      <c r="QP95" s="411">
        <f t="shared" si="385"/>
        <v>0</v>
      </c>
      <c r="QQ95" s="412">
        <f t="shared" si="386"/>
        <v>0</v>
      </c>
      <c r="QR95" s="391"/>
      <c r="QS95" s="411">
        <f t="shared" si="387"/>
        <v>7.14</v>
      </c>
      <c r="QT95" s="412">
        <f t="shared" si="388"/>
        <v>8.8148148148148142E-2</v>
      </c>
    </row>
    <row r="96" spans="1:462" s="385" customFormat="1" hidden="1" x14ac:dyDescent="0.25">
      <c r="A96" s="435">
        <v>11</v>
      </c>
      <c r="B96" s="443" t="s">
        <v>530</v>
      </c>
      <c r="C96" s="420" t="s">
        <v>108</v>
      </c>
      <c r="D96" s="406"/>
      <c r="E96" s="407"/>
      <c r="F96" s="407"/>
      <c r="G96" s="406">
        <f>+D96+E96-F96</f>
        <v>0</v>
      </c>
      <c r="H96" s="407"/>
      <c r="I96" s="407"/>
      <c r="J96" s="406">
        <f>+G96+H96-I96</f>
        <v>0</v>
      </c>
      <c r="K96" s="407"/>
      <c r="L96" s="407"/>
      <c r="M96" s="406">
        <f>+J96+K96-L96</f>
        <v>0</v>
      </c>
      <c r="N96" s="407"/>
      <c r="O96" s="407"/>
      <c r="P96" s="406">
        <f>+M96+N96-O96</f>
        <v>0</v>
      </c>
      <c r="Q96" s="407"/>
      <c r="R96" s="407"/>
      <c r="S96" s="406"/>
      <c r="T96" s="407"/>
      <c r="U96" s="407"/>
      <c r="V96" s="406"/>
      <c r="W96" s="407"/>
      <c r="X96" s="407"/>
      <c r="Y96" s="406"/>
      <c r="Z96" s="407"/>
      <c r="AA96" s="407"/>
      <c r="AB96" s="406"/>
      <c r="AC96" s="407"/>
      <c r="AD96" s="407"/>
      <c r="AE96" s="406"/>
      <c r="AF96" s="407"/>
      <c r="AG96" s="407"/>
      <c r="AH96" s="406"/>
      <c r="AI96" s="407"/>
      <c r="AJ96" s="407"/>
      <c r="AK96" s="406"/>
      <c r="AL96" s="407"/>
      <c r="AM96" s="407"/>
      <c r="AN96" s="406"/>
      <c r="AO96" s="407"/>
      <c r="AP96" s="407"/>
      <c r="AQ96" s="406"/>
      <c r="AR96" s="407"/>
      <c r="AS96" s="407"/>
      <c r="AT96" s="406"/>
      <c r="AU96" s="407"/>
      <c r="AV96" s="407"/>
      <c r="AW96" s="406"/>
      <c r="AX96" s="407"/>
      <c r="AY96" s="407"/>
      <c r="AZ96" s="406"/>
      <c r="BA96" s="407"/>
      <c r="BB96" s="407"/>
      <c r="BC96" s="406"/>
      <c r="BD96" s="407"/>
      <c r="BE96" s="407"/>
      <c r="BF96" s="406"/>
      <c r="BG96" s="407"/>
      <c r="BH96" s="407"/>
      <c r="BI96" s="406"/>
      <c r="BJ96" s="407"/>
      <c r="BK96" s="407"/>
      <c r="BL96" s="406"/>
      <c r="BM96" s="407"/>
      <c r="BN96" s="407"/>
      <c r="BO96" s="406">
        <f>BL96+BM96-BN96</f>
        <v>0</v>
      </c>
      <c r="BP96" s="407"/>
      <c r="BQ96" s="407"/>
      <c r="BR96" s="406">
        <f>+BO96+BP96-BQ96</f>
        <v>0</v>
      </c>
      <c r="BS96" s="407"/>
      <c r="BT96" s="407"/>
      <c r="BU96" s="406">
        <v>0</v>
      </c>
      <c r="BV96" s="407">
        <v>69.2</v>
      </c>
      <c r="BW96" s="407">
        <v>12.86</v>
      </c>
      <c r="BX96" s="406">
        <f>+BU96+BV96-BW96</f>
        <v>56.34</v>
      </c>
      <c r="BY96" s="407"/>
      <c r="BZ96" s="407">
        <v>21.18</v>
      </c>
      <c r="CA96" s="406">
        <f>BX96+BY96-BZ96</f>
        <v>35.160000000000004</v>
      </c>
      <c r="CB96" s="407"/>
      <c r="CC96" s="407"/>
      <c r="CD96" s="406">
        <f>CA96+CB96-CC96</f>
        <v>35.160000000000004</v>
      </c>
      <c r="CE96" s="407"/>
      <c r="CF96" s="407"/>
      <c r="CG96" s="406">
        <f>CD96+CE96-CF96</f>
        <v>35.160000000000004</v>
      </c>
      <c r="CH96" s="407"/>
      <c r="CI96" s="407"/>
      <c r="CJ96" s="406">
        <f>CG96+CH96-CI96</f>
        <v>35.160000000000004</v>
      </c>
      <c r="CK96" s="407"/>
      <c r="CL96" s="407"/>
      <c r="CM96" s="406">
        <f>CJ96+CK96-CL96</f>
        <v>35.160000000000004</v>
      </c>
      <c r="CN96" s="407"/>
      <c r="CO96" s="407"/>
      <c r="CP96" s="406">
        <f>CM96+CN96-CO96</f>
        <v>35.160000000000004</v>
      </c>
      <c r="CQ96" s="407"/>
      <c r="CR96" s="407"/>
      <c r="CS96" s="406">
        <f>+CP96+CQ96-CR96</f>
        <v>35.160000000000004</v>
      </c>
      <c r="CT96" s="407"/>
      <c r="CU96" s="407"/>
      <c r="CV96" s="406">
        <f>CP96+CT96-CU96</f>
        <v>35.160000000000004</v>
      </c>
      <c r="CW96" s="407"/>
      <c r="CX96" s="407"/>
      <c r="CY96" s="406">
        <f>CV96+CW96-CX96</f>
        <v>35.160000000000004</v>
      </c>
      <c r="CZ96" s="407"/>
      <c r="DA96" s="407"/>
      <c r="DB96" s="406">
        <f>CY96+CZ96-DA96</f>
        <v>35.160000000000004</v>
      </c>
      <c r="DC96" s="407"/>
      <c r="DD96" s="407"/>
      <c r="DE96" s="406">
        <f>DB96+DC96-DD96</f>
        <v>35.160000000000004</v>
      </c>
      <c r="DF96" s="407"/>
      <c r="DG96" s="407">
        <v>5.5</v>
      </c>
      <c r="DH96" s="406">
        <f>DE96+DF96-DG96</f>
        <v>29.660000000000004</v>
      </c>
      <c r="DI96" s="407">
        <v>71.400000000000006</v>
      </c>
      <c r="DJ96" s="407">
        <v>29.66</v>
      </c>
      <c r="DK96" s="406">
        <f>DH96+DI96-DJ96</f>
        <v>71.400000000000006</v>
      </c>
      <c r="DL96" s="407"/>
      <c r="DM96" s="407">
        <v>5.2</v>
      </c>
      <c r="DN96" s="406">
        <f>+DK96+DL96-DM96</f>
        <v>66.2</v>
      </c>
      <c r="DO96" s="407"/>
      <c r="DP96" s="407"/>
      <c r="DQ96" s="406">
        <f>+DN96+DO96-DP96</f>
        <v>66.2</v>
      </c>
      <c r="DR96" s="407"/>
      <c r="DS96" s="407"/>
      <c r="DT96" s="406">
        <f>DQ96+DR96-DS96</f>
        <v>66.2</v>
      </c>
      <c r="DU96" s="407"/>
      <c r="DV96" s="407"/>
      <c r="DW96" s="406">
        <f>DT96+DU96-DV96</f>
        <v>66.2</v>
      </c>
      <c r="DX96" s="407"/>
      <c r="DY96" s="407"/>
      <c r="DZ96" s="406">
        <f>DW96+DX96-DY96</f>
        <v>66.2</v>
      </c>
      <c r="EA96" s="407"/>
      <c r="EB96" s="407"/>
      <c r="EC96" s="406">
        <f>DZ96+EA96-EB96</f>
        <v>66.2</v>
      </c>
      <c r="ED96" s="407"/>
      <c r="EE96" s="407">
        <v>4.4000000000000004</v>
      </c>
      <c r="EF96" s="406">
        <f>EC96+ED96-EE96</f>
        <v>61.800000000000004</v>
      </c>
      <c r="EG96" s="407"/>
      <c r="EH96" s="407"/>
      <c r="EI96" s="406">
        <f>+EF96+EG96-EH96</f>
        <v>61.800000000000004</v>
      </c>
      <c r="EJ96" s="407"/>
      <c r="EK96" s="407"/>
      <c r="EL96" s="406">
        <f>EI96+EJ96-EK96</f>
        <v>61.800000000000004</v>
      </c>
      <c r="EM96" s="407"/>
      <c r="EN96" s="407"/>
      <c r="EO96" s="406">
        <f t="shared" ref="EO96:EO101" si="454">+EL96+EM96-EN96</f>
        <v>61.800000000000004</v>
      </c>
      <c r="EP96" s="407"/>
      <c r="EQ96" s="407"/>
      <c r="ER96" s="406">
        <f t="shared" ref="ER96:ER101" si="455">EO96+EP96-EQ96</f>
        <v>61.800000000000004</v>
      </c>
      <c r="ES96" s="407"/>
      <c r="ET96" s="407"/>
      <c r="EU96" s="406">
        <f t="shared" ref="EU96:EU101" si="456">ER96+ES96-ET96</f>
        <v>61.800000000000004</v>
      </c>
      <c r="EV96" s="407"/>
      <c r="EW96" s="407"/>
      <c r="EX96" s="406">
        <f t="shared" ref="EX96:EX101" si="457">+EU96+EV96-EW96</f>
        <v>61.800000000000004</v>
      </c>
      <c r="EY96" s="407"/>
      <c r="EZ96" s="407">
        <v>5.5</v>
      </c>
      <c r="FA96" s="406">
        <f t="shared" ref="FA96:FA101" si="458">EX96+EY96-EZ96</f>
        <v>56.300000000000004</v>
      </c>
      <c r="FB96" s="407"/>
      <c r="FC96" s="407">
        <v>16.55</v>
      </c>
      <c r="FD96" s="406">
        <f t="shared" ref="FD96:FD101" si="459">+FA96+FB96-FC96</f>
        <v>39.75</v>
      </c>
      <c r="FE96" s="407"/>
      <c r="FF96" s="407"/>
      <c r="FG96" s="406">
        <f t="shared" ref="FG96:FG101" si="460">+FD96+FE96-FF96</f>
        <v>39.75</v>
      </c>
      <c r="FH96" s="407"/>
      <c r="FI96" s="407">
        <v>39.75</v>
      </c>
      <c r="FJ96" s="406">
        <f t="shared" ref="FJ96:FJ101" si="461">+FG96+FH96-FI96</f>
        <v>0</v>
      </c>
      <c r="FK96" s="407"/>
      <c r="FL96" s="407"/>
      <c r="FM96" s="406">
        <f t="shared" ref="FM96:FM101" si="462">+FJ96+FK96-FL96</f>
        <v>0</v>
      </c>
      <c r="FN96" s="407"/>
      <c r="FO96" s="407"/>
      <c r="FP96" s="406">
        <f t="shared" ref="FP96:FP101" si="463">FM96+FN96-FO96</f>
        <v>0</v>
      </c>
      <c r="FQ96" s="407"/>
      <c r="FR96" s="407"/>
      <c r="FS96" s="406">
        <f t="shared" ref="FS96:FS101" si="464">+FP96+FQ96-FR96</f>
        <v>0</v>
      </c>
      <c r="FT96" s="407"/>
      <c r="FU96" s="407"/>
      <c r="FV96" s="406">
        <f t="shared" ref="FV96:FV101" si="465">+FS96+FT96-FU96</f>
        <v>0</v>
      </c>
      <c r="FW96" s="407"/>
      <c r="FX96" s="407"/>
      <c r="FY96" s="406">
        <f t="shared" ref="FY96:FY101" si="466">+FV96+FW96-FX96</f>
        <v>0</v>
      </c>
      <c r="FZ96" s="407"/>
      <c r="GA96" s="407"/>
      <c r="GB96" s="406">
        <f t="shared" ref="GB96:GB101" si="467">FY96+FZ96-GA96</f>
        <v>0</v>
      </c>
      <c r="GC96" s="407"/>
      <c r="GD96" s="407"/>
      <c r="GE96" s="406">
        <f t="shared" ref="GE96:GE101" si="468">GB96+GC96-GD96</f>
        <v>0</v>
      </c>
      <c r="GF96" s="407"/>
      <c r="GG96" s="407"/>
      <c r="GH96" s="406">
        <f t="shared" ref="GH96:GH101" si="469">GE96+GF96-GG96</f>
        <v>0</v>
      </c>
      <c r="GI96" s="407"/>
      <c r="GJ96" s="407"/>
      <c r="GK96" s="406">
        <f t="shared" ref="GK96:GK101" si="470">+GH96+GI96-GJ96</f>
        <v>0</v>
      </c>
      <c r="GL96" s="407"/>
      <c r="GM96" s="407"/>
      <c r="GN96" s="406">
        <f t="shared" ref="GN96:GN101" si="471">GK96+GL96-GM96</f>
        <v>0</v>
      </c>
      <c r="GO96" s="407"/>
      <c r="GP96" s="407"/>
      <c r="GQ96" s="406">
        <f t="shared" ref="GQ96:GQ101" si="472">GN96+GO96-GP96</f>
        <v>0</v>
      </c>
      <c r="GR96" s="407"/>
      <c r="GS96" s="407"/>
      <c r="GT96" s="406">
        <f t="shared" ref="GT96:GT101" si="473">GQ96+GR96-GS96</f>
        <v>0</v>
      </c>
      <c r="GU96" s="407"/>
      <c r="GV96" s="407"/>
      <c r="GW96" s="406">
        <f t="shared" ref="GW96:GW101" si="474">GT96+GU96-GV96</f>
        <v>0</v>
      </c>
      <c r="GX96" s="407"/>
      <c r="GY96" s="407"/>
      <c r="GZ96" s="406">
        <f t="shared" ref="GZ96:GZ101" si="475">+GW96+GX96-GY96</f>
        <v>0</v>
      </c>
      <c r="HA96" s="407"/>
      <c r="HB96" s="407"/>
      <c r="HC96" s="406">
        <f t="shared" ref="HC96:HC101" si="476">GZ96+HA96-HB96</f>
        <v>0</v>
      </c>
      <c r="HD96" s="407"/>
      <c r="HE96" s="407"/>
      <c r="HF96" s="406">
        <f t="shared" ref="HF96:HF101" si="477">HC96+HD96-HE96</f>
        <v>0</v>
      </c>
      <c r="HG96" s="407"/>
      <c r="HH96" s="407"/>
      <c r="HI96" s="406">
        <f t="shared" ref="HI96:HI101" si="478">HF96+HG96-HH96</f>
        <v>0</v>
      </c>
      <c r="HJ96" s="407"/>
      <c r="HK96" s="407"/>
      <c r="HL96" s="406">
        <f t="shared" ref="HL96:HL101" si="479">HI96+HJ96-HK96</f>
        <v>0</v>
      </c>
      <c r="HM96" s="407"/>
      <c r="HN96" s="407"/>
      <c r="HO96" s="406">
        <f t="shared" ref="HO96:HO101" si="480">HL96+HM96-HN96</f>
        <v>0</v>
      </c>
      <c r="HP96" s="407"/>
      <c r="HQ96" s="407"/>
      <c r="HR96" s="406">
        <f t="shared" ref="HR96:HR101" si="481">+HO96+HP96-HQ96</f>
        <v>0</v>
      </c>
      <c r="HS96" s="407">
        <v>93.2</v>
      </c>
      <c r="HT96" s="407">
        <v>12.53</v>
      </c>
      <c r="HU96" s="406">
        <f t="shared" ref="HU96:HU102" si="482">+HR96+HS96-HT96</f>
        <v>80.67</v>
      </c>
      <c r="HV96" s="407"/>
      <c r="HW96" s="407">
        <v>11.5</v>
      </c>
      <c r="HX96" s="406">
        <f t="shared" ref="HX96:HX102" si="483">+HU96+HV96-HW96</f>
        <v>69.17</v>
      </c>
      <c r="HY96" s="407"/>
      <c r="HZ96" s="407"/>
      <c r="IA96" s="406">
        <f t="shared" ref="IA96:IA102" si="484">+HX96+HY96-HZ96</f>
        <v>69.17</v>
      </c>
      <c r="IB96" s="407"/>
      <c r="IC96" s="407"/>
      <c r="ID96" s="406">
        <f t="shared" ref="ID96:ID102" si="485">+IA96+IB96-IC96</f>
        <v>69.17</v>
      </c>
      <c r="IE96" s="407"/>
      <c r="IF96" s="407">
        <v>5.12</v>
      </c>
      <c r="IG96" s="406">
        <f t="shared" ref="IG96:IG102" si="486">ID96+IE96-IF96</f>
        <v>64.05</v>
      </c>
      <c r="IH96" s="407"/>
      <c r="II96" s="407"/>
      <c r="IJ96" s="406">
        <f t="shared" ref="IJ96:IJ102" si="487">IG96+IH96-II96</f>
        <v>64.05</v>
      </c>
      <c r="IK96" s="407"/>
      <c r="IL96" s="407"/>
      <c r="IM96" s="406">
        <f t="shared" ref="IM96:IM102" si="488">IJ96+IK96-IL96</f>
        <v>64.05</v>
      </c>
      <c r="IN96" s="407"/>
      <c r="IO96" s="407"/>
      <c r="IP96" s="406">
        <f t="shared" ref="IP96:IP103" si="489">IM96+IN96-IO96</f>
        <v>64.05</v>
      </c>
      <c r="IQ96" s="407"/>
      <c r="IR96" s="407"/>
      <c r="IS96" s="406">
        <f t="shared" ref="IS96:IS104" si="490">IP96+IQ96-IR96</f>
        <v>64.05</v>
      </c>
      <c r="IT96" s="407"/>
      <c r="IU96" s="407"/>
      <c r="IV96" s="406">
        <f t="shared" ref="IV96:IV104" si="491">IS96+IT96-IU96</f>
        <v>64.05</v>
      </c>
      <c r="IW96" s="407"/>
      <c r="IX96" s="407"/>
      <c r="IY96" s="406">
        <f t="shared" ref="IY96:IY104" si="492">IV96+IW96-IX96</f>
        <v>64.05</v>
      </c>
      <c r="IZ96" s="407"/>
      <c r="JA96" s="407"/>
      <c r="JB96" s="406">
        <f t="shared" ref="JB96:JB104" si="493">IY96+IZ96-JA96</f>
        <v>64.05</v>
      </c>
      <c r="JC96" s="407"/>
      <c r="JD96" s="407"/>
      <c r="JE96" s="406">
        <f t="shared" ref="JE96:JE104" si="494">JB96+JC96-JD96</f>
        <v>64.05</v>
      </c>
      <c r="JF96" s="407"/>
      <c r="JG96" s="407"/>
      <c r="JH96" s="406">
        <f t="shared" si="441"/>
        <v>64.05</v>
      </c>
      <c r="JI96" s="407"/>
      <c r="JJ96" s="407">
        <v>13.7</v>
      </c>
      <c r="JK96" s="406">
        <f t="shared" si="442"/>
        <v>50.349999999999994</v>
      </c>
      <c r="JL96" s="407"/>
      <c r="JM96" s="407"/>
      <c r="JN96" s="406">
        <f t="shared" si="443"/>
        <v>50.349999999999994</v>
      </c>
      <c r="JO96" s="407"/>
      <c r="JP96" s="407"/>
      <c r="JQ96" s="406">
        <f t="shared" si="444"/>
        <v>50.349999999999994</v>
      </c>
      <c r="JR96" s="407"/>
      <c r="JS96" s="407"/>
      <c r="JT96" s="406">
        <f t="shared" si="445"/>
        <v>50.349999999999994</v>
      </c>
      <c r="JU96" s="407"/>
      <c r="JV96" s="407"/>
      <c r="JW96" s="406">
        <f t="shared" si="364"/>
        <v>50.349999999999994</v>
      </c>
      <c r="JX96" s="407"/>
      <c r="JY96" s="407"/>
      <c r="JZ96" s="406">
        <f t="shared" si="365"/>
        <v>50.349999999999994</v>
      </c>
      <c r="KA96" s="407"/>
      <c r="KB96" s="407"/>
      <c r="KC96" s="406">
        <f t="shared" si="366"/>
        <v>50.349999999999994</v>
      </c>
      <c r="KD96" s="407"/>
      <c r="KE96" s="407"/>
      <c r="KF96" s="406">
        <f t="shared" si="367"/>
        <v>50.349999999999994</v>
      </c>
      <c r="KG96" s="407"/>
      <c r="KH96" s="407"/>
      <c r="KI96" s="406">
        <f t="shared" si="368"/>
        <v>50.349999999999994</v>
      </c>
      <c r="KJ96" s="407"/>
      <c r="KK96" s="407"/>
      <c r="KL96" s="406">
        <f t="shared" si="369"/>
        <v>50.349999999999994</v>
      </c>
      <c r="KM96" s="407"/>
      <c r="KN96" s="407"/>
      <c r="KO96" s="406">
        <f t="shared" si="370"/>
        <v>50.349999999999994</v>
      </c>
      <c r="KP96" s="407"/>
      <c r="KQ96" s="407"/>
      <c r="KR96" s="406">
        <f t="shared" si="371"/>
        <v>50.349999999999994</v>
      </c>
      <c r="KS96" s="407"/>
      <c r="KT96" s="407"/>
      <c r="KU96" s="406">
        <f t="shared" si="372"/>
        <v>50.349999999999994</v>
      </c>
      <c r="KV96" s="407"/>
      <c r="KW96" s="407"/>
      <c r="KX96" s="408">
        <f t="shared" si="373"/>
        <v>50.349999999999994</v>
      </c>
      <c r="KY96" s="409"/>
      <c r="KZ96" s="409"/>
      <c r="LA96" s="408">
        <f t="shared" si="374"/>
        <v>50.349999999999994</v>
      </c>
      <c r="LB96" s="409"/>
      <c r="LC96" s="409"/>
      <c r="LD96" s="408">
        <f t="shared" si="375"/>
        <v>50.349999999999994</v>
      </c>
      <c r="LE96" s="409"/>
      <c r="LF96" s="409"/>
      <c r="LG96" s="408">
        <f t="shared" si="376"/>
        <v>50.349999999999994</v>
      </c>
      <c r="LH96" s="409"/>
      <c r="LI96" s="409"/>
      <c r="LJ96" s="408">
        <f t="shared" si="399"/>
        <v>50.349999999999994</v>
      </c>
      <c r="LK96" s="409"/>
      <c r="LL96" s="409"/>
      <c r="LM96" s="408">
        <f t="shared" si="400"/>
        <v>50.349999999999994</v>
      </c>
      <c r="LN96" s="409"/>
      <c r="LO96" s="409"/>
      <c r="LP96" s="408">
        <f t="shared" si="401"/>
        <v>50.349999999999994</v>
      </c>
      <c r="LQ96" s="409"/>
      <c r="LR96" s="409"/>
      <c r="LS96" s="408">
        <f t="shared" si="402"/>
        <v>50.349999999999994</v>
      </c>
      <c r="LT96" s="409"/>
      <c r="LU96" s="409"/>
      <c r="LV96" s="408">
        <f t="shared" si="403"/>
        <v>50.349999999999994</v>
      </c>
      <c r="LW96" s="409"/>
      <c r="LX96" s="409"/>
      <c r="LY96" s="408">
        <f t="shared" si="404"/>
        <v>50.349999999999994</v>
      </c>
      <c r="LZ96" s="409"/>
      <c r="MA96" s="409"/>
      <c r="MB96" s="408">
        <f t="shared" si="405"/>
        <v>50.349999999999994</v>
      </c>
      <c r="MC96" s="409"/>
      <c r="MD96" s="409"/>
      <c r="ME96" s="408">
        <f t="shared" si="406"/>
        <v>50.349999999999994</v>
      </c>
      <c r="MF96" s="409"/>
      <c r="MG96" s="409"/>
      <c r="MH96" s="408">
        <f t="shared" si="446"/>
        <v>50.349999999999994</v>
      </c>
      <c r="MI96" s="409"/>
      <c r="MJ96" s="409"/>
      <c r="MK96" s="408">
        <f t="shared" si="407"/>
        <v>50.349999999999994</v>
      </c>
      <c r="ML96" s="409"/>
      <c r="MM96" s="409"/>
      <c r="MN96" s="408">
        <f t="shared" si="408"/>
        <v>50.349999999999994</v>
      </c>
      <c r="MO96" s="409"/>
      <c r="MP96" s="409"/>
      <c r="MQ96" s="408">
        <f t="shared" si="409"/>
        <v>50.349999999999994</v>
      </c>
      <c r="MR96" s="409"/>
      <c r="MS96" s="409"/>
      <c r="MT96" s="408">
        <f t="shared" si="410"/>
        <v>50.349999999999994</v>
      </c>
      <c r="MU96" s="409"/>
      <c r="MV96" s="409"/>
      <c r="MW96" s="408">
        <f t="shared" si="411"/>
        <v>50.349999999999994</v>
      </c>
      <c r="MX96" s="409"/>
      <c r="MY96" s="409"/>
      <c r="MZ96" s="408">
        <f t="shared" si="412"/>
        <v>50.349999999999994</v>
      </c>
      <c r="NA96" s="409"/>
      <c r="NB96" s="409"/>
      <c r="NC96" s="408">
        <f t="shared" si="413"/>
        <v>50.349999999999994</v>
      </c>
      <c r="ND96" s="409"/>
      <c r="NE96" s="409"/>
      <c r="NF96" s="408">
        <f t="shared" si="414"/>
        <v>50.349999999999994</v>
      </c>
      <c r="NG96" s="409"/>
      <c r="NH96" s="409"/>
      <c r="NI96" s="408">
        <f t="shared" si="415"/>
        <v>50.349999999999994</v>
      </c>
      <c r="NJ96" s="409"/>
      <c r="NK96" s="409"/>
      <c r="NL96" s="410">
        <f t="shared" si="447"/>
        <v>50.349999999999994</v>
      </c>
      <c r="NM96" s="409"/>
      <c r="NN96" s="409"/>
      <c r="NO96" s="408">
        <f t="shared" si="416"/>
        <v>50.349999999999994</v>
      </c>
      <c r="NP96" s="409"/>
      <c r="NQ96" s="409"/>
      <c r="NR96" s="408">
        <f t="shared" si="417"/>
        <v>50.349999999999994</v>
      </c>
      <c r="NS96" s="409"/>
      <c r="NT96" s="409"/>
      <c r="NU96" s="408">
        <f t="shared" si="418"/>
        <v>50.349999999999994</v>
      </c>
      <c r="NV96" s="409"/>
      <c r="NW96" s="409"/>
      <c r="NX96" s="408">
        <f t="shared" si="419"/>
        <v>50.349999999999994</v>
      </c>
      <c r="NY96" s="409"/>
      <c r="NZ96" s="409">
        <v>18</v>
      </c>
      <c r="OA96" s="408">
        <f t="shared" si="420"/>
        <v>32.349999999999994</v>
      </c>
      <c r="OB96" s="409"/>
      <c r="OC96" s="409">
        <v>12</v>
      </c>
      <c r="OD96" s="408">
        <f t="shared" si="421"/>
        <v>20.349999999999994</v>
      </c>
      <c r="OE96" s="409"/>
      <c r="OF96" s="409"/>
      <c r="OG96" s="408">
        <f t="shared" si="422"/>
        <v>20.349999999999994</v>
      </c>
      <c r="OH96" s="409"/>
      <c r="OI96" s="409"/>
      <c r="OJ96" s="408">
        <f t="shared" si="423"/>
        <v>20.349999999999994</v>
      </c>
      <c r="OK96" s="409"/>
      <c r="OL96" s="409"/>
      <c r="OM96" s="408">
        <f t="shared" si="424"/>
        <v>20.349999999999994</v>
      </c>
      <c r="ON96" s="409"/>
      <c r="OO96" s="409"/>
      <c r="OP96" s="408">
        <f t="shared" si="425"/>
        <v>20.349999999999994</v>
      </c>
      <c r="OQ96" s="409"/>
      <c r="OR96" s="409"/>
      <c r="OS96" s="408">
        <f t="shared" si="426"/>
        <v>20.349999999999994</v>
      </c>
      <c r="OT96" s="409"/>
      <c r="OU96" s="409">
        <v>20.350000000000001</v>
      </c>
      <c r="OV96" s="408">
        <f t="shared" si="397"/>
        <v>0</v>
      </c>
      <c r="OW96" s="409"/>
      <c r="OX96" s="409"/>
      <c r="OY96" s="408">
        <f t="shared" si="398"/>
        <v>0</v>
      </c>
      <c r="OZ96" s="409"/>
      <c r="PA96" s="409"/>
      <c r="PB96" s="408">
        <f t="shared" si="389"/>
        <v>0</v>
      </c>
      <c r="PC96" s="409"/>
      <c r="PD96" s="409"/>
      <c r="PE96" s="408">
        <f t="shared" si="390"/>
        <v>0</v>
      </c>
      <c r="PF96" s="409"/>
      <c r="PG96" s="409"/>
      <c r="PH96" s="408">
        <f t="shared" si="391"/>
        <v>0</v>
      </c>
      <c r="PI96" s="409"/>
      <c r="PJ96" s="409"/>
      <c r="PK96" s="408">
        <f t="shared" si="392"/>
        <v>0</v>
      </c>
      <c r="PL96" s="409"/>
      <c r="PM96" s="409"/>
      <c r="PN96" s="408">
        <f t="shared" si="393"/>
        <v>0</v>
      </c>
      <c r="PO96" s="409"/>
      <c r="PP96" s="409"/>
      <c r="PQ96" s="408">
        <f t="shared" si="394"/>
        <v>0</v>
      </c>
      <c r="PR96" s="409"/>
      <c r="PS96" s="409"/>
      <c r="PT96" s="408">
        <f t="shared" si="395"/>
        <v>0</v>
      </c>
      <c r="PU96" s="409"/>
      <c r="PV96" s="409"/>
      <c r="PW96" s="408">
        <f t="shared" si="396"/>
        <v>0</v>
      </c>
      <c r="PX96" s="409"/>
      <c r="PY96" s="409"/>
      <c r="PZ96" s="408">
        <f t="shared" si="377"/>
        <v>0</v>
      </c>
      <c r="QA96" s="409"/>
      <c r="QB96" s="409"/>
      <c r="QC96" s="408">
        <f t="shared" si="378"/>
        <v>0</v>
      </c>
      <c r="QD96" s="409"/>
      <c r="QE96" s="409"/>
      <c r="QF96" s="408">
        <f t="shared" si="379"/>
        <v>0</v>
      </c>
      <c r="QG96" s="409"/>
      <c r="QH96" s="409"/>
      <c r="QI96" s="408">
        <f t="shared" si="380"/>
        <v>0</v>
      </c>
      <c r="QJ96" s="411">
        <f t="shared" si="381"/>
        <v>101.06</v>
      </c>
      <c r="QK96" s="412">
        <f t="shared" si="382"/>
        <v>3.742962962962963</v>
      </c>
      <c r="QL96" s="402"/>
      <c r="QM96" s="411">
        <f t="shared" si="383"/>
        <v>42.85</v>
      </c>
      <c r="QN96" s="412">
        <f t="shared" si="384"/>
        <v>1.6480769230769232</v>
      </c>
      <c r="QO96" s="391"/>
      <c r="QP96" s="411">
        <f t="shared" si="385"/>
        <v>0</v>
      </c>
      <c r="QQ96" s="412">
        <f t="shared" si="386"/>
        <v>0</v>
      </c>
      <c r="QR96" s="391"/>
      <c r="QS96" s="411">
        <f t="shared" si="387"/>
        <v>143.91</v>
      </c>
      <c r="QT96" s="412">
        <f t="shared" si="388"/>
        <v>1.7766666666666666</v>
      </c>
    </row>
    <row r="97" spans="1:462" hidden="1" x14ac:dyDescent="0.25">
      <c r="A97" s="435">
        <v>12</v>
      </c>
      <c r="B97" s="443" t="s">
        <v>531</v>
      </c>
      <c r="C97" s="444" t="s">
        <v>108</v>
      </c>
      <c r="D97" s="406"/>
      <c r="E97" s="407"/>
      <c r="F97" s="407"/>
      <c r="G97" s="406">
        <f>+D97+E97-F97</f>
        <v>0</v>
      </c>
      <c r="H97" s="407"/>
      <c r="I97" s="407"/>
      <c r="J97" s="406">
        <f>+G97+H97-I97</f>
        <v>0</v>
      </c>
      <c r="K97" s="407"/>
      <c r="L97" s="407"/>
      <c r="M97" s="406">
        <f>+J97+K97-L97</f>
        <v>0</v>
      </c>
      <c r="N97" s="407"/>
      <c r="O97" s="407"/>
      <c r="P97" s="406">
        <f>+M97+N97-O97</f>
        <v>0</v>
      </c>
      <c r="Q97" s="407"/>
      <c r="R97" s="407"/>
      <c r="S97" s="406"/>
      <c r="T97" s="407"/>
      <c r="U97" s="407"/>
      <c r="V97" s="406"/>
      <c r="W97" s="407"/>
      <c r="X97" s="407"/>
      <c r="Y97" s="406"/>
      <c r="Z97" s="407"/>
      <c r="AA97" s="407"/>
      <c r="AB97" s="406"/>
      <c r="AC97" s="407"/>
      <c r="AD97" s="407"/>
      <c r="AE97" s="406"/>
      <c r="AF97" s="407"/>
      <c r="AG97" s="407"/>
      <c r="AH97" s="406"/>
      <c r="AI97" s="407"/>
      <c r="AJ97" s="407"/>
      <c r="AK97" s="406"/>
      <c r="AL97" s="407"/>
      <c r="AM97" s="407"/>
      <c r="AN97" s="406"/>
      <c r="AO97" s="407"/>
      <c r="AP97" s="407"/>
      <c r="AQ97" s="406"/>
      <c r="AR97" s="407"/>
      <c r="AS97" s="407"/>
      <c r="AT97" s="406"/>
      <c r="AU97" s="407"/>
      <c r="AV97" s="407"/>
      <c r="AW97" s="406"/>
      <c r="AX97" s="407"/>
      <c r="AY97" s="407"/>
      <c r="AZ97" s="406"/>
      <c r="BA97" s="407"/>
      <c r="BB97" s="407"/>
      <c r="BC97" s="406"/>
      <c r="BD97" s="407"/>
      <c r="BE97" s="407"/>
      <c r="BF97" s="406"/>
      <c r="BG97" s="407"/>
      <c r="BH97" s="407"/>
      <c r="BI97" s="406"/>
      <c r="BJ97" s="407"/>
      <c r="BK97" s="407"/>
      <c r="BL97" s="406"/>
      <c r="BM97" s="407"/>
      <c r="BN97" s="407"/>
      <c r="BO97" s="406">
        <f>BL97+BM97-BN97</f>
        <v>0</v>
      </c>
      <c r="BP97" s="407"/>
      <c r="BQ97" s="407"/>
      <c r="BR97" s="406">
        <f>+BO97+BP97-BQ97</f>
        <v>0</v>
      </c>
      <c r="BS97" s="407"/>
      <c r="BT97" s="407"/>
      <c r="BU97" s="406">
        <v>0</v>
      </c>
      <c r="BV97" s="407">
        <v>55.6</v>
      </c>
      <c r="BW97" s="407"/>
      <c r="BX97" s="406">
        <f>+BU97+BV97-BW97</f>
        <v>55.6</v>
      </c>
      <c r="BY97" s="442"/>
      <c r="BZ97" s="442"/>
      <c r="CA97" s="406">
        <f>BX97+BY97-BZ97</f>
        <v>55.6</v>
      </c>
      <c r="CB97" s="414"/>
      <c r="CC97" s="414">
        <v>55.6</v>
      </c>
      <c r="CD97" s="406">
        <f>CA97+CB97-CC97</f>
        <v>0</v>
      </c>
      <c r="CE97" s="414"/>
      <c r="CF97" s="414"/>
      <c r="CG97" s="406">
        <f>CD97+CE97-CF97</f>
        <v>0</v>
      </c>
      <c r="CH97" s="414"/>
      <c r="CI97" s="414"/>
      <c r="CJ97" s="406">
        <f>CG97+CH97-CI97</f>
        <v>0</v>
      </c>
      <c r="CK97" s="414"/>
      <c r="CL97" s="414"/>
      <c r="CM97" s="406">
        <f>CJ97+CK97-CL97</f>
        <v>0</v>
      </c>
      <c r="CN97" s="414"/>
      <c r="CO97" s="414"/>
      <c r="CP97" s="406">
        <f>CM97+CN97-CO97</f>
        <v>0</v>
      </c>
      <c r="CQ97" s="414"/>
      <c r="CR97" s="414"/>
      <c r="CS97" s="406">
        <f>+CP97+CQ97-CR97</f>
        <v>0</v>
      </c>
      <c r="CT97" s="414"/>
      <c r="CU97" s="414"/>
      <c r="CV97" s="406">
        <f>CP97+CT97-CU97</f>
        <v>0</v>
      </c>
      <c r="CW97" s="414"/>
      <c r="CX97" s="414"/>
      <c r="CY97" s="406">
        <f>CV97+CW97-CX97</f>
        <v>0</v>
      </c>
      <c r="CZ97" s="414"/>
      <c r="DA97" s="414"/>
      <c r="DB97" s="406">
        <f>CY97+CZ97-DA97</f>
        <v>0</v>
      </c>
      <c r="DC97" s="414"/>
      <c r="DD97" s="414"/>
      <c r="DE97" s="406">
        <f>DB97+DC97-DD97</f>
        <v>0</v>
      </c>
      <c r="DF97" s="407"/>
      <c r="DG97" s="407"/>
      <c r="DH97" s="406">
        <f>DE97+DF97-DG97</f>
        <v>0</v>
      </c>
      <c r="DI97" s="407"/>
      <c r="DJ97" s="414"/>
      <c r="DK97" s="406">
        <f>DH97+DI97-DJ97</f>
        <v>0</v>
      </c>
      <c r="DL97" s="407"/>
      <c r="DM97" s="407"/>
      <c r="DN97" s="406">
        <f>+DK97+DL97-DM97</f>
        <v>0</v>
      </c>
      <c r="DO97" s="407"/>
      <c r="DP97" s="407"/>
      <c r="DQ97" s="406">
        <f>+DN97+DO97-DP97</f>
        <v>0</v>
      </c>
      <c r="DR97" s="407"/>
      <c r="DS97" s="407"/>
      <c r="DT97" s="406">
        <f>DQ97+DR97-DS97</f>
        <v>0</v>
      </c>
      <c r="DU97" s="407"/>
      <c r="DV97" s="407"/>
      <c r="DW97" s="406">
        <f>DT97+DU97-DV97</f>
        <v>0</v>
      </c>
      <c r="DX97" s="407"/>
      <c r="DY97" s="414"/>
      <c r="DZ97" s="406">
        <f>DW97+DX97-DY97</f>
        <v>0</v>
      </c>
      <c r="EA97" s="414"/>
      <c r="EB97" s="414"/>
      <c r="EC97" s="406">
        <f>DZ97+EA97-EB97</f>
        <v>0</v>
      </c>
      <c r="ED97" s="414"/>
      <c r="EE97" s="414"/>
      <c r="EF97" s="406">
        <f>EC97+ED97-EE97</f>
        <v>0</v>
      </c>
      <c r="EG97" s="414"/>
      <c r="EH97" s="414"/>
      <c r="EI97" s="406">
        <f>+EF97+EG97-EH97</f>
        <v>0</v>
      </c>
      <c r="EJ97" s="414"/>
      <c r="EK97" s="414"/>
      <c r="EL97" s="406">
        <f>EI97+EJ97-EK97</f>
        <v>0</v>
      </c>
      <c r="EM97" s="414"/>
      <c r="EN97" s="414"/>
      <c r="EO97" s="406">
        <f t="shared" si="454"/>
        <v>0</v>
      </c>
      <c r="EP97" s="414"/>
      <c r="EQ97" s="414"/>
      <c r="ER97" s="406">
        <f t="shared" si="455"/>
        <v>0</v>
      </c>
      <c r="ES97" s="414"/>
      <c r="ET97" s="414"/>
      <c r="EU97" s="406">
        <f t="shared" si="456"/>
        <v>0</v>
      </c>
      <c r="EV97" s="414"/>
      <c r="EW97" s="414"/>
      <c r="EX97" s="406">
        <f t="shared" si="457"/>
        <v>0</v>
      </c>
      <c r="EY97" s="414"/>
      <c r="EZ97" s="414"/>
      <c r="FA97" s="406">
        <f t="shared" si="458"/>
        <v>0</v>
      </c>
      <c r="FB97" s="414"/>
      <c r="FC97" s="414"/>
      <c r="FD97" s="406">
        <f t="shared" si="459"/>
        <v>0</v>
      </c>
      <c r="FE97" s="414"/>
      <c r="FF97" s="414"/>
      <c r="FG97" s="406">
        <f t="shared" si="460"/>
        <v>0</v>
      </c>
      <c r="FH97" s="414"/>
      <c r="FI97" s="414"/>
      <c r="FJ97" s="406">
        <f t="shared" si="461"/>
        <v>0</v>
      </c>
      <c r="FK97" s="414"/>
      <c r="FL97" s="414"/>
      <c r="FM97" s="406">
        <f t="shared" si="462"/>
        <v>0</v>
      </c>
      <c r="FN97" s="414"/>
      <c r="FO97" s="414"/>
      <c r="FP97" s="406">
        <f t="shared" si="463"/>
        <v>0</v>
      </c>
      <c r="FQ97" s="414"/>
      <c r="FR97" s="414"/>
      <c r="FS97" s="406">
        <f t="shared" si="464"/>
        <v>0</v>
      </c>
      <c r="FT97" s="414"/>
      <c r="FU97" s="414"/>
      <c r="FV97" s="406">
        <f t="shared" si="465"/>
        <v>0</v>
      </c>
      <c r="FW97" s="414"/>
      <c r="FX97" s="414"/>
      <c r="FY97" s="406">
        <f t="shared" si="466"/>
        <v>0</v>
      </c>
      <c r="FZ97" s="414"/>
      <c r="GA97" s="414"/>
      <c r="GB97" s="406">
        <f t="shared" si="467"/>
        <v>0</v>
      </c>
      <c r="GC97" s="414"/>
      <c r="GD97" s="414"/>
      <c r="GE97" s="406">
        <f t="shared" si="468"/>
        <v>0</v>
      </c>
      <c r="GF97" s="414"/>
      <c r="GG97" s="414"/>
      <c r="GH97" s="406">
        <f t="shared" si="469"/>
        <v>0</v>
      </c>
      <c r="GI97" s="414"/>
      <c r="GJ97" s="414"/>
      <c r="GK97" s="406">
        <f t="shared" si="470"/>
        <v>0</v>
      </c>
      <c r="GL97" s="414"/>
      <c r="GM97" s="414"/>
      <c r="GN97" s="406">
        <f t="shared" si="471"/>
        <v>0</v>
      </c>
      <c r="GO97" s="414"/>
      <c r="GP97" s="414"/>
      <c r="GQ97" s="406">
        <f t="shared" si="472"/>
        <v>0</v>
      </c>
      <c r="GR97" s="414"/>
      <c r="GS97" s="414"/>
      <c r="GT97" s="406">
        <f t="shared" si="473"/>
        <v>0</v>
      </c>
      <c r="GU97" s="414"/>
      <c r="GV97" s="414"/>
      <c r="GW97" s="406">
        <f t="shared" si="474"/>
        <v>0</v>
      </c>
      <c r="GX97" s="414"/>
      <c r="GY97" s="414"/>
      <c r="GZ97" s="406">
        <f t="shared" si="475"/>
        <v>0</v>
      </c>
      <c r="HA97" s="414"/>
      <c r="HB97" s="414"/>
      <c r="HC97" s="406">
        <f t="shared" si="476"/>
        <v>0</v>
      </c>
      <c r="HD97" s="414"/>
      <c r="HE97" s="414"/>
      <c r="HF97" s="406">
        <f t="shared" si="477"/>
        <v>0</v>
      </c>
      <c r="HG97" s="414"/>
      <c r="HH97" s="414"/>
      <c r="HI97" s="406">
        <f t="shared" si="478"/>
        <v>0</v>
      </c>
      <c r="HJ97" s="414"/>
      <c r="HK97" s="414"/>
      <c r="HL97" s="406">
        <f t="shared" si="479"/>
        <v>0</v>
      </c>
      <c r="HM97" s="414"/>
      <c r="HN97" s="414"/>
      <c r="HO97" s="406">
        <f t="shared" si="480"/>
        <v>0</v>
      </c>
      <c r="HP97" s="407"/>
      <c r="HQ97" s="407"/>
      <c r="HR97" s="406">
        <f t="shared" si="481"/>
        <v>0</v>
      </c>
      <c r="HS97" s="414"/>
      <c r="HT97" s="414"/>
      <c r="HU97" s="406">
        <f t="shared" si="482"/>
        <v>0</v>
      </c>
      <c r="HV97" s="414"/>
      <c r="HW97" s="414"/>
      <c r="HX97" s="406">
        <f t="shared" si="483"/>
        <v>0</v>
      </c>
      <c r="HY97" s="414"/>
      <c r="HZ97" s="414"/>
      <c r="IA97" s="406">
        <f t="shared" si="484"/>
        <v>0</v>
      </c>
      <c r="IB97" s="414"/>
      <c r="IC97" s="414"/>
      <c r="ID97" s="406">
        <f t="shared" si="485"/>
        <v>0</v>
      </c>
      <c r="IE97" s="414"/>
      <c r="IF97" s="414"/>
      <c r="IG97" s="406">
        <f t="shared" si="486"/>
        <v>0</v>
      </c>
      <c r="IH97" s="414"/>
      <c r="II97" s="414"/>
      <c r="IJ97" s="406">
        <f t="shared" si="487"/>
        <v>0</v>
      </c>
      <c r="IK97" s="414"/>
      <c r="IL97" s="414"/>
      <c r="IM97" s="406">
        <f t="shared" si="488"/>
        <v>0</v>
      </c>
      <c r="IN97" s="414"/>
      <c r="IO97" s="414"/>
      <c r="IP97" s="406">
        <f t="shared" si="489"/>
        <v>0</v>
      </c>
      <c r="IQ97" s="414"/>
      <c r="IR97" s="414"/>
      <c r="IS97" s="406">
        <f t="shared" si="490"/>
        <v>0</v>
      </c>
      <c r="IT97" s="414"/>
      <c r="IU97" s="414"/>
      <c r="IV97" s="406">
        <f t="shared" si="491"/>
        <v>0</v>
      </c>
      <c r="IW97" s="414"/>
      <c r="IX97" s="414"/>
      <c r="IY97" s="406">
        <f t="shared" si="492"/>
        <v>0</v>
      </c>
      <c r="IZ97" s="414"/>
      <c r="JA97" s="414"/>
      <c r="JB97" s="406">
        <f t="shared" si="493"/>
        <v>0</v>
      </c>
      <c r="JC97" s="414"/>
      <c r="JD97" s="414"/>
      <c r="JE97" s="406">
        <f t="shared" si="494"/>
        <v>0</v>
      </c>
      <c r="JF97" s="414"/>
      <c r="JG97" s="414"/>
      <c r="JH97" s="406">
        <f t="shared" si="441"/>
        <v>0</v>
      </c>
      <c r="JI97" s="414"/>
      <c r="JJ97" s="414"/>
      <c r="JK97" s="406">
        <f t="shared" si="442"/>
        <v>0</v>
      </c>
      <c r="JL97" s="414"/>
      <c r="JM97" s="414"/>
      <c r="JN97" s="406">
        <f t="shared" si="443"/>
        <v>0</v>
      </c>
      <c r="JO97" s="414"/>
      <c r="JP97" s="414"/>
      <c r="JQ97" s="406">
        <f t="shared" si="444"/>
        <v>0</v>
      </c>
      <c r="JR97" s="414"/>
      <c r="JS97" s="414"/>
      <c r="JT97" s="406">
        <f t="shared" si="445"/>
        <v>0</v>
      </c>
      <c r="JU97" s="414"/>
      <c r="JV97" s="414"/>
      <c r="JW97" s="406">
        <f t="shared" si="364"/>
        <v>0</v>
      </c>
      <c r="JX97" s="414"/>
      <c r="JY97" s="414"/>
      <c r="JZ97" s="406">
        <f t="shared" si="365"/>
        <v>0</v>
      </c>
      <c r="KA97" s="414"/>
      <c r="KB97" s="414"/>
      <c r="KC97" s="406">
        <f t="shared" si="366"/>
        <v>0</v>
      </c>
      <c r="KD97" s="414"/>
      <c r="KE97" s="414"/>
      <c r="KF97" s="406">
        <f t="shared" si="367"/>
        <v>0</v>
      </c>
      <c r="KG97" s="414"/>
      <c r="KH97" s="414"/>
      <c r="KI97" s="406">
        <f t="shared" si="368"/>
        <v>0</v>
      </c>
      <c r="KJ97" s="414"/>
      <c r="KK97" s="414"/>
      <c r="KL97" s="406">
        <f t="shared" si="369"/>
        <v>0</v>
      </c>
      <c r="KM97" s="414"/>
      <c r="KN97" s="414"/>
      <c r="KO97" s="406">
        <f t="shared" si="370"/>
        <v>0</v>
      </c>
      <c r="KP97" s="414"/>
      <c r="KQ97" s="414"/>
      <c r="KR97" s="406">
        <f t="shared" si="371"/>
        <v>0</v>
      </c>
      <c r="KS97" s="414"/>
      <c r="KT97" s="414"/>
      <c r="KU97" s="406">
        <f t="shared" si="372"/>
        <v>0</v>
      </c>
      <c r="KV97" s="414"/>
      <c r="KW97" s="414"/>
      <c r="KX97" s="408">
        <f t="shared" si="373"/>
        <v>0</v>
      </c>
      <c r="KY97" s="137"/>
      <c r="KZ97" s="137"/>
      <c r="LA97" s="408">
        <f t="shared" si="374"/>
        <v>0</v>
      </c>
      <c r="LB97" s="137"/>
      <c r="LC97" s="137"/>
      <c r="LD97" s="408">
        <f t="shared" si="375"/>
        <v>0</v>
      </c>
      <c r="LE97" s="137"/>
      <c r="LF97" s="137"/>
      <c r="LG97" s="408">
        <f t="shared" si="376"/>
        <v>0</v>
      </c>
      <c r="LH97" s="137"/>
      <c r="LI97" s="137"/>
      <c r="LJ97" s="408">
        <f t="shared" si="399"/>
        <v>0</v>
      </c>
      <c r="LK97" s="137"/>
      <c r="LL97" s="137"/>
      <c r="LM97" s="408">
        <f t="shared" si="400"/>
        <v>0</v>
      </c>
      <c r="LN97" s="137"/>
      <c r="LO97" s="137"/>
      <c r="LP97" s="408">
        <f t="shared" si="401"/>
        <v>0</v>
      </c>
      <c r="LQ97" s="137"/>
      <c r="LR97" s="137"/>
      <c r="LS97" s="408">
        <f t="shared" si="402"/>
        <v>0</v>
      </c>
      <c r="LT97" s="137"/>
      <c r="LU97" s="137"/>
      <c r="LV97" s="408">
        <f t="shared" si="403"/>
        <v>0</v>
      </c>
      <c r="LW97" s="137"/>
      <c r="LX97" s="137"/>
      <c r="LY97" s="408">
        <f t="shared" si="404"/>
        <v>0</v>
      </c>
      <c r="LZ97" s="137"/>
      <c r="MA97" s="137"/>
      <c r="MB97" s="408">
        <f t="shared" si="405"/>
        <v>0</v>
      </c>
      <c r="MC97" s="137"/>
      <c r="MD97" s="137"/>
      <c r="ME97" s="408">
        <f t="shared" si="406"/>
        <v>0</v>
      </c>
      <c r="MF97" s="137"/>
      <c r="MG97" s="137"/>
      <c r="MH97" s="408">
        <f t="shared" si="446"/>
        <v>0</v>
      </c>
      <c r="MI97" s="137"/>
      <c r="MJ97" s="137"/>
      <c r="MK97" s="408">
        <f t="shared" si="407"/>
        <v>0</v>
      </c>
      <c r="ML97" s="137"/>
      <c r="MM97" s="137"/>
      <c r="MN97" s="408">
        <f t="shared" si="408"/>
        <v>0</v>
      </c>
      <c r="MO97" s="137"/>
      <c r="MP97" s="137"/>
      <c r="MQ97" s="408">
        <f t="shared" si="409"/>
        <v>0</v>
      </c>
      <c r="MR97" s="137"/>
      <c r="MS97" s="137"/>
      <c r="MT97" s="408">
        <f t="shared" si="410"/>
        <v>0</v>
      </c>
      <c r="MU97" s="137"/>
      <c r="MV97" s="137"/>
      <c r="MW97" s="408">
        <f t="shared" si="411"/>
        <v>0</v>
      </c>
      <c r="MX97" s="137"/>
      <c r="MY97" s="137"/>
      <c r="MZ97" s="408">
        <f t="shared" si="412"/>
        <v>0</v>
      </c>
      <c r="NA97" s="137"/>
      <c r="NB97" s="137"/>
      <c r="NC97" s="408">
        <f t="shared" si="413"/>
        <v>0</v>
      </c>
      <c r="ND97" s="137"/>
      <c r="NE97" s="137"/>
      <c r="NF97" s="408">
        <f t="shared" si="414"/>
        <v>0</v>
      </c>
      <c r="NG97" s="137"/>
      <c r="NH97" s="137"/>
      <c r="NI97" s="408">
        <f t="shared" si="415"/>
        <v>0</v>
      </c>
      <c r="NJ97" s="137"/>
      <c r="NK97" s="137"/>
      <c r="NL97" s="410">
        <f t="shared" si="447"/>
        <v>0</v>
      </c>
      <c r="NM97" s="137"/>
      <c r="NN97" s="137"/>
      <c r="NO97" s="408">
        <f t="shared" si="416"/>
        <v>0</v>
      </c>
      <c r="NP97" s="137"/>
      <c r="NQ97" s="137"/>
      <c r="NR97" s="408">
        <f t="shared" si="417"/>
        <v>0</v>
      </c>
      <c r="NS97" s="137"/>
      <c r="NT97" s="137"/>
      <c r="NU97" s="408">
        <f t="shared" si="418"/>
        <v>0</v>
      </c>
      <c r="NV97" s="137"/>
      <c r="NW97" s="137"/>
      <c r="NX97" s="408">
        <f t="shared" si="419"/>
        <v>0</v>
      </c>
      <c r="NY97" s="137"/>
      <c r="NZ97" s="137"/>
      <c r="OA97" s="408">
        <f t="shared" si="420"/>
        <v>0</v>
      </c>
      <c r="OB97" s="137"/>
      <c r="OC97" s="137"/>
      <c r="OD97" s="408">
        <f t="shared" si="421"/>
        <v>0</v>
      </c>
      <c r="OE97" s="137"/>
      <c r="OF97" s="137"/>
      <c r="OG97" s="408">
        <f t="shared" si="422"/>
        <v>0</v>
      </c>
      <c r="OH97" s="137"/>
      <c r="OI97" s="137"/>
      <c r="OJ97" s="408">
        <f t="shared" si="423"/>
        <v>0</v>
      </c>
      <c r="OK97" s="137"/>
      <c r="OL97" s="137"/>
      <c r="OM97" s="408">
        <f t="shared" si="424"/>
        <v>0</v>
      </c>
      <c r="ON97" s="137"/>
      <c r="OO97" s="137"/>
      <c r="OP97" s="408">
        <f t="shared" si="425"/>
        <v>0</v>
      </c>
      <c r="OQ97" s="137"/>
      <c r="OR97" s="137"/>
      <c r="OS97" s="408">
        <f t="shared" si="426"/>
        <v>0</v>
      </c>
      <c r="OT97" s="137"/>
      <c r="OU97" s="137"/>
      <c r="OV97" s="408">
        <f t="shared" si="397"/>
        <v>0</v>
      </c>
      <c r="OW97" s="137"/>
      <c r="OX97" s="137"/>
      <c r="OY97" s="408">
        <f t="shared" si="398"/>
        <v>0</v>
      </c>
      <c r="OZ97" s="137"/>
      <c r="PA97" s="137"/>
      <c r="PB97" s="408">
        <f t="shared" si="389"/>
        <v>0</v>
      </c>
      <c r="PC97" s="137"/>
      <c r="PD97" s="137"/>
      <c r="PE97" s="408">
        <f t="shared" si="390"/>
        <v>0</v>
      </c>
      <c r="PF97" s="137"/>
      <c r="PG97" s="137"/>
      <c r="PH97" s="408">
        <f t="shared" si="391"/>
        <v>0</v>
      </c>
      <c r="PI97" s="137"/>
      <c r="PJ97" s="137"/>
      <c r="PK97" s="408">
        <f t="shared" si="392"/>
        <v>0</v>
      </c>
      <c r="PL97" s="137"/>
      <c r="PM97" s="137"/>
      <c r="PN97" s="408">
        <f t="shared" si="393"/>
        <v>0</v>
      </c>
      <c r="PO97" s="137"/>
      <c r="PP97" s="137"/>
      <c r="PQ97" s="408">
        <f t="shared" si="394"/>
        <v>0</v>
      </c>
      <c r="PR97" s="137"/>
      <c r="PS97" s="137"/>
      <c r="PT97" s="408">
        <f t="shared" si="395"/>
        <v>0</v>
      </c>
      <c r="PU97" s="137"/>
      <c r="PV97" s="137"/>
      <c r="PW97" s="408">
        <f t="shared" si="396"/>
        <v>0</v>
      </c>
      <c r="PX97" s="137"/>
      <c r="PY97" s="137"/>
      <c r="PZ97" s="408">
        <f t="shared" si="377"/>
        <v>0</v>
      </c>
      <c r="QA97" s="137"/>
      <c r="QB97" s="137"/>
      <c r="QC97" s="408">
        <f t="shared" si="378"/>
        <v>0</v>
      </c>
      <c r="QD97" s="137"/>
      <c r="QE97" s="137"/>
      <c r="QF97" s="408">
        <f t="shared" si="379"/>
        <v>0</v>
      </c>
      <c r="QG97" s="137"/>
      <c r="QH97" s="137"/>
      <c r="QI97" s="408">
        <f t="shared" si="380"/>
        <v>0</v>
      </c>
      <c r="QJ97" s="411">
        <f t="shared" si="381"/>
        <v>0</v>
      </c>
      <c r="QK97" s="412">
        <f t="shared" si="382"/>
        <v>0</v>
      </c>
      <c r="QL97" s="402"/>
      <c r="QM97" s="411">
        <f t="shared" si="383"/>
        <v>0</v>
      </c>
      <c r="QN97" s="412">
        <f t="shared" si="384"/>
        <v>0</v>
      </c>
      <c r="QO97" s="391"/>
      <c r="QP97" s="411">
        <f t="shared" si="385"/>
        <v>0</v>
      </c>
      <c r="QQ97" s="412">
        <f t="shared" si="386"/>
        <v>0</v>
      </c>
      <c r="QR97" s="391"/>
      <c r="QS97" s="411">
        <f t="shared" si="387"/>
        <v>0</v>
      </c>
      <c r="QT97" s="412">
        <f t="shared" si="388"/>
        <v>0</v>
      </c>
    </row>
    <row r="98" spans="1:462" hidden="1" x14ac:dyDescent="0.25">
      <c r="A98" s="435">
        <v>13</v>
      </c>
      <c r="B98" s="425" t="s">
        <v>532</v>
      </c>
      <c r="C98" s="420" t="s">
        <v>122</v>
      </c>
      <c r="D98" s="406"/>
      <c r="E98" s="407"/>
      <c r="F98" s="407"/>
      <c r="G98" s="406">
        <f>+D98+E98-F98</f>
        <v>0</v>
      </c>
      <c r="H98" s="407"/>
      <c r="I98" s="407"/>
      <c r="J98" s="406">
        <f>+G98+H98-I98</f>
        <v>0</v>
      </c>
      <c r="K98" s="407"/>
      <c r="L98" s="407"/>
      <c r="M98" s="406">
        <f>+J98+K98-L98</f>
        <v>0</v>
      </c>
      <c r="N98" s="407"/>
      <c r="O98" s="407"/>
      <c r="P98" s="406">
        <f>+M98+N98-O98</f>
        <v>0</v>
      </c>
      <c r="Q98" s="407"/>
      <c r="R98" s="407"/>
      <c r="S98" s="406"/>
      <c r="T98" s="407"/>
      <c r="U98" s="407"/>
      <c r="V98" s="406"/>
      <c r="W98" s="407"/>
      <c r="X98" s="407"/>
      <c r="Y98" s="406"/>
      <c r="Z98" s="407"/>
      <c r="AA98" s="407"/>
      <c r="AB98" s="406"/>
      <c r="AC98" s="407"/>
      <c r="AD98" s="407"/>
      <c r="AE98" s="406"/>
      <c r="AF98" s="407"/>
      <c r="AG98" s="407"/>
      <c r="AH98" s="406"/>
      <c r="AI98" s="407"/>
      <c r="AJ98" s="407"/>
      <c r="AK98" s="406"/>
      <c r="AL98" s="407"/>
      <c r="AM98" s="407"/>
      <c r="AN98" s="406"/>
      <c r="AO98" s="407"/>
      <c r="AP98" s="407"/>
      <c r="AQ98" s="406"/>
      <c r="AR98" s="407"/>
      <c r="AS98" s="407"/>
      <c r="AT98" s="406"/>
      <c r="AU98" s="407"/>
      <c r="AV98" s="407"/>
      <c r="AW98" s="406"/>
      <c r="AX98" s="407"/>
      <c r="AY98" s="407"/>
      <c r="AZ98" s="406"/>
      <c r="BA98" s="407"/>
      <c r="BB98" s="407"/>
      <c r="BC98" s="406"/>
      <c r="BD98" s="407"/>
      <c r="BE98" s="407"/>
      <c r="BF98" s="406"/>
      <c r="BG98" s="407"/>
      <c r="BH98" s="407"/>
      <c r="BI98" s="406"/>
      <c r="BJ98" s="407"/>
      <c r="BK98" s="407"/>
      <c r="BL98" s="406"/>
      <c r="BM98" s="407"/>
      <c r="BN98" s="407"/>
      <c r="BO98" s="406"/>
      <c r="BP98" s="407"/>
      <c r="BQ98" s="407"/>
      <c r="BR98" s="406"/>
      <c r="BS98" s="407"/>
      <c r="BT98" s="407"/>
      <c r="BU98" s="406"/>
      <c r="BV98" s="407"/>
      <c r="BW98" s="407"/>
      <c r="BX98" s="406"/>
      <c r="BY98" s="414"/>
      <c r="BZ98" s="414"/>
      <c r="CA98" s="406"/>
      <c r="CB98" s="414">
        <v>2</v>
      </c>
      <c r="CC98" s="414"/>
      <c r="CD98" s="406">
        <f>CA98+CB98-CC98</f>
        <v>2</v>
      </c>
      <c r="CE98" s="414"/>
      <c r="CF98" s="414"/>
      <c r="CG98" s="406">
        <f>CD98+CE98-CF98</f>
        <v>2</v>
      </c>
      <c r="CH98" s="414"/>
      <c r="CI98" s="414"/>
      <c r="CJ98" s="406">
        <f>CG98+CH98-CI98</f>
        <v>2</v>
      </c>
      <c r="CK98" s="414"/>
      <c r="CL98" s="414">
        <v>2</v>
      </c>
      <c r="CM98" s="406">
        <f>CJ98+CK98-CL98</f>
        <v>0</v>
      </c>
      <c r="CN98" s="414"/>
      <c r="CO98" s="414"/>
      <c r="CP98" s="406">
        <f>CM98+CN98-CO98</f>
        <v>0</v>
      </c>
      <c r="CQ98" s="414"/>
      <c r="CR98" s="414"/>
      <c r="CS98" s="406">
        <f>+CP98+CQ98-CR98</f>
        <v>0</v>
      </c>
      <c r="CT98" s="414"/>
      <c r="CU98" s="414"/>
      <c r="CV98" s="406">
        <f>CP98+CT98-CU98</f>
        <v>0</v>
      </c>
      <c r="CW98" s="414"/>
      <c r="CX98" s="414"/>
      <c r="CY98" s="406">
        <f>CV98+CW98-CX98</f>
        <v>0</v>
      </c>
      <c r="CZ98" s="414"/>
      <c r="DA98" s="414"/>
      <c r="DB98" s="406">
        <f>CY98+CZ98-DA98</f>
        <v>0</v>
      </c>
      <c r="DC98" s="414"/>
      <c r="DD98" s="414"/>
      <c r="DE98" s="406">
        <f>DB98+DC98-DD98</f>
        <v>0</v>
      </c>
      <c r="DF98" s="407"/>
      <c r="DG98" s="407"/>
      <c r="DH98" s="406">
        <f>DE98+DF98-DG98</f>
        <v>0</v>
      </c>
      <c r="DI98" s="407"/>
      <c r="DJ98" s="414"/>
      <c r="DK98" s="406">
        <f>DH98+DI98-DJ98</f>
        <v>0</v>
      </c>
      <c r="DL98" s="407"/>
      <c r="DM98" s="407"/>
      <c r="DN98" s="406">
        <f>+DK98+DL98-DM98</f>
        <v>0</v>
      </c>
      <c r="DO98" s="407"/>
      <c r="DP98" s="407"/>
      <c r="DQ98" s="406">
        <f>+DN98+DO98-DP98</f>
        <v>0</v>
      </c>
      <c r="DR98" s="407"/>
      <c r="DS98" s="407"/>
      <c r="DT98" s="406">
        <f>DQ98+DR98-DS98</f>
        <v>0</v>
      </c>
      <c r="DU98" s="407"/>
      <c r="DV98" s="407"/>
      <c r="DW98" s="406">
        <f>DT98+DU98-DV98</f>
        <v>0</v>
      </c>
      <c r="DX98" s="407"/>
      <c r="DY98" s="414"/>
      <c r="DZ98" s="406">
        <f>DW98+DX98-DY98</f>
        <v>0</v>
      </c>
      <c r="EA98" s="414"/>
      <c r="EB98" s="414"/>
      <c r="EC98" s="406">
        <f>DZ98+EA98-EB98</f>
        <v>0</v>
      </c>
      <c r="ED98" s="414"/>
      <c r="EE98" s="414"/>
      <c r="EF98" s="406">
        <f>EC98+ED98-EE98</f>
        <v>0</v>
      </c>
      <c r="EG98" s="414"/>
      <c r="EH98" s="414"/>
      <c r="EI98" s="406">
        <f>+EF98+EG98-EH98</f>
        <v>0</v>
      </c>
      <c r="EJ98" s="414"/>
      <c r="EK98" s="414"/>
      <c r="EL98" s="406">
        <f>EI98+EJ98-EK98</f>
        <v>0</v>
      </c>
      <c r="EM98" s="414"/>
      <c r="EN98" s="414"/>
      <c r="EO98" s="406">
        <f t="shared" si="454"/>
        <v>0</v>
      </c>
      <c r="EP98" s="414"/>
      <c r="EQ98" s="414"/>
      <c r="ER98" s="406">
        <f t="shared" si="455"/>
        <v>0</v>
      </c>
      <c r="ES98" s="414"/>
      <c r="ET98" s="414"/>
      <c r="EU98" s="406">
        <f t="shared" si="456"/>
        <v>0</v>
      </c>
      <c r="EV98" s="414"/>
      <c r="EW98" s="414"/>
      <c r="EX98" s="406">
        <f t="shared" si="457"/>
        <v>0</v>
      </c>
      <c r="EY98" s="414"/>
      <c r="EZ98" s="414"/>
      <c r="FA98" s="406">
        <f t="shared" si="458"/>
        <v>0</v>
      </c>
      <c r="FB98" s="414"/>
      <c r="FC98" s="414"/>
      <c r="FD98" s="406">
        <f t="shared" si="459"/>
        <v>0</v>
      </c>
      <c r="FE98" s="414"/>
      <c r="FF98" s="414"/>
      <c r="FG98" s="406">
        <f t="shared" si="460"/>
        <v>0</v>
      </c>
      <c r="FH98" s="414"/>
      <c r="FI98" s="414"/>
      <c r="FJ98" s="406">
        <f t="shared" si="461"/>
        <v>0</v>
      </c>
      <c r="FK98" s="414"/>
      <c r="FL98" s="414"/>
      <c r="FM98" s="406">
        <f t="shared" si="462"/>
        <v>0</v>
      </c>
      <c r="FN98" s="414"/>
      <c r="FO98" s="414"/>
      <c r="FP98" s="406">
        <f t="shared" si="463"/>
        <v>0</v>
      </c>
      <c r="FQ98" s="414"/>
      <c r="FR98" s="414"/>
      <c r="FS98" s="406">
        <f t="shared" si="464"/>
        <v>0</v>
      </c>
      <c r="FT98" s="414"/>
      <c r="FU98" s="414"/>
      <c r="FV98" s="406">
        <f t="shared" si="465"/>
        <v>0</v>
      </c>
      <c r="FW98" s="414"/>
      <c r="FX98" s="414"/>
      <c r="FY98" s="406">
        <f t="shared" si="466"/>
        <v>0</v>
      </c>
      <c r="FZ98" s="414"/>
      <c r="GA98" s="414"/>
      <c r="GB98" s="406">
        <f t="shared" si="467"/>
        <v>0</v>
      </c>
      <c r="GC98" s="414"/>
      <c r="GD98" s="414"/>
      <c r="GE98" s="406">
        <f t="shared" si="468"/>
        <v>0</v>
      </c>
      <c r="GF98" s="414"/>
      <c r="GG98" s="414"/>
      <c r="GH98" s="406">
        <f t="shared" si="469"/>
        <v>0</v>
      </c>
      <c r="GI98" s="414"/>
      <c r="GJ98" s="414"/>
      <c r="GK98" s="406">
        <f t="shared" si="470"/>
        <v>0</v>
      </c>
      <c r="GL98" s="414"/>
      <c r="GM98" s="414"/>
      <c r="GN98" s="406">
        <f t="shared" si="471"/>
        <v>0</v>
      </c>
      <c r="GO98" s="414"/>
      <c r="GP98" s="414"/>
      <c r="GQ98" s="406">
        <f t="shared" si="472"/>
        <v>0</v>
      </c>
      <c r="GR98" s="414"/>
      <c r="GS98" s="414"/>
      <c r="GT98" s="406">
        <f t="shared" si="473"/>
        <v>0</v>
      </c>
      <c r="GU98" s="414"/>
      <c r="GV98" s="414"/>
      <c r="GW98" s="406">
        <f t="shared" si="474"/>
        <v>0</v>
      </c>
      <c r="GX98" s="414"/>
      <c r="GY98" s="414"/>
      <c r="GZ98" s="406">
        <f t="shared" si="475"/>
        <v>0</v>
      </c>
      <c r="HA98" s="414"/>
      <c r="HB98" s="414"/>
      <c r="HC98" s="406">
        <f t="shared" si="476"/>
        <v>0</v>
      </c>
      <c r="HD98" s="414"/>
      <c r="HE98" s="414"/>
      <c r="HF98" s="406">
        <f t="shared" si="477"/>
        <v>0</v>
      </c>
      <c r="HG98" s="414"/>
      <c r="HH98" s="414"/>
      <c r="HI98" s="406">
        <f t="shared" si="478"/>
        <v>0</v>
      </c>
      <c r="HJ98" s="414"/>
      <c r="HK98" s="414"/>
      <c r="HL98" s="406">
        <f t="shared" si="479"/>
        <v>0</v>
      </c>
      <c r="HM98" s="414"/>
      <c r="HN98" s="414"/>
      <c r="HO98" s="406">
        <f t="shared" si="480"/>
        <v>0</v>
      </c>
      <c r="HP98" s="407"/>
      <c r="HQ98" s="407"/>
      <c r="HR98" s="406">
        <f t="shared" si="481"/>
        <v>0</v>
      </c>
      <c r="HS98" s="414"/>
      <c r="HT98" s="414"/>
      <c r="HU98" s="406">
        <f t="shared" si="482"/>
        <v>0</v>
      </c>
      <c r="HV98" s="414"/>
      <c r="HW98" s="414"/>
      <c r="HX98" s="406">
        <f t="shared" si="483"/>
        <v>0</v>
      </c>
      <c r="HY98" s="414"/>
      <c r="HZ98" s="414"/>
      <c r="IA98" s="406">
        <f t="shared" si="484"/>
        <v>0</v>
      </c>
      <c r="IB98" s="414"/>
      <c r="IC98" s="414"/>
      <c r="ID98" s="406">
        <f t="shared" si="485"/>
        <v>0</v>
      </c>
      <c r="IE98" s="414"/>
      <c r="IF98" s="414"/>
      <c r="IG98" s="406">
        <f t="shared" si="486"/>
        <v>0</v>
      </c>
      <c r="IH98" s="414"/>
      <c r="II98" s="414"/>
      <c r="IJ98" s="406">
        <f t="shared" si="487"/>
        <v>0</v>
      </c>
      <c r="IK98" s="414"/>
      <c r="IL98" s="414"/>
      <c r="IM98" s="406">
        <f t="shared" si="488"/>
        <v>0</v>
      </c>
      <c r="IN98" s="414"/>
      <c r="IO98" s="414"/>
      <c r="IP98" s="406">
        <f t="shared" si="489"/>
        <v>0</v>
      </c>
      <c r="IQ98" s="414"/>
      <c r="IR98" s="414"/>
      <c r="IS98" s="406">
        <f t="shared" si="490"/>
        <v>0</v>
      </c>
      <c r="IT98" s="414"/>
      <c r="IU98" s="414"/>
      <c r="IV98" s="406">
        <f t="shared" si="491"/>
        <v>0</v>
      </c>
      <c r="IW98" s="414"/>
      <c r="IX98" s="414"/>
      <c r="IY98" s="406">
        <f t="shared" si="492"/>
        <v>0</v>
      </c>
      <c r="IZ98" s="414"/>
      <c r="JA98" s="414"/>
      <c r="JB98" s="406">
        <f t="shared" si="493"/>
        <v>0</v>
      </c>
      <c r="JC98" s="414"/>
      <c r="JD98" s="414"/>
      <c r="JE98" s="406">
        <f t="shared" si="494"/>
        <v>0</v>
      </c>
      <c r="JF98" s="414"/>
      <c r="JG98" s="414"/>
      <c r="JH98" s="406">
        <f t="shared" si="441"/>
        <v>0</v>
      </c>
      <c r="JI98" s="414"/>
      <c r="JJ98" s="414"/>
      <c r="JK98" s="406">
        <f t="shared" si="442"/>
        <v>0</v>
      </c>
      <c r="JL98" s="414"/>
      <c r="JM98" s="414"/>
      <c r="JN98" s="406">
        <f t="shared" si="443"/>
        <v>0</v>
      </c>
      <c r="JO98" s="414"/>
      <c r="JP98" s="414"/>
      <c r="JQ98" s="406">
        <f t="shared" si="444"/>
        <v>0</v>
      </c>
      <c r="JR98" s="414"/>
      <c r="JS98" s="414"/>
      <c r="JT98" s="406">
        <f t="shared" si="445"/>
        <v>0</v>
      </c>
      <c r="JU98" s="414"/>
      <c r="JV98" s="414"/>
      <c r="JW98" s="406">
        <f t="shared" si="364"/>
        <v>0</v>
      </c>
      <c r="JX98" s="414"/>
      <c r="JY98" s="414"/>
      <c r="JZ98" s="406">
        <f t="shared" si="365"/>
        <v>0</v>
      </c>
      <c r="KA98" s="414"/>
      <c r="KB98" s="414"/>
      <c r="KC98" s="406">
        <f t="shared" si="366"/>
        <v>0</v>
      </c>
      <c r="KD98" s="414"/>
      <c r="KE98" s="414"/>
      <c r="KF98" s="406">
        <f t="shared" si="367"/>
        <v>0</v>
      </c>
      <c r="KG98" s="414"/>
      <c r="KH98" s="414"/>
      <c r="KI98" s="406">
        <f t="shared" si="368"/>
        <v>0</v>
      </c>
      <c r="KJ98" s="414"/>
      <c r="KK98" s="414"/>
      <c r="KL98" s="406">
        <f t="shared" si="369"/>
        <v>0</v>
      </c>
      <c r="KM98" s="414"/>
      <c r="KN98" s="414"/>
      <c r="KO98" s="406">
        <f t="shared" si="370"/>
        <v>0</v>
      </c>
      <c r="KP98" s="414"/>
      <c r="KQ98" s="414"/>
      <c r="KR98" s="406">
        <f t="shared" si="371"/>
        <v>0</v>
      </c>
      <c r="KS98" s="414"/>
      <c r="KT98" s="414"/>
      <c r="KU98" s="406">
        <f t="shared" si="372"/>
        <v>0</v>
      </c>
      <c r="KV98" s="414"/>
      <c r="KW98" s="414"/>
      <c r="KX98" s="408">
        <f t="shared" si="373"/>
        <v>0</v>
      </c>
      <c r="KY98" s="137"/>
      <c r="KZ98" s="137"/>
      <c r="LA98" s="408">
        <f t="shared" si="374"/>
        <v>0</v>
      </c>
      <c r="LB98" s="137"/>
      <c r="LC98" s="137"/>
      <c r="LD98" s="408">
        <f t="shared" si="375"/>
        <v>0</v>
      </c>
      <c r="LE98" s="137"/>
      <c r="LF98" s="137"/>
      <c r="LG98" s="408">
        <f t="shared" si="376"/>
        <v>0</v>
      </c>
      <c r="LH98" s="137"/>
      <c r="LI98" s="137"/>
      <c r="LJ98" s="408">
        <f t="shared" si="399"/>
        <v>0</v>
      </c>
      <c r="LK98" s="137"/>
      <c r="LL98" s="137"/>
      <c r="LM98" s="408">
        <f t="shared" si="400"/>
        <v>0</v>
      </c>
      <c r="LN98" s="137"/>
      <c r="LO98" s="137"/>
      <c r="LP98" s="408">
        <f t="shared" si="401"/>
        <v>0</v>
      </c>
      <c r="LQ98" s="137"/>
      <c r="LR98" s="137"/>
      <c r="LS98" s="408">
        <f t="shared" si="402"/>
        <v>0</v>
      </c>
      <c r="LT98" s="137"/>
      <c r="LU98" s="137"/>
      <c r="LV98" s="408">
        <f t="shared" si="403"/>
        <v>0</v>
      </c>
      <c r="LW98" s="137"/>
      <c r="LX98" s="137"/>
      <c r="LY98" s="408">
        <f t="shared" si="404"/>
        <v>0</v>
      </c>
      <c r="LZ98" s="137"/>
      <c r="MA98" s="137"/>
      <c r="MB98" s="408">
        <f t="shared" si="405"/>
        <v>0</v>
      </c>
      <c r="MC98" s="137"/>
      <c r="MD98" s="137"/>
      <c r="ME98" s="408">
        <f t="shared" si="406"/>
        <v>0</v>
      </c>
      <c r="MF98" s="137"/>
      <c r="MG98" s="137"/>
      <c r="MH98" s="408">
        <f t="shared" si="446"/>
        <v>0</v>
      </c>
      <c r="MI98" s="137"/>
      <c r="MJ98" s="137"/>
      <c r="MK98" s="408">
        <f t="shared" si="407"/>
        <v>0</v>
      </c>
      <c r="ML98" s="137"/>
      <c r="MM98" s="137"/>
      <c r="MN98" s="408">
        <f t="shared" si="408"/>
        <v>0</v>
      </c>
      <c r="MO98" s="137"/>
      <c r="MP98" s="137"/>
      <c r="MQ98" s="408">
        <f t="shared" si="409"/>
        <v>0</v>
      </c>
      <c r="MR98" s="137"/>
      <c r="MS98" s="137"/>
      <c r="MT98" s="408">
        <f t="shared" si="410"/>
        <v>0</v>
      </c>
      <c r="MU98" s="137"/>
      <c r="MV98" s="137"/>
      <c r="MW98" s="408">
        <f t="shared" si="411"/>
        <v>0</v>
      </c>
      <c r="MX98" s="137"/>
      <c r="MY98" s="137"/>
      <c r="MZ98" s="408">
        <f t="shared" si="412"/>
        <v>0</v>
      </c>
      <c r="NA98" s="137"/>
      <c r="NB98" s="137"/>
      <c r="NC98" s="408">
        <f t="shared" si="413"/>
        <v>0</v>
      </c>
      <c r="ND98" s="137"/>
      <c r="NE98" s="137"/>
      <c r="NF98" s="408">
        <f t="shared" si="414"/>
        <v>0</v>
      </c>
      <c r="NG98" s="137"/>
      <c r="NH98" s="137"/>
      <c r="NI98" s="408">
        <f t="shared" si="415"/>
        <v>0</v>
      </c>
      <c r="NJ98" s="137"/>
      <c r="NK98" s="137"/>
      <c r="NL98" s="410">
        <f t="shared" si="447"/>
        <v>0</v>
      </c>
      <c r="NM98" s="137"/>
      <c r="NN98" s="137"/>
      <c r="NO98" s="408">
        <f t="shared" si="416"/>
        <v>0</v>
      </c>
      <c r="NP98" s="137"/>
      <c r="NQ98" s="137"/>
      <c r="NR98" s="408">
        <f t="shared" si="417"/>
        <v>0</v>
      </c>
      <c r="NS98" s="137"/>
      <c r="NT98" s="137"/>
      <c r="NU98" s="408">
        <f t="shared" si="418"/>
        <v>0</v>
      </c>
      <c r="NV98" s="137"/>
      <c r="NW98" s="137"/>
      <c r="NX98" s="408">
        <f t="shared" si="419"/>
        <v>0</v>
      </c>
      <c r="NY98" s="137"/>
      <c r="NZ98" s="137"/>
      <c r="OA98" s="408">
        <f t="shared" si="420"/>
        <v>0</v>
      </c>
      <c r="OB98" s="137"/>
      <c r="OC98" s="137"/>
      <c r="OD98" s="408">
        <f t="shared" si="421"/>
        <v>0</v>
      </c>
      <c r="OE98" s="137"/>
      <c r="OF98" s="137"/>
      <c r="OG98" s="408">
        <f t="shared" si="422"/>
        <v>0</v>
      </c>
      <c r="OH98" s="137"/>
      <c r="OI98" s="137"/>
      <c r="OJ98" s="408">
        <f t="shared" si="423"/>
        <v>0</v>
      </c>
      <c r="OK98" s="137"/>
      <c r="OL98" s="137"/>
      <c r="OM98" s="408">
        <f t="shared" si="424"/>
        <v>0</v>
      </c>
      <c r="ON98" s="137"/>
      <c r="OO98" s="137"/>
      <c r="OP98" s="408">
        <f t="shared" si="425"/>
        <v>0</v>
      </c>
      <c r="OQ98" s="137"/>
      <c r="OR98" s="137"/>
      <c r="OS98" s="408">
        <f t="shared" si="426"/>
        <v>0</v>
      </c>
      <c r="OT98" s="137"/>
      <c r="OU98" s="137"/>
      <c r="OV98" s="408">
        <f t="shared" si="397"/>
        <v>0</v>
      </c>
      <c r="OW98" s="137"/>
      <c r="OX98" s="137"/>
      <c r="OY98" s="408">
        <f t="shared" si="398"/>
        <v>0</v>
      </c>
      <c r="OZ98" s="137"/>
      <c r="PA98" s="137"/>
      <c r="PB98" s="408">
        <f t="shared" si="389"/>
        <v>0</v>
      </c>
      <c r="PC98" s="137"/>
      <c r="PD98" s="137"/>
      <c r="PE98" s="408">
        <f t="shared" si="390"/>
        <v>0</v>
      </c>
      <c r="PF98" s="137"/>
      <c r="PG98" s="137"/>
      <c r="PH98" s="408">
        <f t="shared" si="391"/>
        <v>0</v>
      </c>
      <c r="PI98" s="137"/>
      <c r="PJ98" s="137"/>
      <c r="PK98" s="408">
        <f t="shared" si="392"/>
        <v>0</v>
      </c>
      <c r="PL98" s="137"/>
      <c r="PM98" s="137"/>
      <c r="PN98" s="408">
        <f t="shared" si="393"/>
        <v>0</v>
      </c>
      <c r="PO98" s="137"/>
      <c r="PP98" s="137"/>
      <c r="PQ98" s="408">
        <f t="shared" si="394"/>
        <v>0</v>
      </c>
      <c r="PR98" s="137"/>
      <c r="PS98" s="137"/>
      <c r="PT98" s="408">
        <f t="shared" si="395"/>
        <v>0</v>
      </c>
      <c r="PU98" s="137"/>
      <c r="PV98" s="137"/>
      <c r="PW98" s="408">
        <f t="shared" si="396"/>
        <v>0</v>
      </c>
      <c r="PX98" s="137"/>
      <c r="PY98" s="137"/>
      <c r="PZ98" s="408">
        <f t="shared" si="377"/>
        <v>0</v>
      </c>
      <c r="QA98" s="137"/>
      <c r="QB98" s="137"/>
      <c r="QC98" s="408">
        <f t="shared" si="378"/>
        <v>0</v>
      </c>
      <c r="QD98" s="137"/>
      <c r="QE98" s="137"/>
      <c r="QF98" s="408">
        <f t="shared" si="379"/>
        <v>0</v>
      </c>
      <c r="QG98" s="137"/>
      <c r="QH98" s="137"/>
      <c r="QI98" s="408">
        <f t="shared" si="380"/>
        <v>0</v>
      </c>
      <c r="QJ98" s="411">
        <f t="shared" si="381"/>
        <v>0</v>
      </c>
      <c r="QK98" s="412">
        <f t="shared" si="382"/>
        <v>0</v>
      </c>
      <c r="QL98" s="402"/>
      <c r="QM98" s="411">
        <f t="shared" si="383"/>
        <v>0</v>
      </c>
      <c r="QN98" s="412">
        <f t="shared" si="384"/>
        <v>0</v>
      </c>
      <c r="QO98" s="391"/>
      <c r="QP98" s="411">
        <f t="shared" si="385"/>
        <v>0</v>
      </c>
      <c r="QQ98" s="412">
        <f t="shared" si="386"/>
        <v>0</v>
      </c>
      <c r="QR98" s="391"/>
      <c r="QS98" s="411">
        <f t="shared" si="387"/>
        <v>0</v>
      </c>
      <c r="QT98" s="412">
        <f t="shared" si="388"/>
        <v>0</v>
      </c>
    </row>
    <row r="99" spans="1:462" hidden="1" x14ac:dyDescent="0.25">
      <c r="A99" s="435">
        <v>14</v>
      </c>
      <c r="B99" s="443" t="s">
        <v>533</v>
      </c>
      <c r="C99" s="444" t="s">
        <v>108</v>
      </c>
      <c r="D99" s="406"/>
      <c r="E99" s="407"/>
      <c r="F99" s="407"/>
      <c r="G99" s="406">
        <f>+D99+E99-F99</f>
        <v>0</v>
      </c>
      <c r="H99" s="407"/>
      <c r="I99" s="407"/>
      <c r="J99" s="406">
        <f>+G99+H99-I99</f>
        <v>0</v>
      </c>
      <c r="K99" s="407"/>
      <c r="L99" s="407"/>
      <c r="M99" s="406">
        <f>+J99+K99-L99</f>
        <v>0</v>
      </c>
      <c r="N99" s="407"/>
      <c r="O99" s="407"/>
      <c r="P99" s="406">
        <f>+M99+N99-O99</f>
        <v>0</v>
      </c>
      <c r="Q99" s="407"/>
      <c r="R99" s="407"/>
      <c r="S99" s="406"/>
      <c r="T99" s="407"/>
      <c r="U99" s="407"/>
      <c r="V99" s="406"/>
      <c r="W99" s="407"/>
      <c r="X99" s="407"/>
      <c r="Y99" s="406"/>
      <c r="Z99" s="407"/>
      <c r="AA99" s="407"/>
      <c r="AB99" s="406"/>
      <c r="AC99" s="407"/>
      <c r="AD99" s="407"/>
      <c r="AE99" s="406"/>
      <c r="AF99" s="407"/>
      <c r="AG99" s="407"/>
      <c r="AH99" s="406"/>
      <c r="AI99" s="407"/>
      <c r="AJ99" s="407"/>
      <c r="AK99" s="406"/>
      <c r="AL99" s="407"/>
      <c r="AM99" s="407"/>
      <c r="AN99" s="406"/>
      <c r="AO99" s="407"/>
      <c r="AP99" s="407"/>
      <c r="AQ99" s="406"/>
      <c r="AR99" s="407"/>
      <c r="AS99" s="407"/>
      <c r="AT99" s="406"/>
      <c r="AU99" s="407"/>
      <c r="AV99" s="407"/>
      <c r="AW99" s="406"/>
      <c r="AX99" s="407"/>
      <c r="AY99" s="407"/>
      <c r="AZ99" s="406"/>
      <c r="BA99" s="407"/>
      <c r="BB99" s="407"/>
      <c r="BC99" s="406"/>
      <c r="BD99" s="407"/>
      <c r="BE99" s="407"/>
      <c r="BF99" s="406"/>
      <c r="BG99" s="407"/>
      <c r="BH99" s="407"/>
      <c r="BI99" s="406"/>
      <c r="BJ99" s="407"/>
      <c r="BK99" s="407"/>
      <c r="BL99" s="406"/>
      <c r="BM99" s="407"/>
      <c r="BN99" s="407"/>
      <c r="BO99" s="406"/>
      <c r="BP99" s="407"/>
      <c r="BQ99" s="407"/>
      <c r="BR99" s="406"/>
      <c r="BS99" s="407"/>
      <c r="BT99" s="407"/>
      <c r="BU99" s="406"/>
      <c r="BV99" s="407"/>
      <c r="BW99" s="407"/>
      <c r="BX99" s="406"/>
      <c r="BY99" s="442"/>
      <c r="BZ99" s="442"/>
      <c r="CA99" s="406"/>
      <c r="CB99" s="442"/>
      <c r="CC99" s="442"/>
      <c r="CD99" s="406"/>
      <c r="CE99" s="442"/>
      <c r="CF99" s="442"/>
      <c r="CG99" s="406"/>
      <c r="CH99" s="442"/>
      <c r="CI99" s="442"/>
      <c r="CJ99" s="406"/>
      <c r="CK99" s="442">
        <v>14.58</v>
      </c>
      <c r="CL99" s="442">
        <v>1.26</v>
      </c>
      <c r="CM99" s="406">
        <f>CJ99+CK99-CL99</f>
        <v>13.32</v>
      </c>
      <c r="CN99" s="442"/>
      <c r="CO99" s="442"/>
      <c r="CP99" s="406">
        <f>CM99+CN99-CO99</f>
        <v>13.32</v>
      </c>
      <c r="CQ99" s="414"/>
      <c r="CR99" s="414"/>
      <c r="CS99" s="406">
        <f>+CP99+CQ99-CR99</f>
        <v>13.32</v>
      </c>
      <c r="CT99" s="414"/>
      <c r="CU99" s="414"/>
      <c r="CV99" s="406">
        <f>CP99+CT99-CU99</f>
        <v>13.32</v>
      </c>
      <c r="CW99" s="414"/>
      <c r="CX99" s="414"/>
      <c r="CY99" s="406">
        <f>CV99+CW99-CX99</f>
        <v>13.32</v>
      </c>
      <c r="CZ99" s="414"/>
      <c r="DA99" s="414"/>
      <c r="DB99" s="406">
        <f>CY99+CZ99-DA99</f>
        <v>13.32</v>
      </c>
      <c r="DC99" s="414"/>
      <c r="DD99" s="414"/>
      <c r="DE99" s="406">
        <f>DB99+DC99-DD99</f>
        <v>13.32</v>
      </c>
      <c r="DF99" s="407"/>
      <c r="DG99" s="407">
        <v>13.32</v>
      </c>
      <c r="DH99" s="406">
        <f>DE99+DF99-DG99</f>
        <v>0</v>
      </c>
      <c r="DI99" s="407"/>
      <c r="DJ99" s="414"/>
      <c r="DK99" s="406">
        <f>DH99+DI99-DJ99</f>
        <v>0</v>
      </c>
      <c r="DL99" s="407"/>
      <c r="DM99" s="407"/>
      <c r="DN99" s="406">
        <f>+DK99+DL99-DM99</f>
        <v>0</v>
      </c>
      <c r="DO99" s="407"/>
      <c r="DP99" s="407"/>
      <c r="DQ99" s="406">
        <f>+DN99+DO99-DP99</f>
        <v>0</v>
      </c>
      <c r="DR99" s="407"/>
      <c r="DS99" s="407"/>
      <c r="DT99" s="406">
        <f>DQ99+DR99-DS99</f>
        <v>0</v>
      </c>
      <c r="DU99" s="407"/>
      <c r="DV99" s="407"/>
      <c r="DW99" s="406">
        <f>DT99+DU99-DV99</f>
        <v>0</v>
      </c>
      <c r="DX99" s="407"/>
      <c r="DY99" s="414"/>
      <c r="DZ99" s="406">
        <f>DW99+DX99-DY99</f>
        <v>0</v>
      </c>
      <c r="EA99" s="414"/>
      <c r="EB99" s="414"/>
      <c r="EC99" s="406">
        <f>DZ99+EA99-EB99</f>
        <v>0</v>
      </c>
      <c r="ED99" s="414"/>
      <c r="EE99" s="414"/>
      <c r="EF99" s="406">
        <f>EC99+ED99-EE99</f>
        <v>0</v>
      </c>
      <c r="EG99" s="414"/>
      <c r="EH99" s="414"/>
      <c r="EI99" s="406">
        <f>+EF99+EG99-EH99</f>
        <v>0</v>
      </c>
      <c r="EJ99" s="414"/>
      <c r="EK99" s="414"/>
      <c r="EL99" s="406">
        <f>EI99+EJ99-EK99</f>
        <v>0</v>
      </c>
      <c r="EM99" s="414"/>
      <c r="EN99" s="414"/>
      <c r="EO99" s="406">
        <f t="shared" si="454"/>
        <v>0</v>
      </c>
      <c r="EP99" s="414"/>
      <c r="EQ99" s="414"/>
      <c r="ER99" s="406">
        <f t="shared" si="455"/>
        <v>0</v>
      </c>
      <c r="ES99" s="414"/>
      <c r="ET99" s="414"/>
      <c r="EU99" s="406">
        <f t="shared" si="456"/>
        <v>0</v>
      </c>
      <c r="EV99" s="414">
        <v>7.6</v>
      </c>
      <c r="EW99" s="414">
        <v>7.6</v>
      </c>
      <c r="EX99" s="406">
        <f t="shared" si="457"/>
        <v>0</v>
      </c>
      <c r="EY99" s="414"/>
      <c r="EZ99" s="414"/>
      <c r="FA99" s="406">
        <f t="shared" si="458"/>
        <v>0</v>
      </c>
      <c r="FB99" s="414"/>
      <c r="FC99" s="414"/>
      <c r="FD99" s="406">
        <f t="shared" si="459"/>
        <v>0</v>
      </c>
      <c r="FE99" s="414"/>
      <c r="FF99" s="414"/>
      <c r="FG99" s="406">
        <f t="shared" si="460"/>
        <v>0</v>
      </c>
      <c r="FH99" s="414"/>
      <c r="FI99" s="414"/>
      <c r="FJ99" s="406">
        <f t="shared" si="461"/>
        <v>0</v>
      </c>
      <c r="FK99" s="414"/>
      <c r="FL99" s="414"/>
      <c r="FM99" s="406">
        <f t="shared" si="462"/>
        <v>0</v>
      </c>
      <c r="FN99" s="414"/>
      <c r="FO99" s="414"/>
      <c r="FP99" s="406">
        <f t="shared" si="463"/>
        <v>0</v>
      </c>
      <c r="FQ99" s="414"/>
      <c r="FR99" s="414"/>
      <c r="FS99" s="406">
        <f t="shared" si="464"/>
        <v>0</v>
      </c>
      <c r="FT99" s="414"/>
      <c r="FU99" s="414"/>
      <c r="FV99" s="406">
        <f t="shared" si="465"/>
        <v>0</v>
      </c>
      <c r="FW99" s="414"/>
      <c r="FX99" s="414"/>
      <c r="FY99" s="406">
        <f t="shared" si="466"/>
        <v>0</v>
      </c>
      <c r="FZ99" s="414"/>
      <c r="GA99" s="414"/>
      <c r="GB99" s="406">
        <f t="shared" si="467"/>
        <v>0</v>
      </c>
      <c r="GC99" s="414"/>
      <c r="GD99" s="414"/>
      <c r="GE99" s="406">
        <f t="shared" si="468"/>
        <v>0</v>
      </c>
      <c r="GF99" s="414"/>
      <c r="GG99" s="414"/>
      <c r="GH99" s="406">
        <f t="shared" si="469"/>
        <v>0</v>
      </c>
      <c r="GI99" s="414"/>
      <c r="GJ99" s="414"/>
      <c r="GK99" s="406">
        <f t="shared" si="470"/>
        <v>0</v>
      </c>
      <c r="GL99" s="414"/>
      <c r="GM99" s="414"/>
      <c r="GN99" s="406">
        <f t="shared" si="471"/>
        <v>0</v>
      </c>
      <c r="GO99" s="414"/>
      <c r="GP99" s="414"/>
      <c r="GQ99" s="406">
        <f t="shared" si="472"/>
        <v>0</v>
      </c>
      <c r="GR99" s="414"/>
      <c r="GS99" s="414"/>
      <c r="GT99" s="406">
        <f t="shared" si="473"/>
        <v>0</v>
      </c>
      <c r="GU99" s="414"/>
      <c r="GV99" s="414"/>
      <c r="GW99" s="406">
        <f t="shared" si="474"/>
        <v>0</v>
      </c>
      <c r="GX99" s="414"/>
      <c r="GY99" s="414"/>
      <c r="GZ99" s="406">
        <f t="shared" si="475"/>
        <v>0</v>
      </c>
      <c r="HA99" s="414"/>
      <c r="HB99" s="414"/>
      <c r="HC99" s="406">
        <f t="shared" si="476"/>
        <v>0</v>
      </c>
      <c r="HD99" s="414"/>
      <c r="HE99" s="414"/>
      <c r="HF99" s="406">
        <f t="shared" si="477"/>
        <v>0</v>
      </c>
      <c r="HG99" s="414"/>
      <c r="HH99" s="414"/>
      <c r="HI99" s="406">
        <f t="shared" si="478"/>
        <v>0</v>
      </c>
      <c r="HJ99" s="414"/>
      <c r="HK99" s="414"/>
      <c r="HL99" s="406">
        <f t="shared" si="479"/>
        <v>0</v>
      </c>
      <c r="HM99" s="414"/>
      <c r="HN99" s="414"/>
      <c r="HO99" s="406">
        <f t="shared" si="480"/>
        <v>0</v>
      </c>
      <c r="HP99" s="407"/>
      <c r="HQ99" s="407"/>
      <c r="HR99" s="406">
        <f t="shared" si="481"/>
        <v>0</v>
      </c>
      <c r="HS99" s="414"/>
      <c r="HT99" s="414"/>
      <c r="HU99" s="406">
        <f t="shared" si="482"/>
        <v>0</v>
      </c>
      <c r="HV99" s="414"/>
      <c r="HW99" s="414"/>
      <c r="HX99" s="406">
        <f t="shared" si="483"/>
        <v>0</v>
      </c>
      <c r="HY99" s="414"/>
      <c r="HZ99" s="414"/>
      <c r="IA99" s="406">
        <f t="shared" si="484"/>
        <v>0</v>
      </c>
      <c r="IB99" s="414"/>
      <c r="IC99" s="414"/>
      <c r="ID99" s="406">
        <f t="shared" si="485"/>
        <v>0</v>
      </c>
      <c r="IE99" s="414"/>
      <c r="IF99" s="414"/>
      <c r="IG99" s="406">
        <f t="shared" si="486"/>
        <v>0</v>
      </c>
      <c r="IH99" s="414"/>
      <c r="II99" s="414"/>
      <c r="IJ99" s="406">
        <f t="shared" si="487"/>
        <v>0</v>
      </c>
      <c r="IK99" s="414"/>
      <c r="IL99" s="414"/>
      <c r="IM99" s="406">
        <f t="shared" si="488"/>
        <v>0</v>
      </c>
      <c r="IN99" s="414"/>
      <c r="IO99" s="414"/>
      <c r="IP99" s="406">
        <f t="shared" si="489"/>
        <v>0</v>
      </c>
      <c r="IQ99" s="414"/>
      <c r="IR99" s="414"/>
      <c r="IS99" s="406">
        <f t="shared" si="490"/>
        <v>0</v>
      </c>
      <c r="IT99" s="414"/>
      <c r="IU99" s="414"/>
      <c r="IV99" s="406">
        <f t="shared" si="491"/>
        <v>0</v>
      </c>
      <c r="IW99" s="414"/>
      <c r="IX99" s="414"/>
      <c r="IY99" s="406">
        <f t="shared" si="492"/>
        <v>0</v>
      </c>
      <c r="IZ99" s="414"/>
      <c r="JA99" s="414"/>
      <c r="JB99" s="406">
        <f t="shared" si="493"/>
        <v>0</v>
      </c>
      <c r="JC99" s="414"/>
      <c r="JD99" s="414"/>
      <c r="JE99" s="406">
        <f t="shared" si="494"/>
        <v>0</v>
      </c>
      <c r="JF99" s="414"/>
      <c r="JG99" s="414"/>
      <c r="JH99" s="406">
        <f t="shared" si="441"/>
        <v>0</v>
      </c>
      <c r="JI99" s="414"/>
      <c r="JJ99" s="414"/>
      <c r="JK99" s="406">
        <f t="shared" si="442"/>
        <v>0</v>
      </c>
      <c r="JL99" s="414"/>
      <c r="JM99" s="414"/>
      <c r="JN99" s="406">
        <f t="shared" si="443"/>
        <v>0</v>
      </c>
      <c r="JO99" s="414"/>
      <c r="JP99" s="414"/>
      <c r="JQ99" s="406">
        <f t="shared" si="444"/>
        <v>0</v>
      </c>
      <c r="JR99" s="414"/>
      <c r="JS99" s="414"/>
      <c r="JT99" s="406">
        <f t="shared" si="445"/>
        <v>0</v>
      </c>
      <c r="JU99" s="414"/>
      <c r="JV99" s="414"/>
      <c r="JW99" s="406">
        <f t="shared" si="364"/>
        <v>0</v>
      </c>
      <c r="JX99" s="414"/>
      <c r="JY99" s="414"/>
      <c r="JZ99" s="406">
        <f t="shared" si="365"/>
        <v>0</v>
      </c>
      <c r="KA99" s="414"/>
      <c r="KB99" s="414"/>
      <c r="KC99" s="406">
        <f t="shared" si="366"/>
        <v>0</v>
      </c>
      <c r="KD99" s="414"/>
      <c r="KE99" s="414"/>
      <c r="KF99" s="406">
        <f t="shared" si="367"/>
        <v>0</v>
      </c>
      <c r="KG99" s="414"/>
      <c r="KH99" s="414"/>
      <c r="KI99" s="406">
        <f t="shared" si="368"/>
        <v>0</v>
      </c>
      <c r="KJ99" s="414"/>
      <c r="KK99" s="414"/>
      <c r="KL99" s="406">
        <f t="shared" si="369"/>
        <v>0</v>
      </c>
      <c r="KM99" s="414"/>
      <c r="KN99" s="414"/>
      <c r="KO99" s="406">
        <f t="shared" si="370"/>
        <v>0</v>
      </c>
      <c r="KP99" s="414"/>
      <c r="KQ99" s="414"/>
      <c r="KR99" s="406">
        <f t="shared" si="371"/>
        <v>0</v>
      </c>
      <c r="KS99" s="414"/>
      <c r="KT99" s="414"/>
      <c r="KU99" s="406">
        <f t="shared" si="372"/>
        <v>0</v>
      </c>
      <c r="KV99" s="414"/>
      <c r="KW99" s="414"/>
      <c r="KX99" s="408">
        <f t="shared" si="373"/>
        <v>0</v>
      </c>
      <c r="KY99" s="137"/>
      <c r="KZ99" s="137"/>
      <c r="LA99" s="408">
        <f t="shared" si="374"/>
        <v>0</v>
      </c>
      <c r="LB99" s="137"/>
      <c r="LC99" s="137"/>
      <c r="LD99" s="408">
        <f t="shared" si="375"/>
        <v>0</v>
      </c>
      <c r="LE99" s="137"/>
      <c r="LF99" s="137"/>
      <c r="LG99" s="408">
        <f t="shared" si="376"/>
        <v>0</v>
      </c>
      <c r="LH99" s="137"/>
      <c r="LI99" s="137"/>
      <c r="LJ99" s="408">
        <f t="shared" si="399"/>
        <v>0</v>
      </c>
      <c r="LK99" s="137"/>
      <c r="LL99" s="137"/>
      <c r="LM99" s="408">
        <f t="shared" si="400"/>
        <v>0</v>
      </c>
      <c r="LN99" s="137"/>
      <c r="LO99" s="137"/>
      <c r="LP99" s="408">
        <f t="shared" si="401"/>
        <v>0</v>
      </c>
      <c r="LQ99" s="137"/>
      <c r="LR99" s="137"/>
      <c r="LS99" s="408">
        <f t="shared" si="402"/>
        <v>0</v>
      </c>
      <c r="LT99" s="137"/>
      <c r="LU99" s="137"/>
      <c r="LV99" s="408">
        <f t="shared" si="403"/>
        <v>0</v>
      </c>
      <c r="LW99" s="137"/>
      <c r="LX99" s="137"/>
      <c r="LY99" s="408">
        <f t="shared" si="404"/>
        <v>0</v>
      </c>
      <c r="LZ99" s="137"/>
      <c r="MA99" s="137"/>
      <c r="MB99" s="408">
        <f t="shared" si="405"/>
        <v>0</v>
      </c>
      <c r="MC99" s="137"/>
      <c r="MD99" s="137"/>
      <c r="ME99" s="408">
        <f t="shared" si="406"/>
        <v>0</v>
      </c>
      <c r="MF99" s="137"/>
      <c r="MG99" s="137"/>
      <c r="MH99" s="408">
        <f t="shared" si="446"/>
        <v>0</v>
      </c>
      <c r="MI99" s="137"/>
      <c r="MJ99" s="137"/>
      <c r="MK99" s="408">
        <f t="shared" si="407"/>
        <v>0</v>
      </c>
      <c r="ML99" s="137"/>
      <c r="MM99" s="137"/>
      <c r="MN99" s="408">
        <f t="shared" si="408"/>
        <v>0</v>
      </c>
      <c r="MO99" s="137"/>
      <c r="MP99" s="137"/>
      <c r="MQ99" s="408">
        <f t="shared" si="409"/>
        <v>0</v>
      </c>
      <c r="MR99" s="137"/>
      <c r="MS99" s="137"/>
      <c r="MT99" s="408">
        <f t="shared" si="410"/>
        <v>0</v>
      </c>
      <c r="MU99" s="137"/>
      <c r="MV99" s="137"/>
      <c r="MW99" s="408">
        <f t="shared" si="411"/>
        <v>0</v>
      </c>
      <c r="MX99" s="137"/>
      <c r="MY99" s="137"/>
      <c r="MZ99" s="408">
        <f t="shared" si="412"/>
        <v>0</v>
      </c>
      <c r="NA99" s="137"/>
      <c r="NB99" s="137"/>
      <c r="NC99" s="408">
        <f t="shared" si="413"/>
        <v>0</v>
      </c>
      <c r="ND99" s="137"/>
      <c r="NE99" s="137"/>
      <c r="NF99" s="408">
        <f t="shared" si="414"/>
        <v>0</v>
      </c>
      <c r="NG99" s="137"/>
      <c r="NH99" s="137"/>
      <c r="NI99" s="408">
        <f t="shared" si="415"/>
        <v>0</v>
      </c>
      <c r="NJ99" s="137"/>
      <c r="NK99" s="137"/>
      <c r="NL99" s="410">
        <f t="shared" si="447"/>
        <v>0</v>
      </c>
      <c r="NM99" s="137"/>
      <c r="NN99" s="137"/>
      <c r="NO99" s="408">
        <f t="shared" si="416"/>
        <v>0</v>
      </c>
      <c r="NP99" s="137"/>
      <c r="NQ99" s="137"/>
      <c r="NR99" s="408">
        <f t="shared" si="417"/>
        <v>0</v>
      </c>
      <c r="NS99" s="137"/>
      <c r="NT99" s="137"/>
      <c r="NU99" s="408">
        <f t="shared" si="418"/>
        <v>0</v>
      </c>
      <c r="NV99" s="137"/>
      <c r="NW99" s="137"/>
      <c r="NX99" s="408">
        <f t="shared" si="419"/>
        <v>0</v>
      </c>
      <c r="NY99" s="137"/>
      <c r="NZ99" s="137"/>
      <c r="OA99" s="408">
        <f t="shared" si="420"/>
        <v>0</v>
      </c>
      <c r="OB99" s="137"/>
      <c r="OC99" s="137"/>
      <c r="OD99" s="408">
        <f t="shared" si="421"/>
        <v>0</v>
      </c>
      <c r="OE99" s="137"/>
      <c r="OF99" s="137"/>
      <c r="OG99" s="408">
        <f t="shared" si="422"/>
        <v>0</v>
      </c>
      <c r="OH99" s="137"/>
      <c r="OI99" s="137"/>
      <c r="OJ99" s="408">
        <f t="shared" si="423"/>
        <v>0</v>
      </c>
      <c r="OK99" s="137"/>
      <c r="OL99" s="137"/>
      <c r="OM99" s="408">
        <f t="shared" si="424"/>
        <v>0</v>
      </c>
      <c r="ON99" s="137"/>
      <c r="OO99" s="137"/>
      <c r="OP99" s="408">
        <f t="shared" si="425"/>
        <v>0</v>
      </c>
      <c r="OQ99" s="137"/>
      <c r="OR99" s="137"/>
      <c r="OS99" s="408">
        <f t="shared" si="426"/>
        <v>0</v>
      </c>
      <c r="OT99" s="137"/>
      <c r="OU99" s="137"/>
      <c r="OV99" s="408">
        <f t="shared" si="397"/>
        <v>0</v>
      </c>
      <c r="OW99" s="137"/>
      <c r="OX99" s="137"/>
      <c r="OY99" s="408">
        <f t="shared" si="398"/>
        <v>0</v>
      </c>
      <c r="OZ99" s="137"/>
      <c r="PA99" s="137"/>
      <c r="PB99" s="408">
        <f t="shared" si="389"/>
        <v>0</v>
      </c>
      <c r="PC99" s="137"/>
      <c r="PD99" s="137"/>
      <c r="PE99" s="408">
        <f t="shared" si="390"/>
        <v>0</v>
      </c>
      <c r="PF99" s="137"/>
      <c r="PG99" s="137"/>
      <c r="PH99" s="408">
        <f t="shared" si="391"/>
        <v>0</v>
      </c>
      <c r="PI99" s="137"/>
      <c r="PJ99" s="137"/>
      <c r="PK99" s="408">
        <f t="shared" si="392"/>
        <v>0</v>
      </c>
      <c r="PL99" s="137"/>
      <c r="PM99" s="137"/>
      <c r="PN99" s="408">
        <f t="shared" si="393"/>
        <v>0</v>
      </c>
      <c r="PO99" s="137"/>
      <c r="PP99" s="137"/>
      <c r="PQ99" s="408">
        <f t="shared" si="394"/>
        <v>0</v>
      </c>
      <c r="PR99" s="137"/>
      <c r="PS99" s="137"/>
      <c r="PT99" s="408">
        <f t="shared" si="395"/>
        <v>0</v>
      </c>
      <c r="PU99" s="137"/>
      <c r="PV99" s="137"/>
      <c r="PW99" s="408">
        <f t="shared" si="396"/>
        <v>0</v>
      </c>
      <c r="PX99" s="137"/>
      <c r="PY99" s="137"/>
      <c r="PZ99" s="408">
        <f t="shared" si="377"/>
        <v>0</v>
      </c>
      <c r="QA99" s="137"/>
      <c r="QB99" s="137"/>
      <c r="QC99" s="408">
        <f t="shared" si="378"/>
        <v>0</v>
      </c>
      <c r="QD99" s="137"/>
      <c r="QE99" s="137"/>
      <c r="QF99" s="408">
        <f t="shared" si="379"/>
        <v>0</v>
      </c>
      <c r="QG99" s="137"/>
      <c r="QH99" s="137"/>
      <c r="QI99" s="408">
        <f t="shared" si="380"/>
        <v>0</v>
      </c>
      <c r="QJ99" s="411">
        <f t="shared" si="381"/>
        <v>7.6</v>
      </c>
      <c r="QK99" s="412">
        <f t="shared" si="382"/>
        <v>0.28148148148148144</v>
      </c>
      <c r="QL99" s="402"/>
      <c r="QM99" s="411">
        <f t="shared" si="383"/>
        <v>0</v>
      </c>
      <c r="QN99" s="412">
        <f t="shared" si="384"/>
        <v>0</v>
      </c>
      <c r="QO99" s="391"/>
      <c r="QP99" s="411">
        <f t="shared" si="385"/>
        <v>0</v>
      </c>
      <c r="QQ99" s="412">
        <f t="shared" si="386"/>
        <v>0</v>
      </c>
      <c r="QR99" s="391"/>
      <c r="QS99" s="411">
        <f t="shared" si="387"/>
        <v>7.6</v>
      </c>
      <c r="QT99" s="412">
        <f t="shared" si="388"/>
        <v>9.3827160493827153E-2</v>
      </c>
    </row>
    <row r="100" spans="1:462" s="385" customFormat="1" hidden="1" x14ac:dyDescent="0.25">
      <c r="A100" s="435">
        <v>15</v>
      </c>
      <c r="B100" s="443" t="s">
        <v>534</v>
      </c>
      <c r="C100" s="420" t="s">
        <v>122</v>
      </c>
      <c r="D100" s="406"/>
      <c r="E100" s="407"/>
      <c r="F100" s="407"/>
      <c r="G100" s="406"/>
      <c r="H100" s="407"/>
      <c r="I100" s="407"/>
      <c r="J100" s="406"/>
      <c r="K100" s="407"/>
      <c r="L100" s="407"/>
      <c r="M100" s="406"/>
      <c r="N100" s="407"/>
      <c r="O100" s="407"/>
      <c r="P100" s="406"/>
      <c r="Q100" s="407"/>
      <c r="R100" s="407"/>
      <c r="S100" s="406"/>
      <c r="T100" s="407"/>
      <c r="U100" s="407"/>
      <c r="V100" s="406"/>
      <c r="W100" s="407"/>
      <c r="X100" s="407"/>
      <c r="Y100" s="406"/>
      <c r="Z100" s="407"/>
      <c r="AA100" s="407"/>
      <c r="AB100" s="406"/>
      <c r="AC100" s="407"/>
      <c r="AD100" s="407"/>
      <c r="AE100" s="406"/>
      <c r="AF100" s="407"/>
      <c r="AG100" s="407"/>
      <c r="AH100" s="406"/>
      <c r="AI100" s="407"/>
      <c r="AJ100" s="407"/>
      <c r="AK100" s="406"/>
      <c r="AL100" s="407"/>
      <c r="AM100" s="407"/>
      <c r="AN100" s="406"/>
      <c r="AO100" s="407"/>
      <c r="AP100" s="407"/>
      <c r="AQ100" s="406"/>
      <c r="AR100" s="407"/>
      <c r="AS100" s="407"/>
      <c r="AT100" s="406"/>
      <c r="AU100" s="407"/>
      <c r="AV100" s="407"/>
      <c r="AW100" s="406"/>
      <c r="AX100" s="407"/>
      <c r="AY100" s="407"/>
      <c r="AZ100" s="406"/>
      <c r="BA100" s="407"/>
      <c r="BB100" s="407"/>
      <c r="BC100" s="406"/>
      <c r="BD100" s="407"/>
      <c r="BE100" s="407"/>
      <c r="BF100" s="406"/>
      <c r="BG100" s="407"/>
      <c r="BH100" s="407"/>
      <c r="BI100" s="406"/>
      <c r="BJ100" s="407"/>
      <c r="BK100" s="407"/>
      <c r="BL100" s="406"/>
      <c r="BM100" s="407"/>
      <c r="BN100" s="407"/>
      <c r="BO100" s="406"/>
      <c r="BP100" s="407"/>
      <c r="BQ100" s="407"/>
      <c r="BR100" s="406"/>
      <c r="BS100" s="407"/>
      <c r="BT100" s="407"/>
      <c r="BU100" s="406"/>
      <c r="BV100" s="407"/>
      <c r="BW100" s="407"/>
      <c r="BX100" s="406"/>
      <c r="BY100" s="407"/>
      <c r="BZ100" s="407"/>
      <c r="CA100" s="406"/>
      <c r="CB100" s="407"/>
      <c r="CC100" s="407"/>
      <c r="CD100" s="406"/>
      <c r="CE100" s="407"/>
      <c r="CF100" s="407"/>
      <c r="CG100" s="406"/>
      <c r="CH100" s="407"/>
      <c r="CI100" s="407"/>
      <c r="CJ100" s="406"/>
      <c r="CK100" s="407"/>
      <c r="CL100" s="407"/>
      <c r="CM100" s="406"/>
      <c r="CN100" s="407"/>
      <c r="CO100" s="407"/>
      <c r="CP100" s="406"/>
      <c r="CQ100" s="407"/>
      <c r="CR100" s="407"/>
      <c r="CS100" s="406"/>
      <c r="CT100" s="407"/>
      <c r="CU100" s="407"/>
      <c r="CV100" s="406"/>
      <c r="CW100" s="407"/>
      <c r="CX100" s="407"/>
      <c r="CY100" s="406"/>
      <c r="CZ100" s="407"/>
      <c r="DA100" s="407"/>
      <c r="DB100" s="406"/>
      <c r="DC100" s="407"/>
      <c r="DD100" s="407"/>
      <c r="DE100" s="406"/>
      <c r="DF100" s="407"/>
      <c r="DG100" s="407"/>
      <c r="DH100" s="406">
        <f>DE100+DF100-DG100</f>
        <v>0</v>
      </c>
      <c r="DI100" s="407">
        <v>12</v>
      </c>
      <c r="DJ100" s="407"/>
      <c r="DK100" s="406">
        <f>DH100+DI100-DJ100</f>
        <v>12</v>
      </c>
      <c r="DL100" s="407"/>
      <c r="DM100" s="407"/>
      <c r="DN100" s="406">
        <f>+DK100+DL100-DM100</f>
        <v>12</v>
      </c>
      <c r="DO100" s="407"/>
      <c r="DP100" s="407">
        <v>11</v>
      </c>
      <c r="DQ100" s="406">
        <f>+DN100+DO100-DP100</f>
        <v>1</v>
      </c>
      <c r="DR100" s="407"/>
      <c r="DS100" s="407"/>
      <c r="DT100" s="406">
        <f>DQ100+DR100-DS100</f>
        <v>1</v>
      </c>
      <c r="DU100" s="407"/>
      <c r="DV100" s="407"/>
      <c r="DW100" s="406">
        <f>DT100+DU100-DV100</f>
        <v>1</v>
      </c>
      <c r="DX100" s="407"/>
      <c r="DY100" s="407"/>
      <c r="DZ100" s="406">
        <f>DW100+DX100-DY100</f>
        <v>1</v>
      </c>
      <c r="EA100" s="407"/>
      <c r="EB100" s="407"/>
      <c r="EC100" s="406">
        <f>DZ100+EA100-EB100</f>
        <v>1</v>
      </c>
      <c r="ED100" s="407"/>
      <c r="EE100" s="407"/>
      <c r="EF100" s="406">
        <f>EC100+ED100-EE100</f>
        <v>1</v>
      </c>
      <c r="EG100" s="407"/>
      <c r="EH100" s="407"/>
      <c r="EI100" s="406">
        <f>+EF100+EG100-EH100</f>
        <v>1</v>
      </c>
      <c r="EJ100" s="407"/>
      <c r="EK100" s="407"/>
      <c r="EL100" s="406">
        <f>EI100+EJ100-EK100</f>
        <v>1</v>
      </c>
      <c r="EM100" s="407"/>
      <c r="EN100" s="407"/>
      <c r="EO100" s="406">
        <f t="shared" si="454"/>
        <v>1</v>
      </c>
      <c r="EP100" s="407"/>
      <c r="EQ100" s="407"/>
      <c r="ER100" s="406">
        <f t="shared" si="455"/>
        <v>1</v>
      </c>
      <c r="ES100" s="407"/>
      <c r="ET100" s="407"/>
      <c r="EU100" s="406">
        <f t="shared" si="456"/>
        <v>1</v>
      </c>
      <c r="EV100" s="407"/>
      <c r="EW100" s="407"/>
      <c r="EX100" s="406">
        <f t="shared" si="457"/>
        <v>1</v>
      </c>
      <c r="EY100" s="407"/>
      <c r="EZ100" s="407"/>
      <c r="FA100" s="406">
        <f t="shared" si="458"/>
        <v>1</v>
      </c>
      <c r="FB100" s="407"/>
      <c r="FC100" s="407"/>
      <c r="FD100" s="406">
        <f t="shared" si="459"/>
        <v>1</v>
      </c>
      <c r="FE100" s="407"/>
      <c r="FF100" s="407"/>
      <c r="FG100" s="406">
        <f t="shared" si="460"/>
        <v>1</v>
      </c>
      <c r="FH100" s="407"/>
      <c r="FI100" s="407"/>
      <c r="FJ100" s="406">
        <f t="shared" si="461"/>
        <v>1</v>
      </c>
      <c r="FK100" s="407"/>
      <c r="FL100" s="407"/>
      <c r="FM100" s="406">
        <f t="shared" si="462"/>
        <v>1</v>
      </c>
      <c r="FN100" s="407"/>
      <c r="FO100" s="407"/>
      <c r="FP100" s="406">
        <f t="shared" si="463"/>
        <v>1</v>
      </c>
      <c r="FQ100" s="407"/>
      <c r="FR100" s="407"/>
      <c r="FS100" s="406">
        <f t="shared" si="464"/>
        <v>1</v>
      </c>
      <c r="FT100" s="407"/>
      <c r="FU100" s="407"/>
      <c r="FV100" s="406">
        <f t="shared" si="465"/>
        <v>1</v>
      </c>
      <c r="FW100" s="407"/>
      <c r="FX100" s="407"/>
      <c r="FY100" s="406">
        <f t="shared" si="466"/>
        <v>1</v>
      </c>
      <c r="FZ100" s="407"/>
      <c r="GA100" s="407"/>
      <c r="GB100" s="406">
        <f t="shared" si="467"/>
        <v>1</v>
      </c>
      <c r="GC100" s="407"/>
      <c r="GD100" s="407"/>
      <c r="GE100" s="406">
        <f t="shared" si="468"/>
        <v>1</v>
      </c>
      <c r="GF100" s="407"/>
      <c r="GG100" s="407"/>
      <c r="GH100" s="406">
        <f t="shared" si="469"/>
        <v>1</v>
      </c>
      <c r="GI100" s="407"/>
      <c r="GJ100" s="407"/>
      <c r="GK100" s="406">
        <f t="shared" si="470"/>
        <v>1</v>
      </c>
      <c r="GL100" s="407">
        <v>2</v>
      </c>
      <c r="GM100" s="407"/>
      <c r="GN100" s="406">
        <f t="shared" si="471"/>
        <v>3</v>
      </c>
      <c r="GO100" s="407"/>
      <c r="GP100" s="407"/>
      <c r="GQ100" s="406">
        <f t="shared" si="472"/>
        <v>3</v>
      </c>
      <c r="GR100" s="407"/>
      <c r="GS100" s="407"/>
      <c r="GT100" s="406">
        <f t="shared" si="473"/>
        <v>3</v>
      </c>
      <c r="GU100" s="407"/>
      <c r="GV100" s="407">
        <v>1</v>
      </c>
      <c r="GW100" s="406">
        <f t="shared" si="474"/>
        <v>2</v>
      </c>
      <c r="GX100" s="407"/>
      <c r="GY100" s="407">
        <v>1</v>
      </c>
      <c r="GZ100" s="406">
        <f t="shared" si="475"/>
        <v>1</v>
      </c>
      <c r="HA100" s="407"/>
      <c r="HB100" s="407"/>
      <c r="HC100" s="406">
        <f t="shared" si="476"/>
        <v>1</v>
      </c>
      <c r="HD100" s="407"/>
      <c r="HE100" s="407"/>
      <c r="HF100" s="406">
        <f t="shared" si="477"/>
        <v>1</v>
      </c>
      <c r="HG100" s="407"/>
      <c r="HH100" s="407"/>
      <c r="HI100" s="406">
        <f t="shared" si="478"/>
        <v>1</v>
      </c>
      <c r="HJ100" s="407"/>
      <c r="HK100" s="407"/>
      <c r="HL100" s="406">
        <f t="shared" si="479"/>
        <v>1</v>
      </c>
      <c r="HM100" s="407"/>
      <c r="HN100" s="407"/>
      <c r="HO100" s="406">
        <f t="shared" si="480"/>
        <v>1</v>
      </c>
      <c r="HP100" s="407"/>
      <c r="HQ100" s="407"/>
      <c r="HR100" s="406">
        <f t="shared" si="481"/>
        <v>1</v>
      </c>
      <c r="HS100" s="407"/>
      <c r="HT100" s="407"/>
      <c r="HU100" s="406">
        <f t="shared" si="482"/>
        <v>1</v>
      </c>
      <c r="HV100" s="407"/>
      <c r="HW100" s="407"/>
      <c r="HX100" s="406">
        <f t="shared" si="483"/>
        <v>1</v>
      </c>
      <c r="HY100" s="407"/>
      <c r="HZ100" s="407"/>
      <c r="IA100" s="406">
        <f t="shared" si="484"/>
        <v>1</v>
      </c>
      <c r="IB100" s="407"/>
      <c r="IC100" s="407"/>
      <c r="ID100" s="406">
        <f t="shared" si="485"/>
        <v>1</v>
      </c>
      <c r="IE100" s="407"/>
      <c r="IF100" s="407"/>
      <c r="IG100" s="406">
        <f t="shared" si="486"/>
        <v>1</v>
      </c>
      <c r="IH100" s="407"/>
      <c r="II100" s="407"/>
      <c r="IJ100" s="406">
        <f t="shared" si="487"/>
        <v>1</v>
      </c>
      <c r="IK100" s="407"/>
      <c r="IL100" s="407"/>
      <c r="IM100" s="406">
        <f t="shared" si="488"/>
        <v>1</v>
      </c>
      <c r="IN100" s="407"/>
      <c r="IO100" s="407"/>
      <c r="IP100" s="406">
        <f t="shared" si="489"/>
        <v>1</v>
      </c>
      <c r="IQ100" s="407"/>
      <c r="IR100" s="407"/>
      <c r="IS100" s="406">
        <f t="shared" si="490"/>
        <v>1</v>
      </c>
      <c r="IT100" s="407"/>
      <c r="IU100" s="407"/>
      <c r="IV100" s="406">
        <f t="shared" si="491"/>
        <v>1</v>
      </c>
      <c r="IW100" s="407"/>
      <c r="IX100" s="407"/>
      <c r="IY100" s="406">
        <f t="shared" si="492"/>
        <v>1</v>
      </c>
      <c r="IZ100" s="407"/>
      <c r="JA100" s="407"/>
      <c r="JB100" s="406">
        <f t="shared" si="493"/>
        <v>1</v>
      </c>
      <c r="JC100" s="407"/>
      <c r="JD100" s="407"/>
      <c r="JE100" s="406">
        <f t="shared" si="494"/>
        <v>1</v>
      </c>
      <c r="JF100" s="407"/>
      <c r="JG100" s="407"/>
      <c r="JH100" s="406">
        <f t="shared" si="441"/>
        <v>1</v>
      </c>
      <c r="JI100" s="407"/>
      <c r="JJ100" s="407"/>
      <c r="JK100" s="406">
        <f t="shared" si="442"/>
        <v>1</v>
      </c>
      <c r="JL100" s="407"/>
      <c r="JM100" s="407"/>
      <c r="JN100" s="406">
        <f t="shared" si="443"/>
        <v>1</v>
      </c>
      <c r="JO100" s="407"/>
      <c r="JP100" s="407"/>
      <c r="JQ100" s="406">
        <f t="shared" si="444"/>
        <v>1</v>
      </c>
      <c r="JR100" s="407"/>
      <c r="JS100" s="407"/>
      <c r="JT100" s="406">
        <f t="shared" si="445"/>
        <v>1</v>
      </c>
      <c r="JU100" s="407"/>
      <c r="JV100" s="407"/>
      <c r="JW100" s="406">
        <f t="shared" si="364"/>
        <v>1</v>
      </c>
      <c r="JX100" s="407"/>
      <c r="JY100" s="407"/>
      <c r="JZ100" s="406">
        <f t="shared" si="365"/>
        <v>1</v>
      </c>
      <c r="KA100" s="407"/>
      <c r="KB100" s="407"/>
      <c r="KC100" s="406">
        <f t="shared" si="366"/>
        <v>1</v>
      </c>
      <c r="KD100" s="407"/>
      <c r="KE100" s="407"/>
      <c r="KF100" s="406">
        <f t="shared" si="367"/>
        <v>1</v>
      </c>
      <c r="KG100" s="407"/>
      <c r="KH100" s="407"/>
      <c r="KI100" s="406">
        <f t="shared" si="368"/>
        <v>1</v>
      </c>
      <c r="KJ100" s="407"/>
      <c r="KK100" s="407"/>
      <c r="KL100" s="406">
        <f t="shared" si="369"/>
        <v>1</v>
      </c>
      <c r="KM100" s="407"/>
      <c r="KN100" s="407"/>
      <c r="KO100" s="406">
        <f t="shared" si="370"/>
        <v>1</v>
      </c>
      <c r="KP100" s="407"/>
      <c r="KQ100" s="407"/>
      <c r="KR100" s="406">
        <f t="shared" si="371"/>
        <v>1</v>
      </c>
      <c r="KS100" s="407"/>
      <c r="KT100" s="407"/>
      <c r="KU100" s="406">
        <f t="shared" si="372"/>
        <v>1</v>
      </c>
      <c r="KV100" s="407"/>
      <c r="KW100" s="407"/>
      <c r="KX100" s="408">
        <f t="shared" si="373"/>
        <v>1</v>
      </c>
      <c r="KY100" s="409"/>
      <c r="KZ100" s="409"/>
      <c r="LA100" s="408">
        <f t="shared" si="374"/>
        <v>1</v>
      </c>
      <c r="LB100" s="409"/>
      <c r="LC100" s="409"/>
      <c r="LD100" s="408">
        <f t="shared" si="375"/>
        <v>1</v>
      </c>
      <c r="LE100" s="409"/>
      <c r="LF100" s="409"/>
      <c r="LG100" s="408">
        <f t="shared" si="376"/>
        <v>1</v>
      </c>
      <c r="LH100" s="409"/>
      <c r="LI100" s="409"/>
      <c r="LJ100" s="408">
        <f t="shared" si="399"/>
        <v>1</v>
      </c>
      <c r="LK100" s="409"/>
      <c r="LL100" s="409"/>
      <c r="LM100" s="408">
        <f t="shared" si="400"/>
        <v>1</v>
      </c>
      <c r="LN100" s="409"/>
      <c r="LO100" s="409"/>
      <c r="LP100" s="408">
        <f t="shared" si="401"/>
        <v>1</v>
      </c>
      <c r="LQ100" s="409"/>
      <c r="LR100" s="409"/>
      <c r="LS100" s="408">
        <f t="shared" si="402"/>
        <v>1</v>
      </c>
      <c r="LT100" s="409"/>
      <c r="LU100" s="409"/>
      <c r="LV100" s="408">
        <f t="shared" si="403"/>
        <v>1</v>
      </c>
      <c r="LW100" s="409"/>
      <c r="LX100" s="409"/>
      <c r="LY100" s="408">
        <f t="shared" si="404"/>
        <v>1</v>
      </c>
      <c r="LZ100" s="409"/>
      <c r="MA100" s="409"/>
      <c r="MB100" s="408">
        <f t="shared" si="405"/>
        <v>1</v>
      </c>
      <c r="MC100" s="409"/>
      <c r="MD100" s="409"/>
      <c r="ME100" s="408">
        <f t="shared" si="406"/>
        <v>1</v>
      </c>
      <c r="MF100" s="409"/>
      <c r="MG100" s="409"/>
      <c r="MH100" s="408">
        <f t="shared" si="446"/>
        <v>1</v>
      </c>
      <c r="MI100" s="409"/>
      <c r="MJ100" s="409"/>
      <c r="MK100" s="408">
        <f t="shared" si="407"/>
        <v>1</v>
      </c>
      <c r="ML100" s="409"/>
      <c r="MM100" s="409"/>
      <c r="MN100" s="408">
        <f t="shared" si="408"/>
        <v>1</v>
      </c>
      <c r="MO100" s="409"/>
      <c r="MP100" s="409"/>
      <c r="MQ100" s="408">
        <f t="shared" si="409"/>
        <v>1</v>
      </c>
      <c r="MR100" s="409"/>
      <c r="MS100" s="409"/>
      <c r="MT100" s="408">
        <f t="shared" si="410"/>
        <v>1</v>
      </c>
      <c r="MU100" s="409"/>
      <c r="MV100" s="409"/>
      <c r="MW100" s="408">
        <f t="shared" si="411"/>
        <v>1</v>
      </c>
      <c r="MX100" s="409"/>
      <c r="MY100" s="409"/>
      <c r="MZ100" s="408">
        <f t="shared" si="412"/>
        <v>1</v>
      </c>
      <c r="NA100" s="409"/>
      <c r="NB100" s="409"/>
      <c r="NC100" s="408">
        <f t="shared" si="413"/>
        <v>1</v>
      </c>
      <c r="ND100" s="409"/>
      <c r="NE100" s="409"/>
      <c r="NF100" s="408">
        <f t="shared" si="414"/>
        <v>1</v>
      </c>
      <c r="NG100" s="409"/>
      <c r="NH100" s="409"/>
      <c r="NI100" s="408">
        <f t="shared" si="415"/>
        <v>1</v>
      </c>
      <c r="NJ100" s="409"/>
      <c r="NK100" s="409"/>
      <c r="NL100" s="410">
        <f t="shared" si="447"/>
        <v>1</v>
      </c>
      <c r="NM100" s="409"/>
      <c r="NN100" s="409"/>
      <c r="NO100" s="408">
        <f t="shared" si="416"/>
        <v>1</v>
      </c>
      <c r="NP100" s="409"/>
      <c r="NQ100" s="409"/>
      <c r="NR100" s="408">
        <f t="shared" si="417"/>
        <v>1</v>
      </c>
      <c r="NS100" s="409"/>
      <c r="NT100" s="409"/>
      <c r="NU100" s="408">
        <f t="shared" si="418"/>
        <v>1</v>
      </c>
      <c r="NV100" s="409"/>
      <c r="NW100" s="409"/>
      <c r="NX100" s="408">
        <f t="shared" si="419"/>
        <v>1</v>
      </c>
      <c r="NY100" s="409"/>
      <c r="NZ100" s="409"/>
      <c r="OA100" s="408">
        <f t="shared" si="420"/>
        <v>1</v>
      </c>
      <c r="OB100" s="409"/>
      <c r="OC100" s="409"/>
      <c r="OD100" s="408">
        <f t="shared" si="421"/>
        <v>1</v>
      </c>
      <c r="OE100" s="409"/>
      <c r="OF100" s="409"/>
      <c r="OG100" s="408">
        <f t="shared" si="422"/>
        <v>1</v>
      </c>
      <c r="OH100" s="409"/>
      <c r="OI100" s="409"/>
      <c r="OJ100" s="408">
        <f t="shared" si="423"/>
        <v>1</v>
      </c>
      <c r="OK100" s="409"/>
      <c r="OL100" s="409"/>
      <c r="OM100" s="408">
        <f t="shared" si="424"/>
        <v>1</v>
      </c>
      <c r="ON100" s="409"/>
      <c r="OO100" s="409"/>
      <c r="OP100" s="408">
        <f t="shared" si="425"/>
        <v>1</v>
      </c>
      <c r="OQ100" s="409"/>
      <c r="OR100" s="409"/>
      <c r="OS100" s="408">
        <f t="shared" si="426"/>
        <v>1</v>
      </c>
      <c r="OT100" s="409"/>
      <c r="OU100" s="409"/>
      <c r="OV100" s="408">
        <f t="shared" si="397"/>
        <v>1</v>
      </c>
      <c r="OW100" s="409"/>
      <c r="OX100" s="409"/>
      <c r="OY100" s="408">
        <f t="shared" si="398"/>
        <v>1</v>
      </c>
      <c r="OZ100" s="409"/>
      <c r="PA100" s="409"/>
      <c r="PB100" s="408">
        <f t="shared" si="389"/>
        <v>1</v>
      </c>
      <c r="PC100" s="409"/>
      <c r="PD100" s="409"/>
      <c r="PE100" s="408">
        <f t="shared" si="390"/>
        <v>1</v>
      </c>
      <c r="PF100" s="409"/>
      <c r="PG100" s="409"/>
      <c r="PH100" s="408">
        <f t="shared" si="391"/>
        <v>1</v>
      </c>
      <c r="PI100" s="409"/>
      <c r="PJ100" s="409"/>
      <c r="PK100" s="408">
        <f t="shared" si="392"/>
        <v>1</v>
      </c>
      <c r="PL100" s="409"/>
      <c r="PM100" s="409"/>
      <c r="PN100" s="408">
        <f t="shared" si="393"/>
        <v>1</v>
      </c>
      <c r="PO100" s="409"/>
      <c r="PP100" s="409"/>
      <c r="PQ100" s="408">
        <f t="shared" si="394"/>
        <v>1</v>
      </c>
      <c r="PR100" s="409"/>
      <c r="PS100" s="409"/>
      <c r="PT100" s="408">
        <f t="shared" si="395"/>
        <v>1</v>
      </c>
      <c r="PU100" s="409"/>
      <c r="PV100" s="409"/>
      <c r="PW100" s="408">
        <f t="shared" si="396"/>
        <v>1</v>
      </c>
      <c r="PX100" s="409"/>
      <c r="PY100" s="409"/>
      <c r="PZ100" s="408">
        <f t="shared" si="377"/>
        <v>1</v>
      </c>
      <c r="QA100" s="409"/>
      <c r="QB100" s="409"/>
      <c r="QC100" s="408">
        <f t="shared" si="378"/>
        <v>1</v>
      </c>
      <c r="QD100" s="409"/>
      <c r="QE100" s="409"/>
      <c r="QF100" s="408">
        <f t="shared" si="379"/>
        <v>1</v>
      </c>
      <c r="QG100" s="409"/>
      <c r="QH100" s="409"/>
      <c r="QI100" s="408">
        <f t="shared" si="380"/>
        <v>1</v>
      </c>
      <c r="QJ100" s="411">
        <f t="shared" si="381"/>
        <v>11</v>
      </c>
      <c r="QK100" s="412">
        <f t="shared" si="382"/>
        <v>0.40740740740740738</v>
      </c>
      <c r="QL100" s="402"/>
      <c r="QM100" s="411">
        <f t="shared" si="383"/>
        <v>2</v>
      </c>
      <c r="QN100" s="412">
        <f t="shared" si="384"/>
        <v>7.6923076923076927E-2</v>
      </c>
      <c r="QO100" s="391"/>
      <c r="QP100" s="411">
        <f t="shared" si="385"/>
        <v>0</v>
      </c>
      <c r="QQ100" s="412">
        <f t="shared" si="386"/>
        <v>0</v>
      </c>
      <c r="QR100" s="391"/>
      <c r="QS100" s="411">
        <f t="shared" si="387"/>
        <v>13</v>
      </c>
      <c r="QT100" s="412">
        <f t="shared" si="388"/>
        <v>0.16049382716049382</v>
      </c>
    </row>
    <row r="101" spans="1:462" hidden="1" x14ac:dyDescent="0.25">
      <c r="A101" s="435">
        <v>16</v>
      </c>
      <c r="B101" s="425" t="s">
        <v>535</v>
      </c>
      <c r="C101" s="413" t="s">
        <v>108</v>
      </c>
      <c r="D101" s="406"/>
      <c r="E101" s="407"/>
      <c r="F101" s="407"/>
      <c r="G101" s="406"/>
      <c r="H101" s="407"/>
      <c r="I101" s="407"/>
      <c r="J101" s="406"/>
      <c r="K101" s="407"/>
      <c r="L101" s="407"/>
      <c r="M101" s="406"/>
      <c r="N101" s="407"/>
      <c r="O101" s="407"/>
      <c r="P101" s="406"/>
      <c r="Q101" s="407"/>
      <c r="R101" s="407"/>
      <c r="S101" s="406"/>
      <c r="T101" s="407"/>
      <c r="U101" s="407"/>
      <c r="V101" s="406"/>
      <c r="W101" s="407"/>
      <c r="X101" s="407"/>
      <c r="Y101" s="406"/>
      <c r="Z101" s="407"/>
      <c r="AA101" s="407"/>
      <c r="AB101" s="406"/>
      <c r="AC101" s="407"/>
      <c r="AD101" s="407"/>
      <c r="AE101" s="406"/>
      <c r="AF101" s="407"/>
      <c r="AG101" s="407"/>
      <c r="AH101" s="406"/>
      <c r="AI101" s="407"/>
      <c r="AJ101" s="407"/>
      <c r="AK101" s="406"/>
      <c r="AL101" s="407"/>
      <c r="AM101" s="407"/>
      <c r="AN101" s="406"/>
      <c r="AO101" s="407"/>
      <c r="AP101" s="407"/>
      <c r="AQ101" s="406"/>
      <c r="AR101" s="407"/>
      <c r="AS101" s="407"/>
      <c r="AT101" s="406"/>
      <c r="AU101" s="407"/>
      <c r="AV101" s="407"/>
      <c r="AW101" s="406"/>
      <c r="AX101" s="407"/>
      <c r="AY101" s="407"/>
      <c r="AZ101" s="406"/>
      <c r="BA101" s="407"/>
      <c r="BB101" s="407"/>
      <c r="BC101" s="406"/>
      <c r="BD101" s="407"/>
      <c r="BE101" s="407"/>
      <c r="BF101" s="406"/>
      <c r="BG101" s="407"/>
      <c r="BH101" s="407"/>
      <c r="BI101" s="406"/>
      <c r="BJ101" s="407"/>
      <c r="BK101" s="407"/>
      <c r="BL101" s="406"/>
      <c r="BM101" s="407"/>
      <c r="BN101" s="407"/>
      <c r="BO101" s="406"/>
      <c r="BP101" s="407"/>
      <c r="BQ101" s="407"/>
      <c r="BR101" s="406"/>
      <c r="BS101" s="407"/>
      <c r="BT101" s="407"/>
      <c r="BU101" s="406"/>
      <c r="BV101" s="407"/>
      <c r="BW101" s="407"/>
      <c r="BX101" s="406"/>
      <c r="BY101" s="414"/>
      <c r="BZ101" s="414"/>
      <c r="CA101" s="406"/>
      <c r="CB101" s="414"/>
      <c r="CC101" s="414"/>
      <c r="CD101" s="406"/>
      <c r="CE101" s="414"/>
      <c r="CF101" s="414"/>
      <c r="CG101" s="406"/>
      <c r="CH101" s="414"/>
      <c r="CI101" s="414"/>
      <c r="CJ101" s="406"/>
      <c r="CK101" s="414"/>
      <c r="CL101" s="414"/>
      <c r="CM101" s="406"/>
      <c r="CN101" s="414"/>
      <c r="CO101" s="414"/>
      <c r="CP101" s="406"/>
      <c r="CQ101" s="414"/>
      <c r="CR101" s="414"/>
      <c r="CS101" s="406"/>
      <c r="CT101" s="414"/>
      <c r="CU101" s="414"/>
      <c r="CV101" s="406"/>
      <c r="CW101" s="414"/>
      <c r="CX101" s="414"/>
      <c r="CY101" s="406"/>
      <c r="CZ101" s="414"/>
      <c r="DA101" s="414"/>
      <c r="DB101" s="406"/>
      <c r="DC101" s="414"/>
      <c r="DD101" s="414"/>
      <c r="DE101" s="406"/>
      <c r="DF101" s="407"/>
      <c r="DG101" s="407"/>
      <c r="DH101" s="406"/>
      <c r="DI101" s="407"/>
      <c r="DJ101" s="414"/>
      <c r="DK101" s="406"/>
      <c r="DL101" s="407"/>
      <c r="DM101" s="407"/>
      <c r="DN101" s="406"/>
      <c r="DO101" s="407"/>
      <c r="DP101" s="407"/>
      <c r="DQ101" s="406"/>
      <c r="DR101" s="407"/>
      <c r="DS101" s="407"/>
      <c r="DT101" s="406"/>
      <c r="DU101" s="407"/>
      <c r="DV101" s="407"/>
      <c r="DW101" s="406"/>
      <c r="DX101" s="407"/>
      <c r="DY101" s="414"/>
      <c r="DZ101" s="406"/>
      <c r="EA101" s="414"/>
      <c r="EB101" s="414"/>
      <c r="EC101" s="406"/>
      <c r="ED101" s="414"/>
      <c r="EE101" s="414"/>
      <c r="EF101" s="406"/>
      <c r="EG101" s="414"/>
      <c r="EH101" s="414"/>
      <c r="EI101" s="406"/>
      <c r="EJ101" s="414"/>
      <c r="EK101" s="414"/>
      <c r="EL101" s="406"/>
      <c r="EM101" s="414">
        <v>86.4</v>
      </c>
      <c r="EN101" s="414">
        <v>12.5</v>
      </c>
      <c r="EO101" s="406">
        <f t="shared" si="454"/>
        <v>73.900000000000006</v>
      </c>
      <c r="EP101" s="414"/>
      <c r="EQ101" s="414"/>
      <c r="ER101" s="406">
        <f t="shared" si="455"/>
        <v>73.900000000000006</v>
      </c>
      <c r="ES101" s="414"/>
      <c r="ET101" s="414">
        <v>4.5</v>
      </c>
      <c r="EU101" s="406">
        <f t="shared" si="456"/>
        <v>69.400000000000006</v>
      </c>
      <c r="EV101" s="414"/>
      <c r="EW101" s="414"/>
      <c r="EX101" s="406">
        <f t="shared" si="457"/>
        <v>69.400000000000006</v>
      </c>
      <c r="EY101" s="414"/>
      <c r="EZ101" s="414"/>
      <c r="FA101" s="406">
        <f t="shared" si="458"/>
        <v>69.400000000000006</v>
      </c>
      <c r="FB101" s="414"/>
      <c r="FC101" s="414"/>
      <c r="FD101" s="406">
        <f t="shared" si="459"/>
        <v>69.400000000000006</v>
      </c>
      <c r="FE101" s="414"/>
      <c r="FF101" s="414"/>
      <c r="FG101" s="406">
        <f t="shared" si="460"/>
        <v>69.400000000000006</v>
      </c>
      <c r="FH101" s="414"/>
      <c r="FI101" s="414"/>
      <c r="FJ101" s="406">
        <f t="shared" si="461"/>
        <v>69.400000000000006</v>
      </c>
      <c r="FK101" s="414"/>
      <c r="FL101" s="414"/>
      <c r="FM101" s="406">
        <f t="shared" si="462"/>
        <v>69.400000000000006</v>
      </c>
      <c r="FN101" s="414"/>
      <c r="FO101" s="414"/>
      <c r="FP101" s="406">
        <f t="shared" si="463"/>
        <v>69.400000000000006</v>
      </c>
      <c r="FQ101" s="414"/>
      <c r="FR101" s="414"/>
      <c r="FS101" s="406">
        <f t="shared" si="464"/>
        <v>69.400000000000006</v>
      </c>
      <c r="FT101" s="414"/>
      <c r="FU101" s="414"/>
      <c r="FV101" s="406">
        <f t="shared" si="465"/>
        <v>69.400000000000006</v>
      </c>
      <c r="FW101" s="414"/>
      <c r="FX101" s="414">
        <v>13</v>
      </c>
      <c r="FY101" s="406">
        <f t="shared" si="466"/>
        <v>56.400000000000006</v>
      </c>
      <c r="FZ101" s="414"/>
      <c r="GA101" s="414"/>
      <c r="GB101" s="406">
        <f t="shared" si="467"/>
        <v>56.400000000000006</v>
      </c>
      <c r="GC101" s="414"/>
      <c r="GD101" s="414">
        <v>56.4</v>
      </c>
      <c r="GE101" s="406">
        <f t="shared" si="468"/>
        <v>0</v>
      </c>
      <c r="GF101" s="414"/>
      <c r="GG101" s="414"/>
      <c r="GH101" s="406">
        <f t="shared" si="469"/>
        <v>0</v>
      </c>
      <c r="GI101" s="414"/>
      <c r="GJ101" s="414"/>
      <c r="GK101" s="406">
        <f t="shared" si="470"/>
        <v>0</v>
      </c>
      <c r="GL101" s="414"/>
      <c r="GM101" s="414"/>
      <c r="GN101" s="406">
        <f t="shared" si="471"/>
        <v>0</v>
      </c>
      <c r="GO101" s="414"/>
      <c r="GP101" s="414"/>
      <c r="GQ101" s="406">
        <f t="shared" si="472"/>
        <v>0</v>
      </c>
      <c r="GR101" s="414"/>
      <c r="GS101" s="414"/>
      <c r="GT101" s="406">
        <f t="shared" si="473"/>
        <v>0</v>
      </c>
      <c r="GU101" s="414"/>
      <c r="GV101" s="414"/>
      <c r="GW101" s="406">
        <f t="shared" si="474"/>
        <v>0</v>
      </c>
      <c r="GX101" s="414"/>
      <c r="GY101" s="414"/>
      <c r="GZ101" s="406">
        <f t="shared" si="475"/>
        <v>0</v>
      </c>
      <c r="HA101" s="414"/>
      <c r="HB101" s="414"/>
      <c r="HC101" s="406">
        <f t="shared" si="476"/>
        <v>0</v>
      </c>
      <c r="HD101" s="414"/>
      <c r="HE101" s="414"/>
      <c r="HF101" s="406">
        <f t="shared" si="477"/>
        <v>0</v>
      </c>
      <c r="HG101" s="414"/>
      <c r="HH101" s="414"/>
      <c r="HI101" s="406">
        <f t="shared" si="478"/>
        <v>0</v>
      </c>
      <c r="HJ101" s="414"/>
      <c r="HK101" s="414"/>
      <c r="HL101" s="406">
        <f t="shared" si="479"/>
        <v>0</v>
      </c>
      <c r="HM101" s="414"/>
      <c r="HN101" s="414"/>
      <c r="HO101" s="406">
        <f t="shared" si="480"/>
        <v>0</v>
      </c>
      <c r="HP101" s="407"/>
      <c r="HQ101" s="407"/>
      <c r="HR101" s="406">
        <f t="shared" si="481"/>
        <v>0</v>
      </c>
      <c r="HS101" s="414"/>
      <c r="HT101" s="414"/>
      <c r="HU101" s="406">
        <f t="shared" si="482"/>
        <v>0</v>
      </c>
      <c r="HV101" s="414"/>
      <c r="HW101" s="414"/>
      <c r="HX101" s="406">
        <f t="shared" si="483"/>
        <v>0</v>
      </c>
      <c r="HY101" s="414"/>
      <c r="HZ101" s="414"/>
      <c r="IA101" s="406">
        <f t="shared" si="484"/>
        <v>0</v>
      </c>
      <c r="IB101" s="414"/>
      <c r="IC101" s="414"/>
      <c r="ID101" s="406">
        <f t="shared" si="485"/>
        <v>0</v>
      </c>
      <c r="IE101" s="414"/>
      <c r="IF101" s="414"/>
      <c r="IG101" s="406">
        <f t="shared" si="486"/>
        <v>0</v>
      </c>
      <c r="IH101" s="414"/>
      <c r="II101" s="414"/>
      <c r="IJ101" s="406">
        <f t="shared" si="487"/>
        <v>0</v>
      </c>
      <c r="IK101" s="414"/>
      <c r="IL101" s="414"/>
      <c r="IM101" s="406">
        <f t="shared" si="488"/>
        <v>0</v>
      </c>
      <c r="IN101" s="414"/>
      <c r="IO101" s="414"/>
      <c r="IP101" s="406">
        <f t="shared" si="489"/>
        <v>0</v>
      </c>
      <c r="IQ101" s="414"/>
      <c r="IR101" s="414"/>
      <c r="IS101" s="406">
        <f t="shared" si="490"/>
        <v>0</v>
      </c>
      <c r="IT101" s="414"/>
      <c r="IU101" s="414"/>
      <c r="IV101" s="406">
        <f t="shared" si="491"/>
        <v>0</v>
      </c>
      <c r="IW101" s="414"/>
      <c r="IX101" s="414"/>
      <c r="IY101" s="406">
        <f t="shared" si="492"/>
        <v>0</v>
      </c>
      <c r="IZ101" s="414"/>
      <c r="JA101" s="414"/>
      <c r="JB101" s="406">
        <f t="shared" si="493"/>
        <v>0</v>
      </c>
      <c r="JC101" s="414"/>
      <c r="JD101" s="414"/>
      <c r="JE101" s="406">
        <f t="shared" si="494"/>
        <v>0</v>
      </c>
      <c r="JF101" s="414"/>
      <c r="JG101" s="414"/>
      <c r="JH101" s="406">
        <f t="shared" si="441"/>
        <v>0</v>
      </c>
      <c r="JI101" s="414"/>
      <c r="JJ101" s="414"/>
      <c r="JK101" s="406">
        <f t="shared" si="442"/>
        <v>0</v>
      </c>
      <c r="JL101" s="414"/>
      <c r="JM101" s="414"/>
      <c r="JN101" s="406">
        <f t="shared" si="443"/>
        <v>0</v>
      </c>
      <c r="JO101" s="414"/>
      <c r="JP101" s="414"/>
      <c r="JQ101" s="406">
        <f t="shared" si="444"/>
        <v>0</v>
      </c>
      <c r="JR101" s="414"/>
      <c r="JS101" s="414"/>
      <c r="JT101" s="406">
        <f t="shared" si="445"/>
        <v>0</v>
      </c>
      <c r="JU101" s="414"/>
      <c r="JV101" s="414"/>
      <c r="JW101" s="406">
        <f t="shared" si="364"/>
        <v>0</v>
      </c>
      <c r="JX101" s="414"/>
      <c r="JY101" s="414"/>
      <c r="JZ101" s="406">
        <f t="shared" si="365"/>
        <v>0</v>
      </c>
      <c r="KA101" s="414"/>
      <c r="KB101" s="414"/>
      <c r="KC101" s="406">
        <f t="shared" si="366"/>
        <v>0</v>
      </c>
      <c r="KD101" s="414"/>
      <c r="KE101" s="414"/>
      <c r="KF101" s="406">
        <f t="shared" si="367"/>
        <v>0</v>
      </c>
      <c r="KG101" s="414"/>
      <c r="KH101" s="414"/>
      <c r="KI101" s="406">
        <f t="shared" si="368"/>
        <v>0</v>
      </c>
      <c r="KJ101" s="414"/>
      <c r="KK101" s="414"/>
      <c r="KL101" s="406">
        <f t="shared" si="369"/>
        <v>0</v>
      </c>
      <c r="KM101" s="414"/>
      <c r="KN101" s="414"/>
      <c r="KO101" s="406">
        <f t="shared" si="370"/>
        <v>0</v>
      </c>
      <c r="KP101" s="414"/>
      <c r="KQ101" s="414"/>
      <c r="KR101" s="406">
        <f t="shared" si="371"/>
        <v>0</v>
      </c>
      <c r="KS101" s="414"/>
      <c r="KT101" s="414"/>
      <c r="KU101" s="406">
        <f t="shared" si="372"/>
        <v>0</v>
      </c>
      <c r="KV101" s="414"/>
      <c r="KW101" s="414"/>
      <c r="KX101" s="408">
        <f t="shared" si="373"/>
        <v>0</v>
      </c>
      <c r="KY101" s="137"/>
      <c r="KZ101" s="137"/>
      <c r="LA101" s="408">
        <f t="shared" si="374"/>
        <v>0</v>
      </c>
      <c r="LB101" s="137"/>
      <c r="LC101" s="137"/>
      <c r="LD101" s="408">
        <f t="shared" si="375"/>
        <v>0</v>
      </c>
      <c r="LE101" s="137">
        <v>150</v>
      </c>
      <c r="LF101" s="137">
        <v>32</v>
      </c>
      <c r="LG101" s="408">
        <f t="shared" si="376"/>
        <v>118</v>
      </c>
      <c r="LH101" s="137"/>
      <c r="LI101" s="137"/>
      <c r="LJ101" s="408">
        <f t="shared" si="399"/>
        <v>118</v>
      </c>
      <c r="LK101" s="137"/>
      <c r="LL101" s="137"/>
      <c r="LM101" s="408">
        <f t="shared" si="400"/>
        <v>118</v>
      </c>
      <c r="LN101" s="137"/>
      <c r="LO101" s="137"/>
      <c r="LP101" s="408">
        <f t="shared" si="401"/>
        <v>118</v>
      </c>
      <c r="LQ101" s="137"/>
      <c r="LR101" s="137">
        <v>32</v>
      </c>
      <c r="LS101" s="408">
        <f t="shared" si="402"/>
        <v>86</v>
      </c>
      <c r="LT101" s="137"/>
      <c r="LU101" s="137"/>
      <c r="LV101" s="408">
        <f t="shared" si="403"/>
        <v>86</v>
      </c>
      <c r="LW101" s="137"/>
      <c r="LX101" s="137"/>
      <c r="LY101" s="408">
        <f t="shared" si="404"/>
        <v>86</v>
      </c>
      <c r="LZ101" s="137"/>
      <c r="MA101" s="137"/>
      <c r="MB101" s="408">
        <f t="shared" si="405"/>
        <v>86</v>
      </c>
      <c r="MC101" s="137"/>
      <c r="MD101" s="137"/>
      <c r="ME101" s="408">
        <f t="shared" si="406"/>
        <v>86</v>
      </c>
      <c r="MF101" s="137"/>
      <c r="MG101" s="137"/>
      <c r="MH101" s="408">
        <f t="shared" si="446"/>
        <v>86</v>
      </c>
      <c r="MI101" s="137"/>
      <c r="MJ101" s="137"/>
      <c r="MK101" s="408">
        <f t="shared" si="407"/>
        <v>86</v>
      </c>
      <c r="ML101" s="137"/>
      <c r="MM101" s="137"/>
      <c r="MN101" s="408">
        <f t="shared" si="408"/>
        <v>86</v>
      </c>
      <c r="MO101" s="137"/>
      <c r="MP101" s="137"/>
      <c r="MQ101" s="408">
        <f t="shared" si="409"/>
        <v>86</v>
      </c>
      <c r="MR101" s="137"/>
      <c r="MS101" s="137"/>
      <c r="MT101" s="408">
        <f t="shared" si="410"/>
        <v>86</v>
      </c>
      <c r="MU101" s="137"/>
      <c r="MV101" s="137"/>
      <c r="MW101" s="408">
        <f t="shared" si="411"/>
        <v>86</v>
      </c>
      <c r="MX101" s="137"/>
      <c r="MY101" s="137"/>
      <c r="MZ101" s="408">
        <f t="shared" si="412"/>
        <v>86</v>
      </c>
      <c r="NA101" s="137"/>
      <c r="NB101" s="137"/>
      <c r="NC101" s="408">
        <f t="shared" si="413"/>
        <v>86</v>
      </c>
      <c r="ND101" s="137"/>
      <c r="NE101" s="137"/>
      <c r="NF101" s="408">
        <f t="shared" si="414"/>
        <v>86</v>
      </c>
      <c r="NG101" s="137"/>
      <c r="NH101" s="137"/>
      <c r="NI101" s="408">
        <f t="shared" si="415"/>
        <v>86</v>
      </c>
      <c r="NJ101" s="137"/>
      <c r="NK101" s="137"/>
      <c r="NL101" s="410">
        <f t="shared" si="447"/>
        <v>86</v>
      </c>
      <c r="NM101" s="137"/>
      <c r="NN101" s="137"/>
      <c r="NO101" s="408">
        <f t="shared" si="416"/>
        <v>86</v>
      </c>
      <c r="NP101" s="137"/>
      <c r="NQ101" s="137"/>
      <c r="NR101" s="408">
        <f t="shared" si="417"/>
        <v>86</v>
      </c>
      <c r="NS101" s="137"/>
      <c r="NT101" s="137"/>
      <c r="NU101" s="408">
        <f t="shared" si="418"/>
        <v>86</v>
      </c>
      <c r="NV101" s="137"/>
      <c r="NW101" s="137"/>
      <c r="NX101" s="408">
        <f t="shared" si="419"/>
        <v>86</v>
      </c>
      <c r="NY101" s="137"/>
      <c r="NZ101" s="137"/>
      <c r="OA101" s="408">
        <f t="shared" si="420"/>
        <v>86</v>
      </c>
      <c r="OB101" s="137"/>
      <c r="OC101" s="137"/>
      <c r="OD101" s="408">
        <f t="shared" si="421"/>
        <v>86</v>
      </c>
      <c r="OE101" s="137"/>
      <c r="OF101" s="137"/>
      <c r="OG101" s="408">
        <f t="shared" si="422"/>
        <v>86</v>
      </c>
      <c r="OH101" s="137"/>
      <c r="OI101" s="137"/>
      <c r="OJ101" s="408">
        <f t="shared" si="423"/>
        <v>86</v>
      </c>
      <c r="OK101" s="137"/>
      <c r="OL101" s="137"/>
      <c r="OM101" s="408">
        <f t="shared" si="424"/>
        <v>86</v>
      </c>
      <c r="ON101" s="137"/>
      <c r="OO101" s="137"/>
      <c r="OP101" s="408">
        <f t="shared" si="425"/>
        <v>86</v>
      </c>
      <c r="OQ101" s="137"/>
      <c r="OR101" s="137"/>
      <c r="OS101" s="408">
        <f t="shared" si="426"/>
        <v>86</v>
      </c>
      <c r="OT101" s="137"/>
      <c r="OU101" s="137"/>
      <c r="OV101" s="408">
        <f t="shared" si="397"/>
        <v>86</v>
      </c>
      <c r="OW101" s="137"/>
      <c r="OX101" s="137"/>
      <c r="OY101" s="408">
        <f t="shared" si="398"/>
        <v>86</v>
      </c>
      <c r="OZ101" s="137"/>
      <c r="PA101" s="137"/>
      <c r="PB101" s="408">
        <f t="shared" si="389"/>
        <v>86</v>
      </c>
      <c r="PC101" s="137"/>
      <c r="PD101" s="137"/>
      <c r="PE101" s="408">
        <f t="shared" si="390"/>
        <v>86</v>
      </c>
      <c r="PF101" s="137"/>
      <c r="PG101" s="137"/>
      <c r="PH101" s="408">
        <f t="shared" si="391"/>
        <v>86</v>
      </c>
      <c r="PI101" s="137"/>
      <c r="PJ101" s="137"/>
      <c r="PK101" s="408">
        <f t="shared" si="392"/>
        <v>86</v>
      </c>
      <c r="PL101" s="137"/>
      <c r="PM101" s="137"/>
      <c r="PN101" s="408">
        <f t="shared" si="393"/>
        <v>86</v>
      </c>
      <c r="PO101" s="137"/>
      <c r="PP101" s="137"/>
      <c r="PQ101" s="408">
        <f t="shared" si="394"/>
        <v>86</v>
      </c>
      <c r="PR101" s="137"/>
      <c r="PS101" s="137"/>
      <c r="PT101" s="408">
        <f t="shared" si="395"/>
        <v>86</v>
      </c>
      <c r="PU101" s="137"/>
      <c r="PV101" s="137">
        <v>35</v>
      </c>
      <c r="PW101" s="408">
        <f t="shared" si="396"/>
        <v>51</v>
      </c>
      <c r="PX101" s="137"/>
      <c r="PY101" s="137"/>
      <c r="PZ101" s="408">
        <f t="shared" si="377"/>
        <v>51</v>
      </c>
      <c r="QA101" s="137"/>
      <c r="QB101" s="137"/>
      <c r="QC101" s="408">
        <f t="shared" si="378"/>
        <v>51</v>
      </c>
      <c r="QD101" s="137"/>
      <c r="QE101" s="137">
        <v>25</v>
      </c>
      <c r="QF101" s="408">
        <f t="shared" si="379"/>
        <v>26</v>
      </c>
      <c r="QG101" s="137"/>
      <c r="QH101" s="137">
        <v>26</v>
      </c>
      <c r="QI101" s="408">
        <f t="shared" si="380"/>
        <v>0</v>
      </c>
      <c r="QJ101" s="411">
        <f t="shared" si="381"/>
        <v>86.4</v>
      </c>
      <c r="QK101" s="412">
        <f t="shared" si="382"/>
        <v>3.2</v>
      </c>
      <c r="QL101" s="402"/>
      <c r="QM101" s="411">
        <f t="shared" si="383"/>
        <v>0</v>
      </c>
      <c r="QN101" s="412">
        <f t="shared" si="384"/>
        <v>0</v>
      </c>
      <c r="QO101" s="391"/>
      <c r="QP101" s="411">
        <f t="shared" si="385"/>
        <v>64</v>
      </c>
      <c r="QQ101" s="412">
        <f t="shared" si="386"/>
        <v>2.2857142857142856</v>
      </c>
      <c r="QR101" s="391"/>
      <c r="QS101" s="411">
        <f t="shared" si="387"/>
        <v>150.4</v>
      </c>
      <c r="QT101" s="412">
        <f t="shared" si="388"/>
        <v>1.8567901234567903</v>
      </c>
    </row>
    <row r="102" spans="1:462" hidden="1" x14ac:dyDescent="0.25">
      <c r="A102" s="435">
        <v>17</v>
      </c>
      <c r="B102" s="425" t="s">
        <v>536</v>
      </c>
      <c r="C102" s="413" t="s">
        <v>461</v>
      </c>
      <c r="D102" s="406"/>
      <c r="E102" s="407"/>
      <c r="F102" s="407"/>
      <c r="G102" s="406"/>
      <c r="H102" s="407"/>
      <c r="I102" s="407"/>
      <c r="J102" s="406"/>
      <c r="K102" s="407"/>
      <c r="L102" s="407"/>
      <c r="M102" s="406"/>
      <c r="N102" s="407"/>
      <c r="O102" s="407"/>
      <c r="P102" s="406"/>
      <c r="Q102" s="407"/>
      <c r="R102" s="407"/>
      <c r="S102" s="406"/>
      <c r="T102" s="407"/>
      <c r="U102" s="407"/>
      <c r="V102" s="406"/>
      <c r="W102" s="407"/>
      <c r="X102" s="407"/>
      <c r="Y102" s="406"/>
      <c r="Z102" s="407"/>
      <c r="AA102" s="407"/>
      <c r="AB102" s="406"/>
      <c r="AC102" s="407"/>
      <c r="AD102" s="407"/>
      <c r="AE102" s="406"/>
      <c r="AF102" s="407"/>
      <c r="AG102" s="407"/>
      <c r="AH102" s="406"/>
      <c r="AI102" s="407"/>
      <c r="AJ102" s="407"/>
      <c r="AK102" s="406"/>
      <c r="AL102" s="407"/>
      <c r="AM102" s="407"/>
      <c r="AN102" s="406"/>
      <c r="AO102" s="407"/>
      <c r="AP102" s="407"/>
      <c r="AQ102" s="406"/>
      <c r="AR102" s="407"/>
      <c r="AS102" s="407"/>
      <c r="AT102" s="406"/>
      <c r="AU102" s="407"/>
      <c r="AV102" s="407"/>
      <c r="AW102" s="406"/>
      <c r="AX102" s="407"/>
      <c r="AY102" s="407"/>
      <c r="AZ102" s="406"/>
      <c r="BA102" s="407"/>
      <c r="BB102" s="407"/>
      <c r="BC102" s="406"/>
      <c r="BD102" s="407"/>
      <c r="BE102" s="407"/>
      <c r="BF102" s="406"/>
      <c r="BG102" s="407"/>
      <c r="BH102" s="407"/>
      <c r="BI102" s="406"/>
      <c r="BJ102" s="407"/>
      <c r="BK102" s="407"/>
      <c r="BL102" s="406"/>
      <c r="BM102" s="407"/>
      <c r="BN102" s="407"/>
      <c r="BO102" s="406"/>
      <c r="BP102" s="407"/>
      <c r="BQ102" s="407"/>
      <c r="BR102" s="406"/>
      <c r="BS102" s="407"/>
      <c r="BT102" s="407"/>
      <c r="BU102" s="406"/>
      <c r="BV102" s="407"/>
      <c r="BW102" s="407"/>
      <c r="BX102" s="406"/>
      <c r="BY102" s="414"/>
      <c r="BZ102" s="414"/>
      <c r="CA102" s="406"/>
      <c r="CB102" s="414"/>
      <c r="CC102" s="414"/>
      <c r="CD102" s="406"/>
      <c r="CE102" s="414"/>
      <c r="CF102" s="414"/>
      <c r="CG102" s="406"/>
      <c r="CH102" s="414"/>
      <c r="CI102" s="414"/>
      <c r="CJ102" s="406"/>
      <c r="CK102" s="414"/>
      <c r="CL102" s="414"/>
      <c r="CM102" s="406"/>
      <c r="CN102" s="414"/>
      <c r="CO102" s="414"/>
      <c r="CP102" s="406"/>
      <c r="CQ102" s="414"/>
      <c r="CR102" s="414"/>
      <c r="CS102" s="406"/>
      <c r="CT102" s="414"/>
      <c r="CU102" s="414"/>
      <c r="CV102" s="406"/>
      <c r="CW102" s="414"/>
      <c r="CX102" s="414"/>
      <c r="CY102" s="406"/>
      <c r="CZ102" s="414"/>
      <c r="DA102" s="414"/>
      <c r="DB102" s="406"/>
      <c r="DC102" s="414"/>
      <c r="DD102" s="414"/>
      <c r="DE102" s="406"/>
      <c r="DF102" s="407"/>
      <c r="DG102" s="407"/>
      <c r="DH102" s="406"/>
      <c r="DI102" s="407"/>
      <c r="DJ102" s="414"/>
      <c r="DK102" s="406"/>
      <c r="DL102" s="407"/>
      <c r="DM102" s="407"/>
      <c r="DN102" s="406"/>
      <c r="DO102" s="407"/>
      <c r="DP102" s="407"/>
      <c r="DQ102" s="406"/>
      <c r="DR102" s="407"/>
      <c r="DS102" s="407"/>
      <c r="DT102" s="406"/>
      <c r="DU102" s="407"/>
      <c r="DV102" s="407"/>
      <c r="DW102" s="406"/>
      <c r="DX102" s="407"/>
      <c r="DY102" s="414"/>
      <c r="DZ102" s="406"/>
      <c r="EA102" s="414"/>
      <c r="EB102" s="414"/>
      <c r="EC102" s="406"/>
      <c r="ED102" s="414"/>
      <c r="EE102" s="414"/>
      <c r="EF102" s="406"/>
      <c r="EG102" s="414"/>
      <c r="EH102" s="414"/>
      <c r="EI102" s="406"/>
      <c r="EJ102" s="414"/>
      <c r="EK102" s="414"/>
      <c r="EL102" s="406"/>
      <c r="EM102" s="414"/>
      <c r="EN102" s="414"/>
      <c r="EO102" s="406"/>
      <c r="EP102" s="414"/>
      <c r="EQ102" s="414"/>
      <c r="ER102" s="406"/>
      <c r="ES102" s="414"/>
      <c r="ET102" s="414"/>
      <c r="EU102" s="406"/>
      <c r="EV102" s="414"/>
      <c r="EW102" s="414"/>
      <c r="EX102" s="406"/>
      <c r="EY102" s="414"/>
      <c r="EZ102" s="414"/>
      <c r="FA102" s="406"/>
      <c r="FB102" s="414"/>
      <c r="FC102" s="414"/>
      <c r="FD102" s="406"/>
      <c r="FE102" s="414"/>
      <c r="FF102" s="414"/>
      <c r="FG102" s="406"/>
      <c r="FH102" s="414"/>
      <c r="FI102" s="414"/>
      <c r="FJ102" s="406"/>
      <c r="FK102" s="414"/>
      <c r="FL102" s="414"/>
      <c r="FM102" s="406"/>
      <c r="FN102" s="414"/>
      <c r="FO102" s="414"/>
      <c r="FP102" s="406"/>
      <c r="FQ102" s="414"/>
      <c r="FR102" s="414"/>
      <c r="FS102" s="406"/>
      <c r="FT102" s="414"/>
      <c r="FU102" s="414"/>
      <c r="FV102" s="406"/>
      <c r="FW102" s="414"/>
      <c r="FX102" s="414"/>
      <c r="FY102" s="406"/>
      <c r="FZ102" s="414"/>
      <c r="GA102" s="414"/>
      <c r="GB102" s="406"/>
      <c r="GC102" s="414"/>
      <c r="GD102" s="414"/>
      <c r="GE102" s="406"/>
      <c r="GF102" s="414"/>
      <c r="GG102" s="414"/>
      <c r="GH102" s="406"/>
      <c r="GI102" s="414"/>
      <c r="GJ102" s="414"/>
      <c r="GK102" s="406"/>
      <c r="GL102" s="414"/>
      <c r="GM102" s="414"/>
      <c r="GN102" s="406"/>
      <c r="GO102" s="414"/>
      <c r="GP102" s="414"/>
      <c r="GQ102" s="406"/>
      <c r="GR102" s="414"/>
      <c r="GS102" s="414"/>
      <c r="GT102" s="406"/>
      <c r="GU102" s="414"/>
      <c r="GV102" s="414"/>
      <c r="GW102" s="406"/>
      <c r="GX102" s="414"/>
      <c r="GY102" s="414"/>
      <c r="GZ102" s="406"/>
      <c r="HA102" s="414"/>
      <c r="HB102" s="414"/>
      <c r="HC102" s="406"/>
      <c r="HD102" s="414"/>
      <c r="HE102" s="414"/>
      <c r="HF102" s="406"/>
      <c r="HG102" s="414"/>
      <c r="HH102" s="414"/>
      <c r="HI102" s="406"/>
      <c r="HJ102" s="414"/>
      <c r="HK102" s="414"/>
      <c r="HL102" s="406"/>
      <c r="HM102" s="414"/>
      <c r="HN102" s="414"/>
      <c r="HO102" s="406"/>
      <c r="HP102" s="407"/>
      <c r="HQ102" s="407"/>
      <c r="HR102" s="406">
        <v>0</v>
      </c>
      <c r="HS102" s="414">
        <v>13.56</v>
      </c>
      <c r="HT102" s="414">
        <v>13.56</v>
      </c>
      <c r="HU102" s="406">
        <f t="shared" si="482"/>
        <v>0</v>
      </c>
      <c r="HV102" s="414"/>
      <c r="HW102" s="414"/>
      <c r="HX102" s="406">
        <f t="shared" si="483"/>
        <v>0</v>
      </c>
      <c r="HY102" s="414"/>
      <c r="HZ102" s="414"/>
      <c r="IA102" s="406">
        <f t="shared" si="484"/>
        <v>0</v>
      </c>
      <c r="IB102" s="414"/>
      <c r="IC102" s="414"/>
      <c r="ID102" s="406">
        <f t="shared" si="485"/>
        <v>0</v>
      </c>
      <c r="IE102" s="414"/>
      <c r="IF102" s="414"/>
      <c r="IG102" s="406">
        <f t="shared" si="486"/>
        <v>0</v>
      </c>
      <c r="IH102" s="414"/>
      <c r="II102" s="414"/>
      <c r="IJ102" s="406">
        <f t="shared" si="487"/>
        <v>0</v>
      </c>
      <c r="IK102" s="414"/>
      <c r="IL102" s="414"/>
      <c r="IM102" s="406">
        <f t="shared" si="488"/>
        <v>0</v>
      </c>
      <c r="IN102" s="414"/>
      <c r="IO102" s="414"/>
      <c r="IP102" s="406">
        <f t="shared" si="489"/>
        <v>0</v>
      </c>
      <c r="IQ102" s="414"/>
      <c r="IR102" s="414"/>
      <c r="IS102" s="406">
        <f t="shared" si="490"/>
        <v>0</v>
      </c>
      <c r="IT102" s="414"/>
      <c r="IU102" s="414"/>
      <c r="IV102" s="406">
        <f t="shared" si="491"/>
        <v>0</v>
      </c>
      <c r="IW102" s="414"/>
      <c r="IX102" s="414"/>
      <c r="IY102" s="406">
        <f t="shared" si="492"/>
        <v>0</v>
      </c>
      <c r="IZ102" s="414"/>
      <c r="JA102" s="414"/>
      <c r="JB102" s="406">
        <f t="shared" si="493"/>
        <v>0</v>
      </c>
      <c r="JC102" s="414"/>
      <c r="JD102" s="414"/>
      <c r="JE102" s="406">
        <f t="shared" si="494"/>
        <v>0</v>
      </c>
      <c r="JF102" s="414"/>
      <c r="JG102" s="414"/>
      <c r="JH102" s="406">
        <f t="shared" si="441"/>
        <v>0</v>
      </c>
      <c r="JI102" s="414"/>
      <c r="JJ102" s="414"/>
      <c r="JK102" s="406">
        <f t="shared" si="442"/>
        <v>0</v>
      </c>
      <c r="JL102" s="414"/>
      <c r="JM102" s="414"/>
      <c r="JN102" s="406">
        <f t="shared" si="443"/>
        <v>0</v>
      </c>
      <c r="JO102" s="414"/>
      <c r="JP102" s="414"/>
      <c r="JQ102" s="406">
        <f t="shared" si="444"/>
        <v>0</v>
      </c>
      <c r="JR102" s="414"/>
      <c r="JS102" s="414"/>
      <c r="JT102" s="406">
        <f t="shared" si="445"/>
        <v>0</v>
      </c>
      <c r="JU102" s="414"/>
      <c r="JV102" s="414"/>
      <c r="JW102" s="406">
        <f t="shared" si="364"/>
        <v>0</v>
      </c>
      <c r="JX102" s="414"/>
      <c r="JY102" s="414"/>
      <c r="JZ102" s="406">
        <f t="shared" si="365"/>
        <v>0</v>
      </c>
      <c r="KA102" s="414"/>
      <c r="KB102" s="414"/>
      <c r="KC102" s="406">
        <f t="shared" si="366"/>
        <v>0</v>
      </c>
      <c r="KD102" s="414"/>
      <c r="KE102" s="414"/>
      <c r="KF102" s="406">
        <f t="shared" si="367"/>
        <v>0</v>
      </c>
      <c r="KG102" s="414"/>
      <c r="KH102" s="414"/>
      <c r="KI102" s="406">
        <f t="shared" si="368"/>
        <v>0</v>
      </c>
      <c r="KJ102" s="414"/>
      <c r="KK102" s="414"/>
      <c r="KL102" s="406">
        <f t="shared" si="369"/>
        <v>0</v>
      </c>
      <c r="KM102" s="414"/>
      <c r="KN102" s="414"/>
      <c r="KO102" s="406">
        <f t="shared" si="370"/>
        <v>0</v>
      </c>
      <c r="KP102" s="414"/>
      <c r="KQ102" s="414"/>
      <c r="KR102" s="406">
        <f t="shared" si="371"/>
        <v>0</v>
      </c>
      <c r="KS102" s="414"/>
      <c r="KT102" s="414"/>
      <c r="KU102" s="406">
        <f t="shared" si="372"/>
        <v>0</v>
      </c>
      <c r="KV102" s="414"/>
      <c r="KW102" s="414"/>
      <c r="KX102" s="408">
        <f t="shared" si="373"/>
        <v>0</v>
      </c>
      <c r="KY102" s="137"/>
      <c r="KZ102" s="137"/>
      <c r="LA102" s="408">
        <f t="shared" si="374"/>
        <v>0</v>
      </c>
      <c r="LB102" s="137"/>
      <c r="LC102" s="137"/>
      <c r="LD102" s="408">
        <f t="shared" si="375"/>
        <v>0</v>
      </c>
      <c r="LE102" s="137"/>
      <c r="LF102" s="137"/>
      <c r="LG102" s="408">
        <f t="shared" si="376"/>
        <v>0</v>
      </c>
      <c r="LH102" s="137"/>
      <c r="LI102" s="137"/>
      <c r="LJ102" s="408">
        <f t="shared" si="399"/>
        <v>0</v>
      </c>
      <c r="LK102" s="137"/>
      <c r="LL102" s="137"/>
      <c r="LM102" s="408">
        <f t="shared" si="400"/>
        <v>0</v>
      </c>
      <c r="LN102" s="137"/>
      <c r="LO102" s="137"/>
      <c r="LP102" s="408">
        <f t="shared" si="401"/>
        <v>0</v>
      </c>
      <c r="LQ102" s="137"/>
      <c r="LR102" s="137"/>
      <c r="LS102" s="408">
        <f t="shared" si="402"/>
        <v>0</v>
      </c>
      <c r="LT102" s="137"/>
      <c r="LU102" s="137"/>
      <c r="LV102" s="408">
        <f t="shared" si="403"/>
        <v>0</v>
      </c>
      <c r="LW102" s="137"/>
      <c r="LX102" s="137"/>
      <c r="LY102" s="408">
        <f t="shared" si="404"/>
        <v>0</v>
      </c>
      <c r="LZ102" s="137"/>
      <c r="MA102" s="137"/>
      <c r="MB102" s="408">
        <f t="shared" si="405"/>
        <v>0</v>
      </c>
      <c r="MC102" s="137"/>
      <c r="MD102" s="137"/>
      <c r="ME102" s="408">
        <f t="shared" si="406"/>
        <v>0</v>
      </c>
      <c r="MF102" s="137"/>
      <c r="MG102" s="137"/>
      <c r="MH102" s="408">
        <f t="shared" si="446"/>
        <v>0</v>
      </c>
      <c r="MI102" s="137"/>
      <c r="MJ102" s="137"/>
      <c r="MK102" s="408">
        <f t="shared" si="407"/>
        <v>0</v>
      </c>
      <c r="ML102" s="137"/>
      <c r="MM102" s="137"/>
      <c r="MN102" s="408">
        <f t="shared" si="408"/>
        <v>0</v>
      </c>
      <c r="MO102" s="137"/>
      <c r="MP102" s="137"/>
      <c r="MQ102" s="408">
        <f t="shared" si="409"/>
        <v>0</v>
      </c>
      <c r="MR102" s="137"/>
      <c r="MS102" s="137"/>
      <c r="MT102" s="408">
        <f t="shared" si="410"/>
        <v>0</v>
      </c>
      <c r="MU102" s="137"/>
      <c r="MV102" s="137"/>
      <c r="MW102" s="408">
        <f t="shared" si="411"/>
        <v>0</v>
      </c>
      <c r="MX102" s="137"/>
      <c r="MY102" s="137"/>
      <c r="MZ102" s="408">
        <f t="shared" si="412"/>
        <v>0</v>
      </c>
      <c r="NA102" s="137"/>
      <c r="NB102" s="137"/>
      <c r="NC102" s="408">
        <f t="shared" si="413"/>
        <v>0</v>
      </c>
      <c r="ND102" s="137"/>
      <c r="NE102" s="137"/>
      <c r="NF102" s="408">
        <f t="shared" si="414"/>
        <v>0</v>
      </c>
      <c r="NG102" s="137"/>
      <c r="NH102" s="137"/>
      <c r="NI102" s="408">
        <f t="shared" si="415"/>
        <v>0</v>
      </c>
      <c r="NJ102" s="137"/>
      <c r="NK102" s="137"/>
      <c r="NL102" s="410">
        <f t="shared" si="447"/>
        <v>0</v>
      </c>
      <c r="NM102" s="137"/>
      <c r="NN102" s="137"/>
      <c r="NO102" s="408">
        <f t="shared" si="416"/>
        <v>0</v>
      </c>
      <c r="NP102" s="137"/>
      <c r="NQ102" s="137"/>
      <c r="NR102" s="408">
        <f t="shared" si="417"/>
        <v>0</v>
      </c>
      <c r="NS102" s="137"/>
      <c r="NT102" s="137"/>
      <c r="NU102" s="408">
        <f t="shared" si="418"/>
        <v>0</v>
      </c>
      <c r="NV102" s="137"/>
      <c r="NW102" s="137"/>
      <c r="NX102" s="408">
        <f t="shared" si="419"/>
        <v>0</v>
      </c>
      <c r="NY102" s="137"/>
      <c r="NZ102" s="137"/>
      <c r="OA102" s="408">
        <f t="shared" si="420"/>
        <v>0</v>
      </c>
      <c r="OB102" s="137"/>
      <c r="OC102" s="137"/>
      <c r="OD102" s="408">
        <f t="shared" si="421"/>
        <v>0</v>
      </c>
      <c r="OE102" s="137"/>
      <c r="OF102" s="137"/>
      <c r="OG102" s="408">
        <f t="shared" si="422"/>
        <v>0</v>
      </c>
      <c r="OH102" s="137"/>
      <c r="OI102" s="137"/>
      <c r="OJ102" s="408">
        <f t="shared" si="423"/>
        <v>0</v>
      </c>
      <c r="OK102" s="137"/>
      <c r="OL102" s="137"/>
      <c r="OM102" s="408">
        <f t="shared" si="424"/>
        <v>0</v>
      </c>
      <c r="ON102" s="137"/>
      <c r="OO102" s="137"/>
      <c r="OP102" s="408">
        <f t="shared" si="425"/>
        <v>0</v>
      </c>
      <c r="OQ102" s="137"/>
      <c r="OR102" s="137"/>
      <c r="OS102" s="408">
        <f t="shared" si="426"/>
        <v>0</v>
      </c>
      <c r="OT102" s="137"/>
      <c r="OU102" s="137"/>
      <c r="OV102" s="408">
        <f t="shared" si="397"/>
        <v>0</v>
      </c>
      <c r="OW102" s="137"/>
      <c r="OX102" s="137"/>
      <c r="OY102" s="408">
        <f t="shared" si="398"/>
        <v>0</v>
      </c>
      <c r="OZ102" s="137"/>
      <c r="PA102" s="137"/>
      <c r="PB102" s="408">
        <f t="shared" si="389"/>
        <v>0</v>
      </c>
      <c r="PC102" s="137"/>
      <c r="PD102" s="137"/>
      <c r="PE102" s="408">
        <f t="shared" si="390"/>
        <v>0</v>
      </c>
      <c r="PF102" s="137"/>
      <c r="PG102" s="137"/>
      <c r="PH102" s="408">
        <f t="shared" si="391"/>
        <v>0</v>
      </c>
      <c r="PI102" s="137"/>
      <c r="PJ102" s="137"/>
      <c r="PK102" s="408">
        <f t="shared" si="392"/>
        <v>0</v>
      </c>
      <c r="PL102" s="137"/>
      <c r="PM102" s="137"/>
      <c r="PN102" s="408">
        <f t="shared" si="393"/>
        <v>0</v>
      </c>
      <c r="PO102" s="137"/>
      <c r="PP102" s="137"/>
      <c r="PQ102" s="408">
        <f t="shared" si="394"/>
        <v>0</v>
      </c>
      <c r="PR102" s="137"/>
      <c r="PS102" s="137"/>
      <c r="PT102" s="408">
        <f t="shared" si="395"/>
        <v>0</v>
      </c>
      <c r="PU102" s="137"/>
      <c r="PV102" s="137"/>
      <c r="PW102" s="408">
        <f t="shared" si="396"/>
        <v>0</v>
      </c>
      <c r="PX102" s="137"/>
      <c r="PY102" s="137"/>
      <c r="PZ102" s="408">
        <f t="shared" si="377"/>
        <v>0</v>
      </c>
      <c r="QA102" s="137"/>
      <c r="QB102" s="137"/>
      <c r="QC102" s="408">
        <f t="shared" si="378"/>
        <v>0</v>
      </c>
      <c r="QD102" s="137"/>
      <c r="QE102" s="137"/>
      <c r="QF102" s="408">
        <f t="shared" si="379"/>
        <v>0</v>
      </c>
      <c r="QG102" s="137"/>
      <c r="QH102" s="137"/>
      <c r="QI102" s="408">
        <f t="shared" si="380"/>
        <v>0</v>
      </c>
      <c r="QJ102" s="411">
        <f t="shared" si="381"/>
        <v>0</v>
      </c>
      <c r="QK102" s="412">
        <f t="shared" si="382"/>
        <v>0</v>
      </c>
      <c r="QL102" s="402"/>
      <c r="QM102" s="411">
        <f t="shared" si="383"/>
        <v>13.56</v>
      </c>
      <c r="QN102" s="412">
        <f t="shared" si="384"/>
        <v>0.52153846153846151</v>
      </c>
      <c r="QO102" s="391"/>
      <c r="QP102" s="411">
        <f t="shared" si="385"/>
        <v>0</v>
      </c>
      <c r="QQ102" s="412">
        <f t="shared" si="386"/>
        <v>0</v>
      </c>
      <c r="QR102" s="391"/>
      <c r="QS102" s="411">
        <f t="shared" si="387"/>
        <v>13.56</v>
      </c>
      <c r="QT102" s="412">
        <f t="shared" si="388"/>
        <v>0.16740740740740742</v>
      </c>
    </row>
    <row r="103" spans="1:462" hidden="1" x14ac:dyDescent="0.25">
      <c r="A103" s="435">
        <v>18</v>
      </c>
      <c r="B103" s="425" t="s">
        <v>537</v>
      </c>
      <c r="C103" s="413" t="s">
        <v>461</v>
      </c>
      <c r="D103" s="406"/>
      <c r="E103" s="407"/>
      <c r="F103" s="407"/>
      <c r="G103" s="406"/>
      <c r="H103" s="407"/>
      <c r="I103" s="407"/>
      <c r="J103" s="406"/>
      <c r="K103" s="407"/>
      <c r="L103" s="407"/>
      <c r="M103" s="406"/>
      <c r="N103" s="407"/>
      <c r="O103" s="407"/>
      <c r="P103" s="406"/>
      <c r="Q103" s="407"/>
      <c r="R103" s="407"/>
      <c r="S103" s="406"/>
      <c r="T103" s="407"/>
      <c r="U103" s="407"/>
      <c r="V103" s="406"/>
      <c r="W103" s="407"/>
      <c r="X103" s="407"/>
      <c r="Y103" s="406"/>
      <c r="Z103" s="407"/>
      <c r="AA103" s="407"/>
      <c r="AB103" s="406"/>
      <c r="AC103" s="407"/>
      <c r="AD103" s="407"/>
      <c r="AE103" s="406"/>
      <c r="AF103" s="407"/>
      <c r="AG103" s="407"/>
      <c r="AH103" s="406"/>
      <c r="AI103" s="407"/>
      <c r="AJ103" s="407"/>
      <c r="AK103" s="406"/>
      <c r="AL103" s="407"/>
      <c r="AM103" s="407"/>
      <c r="AN103" s="406"/>
      <c r="AO103" s="407"/>
      <c r="AP103" s="407"/>
      <c r="AQ103" s="406"/>
      <c r="AR103" s="407"/>
      <c r="AS103" s="407"/>
      <c r="AT103" s="406"/>
      <c r="AU103" s="407"/>
      <c r="AV103" s="407"/>
      <c r="AW103" s="406"/>
      <c r="AX103" s="407"/>
      <c r="AY103" s="407"/>
      <c r="AZ103" s="406"/>
      <c r="BA103" s="407"/>
      <c r="BB103" s="407"/>
      <c r="BC103" s="406"/>
      <c r="BD103" s="407"/>
      <c r="BE103" s="407"/>
      <c r="BF103" s="406"/>
      <c r="BG103" s="407"/>
      <c r="BH103" s="407"/>
      <c r="BI103" s="406"/>
      <c r="BJ103" s="407"/>
      <c r="BK103" s="407"/>
      <c r="BL103" s="406"/>
      <c r="BM103" s="407"/>
      <c r="BN103" s="407"/>
      <c r="BO103" s="406"/>
      <c r="BP103" s="407"/>
      <c r="BQ103" s="407"/>
      <c r="BR103" s="406"/>
      <c r="BS103" s="407"/>
      <c r="BT103" s="407"/>
      <c r="BU103" s="406"/>
      <c r="BV103" s="407"/>
      <c r="BW103" s="407"/>
      <c r="BX103" s="406"/>
      <c r="BY103" s="414"/>
      <c r="BZ103" s="414"/>
      <c r="CA103" s="406"/>
      <c r="CB103" s="414"/>
      <c r="CC103" s="414"/>
      <c r="CD103" s="406"/>
      <c r="CE103" s="414"/>
      <c r="CF103" s="414"/>
      <c r="CG103" s="406"/>
      <c r="CH103" s="414"/>
      <c r="CI103" s="414"/>
      <c r="CJ103" s="406"/>
      <c r="CK103" s="414"/>
      <c r="CL103" s="414"/>
      <c r="CM103" s="406"/>
      <c r="CN103" s="414"/>
      <c r="CO103" s="414"/>
      <c r="CP103" s="406"/>
      <c r="CQ103" s="414"/>
      <c r="CR103" s="414"/>
      <c r="CS103" s="406"/>
      <c r="CT103" s="414"/>
      <c r="CU103" s="414"/>
      <c r="CV103" s="406"/>
      <c r="CW103" s="414"/>
      <c r="CX103" s="414"/>
      <c r="CY103" s="406"/>
      <c r="CZ103" s="414"/>
      <c r="DA103" s="414"/>
      <c r="DB103" s="406"/>
      <c r="DC103" s="414"/>
      <c r="DD103" s="414"/>
      <c r="DE103" s="406"/>
      <c r="DF103" s="407"/>
      <c r="DG103" s="407"/>
      <c r="DH103" s="406"/>
      <c r="DI103" s="407"/>
      <c r="DJ103" s="414"/>
      <c r="DK103" s="406"/>
      <c r="DL103" s="407"/>
      <c r="DM103" s="407"/>
      <c r="DN103" s="406"/>
      <c r="DO103" s="407"/>
      <c r="DP103" s="407"/>
      <c r="DQ103" s="406"/>
      <c r="DR103" s="407"/>
      <c r="DS103" s="407"/>
      <c r="DT103" s="406"/>
      <c r="DU103" s="407"/>
      <c r="DV103" s="407"/>
      <c r="DW103" s="406"/>
      <c r="DX103" s="407"/>
      <c r="DY103" s="414"/>
      <c r="DZ103" s="406"/>
      <c r="EA103" s="414"/>
      <c r="EB103" s="414"/>
      <c r="EC103" s="406"/>
      <c r="ED103" s="414"/>
      <c r="EE103" s="414"/>
      <c r="EF103" s="406"/>
      <c r="EG103" s="414"/>
      <c r="EH103" s="414"/>
      <c r="EI103" s="406"/>
      <c r="EJ103" s="414"/>
      <c r="EK103" s="414"/>
      <c r="EL103" s="406"/>
      <c r="EM103" s="414"/>
      <c r="EN103" s="414"/>
      <c r="EO103" s="406"/>
      <c r="EP103" s="414"/>
      <c r="EQ103" s="414"/>
      <c r="ER103" s="406"/>
      <c r="ES103" s="414"/>
      <c r="ET103" s="414"/>
      <c r="EU103" s="406"/>
      <c r="EV103" s="414"/>
      <c r="EW103" s="414"/>
      <c r="EX103" s="406"/>
      <c r="EY103" s="414"/>
      <c r="EZ103" s="414"/>
      <c r="FA103" s="406"/>
      <c r="FB103" s="414"/>
      <c r="FC103" s="414"/>
      <c r="FD103" s="406"/>
      <c r="FE103" s="414"/>
      <c r="FF103" s="414"/>
      <c r="FG103" s="406"/>
      <c r="FH103" s="414"/>
      <c r="FI103" s="414"/>
      <c r="FJ103" s="406"/>
      <c r="FK103" s="414"/>
      <c r="FL103" s="414"/>
      <c r="FM103" s="406"/>
      <c r="FN103" s="414"/>
      <c r="FO103" s="414"/>
      <c r="FP103" s="406"/>
      <c r="FQ103" s="414"/>
      <c r="FR103" s="414"/>
      <c r="FS103" s="406"/>
      <c r="FT103" s="414"/>
      <c r="FU103" s="414"/>
      <c r="FV103" s="406"/>
      <c r="FW103" s="414"/>
      <c r="FX103" s="414"/>
      <c r="FY103" s="406"/>
      <c r="FZ103" s="414"/>
      <c r="GA103" s="414"/>
      <c r="GB103" s="406"/>
      <c r="GC103" s="414"/>
      <c r="GD103" s="414"/>
      <c r="GE103" s="406"/>
      <c r="GF103" s="414"/>
      <c r="GG103" s="414"/>
      <c r="GH103" s="406"/>
      <c r="GI103" s="414"/>
      <c r="GJ103" s="414"/>
      <c r="GK103" s="406"/>
      <c r="GL103" s="414"/>
      <c r="GM103" s="414"/>
      <c r="GN103" s="406"/>
      <c r="GO103" s="414"/>
      <c r="GP103" s="414"/>
      <c r="GQ103" s="406"/>
      <c r="GR103" s="414"/>
      <c r="GS103" s="414"/>
      <c r="GT103" s="406"/>
      <c r="GU103" s="414"/>
      <c r="GV103" s="414"/>
      <c r="GW103" s="406"/>
      <c r="GX103" s="414"/>
      <c r="GY103" s="414"/>
      <c r="GZ103" s="406"/>
      <c r="HA103" s="414"/>
      <c r="HB103" s="414"/>
      <c r="HC103" s="406"/>
      <c r="HD103" s="414"/>
      <c r="HE103" s="414"/>
      <c r="HF103" s="406"/>
      <c r="HG103" s="414"/>
      <c r="HH103" s="414"/>
      <c r="HI103" s="406"/>
      <c r="HJ103" s="414"/>
      <c r="HK103" s="414"/>
      <c r="HL103" s="406"/>
      <c r="HM103" s="414"/>
      <c r="HN103" s="414"/>
      <c r="HO103" s="406"/>
      <c r="HP103" s="407"/>
      <c r="HQ103" s="407"/>
      <c r="HR103" s="406"/>
      <c r="HS103" s="414"/>
      <c r="HT103" s="414"/>
      <c r="HU103" s="406"/>
      <c r="HV103" s="414"/>
      <c r="HW103" s="414"/>
      <c r="HX103" s="406"/>
      <c r="HY103" s="414"/>
      <c r="HZ103" s="414"/>
      <c r="IA103" s="406"/>
      <c r="IB103" s="414"/>
      <c r="IC103" s="414"/>
      <c r="ID103" s="406"/>
      <c r="IE103" s="414"/>
      <c r="IF103" s="414"/>
      <c r="IG103" s="406"/>
      <c r="IH103" s="414"/>
      <c r="II103" s="414"/>
      <c r="IJ103" s="406"/>
      <c r="IK103" s="414"/>
      <c r="IL103" s="414"/>
      <c r="IM103" s="406"/>
      <c r="IN103" s="414">
        <v>16.2</v>
      </c>
      <c r="IO103" s="414">
        <v>16.2</v>
      </c>
      <c r="IP103" s="406">
        <f t="shared" si="489"/>
        <v>0</v>
      </c>
      <c r="IQ103" s="414"/>
      <c r="IR103" s="414"/>
      <c r="IS103" s="406">
        <f t="shared" si="490"/>
        <v>0</v>
      </c>
      <c r="IT103" s="414"/>
      <c r="IU103" s="414"/>
      <c r="IV103" s="406">
        <f t="shared" si="491"/>
        <v>0</v>
      </c>
      <c r="IW103" s="414"/>
      <c r="IX103" s="414"/>
      <c r="IY103" s="406">
        <f t="shared" si="492"/>
        <v>0</v>
      </c>
      <c r="IZ103" s="414"/>
      <c r="JA103" s="414"/>
      <c r="JB103" s="406">
        <f t="shared" si="493"/>
        <v>0</v>
      </c>
      <c r="JC103" s="414"/>
      <c r="JD103" s="414"/>
      <c r="JE103" s="406">
        <f t="shared" si="494"/>
        <v>0</v>
      </c>
      <c r="JF103" s="414"/>
      <c r="JG103" s="414"/>
      <c r="JH103" s="406">
        <f t="shared" si="441"/>
        <v>0</v>
      </c>
      <c r="JI103" s="414"/>
      <c r="JJ103" s="414"/>
      <c r="JK103" s="406">
        <f t="shared" si="442"/>
        <v>0</v>
      </c>
      <c r="JL103" s="414"/>
      <c r="JM103" s="414"/>
      <c r="JN103" s="406">
        <f t="shared" si="443"/>
        <v>0</v>
      </c>
      <c r="JO103" s="414"/>
      <c r="JP103" s="414"/>
      <c r="JQ103" s="406">
        <f t="shared" si="444"/>
        <v>0</v>
      </c>
      <c r="JR103" s="414"/>
      <c r="JS103" s="414"/>
      <c r="JT103" s="406">
        <f t="shared" si="445"/>
        <v>0</v>
      </c>
      <c r="JU103" s="414"/>
      <c r="JV103" s="414"/>
      <c r="JW103" s="406">
        <f t="shared" si="364"/>
        <v>0</v>
      </c>
      <c r="JX103" s="414"/>
      <c r="JY103" s="414"/>
      <c r="JZ103" s="406">
        <f t="shared" si="365"/>
        <v>0</v>
      </c>
      <c r="KA103" s="414"/>
      <c r="KB103" s="414"/>
      <c r="KC103" s="406">
        <f t="shared" si="366"/>
        <v>0</v>
      </c>
      <c r="KD103" s="414"/>
      <c r="KE103" s="414"/>
      <c r="KF103" s="406">
        <f t="shared" si="367"/>
        <v>0</v>
      </c>
      <c r="KG103" s="414"/>
      <c r="KH103" s="414"/>
      <c r="KI103" s="406">
        <f t="shared" si="368"/>
        <v>0</v>
      </c>
      <c r="KJ103" s="414"/>
      <c r="KK103" s="414"/>
      <c r="KL103" s="406">
        <f t="shared" si="369"/>
        <v>0</v>
      </c>
      <c r="KM103" s="414"/>
      <c r="KN103" s="414"/>
      <c r="KO103" s="406">
        <f t="shared" si="370"/>
        <v>0</v>
      </c>
      <c r="KP103" s="414"/>
      <c r="KQ103" s="414"/>
      <c r="KR103" s="406">
        <f t="shared" si="371"/>
        <v>0</v>
      </c>
      <c r="KS103" s="414"/>
      <c r="KT103" s="414"/>
      <c r="KU103" s="406">
        <f t="shared" si="372"/>
        <v>0</v>
      </c>
      <c r="KV103" s="414"/>
      <c r="KW103" s="414"/>
      <c r="KX103" s="408">
        <f t="shared" si="373"/>
        <v>0</v>
      </c>
      <c r="KY103" s="137"/>
      <c r="KZ103" s="137"/>
      <c r="LA103" s="408">
        <f t="shared" si="374"/>
        <v>0</v>
      </c>
      <c r="LB103" s="137"/>
      <c r="LC103" s="137"/>
      <c r="LD103" s="408">
        <f t="shared" si="375"/>
        <v>0</v>
      </c>
      <c r="LE103" s="137"/>
      <c r="LF103" s="137"/>
      <c r="LG103" s="408">
        <f t="shared" si="376"/>
        <v>0</v>
      </c>
      <c r="LH103" s="137"/>
      <c r="LI103" s="137"/>
      <c r="LJ103" s="408">
        <f t="shared" si="399"/>
        <v>0</v>
      </c>
      <c r="LK103" s="137"/>
      <c r="LL103" s="137"/>
      <c r="LM103" s="408">
        <f t="shared" si="400"/>
        <v>0</v>
      </c>
      <c r="LN103" s="137"/>
      <c r="LO103" s="137"/>
      <c r="LP103" s="408">
        <f t="shared" si="401"/>
        <v>0</v>
      </c>
      <c r="LQ103" s="137"/>
      <c r="LR103" s="137"/>
      <c r="LS103" s="408">
        <f t="shared" si="402"/>
        <v>0</v>
      </c>
      <c r="LT103" s="137"/>
      <c r="LU103" s="137"/>
      <c r="LV103" s="408">
        <f t="shared" si="403"/>
        <v>0</v>
      </c>
      <c r="LW103" s="137"/>
      <c r="LX103" s="137"/>
      <c r="LY103" s="408">
        <f t="shared" si="404"/>
        <v>0</v>
      </c>
      <c r="LZ103" s="137"/>
      <c r="MA103" s="137"/>
      <c r="MB103" s="408">
        <f t="shared" si="405"/>
        <v>0</v>
      </c>
      <c r="MC103" s="137"/>
      <c r="MD103" s="137"/>
      <c r="ME103" s="408">
        <f t="shared" si="406"/>
        <v>0</v>
      </c>
      <c r="MF103" s="137"/>
      <c r="MG103" s="137"/>
      <c r="MH103" s="408">
        <f t="shared" si="446"/>
        <v>0</v>
      </c>
      <c r="MI103" s="137"/>
      <c r="MJ103" s="137"/>
      <c r="MK103" s="408">
        <f t="shared" si="407"/>
        <v>0</v>
      </c>
      <c r="ML103" s="137"/>
      <c r="MM103" s="137"/>
      <c r="MN103" s="408">
        <f t="shared" si="408"/>
        <v>0</v>
      </c>
      <c r="MO103" s="137"/>
      <c r="MP103" s="137"/>
      <c r="MQ103" s="408">
        <f t="shared" si="409"/>
        <v>0</v>
      </c>
      <c r="MR103" s="137"/>
      <c r="MS103" s="137"/>
      <c r="MT103" s="408">
        <f t="shared" si="410"/>
        <v>0</v>
      </c>
      <c r="MU103" s="137"/>
      <c r="MV103" s="137"/>
      <c r="MW103" s="408">
        <f t="shared" si="411"/>
        <v>0</v>
      </c>
      <c r="MX103" s="137"/>
      <c r="MY103" s="137"/>
      <c r="MZ103" s="408">
        <f t="shared" si="412"/>
        <v>0</v>
      </c>
      <c r="NA103" s="137"/>
      <c r="NB103" s="137"/>
      <c r="NC103" s="408">
        <f t="shared" si="413"/>
        <v>0</v>
      </c>
      <c r="ND103" s="137"/>
      <c r="NE103" s="137"/>
      <c r="NF103" s="408">
        <f t="shared" si="414"/>
        <v>0</v>
      </c>
      <c r="NG103" s="137"/>
      <c r="NH103" s="137"/>
      <c r="NI103" s="408">
        <f t="shared" si="415"/>
        <v>0</v>
      </c>
      <c r="NJ103" s="137"/>
      <c r="NK103" s="137"/>
      <c r="NL103" s="410">
        <f t="shared" si="447"/>
        <v>0</v>
      </c>
      <c r="NM103" s="137"/>
      <c r="NN103" s="137"/>
      <c r="NO103" s="408">
        <f t="shared" si="416"/>
        <v>0</v>
      </c>
      <c r="NP103" s="137"/>
      <c r="NQ103" s="137"/>
      <c r="NR103" s="408">
        <f t="shared" si="417"/>
        <v>0</v>
      </c>
      <c r="NS103" s="137"/>
      <c r="NT103" s="137"/>
      <c r="NU103" s="408">
        <f t="shared" si="418"/>
        <v>0</v>
      </c>
      <c r="NV103" s="137"/>
      <c r="NW103" s="137"/>
      <c r="NX103" s="408">
        <f t="shared" si="419"/>
        <v>0</v>
      </c>
      <c r="NY103" s="137"/>
      <c r="NZ103" s="137"/>
      <c r="OA103" s="408">
        <f t="shared" si="420"/>
        <v>0</v>
      </c>
      <c r="OB103" s="137"/>
      <c r="OC103" s="137"/>
      <c r="OD103" s="408">
        <f t="shared" si="421"/>
        <v>0</v>
      </c>
      <c r="OE103" s="137"/>
      <c r="OF103" s="137"/>
      <c r="OG103" s="408">
        <f t="shared" si="422"/>
        <v>0</v>
      </c>
      <c r="OH103" s="137"/>
      <c r="OI103" s="137"/>
      <c r="OJ103" s="408">
        <f t="shared" si="423"/>
        <v>0</v>
      </c>
      <c r="OK103" s="137"/>
      <c r="OL103" s="137"/>
      <c r="OM103" s="408">
        <f t="shared" si="424"/>
        <v>0</v>
      </c>
      <c r="ON103" s="137"/>
      <c r="OO103" s="137"/>
      <c r="OP103" s="408">
        <f t="shared" si="425"/>
        <v>0</v>
      </c>
      <c r="OQ103" s="137"/>
      <c r="OR103" s="137"/>
      <c r="OS103" s="408">
        <f t="shared" si="426"/>
        <v>0</v>
      </c>
      <c r="OT103" s="137"/>
      <c r="OU103" s="137"/>
      <c r="OV103" s="408">
        <f t="shared" si="397"/>
        <v>0</v>
      </c>
      <c r="OW103" s="137"/>
      <c r="OX103" s="137"/>
      <c r="OY103" s="408">
        <f t="shared" si="398"/>
        <v>0</v>
      </c>
      <c r="OZ103" s="137"/>
      <c r="PA103" s="137"/>
      <c r="PB103" s="408">
        <f t="shared" si="389"/>
        <v>0</v>
      </c>
      <c r="PC103" s="137"/>
      <c r="PD103" s="137"/>
      <c r="PE103" s="408">
        <f t="shared" si="390"/>
        <v>0</v>
      </c>
      <c r="PF103" s="137"/>
      <c r="PG103" s="137"/>
      <c r="PH103" s="408">
        <f t="shared" si="391"/>
        <v>0</v>
      </c>
      <c r="PI103" s="137"/>
      <c r="PJ103" s="137"/>
      <c r="PK103" s="408">
        <f t="shared" si="392"/>
        <v>0</v>
      </c>
      <c r="PL103" s="137"/>
      <c r="PM103" s="137"/>
      <c r="PN103" s="408">
        <f t="shared" si="393"/>
        <v>0</v>
      </c>
      <c r="PO103" s="137"/>
      <c r="PP103" s="137"/>
      <c r="PQ103" s="408">
        <f t="shared" si="394"/>
        <v>0</v>
      </c>
      <c r="PR103" s="137"/>
      <c r="PS103" s="137"/>
      <c r="PT103" s="408">
        <f t="shared" si="395"/>
        <v>0</v>
      </c>
      <c r="PU103" s="137"/>
      <c r="PV103" s="137"/>
      <c r="PW103" s="408">
        <f t="shared" si="396"/>
        <v>0</v>
      </c>
      <c r="PX103" s="137"/>
      <c r="PY103" s="137"/>
      <c r="PZ103" s="408">
        <f t="shared" si="377"/>
        <v>0</v>
      </c>
      <c r="QA103" s="137"/>
      <c r="QB103" s="137"/>
      <c r="QC103" s="408">
        <f t="shared" si="378"/>
        <v>0</v>
      </c>
      <c r="QD103" s="137"/>
      <c r="QE103" s="137"/>
      <c r="QF103" s="408">
        <f t="shared" si="379"/>
        <v>0</v>
      </c>
      <c r="QG103" s="137"/>
      <c r="QH103" s="137"/>
      <c r="QI103" s="408">
        <f t="shared" si="380"/>
        <v>0</v>
      </c>
      <c r="QJ103" s="411">
        <f t="shared" si="381"/>
        <v>0</v>
      </c>
      <c r="QK103" s="412">
        <f t="shared" si="382"/>
        <v>0</v>
      </c>
      <c r="QL103" s="402"/>
      <c r="QM103" s="411">
        <f t="shared" si="383"/>
        <v>16.2</v>
      </c>
      <c r="QN103" s="412">
        <f t="shared" si="384"/>
        <v>0.62307692307692308</v>
      </c>
      <c r="QO103" s="391"/>
      <c r="QP103" s="411">
        <f t="shared" si="385"/>
        <v>0</v>
      </c>
      <c r="QQ103" s="412">
        <f t="shared" si="386"/>
        <v>0</v>
      </c>
      <c r="QR103" s="391"/>
      <c r="QS103" s="411">
        <f t="shared" si="387"/>
        <v>16.2</v>
      </c>
      <c r="QT103" s="412">
        <f t="shared" si="388"/>
        <v>0.19999999999999998</v>
      </c>
    </row>
    <row r="104" spans="1:462" hidden="1" x14ac:dyDescent="0.25">
      <c r="A104" s="435">
        <v>19</v>
      </c>
      <c r="B104" s="425" t="s">
        <v>538</v>
      </c>
      <c r="C104" s="434" t="s">
        <v>539</v>
      </c>
      <c r="D104" s="406"/>
      <c r="E104" s="407"/>
      <c r="F104" s="407"/>
      <c r="G104" s="406"/>
      <c r="H104" s="407"/>
      <c r="I104" s="407"/>
      <c r="J104" s="406"/>
      <c r="K104" s="407"/>
      <c r="L104" s="407"/>
      <c r="M104" s="406"/>
      <c r="N104" s="407"/>
      <c r="O104" s="407"/>
      <c r="P104" s="406"/>
      <c r="Q104" s="407"/>
      <c r="R104" s="407"/>
      <c r="S104" s="406"/>
      <c r="T104" s="407"/>
      <c r="U104" s="407"/>
      <c r="V104" s="406"/>
      <c r="W104" s="407"/>
      <c r="X104" s="407"/>
      <c r="Y104" s="406"/>
      <c r="Z104" s="407"/>
      <c r="AA104" s="407"/>
      <c r="AB104" s="406"/>
      <c r="AC104" s="407"/>
      <c r="AD104" s="407"/>
      <c r="AE104" s="406"/>
      <c r="AF104" s="407"/>
      <c r="AG104" s="407"/>
      <c r="AH104" s="406"/>
      <c r="AI104" s="407"/>
      <c r="AJ104" s="407"/>
      <c r="AK104" s="406"/>
      <c r="AL104" s="407"/>
      <c r="AM104" s="407"/>
      <c r="AN104" s="406"/>
      <c r="AO104" s="407"/>
      <c r="AP104" s="407"/>
      <c r="AQ104" s="406"/>
      <c r="AR104" s="407"/>
      <c r="AS104" s="407"/>
      <c r="AT104" s="406"/>
      <c r="AU104" s="407"/>
      <c r="AV104" s="407"/>
      <c r="AW104" s="406"/>
      <c r="AX104" s="407"/>
      <c r="AY104" s="407"/>
      <c r="AZ104" s="406"/>
      <c r="BA104" s="407"/>
      <c r="BB104" s="407"/>
      <c r="BC104" s="406"/>
      <c r="BD104" s="407"/>
      <c r="BE104" s="407"/>
      <c r="BF104" s="406"/>
      <c r="BG104" s="407"/>
      <c r="BH104" s="407"/>
      <c r="BI104" s="406"/>
      <c r="BJ104" s="407"/>
      <c r="BK104" s="407"/>
      <c r="BL104" s="406"/>
      <c r="BM104" s="407"/>
      <c r="BN104" s="407"/>
      <c r="BO104" s="406"/>
      <c r="BP104" s="407"/>
      <c r="BQ104" s="407"/>
      <c r="BR104" s="406"/>
      <c r="BS104" s="407"/>
      <c r="BT104" s="407"/>
      <c r="BU104" s="406"/>
      <c r="BV104" s="407"/>
      <c r="BW104" s="407"/>
      <c r="BX104" s="406"/>
      <c r="BY104" s="414"/>
      <c r="BZ104" s="414"/>
      <c r="CA104" s="406"/>
      <c r="CB104" s="414"/>
      <c r="CC104" s="414"/>
      <c r="CD104" s="406"/>
      <c r="CE104" s="414"/>
      <c r="CF104" s="414"/>
      <c r="CG104" s="406"/>
      <c r="CH104" s="414"/>
      <c r="CI104" s="414"/>
      <c r="CJ104" s="406"/>
      <c r="CK104" s="414"/>
      <c r="CL104" s="414"/>
      <c r="CM104" s="406"/>
      <c r="CN104" s="414"/>
      <c r="CO104" s="414"/>
      <c r="CP104" s="406"/>
      <c r="CQ104" s="414"/>
      <c r="CR104" s="414"/>
      <c r="CS104" s="406"/>
      <c r="CT104" s="414"/>
      <c r="CU104" s="414"/>
      <c r="CV104" s="406"/>
      <c r="CW104" s="414"/>
      <c r="CX104" s="414"/>
      <c r="CY104" s="406"/>
      <c r="CZ104" s="414"/>
      <c r="DA104" s="414"/>
      <c r="DB104" s="406"/>
      <c r="DC104" s="414"/>
      <c r="DD104" s="414"/>
      <c r="DE104" s="406"/>
      <c r="DF104" s="407"/>
      <c r="DG104" s="407"/>
      <c r="DH104" s="406"/>
      <c r="DI104" s="407"/>
      <c r="DJ104" s="414"/>
      <c r="DK104" s="406"/>
      <c r="DL104" s="407"/>
      <c r="DM104" s="407"/>
      <c r="DN104" s="406"/>
      <c r="DO104" s="407"/>
      <c r="DP104" s="407"/>
      <c r="DQ104" s="406"/>
      <c r="DR104" s="407"/>
      <c r="DS104" s="407"/>
      <c r="DT104" s="406"/>
      <c r="DU104" s="407"/>
      <c r="DV104" s="407"/>
      <c r="DW104" s="406"/>
      <c r="DX104" s="407"/>
      <c r="DY104" s="414"/>
      <c r="DZ104" s="406"/>
      <c r="EA104" s="414"/>
      <c r="EB104" s="414"/>
      <c r="EC104" s="406"/>
      <c r="ED104" s="414"/>
      <c r="EE104" s="414"/>
      <c r="EF104" s="406"/>
      <c r="EG104" s="414"/>
      <c r="EH104" s="414"/>
      <c r="EI104" s="406"/>
      <c r="EJ104" s="414"/>
      <c r="EK104" s="414"/>
      <c r="EL104" s="406"/>
      <c r="EM104" s="414"/>
      <c r="EN104" s="414"/>
      <c r="EO104" s="406"/>
      <c r="EP104" s="414"/>
      <c r="EQ104" s="414"/>
      <c r="ER104" s="406"/>
      <c r="ES104" s="414"/>
      <c r="ET104" s="414"/>
      <c r="EU104" s="406"/>
      <c r="EV104" s="414"/>
      <c r="EW104" s="414"/>
      <c r="EX104" s="406"/>
      <c r="EY104" s="414"/>
      <c r="EZ104" s="414"/>
      <c r="FA104" s="406"/>
      <c r="FB104" s="414"/>
      <c r="FC104" s="414"/>
      <c r="FD104" s="406"/>
      <c r="FE104" s="414"/>
      <c r="FF104" s="414"/>
      <c r="FG104" s="406"/>
      <c r="FH104" s="414"/>
      <c r="FI104" s="414"/>
      <c r="FJ104" s="406"/>
      <c r="FK104" s="414"/>
      <c r="FL104" s="414"/>
      <c r="FM104" s="406"/>
      <c r="FN104" s="414"/>
      <c r="FO104" s="414"/>
      <c r="FP104" s="406"/>
      <c r="FQ104" s="414"/>
      <c r="FR104" s="414"/>
      <c r="FS104" s="406"/>
      <c r="FT104" s="414"/>
      <c r="FU104" s="414"/>
      <c r="FV104" s="406"/>
      <c r="FW104" s="414"/>
      <c r="FX104" s="414"/>
      <c r="FY104" s="406"/>
      <c r="FZ104" s="414"/>
      <c r="GA104" s="414"/>
      <c r="GB104" s="406"/>
      <c r="GC104" s="414"/>
      <c r="GD104" s="414"/>
      <c r="GE104" s="406"/>
      <c r="GF104" s="414"/>
      <c r="GG104" s="414"/>
      <c r="GH104" s="406"/>
      <c r="GI104" s="414"/>
      <c r="GJ104" s="414"/>
      <c r="GK104" s="406"/>
      <c r="GL104" s="414"/>
      <c r="GM104" s="414"/>
      <c r="GN104" s="406"/>
      <c r="GO104" s="414"/>
      <c r="GP104" s="414"/>
      <c r="GQ104" s="406"/>
      <c r="GR104" s="414"/>
      <c r="GS104" s="414"/>
      <c r="GT104" s="406"/>
      <c r="GU104" s="414"/>
      <c r="GV104" s="414"/>
      <c r="GW104" s="406"/>
      <c r="GX104" s="414"/>
      <c r="GY104" s="414"/>
      <c r="GZ104" s="406"/>
      <c r="HA104" s="414"/>
      <c r="HB104" s="414"/>
      <c r="HC104" s="406"/>
      <c r="HD104" s="414"/>
      <c r="HE104" s="414"/>
      <c r="HF104" s="406"/>
      <c r="HG104" s="414"/>
      <c r="HH104" s="414"/>
      <c r="HI104" s="406"/>
      <c r="HJ104" s="414"/>
      <c r="HK104" s="414"/>
      <c r="HL104" s="406"/>
      <c r="HM104" s="414"/>
      <c r="HN104" s="414"/>
      <c r="HO104" s="406"/>
      <c r="HP104" s="407"/>
      <c r="HQ104" s="407"/>
      <c r="HR104" s="406"/>
      <c r="HS104" s="414"/>
      <c r="HT104" s="414"/>
      <c r="HU104" s="406"/>
      <c r="HV104" s="414"/>
      <c r="HW104" s="414"/>
      <c r="HX104" s="406"/>
      <c r="HY104" s="414"/>
      <c r="HZ104" s="414"/>
      <c r="IA104" s="406"/>
      <c r="IB104" s="414"/>
      <c r="IC104" s="414"/>
      <c r="ID104" s="406"/>
      <c r="IE104" s="414"/>
      <c r="IF104" s="414"/>
      <c r="IG104" s="406"/>
      <c r="IH104" s="414"/>
      <c r="II104" s="414"/>
      <c r="IJ104" s="406"/>
      <c r="IK104" s="414"/>
      <c r="IL104" s="414"/>
      <c r="IM104" s="406"/>
      <c r="IN104" s="414"/>
      <c r="IO104" s="414"/>
      <c r="IP104" s="406"/>
      <c r="IQ104" s="414"/>
      <c r="IR104" s="414"/>
      <c r="IS104" s="406">
        <f t="shared" si="490"/>
        <v>0</v>
      </c>
      <c r="IT104" s="414">
        <v>1</v>
      </c>
      <c r="IU104" s="414"/>
      <c r="IV104" s="406">
        <f t="shared" si="491"/>
        <v>1</v>
      </c>
      <c r="IW104" s="414"/>
      <c r="IX104" s="414"/>
      <c r="IY104" s="406">
        <f t="shared" si="492"/>
        <v>1</v>
      </c>
      <c r="IZ104" s="414"/>
      <c r="JA104" s="414"/>
      <c r="JB104" s="406">
        <f t="shared" si="493"/>
        <v>1</v>
      </c>
      <c r="JC104" s="414"/>
      <c r="JD104" s="414"/>
      <c r="JE104" s="406">
        <f t="shared" si="494"/>
        <v>1</v>
      </c>
      <c r="JF104" s="414"/>
      <c r="JG104" s="414"/>
      <c r="JH104" s="406">
        <f t="shared" si="441"/>
        <v>1</v>
      </c>
      <c r="JI104" s="414"/>
      <c r="JJ104" s="414"/>
      <c r="JK104" s="406">
        <f t="shared" si="442"/>
        <v>1</v>
      </c>
      <c r="JL104" s="414"/>
      <c r="JM104" s="414"/>
      <c r="JN104" s="406">
        <f t="shared" si="443"/>
        <v>1</v>
      </c>
      <c r="JO104" s="414"/>
      <c r="JP104" s="414"/>
      <c r="JQ104" s="406">
        <f t="shared" si="444"/>
        <v>1</v>
      </c>
      <c r="JR104" s="414"/>
      <c r="JS104" s="414"/>
      <c r="JT104" s="406">
        <f t="shared" si="445"/>
        <v>1</v>
      </c>
      <c r="JU104" s="414"/>
      <c r="JV104" s="414"/>
      <c r="JW104" s="406">
        <f t="shared" si="364"/>
        <v>1</v>
      </c>
      <c r="JX104" s="414"/>
      <c r="JY104" s="414"/>
      <c r="JZ104" s="406">
        <f t="shared" si="365"/>
        <v>1</v>
      </c>
      <c r="KA104" s="414"/>
      <c r="KB104" s="414"/>
      <c r="KC104" s="406">
        <f t="shared" si="366"/>
        <v>1</v>
      </c>
      <c r="KD104" s="414"/>
      <c r="KE104" s="414"/>
      <c r="KF104" s="406">
        <f t="shared" si="367"/>
        <v>1</v>
      </c>
      <c r="KG104" s="414"/>
      <c r="KH104" s="414"/>
      <c r="KI104" s="406">
        <f t="shared" si="368"/>
        <v>1</v>
      </c>
      <c r="KJ104" s="414"/>
      <c r="KK104" s="414"/>
      <c r="KL104" s="406">
        <f t="shared" si="369"/>
        <v>1</v>
      </c>
      <c r="KM104" s="414"/>
      <c r="KN104" s="414"/>
      <c r="KO104" s="406">
        <f t="shared" si="370"/>
        <v>1</v>
      </c>
      <c r="KP104" s="414"/>
      <c r="KQ104" s="414"/>
      <c r="KR104" s="406">
        <f t="shared" si="371"/>
        <v>1</v>
      </c>
      <c r="KS104" s="414"/>
      <c r="KT104" s="414"/>
      <c r="KU104" s="406">
        <f t="shared" si="372"/>
        <v>1</v>
      </c>
      <c r="KV104" s="414"/>
      <c r="KW104" s="414">
        <v>1</v>
      </c>
      <c r="KX104" s="408">
        <f t="shared" si="373"/>
        <v>0</v>
      </c>
      <c r="KY104" s="137"/>
      <c r="KZ104" s="137"/>
      <c r="LA104" s="408">
        <f t="shared" si="374"/>
        <v>0</v>
      </c>
      <c r="LB104" s="137"/>
      <c r="LC104" s="137"/>
      <c r="LD104" s="408">
        <f t="shared" si="375"/>
        <v>0</v>
      </c>
      <c r="LE104" s="137"/>
      <c r="LF104" s="137"/>
      <c r="LG104" s="408">
        <f t="shared" si="376"/>
        <v>0</v>
      </c>
      <c r="LH104" s="137"/>
      <c r="LI104" s="137"/>
      <c r="LJ104" s="408">
        <f t="shared" si="399"/>
        <v>0</v>
      </c>
      <c r="LK104" s="137"/>
      <c r="LL104" s="137"/>
      <c r="LM104" s="408">
        <f t="shared" si="400"/>
        <v>0</v>
      </c>
      <c r="LN104" s="137"/>
      <c r="LO104" s="137"/>
      <c r="LP104" s="408">
        <f t="shared" si="401"/>
        <v>0</v>
      </c>
      <c r="LQ104" s="137"/>
      <c r="LR104" s="137"/>
      <c r="LS104" s="408">
        <f t="shared" si="402"/>
        <v>0</v>
      </c>
      <c r="LT104" s="137"/>
      <c r="LU104" s="137"/>
      <c r="LV104" s="408">
        <f t="shared" si="403"/>
        <v>0</v>
      </c>
      <c r="LW104" s="137"/>
      <c r="LX104" s="137"/>
      <c r="LY104" s="408">
        <f t="shared" si="404"/>
        <v>0</v>
      </c>
      <c r="LZ104" s="137"/>
      <c r="MA104" s="137"/>
      <c r="MB104" s="408">
        <f t="shared" si="405"/>
        <v>0</v>
      </c>
      <c r="MC104" s="137"/>
      <c r="MD104" s="137"/>
      <c r="ME104" s="408">
        <f t="shared" si="406"/>
        <v>0</v>
      </c>
      <c r="MF104" s="137"/>
      <c r="MG104" s="137"/>
      <c r="MH104" s="408">
        <f t="shared" si="446"/>
        <v>0</v>
      </c>
      <c r="MI104" s="137"/>
      <c r="MJ104" s="137"/>
      <c r="MK104" s="408">
        <f t="shared" si="407"/>
        <v>0</v>
      </c>
      <c r="ML104" s="137"/>
      <c r="MM104" s="137"/>
      <c r="MN104" s="408">
        <f t="shared" si="408"/>
        <v>0</v>
      </c>
      <c r="MO104" s="137"/>
      <c r="MP104" s="137"/>
      <c r="MQ104" s="408">
        <f t="shared" si="409"/>
        <v>0</v>
      </c>
      <c r="MR104" s="137"/>
      <c r="MS104" s="137"/>
      <c r="MT104" s="408">
        <f t="shared" si="410"/>
        <v>0</v>
      </c>
      <c r="MU104" s="137"/>
      <c r="MV104" s="137"/>
      <c r="MW104" s="408">
        <f t="shared" si="411"/>
        <v>0</v>
      </c>
      <c r="MX104" s="137"/>
      <c r="MY104" s="137"/>
      <c r="MZ104" s="408">
        <f t="shared" si="412"/>
        <v>0</v>
      </c>
      <c r="NA104" s="137"/>
      <c r="NB104" s="137"/>
      <c r="NC104" s="408">
        <f t="shared" si="413"/>
        <v>0</v>
      </c>
      <c r="ND104" s="137"/>
      <c r="NE104" s="137"/>
      <c r="NF104" s="408">
        <f t="shared" si="414"/>
        <v>0</v>
      </c>
      <c r="NG104" s="137"/>
      <c r="NH104" s="137"/>
      <c r="NI104" s="408">
        <f t="shared" si="415"/>
        <v>0</v>
      </c>
      <c r="NJ104" s="137"/>
      <c r="NK104" s="137"/>
      <c r="NL104" s="410">
        <f t="shared" si="447"/>
        <v>0</v>
      </c>
      <c r="NM104" s="137"/>
      <c r="NN104" s="137"/>
      <c r="NO104" s="408">
        <f t="shared" si="416"/>
        <v>0</v>
      </c>
      <c r="NP104" s="137"/>
      <c r="NQ104" s="137"/>
      <c r="NR104" s="408">
        <f t="shared" si="417"/>
        <v>0</v>
      </c>
      <c r="NS104" s="137"/>
      <c r="NT104" s="137"/>
      <c r="NU104" s="408">
        <f t="shared" si="418"/>
        <v>0</v>
      </c>
      <c r="NV104" s="137"/>
      <c r="NW104" s="137"/>
      <c r="NX104" s="408">
        <f t="shared" si="419"/>
        <v>0</v>
      </c>
      <c r="NY104" s="137"/>
      <c r="NZ104" s="137"/>
      <c r="OA104" s="408">
        <f t="shared" si="420"/>
        <v>0</v>
      </c>
      <c r="OB104" s="137"/>
      <c r="OC104" s="137"/>
      <c r="OD104" s="408">
        <f t="shared" si="421"/>
        <v>0</v>
      </c>
      <c r="OE104" s="137"/>
      <c r="OF104" s="137"/>
      <c r="OG104" s="408">
        <f t="shared" si="422"/>
        <v>0</v>
      </c>
      <c r="OH104" s="137"/>
      <c r="OI104" s="137"/>
      <c r="OJ104" s="408">
        <f t="shared" si="423"/>
        <v>0</v>
      </c>
      <c r="OK104" s="137"/>
      <c r="OL104" s="137"/>
      <c r="OM104" s="408">
        <f t="shared" si="424"/>
        <v>0</v>
      </c>
      <c r="ON104" s="137"/>
      <c r="OO104" s="137"/>
      <c r="OP104" s="408">
        <f t="shared" si="425"/>
        <v>0</v>
      </c>
      <c r="OQ104" s="137"/>
      <c r="OR104" s="137"/>
      <c r="OS104" s="408">
        <f t="shared" si="426"/>
        <v>0</v>
      </c>
      <c r="OT104" s="137"/>
      <c r="OU104" s="137"/>
      <c r="OV104" s="408">
        <f t="shared" si="397"/>
        <v>0</v>
      </c>
      <c r="OW104" s="137"/>
      <c r="OX104" s="137"/>
      <c r="OY104" s="408">
        <f t="shared" si="398"/>
        <v>0</v>
      </c>
      <c r="OZ104" s="137"/>
      <c r="PA104" s="137"/>
      <c r="PB104" s="408">
        <f t="shared" si="389"/>
        <v>0</v>
      </c>
      <c r="PC104" s="137"/>
      <c r="PD104" s="137"/>
      <c r="PE104" s="408">
        <f t="shared" si="390"/>
        <v>0</v>
      </c>
      <c r="PF104" s="137"/>
      <c r="PG104" s="137"/>
      <c r="PH104" s="408">
        <f t="shared" si="391"/>
        <v>0</v>
      </c>
      <c r="PI104" s="137"/>
      <c r="PJ104" s="137"/>
      <c r="PK104" s="408">
        <f t="shared" si="392"/>
        <v>0</v>
      </c>
      <c r="PL104" s="137"/>
      <c r="PM104" s="137"/>
      <c r="PN104" s="408">
        <f t="shared" si="393"/>
        <v>0</v>
      </c>
      <c r="PO104" s="137"/>
      <c r="PP104" s="137"/>
      <c r="PQ104" s="408">
        <f t="shared" si="394"/>
        <v>0</v>
      </c>
      <c r="PR104" s="137"/>
      <c r="PS104" s="137"/>
      <c r="PT104" s="408">
        <f t="shared" si="395"/>
        <v>0</v>
      </c>
      <c r="PU104" s="137"/>
      <c r="PV104" s="137"/>
      <c r="PW104" s="408">
        <f t="shared" si="396"/>
        <v>0</v>
      </c>
      <c r="PX104" s="137"/>
      <c r="PY104" s="137"/>
      <c r="PZ104" s="408">
        <f t="shared" si="377"/>
        <v>0</v>
      </c>
      <c r="QA104" s="137"/>
      <c r="QB104" s="137"/>
      <c r="QC104" s="408">
        <f t="shared" si="378"/>
        <v>0</v>
      </c>
      <c r="QD104" s="137"/>
      <c r="QE104" s="137"/>
      <c r="QF104" s="408">
        <f t="shared" si="379"/>
        <v>0</v>
      </c>
      <c r="QG104" s="137"/>
      <c r="QH104" s="137"/>
      <c r="QI104" s="408">
        <f t="shared" si="380"/>
        <v>0</v>
      </c>
      <c r="QJ104" s="411">
        <f t="shared" si="381"/>
        <v>0</v>
      </c>
      <c r="QK104" s="412">
        <f t="shared" si="382"/>
        <v>0</v>
      </c>
      <c r="QL104" s="402"/>
      <c r="QM104" s="411">
        <f t="shared" si="383"/>
        <v>0</v>
      </c>
      <c r="QN104" s="412">
        <f t="shared" si="384"/>
        <v>0</v>
      </c>
      <c r="QO104" s="391"/>
      <c r="QP104" s="411">
        <f t="shared" si="385"/>
        <v>1</v>
      </c>
      <c r="QQ104" s="412">
        <f t="shared" si="386"/>
        <v>3.5714285714285712E-2</v>
      </c>
      <c r="QR104" s="391"/>
      <c r="QS104" s="411">
        <f t="shared" si="387"/>
        <v>1</v>
      </c>
      <c r="QT104" s="412">
        <f t="shared" si="388"/>
        <v>1.2345679012345678E-2</v>
      </c>
    </row>
    <row r="105" spans="1:462" hidden="1" x14ac:dyDescent="0.25">
      <c r="A105" s="435">
        <v>20</v>
      </c>
      <c r="B105" s="425" t="s">
        <v>540</v>
      </c>
      <c r="C105" s="413" t="s">
        <v>108</v>
      </c>
      <c r="D105" s="406"/>
      <c r="E105" s="407"/>
      <c r="F105" s="407"/>
      <c r="G105" s="406"/>
      <c r="H105" s="407"/>
      <c r="I105" s="407"/>
      <c r="J105" s="406"/>
      <c r="K105" s="407"/>
      <c r="L105" s="407"/>
      <c r="M105" s="406"/>
      <c r="N105" s="407"/>
      <c r="O105" s="407"/>
      <c r="P105" s="406"/>
      <c r="Q105" s="407"/>
      <c r="R105" s="407"/>
      <c r="S105" s="406"/>
      <c r="T105" s="407"/>
      <c r="U105" s="407"/>
      <c r="V105" s="406"/>
      <c r="W105" s="407"/>
      <c r="X105" s="407"/>
      <c r="Y105" s="406"/>
      <c r="Z105" s="407"/>
      <c r="AA105" s="407"/>
      <c r="AB105" s="406"/>
      <c r="AC105" s="407"/>
      <c r="AD105" s="407"/>
      <c r="AE105" s="406"/>
      <c r="AF105" s="407"/>
      <c r="AG105" s="407"/>
      <c r="AH105" s="406"/>
      <c r="AI105" s="407"/>
      <c r="AJ105" s="407"/>
      <c r="AK105" s="406"/>
      <c r="AL105" s="407"/>
      <c r="AM105" s="407"/>
      <c r="AN105" s="406"/>
      <c r="AO105" s="407"/>
      <c r="AP105" s="407"/>
      <c r="AQ105" s="406"/>
      <c r="AR105" s="407"/>
      <c r="AS105" s="407"/>
      <c r="AT105" s="406"/>
      <c r="AU105" s="407"/>
      <c r="AV105" s="407"/>
      <c r="AW105" s="406"/>
      <c r="AX105" s="407"/>
      <c r="AY105" s="407"/>
      <c r="AZ105" s="406"/>
      <c r="BA105" s="407"/>
      <c r="BB105" s="407"/>
      <c r="BC105" s="406"/>
      <c r="BD105" s="407"/>
      <c r="BE105" s="407"/>
      <c r="BF105" s="406"/>
      <c r="BG105" s="407"/>
      <c r="BH105" s="407"/>
      <c r="BI105" s="406"/>
      <c r="BJ105" s="407"/>
      <c r="BK105" s="407"/>
      <c r="BL105" s="406"/>
      <c r="BM105" s="407"/>
      <c r="BN105" s="407"/>
      <c r="BO105" s="406"/>
      <c r="BP105" s="407"/>
      <c r="BQ105" s="407"/>
      <c r="BR105" s="406"/>
      <c r="BS105" s="407"/>
      <c r="BT105" s="407"/>
      <c r="BU105" s="406"/>
      <c r="BV105" s="407"/>
      <c r="BW105" s="407"/>
      <c r="BX105" s="406"/>
      <c r="BY105" s="414"/>
      <c r="BZ105" s="414"/>
      <c r="CA105" s="406"/>
      <c r="CB105" s="414"/>
      <c r="CC105" s="414"/>
      <c r="CD105" s="406"/>
      <c r="CE105" s="414"/>
      <c r="CF105" s="414"/>
      <c r="CG105" s="406"/>
      <c r="CH105" s="414"/>
      <c r="CI105" s="414"/>
      <c r="CJ105" s="406"/>
      <c r="CK105" s="414"/>
      <c r="CL105" s="414"/>
      <c r="CM105" s="406"/>
      <c r="CN105" s="414"/>
      <c r="CO105" s="414"/>
      <c r="CP105" s="406"/>
      <c r="CQ105" s="414"/>
      <c r="CR105" s="414"/>
      <c r="CS105" s="406"/>
      <c r="CT105" s="414"/>
      <c r="CU105" s="414"/>
      <c r="CV105" s="406"/>
      <c r="CW105" s="414"/>
      <c r="CX105" s="414"/>
      <c r="CY105" s="406"/>
      <c r="CZ105" s="414"/>
      <c r="DA105" s="414"/>
      <c r="DB105" s="406"/>
      <c r="DC105" s="414"/>
      <c r="DD105" s="414"/>
      <c r="DE105" s="406"/>
      <c r="DF105" s="407"/>
      <c r="DG105" s="407"/>
      <c r="DH105" s="406"/>
      <c r="DI105" s="407"/>
      <c r="DJ105" s="414"/>
      <c r="DK105" s="406"/>
      <c r="DL105" s="407"/>
      <c r="DM105" s="407"/>
      <c r="DN105" s="406"/>
      <c r="DO105" s="407"/>
      <c r="DP105" s="407"/>
      <c r="DQ105" s="406"/>
      <c r="DR105" s="407"/>
      <c r="DS105" s="407"/>
      <c r="DT105" s="406"/>
      <c r="DU105" s="407"/>
      <c r="DV105" s="407"/>
      <c r="DW105" s="406"/>
      <c r="DX105" s="407"/>
      <c r="DY105" s="414"/>
      <c r="DZ105" s="406"/>
      <c r="EA105" s="414"/>
      <c r="EB105" s="414"/>
      <c r="EC105" s="406"/>
      <c r="ED105" s="414"/>
      <c r="EE105" s="414"/>
      <c r="EF105" s="406"/>
      <c r="EG105" s="414"/>
      <c r="EH105" s="414"/>
      <c r="EI105" s="406"/>
      <c r="EJ105" s="414"/>
      <c r="EK105" s="414"/>
      <c r="EL105" s="406"/>
      <c r="EM105" s="414"/>
      <c r="EN105" s="414"/>
      <c r="EO105" s="406"/>
      <c r="EP105" s="414"/>
      <c r="EQ105" s="414"/>
      <c r="ER105" s="406"/>
      <c r="ES105" s="414"/>
      <c r="ET105" s="414"/>
      <c r="EU105" s="406"/>
      <c r="EV105" s="414"/>
      <c r="EW105" s="414"/>
      <c r="EX105" s="406"/>
      <c r="EY105" s="414"/>
      <c r="EZ105" s="414"/>
      <c r="FA105" s="406"/>
      <c r="FB105" s="414"/>
      <c r="FC105" s="414"/>
      <c r="FD105" s="406"/>
      <c r="FE105" s="414"/>
      <c r="FF105" s="414"/>
      <c r="FG105" s="406"/>
      <c r="FH105" s="414"/>
      <c r="FI105" s="414"/>
      <c r="FJ105" s="406"/>
      <c r="FK105" s="414"/>
      <c r="FL105" s="414"/>
      <c r="FM105" s="406"/>
      <c r="FN105" s="414"/>
      <c r="FO105" s="414"/>
      <c r="FP105" s="406"/>
      <c r="FQ105" s="414"/>
      <c r="FR105" s="414"/>
      <c r="FS105" s="406"/>
      <c r="FT105" s="414"/>
      <c r="FU105" s="414"/>
      <c r="FV105" s="406"/>
      <c r="FW105" s="414"/>
      <c r="FX105" s="414"/>
      <c r="FY105" s="406"/>
      <c r="FZ105" s="414"/>
      <c r="GA105" s="414"/>
      <c r="GB105" s="406"/>
      <c r="GC105" s="414"/>
      <c r="GD105" s="414"/>
      <c r="GE105" s="406"/>
      <c r="GF105" s="414"/>
      <c r="GG105" s="414"/>
      <c r="GH105" s="406"/>
      <c r="GI105" s="414"/>
      <c r="GJ105" s="414"/>
      <c r="GK105" s="406"/>
      <c r="GL105" s="414"/>
      <c r="GM105" s="414"/>
      <c r="GN105" s="406"/>
      <c r="GO105" s="414"/>
      <c r="GP105" s="414"/>
      <c r="GQ105" s="406"/>
      <c r="GR105" s="414"/>
      <c r="GS105" s="414"/>
      <c r="GT105" s="406"/>
      <c r="GU105" s="414"/>
      <c r="GV105" s="414"/>
      <c r="GW105" s="406"/>
      <c r="GX105" s="414"/>
      <c r="GY105" s="414"/>
      <c r="GZ105" s="406"/>
      <c r="HA105" s="414"/>
      <c r="HB105" s="414"/>
      <c r="HC105" s="406"/>
      <c r="HD105" s="414"/>
      <c r="HE105" s="414"/>
      <c r="HF105" s="406"/>
      <c r="HG105" s="414"/>
      <c r="HH105" s="414"/>
      <c r="HI105" s="406"/>
      <c r="HJ105" s="414"/>
      <c r="HK105" s="414"/>
      <c r="HL105" s="406"/>
      <c r="HM105" s="414"/>
      <c r="HN105" s="414"/>
      <c r="HO105" s="406"/>
      <c r="HP105" s="407"/>
      <c r="HQ105" s="407"/>
      <c r="HR105" s="406"/>
      <c r="HS105" s="414"/>
      <c r="HT105" s="414"/>
      <c r="HU105" s="406"/>
      <c r="HV105" s="414"/>
      <c r="HW105" s="414"/>
      <c r="HX105" s="406"/>
      <c r="HY105" s="414"/>
      <c r="HZ105" s="414"/>
      <c r="IA105" s="406"/>
      <c r="IB105" s="414"/>
      <c r="IC105" s="414"/>
      <c r="ID105" s="406"/>
      <c r="IE105" s="414"/>
      <c r="IF105" s="414"/>
      <c r="IG105" s="406"/>
      <c r="IH105" s="414"/>
      <c r="II105" s="414"/>
      <c r="IJ105" s="406"/>
      <c r="IK105" s="414"/>
      <c r="IL105" s="414"/>
      <c r="IM105" s="406"/>
      <c r="IN105" s="414"/>
      <c r="IO105" s="414"/>
      <c r="IP105" s="406"/>
      <c r="IQ105" s="414"/>
      <c r="IR105" s="414"/>
      <c r="IS105" s="406"/>
      <c r="IT105" s="414"/>
      <c r="IU105" s="414"/>
      <c r="IV105" s="406"/>
      <c r="IW105" s="414"/>
      <c r="IX105" s="414"/>
      <c r="IY105" s="406"/>
      <c r="IZ105" s="414"/>
      <c r="JA105" s="414"/>
      <c r="JB105" s="406"/>
      <c r="JC105" s="414"/>
      <c r="JD105" s="414"/>
      <c r="JE105" s="406"/>
      <c r="JF105" s="414"/>
      <c r="JG105" s="414"/>
      <c r="JH105" s="406"/>
      <c r="JI105" s="414"/>
      <c r="JJ105" s="414"/>
      <c r="JK105" s="406"/>
      <c r="JL105" s="414"/>
      <c r="JM105" s="414"/>
      <c r="JN105" s="406"/>
      <c r="JO105" s="414"/>
      <c r="JP105" s="414"/>
      <c r="JQ105" s="406"/>
      <c r="JR105" s="414"/>
      <c r="JS105" s="414"/>
      <c r="JT105" s="406"/>
      <c r="JU105" s="414">
        <v>14.28</v>
      </c>
      <c r="JV105" s="414"/>
      <c r="JW105" s="406">
        <f t="shared" si="364"/>
        <v>14.28</v>
      </c>
      <c r="JX105" s="414"/>
      <c r="JY105" s="414"/>
      <c r="JZ105" s="406">
        <f t="shared" si="365"/>
        <v>14.28</v>
      </c>
      <c r="KA105" s="414"/>
      <c r="KB105" s="414"/>
      <c r="KC105" s="406">
        <f t="shared" si="366"/>
        <v>14.28</v>
      </c>
      <c r="KD105" s="414"/>
      <c r="KE105" s="414"/>
      <c r="KF105" s="406">
        <f t="shared" si="367"/>
        <v>14.28</v>
      </c>
      <c r="KG105" s="414"/>
      <c r="KH105" s="414"/>
      <c r="KI105" s="406">
        <f t="shared" si="368"/>
        <v>14.28</v>
      </c>
      <c r="KJ105" s="414"/>
      <c r="KK105" s="414">
        <v>1.28</v>
      </c>
      <c r="KL105" s="406">
        <f t="shared" si="369"/>
        <v>13</v>
      </c>
      <c r="KM105" s="414"/>
      <c r="KN105" s="414">
        <v>3</v>
      </c>
      <c r="KO105" s="406">
        <f t="shared" si="370"/>
        <v>10</v>
      </c>
      <c r="KP105" s="414"/>
      <c r="KQ105" s="414">
        <v>2.75</v>
      </c>
      <c r="KR105" s="406">
        <f t="shared" si="371"/>
        <v>7.25</v>
      </c>
      <c r="KS105" s="414"/>
      <c r="KT105" s="414"/>
      <c r="KU105" s="406">
        <f t="shared" si="372"/>
        <v>7.25</v>
      </c>
      <c r="KV105" s="414"/>
      <c r="KW105" s="414"/>
      <c r="KX105" s="408">
        <f t="shared" si="373"/>
        <v>7.25</v>
      </c>
      <c r="KY105" s="137"/>
      <c r="KZ105" s="137"/>
      <c r="LA105" s="408">
        <f t="shared" si="374"/>
        <v>7.25</v>
      </c>
      <c r="LB105" s="137"/>
      <c r="LC105" s="137"/>
      <c r="LD105" s="408">
        <f t="shared" si="375"/>
        <v>7.25</v>
      </c>
      <c r="LE105" s="137"/>
      <c r="LF105" s="137"/>
      <c r="LG105" s="408">
        <f t="shared" si="376"/>
        <v>7.25</v>
      </c>
      <c r="LH105" s="137"/>
      <c r="LI105" s="137"/>
      <c r="LJ105" s="408">
        <f t="shared" si="399"/>
        <v>7.25</v>
      </c>
      <c r="LK105" s="137"/>
      <c r="LL105" s="137"/>
      <c r="LM105" s="408">
        <f t="shared" si="400"/>
        <v>7.25</v>
      </c>
      <c r="LN105" s="137"/>
      <c r="LO105" s="137"/>
      <c r="LP105" s="408">
        <f t="shared" si="401"/>
        <v>7.25</v>
      </c>
      <c r="LQ105" s="137"/>
      <c r="LR105" s="137"/>
      <c r="LS105" s="408">
        <f t="shared" si="402"/>
        <v>7.25</v>
      </c>
      <c r="LT105" s="137"/>
      <c r="LU105" s="137">
        <v>7.25</v>
      </c>
      <c r="LV105" s="408">
        <f t="shared" si="403"/>
        <v>0</v>
      </c>
      <c r="LW105" s="137"/>
      <c r="LX105" s="137"/>
      <c r="LY105" s="408">
        <f t="shared" si="404"/>
        <v>0</v>
      </c>
      <c r="LZ105" s="137"/>
      <c r="MA105" s="137"/>
      <c r="MB105" s="408">
        <f t="shared" si="405"/>
        <v>0</v>
      </c>
      <c r="MC105" s="137"/>
      <c r="MD105" s="137"/>
      <c r="ME105" s="408">
        <f t="shared" si="406"/>
        <v>0</v>
      </c>
      <c r="MF105" s="137"/>
      <c r="MG105" s="137"/>
      <c r="MH105" s="408">
        <f t="shared" si="446"/>
        <v>0</v>
      </c>
      <c r="MI105" s="137"/>
      <c r="MJ105" s="137"/>
      <c r="MK105" s="408">
        <f t="shared" si="407"/>
        <v>0</v>
      </c>
      <c r="ML105" s="137"/>
      <c r="MM105" s="137"/>
      <c r="MN105" s="408">
        <f t="shared" si="408"/>
        <v>0</v>
      </c>
      <c r="MO105" s="137"/>
      <c r="MP105" s="137"/>
      <c r="MQ105" s="408">
        <f t="shared" si="409"/>
        <v>0</v>
      </c>
      <c r="MR105" s="137"/>
      <c r="MS105" s="137"/>
      <c r="MT105" s="408">
        <f t="shared" si="410"/>
        <v>0</v>
      </c>
      <c r="MU105" s="137"/>
      <c r="MV105" s="137"/>
      <c r="MW105" s="408">
        <f t="shared" si="411"/>
        <v>0</v>
      </c>
      <c r="MX105" s="137"/>
      <c r="MY105" s="137"/>
      <c r="MZ105" s="408">
        <f t="shared" si="412"/>
        <v>0</v>
      </c>
      <c r="NA105" s="137"/>
      <c r="NB105" s="137"/>
      <c r="NC105" s="408">
        <f t="shared" si="413"/>
        <v>0</v>
      </c>
      <c r="ND105" s="137"/>
      <c r="NE105" s="137"/>
      <c r="NF105" s="408">
        <f t="shared" si="414"/>
        <v>0</v>
      </c>
      <c r="NG105" s="137"/>
      <c r="NH105" s="137"/>
      <c r="NI105" s="408">
        <f t="shared" si="415"/>
        <v>0</v>
      </c>
      <c r="NJ105" s="137"/>
      <c r="NK105" s="137"/>
      <c r="NL105" s="410">
        <f t="shared" si="447"/>
        <v>0</v>
      </c>
      <c r="NM105" s="137"/>
      <c r="NN105" s="137"/>
      <c r="NO105" s="408">
        <f t="shared" si="416"/>
        <v>0</v>
      </c>
      <c r="NP105" s="137"/>
      <c r="NQ105" s="137"/>
      <c r="NR105" s="408">
        <f t="shared" si="417"/>
        <v>0</v>
      </c>
      <c r="NS105" s="137"/>
      <c r="NT105" s="137"/>
      <c r="NU105" s="408">
        <f t="shared" si="418"/>
        <v>0</v>
      </c>
      <c r="NV105" s="137"/>
      <c r="NW105" s="137"/>
      <c r="NX105" s="408">
        <f t="shared" si="419"/>
        <v>0</v>
      </c>
      <c r="NY105" s="137"/>
      <c r="NZ105" s="137"/>
      <c r="OA105" s="408">
        <f t="shared" si="420"/>
        <v>0</v>
      </c>
      <c r="OB105" s="137"/>
      <c r="OC105" s="137"/>
      <c r="OD105" s="408">
        <f t="shared" si="421"/>
        <v>0</v>
      </c>
      <c r="OE105" s="137"/>
      <c r="OF105" s="137"/>
      <c r="OG105" s="408">
        <f t="shared" si="422"/>
        <v>0</v>
      </c>
      <c r="OH105" s="137"/>
      <c r="OI105" s="137"/>
      <c r="OJ105" s="408">
        <f t="shared" si="423"/>
        <v>0</v>
      </c>
      <c r="OK105" s="137"/>
      <c r="OL105" s="137"/>
      <c r="OM105" s="408">
        <f t="shared" si="424"/>
        <v>0</v>
      </c>
      <c r="ON105" s="137"/>
      <c r="OO105" s="137"/>
      <c r="OP105" s="408">
        <f t="shared" si="425"/>
        <v>0</v>
      </c>
      <c r="OQ105" s="137"/>
      <c r="OR105" s="137"/>
      <c r="OS105" s="408">
        <f t="shared" si="426"/>
        <v>0</v>
      </c>
      <c r="OT105" s="137"/>
      <c r="OU105" s="137"/>
      <c r="OV105" s="408">
        <f t="shared" si="397"/>
        <v>0</v>
      </c>
      <c r="OW105" s="137"/>
      <c r="OX105" s="137"/>
      <c r="OY105" s="408">
        <f t="shared" si="398"/>
        <v>0</v>
      </c>
      <c r="OZ105" s="137"/>
      <c r="PA105" s="137"/>
      <c r="PB105" s="408">
        <f t="shared" si="389"/>
        <v>0</v>
      </c>
      <c r="PC105" s="137"/>
      <c r="PD105" s="137"/>
      <c r="PE105" s="408">
        <f t="shared" si="390"/>
        <v>0</v>
      </c>
      <c r="PF105" s="137"/>
      <c r="PG105" s="137"/>
      <c r="PH105" s="408">
        <f t="shared" si="391"/>
        <v>0</v>
      </c>
      <c r="PI105" s="137"/>
      <c r="PJ105" s="137"/>
      <c r="PK105" s="408">
        <f t="shared" si="392"/>
        <v>0</v>
      </c>
      <c r="PL105" s="137"/>
      <c r="PM105" s="137"/>
      <c r="PN105" s="408">
        <f t="shared" si="393"/>
        <v>0</v>
      </c>
      <c r="PO105" s="137"/>
      <c r="PP105" s="137"/>
      <c r="PQ105" s="408">
        <f t="shared" si="394"/>
        <v>0</v>
      </c>
      <c r="PR105" s="137"/>
      <c r="PS105" s="137"/>
      <c r="PT105" s="408">
        <f t="shared" si="395"/>
        <v>0</v>
      </c>
      <c r="PU105" s="137"/>
      <c r="PV105" s="137"/>
      <c r="PW105" s="408">
        <f t="shared" si="396"/>
        <v>0</v>
      </c>
      <c r="PX105" s="137"/>
      <c r="PY105" s="137"/>
      <c r="PZ105" s="408">
        <f t="shared" si="377"/>
        <v>0</v>
      </c>
      <c r="QA105" s="137"/>
      <c r="QB105" s="137"/>
      <c r="QC105" s="408">
        <f t="shared" si="378"/>
        <v>0</v>
      </c>
      <c r="QD105" s="137"/>
      <c r="QE105" s="137"/>
      <c r="QF105" s="408">
        <f t="shared" si="379"/>
        <v>0</v>
      </c>
      <c r="QG105" s="137"/>
      <c r="QH105" s="137"/>
      <c r="QI105" s="408">
        <f t="shared" si="380"/>
        <v>0</v>
      </c>
      <c r="QJ105" s="411">
        <f t="shared" si="381"/>
        <v>0</v>
      </c>
      <c r="QK105" s="412">
        <f t="shared" si="382"/>
        <v>0</v>
      </c>
      <c r="QL105" s="402"/>
      <c r="QM105" s="411">
        <f t="shared" si="383"/>
        <v>0</v>
      </c>
      <c r="QN105" s="412">
        <f t="shared" si="384"/>
        <v>0</v>
      </c>
      <c r="QO105" s="391"/>
      <c r="QP105" s="411">
        <f t="shared" si="385"/>
        <v>14.280000000000001</v>
      </c>
      <c r="QQ105" s="412">
        <f t="shared" si="386"/>
        <v>0.51</v>
      </c>
      <c r="QR105" s="391"/>
      <c r="QS105" s="411">
        <f t="shared" si="387"/>
        <v>14.280000000000001</v>
      </c>
      <c r="QT105" s="412">
        <f t="shared" si="388"/>
        <v>0.17629629629629631</v>
      </c>
    </row>
    <row r="106" spans="1:462" hidden="1" x14ac:dyDescent="0.25">
      <c r="A106" s="435">
        <v>21</v>
      </c>
      <c r="B106" s="425" t="s">
        <v>541</v>
      </c>
      <c r="C106" s="441" t="s">
        <v>145</v>
      </c>
      <c r="D106" s="406"/>
      <c r="E106" s="407"/>
      <c r="F106" s="407"/>
      <c r="G106" s="406"/>
      <c r="H106" s="407"/>
      <c r="I106" s="407"/>
      <c r="J106" s="406"/>
      <c r="K106" s="407"/>
      <c r="L106" s="407"/>
      <c r="M106" s="406"/>
      <c r="N106" s="407"/>
      <c r="O106" s="407"/>
      <c r="P106" s="406"/>
      <c r="Q106" s="407"/>
      <c r="R106" s="407"/>
      <c r="S106" s="406"/>
      <c r="T106" s="407"/>
      <c r="U106" s="407"/>
      <c r="V106" s="406"/>
      <c r="W106" s="407"/>
      <c r="X106" s="407"/>
      <c r="Y106" s="406"/>
      <c r="Z106" s="407"/>
      <c r="AA106" s="407"/>
      <c r="AB106" s="406"/>
      <c r="AC106" s="407"/>
      <c r="AD106" s="407"/>
      <c r="AE106" s="406"/>
      <c r="AF106" s="407"/>
      <c r="AG106" s="407"/>
      <c r="AH106" s="406"/>
      <c r="AI106" s="407"/>
      <c r="AJ106" s="407"/>
      <c r="AK106" s="406"/>
      <c r="AL106" s="407"/>
      <c r="AM106" s="407"/>
      <c r="AN106" s="406"/>
      <c r="AO106" s="407"/>
      <c r="AP106" s="407"/>
      <c r="AQ106" s="406"/>
      <c r="AR106" s="407"/>
      <c r="AS106" s="407"/>
      <c r="AT106" s="406"/>
      <c r="AU106" s="407"/>
      <c r="AV106" s="407"/>
      <c r="AW106" s="406"/>
      <c r="AX106" s="407"/>
      <c r="AY106" s="407"/>
      <c r="AZ106" s="406"/>
      <c r="BA106" s="407"/>
      <c r="BB106" s="407"/>
      <c r="BC106" s="406"/>
      <c r="BD106" s="407"/>
      <c r="BE106" s="407"/>
      <c r="BF106" s="406"/>
      <c r="BG106" s="407"/>
      <c r="BH106" s="407"/>
      <c r="BI106" s="406"/>
      <c r="BJ106" s="407"/>
      <c r="BK106" s="407"/>
      <c r="BL106" s="406"/>
      <c r="BM106" s="407"/>
      <c r="BN106" s="407"/>
      <c r="BO106" s="406"/>
      <c r="BP106" s="407"/>
      <c r="BQ106" s="407"/>
      <c r="BR106" s="406"/>
      <c r="BS106" s="407"/>
      <c r="BT106" s="407"/>
      <c r="BU106" s="406"/>
      <c r="BV106" s="407"/>
      <c r="BW106" s="407"/>
      <c r="BX106" s="406"/>
      <c r="BY106" s="383"/>
      <c r="BZ106" s="383"/>
      <c r="CA106" s="406"/>
      <c r="CB106" s="383"/>
      <c r="CC106" s="383"/>
      <c r="CD106" s="406"/>
      <c r="CE106" s="383"/>
      <c r="CF106" s="383"/>
      <c r="CG106" s="406"/>
      <c r="CH106" s="383"/>
      <c r="CI106" s="383"/>
      <c r="CJ106" s="406"/>
      <c r="CK106" s="383"/>
      <c r="CL106" s="383"/>
      <c r="CM106" s="406"/>
      <c r="CN106" s="383"/>
      <c r="CO106" s="383"/>
      <c r="CP106" s="406"/>
      <c r="CQ106" s="383"/>
      <c r="CR106" s="383"/>
      <c r="CS106" s="406"/>
      <c r="CT106" s="383"/>
      <c r="CU106" s="383"/>
      <c r="CV106" s="406"/>
      <c r="CW106" s="383"/>
      <c r="CX106" s="383"/>
      <c r="CY106" s="406"/>
      <c r="CZ106" s="383"/>
      <c r="DA106" s="383"/>
      <c r="DB106" s="406"/>
      <c r="DC106" s="383"/>
      <c r="DD106" s="383"/>
      <c r="DE106" s="406"/>
      <c r="DF106" s="407"/>
      <c r="DG106" s="407"/>
      <c r="DH106" s="406"/>
      <c r="DI106" s="407"/>
      <c r="DJ106" s="383"/>
      <c r="DK106" s="406"/>
      <c r="DL106" s="407"/>
      <c r="DM106" s="407"/>
      <c r="DN106" s="406"/>
      <c r="DO106" s="407"/>
      <c r="DP106" s="407"/>
      <c r="DQ106" s="406"/>
      <c r="DR106" s="407"/>
      <c r="DS106" s="407"/>
      <c r="DT106" s="406"/>
      <c r="DU106" s="407"/>
      <c r="DV106" s="407"/>
      <c r="DW106" s="406"/>
      <c r="DX106" s="407"/>
      <c r="DY106" s="383"/>
      <c r="DZ106" s="406"/>
      <c r="EA106" s="383"/>
      <c r="EB106" s="383"/>
      <c r="EC106" s="406"/>
      <c r="ED106" s="383"/>
      <c r="EE106" s="383"/>
      <c r="EF106" s="406"/>
      <c r="EG106" s="383"/>
      <c r="EH106" s="383"/>
      <c r="EI106" s="406"/>
      <c r="EJ106" s="383"/>
      <c r="EK106" s="383"/>
      <c r="EL106" s="406"/>
      <c r="EM106" s="383"/>
      <c r="EN106" s="383"/>
      <c r="EO106" s="406"/>
      <c r="EP106" s="383"/>
      <c r="EQ106" s="383"/>
      <c r="ER106" s="406"/>
      <c r="ES106" s="383"/>
      <c r="ET106" s="383"/>
      <c r="EU106" s="406"/>
      <c r="EV106" s="383"/>
      <c r="EW106" s="383"/>
      <c r="EX106" s="406"/>
      <c r="EY106" s="383"/>
      <c r="EZ106" s="383"/>
      <c r="FA106" s="406"/>
      <c r="FB106" s="383"/>
      <c r="FC106" s="383"/>
      <c r="FD106" s="406"/>
      <c r="FE106" s="383"/>
      <c r="FF106" s="383"/>
      <c r="FG106" s="406"/>
      <c r="FH106" s="383"/>
      <c r="FI106" s="383"/>
      <c r="FJ106" s="406"/>
      <c r="FK106" s="383"/>
      <c r="FL106" s="383"/>
      <c r="FM106" s="406"/>
      <c r="FN106" s="383"/>
      <c r="FO106" s="383"/>
      <c r="FP106" s="406"/>
      <c r="FQ106" s="383"/>
      <c r="FR106" s="383"/>
      <c r="FS106" s="406"/>
      <c r="FT106" s="383"/>
      <c r="FU106" s="383"/>
      <c r="FV106" s="406"/>
      <c r="FW106" s="383"/>
      <c r="FX106" s="383"/>
      <c r="FY106" s="406"/>
      <c r="FZ106" s="383"/>
      <c r="GA106" s="383"/>
      <c r="GB106" s="406"/>
      <c r="GC106" s="383"/>
      <c r="GD106" s="383"/>
      <c r="GE106" s="406"/>
      <c r="GF106" s="383"/>
      <c r="GG106" s="383"/>
      <c r="GH106" s="406"/>
      <c r="GI106" s="383"/>
      <c r="GJ106" s="383"/>
      <c r="GK106" s="406"/>
      <c r="GL106" s="383"/>
      <c r="GM106" s="383"/>
      <c r="GN106" s="406"/>
      <c r="GO106" s="383"/>
      <c r="GP106" s="383"/>
      <c r="GQ106" s="406"/>
      <c r="GR106" s="383"/>
      <c r="GS106" s="383"/>
      <c r="GT106" s="406"/>
      <c r="GU106" s="383"/>
      <c r="GV106" s="383"/>
      <c r="GW106" s="406"/>
      <c r="GX106" s="383"/>
      <c r="GY106" s="383"/>
      <c r="GZ106" s="406"/>
      <c r="HA106" s="383"/>
      <c r="HB106" s="383"/>
      <c r="HC106" s="406"/>
      <c r="HD106" s="383"/>
      <c r="HE106" s="383"/>
      <c r="HF106" s="406"/>
      <c r="HG106" s="383"/>
      <c r="HH106" s="383"/>
      <c r="HI106" s="406"/>
      <c r="HJ106" s="383"/>
      <c r="HK106" s="383"/>
      <c r="HL106" s="406"/>
      <c r="HM106" s="383"/>
      <c r="HN106" s="383"/>
      <c r="HO106" s="406"/>
      <c r="HP106" s="407"/>
      <c r="HQ106" s="407"/>
      <c r="HR106" s="406"/>
      <c r="HS106" s="383"/>
      <c r="HT106" s="383"/>
      <c r="HU106" s="406"/>
      <c r="HV106" s="383"/>
      <c r="HW106" s="383"/>
      <c r="HX106" s="406"/>
      <c r="HY106" s="383"/>
      <c r="HZ106" s="383"/>
      <c r="IA106" s="406"/>
      <c r="IB106" s="383"/>
      <c r="IC106" s="383"/>
      <c r="ID106" s="406"/>
      <c r="IE106" s="383"/>
      <c r="IF106" s="383"/>
      <c r="IG106" s="406"/>
      <c r="IH106" s="383"/>
      <c r="II106" s="383"/>
      <c r="IJ106" s="406"/>
      <c r="IK106" s="383"/>
      <c r="IL106" s="383"/>
      <c r="IM106" s="406"/>
      <c r="IN106" s="383"/>
      <c r="IO106" s="383"/>
      <c r="IP106" s="406"/>
      <c r="IQ106" s="383"/>
      <c r="IR106" s="383"/>
      <c r="IS106" s="406"/>
      <c r="IT106" s="383"/>
      <c r="IU106" s="383"/>
      <c r="IV106" s="383"/>
      <c r="IW106" s="383"/>
      <c r="IX106" s="383"/>
      <c r="IY106" s="406"/>
      <c r="IZ106" s="383"/>
      <c r="JA106" s="383"/>
      <c r="JB106" s="406"/>
      <c r="JC106" s="383"/>
      <c r="JD106" s="383"/>
      <c r="JE106" s="406"/>
      <c r="JF106" s="383"/>
      <c r="JG106" s="383"/>
      <c r="JH106" s="406"/>
      <c r="JI106" s="383"/>
      <c r="JJ106" s="383"/>
      <c r="JK106" s="406"/>
      <c r="JL106" s="383"/>
      <c r="JM106" s="383"/>
      <c r="JN106" s="406"/>
      <c r="JO106" s="383"/>
      <c r="JP106" s="383"/>
      <c r="JQ106" s="406"/>
      <c r="JR106" s="383"/>
      <c r="JS106" s="383"/>
      <c r="JT106" s="406"/>
      <c r="JU106" s="383"/>
      <c r="JV106" s="383"/>
      <c r="JW106" s="406"/>
      <c r="JX106" s="383"/>
      <c r="JY106" s="383"/>
      <c r="JZ106" s="406"/>
      <c r="KA106" s="383"/>
      <c r="KB106" s="383"/>
      <c r="KC106" s="406"/>
      <c r="KD106" s="383"/>
      <c r="KE106" s="383"/>
      <c r="KF106" s="406"/>
      <c r="KG106" s="383"/>
      <c r="KH106" s="383"/>
      <c r="KI106" s="406">
        <f t="shared" si="368"/>
        <v>0</v>
      </c>
      <c r="KJ106" s="442">
        <v>60.04</v>
      </c>
      <c r="KK106" s="442"/>
      <c r="KL106" s="406">
        <f t="shared" si="369"/>
        <v>60.04</v>
      </c>
      <c r="KM106" s="442"/>
      <c r="KN106" s="442"/>
      <c r="KO106" s="406">
        <f t="shared" si="370"/>
        <v>60.04</v>
      </c>
      <c r="KP106" s="442"/>
      <c r="KQ106" s="442"/>
      <c r="KR106" s="406">
        <f t="shared" si="371"/>
        <v>60.04</v>
      </c>
      <c r="KS106" s="442"/>
      <c r="KT106" s="442">
        <v>60.04</v>
      </c>
      <c r="KU106" s="445">
        <f t="shared" si="372"/>
        <v>0</v>
      </c>
      <c r="KV106" s="442"/>
      <c r="KW106" s="442"/>
      <c r="KX106" s="408">
        <f t="shared" si="373"/>
        <v>0</v>
      </c>
      <c r="KY106" s="137"/>
      <c r="KZ106" s="137"/>
      <c r="LA106" s="408">
        <f t="shared" si="374"/>
        <v>0</v>
      </c>
      <c r="LB106" s="137"/>
      <c r="LC106" s="137"/>
      <c r="LD106" s="408">
        <f t="shared" si="375"/>
        <v>0</v>
      </c>
      <c r="LE106" s="137"/>
      <c r="LF106" s="137"/>
      <c r="LG106" s="408">
        <f t="shared" si="376"/>
        <v>0</v>
      </c>
      <c r="LH106" s="137"/>
      <c r="LI106" s="137"/>
      <c r="LJ106" s="408">
        <f t="shared" si="399"/>
        <v>0</v>
      </c>
      <c r="LK106" s="137"/>
      <c r="LL106" s="137"/>
      <c r="LM106" s="408">
        <f t="shared" si="400"/>
        <v>0</v>
      </c>
      <c r="LN106" s="137"/>
      <c r="LO106" s="137"/>
      <c r="LP106" s="408">
        <f t="shared" si="401"/>
        <v>0</v>
      </c>
      <c r="LQ106" s="137"/>
      <c r="LR106" s="137"/>
      <c r="LS106" s="408">
        <f t="shared" si="402"/>
        <v>0</v>
      </c>
      <c r="LT106" s="137"/>
      <c r="LU106" s="137"/>
      <c r="LV106" s="408">
        <f t="shared" si="403"/>
        <v>0</v>
      </c>
      <c r="LW106" s="137"/>
      <c r="LX106" s="137"/>
      <c r="LY106" s="408">
        <f t="shared" si="404"/>
        <v>0</v>
      </c>
      <c r="LZ106" s="137"/>
      <c r="MA106" s="137"/>
      <c r="MB106" s="408">
        <f t="shared" si="405"/>
        <v>0</v>
      </c>
      <c r="MC106" s="137"/>
      <c r="MD106" s="137"/>
      <c r="ME106" s="408">
        <f t="shared" si="406"/>
        <v>0</v>
      </c>
      <c r="MF106" s="137"/>
      <c r="MG106" s="137"/>
      <c r="MH106" s="408">
        <f t="shared" si="446"/>
        <v>0</v>
      </c>
      <c r="MI106" s="137"/>
      <c r="MJ106" s="137"/>
      <c r="MK106" s="408">
        <f t="shared" si="407"/>
        <v>0</v>
      </c>
      <c r="ML106" s="137"/>
      <c r="MM106" s="137"/>
      <c r="MN106" s="408">
        <f t="shared" si="408"/>
        <v>0</v>
      </c>
      <c r="MO106" s="137"/>
      <c r="MP106" s="137"/>
      <c r="MQ106" s="408">
        <f t="shared" si="409"/>
        <v>0</v>
      </c>
      <c r="MR106" s="137"/>
      <c r="MS106" s="137"/>
      <c r="MT106" s="408">
        <f t="shared" si="410"/>
        <v>0</v>
      </c>
      <c r="MU106" s="137"/>
      <c r="MV106" s="137"/>
      <c r="MW106" s="408">
        <f t="shared" si="411"/>
        <v>0</v>
      </c>
      <c r="MX106" s="137"/>
      <c r="MY106" s="137"/>
      <c r="MZ106" s="408">
        <f t="shared" si="412"/>
        <v>0</v>
      </c>
      <c r="NA106" s="137"/>
      <c r="NB106" s="137"/>
      <c r="NC106" s="408">
        <f t="shared" si="413"/>
        <v>0</v>
      </c>
      <c r="ND106" s="137"/>
      <c r="NE106" s="137"/>
      <c r="NF106" s="408">
        <f t="shared" si="414"/>
        <v>0</v>
      </c>
      <c r="NG106" s="137"/>
      <c r="NH106" s="137"/>
      <c r="NI106" s="408">
        <f t="shared" si="415"/>
        <v>0</v>
      </c>
      <c r="NJ106" s="137"/>
      <c r="NK106" s="137"/>
      <c r="NL106" s="410">
        <f t="shared" si="447"/>
        <v>0</v>
      </c>
      <c r="NM106" s="137"/>
      <c r="NN106" s="137"/>
      <c r="NO106" s="408">
        <f t="shared" si="416"/>
        <v>0</v>
      </c>
      <c r="NP106" s="137"/>
      <c r="NQ106" s="137"/>
      <c r="NR106" s="408">
        <f t="shared" si="417"/>
        <v>0</v>
      </c>
      <c r="NS106" s="137"/>
      <c r="NT106" s="137"/>
      <c r="NU106" s="408">
        <f t="shared" si="418"/>
        <v>0</v>
      </c>
      <c r="NV106" s="137"/>
      <c r="NW106" s="137"/>
      <c r="NX106" s="408">
        <f t="shared" si="419"/>
        <v>0</v>
      </c>
      <c r="NY106" s="137"/>
      <c r="NZ106" s="137"/>
      <c r="OA106" s="408">
        <f t="shared" si="420"/>
        <v>0</v>
      </c>
      <c r="OB106" s="137"/>
      <c r="OC106" s="137"/>
      <c r="OD106" s="408">
        <f t="shared" si="421"/>
        <v>0</v>
      </c>
      <c r="OE106" s="137"/>
      <c r="OF106" s="137"/>
      <c r="OG106" s="408">
        <f t="shared" si="422"/>
        <v>0</v>
      </c>
      <c r="OH106" s="137"/>
      <c r="OI106" s="137"/>
      <c r="OJ106" s="408">
        <f t="shared" si="423"/>
        <v>0</v>
      </c>
      <c r="OK106" s="137"/>
      <c r="OL106" s="137"/>
      <c r="OM106" s="408">
        <f t="shared" si="424"/>
        <v>0</v>
      </c>
      <c r="ON106" s="137"/>
      <c r="OO106" s="137"/>
      <c r="OP106" s="408">
        <f t="shared" si="425"/>
        <v>0</v>
      </c>
      <c r="OQ106" s="137"/>
      <c r="OR106" s="137"/>
      <c r="OS106" s="408">
        <f t="shared" si="426"/>
        <v>0</v>
      </c>
      <c r="OT106" s="137"/>
      <c r="OU106" s="137"/>
      <c r="OV106" s="408">
        <f t="shared" si="397"/>
        <v>0</v>
      </c>
      <c r="OW106" s="137"/>
      <c r="OX106" s="137"/>
      <c r="OY106" s="408">
        <f t="shared" si="398"/>
        <v>0</v>
      </c>
      <c r="OZ106" s="137"/>
      <c r="PA106" s="137"/>
      <c r="PB106" s="408">
        <f t="shared" si="389"/>
        <v>0</v>
      </c>
      <c r="PC106" s="137"/>
      <c r="PD106" s="137"/>
      <c r="PE106" s="408">
        <f t="shared" si="390"/>
        <v>0</v>
      </c>
      <c r="PF106" s="137"/>
      <c r="PG106" s="137"/>
      <c r="PH106" s="408">
        <f t="shared" si="391"/>
        <v>0</v>
      </c>
      <c r="PI106" s="137"/>
      <c r="PJ106" s="137"/>
      <c r="PK106" s="408">
        <f t="shared" si="392"/>
        <v>0</v>
      </c>
      <c r="PL106" s="137"/>
      <c r="PM106" s="137"/>
      <c r="PN106" s="408">
        <f t="shared" si="393"/>
        <v>0</v>
      </c>
      <c r="PO106" s="137"/>
      <c r="PP106" s="137"/>
      <c r="PQ106" s="408">
        <f t="shared" si="394"/>
        <v>0</v>
      </c>
      <c r="PR106" s="137"/>
      <c r="PS106" s="137"/>
      <c r="PT106" s="408">
        <f t="shared" si="395"/>
        <v>0</v>
      </c>
      <c r="PU106" s="137"/>
      <c r="PV106" s="137"/>
      <c r="PW106" s="408">
        <f t="shared" si="396"/>
        <v>0</v>
      </c>
      <c r="PX106" s="137"/>
      <c r="PY106" s="137"/>
      <c r="PZ106" s="408">
        <f t="shared" si="377"/>
        <v>0</v>
      </c>
      <c r="QA106" s="137"/>
      <c r="QB106" s="137"/>
      <c r="QC106" s="408">
        <f t="shared" si="378"/>
        <v>0</v>
      </c>
      <c r="QD106" s="137"/>
      <c r="QE106" s="137"/>
      <c r="QF106" s="408">
        <f t="shared" si="379"/>
        <v>0</v>
      </c>
      <c r="QG106" s="137"/>
      <c r="QH106" s="137"/>
      <c r="QI106" s="408">
        <f t="shared" si="380"/>
        <v>0</v>
      </c>
      <c r="QJ106" s="411">
        <f t="shared" si="381"/>
        <v>0</v>
      </c>
      <c r="QK106" s="412">
        <f t="shared" si="382"/>
        <v>0</v>
      </c>
      <c r="QL106" s="402"/>
      <c r="QM106" s="411">
        <f t="shared" si="383"/>
        <v>0</v>
      </c>
      <c r="QN106" s="412">
        <f t="shared" si="384"/>
        <v>0</v>
      </c>
      <c r="QO106" s="391"/>
      <c r="QP106" s="411">
        <f t="shared" si="385"/>
        <v>60.04</v>
      </c>
      <c r="QQ106" s="412">
        <f t="shared" si="386"/>
        <v>2.1442857142857141</v>
      </c>
      <c r="QR106" s="391"/>
      <c r="QS106" s="411">
        <f t="shared" si="387"/>
        <v>60.04</v>
      </c>
      <c r="QT106" s="412">
        <f t="shared" si="388"/>
        <v>0.74123456790123454</v>
      </c>
    </row>
    <row r="107" spans="1:462" hidden="1" x14ac:dyDescent="0.25">
      <c r="A107" s="435">
        <v>22</v>
      </c>
      <c r="B107" s="425" t="s">
        <v>542</v>
      </c>
      <c r="C107" s="413" t="s">
        <v>122</v>
      </c>
      <c r="D107" s="406"/>
      <c r="E107" s="407"/>
      <c r="F107" s="407"/>
      <c r="G107" s="406"/>
      <c r="H107" s="407"/>
      <c r="I107" s="407"/>
      <c r="J107" s="406"/>
      <c r="K107" s="407"/>
      <c r="L107" s="407"/>
      <c r="M107" s="406"/>
      <c r="N107" s="407"/>
      <c r="O107" s="407"/>
      <c r="P107" s="406"/>
      <c r="Q107" s="407"/>
      <c r="R107" s="407"/>
      <c r="S107" s="406"/>
      <c r="T107" s="407"/>
      <c r="U107" s="407"/>
      <c r="V107" s="406"/>
      <c r="W107" s="407"/>
      <c r="X107" s="407"/>
      <c r="Y107" s="406"/>
      <c r="Z107" s="407"/>
      <c r="AA107" s="407"/>
      <c r="AB107" s="406"/>
      <c r="AC107" s="407"/>
      <c r="AD107" s="407"/>
      <c r="AE107" s="406"/>
      <c r="AF107" s="407"/>
      <c r="AG107" s="407"/>
      <c r="AH107" s="406"/>
      <c r="AI107" s="407"/>
      <c r="AJ107" s="407"/>
      <c r="AK107" s="406"/>
      <c r="AL107" s="407"/>
      <c r="AM107" s="407"/>
      <c r="AN107" s="406"/>
      <c r="AO107" s="407"/>
      <c r="AP107" s="407"/>
      <c r="AQ107" s="406"/>
      <c r="AR107" s="407"/>
      <c r="AS107" s="407"/>
      <c r="AT107" s="406"/>
      <c r="AU107" s="407"/>
      <c r="AV107" s="407"/>
      <c r="AW107" s="406"/>
      <c r="AX107" s="407"/>
      <c r="AY107" s="407"/>
      <c r="AZ107" s="406"/>
      <c r="BA107" s="407"/>
      <c r="BB107" s="407"/>
      <c r="BC107" s="406"/>
      <c r="BD107" s="407"/>
      <c r="BE107" s="407"/>
      <c r="BF107" s="406"/>
      <c r="BG107" s="407"/>
      <c r="BH107" s="407"/>
      <c r="BI107" s="406"/>
      <c r="BJ107" s="407"/>
      <c r="BK107" s="407"/>
      <c r="BL107" s="406"/>
      <c r="BM107" s="407"/>
      <c r="BN107" s="407"/>
      <c r="BO107" s="406"/>
      <c r="BP107" s="407"/>
      <c r="BQ107" s="407"/>
      <c r="BR107" s="406"/>
      <c r="BS107" s="407"/>
      <c r="BT107" s="407"/>
      <c r="BU107" s="406"/>
      <c r="BV107" s="407"/>
      <c r="BW107" s="407"/>
      <c r="BX107" s="406"/>
      <c r="BY107" s="137"/>
      <c r="BZ107" s="137"/>
      <c r="CA107" s="406"/>
      <c r="CB107" s="137"/>
      <c r="CC107" s="137"/>
      <c r="CD107" s="406"/>
      <c r="CE107" s="137"/>
      <c r="CF107" s="137"/>
      <c r="CG107" s="406"/>
      <c r="CH107" s="137"/>
      <c r="CI107" s="137"/>
      <c r="CJ107" s="406"/>
      <c r="CK107" s="137"/>
      <c r="CL107" s="137"/>
      <c r="CM107" s="406"/>
      <c r="CN107" s="137"/>
      <c r="CO107" s="137"/>
      <c r="CP107" s="406"/>
      <c r="CQ107" s="137"/>
      <c r="CR107" s="137"/>
      <c r="CS107" s="406"/>
      <c r="CT107" s="137"/>
      <c r="CU107" s="137"/>
      <c r="CV107" s="406"/>
      <c r="CW107" s="137"/>
      <c r="CX107" s="137"/>
      <c r="CY107" s="406"/>
      <c r="CZ107" s="137"/>
      <c r="DA107" s="137"/>
      <c r="DB107" s="406"/>
      <c r="DC107" s="137"/>
      <c r="DD107" s="137"/>
      <c r="DE107" s="406"/>
      <c r="DF107" s="407"/>
      <c r="DG107" s="407"/>
      <c r="DH107" s="406"/>
      <c r="DI107" s="407"/>
      <c r="DJ107" s="137"/>
      <c r="DK107" s="406"/>
      <c r="DL107" s="407"/>
      <c r="DM107" s="407"/>
      <c r="DN107" s="406"/>
      <c r="DO107" s="407"/>
      <c r="DP107" s="407"/>
      <c r="DQ107" s="406"/>
      <c r="DR107" s="407"/>
      <c r="DS107" s="407"/>
      <c r="DT107" s="406"/>
      <c r="DU107" s="407"/>
      <c r="DV107" s="407"/>
      <c r="DW107" s="406"/>
      <c r="DX107" s="407"/>
      <c r="DY107" s="137"/>
      <c r="DZ107" s="406"/>
      <c r="EA107" s="137"/>
      <c r="EB107" s="137"/>
      <c r="EC107" s="406"/>
      <c r="ED107" s="137"/>
      <c r="EE107" s="137"/>
      <c r="EF107" s="406"/>
      <c r="EG107" s="137"/>
      <c r="EH107" s="137"/>
      <c r="EI107" s="406"/>
      <c r="EJ107" s="137"/>
      <c r="EK107" s="137"/>
      <c r="EL107" s="406"/>
      <c r="EM107" s="137"/>
      <c r="EN107" s="137"/>
      <c r="EO107" s="406"/>
      <c r="EP107" s="137"/>
      <c r="EQ107" s="137"/>
      <c r="ER107" s="406"/>
      <c r="ES107" s="137"/>
      <c r="ET107" s="137"/>
      <c r="EU107" s="406"/>
      <c r="EV107" s="137"/>
      <c r="EW107" s="137"/>
      <c r="EX107" s="406"/>
      <c r="EY107" s="137"/>
      <c r="EZ107" s="137"/>
      <c r="FA107" s="406"/>
      <c r="FB107" s="137"/>
      <c r="FC107" s="137"/>
      <c r="FD107" s="406"/>
      <c r="FE107" s="137"/>
      <c r="FF107" s="137"/>
      <c r="FG107" s="406"/>
      <c r="FH107" s="137"/>
      <c r="FI107" s="137"/>
      <c r="FJ107" s="406"/>
      <c r="FK107" s="137"/>
      <c r="FL107" s="137"/>
      <c r="FM107" s="406"/>
      <c r="FN107" s="137"/>
      <c r="FO107" s="137"/>
      <c r="FP107" s="406"/>
      <c r="FQ107" s="137"/>
      <c r="FR107" s="137"/>
      <c r="FS107" s="406"/>
      <c r="FT107" s="137"/>
      <c r="FU107" s="137"/>
      <c r="FV107" s="406"/>
      <c r="FW107" s="137"/>
      <c r="FX107" s="137"/>
      <c r="FY107" s="406"/>
      <c r="FZ107" s="137"/>
      <c r="GA107" s="137"/>
      <c r="GB107" s="406"/>
      <c r="GC107" s="137"/>
      <c r="GD107" s="137"/>
      <c r="GE107" s="406"/>
      <c r="GF107" s="137"/>
      <c r="GG107" s="137"/>
      <c r="GH107" s="406"/>
      <c r="GI107" s="137"/>
      <c r="GJ107" s="137"/>
      <c r="GK107" s="406"/>
      <c r="GL107" s="137"/>
      <c r="GM107" s="137"/>
      <c r="GN107" s="406"/>
      <c r="GO107" s="137"/>
      <c r="GP107" s="137"/>
      <c r="GQ107" s="406"/>
      <c r="GR107" s="137"/>
      <c r="GS107" s="137"/>
      <c r="GT107" s="406"/>
      <c r="GU107" s="137"/>
      <c r="GV107" s="137"/>
      <c r="GW107" s="406"/>
      <c r="GX107" s="137"/>
      <c r="GY107" s="137"/>
      <c r="GZ107" s="406"/>
      <c r="HA107" s="137"/>
      <c r="HB107" s="137"/>
      <c r="HC107" s="406"/>
      <c r="HD107" s="137"/>
      <c r="HE107" s="137"/>
      <c r="HF107" s="406"/>
      <c r="HG107" s="137"/>
      <c r="HH107" s="137"/>
      <c r="HI107" s="406"/>
      <c r="HJ107" s="137"/>
      <c r="HK107" s="137"/>
      <c r="HL107" s="406"/>
      <c r="HM107" s="137"/>
      <c r="HN107" s="137"/>
      <c r="HO107" s="406"/>
      <c r="HP107" s="407"/>
      <c r="HQ107" s="407"/>
      <c r="HR107" s="406"/>
      <c r="HS107" s="137"/>
      <c r="HT107" s="137"/>
      <c r="HU107" s="406"/>
      <c r="HV107" s="137"/>
      <c r="HW107" s="137"/>
      <c r="HX107" s="406"/>
      <c r="HY107" s="137"/>
      <c r="HZ107" s="137"/>
      <c r="IA107" s="406"/>
      <c r="IB107" s="137"/>
      <c r="IC107" s="137"/>
      <c r="ID107" s="406"/>
      <c r="IE107" s="137"/>
      <c r="IF107" s="137"/>
      <c r="IG107" s="406"/>
      <c r="IH107" s="137"/>
      <c r="II107" s="137"/>
      <c r="IJ107" s="406"/>
      <c r="IK107" s="137"/>
      <c r="IL107" s="137"/>
      <c r="IM107" s="406"/>
      <c r="IN107" s="137"/>
      <c r="IO107" s="137"/>
      <c r="IP107" s="406"/>
      <c r="IQ107" s="137"/>
      <c r="IR107" s="137"/>
      <c r="IS107" s="406"/>
      <c r="IT107" s="137"/>
      <c r="IU107" s="137"/>
      <c r="IV107" s="137"/>
      <c r="IW107" s="137"/>
      <c r="IX107" s="137"/>
      <c r="IY107" s="406"/>
      <c r="IZ107" s="137"/>
      <c r="JA107" s="137"/>
      <c r="JB107" s="406"/>
      <c r="JC107" s="137"/>
      <c r="JD107" s="137"/>
      <c r="JE107" s="406"/>
      <c r="JF107" s="137"/>
      <c r="JG107" s="137"/>
      <c r="JH107" s="406"/>
      <c r="JI107" s="137"/>
      <c r="JJ107" s="137"/>
      <c r="JK107" s="406"/>
      <c r="JL107" s="137"/>
      <c r="JM107" s="137"/>
      <c r="JN107" s="406"/>
      <c r="JO107" s="137"/>
      <c r="JP107" s="137"/>
      <c r="JQ107" s="406"/>
      <c r="JR107" s="137"/>
      <c r="JS107" s="137"/>
      <c r="JT107" s="406"/>
      <c r="JU107" s="137"/>
      <c r="JV107" s="137"/>
      <c r="JW107" s="406"/>
      <c r="JX107" s="137"/>
      <c r="JY107" s="137"/>
      <c r="JZ107" s="406"/>
      <c r="KA107" s="137"/>
      <c r="KB107" s="137"/>
      <c r="KC107" s="406"/>
      <c r="KD107" s="137"/>
      <c r="KE107" s="137"/>
      <c r="KF107" s="406"/>
      <c r="KG107" s="137"/>
      <c r="KH107" s="137"/>
      <c r="KI107" s="406"/>
      <c r="KJ107" s="137"/>
      <c r="KK107" s="137"/>
      <c r="KL107" s="406"/>
      <c r="KM107" s="137"/>
      <c r="KN107" s="137"/>
      <c r="KO107" s="406"/>
      <c r="KP107" s="137"/>
      <c r="KQ107" s="137"/>
      <c r="KR107" s="406"/>
      <c r="KS107" s="137"/>
      <c r="KT107" s="137"/>
      <c r="KU107" s="406">
        <f t="shared" si="372"/>
        <v>0</v>
      </c>
      <c r="KV107" s="137">
        <v>80</v>
      </c>
      <c r="KW107" s="137">
        <v>40</v>
      </c>
      <c r="KX107" s="408">
        <f t="shared" si="373"/>
        <v>40</v>
      </c>
      <c r="KY107" s="137"/>
      <c r="KZ107" s="137"/>
      <c r="LA107" s="408">
        <f t="shared" si="374"/>
        <v>40</v>
      </c>
      <c r="LB107" s="137"/>
      <c r="LC107" s="137"/>
      <c r="LD107" s="408">
        <f t="shared" si="375"/>
        <v>40</v>
      </c>
      <c r="LE107" s="137"/>
      <c r="LF107" s="137">
        <v>40</v>
      </c>
      <c r="LG107" s="408">
        <f t="shared" si="376"/>
        <v>0</v>
      </c>
      <c r="LH107" s="137"/>
      <c r="LI107" s="137"/>
      <c r="LJ107" s="408">
        <f t="shared" si="399"/>
        <v>0</v>
      </c>
      <c r="LK107" s="137"/>
      <c r="LL107" s="137"/>
      <c r="LM107" s="408">
        <f t="shared" si="400"/>
        <v>0</v>
      </c>
      <c r="LN107" s="137"/>
      <c r="LO107" s="137"/>
      <c r="LP107" s="408">
        <f t="shared" si="401"/>
        <v>0</v>
      </c>
      <c r="LQ107" s="137"/>
      <c r="LR107" s="137"/>
      <c r="LS107" s="408">
        <f t="shared" si="402"/>
        <v>0</v>
      </c>
      <c r="LT107" s="137"/>
      <c r="LU107" s="137"/>
      <c r="LV107" s="408">
        <f t="shared" si="403"/>
        <v>0</v>
      </c>
      <c r="LW107" s="137"/>
      <c r="LX107" s="137"/>
      <c r="LY107" s="408">
        <f t="shared" si="404"/>
        <v>0</v>
      </c>
      <c r="LZ107" s="137"/>
      <c r="MA107" s="137"/>
      <c r="MB107" s="408">
        <f t="shared" si="405"/>
        <v>0</v>
      </c>
      <c r="MC107" s="137"/>
      <c r="MD107" s="137"/>
      <c r="ME107" s="408">
        <f t="shared" si="406"/>
        <v>0</v>
      </c>
      <c r="MF107" s="137"/>
      <c r="MG107" s="137"/>
      <c r="MH107" s="408">
        <f t="shared" si="446"/>
        <v>0</v>
      </c>
      <c r="MI107" s="137"/>
      <c r="MJ107" s="137"/>
      <c r="MK107" s="408">
        <f t="shared" si="407"/>
        <v>0</v>
      </c>
      <c r="ML107" s="137"/>
      <c r="MM107" s="137"/>
      <c r="MN107" s="408">
        <f t="shared" si="408"/>
        <v>0</v>
      </c>
      <c r="MO107" s="137"/>
      <c r="MP107" s="137"/>
      <c r="MQ107" s="408">
        <f t="shared" si="409"/>
        <v>0</v>
      </c>
      <c r="MR107" s="137"/>
      <c r="MS107" s="137"/>
      <c r="MT107" s="408">
        <f t="shared" si="410"/>
        <v>0</v>
      </c>
      <c r="MU107" s="137"/>
      <c r="MV107" s="137"/>
      <c r="MW107" s="408">
        <f t="shared" si="411"/>
        <v>0</v>
      </c>
      <c r="MX107" s="137"/>
      <c r="MY107" s="137"/>
      <c r="MZ107" s="408">
        <f t="shared" si="412"/>
        <v>0</v>
      </c>
      <c r="NA107" s="137"/>
      <c r="NB107" s="137"/>
      <c r="NC107" s="408">
        <f t="shared" si="413"/>
        <v>0</v>
      </c>
      <c r="ND107" s="137"/>
      <c r="NE107" s="137"/>
      <c r="NF107" s="408">
        <f t="shared" si="414"/>
        <v>0</v>
      </c>
      <c r="NG107" s="137"/>
      <c r="NH107" s="137"/>
      <c r="NI107" s="408">
        <f t="shared" si="415"/>
        <v>0</v>
      </c>
      <c r="NJ107" s="137"/>
      <c r="NK107" s="137"/>
      <c r="NL107" s="410">
        <f t="shared" si="447"/>
        <v>0</v>
      </c>
      <c r="NM107" s="137"/>
      <c r="NN107" s="137"/>
      <c r="NO107" s="408">
        <f t="shared" si="416"/>
        <v>0</v>
      </c>
      <c r="NP107" s="137"/>
      <c r="NQ107" s="137"/>
      <c r="NR107" s="408">
        <f t="shared" si="417"/>
        <v>0</v>
      </c>
      <c r="NS107" s="137"/>
      <c r="NT107" s="137"/>
      <c r="NU107" s="408">
        <f t="shared" si="418"/>
        <v>0</v>
      </c>
      <c r="NV107" s="137"/>
      <c r="NW107" s="137"/>
      <c r="NX107" s="408">
        <f t="shared" si="419"/>
        <v>0</v>
      </c>
      <c r="NY107" s="137"/>
      <c r="NZ107" s="137"/>
      <c r="OA107" s="408">
        <f t="shared" si="420"/>
        <v>0</v>
      </c>
      <c r="OB107" s="137"/>
      <c r="OC107" s="137"/>
      <c r="OD107" s="408">
        <f t="shared" si="421"/>
        <v>0</v>
      </c>
      <c r="OE107" s="137"/>
      <c r="OF107" s="137"/>
      <c r="OG107" s="408">
        <f t="shared" si="422"/>
        <v>0</v>
      </c>
      <c r="OH107" s="137"/>
      <c r="OI107" s="137"/>
      <c r="OJ107" s="408">
        <f t="shared" si="423"/>
        <v>0</v>
      </c>
      <c r="OK107" s="137"/>
      <c r="OL107" s="137"/>
      <c r="OM107" s="408">
        <f t="shared" si="424"/>
        <v>0</v>
      </c>
      <c r="ON107" s="137"/>
      <c r="OO107" s="137"/>
      <c r="OP107" s="408">
        <f t="shared" si="425"/>
        <v>0</v>
      </c>
      <c r="OQ107" s="137"/>
      <c r="OR107" s="137"/>
      <c r="OS107" s="408">
        <f t="shared" si="426"/>
        <v>0</v>
      </c>
      <c r="OT107" s="137"/>
      <c r="OU107" s="137"/>
      <c r="OV107" s="408">
        <f t="shared" si="397"/>
        <v>0</v>
      </c>
      <c r="OW107" s="137"/>
      <c r="OX107" s="137"/>
      <c r="OY107" s="408">
        <f t="shared" si="398"/>
        <v>0</v>
      </c>
      <c r="OZ107" s="137"/>
      <c r="PA107" s="137"/>
      <c r="PB107" s="408">
        <f t="shared" si="389"/>
        <v>0</v>
      </c>
      <c r="PC107" s="137"/>
      <c r="PD107" s="137"/>
      <c r="PE107" s="408">
        <f t="shared" si="390"/>
        <v>0</v>
      </c>
      <c r="PF107" s="137"/>
      <c r="PG107" s="137"/>
      <c r="PH107" s="408">
        <f t="shared" si="391"/>
        <v>0</v>
      </c>
      <c r="PI107" s="137"/>
      <c r="PJ107" s="137"/>
      <c r="PK107" s="408">
        <f t="shared" si="392"/>
        <v>0</v>
      </c>
      <c r="PL107" s="137"/>
      <c r="PM107" s="137"/>
      <c r="PN107" s="408">
        <f t="shared" si="393"/>
        <v>0</v>
      </c>
      <c r="PO107" s="137"/>
      <c r="PP107" s="137"/>
      <c r="PQ107" s="408">
        <f t="shared" si="394"/>
        <v>0</v>
      </c>
      <c r="PR107" s="137"/>
      <c r="PS107" s="137"/>
      <c r="PT107" s="408">
        <f t="shared" si="395"/>
        <v>0</v>
      </c>
      <c r="PU107" s="137"/>
      <c r="PV107" s="137"/>
      <c r="PW107" s="408">
        <f t="shared" si="396"/>
        <v>0</v>
      </c>
      <c r="PX107" s="137"/>
      <c r="PY107" s="137"/>
      <c r="PZ107" s="408">
        <f t="shared" si="377"/>
        <v>0</v>
      </c>
      <c r="QA107" s="137"/>
      <c r="QB107" s="137"/>
      <c r="QC107" s="408">
        <f t="shared" si="378"/>
        <v>0</v>
      </c>
      <c r="QD107" s="137"/>
      <c r="QE107" s="137"/>
      <c r="QF107" s="408">
        <f t="shared" si="379"/>
        <v>0</v>
      </c>
      <c r="QG107" s="137"/>
      <c r="QH107" s="137"/>
      <c r="QI107" s="408">
        <f t="shared" si="380"/>
        <v>0</v>
      </c>
      <c r="QJ107" s="411">
        <f t="shared" si="381"/>
        <v>0</v>
      </c>
      <c r="QK107" s="412">
        <f t="shared" si="382"/>
        <v>0</v>
      </c>
      <c r="QL107" s="402"/>
      <c r="QM107" s="411">
        <f t="shared" si="383"/>
        <v>0</v>
      </c>
      <c r="QN107" s="412">
        <f t="shared" si="384"/>
        <v>0</v>
      </c>
      <c r="QO107" s="391"/>
      <c r="QP107" s="411">
        <f t="shared" si="385"/>
        <v>80</v>
      </c>
      <c r="QQ107" s="412">
        <f t="shared" si="386"/>
        <v>2.8571428571428572</v>
      </c>
      <c r="QR107" s="391"/>
      <c r="QS107" s="411">
        <f t="shared" si="387"/>
        <v>80</v>
      </c>
      <c r="QT107" s="412">
        <f t="shared" si="388"/>
        <v>0.98765432098765427</v>
      </c>
    </row>
    <row r="108" spans="1:462" hidden="1" x14ac:dyDescent="0.25">
      <c r="A108" s="435">
        <v>23</v>
      </c>
      <c r="B108" s="425" t="s">
        <v>543</v>
      </c>
      <c r="C108" s="413" t="s">
        <v>272</v>
      </c>
      <c r="D108" s="406"/>
      <c r="E108" s="407"/>
      <c r="F108" s="407"/>
      <c r="G108" s="406"/>
      <c r="H108" s="407"/>
      <c r="I108" s="407"/>
      <c r="J108" s="406"/>
      <c r="K108" s="407"/>
      <c r="L108" s="407"/>
      <c r="M108" s="406"/>
      <c r="N108" s="407"/>
      <c r="O108" s="407"/>
      <c r="P108" s="406"/>
      <c r="Q108" s="407"/>
      <c r="R108" s="407"/>
      <c r="S108" s="406"/>
      <c r="T108" s="407"/>
      <c r="U108" s="407"/>
      <c r="V108" s="406"/>
      <c r="W108" s="407"/>
      <c r="X108" s="407"/>
      <c r="Y108" s="406"/>
      <c r="Z108" s="407"/>
      <c r="AA108" s="407"/>
      <c r="AB108" s="406"/>
      <c r="AC108" s="407"/>
      <c r="AD108" s="407"/>
      <c r="AE108" s="406"/>
      <c r="AF108" s="407"/>
      <c r="AG108" s="407"/>
      <c r="AH108" s="406"/>
      <c r="AI108" s="407"/>
      <c r="AJ108" s="407"/>
      <c r="AK108" s="406"/>
      <c r="AL108" s="407"/>
      <c r="AM108" s="407"/>
      <c r="AN108" s="406"/>
      <c r="AO108" s="407"/>
      <c r="AP108" s="407"/>
      <c r="AQ108" s="406"/>
      <c r="AR108" s="407"/>
      <c r="AS108" s="407"/>
      <c r="AT108" s="406"/>
      <c r="AU108" s="407"/>
      <c r="AV108" s="407"/>
      <c r="AW108" s="406"/>
      <c r="AX108" s="407"/>
      <c r="AY108" s="407"/>
      <c r="AZ108" s="406"/>
      <c r="BA108" s="407"/>
      <c r="BB108" s="407"/>
      <c r="BC108" s="406"/>
      <c r="BD108" s="407"/>
      <c r="BE108" s="407"/>
      <c r="BF108" s="406"/>
      <c r="BG108" s="407"/>
      <c r="BH108" s="407"/>
      <c r="BI108" s="406"/>
      <c r="BJ108" s="407"/>
      <c r="BK108" s="407"/>
      <c r="BL108" s="406"/>
      <c r="BM108" s="407"/>
      <c r="BN108" s="407"/>
      <c r="BO108" s="406"/>
      <c r="BP108" s="407"/>
      <c r="BQ108" s="407"/>
      <c r="BR108" s="406"/>
      <c r="BS108" s="407"/>
      <c r="BT108" s="407"/>
      <c r="BU108" s="406"/>
      <c r="BV108" s="407"/>
      <c r="BW108" s="407"/>
      <c r="BX108" s="406"/>
      <c r="BY108" s="137"/>
      <c r="BZ108" s="137"/>
      <c r="CA108" s="406"/>
      <c r="CB108" s="137"/>
      <c r="CC108" s="137"/>
      <c r="CD108" s="406"/>
      <c r="CE108" s="137"/>
      <c r="CF108" s="137"/>
      <c r="CG108" s="406"/>
      <c r="CH108" s="137"/>
      <c r="CI108" s="137"/>
      <c r="CJ108" s="406"/>
      <c r="CK108" s="137"/>
      <c r="CL108" s="137"/>
      <c r="CM108" s="406"/>
      <c r="CN108" s="137"/>
      <c r="CO108" s="137"/>
      <c r="CP108" s="406"/>
      <c r="CQ108" s="137"/>
      <c r="CR108" s="137"/>
      <c r="CS108" s="406"/>
      <c r="CT108" s="137"/>
      <c r="CU108" s="137"/>
      <c r="CV108" s="406"/>
      <c r="CW108" s="137"/>
      <c r="CX108" s="137"/>
      <c r="CY108" s="406"/>
      <c r="CZ108" s="137"/>
      <c r="DA108" s="137"/>
      <c r="DB108" s="406"/>
      <c r="DC108" s="137"/>
      <c r="DD108" s="137"/>
      <c r="DE108" s="406"/>
      <c r="DF108" s="407"/>
      <c r="DG108" s="407"/>
      <c r="DH108" s="406"/>
      <c r="DI108" s="407"/>
      <c r="DJ108" s="137"/>
      <c r="DK108" s="406"/>
      <c r="DL108" s="407"/>
      <c r="DM108" s="407"/>
      <c r="DN108" s="406"/>
      <c r="DO108" s="407"/>
      <c r="DP108" s="407"/>
      <c r="DQ108" s="406"/>
      <c r="DR108" s="407"/>
      <c r="DS108" s="407"/>
      <c r="DT108" s="406"/>
      <c r="DU108" s="407"/>
      <c r="DV108" s="407"/>
      <c r="DW108" s="406"/>
      <c r="DX108" s="407"/>
      <c r="DY108" s="137"/>
      <c r="DZ108" s="406"/>
      <c r="EA108" s="137"/>
      <c r="EB108" s="137"/>
      <c r="EC108" s="406"/>
      <c r="ED108" s="137"/>
      <c r="EE108" s="137"/>
      <c r="EF108" s="406"/>
      <c r="EG108" s="137"/>
      <c r="EH108" s="137"/>
      <c r="EI108" s="406"/>
      <c r="EJ108" s="137"/>
      <c r="EK108" s="137"/>
      <c r="EL108" s="406"/>
      <c r="EM108" s="137"/>
      <c r="EN108" s="137"/>
      <c r="EO108" s="406"/>
      <c r="EP108" s="137"/>
      <c r="EQ108" s="137"/>
      <c r="ER108" s="406"/>
      <c r="ES108" s="137"/>
      <c r="ET108" s="137"/>
      <c r="EU108" s="406"/>
      <c r="EV108" s="137"/>
      <c r="EW108" s="137"/>
      <c r="EX108" s="406"/>
      <c r="EY108" s="137"/>
      <c r="EZ108" s="137"/>
      <c r="FA108" s="406"/>
      <c r="FB108" s="137"/>
      <c r="FC108" s="137"/>
      <c r="FD108" s="406"/>
      <c r="FE108" s="137"/>
      <c r="FF108" s="137"/>
      <c r="FG108" s="406"/>
      <c r="FH108" s="137"/>
      <c r="FI108" s="137"/>
      <c r="FJ108" s="406"/>
      <c r="FK108" s="137"/>
      <c r="FL108" s="137"/>
      <c r="FM108" s="406"/>
      <c r="FN108" s="137"/>
      <c r="FO108" s="137"/>
      <c r="FP108" s="406"/>
      <c r="FQ108" s="137"/>
      <c r="FR108" s="137"/>
      <c r="FS108" s="406"/>
      <c r="FT108" s="137"/>
      <c r="FU108" s="137"/>
      <c r="FV108" s="406"/>
      <c r="FW108" s="137"/>
      <c r="FX108" s="137"/>
      <c r="FY108" s="406"/>
      <c r="FZ108" s="137"/>
      <c r="GA108" s="137"/>
      <c r="GB108" s="406"/>
      <c r="GC108" s="137"/>
      <c r="GD108" s="137"/>
      <c r="GE108" s="406"/>
      <c r="GF108" s="137"/>
      <c r="GG108" s="137"/>
      <c r="GH108" s="406"/>
      <c r="GI108" s="137"/>
      <c r="GJ108" s="137"/>
      <c r="GK108" s="406"/>
      <c r="GL108" s="137"/>
      <c r="GM108" s="137"/>
      <c r="GN108" s="406"/>
      <c r="GO108" s="137"/>
      <c r="GP108" s="137"/>
      <c r="GQ108" s="406"/>
      <c r="GR108" s="137"/>
      <c r="GS108" s="137"/>
      <c r="GT108" s="406"/>
      <c r="GU108" s="137"/>
      <c r="GV108" s="137"/>
      <c r="GW108" s="406"/>
      <c r="GX108" s="137"/>
      <c r="GY108" s="137"/>
      <c r="GZ108" s="406"/>
      <c r="HA108" s="137"/>
      <c r="HB108" s="137"/>
      <c r="HC108" s="406"/>
      <c r="HD108" s="137"/>
      <c r="HE108" s="137"/>
      <c r="HF108" s="406"/>
      <c r="HG108" s="137"/>
      <c r="HH108" s="137"/>
      <c r="HI108" s="406"/>
      <c r="HJ108" s="137"/>
      <c r="HK108" s="137"/>
      <c r="HL108" s="406"/>
      <c r="HM108" s="137"/>
      <c r="HN108" s="137"/>
      <c r="HO108" s="406"/>
      <c r="HP108" s="407"/>
      <c r="HQ108" s="407"/>
      <c r="HR108" s="406"/>
      <c r="HS108" s="137"/>
      <c r="HT108" s="137"/>
      <c r="HU108" s="406"/>
      <c r="HV108" s="137"/>
      <c r="HW108" s="137"/>
      <c r="HX108" s="406"/>
      <c r="HY108" s="137"/>
      <c r="HZ108" s="137"/>
      <c r="IA108" s="406"/>
      <c r="IB108" s="137"/>
      <c r="IC108" s="137"/>
      <c r="ID108" s="406"/>
      <c r="IE108" s="137"/>
      <c r="IF108" s="137"/>
      <c r="IG108" s="406"/>
      <c r="IH108" s="137"/>
      <c r="II108" s="137"/>
      <c r="IJ108" s="406"/>
      <c r="IK108" s="137"/>
      <c r="IL108" s="137"/>
      <c r="IM108" s="406"/>
      <c r="IN108" s="137"/>
      <c r="IO108" s="137"/>
      <c r="IP108" s="406"/>
      <c r="IQ108" s="137"/>
      <c r="IR108" s="137"/>
      <c r="IS108" s="406"/>
      <c r="IT108" s="137"/>
      <c r="IU108" s="137"/>
      <c r="IV108" s="137"/>
      <c r="IW108" s="137"/>
      <c r="IX108" s="137"/>
      <c r="IY108" s="406"/>
      <c r="IZ108" s="137"/>
      <c r="JA108" s="137"/>
      <c r="JB108" s="406"/>
      <c r="JC108" s="137"/>
      <c r="JD108" s="137"/>
      <c r="JE108" s="406"/>
      <c r="JF108" s="137"/>
      <c r="JG108" s="137"/>
      <c r="JH108" s="406"/>
      <c r="JI108" s="137"/>
      <c r="JJ108" s="137"/>
      <c r="JK108" s="406"/>
      <c r="JL108" s="137"/>
      <c r="JM108" s="137"/>
      <c r="JN108" s="406"/>
      <c r="JO108" s="137"/>
      <c r="JP108" s="137"/>
      <c r="JQ108" s="445"/>
      <c r="JR108" s="137"/>
      <c r="JS108" s="137"/>
      <c r="JT108" s="406"/>
      <c r="JU108" s="137"/>
      <c r="JV108" s="137"/>
      <c r="JW108" s="406"/>
      <c r="JX108" s="137"/>
      <c r="JY108" s="137"/>
      <c r="JZ108" s="406"/>
      <c r="KA108" s="137"/>
      <c r="KB108" s="137"/>
      <c r="KC108" s="406"/>
      <c r="KD108" s="137"/>
      <c r="KE108" s="137"/>
      <c r="KF108" s="406"/>
      <c r="KG108" s="137"/>
      <c r="KH108" s="137"/>
      <c r="KI108" s="406"/>
      <c r="KJ108" s="137"/>
      <c r="KK108" s="137"/>
      <c r="KL108" s="406"/>
      <c r="KM108" s="137"/>
      <c r="KN108" s="137"/>
      <c r="KO108" s="406"/>
      <c r="KP108" s="137"/>
      <c r="KQ108" s="137"/>
      <c r="KR108" s="406"/>
      <c r="KS108" s="137"/>
      <c r="KT108" s="137"/>
      <c r="KU108" s="408"/>
      <c r="KV108" s="137"/>
      <c r="KW108" s="137"/>
      <c r="KX108" s="408"/>
      <c r="KY108" s="137"/>
      <c r="KZ108" s="137"/>
      <c r="LA108" s="408"/>
      <c r="LB108" s="137"/>
      <c r="LC108" s="137"/>
      <c r="LD108" s="408"/>
      <c r="LE108" s="137"/>
      <c r="LF108" s="137"/>
      <c r="LG108" s="408"/>
      <c r="LH108" s="137"/>
      <c r="LI108" s="137"/>
      <c r="LJ108" s="408"/>
      <c r="LK108" s="137"/>
      <c r="LL108" s="137"/>
      <c r="LM108" s="408"/>
      <c r="LN108" s="137"/>
      <c r="LO108" s="137"/>
      <c r="LP108" s="408"/>
      <c r="LQ108" s="137"/>
      <c r="LR108" s="137"/>
      <c r="LS108" s="408"/>
      <c r="LT108" s="137"/>
      <c r="LU108" s="137"/>
      <c r="LV108" s="408"/>
      <c r="LW108" s="137"/>
      <c r="LX108" s="137"/>
      <c r="LY108" s="408"/>
      <c r="LZ108" s="137"/>
      <c r="MA108" s="137"/>
      <c r="MB108" s="408">
        <v>1</v>
      </c>
      <c r="MC108" s="137"/>
      <c r="MD108" s="137"/>
      <c r="ME108" s="408">
        <f t="shared" si="406"/>
        <v>1</v>
      </c>
      <c r="MF108" s="137"/>
      <c r="MG108" s="137"/>
      <c r="MH108" s="408">
        <f t="shared" si="446"/>
        <v>1</v>
      </c>
      <c r="MI108" s="137"/>
      <c r="MJ108" s="137"/>
      <c r="MK108" s="408">
        <f t="shared" si="407"/>
        <v>1</v>
      </c>
      <c r="ML108" s="137"/>
      <c r="MM108" s="137"/>
      <c r="MN108" s="408">
        <f t="shared" si="408"/>
        <v>1</v>
      </c>
      <c r="MO108" s="137"/>
      <c r="MP108" s="137"/>
      <c r="MQ108" s="408">
        <f t="shared" si="409"/>
        <v>1</v>
      </c>
      <c r="MR108" s="137"/>
      <c r="MS108" s="137"/>
      <c r="MT108" s="408">
        <f t="shared" si="410"/>
        <v>1</v>
      </c>
      <c r="MU108" s="137"/>
      <c r="MV108" s="137"/>
      <c r="MW108" s="408">
        <f t="shared" si="411"/>
        <v>1</v>
      </c>
      <c r="MX108" s="137"/>
      <c r="MY108" s="137"/>
      <c r="MZ108" s="408">
        <f t="shared" si="412"/>
        <v>1</v>
      </c>
      <c r="NA108" s="137"/>
      <c r="NB108" s="137"/>
      <c r="NC108" s="408">
        <f t="shared" si="413"/>
        <v>1</v>
      </c>
      <c r="ND108" s="137"/>
      <c r="NE108" s="137"/>
      <c r="NF108" s="408">
        <f t="shared" si="414"/>
        <v>1</v>
      </c>
      <c r="NG108" s="137"/>
      <c r="NH108" s="137"/>
      <c r="NI108" s="408">
        <f t="shared" si="415"/>
        <v>1</v>
      </c>
      <c r="NJ108" s="137"/>
      <c r="NK108" s="137"/>
      <c r="NL108" s="410">
        <f t="shared" si="447"/>
        <v>1</v>
      </c>
      <c r="NM108" s="137"/>
      <c r="NN108" s="137"/>
      <c r="NO108" s="408">
        <f t="shared" si="416"/>
        <v>1</v>
      </c>
      <c r="NP108" s="137"/>
      <c r="NQ108" s="137"/>
      <c r="NR108" s="408">
        <f t="shared" si="417"/>
        <v>1</v>
      </c>
      <c r="NS108" s="137"/>
      <c r="NT108" s="137"/>
      <c r="NU108" s="408">
        <f t="shared" si="418"/>
        <v>1</v>
      </c>
      <c r="NV108" s="137"/>
      <c r="NW108" s="137"/>
      <c r="NX108" s="408">
        <f t="shared" si="419"/>
        <v>1</v>
      </c>
      <c r="NY108" s="137"/>
      <c r="NZ108" s="137"/>
      <c r="OA108" s="408">
        <f t="shared" si="420"/>
        <v>1</v>
      </c>
      <c r="OB108" s="137"/>
      <c r="OC108" s="137"/>
      <c r="OD108" s="408">
        <f t="shared" si="421"/>
        <v>1</v>
      </c>
      <c r="OE108" s="137"/>
      <c r="OF108" s="137"/>
      <c r="OG108" s="408">
        <f t="shared" si="422"/>
        <v>1</v>
      </c>
      <c r="OH108" s="137"/>
      <c r="OI108" s="137"/>
      <c r="OJ108" s="408">
        <f t="shared" si="423"/>
        <v>1</v>
      </c>
      <c r="OK108" s="137"/>
      <c r="OL108" s="137"/>
      <c r="OM108" s="408">
        <f t="shared" si="424"/>
        <v>1</v>
      </c>
      <c r="ON108" s="137"/>
      <c r="OO108" s="137"/>
      <c r="OP108" s="408">
        <f t="shared" si="425"/>
        <v>1</v>
      </c>
      <c r="OQ108" s="137"/>
      <c r="OR108" s="137"/>
      <c r="OS108" s="408">
        <f t="shared" si="426"/>
        <v>1</v>
      </c>
      <c r="OT108" s="137"/>
      <c r="OU108" s="137"/>
      <c r="OV108" s="408">
        <f t="shared" si="397"/>
        <v>1</v>
      </c>
      <c r="OW108" s="137"/>
      <c r="OX108" s="137"/>
      <c r="OY108" s="408">
        <f t="shared" si="398"/>
        <v>1</v>
      </c>
      <c r="OZ108" s="137"/>
      <c r="PA108" s="137"/>
      <c r="PB108" s="408">
        <f t="shared" si="389"/>
        <v>1</v>
      </c>
      <c r="PC108" s="137"/>
      <c r="PD108" s="137"/>
      <c r="PE108" s="408">
        <f t="shared" si="390"/>
        <v>1</v>
      </c>
      <c r="PF108" s="137"/>
      <c r="PG108" s="137"/>
      <c r="PH108" s="408">
        <f t="shared" si="391"/>
        <v>1</v>
      </c>
      <c r="PI108" s="137"/>
      <c r="PJ108" s="137"/>
      <c r="PK108" s="408">
        <f t="shared" si="392"/>
        <v>1</v>
      </c>
      <c r="PL108" s="137"/>
      <c r="PM108" s="137"/>
      <c r="PN108" s="408">
        <f t="shared" si="393"/>
        <v>1</v>
      </c>
      <c r="PO108" s="137"/>
      <c r="PP108" s="137"/>
      <c r="PQ108" s="408">
        <f t="shared" si="394"/>
        <v>1</v>
      </c>
      <c r="PR108" s="137"/>
      <c r="PS108" s="137"/>
      <c r="PT108" s="408">
        <f t="shared" si="395"/>
        <v>1</v>
      </c>
      <c r="PU108" s="137"/>
      <c r="PV108" s="137"/>
      <c r="PW108" s="408">
        <f t="shared" si="396"/>
        <v>1</v>
      </c>
      <c r="PX108" s="137"/>
      <c r="PY108" s="137"/>
      <c r="PZ108" s="408">
        <f t="shared" si="377"/>
        <v>1</v>
      </c>
      <c r="QA108" s="137"/>
      <c r="QB108" s="137"/>
      <c r="QC108" s="408">
        <f t="shared" si="378"/>
        <v>1</v>
      </c>
      <c r="QD108" s="137"/>
      <c r="QE108" s="137"/>
      <c r="QF108" s="408">
        <f t="shared" si="379"/>
        <v>1</v>
      </c>
      <c r="QG108" s="137"/>
      <c r="QH108" s="137"/>
      <c r="QI108" s="408">
        <f t="shared" si="380"/>
        <v>1</v>
      </c>
      <c r="QJ108" s="411">
        <f t="shared" si="381"/>
        <v>0</v>
      </c>
      <c r="QK108" s="412">
        <f t="shared" si="382"/>
        <v>0</v>
      </c>
      <c r="QL108" s="402"/>
      <c r="QM108" s="411">
        <f t="shared" si="383"/>
        <v>0</v>
      </c>
      <c r="QN108" s="412">
        <f t="shared" si="384"/>
        <v>0</v>
      </c>
      <c r="QO108" s="391"/>
      <c r="QP108" s="411">
        <f t="shared" si="385"/>
        <v>0</v>
      </c>
      <c r="QQ108" s="412">
        <f t="shared" si="386"/>
        <v>0</v>
      </c>
      <c r="QR108" s="391"/>
      <c r="QS108" s="411">
        <f t="shared" si="387"/>
        <v>0</v>
      </c>
      <c r="QT108" s="412">
        <f t="shared" si="388"/>
        <v>0</v>
      </c>
    </row>
    <row r="109" spans="1:462" hidden="1" x14ac:dyDescent="0.25">
      <c r="A109" s="435">
        <v>24</v>
      </c>
      <c r="B109" s="425" t="s">
        <v>544</v>
      </c>
      <c r="C109" s="413" t="s">
        <v>108</v>
      </c>
      <c r="OS109" s="408">
        <f t="shared" si="426"/>
        <v>0</v>
      </c>
      <c r="OT109" s="137">
        <v>1</v>
      </c>
      <c r="OU109" s="137">
        <v>1</v>
      </c>
      <c r="OV109" s="408">
        <f>OS109+OT109-OU109</f>
        <v>0</v>
      </c>
      <c r="OW109" s="137"/>
      <c r="OX109" s="137"/>
      <c r="OY109" s="408">
        <f>+OV109+OW109-OX109</f>
        <v>0</v>
      </c>
      <c r="OZ109" s="137"/>
      <c r="PA109" s="137"/>
      <c r="PB109" s="408">
        <f t="shared" si="389"/>
        <v>0</v>
      </c>
      <c r="PC109" s="137"/>
      <c r="PD109" s="137"/>
      <c r="PE109" s="408">
        <f t="shared" si="390"/>
        <v>0</v>
      </c>
      <c r="PF109" s="137"/>
      <c r="PG109" s="137"/>
      <c r="PH109" s="408">
        <f t="shared" si="391"/>
        <v>0</v>
      </c>
      <c r="PI109" s="137"/>
      <c r="PJ109" s="137"/>
      <c r="PK109" s="408">
        <f t="shared" si="392"/>
        <v>0</v>
      </c>
      <c r="PL109" s="137"/>
      <c r="PM109" s="137"/>
      <c r="PN109" s="408">
        <f t="shared" si="393"/>
        <v>0</v>
      </c>
      <c r="PO109" s="137"/>
      <c r="PP109" s="137"/>
      <c r="PQ109" s="408">
        <f t="shared" si="394"/>
        <v>0</v>
      </c>
      <c r="PR109" s="137"/>
      <c r="PS109" s="137"/>
      <c r="PT109" s="408">
        <f t="shared" si="395"/>
        <v>0</v>
      </c>
      <c r="PU109" s="137"/>
      <c r="PV109" s="137"/>
      <c r="PW109" s="408">
        <f t="shared" si="396"/>
        <v>0</v>
      </c>
      <c r="PX109" s="137"/>
      <c r="PY109" s="137"/>
      <c r="PZ109" s="408">
        <f t="shared" si="377"/>
        <v>0</v>
      </c>
      <c r="QA109" s="137"/>
      <c r="QB109" s="137"/>
      <c r="QC109" s="408">
        <f t="shared" si="378"/>
        <v>0</v>
      </c>
      <c r="QD109" s="137"/>
      <c r="QE109" s="137"/>
      <c r="QF109" s="408">
        <f t="shared" si="379"/>
        <v>0</v>
      </c>
      <c r="QG109" s="137"/>
      <c r="QH109" s="137"/>
      <c r="QI109" s="408">
        <f t="shared" si="380"/>
        <v>0</v>
      </c>
      <c r="QJ109" s="411">
        <f t="shared" si="381"/>
        <v>0</v>
      </c>
      <c r="QK109" s="412">
        <f t="shared" si="382"/>
        <v>0</v>
      </c>
      <c r="QL109" s="402"/>
      <c r="QM109" s="411">
        <f t="shared" si="383"/>
        <v>0</v>
      </c>
      <c r="QN109" s="412">
        <f t="shared" si="384"/>
        <v>0</v>
      </c>
      <c r="QO109" s="391"/>
      <c r="QP109" s="411">
        <f t="shared" si="385"/>
        <v>0</v>
      </c>
      <c r="QQ109" s="412">
        <f t="shared" si="386"/>
        <v>0</v>
      </c>
      <c r="QR109" s="391"/>
      <c r="QS109" s="411">
        <f t="shared" si="387"/>
        <v>0</v>
      </c>
      <c r="QT109" s="412">
        <f t="shared" si="388"/>
        <v>0</v>
      </c>
    </row>
  </sheetData>
  <autoFilter ref="B3:B109"/>
  <mergeCells count="161">
    <mergeCell ref="QJ1:QK1"/>
    <mergeCell ref="QM1:QN1"/>
    <mergeCell ref="QP1:QQ1"/>
    <mergeCell ref="QS1:QT1"/>
    <mergeCell ref="QJ2:QJ4"/>
    <mergeCell ref="QK2:QK4"/>
    <mergeCell ref="QM2:QM4"/>
    <mergeCell ref="QN2:QN4"/>
    <mergeCell ref="QP2:QP4"/>
    <mergeCell ref="QQ2:QQ4"/>
    <mergeCell ref="QS2:QS4"/>
    <mergeCell ref="QT2:QT4"/>
    <mergeCell ref="B3:D3"/>
    <mergeCell ref="E3:G3"/>
    <mergeCell ref="H3:J3"/>
    <mergeCell ref="N3:P3"/>
    <mergeCell ref="Q3:S3"/>
    <mergeCell ref="T3:V3"/>
    <mergeCell ref="W3:Y3"/>
    <mergeCell ref="Z3:AB3"/>
    <mergeCell ref="AU3:AW3"/>
    <mergeCell ref="AX3:AZ3"/>
    <mergeCell ref="BA3:BC3"/>
    <mergeCell ref="BD3:BF3"/>
    <mergeCell ref="BG3:BI3"/>
    <mergeCell ref="BJ3:BL3"/>
    <mergeCell ref="AC3:AE3"/>
    <mergeCell ref="AF3:AH3"/>
    <mergeCell ref="AI3:AK3"/>
    <mergeCell ref="AL3:AN3"/>
    <mergeCell ref="AO3:AQ3"/>
    <mergeCell ref="AR3:AT3"/>
    <mergeCell ref="CE3:CG3"/>
    <mergeCell ref="CH3:CJ3"/>
    <mergeCell ref="CK3:CM3"/>
    <mergeCell ref="CN3:CP3"/>
    <mergeCell ref="CQ3:CS3"/>
    <mergeCell ref="CT3:CV3"/>
    <mergeCell ref="BM3:BO3"/>
    <mergeCell ref="BP3:BR3"/>
    <mergeCell ref="BS3:BU3"/>
    <mergeCell ref="BV3:BX3"/>
    <mergeCell ref="BY3:CA3"/>
    <mergeCell ref="CB3:CD3"/>
    <mergeCell ref="DO3:DQ3"/>
    <mergeCell ref="DR3:DT3"/>
    <mergeCell ref="DU3:DW3"/>
    <mergeCell ref="DX3:DZ3"/>
    <mergeCell ref="EA3:EC3"/>
    <mergeCell ref="ED3:EF3"/>
    <mergeCell ref="CW3:CY3"/>
    <mergeCell ref="CZ3:DB3"/>
    <mergeCell ref="DC3:DE3"/>
    <mergeCell ref="DF3:DH3"/>
    <mergeCell ref="DI3:DK3"/>
    <mergeCell ref="DL3:DN3"/>
    <mergeCell ref="EY3:FA3"/>
    <mergeCell ref="FB3:FD3"/>
    <mergeCell ref="FE3:FG3"/>
    <mergeCell ref="FH3:FJ3"/>
    <mergeCell ref="FK3:FM3"/>
    <mergeCell ref="FN3:FP3"/>
    <mergeCell ref="EG3:EI3"/>
    <mergeCell ref="EJ3:EL3"/>
    <mergeCell ref="EM3:EO3"/>
    <mergeCell ref="EP3:ER3"/>
    <mergeCell ref="ES3:EU3"/>
    <mergeCell ref="EV3:EX3"/>
    <mergeCell ref="GI3:GK3"/>
    <mergeCell ref="GL3:GN3"/>
    <mergeCell ref="GO3:GQ3"/>
    <mergeCell ref="GR3:GT3"/>
    <mergeCell ref="GU3:GW3"/>
    <mergeCell ref="GX3:GZ3"/>
    <mergeCell ref="FQ3:FS3"/>
    <mergeCell ref="FT3:FV3"/>
    <mergeCell ref="FW3:FY3"/>
    <mergeCell ref="FZ3:GB3"/>
    <mergeCell ref="GC3:GE3"/>
    <mergeCell ref="GF3:GH3"/>
    <mergeCell ref="HS3:HU3"/>
    <mergeCell ref="HV3:HX3"/>
    <mergeCell ref="HY3:IA3"/>
    <mergeCell ref="IB3:ID3"/>
    <mergeCell ref="IE3:IG3"/>
    <mergeCell ref="IH3:IJ3"/>
    <mergeCell ref="HA3:HC3"/>
    <mergeCell ref="HD3:HF3"/>
    <mergeCell ref="HG3:HI3"/>
    <mergeCell ref="HJ3:HL3"/>
    <mergeCell ref="HM3:HO3"/>
    <mergeCell ref="HP3:HR3"/>
    <mergeCell ref="JC3:JE3"/>
    <mergeCell ref="JF3:JH3"/>
    <mergeCell ref="JI3:JK3"/>
    <mergeCell ref="JL3:JN3"/>
    <mergeCell ref="JO3:JQ3"/>
    <mergeCell ref="JR3:JT3"/>
    <mergeCell ref="IK3:IM3"/>
    <mergeCell ref="IN3:IP3"/>
    <mergeCell ref="IQ3:IS3"/>
    <mergeCell ref="IT3:IV3"/>
    <mergeCell ref="IW3:IY3"/>
    <mergeCell ref="IZ3:JB3"/>
    <mergeCell ref="KM3:KO3"/>
    <mergeCell ref="KP3:KR3"/>
    <mergeCell ref="KS3:KU3"/>
    <mergeCell ref="KV3:KX3"/>
    <mergeCell ref="KY3:LA3"/>
    <mergeCell ref="LB3:LD3"/>
    <mergeCell ref="JU3:JW3"/>
    <mergeCell ref="JX3:JZ3"/>
    <mergeCell ref="KA3:KC3"/>
    <mergeCell ref="KD3:KF3"/>
    <mergeCell ref="KG3:KI3"/>
    <mergeCell ref="KJ3:KL3"/>
    <mergeCell ref="LW3:LY3"/>
    <mergeCell ref="LZ3:MB3"/>
    <mergeCell ref="MC3:ME3"/>
    <mergeCell ref="MF3:MH3"/>
    <mergeCell ref="MI3:MK3"/>
    <mergeCell ref="ML3:MN3"/>
    <mergeCell ref="LE3:LG3"/>
    <mergeCell ref="LH3:LJ3"/>
    <mergeCell ref="LK3:LM3"/>
    <mergeCell ref="LN3:LP3"/>
    <mergeCell ref="LQ3:LS3"/>
    <mergeCell ref="LT3:LV3"/>
    <mergeCell ref="NG3:NI3"/>
    <mergeCell ref="NJ3:NL3"/>
    <mergeCell ref="NM3:NO3"/>
    <mergeCell ref="NP3:NR3"/>
    <mergeCell ref="NS3:NU3"/>
    <mergeCell ref="NV3:NX3"/>
    <mergeCell ref="MO3:MQ3"/>
    <mergeCell ref="MR3:MT3"/>
    <mergeCell ref="MU3:MW3"/>
    <mergeCell ref="MX3:MZ3"/>
    <mergeCell ref="NA3:NC3"/>
    <mergeCell ref="ND3:NF3"/>
    <mergeCell ref="OQ3:OS3"/>
    <mergeCell ref="OT3:OV3"/>
    <mergeCell ref="OW3:OY3"/>
    <mergeCell ref="OZ3:PB3"/>
    <mergeCell ref="PC3:PE3"/>
    <mergeCell ref="PF3:PH3"/>
    <mergeCell ref="NY3:OA3"/>
    <mergeCell ref="OB3:OD3"/>
    <mergeCell ref="OE3:OG3"/>
    <mergeCell ref="OH3:OJ3"/>
    <mergeCell ref="OK3:OM3"/>
    <mergeCell ref="ON3:OP3"/>
    <mergeCell ref="QA3:QC3"/>
    <mergeCell ref="QD3:QF3"/>
    <mergeCell ref="QG3:QI3"/>
    <mergeCell ref="PI3:PK3"/>
    <mergeCell ref="PL3:PN3"/>
    <mergeCell ref="PO3:PQ3"/>
    <mergeCell ref="PR3:PT3"/>
    <mergeCell ref="PU3:PW3"/>
    <mergeCell ref="PX3:PZ3"/>
  </mergeCells>
  <pageMargins left="0.7" right="0.7" top="0.75" bottom="0.75" header="0.3" footer="0.3"/>
  <pageSetup scale="55" orientation="landscape" horizontalDpi="0" verticalDpi="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  <pageSetUpPr fitToPage="1"/>
  </sheetPr>
  <dimension ref="A1:TZY75"/>
  <sheetViews>
    <sheetView zoomScale="85" zoomScaleNormal="85" workbookViewId="0">
      <pane xSplit="3" topLeftCell="NY1" activePane="topRight" state="frozen"/>
      <selection pane="topRight" activeCell="A19" sqref="A19:XFD19"/>
    </sheetView>
  </sheetViews>
  <sheetFormatPr defaultColWidth="13.140625" defaultRowHeight="23.25" x14ac:dyDescent="0.35"/>
  <cols>
    <col min="1" max="1" width="10.140625" style="143" customWidth="1"/>
    <col min="2" max="2" width="48" style="143" customWidth="1"/>
    <col min="3" max="3" width="18.28515625" style="383" bestFit="1" customWidth="1"/>
    <col min="4" max="4" width="50" style="143" hidden="1" customWidth="1"/>
    <col min="5" max="5" width="21.28515625" style="143" hidden="1" customWidth="1"/>
    <col min="6" max="6" width="10.28515625" style="143" hidden="1" customWidth="1"/>
    <col min="7" max="7" width="13.7109375" style="143" hidden="1" customWidth="1"/>
    <col min="8" max="8" width="49.7109375" style="143" hidden="1" customWidth="1"/>
    <col min="9" max="9" width="10.28515625" style="143" hidden="1" customWidth="1"/>
    <col min="10" max="10" width="13.7109375" style="143" hidden="1" customWidth="1"/>
    <col min="11" max="11" width="49.7109375" style="143" hidden="1" customWidth="1"/>
    <col min="12" max="12" width="10.28515625" style="143" hidden="1" customWidth="1"/>
    <col min="13" max="13" width="13.7109375" style="143" hidden="1" customWidth="1"/>
    <col min="14" max="14" width="49.7109375" style="143" hidden="1" customWidth="1"/>
    <col min="15" max="15" width="21.28515625" style="143" hidden="1" customWidth="1"/>
    <col min="16" max="16" width="9" style="143" hidden="1" customWidth="1"/>
    <col min="17" max="17" width="13.7109375" style="143" hidden="1" customWidth="1"/>
    <col min="18" max="18" width="49.7109375" style="143" hidden="1" customWidth="1"/>
    <col min="19" max="20" width="10.28515625" style="143" hidden="1" customWidth="1"/>
    <col min="21" max="21" width="43.140625" style="143" hidden="1" customWidth="1"/>
    <col min="22" max="22" width="6.140625" style="143" hidden="1" customWidth="1"/>
    <col min="23" max="23" width="10.28515625" style="143" hidden="1" customWidth="1"/>
    <col min="24" max="24" width="43.140625" style="143" hidden="1" customWidth="1"/>
    <col min="25" max="26" width="10.28515625" style="143" hidden="1" customWidth="1"/>
    <col min="27" max="27" width="19.28515625" style="143" hidden="1" customWidth="1"/>
    <col min="28" max="29" width="11.140625" style="143" hidden="1" customWidth="1"/>
    <col min="30" max="30" width="19.28515625" style="143" hidden="1" customWidth="1"/>
    <col min="31" max="32" width="10.28515625" style="143" hidden="1" customWidth="1"/>
    <col min="33" max="33" width="19.28515625" style="143" hidden="1" customWidth="1"/>
    <col min="34" max="34" width="7.5703125" style="143" hidden="1" customWidth="1"/>
    <col min="35" max="35" width="11.7109375" style="143" hidden="1" customWidth="1"/>
    <col min="36" max="36" width="19.28515625" style="143" hidden="1" customWidth="1"/>
    <col min="37" max="37" width="7" style="143" hidden="1" customWidth="1"/>
    <col min="38" max="38" width="11.7109375" style="143" hidden="1" customWidth="1"/>
    <col min="39" max="39" width="19.28515625" style="143" hidden="1" customWidth="1"/>
    <col min="40" max="40" width="10.28515625" style="143" hidden="1" customWidth="1"/>
    <col min="41" max="41" width="11.7109375" style="143" hidden="1" customWidth="1"/>
    <col min="42" max="42" width="19.28515625" style="143" hidden="1" customWidth="1"/>
    <col min="43" max="44" width="10.28515625" style="143" hidden="1" customWidth="1"/>
    <col min="45" max="45" width="19.28515625" style="143" hidden="1" customWidth="1"/>
    <col min="46" max="47" width="10.28515625" style="143" hidden="1" customWidth="1"/>
    <col min="48" max="48" width="19.28515625" style="143" hidden="1" customWidth="1"/>
    <col min="49" max="49" width="6.140625" style="143" hidden="1" customWidth="1"/>
    <col min="50" max="50" width="10.28515625" style="143" hidden="1" customWidth="1"/>
    <col min="51" max="51" width="19.28515625" style="143" hidden="1" customWidth="1"/>
    <col min="52" max="53" width="10.28515625" style="143" hidden="1" customWidth="1"/>
    <col min="54" max="54" width="19.28515625" style="143" hidden="1" customWidth="1"/>
    <col min="55" max="55" width="6.140625" style="143" hidden="1" customWidth="1"/>
    <col min="56" max="56" width="10.28515625" style="143" hidden="1" customWidth="1"/>
    <col min="57" max="57" width="19.28515625" style="143" hidden="1" customWidth="1"/>
    <col min="58" max="58" width="7" style="143" hidden="1" customWidth="1"/>
    <col min="59" max="59" width="11.7109375" style="143" hidden="1" customWidth="1"/>
    <col min="60" max="60" width="19.28515625" style="143" hidden="1" customWidth="1"/>
    <col min="61" max="61" width="10.28515625" style="143" hidden="1" customWidth="1"/>
    <col min="62" max="62" width="11.7109375" style="143" hidden="1" customWidth="1"/>
    <col min="63" max="63" width="19.28515625" style="143" hidden="1" customWidth="1"/>
    <col min="64" max="64" width="10.28515625" style="143" hidden="1" customWidth="1"/>
    <col min="65" max="65" width="11.7109375" style="143" hidden="1" customWidth="1"/>
    <col min="66" max="66" width="19.28515625" style="143" hidden="1" customWidth="1"/>
    <col min="67" max="67" width="10.28515625" style="143" hidden="1" customWidth="1"/>
    <col min="68" max="68" width="11.7109375" style="143" hidden="1" customWidth="1"/>
    <col min="69" max="69" width="19.28515625" style="143" hidden="1" customWidth="1"/>
    <col min="70" max="70" width="7" style="143" hidden="1" customWidth="1"/>
    <col min="71" max="71" width="11.7109375" style="143" hidden="1" customWidth="1"/>
    <col min="72" max="72" width="19.28515625" style="143" hidden="1" customWidth="1"/>
    <col min="73" max="73" width="10.28515625" style="143" hidden="1" customWidth="1"/>
    <col min="74" max="74" width="11.7109375" style="143" hidden="1" customWidth="1"/>
    <col min="75" max="75" width="19.28515625" style="143" hidden="1" customWidth="1"/>
    <col min="76" max="76" width="10.28515625" style="143" hidden="1" customWidth="1"/>
    <col min="77" max="77" width="11.7109375" style="143" hidden="1" customWidth="1"/>
    <col min="78" max="78" width="19.28515625" style="143" hidden="1" customWidth="1"/>
    <col min="79" max="79" width="7" style="143" hidden="1" customWidth="1"/>
    <col min="80" max="80" width="11.7109375" style="143" hidden="1" customWidth="1"/>
    <col min="81" max="81" width="19.28515625" style="143" hidden="1" customWidth="1"/>
    <col min="82" max="82" width="10.28515625" style="143" hidden="1" customWidth="1"/>
    <col min="83" max="83" width="11.7109375" style="143" hidden="1" customWidth="1"/>
    <col min="84" max="84" width="19.28515625" style="143" hidden="1" customWidth="1"/>
    <col min="85" max="85" width="7" style="143" hidden="1" customWidth="1"/>
    <col min="86" max="86" width="11.7109375" style="143" hidden="1" customWidth="1"/>
    <col min="87" max="87" width="19.28515625" style="143" hidden="1" customWidth="1"/>
    <col min="88" max="88" width="13" style="143" hidden="1" customWidth="1"/>
    <col min="89" max="89" width="11.7109375" style="143" hidden="1" customWidth="1"/>
    <col min="90" max="90" width="19.28515625" style="143" hidden="1" customWidth="1"/>
    <col min="91" max="91" width="6.140625" style="143" hidden="1" customWidth="1"/>
    <col min="92" max="92" width="9.5703125" style="143" hidden="1" customWidth="1"/>
    <col min="93" max="93" width="19.28515625" style="143" hidden="1" customWidth="1"/>
    <col min="94" max="94" width="6.140625" style="143" hidden="1" customWidth="1"/>
    <col min="95" max="95" width="10.28515625" style="143" hidden="1" customWidth="1"/>
    <col min="96" max="96" width="19.28515625" style="143" hidden="1" customWidth="1"/>
    <col min="97" max="97" width="6.140625" style="143" hidden="1" customWidth="1"/>
    <col min="98" max="98" width="10.28515625" style="143" hidden="1" customWidth="1"/>
    <col min="99" max="99" width="19.28515625" style="143" hidden="1" customWidth="1"/>
    <col min="100" max="101" width="10.28515625" style="143" hidden="1" customWidth="1"/>
    <col min="102" max="102" width="19.28515625" style="143" hidden="1" customWidth="1"/>
    <col min="103" max="103" width="6.140625" style="143" hidden="1" customWidth="1"/>
    <col min="104" max="104" width="12.7109375" style="143" hidden="1" customWidth="1"/>
    <col min="105" max="105" width="19.28515625" style="143" hidden="1" customWidth="1"/>
    <col min="106" max="107" width="10.28515625" style="143" hidden="1" customWidth="1"/>
    <col min="108" max="108" width="19.28515625" style="143" hidden="1" customWidth="1"/>
    <col min="109" max="109" width="6.140625" style="143" hidden="1" customWidth="1"/>
    <col min="110" max="110" width="10.28515625" style="143" hidden="1" customWidth="1"/>
    <col min="111" max="111" width="19.28515625" style="143" hidden="1" customWidth="1"/>
    <col min="112" max="113" width="10.28515625" style="143" hidden="1" customWidth="1"/>
    <col min="114" max="114" width="19.28515625" style="143" hidden="1" customWidth="1"/>
    <col min="115" max="115" width="6.140625" style="143" hidden="1" customWidth="1"/>
    <col min="116" max="116" width="10.28515625" style="143" hidden="1" customWidth="1"/>
    <col min="117" max="117" width="19.28515625" style="143" hidden="1" customWidth="1"/>
    <col min="118" max="119" width="10.28515625" style="143" hidden="1" customWidth="1"/>
    <col min="120" max="120" width="19.28515625" style="143" hidden="1" customWidth="1"/>
    <col min="121" max="122" width="10.28515625" style="143" hidden="1" customWidth="1"/>
    <col min="123" max="123" width="19.28515625" style="143" hidden="1" customWidth="1"/>
    <col min="124" max="124" width="6.140625" style="143" hidden="1" customWidth="1"/>
    <col min="125" max="125" width="10.140625" style="143" hidden="1" customWidth="1"/>
    <col min="126" max="126" width="19.28515625" style="143" hidden="1" customWidth="1"/>
    <col min="127" max="128" width="10.28515625" style="143" hidden="1" customWidth="1"/>
    <col min="129" max="129" width="19.28515625" style="143" hidden="1" customWidth="1"/>
    <col min="130" max="130" width="6.140625" style="143" hidden="1" customWidth="1"/>
    <col min="131" max="131" width="10.28515625" style="143" hidden="1" customWidth="1"/>
    <col min="132" max="132" width="19.28515625" style="143" hidden="1" customWidth="1"/>
    <col min="133" max="134" width="10.28515625" style="143" hidden="1" customWidth="1"/>
    <col min="135" max="135" width="19.28515625" style="143" hidden="1" customWidth="1"/>
    <col min="136" max="136" width="7.5703125" style="143" hidden="1" customWidth="1"/>
    <col min="137" max="137" width="10.140625" style="143" hidden="1" customWidth="1"/>
    <col min="138" max="138" width="19.28515625" style="143" hidden="1" customWidth="1"/>
    <col min="139" max="139" width="7.5703125" style="143" hidden="1" customWidth="1"/>
    <col min="140" max="140" width="10.28515625" style="143" hidden="1" customWidth="1"/>
    <col min="141" max="141" width="19.28515625" style="143" hidden="1" customWidth="1"/>
    <col min="142" max="142" width="7.5703125" style="143" hidden="1" customWidth="1"/>
    <col min="143" max="143" width="10.140625" style="143" hidden="1" customWidth="1"/>
    <col min="144" max="144" width="19.28515625" style="143" hidden="1" customWidth="1"/>
    <col min="145" max="145" width="6.140625" style="143" hidden="1" customWidth="1"/>
    <col min="146" max="146" width="10.28515625" style="143" hidden="1" customWidth="1"/>
    <col min="147" max="147" width="19.28515625" style="143" hidden="1" customWidth="1"/>
    <col min="148" max="149" width="10.28515625" style="143" hidden="1" customWidth="1"/>
    <col min="150" max="150" width="19.28515625" style="143" hidden="1" customWidth="1"/>
    <col min="151" max="151" width="6.140625" style="143" hidden="1" customWidth="1"/>
    <col min="152" max="152" width="10.28515625" style="143" hidden="1" customWidth="1"/>
    <col min="153" max="153" width="19.28515625" style="143" hidden="1" customWidth="1"/>
    <col min="154" max="154" width="6.140625" style="143" hidden="1" customWidth="1"/>
    <col min="155" max="155" width="10.28515625" style="143" hidden="1" customWidth="1"/>
    <col min="156" max="156" width="19.28515625" style="143" hidden="1" customWidth="1"/>
    <col min="157" max="158" width="10.28515625" style="143" hidden="1" customWidth="1"/>
    <col min="159" max="159" width="19.28515625" style="143" hidden="1" customWidth="1"/>
    <col min="160" max="160" width="13" style="143" hidden="1" customWidth="1"/>
    <col min="161" max="161" width="10.28515625" style="143" hidden="1" customWidth="1"/>
    <col min="162" max="162" width="19.28515625" style="143" hidden="1" customWidth="1"/>
    <col min="163" max="164" width="10.28515625" style="143" hidden="1" customWidth="1"/>
    <col min="165" max="165" width="19.28515625" style="143" hidden="1" customWidth="1"/>
    <col min="166" max="166" width="6.140625" style="143" hidden="1" customWidth="1"/>
    <col min="167" max="167" width="10.28515625" style="143" hidden="1" customWidth="1"/>
    <col min="168" max="168" width="19.28515625" style="143" hidden="1" customWidth="1"/>
    <col min="169" max="170" width="10.28515625" style="143" hidden="1" customWidth="1"/>
    <col min="171" max="171" width="19.28515625" style="143" hidden="1" customWidth="1"/>
    <col min="172" max="173" width="10.28515625" style="143" hidden="1" customWidth="1"/>
    <col min="174" max="174" width="19.28515625" style="143" hidden="1" customWidth="1"/>
    <col min="175" max="175" width="7.5703125" style="143" hidden="1" customWidth="1"/>
    <col min="176" max="176" width="10.28515625" style="143" hidden="1" customWidth="1"/>
    <col min="177" max="177" width="19.28515625" style="143" hidden="1" customWidth="1"/>
    <col min="178" max="178" width="7.5703125" style="143" hidden="1" customWidth="1"/>
    <col min="179" max="179" width="10.140625" style="143" hidden="1" customWidth="1"/>
    <col min="180" max="180" width="19.28515625" style="143" hidden="1" customWidth="1"/>
    <col min="181" max="181" width="6.140625" style="143" hidden="1" customWidth="1"/>
    <col min="182" max="182" width="10.28515625" style="143" hidden="1" customWidth="1"/>
    <col min="183" max="183" width="19.28515625" style="143" hidden="1" customWidth="1"/>
    <col min="184" max="185" width="10.28515625" style="143" hidden="1" customWidth="1"/>
    <col min="186" max="186" width="19.28515625" style="143" hidden="1" customWidth="1"/>
    <col min="187" max="188" width="10.28515625" style="143" hidden="1" customWidth="1"/>
    <col min="189" max="189" width="19.28515625" style="143" hidden="1" customWidth="1"/>
    <col min="190" max="190" width="6.140625" style="143" hidden="1" customWidth="1"/>
    <col min="191" max="191" width="10.28515625" style="143" hidden="1" customWidth="1"/>
    <col min="192" max="192" width="19.28515625" style="143" hidden="1" customWidth="1"/>
    <col min="193" max="194" width="10.28515625" style="143" hidden="1" customWidth="1"/>
    <col min="195" max="195" width="19.28515625" style="143" hidden="1" customWidth="1"/>
    <col min="196" max="196" width="6.140625" style="143" hidden="1" customWidth="1"/>
    <col min="197" max="197" width="10.28515625" style="143" hidden="1" customWidth="1"/>
    <col min="198" max="198" width="19.28515625" style="143" hidden="1" customWidth="1"/>
    <col min="199" max="200" width="10.28515625" style="143" hidden="1" customWidth="1"/>
    <col min="201" max="201" width="19.28515625" style="143" hidden="1" customWidth="1"/>
    <col min="202" max="203" width="10.28515625" style="143" hidden="1" customWidth="1"/>
    <col min="204" max="204" width="19.28515625" style="143" hidden="1" customWidth="1"/>
    <col min="205" max="205" width="6.140625" style="143" hidden="1" customWidth="1"/>
    <col min="206" max="206" width="10.28515625" style="143" hidden="1" customWidth="1"/>
    <col min="207" max="207" width="19.28515625" style="143" hidden="1" customWidth="1"/>
    <col min="208" max="208" width="6.140625" style="143" hidden="1" customWidth="1"/>
    <col min="209" max="209" width="10.140625" style="143" hidden="1" customWidth="1"/>
    <col min="210" max="210" width="19.28515625" style="143" hidden="1" customWidth="1"/>
    <col min="211" max="212" width="10.28515625" style="143" hidden="1" customWidth="1"/>
    <col min="213" max="213" width="19.28515625" style="143" hidden="1" customWidth="1"/>
    <col min="214" max="214" width="6.140625" style="143" hidden="1" customWidth="1"/>
    <col min="215" max="215" width="10.28515625" style="143" hidden="1" customWidth="1"/>
    <col min="216" max="216" width="19.28515625" style="143" hidden="1" customWidth="1"/>
    <col min="217" max="217" width="7.5703125" style="143" hidden="1" customWidth="1"/>
    <col min="218" max="218" width="10.28515625" style="143" hidden="1" customWidth="1"/>
    <col min="219" max="219" width="19.28515625" style="143" hidden="1" customWidth="1"/>
    <col min="220" max="220" width="6.140625" style="143" hidden="1" customWidth="1"/>
    <col min="221" max="221" width="10.28515625" style="143" hidden="1" customWidth="1"/>
    <col min="222" max="222" width="19.28515625" style="143" hidden="1" customWidth="1"/>
    <col min="223" max="224" width="10.28515625" style="143" hidden="1" customWidth="1"/>
    <col min="225" max="225" width="19.28515625" style="143" hidden="1" customWidth="1"/>
    <col min="226" max="226" width="6.140625" style="143" hidden="1" customWidth="1"/>
    <col min="227" max="227" width="10.28515625" style="143" hidden="1" customWidth="1"/>
    <col min="228" max="228" width="19.28515625" style="143" hidden="1" customWidth="1"/>
    <col min="229" max="229" width="6.140625" style="143" hidden="1" customWidth="1"/>
    <col min="230" max="230" width="10.28515625" style="143" hidden="1" customWidth="1"/>
    <col min="231" max="231" width="19.28515625" style="143" hidden="1" customWidth="1"/>
    <col min="232" max="233" width="10.28515625" style="143" hidden="1" customWidth="1"/>
    <col min="234" max="234" width="19.28515625" style="143" hidden="1" customWidth="1"/>
    <col min="235" max="235" width="13" style="143" hidden="1" customWidth="1"/>
    <col min="236" max="236" width="10.28515625" style="143" hidden="1" customWidth="1"/>
    <col min="237" max="237" width="19.28515625" style="143" hidden="1" customWidth="1"/>
    <col min="238" max="239" width="10.28515625" style="143" hidden="1" customWidth="1"/>
    <col min="240" max="240" width="14.28515625" style="143" hidden="1" customWidth="1"/>
    <col min="241" max="241" width="7.5703125" style="143" hidden="1" customWidth="1"/>
    <col min="242" max="242" width="10.28515625" style="143" hidden="1" customWidth="1"/>
    <col min="243" max="243" width="14.28515625" style="143" hidden="1" customWidth="1"/>
    <col min="244" max="245" width="10.28515625" style="143" hidden="1" customWidth="1"/>
    <col min="246" max="246" width="14.28515625" style="143" hidden="1" customWidth="1"/>
    <col min="247" max="248" width="10.28515625" style="143" hidden="1" customWidth="1"/>
    <col min="249" max="249" width="14.28515625" style="143" hidden="1" customWidth="1"/>
    <col min="250" max="251" width="10.28515625" style="143" hidden="1" customWidth="1"/>
    <col min="252" max="252" width="17.28515625" style="143" hidden="1" customWidth="1"/>
    <col min="253" max="254" width="10.28515625" style="143" hidden="1" customWidth="1"/>
    <col min="255" max="255" width="17.28515625" style="143" hidden="1" customWidth="1"/>
    <col min="256" max="256" width="4.7109375" style="143" hidden="1" customWidth="1"/>
    <col min="257" max="257" width="10.28515625" style="143" hidden="1" customWidth="1"/>
    <col min="258" max="259" width="14.28515625" style="143" hidden="1" customWidth="1"/>
    <col min="260" max="260" width="11.140625" style="143" hidden="1" customWidth="1"/>
    <col min="261" max="261" width="14.28515625" style="143" hidden="1" customWidth="1"/>
    <col min="262" max="262" width="4.7109375" style="143" hidden="1" customWidth="1"/>
    <col min="263" max="263" width="11.140625" style="143" hidden="1" customWidth="1"/>
    <col min="264" max="264" width="14.28515625" style="143" hidden="1" customWidth="1"/>
    <col min="265" max="266" width="11.140625" style="143" hidden="1" customWidth="1"/>
    <col min="267" max="267" width="14.28515625" style="143" hidden="1" customWidth="1"/>
    <col min="268" max="268" width="4.7109375" style="143" hidden="1" customWidth="1"/>
    <col min="269" max="269" width="11.140625" style="143" hidden="1" customWidth="1"/>
    <col min="270" max="270" width="21.7109375" style="143" hidden="1" customWidth="1"/>
    <col min="271" max="271" width="13.140625" style="143" hidden="1" customWidth="1"/>
    <col min="272" max="272" width="13.42578125" style="143" hidden="1" customWidth="1"/>
    <col min="273" max="273" width="17.28515625" style="143" hidden="1" customWidth="1"/>
    <col min="274" max="275" width="13.42578125" style="143" hidden="1" customWidth="1"/>
    <col min="276" max="276" width="19.140625" style="143" hidden="1" customWidth="1"/>
    <col min="277" max="278" width="10.28515625" style="143" hidden="1" customWidth="1"/>
    <col min="279" max="279" width="19.28515625" style="143" hidden="1" customWidth="1"/>
    <col min="280" max="281" width="13.140625" style="143" hidden="1" customWidth="1"/>
    <col min="282" max="282" width="19.85546875" style="143" hidden="1" customWidth="1"/>
    <col min="283" max="284" width="13.140625" style="143" hidden="1" customWidth="1"/>
    <col min="285" max="285" width="18.5703125" style="143" hidden="1" customWidth="1"/>
    <col min="286" max="287" width="13.140625" style="143" hidden="1" customWidth="1"/>
    <col min="288" max="288" width="20.140625" style="143" hidden="1" customWidth="1"/>
    <col min="289" max="290" width="13.140625" style="143" hidden="1" customWidth="1"/>
    <col min="291" max="291" width="18.5703125" style="143" hidden="1" customWidth="1"/>
    <col min="292" max="293" width="13.140625" style="143" hidden="1" customWidth="1"/>
    <col min="294" max="294" width="21.140625" style="143" hidden="1" customWidth="1"/>
    <col min="295" max="295" width="16.140625" style="143" hidden="1" customWidth="1"/>
    <col min="296" max="296" width="15.7109375" style="143" hidden="1" customWidth="1"/>
    <col min="297" max="297" width="19.42578125" style="143" hidden="1" customWidth="1"/>
    <col min="298" max="299" width="13.140625" style="143" hidden="1" customWidth="1"/>
    <col min="300" max="300" width="25.85546875" style="143" hidden="1" customWidth="1"/>
    <col min="301" max="301" width="10.5703125" style="143" hidden="1" customWidth="1"/>
    <col min="302" max="302" width="8.7109375" style="143" hidden="1" customWidth="1"/>
    <col min="303" max="303" width="13.7109375" style="143" hidden="1" customWidth="1"/>
    <col min="304" max="305" width="8.7109375" style="143" hidden="1" customWidth="1"/>
    <col min="306" max="306" width="13.7109375" style="143" hidden="1" customWidth="1"/>
    <col min="307" max="307" width="6.42578125" style="143" hidden="1" customWidth="1"/>
    <col min="308" max="308" width="8.7109375" style="143" hidden="1" customWidth="1"/>
    <col min="309" max="309" width="18.42578125" style="143" hidden="1" customWidth="1"/>
    <col min="310" max="310" width="11.28515625" style="143" hidden="1" customWidth="1"/>
    <col min="311" max="311" width="10.28515625" style="143" hidden="1" customWidth="1"/>
    <col min="312" max="312" width="16.7109375" style="143" hidden="1" customWidth="1"/>
    <col min="313" max="313" width="4.85546875" style="143" hidden="1" customWidth="1"/>
    <col min="314" max="314" width="7" style="143" hidden="1" customWidth="1"/>
    <col min="315" max="315" width="16.85546875" style="143" hidden="1" customWidth="1"/>
    <col min="316" max="316" width="4.85546875" style="143" hidden="1" customWidth="1"/>
    <col min="317" max="317" width="8.7109375" style="143" hidden="1" customWidth="1"/>
    <col min="318" max="318" width="17.140625" style="143" hidden="1" customWidth="1"/>
    <col min="319" max="319" width="13.140625" style="143" hidden="1" customWidth="1"/>
    <col min="320" max="323" width="13.42578125" style="143" hidden="1" customWidth="1"/>
    <col min="324" max="324" width="17" style="143" hidden="1" customWidth="1"/>
    <col min="325" max="325" width="13.140625" style="143" hidden="1" customWidth="1"/>
    <col min="326" max="326" width="14.7109375" style="143" hidden="1" customWidth="1"/>
    <col min="327" max="327" width="22" style="143" hidden="1" customWidth="1"/>
    <col min="328" max="329" width="13.140625" style="143" hidden="1" customWidth="1"/>
    <col min="330" max="330" width="19.85546875" style="143" hidden="1" customWidth="1"/>
    <col min="331" max="331" width="19" style="143" hidden="1" customWidth="1"/>
    <col min="332" max="333" width="21.42578125" style="143" hidden="1" customWidth="1"/>
    <col min="334" max="334" width="13.85546875" style="143" hidden="1" customWidth="1"/>
    <col min="335" max="335" width="19.42578125" style="143" hidden="1" customWidth="1"/>
    <col min="336" max="336" width="22.7109375" style="143" hidden="1" customWidth="1"/>
    <col min="337" max="337" width="18.28515625" style="143" hidden="1" customWidth="1"/>
    <col min="338" max="338" width="17.42578125" style="143" hidden="1" customWidth="1"/>
    <col min="339" max="339" width="20" style="143" hidden="1" customWidth="1"/>
    <col min="340" max="340" width="17" style="143" hidden="1" customWidth="1"/>
    <col min="341" max="341" width="15.85546875" style="143" hidden="1" customWidth="1"/>
    <col min="342" max="342" width="22.28515625" style="143" hidden="1" customWidth="1"/>
    <col min="343" max="344" width="13.140625" style="143" hidden="1" customWidth="1"/>
    <col min="345" max="345" width="22.85546875" style="143" hidden="1" customWidth="1"/>
    <col min="346" max="346" width="19.85546875" style="143" hidden="1" customWidth="1"/>
    <col min="347" max="347" width="17.85546875" style="143" hidden="1" customWidth="1"/>
    <col min="348" max="348" width="21.5703125" style="143" hidden="1" customWidth="1"/>
    <col min="349" max="349" width="16.42578125" style="143" hidden="1" customWidth="1"/>
    <col min="350" max="350" width="18.42578125" style="143" hidden="1" customWidth="1"/>
    <col min="351" max="351" width="22.85546875" style="143" hidden="1" customWidth="1"/>
    <col min="352" max="353" width="13.140625" style="143" hidden="1" customWidth="1"/>
    <col min="354" max="354" width="20.5703125" style="143" hidden="1" customWidth="1"/>
    <col min="355" max="356" width="13.140625" style="143" hidden="1" customWidth="1"/>
    <col min="357" max="357" width="21" style="143" hidden="1" customWidth="1"/>
    <col min="358" max="358" width="18.85546875" style="143" hidden="1" customWidth="1"/>
    <col min="359" max="359" width="8.7109375" style="143" hidden="1" customWidth="1"/>
    <col min="360" max="360" width="17.28515625" style="143" hidden="1" customWidth="1"/>
    <col min="361" max="361" width="5.85546875" style="143" hidden="1" customWidth="1"/>
    <col min="362" max="362" width="8.7109375" style="143" hidden="1" customWidth="1"/>
    <col min="363" max="363" width="28.140625" style="143" hidden="1" customWidth="1"/>
    <col min="364" max="365" width="13.140625" style="143" hidden="1" customWidth="1"/>
    <col min="366" max="366" width="22.140625" style="143" hidden="1" customWidth="1"/>
    <col min="367" max="367" width="13.140625" style="143" hidden="1" customWidth="1"/>
    <col min="368" max="368" width="3.28515625" style="143" hidden="1" customWidth="1"/>
    <col min="369" max="369" width="25.140625" style="143" hidden="1" customWidth="1"/>
    <col min="370" max="370" width="8.7109375" style="143" hidden="1" customWidth="1"/>
    <col min="371" max="371" width="12.5703125" style="143" hidden="1" customWidth="1"/>
    <col min="372" max="372" width="40.42578125" style="143" hidden="1" customWidth="1"/>
    <col min="373" max="374" width="8.85546875" style="143" hidden="1" customWidth="1"/>
    <col min="375" max="375" width="17.28515625" style="143" hidden="1" customWidth="1"/>
    <col min="376" max="376" width="8.85546875" style="143" hidden="1" customWidth="1"/>
    <col min="377" max="377" width="21.85546875" style="143" hidden="1" customWidth="1"/>
    <col min="378" max="378" width="8.85546875" style="143" hidden="1" customWidth="1"/>
    <col min="379" max="379" width="17.28515625" style="143" hidden="1" customWidth="1"/>
    <col min="380" max="381" width="13.140625" style="143" hidden="1" customWidth="1"/>
    <col min="382" max="382" width="15.85546875" style="143" hidden="1" customWidth="1"/>
    <col min="383" max="383" width="17.5703125" style="143" hidden="1" customWidth="1"/>
    <col min="384" max="384" width="13.140625" style="143" hidden="1" customWidth="1"/>
    <col min="385" max="385" width="18.85546875" style="143" hidden="1" customWidth="1"/>
    <col min="386" max="387" width="13.140625" style="143" hidden="1" customWidth="1"/>
    <col min="388" max="388" width="24.5703125" style="143" hidden="1" customWidth="1"/>
    <col min="389" max="389" width="20.42578125" style="143" customWidth="1"/>
    <col min="390" max="390" width="20.7109375" style="143" customWidth="1"/>
    <col min="391" max="391" width="2.28515625" style="143" customWidth="1"/>
    <col min="392" max="392" width="20.85546875" style="143" customWidth="1"/>
    <col min="393" max="393" width="20.7109375" style="143" customWidth="1"/>
    <col min="394" max="394" width="2" style="143" customWidth="1"/>
    <col min="395" max="395" width="20.28515625" style="143" customWidth="1"/>
    <col min="396" max="396" width="22.28515625" style="143" customWidth="1"/>
    <col min="397" max="397" width="2.42578125" style="143" customWidth="1"/>
    <col min="398" max="398" width="16.28515625" style="143" customWidth="1"/>
    <col min="399" max="399" width="19.85546875" style="143" customWidth="1"/>
    <col min="400" max="16384" width="13.140625" style="143"/>
  </cols>
  <sheetData>
    <row r="1" spans="1:399" ht="54" customHeight="1" x14ac:dyDescent="0.7">
      <c r="A1" s="446" t="s">
        <v>545</v>
      </c>
      <c r="B1" s="446"/>
      <c r="C1" s="447"/>
      <c r="D1" s="447"/>
      <c r="E1" s="447"/>
      <c r="F1" s="447"/>
      <c r="G1" s="447"/>
      <c r="H1" s="447"/>
      <c r="I1" s="447"/>
      <c r="J1" s="447"/>
      <c r="K1" s="447"/>
      <c r="L1" s="447"/>
      <c r="M1" s="447"/>
      <c r="N1" s="447"/>
      <c r="O1" s="447"/>
      <c r="P1" s="447"/>
      <c r="Q1" s="447"/>
      <c r="R1" s="447"/>
      <c r="S1" s="982" t="s">
        <v>546</v>
      </c>
      <c r="T1" s="983"/>
      <c r="U1" s="984"/>
      <c r="V1" s="991" t="s">
        <v>547</v>
      </c>
      <c r="W1" s="992"/>
      <c r="X1" s="993"/>
      <c r="Y1" s="1000" t="s">
        <v>223</v>
      </c>
      <c r="Z1" s="1001"/>
      <c r="AA1" s="1002"/>
      <c r="AB1" s="1006">
        <v>42407</v>
      </c>
      <c r="AC1" s="1007"/>
      <c r="AD1" s="1008"/>
      <c r="AE1" s="1006">
        <v>42436</v>
      </c>
      <c r="AF1" s="1007"/>
      <c r="AG1" s="1008"/>
      <c r="AH1" s="1006">
        <v>42467</v>
      </c>
      <c r="AI1" s="1007"/>
      <c r="AJ1" s="1008"/>
      <c r="AK1" s="964">
        <v>42497</v>
      </c>
      <c r="AL1" s="965"/>
      <c r="AM1" s="966"/>
      <c r="AN1" s="949">
        <v>42528</v>
      </c>
      <c r="AO1" s="950"/>
      <c r="AP1" s="951"/>
      <c r="AQ1" s="973">
        <v>42558</v>
      </c>
      <c r="AR1" s="974"/>
      <c r="AS1" s="975"/>
      <c r="AT1" s="973">
        <v>42620</v>
      </c>
      <c r="AU1" s="974"/>
      <c r="AV1" s="975"/>
      <c r="AW1" s="973">
        <v>42650</v>
      </c>
      <c r="AX1" s="974"/>
      <c r="AY1" s="975"/>
      <c r="AZ1" s="973">
        <v>42681</v>
      </c>
      <c r="BA1" s="974"/>
      <c r="BB1" s="975"/>
      <c r="BC1" s="973">
        <v>42711</v>
      </c>
      <c r="BD1" s="974"/>
      <c r="BE1" s="975"/>
      <c r="BF1" s="958" t="s">
        <v>21</v>
      </c>
      <c r="BG1" s="959"/>
      <c r="BH1" s="960"/>
      <c r="BI1" s="955" t="s">
        <v>22</v>
      </c>
      <c r="BJ1" s="956"/>
      <c r="BK1" s="957"/>
      <c r="BL1" s="955" t="s">
        <v>24</v>
      </c>
      <c r="BM1" s="956"/>
      <c r="BN1" s="957"/>
      <c r="BO1" s="955" t="s">
        <v>25</v>
      </c>
      <c r="BP1" s="956"/>
      <c r="BQ1" s="957"/>
      <c r="BR1" s="955" t="s">
        <v>26</v>
      </c>
      <c r="BS1" s="956"/>
      <c r="BT1" s="957"/>
      <c r="BU1" s="955" t="s">
        <v>27</v>
      </c>
      <c r="BV1" s="956"/>
      <c r="BW1" s="957"/>
      <c r="BX1" s="955" t="s">
        <v>28</v>
      </c>
      <c r="BY1" s="956"/>
      <c r="BZ1" s="957"/>
      <c r="CA1" s="955" t="s">
        <v>29</v>
      </c>
      <c r="CB1" s="956"/>
      <c r="CC1" s="957"/>
      <c r="CD1" s="955" t="s">
        <v>30</v>
      </c>
      <c r="CE1" s="956"/>
      <c r="CF1" s="957"/>
      <c r="CG1" s="955" t="s">
        <v>31</v>
      </c>
      <c r="CH1" s="956"/>
      <c r="CI1" s="957"/>
      <c r="CJ1" s="955" t="s">
        <v>32</v>
      </c>
      <c r="CK1" s="956"/>
      <c r="CL1" s="957"/>
      <c r="CM1" s="955" t="s">
        <v>33</v>
      </c>
      <c r="CN1" s="956"/>
      <c r="CO1" s="957"/>
      <c r="CP1" s="955" t="s">
        <v>34</v>
      </c>
      <c r="CQ1" s="956"/>
      <c r="CR1" s="957"/>
      <c r="CS1" s="946" t="s">
        <v>35</v>
      </c>
      <c r="CT1" s="947"/>
      <c r="CU1" s="948"/>
      <c r="CV1" s="946" t="s">
        <v>36</v>
      </c>
      <c r="CW1" s="947"/>
      <c r="CX1" s="948"/>
      <c r="CY1" s="946">
        <v>42377</v>
      </c>
      <c r="CZ1" s="947"/>
      <c r="DA1" s="948"/>
      <c r="DB1" s="946">
        <v>42437</v>
      </c>
      <c r="DC1" s="947"/>
      <c r="DD1" s="948"/>
      <c r="DE1" s="946">
        <v>42468</v>
      </c>
      <c r="DF1" s="947"/>
      <c r="DG1" s="948"/>
      <c r="DH1" s="946">
        <v>42498</v>
      </c>
      <c r="DI1" s="947"/>
      <c r="DJ1" s="948"/>
      <c r="DK1" s="946">
        <v>42559</v>
      </c>
      <c r="DL1" s="947"/>
      <c r="DM1" s="948"/>
      <c r="DN1" s="946">
        <v>42590</v>
      </c>
      <c r="DO1" s="947"/>
      <c r="DP1" s="948"/>
      <c r="DQ1" s="946">
        <v>42621</v>
      </c>
      <c r="DR1" s="947"/>
      <c r="DS1" s="948"/>
      <c r="DT1" s="946">
        <v>42651</v>
      </c>
      <c r="DU1" s="947"/>
      <c r="DV1" s="948"/>
      <c r="DW1" s="946">
        <v>42682</v>
      </c>
      <c r="DX1" s="947"/>
      <c r="DY1" s="948"/>
      <c r="DZ1" s="928">
        <v>42712</v>
      </c>
      <c r="EA1" s="929"/>
      <c r="EB1" s="930"/>
      <c r="EC1" s="928" t="s">
        <v>38</v>
      </c>
      <c r="ED1" s="929"/>
      <c r="EE1" s="930"/>
      <c r="EF1" s="928" t="s">
        <v>39</v>
      </c>
      <c r="EG1" s="929"/>
      <c r="EH1" s="930"/>
      <c r="EI1" s="928" t="s">
        <v>40</v>
      </c>
      <c r="EJ1" s="929"/>
      <c r="EK1" s="930"/>
      <c r="EL1" s="946" t="s">
        <v>41</v>
      </c>
      <c r="EM1" s="947"/>
      <c r="EN1" s="948"/>
      <c r="EO1" s="946" t="s">
        <v>42</v>
      </c>
      <c r="EP1" s="947"/>
      <c r="EQ1" s="948"/>
      <c r="ER1" s="946" t="s">
        <v>43</v>
      </c>
      <c r="ES1" s="947"/>
      <c r="ET1" s="948"/>
      <c r="EU1" s="946" t="s">
        <v>45</v>
      </c>
      <c r="EV1" s="947"/>
      <c r="EW1" s="948"/>
      <c r="EX1" s="946" t="s">
        <v>46</v>
      </c>
      <c r="EY1" s="947"/>
      <c r="EZ1" s="948"/>
      <c r="FA1" s="946" t="s">
        <v>47</v>
      </c>
      <c r="FB1" s="947"/>
      <c r="FC1" s="948"/>
      <c r="FD1" s="946" t="s">
        <v>48</v>
      </c>
      <c r="FE1" s="947"/>
      <c r="FF1" s="948"/>
      <c r="FG1" s="946" t="s">
        <v>49</v>
      </c>
      <c r="FH1" s="947"/>
      <c r="FI1" s="948"/>
      <c r="FJ1" s="946" t="s">
        <v>50</v>
      </c>
      <c r="FK1" s="947"/>
      <c r="FL1" s="948"/>
      <c r="FM1" s="946" t="s">
        <v>51</v>
      </c>
      <c r="FN1" s="947"/>
      <c r="FO1" s="948"/>
      <c r="FP1" s="946">
        <v>42378</v>
      </c>
      <c r="FQ1" s="947"/>
      <c r="FR1" s="948"/>
      <c r="FS1" s="946">
        <v>42409</v>
      </c>
      <c r="FT1" s="947"/>
      <c r="FU1" s="948"/>
      <c r="FV1" s="946">
        <v>42438</v>
      </c>
      <c r="FW1" s="947"/>
      <c r="FX1" s="948"/>
      <c r="FY1" s="946">
        <v>42499</v>
      </c>
      <c r="FZ1" s="947"/>
      <c r="GA1" s="948"/>
      <c r="GB1" s="946">
        <v>42530</v>
      </c>
      <c r="GC1" s="947"/>
      <c r="GD1" s="948"/>
      <c r="GE1" s="946">
        <v>42560</v>
      </c>
      <c r="GF1" s="947"/>
      <c r="GG1" s="948"/>
      <c r="GH1" s="946">
        <v>42591</v>
      </c>
      <c r="GI1" s="947"/>
      <c r="GJ1" s="948"/>
      <c r="GK1" s="946">
        <v>42622</v>
      </c>
      <c r="GL1" s="947"/>
      <c r="GM1" s="948"/>
      <c r="GN1" s="946">
        <v>42652</v>
      </c>
      <c r="GO1" s="947"/>
      <c r="GP1" s="948"/>
      <c r="GQ1" s="946">
        <v>42713</v>
      </c>
      <c r="GR1" s="947"/>
      <c r="GS1" s="948"/>
      <c r="GT1" s="946" t="s">
        <v>52</v>
      </c>
      <c r="GU1" s="947"/>
      <c r="GV1" s="948"/>
      <c r="GW1" s="946" t="s">
        <v>53</v>
      </c>
      <c r="GX1" s="947"/>
      <c r="GY1" s="948"/>
      <c r="GZ1" s="946" t="s">
        <v>54</v>
      </c>
      <c r="HA1" s="947"/>
      <c r="HB1" s="948"/>
      <c r="HC1" s="946" t="s">
        <v>55</v>
      </c>
      <c r="HD1" s="947"/>
      <c r="HE1" s="948"/>
      <c r="HF1" s="946" t="s">
        <v>56</v>
      </c>
      <c r="HG1" s="947"/>
      <c r="HH1" s="948"/>
      <c r="HI1" s="946" t="s">
        <v>58</v>
      </c>
      <c r="HJ1" s="947"/>
      <c r="HK1" s="948"/>
      <c r="HL1" s="946" t="s">
        <v>59</v>
      </c>
      <c r="HM1" s="947"/>
      <c r="HN1" s="948"/>
      <c r="HO1" s="946" t="s">
        <v>60</v>
      </c>
      <c r="HP1" s="947"/>
      <c r="HQ1" s="948"/>
      <c r="HR1" s="928" t="s">
        <v>61</v>
      </c>
      <c r="HS1" s="929"/>
      <c r="HT1" s="930"/>
      <c r="HU1" s="928" t="s">
        <v>62</v>
      </c>
      <c r="HV1" s="929"/>
      <c r="HW1" s="930"/>
      <c r="HX1" s="928" t="s">
        <v>63</v>
      </c>
      <c r="HY1" s="929"/>
      <c r="HZ1" s="930"/>
      <c r="IA1" s="928" t="s">
        <v>64</v>
      </c>
      <c r="IB1" s="929"/>
      <c r="IC1" s="930"/>
      <c r="ID1" s="928" t="s">
        <v>65</v>
      </c>
      <c r="IE1" s="929"/>
      <c r="IF1" s="930"/>
      <c r="IG1" s="928" t="s">
        <v>66</v>
      </c>
      <c r="IH1" s="929"/>
      <c r="II1" s="930"/>
      <c r="IJ1" s="928" t="s">
        <v>67</v>
      </c>
      <c r="IK1" s="929"/>
      <c r="IL1" s="930"/>
      <c r="IM1" s="928" t="s">
        <v>68</v>
      </c>
      <c r="IN1" s="929"/>
      <c r="IO1" s="930"/>
      <c r="IP1" s="928">
        <v>42379</v>
      </c>
      <c r="IQ1" s="929"/>
      <c r="IR1" s="930"/>
      <c r="IS1" s="928">
        <v>42439</v>
      </c>
      <c r="IT1" s="929"/>
      <c r="IU1" s="930"/>
      <c r="IV1" s="928">
        <v>42470</v>
      </c>
      <c r="IW1" s="929"/>
      <c r="IX1" s="930"/>
      <c r="IY1" s="928">
        <v>42500</v>
      </c>
      <c r="IZ1" s="929"/>
      <c r="JA1" s="930"/>
      <c r="JB1" s="928">
        <v>42531</v>
      </c>
      <c r="JC1" s="929"/>
      <c r="JD1" s="930"/>
      <c r="JE1" s="928">
        <v>42561</v>
      </c>
      <c r="JF1" s="929"/>
      <c r="JG1" s="930"/>
      <c r="JH1" s="937">
        <v>42592</v>
      </c>
      <c r="JI1" s="938"/>
      <c r="JJ1" s="939"/>
      <c r="JK1" s="937">
        <v>42653</v>
      </c>
      <c r="JL1" s="938"/>
      <c r="JM1" s="939"/>
      <c r="JN1" s="937">
        <v>42684</v>
      </c>
      <c r="JO1" s="938"/>
      <c r="JP1" s="939"/>
      <c r="JQ1" s="937">
        <v>42714</v>
      </c>
      <c r="JR1" s="938"/>
      <c r="JS1" s="939"/>
      <c r="JT1" s="937" t="s">
        <v>69</v>
      </c>
      <c r="JU1" s="938"/>
      <c r="JV1" s="939"/>
      <c r="JW1" s="937" t="s">
        <v>70</v>
      </c>
      <c r="JX1" s="938"/>
      <c r="JY1" s="939"/>
      <c r="JZ1" s="937" t="s">
        <v>71</v>
      </c>
      <c r="KA1" s="938"/>
      <c r="KB1" s="939"/>
      <c r="KC1" s="937" t="s">
        <v>72</v>
      </c>
      <c r="KD1" s="938"/>
      <c r="KE1" s="939"/>
      <c r="KF1" s="937" t="s">
        <v>73</v>
      </c>
      <c r="KG1" s="938"/>
      <c r="KH1" s="939"/>
      <c r="KI1" s="937" t="s">
        <v>74</v>
      </c>
      <c r="KJ1" s="938"/>
      <c r="KK1" s="939"/>
      <c r="KL1" s="937" t="s">
        <v>75</v>
      </c>
      <c r="KM1" s="938"/>
      <c r="KN1" s="939"/>
      <c r="KO1" s="928" t="s">
        <v>76</v>
      </c>
      <c r="KP1" s="929"/>
      <c r="KQ1" s="930"/>
      <c r="KR1" s="928" t="s">
        <v>77</v>
      </c>
      <c r="KS1" s="929"/>
      <c r="KT1" s="930"/>
      <c r="KU1" s="928">
        <v>42667</v>
      </c>
      <c r="KV1" s="929"/>
      <c r="KW1" s="930"/>
      <c r="KX1" s="928" t="s">
        <v>80</v>
      </c>
      <c r="KY1" s="929"/>
      <c r="KZ1" s="930"/>
      <c r="LA1" s="928">
        <v>42675</v>
      </c>
      <c r="LB1" s="929"/>
      <c r="LC1" s="930"/>
      <c r="LD1" s="928">
        <v>42676</v>
      </c>
      <c r="LE1" s="929"/>
      <c r="LF1" s="930"/>
      <c r="LG1" s="928">
        <v>42679</v>
      </c>
      <c r="LH1" s="929"/>
      <c r="LI1" s="930"/>
      <c r="LJ1" s="928">
        <v>42682</v>
      </c>
      <c r="LK1" s="929"/>
      <c r="LL1" s="930"/>
      <c r="LM1" s="928">
        <v>42683</v>
      </c>
      <c r="LN1" s="929"/>
      <c r="LO1" s="930"/>
      <c r="LP1" s="928">
        <v>42684</v>
      </c>
      <c r="LQ1" s="929"/>
      <c r="LR1" s="930"/>
      <c r="LS1" s="928">
        <v>42685</v>
      </c>
      <c r="LT1" s="929"/>
      <c r="LU1" s="930"/>
      <c r="LV1" s="928">
        <v>42687</v>
      </c>
      <c r="LW1" s="929"/>
      <c r="LX1" s="930"/>
      <c r="LY1" s="928">
        <v>42689</v>
      </c>
      <c r="LZ1" s="929"/>
      <c r="MA1" s="930"/>
      <c r="MB1" s="928">
        <v>42690</v>
      </c>
      <c r="MC1" s="929"/>
      <c r="MD1" s="930"/>
      <c r="ME1" s="928">
        <v>42691</v>
      </c>
      <c r="MF1" s="929"/>
      <c r="MG1" s="930"/>
      <c r="MH1" s="928">
        <v>42692</v>
      </c>
      <c r="MI1" s="929"/>
      <c r="MJ1" s="930"/>
      <c r="MK1" s="928">
        <v>42693</v>
      </c>
      <c r="ML1" s="929"/>
      <c r="MM1" s="930"/>
      <c r="MN1" s="928">
        <v>42694</v>
      </c>
      <c r="MO1" s="929"/>
      <c r="MP1" s="930"/>
      <c r="MQ1" s="928">
        <v>42696</v>
      </c>
      <c r="MR1" s="929"/>
      <c r="MS1" s="930"/>
      <c r="MT1" s="928">
        <v>42697</v>
      </c>
      <c r="MU1" s="929"/>
      <c r="MV1" s="930"/>
      <c r="MW1" s="928">
        <v>42698</v>
      </c>
      <c r="MX1" s="929"/>
      <c r="MY1" s="930"/>
      <c r="MZ1" s="928">
        <v>42699</v>
      </c>
      <c r="NA1" s="929"/>
      <c r="NB1" s="930"/>
      <c r="NC1" s="928">
        <v>42700</v>
      </c>
      <c r="ND1" s="929"/>
      <c r="NE1" s="930"/>
      <c r="NF1" s="928">
        <v>42701</v>
      </c>
      <c r="NG1" s="929"/>
      <c r="NH1" s="930"/>
      <c r="NI1" s="928">
        <v>42703</v>
      </c>
      <c r="NJ1" s="929"/>
      <c r="NK1" s="930"/>
      <c r="NL1" s="928">
        <v>42704</v>
      </c>
      <c r="NM1" s="929"/>
      <c r="NN1" s="929"/>
      <c r="NO1" s="930"/>
      <c r="NP1" s="928">
        <v>42705</v>
      </c>
      <c r="NQ1" s="929"/>
      <c r="NR1" s="930"/>
      <c r="NS1" s="928">
        <v>42706</v>
      </c>
      <c r="NT1" s="929"/>
      <c r="NU1" s="930"/>
      <c r="NV1" s="928">
        <v>42707</v>
      </c>
      <c r="NW1" s="929"/>
      <c r="NX1" s="930"/>
      <c r="NY1" s="800" t="s">
        <v>0</v>
      </c>
      <c r="NZ1" s="801"/>
      <c r="OA1" s="3"/>
      <c r="OB1" s="800" t="s">
        <v>1</v>
      </c>
      <c r="OC1" s="801"/>
      <c r="OD1" s="4"/>
      <c r="OE1" s="800" t="s">
        <v>548</v>
      </c>
      <c r="OF1" s="801"/>
      <c r="OG1" s="4"/>
      <c r="OH1" s="800" t="s">
        <v>549</v>
      </c>
      <c r="OI1" s="801"/>
    </row>
    <row r="2" spans="1:399" ht="33.75" hidden="1" customHeight="1" x14ac:dyDescent="0.5">
      <c r="A2" s="447"/>
      <c r="B2" s="447"/>
      <c r="C2" s="447"/>
      <c r="D2" s="447"/>
      <c r="E2" s="447"/>
      <c r="F2" s="447"/>
      <c r="G2" s="447"/>
      <c r="H2" s="447"/>
      <c r="I2" s="447"/>
      <c r="J2" s="447"/>
      <c r="K2" s="447"/>
      <c r="L2" s="447"/>
      <c r="M2" s="447"/>
      <c r="N2" s="447"/>
      <c r="O2" s="447"/>
      <c r="P2" s="447"/>
      <c r="Q2" s="447"/>
      <c r="R2" s="447"/>
      <c r="S2" s="985"/>
      <c r="T2" s="986"/>
      <c r="U2" s="987"/>
      <c r="V2" s="994"/>
      <c r="W2" s="995"/>
      <c r="X2" s="996"/>
      <c r="Y2" s="1000"/>
      <c r="Z2" s="1001"/>
      <c r="AA2" s="1002"/>
      <c r="AB2" s="1009"/>
      <c r="AC2" s="1010"/>
      <c r="AD2" s="1011"/>
      <c r="AE2" s="1009"/>
      <c r="AF2" s="1010"/>
      <c r="AG2" s="1011"/>
      <c r="AH2" s="1009"/>
      <c r="AI2" s="1010"/>
      <c r="AJ2" s="1011"/>
      <c r="AK2" s="967"/>
      <c r="AL2" s="968"/>
      <c r="AM2" s="969"/>
      <c r="AN2" s="949"/>
      <c r="AO2" s="950"/>
      <c r="AP2" s="951"/>
      <c r="AQ2" s="976"/>
      <c r="AR2" s="977"/>
      <c r="AS2" s="978"/>
      <c r="AT2" s="976"/>
      <c r="AU2" s="977"/>
      <c r="AV2" s="978"/>
      <c r="AW2" s="976"/>
      <c r="AX2" s="977"/>
      <c r="AY2" s="978"/>
      <c r="AZ2" s="976"/>
      <c r="BA2" s="977"/>
      <c r="BB2" s="978"/>
      <c r="BC2" s="976"/>
      <c r="BD2" s="977"/>
      <c r="BE2" s="978"/>
      <c r="BF2" s="958"/>
      <c r="BG2" s="959"/>
      <c r="BH2" s="960"/>
      <c r="BI2" s="958"/>
      <c r="BJ2" s="959"/>
      <c r="BK2" s="960"/>
      <c r="BL2" s="958"/>
      <c r="BM2" s="959"/>
      <c r="BN2" s="960"/>
      <c r="BO2" s="958"/>
      <c r="BP2" s="959"/>
      <c r="BQ2" s="960"/>
      <c r="BR2" s="958"/>
      <c r="BS2" s="959"/>
      <c r="BT2" s="960"/>
      <c r="BU2" s="958"/>
      <c r="BV2" s="959"/>
      <c r="BW2" s="960"/>
      <c r="BX2" s="958"/>
      <c r="BY2" s="959"/>
      <c r="BZ2" s="960"/>
      <c r="CA2" s="958"/>
      <c r="CB2" s="959"/>
      <c r="CC2" s="960"/>
      <c r="CD2" s="958"/>
      <c r="CE2" s="959"/>
      <c r="CF2" s="960"/>
      <c r="CG2" s="958"/>
      <c r="CH2" s="959"/>
      <c r="CI2" s="960"/>
      <c r="CJ2" s="958"/>
      <c r="CK2" s="959"/>
      <c r="CL2" s="960"/>
      <c r="CM2" s="958"/>
      <c r="CN2" s="959"/>
      <c r="CO2" s="960"/>
      <c r="CP2" s="958"/>
      <c r="CQ2" s="959"/>
      <c r="CR2" s="960"/>
      <c r="CS2" s="949"/>
      <c r="CT2" s="950"/>
      <c r="CU2" s="951"/>
      <c r="CV2" s="949"/>
      <c r="CW2" s="950"/>
      <c r="CX2" s="951"/>
      <c r="CY2" s="949"/>
      <c r="CZ2" s="950"/>
      <c r="DA2" s="951"/>
      <c r="DB2" s="949"/>
      <c r="DC2" s="950"/>
      <c r="DD2" s="951"/>
      <c r="DE2" s="949"/>
      <c r="DF2" s="950"/>
      <c r="DG2" s="951"/>
      <c r="DH2" s="949"/>
      <c r="DI2" s="950"/>
      <c r="DJ2" s="951"/>
      <c r="DK2" s="949"/>
      <c r="DL2" s="950"/>
      <c r="DM2" s="951"/>
      <c r="DN2" s="949"/>
      <c r="DO2" s="950"/>
      <c r="DP2" s="951"/>
      <c r="DQ2" s="949"/>
      <c r="DR2" s="950"/>
      <c r="DS2" s="951"/>
      <c r="DT2" s="949"/>
      <c r="DU2" s="950"/>
      <c r="DV2" s="951"/>
      <c r="DW2" s="949"/>
      <c r="DX2" s="950"/>
      <c r="DY2" s="951"/>
      <c r="DZ2" s="931"/>
      <c r="EA2" s="932"/>
      <c r="EB2" s="933"/>
      <c r="EC2" s="931"/>
      <c r="ED2" s="932"/>
      <c r="EE2" s="933"/>
      <c r="EF2" s="931"/>
      <c r="EG2" s="932"/>
      <c r="EH2" s="933"/>
      <c r="EI2" s="931"/>
      <c r="EJ2" s="932"/>
      <c r="EK2" s="933"/>
      <c r="EL2" s="949"/>
      <c r="EM2" s="950"/>
      <c r="EN2" s="951"/>
      <c r="EO2" s="949"/>
      <c r="EP2" s="950"/>
      <c r="EQ2" s="951"/>
      <c r="ER2" s="949"/>
      <c r="ES2" s="950"/>
      <c r="ET2" s="951"/>
      <c r="EU2" s="949"/>
      <c r="EV2" s="950"/>
      <c r="EW2" s="951"/>
      <c r="EX2" s="949"/>
      <c r="EY2" s="950"/>
      <c r="EZ2" s="951"/>
      <c r="FA2" s="949"/>
      <c r="FB2" s="950"/>
      <c r="FC2" s="951"/>
      <c r="FD2" s="949"/>
      <c r="FE2" s="950"/>
      <c r="FF2" s="951"/>
      <c r="FG2" s="949"/>
      <c r="FH2" s="950"/>
      <c r="FI2" s="951"/>
      <c r="FJ2" s="949"/>
      <c r="FK2" s="950"/>
      <c r="FL2" s="951"/>
      <c r="FM2" s="949"/>
      <c r="FN2" s="950"/>
      <c r="FO2" s="951"/>
      <c r="FP2" s="949"/>
      <c r="FQ2" s="950"/>
      <c r="FR2" s="951"/>
      <c r="FS2" s="949"/>
      <c r="FT2" s="950"/>
      <c r="FU2" s="951"/>
      <c r="FV2" s="949"/>
      <c r="FW2" s="950"/>
      <c r="FX2" s="951"/>
      <c r="FY2" s="949"/>
      <c r="FZ2" s="950"/>
      <c r="GA2" s="951"/>
      <c r="GB2" s="949"/>
      <c r="GC2" s="950"/>
      <c r="GD2" s="951"/>
      <c r="GE2" s="949"/>
      <c r="GF2" s="950"/>
      <c r="GG2" s="951"/>
      <c r="GH2" s="949"/>
      <c r="GI2" s="950"/>
      <c r="GJ2" s="951"/>
      <c r="GK2" s="949"/>
      <c r="GL2" s="950"/>
      <c r="GM2" s="951"/>
      <c r="GN2" s="949"/>
      <c r="GO2" s="950"/>
      <c r="GP2" s="951"/>
      <c r="GQ2" s="949"/>
      <c r="GR2" s="950"/>
      <c r="GS2" s="951"/>
      <c r="GT2" s="949"/>
      <c r="GU2" s="950"/>
      <c r="GV2" s="951"/>
      <c r="GW2" s="949"/>
      <c r="GX2" s="950"/>
      <c r="GY2" s="951"/>
      <c r="GZ2" s="949"/>
      <c r="HA2" s="950"/>
      <c r="HB2" s="951"/>
      <c r="HC2" s="949"/>
      <c r="HD2" s="950"/>
      <c r="HE2" s="951"/>
      <c r="HF2" s="949"/>
      <c r="HG2" s="950"/>
      <c r="HH2" s="951"/>
      <c r="HI2" s="949"/>
      <c r="HJ2" s="950"/>
      <c r="HK2" s="951"/>
      <c r="HL2" s="949"/>
      <c r="HM2" s="950"/>
      <c r="HN2" s="951"/>
      <c r="HO2" s="949"/>
      <c r="HP2" s="950"/>
      <c r="HQ2" s="951"/>
      <c r="HR2" s="931"/>
      <c r="HS2" s="932"/>
      <c r="HT2" s="933"/>
      <c r="HU2" s="931"/>
      <c r="HV2" s="932"/>
      <c r="HW2" s="933"/>
      <c r="HX2" s="931"/>
      <c r="HY2" s="932"/>
      <c r="HZ2" s="933"/>
      <c r="IA2" s="931"/>
      <c r="IB2" s="932"/>
      <c r="IC2" s="933"/>
      <c r="ID2" s="931"/>
      <c r="IE2" s="932"/>
      <c r="IF2" s="933"/>
      <c r="IG2" s="931"/>
      <c r="IH2" s="932"/>
      <c r="II2" s="933"/>
      <c r="IJ2" s="931"/>
      <c r="IK2" s="932"/>
      <c r="IL2" s="933"/>
      <c r="IM2" s="931"/>
      <c r="IN2" s="932"/>
      <c r="IO2" s="933"/>
      <c r="IP2" s="931"/>
      <c r="IQ2" s="932"/>
      <c r="IR2" s="933"/>
      <c r="IS2" s="931"/>
      <c r="IT2" s="932"/>
      <c r="IU2" s="933"/>
      <c r="IV2" s="931"/>
      <c r="IW2" s="932"/>
      <c r="IX2" s="933"/>
      <c r="IY2" s="931"/>
      <c r="IZ2" s="932"/>
      <c r="JA2" s="933"/>
      <c r="JB2" s="931"/>
      <c r="JC2" s="932"/>
      <c r="JD2" s="933"/>
      <c r="JE2" s="931"/>
      <c r="JF2" s="932"/>
      <c r="JG2" s="933"/>
      <c r="JH2" s="940"/>
      <c r="JI2" s="941"/>
      <c r="JJ2" s="942"/>
      <c r="JK2" s="940"/>
      <c r="JL2" s="941"/>
      <c r="JM2" s="942"/>
      <c r="JN2" s="940"/>
      <c r="JO2" s="941"/>
      <c r="JP2" s="942"/>
      <c r="JQ2" s="940"/>
      <c r="JR2" s="941"/>
      <c r="JS2" s="942"/>
      <c r="JT2" s="940"/>
      <c r="JU2" s="941"/>
      <c r="JV2" s="942"/>
      <c r="JW2" s="940"/>
      <c r="JX2" s="941"/>
      <c r="JY2" s="942"/>
      <c r="JZ2" s="940"/>
      <c r="KA2" s="941"/>
      <c r="KB2" s="942"/>
      <c r="KC2" s="940"/>
      <c r="KD2" s="941"/>
      <c r="KE2" s="942"/>
      <c r="KF2" s="940"/>
      <c r="KG2" s="941"/>
      <c r="KH2" s="942"/>
      <c r="KI2" s="940"/>
      <c r="KJ2" s="941"/>
      <c r="KK2" s="942"/>
      <c r="KL2" s="940"/>
      <c r="KM2" s="941"/>
      <c r="KN2" s="942"/>
      <c r="KO2" s="931"/>
      <c r="KP2" s="932"/>
      <c r="KQ2" s="933"/>
      <c r="KR2" s="931"/>
      <c r="KS2" s="932"/>
      <c r="KT2" s="933"/>
      <c r="KU2" s="931"/>
      <c r="KV2" s="932"/>
      <c r="KW2" s="933"/>
      <c r="KX2" s="931"/>
      <c r="KY2" s="932"/>
      <c r="KZ2" s="933"/>
      <c r="LA2" s="931"/>
      <c r="LB2" s="932"/>
      <c r="LC2" s="933"/>
      <c r="LD2" s="931"/>
      <c r="LE2" s="932"/>
      <c r="LF2" s="933"/>
      <c r="LG2" s="931"/>
      <c r="LH2" s="932"/>
      <c r="LI2" s="933"/>
      <c r="LJ2" s="931"/>
      <c r="LK2" s="932"/>
      <c r="LL2" s="933"/>
      <c r="LM2" s="931"/>
      <c r="LN2" s="932"/>
      <c r="LO2" s="933"/>
      <c r="LP2" s="931"/>
      <c r="LQ2" s="932"/>
      <c r="LR2" s="933"/>
      <c r="LS2" s="931"/>
      <c r="LT2" s="932"/>
      <c r="LU2" s="933"/>
      <c r="LV2" s="931"/>
      <c r="LW2" s="932"/>
      <c r="LX2" s="933"/>
      <c r="LY2" s="931"/>
      <c r="LZ2" s="932"/>
      <c r="MA2" s="933"/>
      <c r="MB2" s="931"/>
      <c r="MC2" s="932"/>
      <c r="MD2" s="933"/>
      <c r="ME2" s="931"/>
      <c r="MF2" s="932"/>
      <c r="MG2" s="933"/>
      <c r="MH2" s="931"/>
      <c r="MI2" s="932"/>
      <c r="MJ2" s="933"/>
      <c r="MK2" s="931"/>
      <c r="ML2" s="932"/>
      <c r="MM2" s="933"/>
      <c r="MN2" s="931"/>
      <c r="MO2" s="932"/>
      <c r="MP2" s="933"/>
      <c r="MQ2" s="931"/>
      <c r="MR2" s="932"/>
      <c r="MS2" s="933"/>
      <c r="MT2" s="931"/>
      <c r="MU2" s="932"/>
      <c r="MV2" s="933"/>
      <c r="MW2" s="931"/>
      <c r="MX2" s="932"/>
      <c r="MY2" s="933"/>
      <c r="MZ2" s="931"/>
      <c r="NA2" s="932"/>
      <c r="NB2" s="933"/>
      <c r="NC2" s="931"/>
      <c r="ND2" s="932"/>
      <c r="NE2" s="933"/>
      <c r="NF2" s="931"/>
      <c r="NG2" s="932"/>
      <c r="NH2" s="933"/>
      <c r="NI2" s="931"/>
      <c r="NJ2" s="932"/>
      <c r="NK2" s="933"/>
      <c r="NL2" s="931"/>
      <c r="NM2" s="932"/>
      <c r="NN2" s="932"/>
      <c r="NO2" s="933"/>
      <c r="NP2" s="931"/>
      <c r="NQ2" s="932"/>
      <c r="NR2" s="933"/>
      <c r="NS2" s="931"/>
      <c r="NT2" s="932"/>
      <c r="NU2" s="933"/>
      <c r="NV2" s="931"/>
      <c r="NW2" s="932"/>
      <c r="NX2" s="933"/>
      <c r="NY2" s="806" t="s">
        <v>5</v>
      </c>
      <c r="NZ2" s="807" t="s">
        <v>6</v>
      </c>
      <c r="OA2" s="81"/>
      <c r="OB2" s="806" t="s">
        <v>5</v>
      </c>
      <c r="OC2" s="807" t="s">
        <v>7</v>
      </c>
      <c r="OD2" s="81"/>
      <c r="OE2" s="806" t="s">
        <v>5</v>
      </c>
      <c r="OF2" s="807" t="s">
        <v>6</v>
      </c>
      <c r="OG2" s="81"/>
      <c r="OH2" s="806" t="s">
        <v>8</v>
      </c>
      <c r="OI2" s="807" t="s">
        <v>9</v>
      </c>
    </row>
    <row r="3" spans="1:399" ht="60" customHeight="1" x14ac:dyDescent="0.5">
      <c r="A3" s="448"/>
      <c r="B3" s="449" t="s">
        <v>550</v>
      </c>
      <c r="C3" s="450"/>
      <c r="D3" s="450" t="s">
        <v>216</v>
      </c>
      <c r="E3" s="451"/>
      <c r="F3" s="452"/>
      <c r="G3" s="452"/>
      <c r="H3" s="450" t="s">
        <v>217</v>
      </c>
      <c r="I3" s="452"/>
      <c r="J3" s="452"/>
      <c r="K3" s="450" t="s">
        <v>218</v>
      </c>
      <c r="L3" s="452"/>
      <c r="M3" s="452"/>
      <c r="N3" s="450" t="s">
        <v>219</v>
      </c>
      <c r="O3" s="451"/>
      <c r="P3" s="452"/>
      <c r="Q3" s="452"/>
      <c r="R3" s="450" t="s">
        <v>220</v>
      </c>
      <c r="S3" s="988"/>
      <c r="T3" s="989"/>
      <c r="U3" s="990"/>
      <c r="V3" s="997"/>
      <c r="W3" s="998"/>
      <c r="X3" s="999"/>
      <c r="Y3" s="1003"/>
      <c r="Z3" s="1004"/>
      <c r="AA3" s="1005"/>
      <c r="AB3" s="1012"/>
      <c r="AC3" s="1013"/>
      <c r="AD3" s="1014"/>
      <c r="AE3" s="1012"/>
      <c r="AF3" s="1013"/>
      <c r="AG3" s="1014"/>
      <c r="AH3" s="1012"/>
      <c r="AI3" s="1013"/>
      <c r="AJ3" s="1014"/>
      <c r="AK3" s="970"/>
      <c r="AL3" s="971"/>
      <c r="AM3" s="972"/>
      <c r="AN3" s="952"/>
      <c r="AO3" s="953"/>
      <c r="AP3" s="954"/>
      <c r="AQ3" s="979"/>
      <c r="AR3" s="980"/>
      <c r="AS3" s="981"/>
      <c r="AT3" s="979"/>
      <c r="AU3" s="980"/>
      <c r="AV3" s="981"/>
      <c r="AW3" s="979"/>
      <c r="AX3" s="980"/>
      <c r="AY3" s="981"/>
      <c r="AZ3" s="979"/>
      <c r="BA3" s="980"/>
      <c r="BB3" s="981"/>
      <c r="BC3" s="979"/>
      <c r="BD3" s="980"/>
      <c r="BE3" s="981"/>
      <c r="BF3" s="961"/>
      <c r="BG3" s="962"/>
      <c r="BH3" s="963"/>
      <c r="BI3" s="961"/>
      <c r="BJ3" s="962"/>
      <c r="BK3" s="963"/>
      <c r="BL3" s="961"/>
      <c r="BM3" s="962"/>
      <c r="BN3" s="963"/>
      <c r="BO3" s="961"/>
      <c r="BP3" s="962"/>
      <c r="BQ3" s="963"/>
      <c r="BR3" s="961"/>
      <c r="BS3" s="962"/>
      <c r="BT3" s="963"/>
      <c r="BU3" s="961"/>
      <c r="BV3" s="962"/>
      <c r="BW3" s="963"/>
      <c r="BX3" s="961"/>
      <c r="BY3" s="962"/>
      <c r="BZ3" s="963"/>
      <c r="CA3" s="961"/>
      <c r="CB3" s="962"/>
      <c r="CC3" s="963"/>
      <c r="CD3" s="961"/>
      <c r="CE3" s="962"/>
      <c r="CF3" s="963"/>
      <c r="CG3" s="961"/>
      <c r="CH3" s="962"/>
      <c r="CI3" s="963"/>
      <c r="CJ3" s="961"/>
      <c r="CK3" s="962"/>
      <c r="CL3" s="963"/>
      <c r="CM3" s="961"/>
      <c r="CN3" s="962"/>
      <c r="CO3" s="963"/>
      <c r="CP3" s="961"/>
      <c r="CQ3" s="962"/>
      <c r="CR3" s="963"/>
      <c r="CS3" s="952"/>
      <c r="CT3" s="953"/>
      <c r="CU3" s="954"/>
      <c r="CV3" s="952"/>
      <c r="CW3" s="953"/>
      <c r="CX3" s="954"/>
      <c r="CY3" s="952"/>
      <c r="CZ3" s="953"/>
      <c r="DA3" s="954"/>
      <c r="DB3" s="952"/>
      <c r="DC3" s="953"/>
      <c r="DD3" s="954"/>
      <c r="DE3" s="952"/>
      <c r="DF3" s="953"/>
      <c r="DG3" s="954"/>
      <c r="DH3" s="952"/>
      <c r="DI3" s="953"/>
      <c r="DJ3" s="954"/>
      <c r="DK3" s="952"/>
      <c r="DL3" s="953"/>
      <c r="DM3" s="954"/>
      <c r="DN3" s="952"/>
      <c r="DO3" s="953"/>
      <c r="DP3" s="954"/>
      <c r="DQ3" s="952"/>
      <c r="DR3" s="953"/>
      <c r="DS3" s="954"/>
      <c r="DT3" s="952"/>
      <c r="DU3" s="953"/>
      <c r="DV3" s="954"/>
      <c r="DW3" s="952"/>
      <c r="DX3" s="953"/>
      <c r="DY3" s="954"/>
      <c r="DZ3" s="934"/>
      <c r="EA3" s="935"/>
      <c r="EB3" s="936"/>
      <c r="EC3" s="934"/>
      <c r="ED3" s="935"/>
      <c r="EE3" s="936"/>
      <c r="EF3" s="934"/>
      <c r="EG3" s="935"/>
      <c r="EH3" s="936"/>
      <c r="EI3" s="934"/>
      <c r="EJ3" s="935"/>
      <c r="EK3" s="936"/>
      <c r="EL3" s="952"/>
      <c r="EM3" s="953"/>
      <c r="EN3" s="954"/>
      <c r="EO3" s="952"/>
      <c r="EP3" s="953"/>
      <c r="EQ3" s="954"/>
      <c r="ER3" s="952"/>
      <c r="ES3" s="953"/>
      <c r="ET3" s="954"/>
      <c r="EU3" s="952"/>
      <c r="EV3" s="953"/>
      <c r="EW3" s="954"/>
      <c r="EX3" s="952"/>
      <c r="EY3" s="953"/>
      <c r="EZ3" s="954"/>
      <c r="FA3" s="952"/>
      <c r="FB3" s="953"/>
      <c r="FC3" s="954"/>
      <c r="FD3" s="952"/>
      <c r="FE3" s="953"/>
      <c r="FF3" s="954"/>
      <c r="FG3" s="952"/>
      <c r="FH3" s="953"/>
      <c r="FI3" s="954"/>
      <c r="FJ3" s="952"/>
      <c r="FK3" s="953"/>
      <c r="FL3" s="954"/>
      <c r="FM3" s="952"/>
      <c r="FN3" s="953"/>
      <c r="FO3" s="954"/>
      <c r="FP3" s="952"/>
      <c r="FQ3" s="953"/>
      <c r="FR3" s="954"/>
      <c r="FS3" s="952"/>
      <c r="FT3" s="953"/>
      <c r="FU3" s="954"/>
      <c r="FV3" s="952"/>
      <c r="FW3" s="953"/>
      <c r="FX3" s="954"/>
      <c r="FY3" s="952"/>
      <c r="FZ3" s="953"/>
      <c r="GA3" s="954"/>
      <c r="GB3" s="952"/>
      <c r="GC3" s="953"/>
      <c r="GD3" s="954"/>
      <c r="GE3" s="952"/>
      <c r="GF3" s="953"/>
      <c r="GG3" s="954"/>
      <c r="GH3" s="952"/>
      <c r="GI3" s="953"/>
      <c r="GJ3" s="954"/>
      <c r="GK3" s="952"/>
      <c r="GL3" s="953"/>
      <c r="GM3" s="954"/>
      <c r="GN3" s="952"/>
      <c r="GO3" s="953"/>
      <c r="GP3" s="954"/>
      <c r="GQ3" s="952"/>
      <c r="GR3" s="953"/>
      <c r="GS3" s="954"/>
      <c r="GT3" s="952"/>
      <c r="GU3" s="953"/>
      <c r="GV3" s="954"/>
      <c r="GW3" s="952"/>
      <c r="GX3" s="953"/>
      <c r="GY3" s="954"/>
      <c r="GZ3" s="952"/>
      <c r="HA3" s="953"/>
      <c r="HB3" s="954"/>
      <c r="HC3" s="952"/>
      <c r="HD3" s="953"/>
      <c r="HE3" s="954"/>
      <c r="HF3" s="952"/>
      <c r="HG3" s="953"/>
      <c r="HH3" s="954"/>
      <c r="HI3" s="952"/>
      <c r="HJ3" s="953"/>
      <c r="HK3" s="954"/>
      <c r="HL3" s="952"/>
      <c r="HM3" s="953"/>
      <c r="HN3" s="954"/>
      <c r="HO3" s="952"/>
      <c r="HP3" s="953"/>
      <c r="HQ3" s="954"/>
      <c r="HR3" s="934"/>
      <c r="HS3" s="935"/>
      <c r="HT3" s="936"/>
      <c r="HU3" s="934"/>
      <c r="HV3" s="935"/>
      <c r="HW3" s="936"/>
      <c r="HX3" s="934"/>
      <c r="HY3" s="935"/>
      <c r="HZ3" s="936"/>
      <c r="IA3" s="934"/>
      <c r="IB3" s="935"/>
      <c r="IC3" s="936"/>
      <c r="ID3" s="934"/>
      <c r="IE3" s="935"/>
      <c r="IF3" s="936"/>
      <c r="IG3" s="934"/>
      <c r="IH3" s="935"/>
      <c r="II3" s="936"/>
      <c r="IJ3" s="934"/>
      <c r="IK3" s="935"/>
      <c r="IL3" s="936"/>
      <c r="IM3" s="934"/>
      <c r="IN3" s="935"/>
      <c r="IO3" s="936"/>
      <c r="IP3" s="934"/>
      <c r="IQ3" s="935"/>
      <c r="IR3" s="936"/>
      <c r="IS3" s="934"/>
      <c r="IT3" s="935"/>
      <c r="IU3" s="936"/>
      <c r="IV3" s="934"/>
      <c r="IW3" s="935"/>
      <c r="IX3" s="936"/>
      <c r="IY3" s="934"/>
      <c r="IZ3" s="935"/>
      <c r="JA3" s="936"/>
      <c r="JB3" s="934"/>
      <c r="JC3" s="935"/>
      <c r="JD3" s="936"/>
      <c r="JE3" s="934"/>
      <c r="JF3" s="935"/>
      <c r="JG3" s="936"/>
      <c r="JH3" s="943"/>
      <c r="JI3" s="944"/>
      <c r="JJ3" s="945"/>
      <c r="JK3" s="943"/>
      <c r="JL3" s="944"/>
      <c r="JM3" s="945"/>
      <c r="JN3" s="943"/>
      <c r="JO3" s="944"/>
      <c r="JP3" s="945"/>
      <c r="JQ3" s="943"/>
      <c r="JR3" s="944"/>
      <c r="JS3" s="945"/>
      <c r="JT3" s="943"/>
      <c r="JU3" s="944"/>
      <c r="JV3" s="945"/>
      <c r="JW3" s="943"/>
      <c r="JX3" s="944"/>
      <c r="JY3" s="945"/>
      <c r="JZ3" s="943"/>
      <c r="KA3" s="944"/>
      <c r="KB3" s="945"/>
      <c r="KC3" s="943"/>
      <c r="KD3" s="944"/>
      <c r="KE3" s="945"/>
      <c r="KF3" s="943"/>
      <c r="KG3" s="944"/>
      <c r="KH3" s="945"/>
      <c r="KI3" s="943"/>
      <c r="KJ3" s="944"/>
      <c r="KK3" s="945"/>
      <c r="KL3" s="943"/>
      <c r="KM3" s="944"/>
      <c r="KN3" s="945"/>
      <c r="KO3" s="934"/>
      <c r="KP3" s="935"/>
      <c r="KQ3" s="936"/>
      <c r="KR3" s="934"/>
      <c r="KS3" s="935"/>
      <c r="KT3" s="936"/>
      <c r="KU3" s="934"/>
      <c r="KV3" s="935"/>
      <c r="KW3" s="936"/>
      <c r="KX3" s="934"/>
      <c r="KY3" s="935"/>
      <c r="KZ3" s="936"/>
      <c r="LA3" s="934"/>
      <c r="LB3" s="935"/>
      <c r="LC3" s="936"/>
      <c r="LD3" s="934"/>
      <c r="LE3" s="935"/>
      <c r="LF3" s="936"/>
      <c r="LG3" s="934"/>
      <c r="LH3" s="935"/>
      <c r="LI3" s="936"/>
      <c r="LJ3" s="934"/>
      <c r="LK3" s="935"/>
      <c r="LL3" s="936"/>
      <c r="LM3" s="934"/>
      <c r="LN3" s="935"/>
      <c r="LO3" s="936"/>
      <c r="LP3" s="934"/>
      <c r="LQ3" s="935"/>
      <c r="LR3" s="936"/>
      <c r="LS3" s="934"/>
      <c r="LT3" s="935"/>
      <c r="LU3" s="936"/>
      <c r="LV3" s="934"/>
      <c r="LW3" s="935"/>
      <c r="LX3" s="936"/>
      <c r="LY3" s="934"/>
      <c r="LZ3" s="935"/>
      <c r="MA3" s="936"/>
      <c r="MB3" s="934"/>
      <c r="MC3" s="935"/>
      <c r="MD3" s="936"/>
      <c r="ME3" s="934"/>
      <c r="MF3" s="935"/>
      <c r="MG3" s="936"/>
      <c r="MH3" s="934"/>
      <c r="MI3" s="935"/>
      <c r="MJ3" s="936"/>
      <c r="MK3" s="934"/>
      <c r="ML3" s="935"/>
      <c r="MM3" s="936"/>
      <c r="MN3" s="934"/>
      <c r="MO3" s="935"/>
      <c r="MP3" s="936"/>
      <c r="MQ3" s="934"/>
      <c r="MR3" s="935"/>
      <c r="MS3" s="936"/>
      <c r="MT3" s="934"/>
      <c r="MU3" s="935"/>
      <c r="MV3" s="936"/>
      <c r="MW3" s="934"/>
      <c r="MX3" s="935"/>
      <c r="MY3" s="936"/>
      <c r="MZ3" s="934"/>
      <c r="NA3" s="935"/>
      <c r="NB3" s="936"/>
      <c r="NC3" s="934"/>
      <c r="ND3" s="935"/>
      <c r="NE3" s="936"/>
      <c r="NF3" s="934"/>
      <c r="NG3" s="935"/>
      <c r="NH3" s="936"/>
      <c r="NI3" s="934"/>
      <c r="NJ3" s="935"/>
      <c r="NK3" s="936"/>
      <c r="NL3" s="934"/>
      <c r="NM3" s="935"/>
      <c r="NN3" s="935"/>
      <c r="NO3" s="936"/>
      <c r="NP3" s="934"/>
      <c r="NQ3" s="935"/>
      <c r="NR3" s="936"/>
      <c r="NS3" s="934"/>
      <c r="NT3" s="935"/>
      <c r="NU3" s="936"/>
      <c r="NV3" s="934"/>
      <c r="NW3" s="935"/>
      <c r="NX3" s="936"/>
      <c r="NY3" s="806"/>
      <c r="NZ3" s="807"/>
      <c r="OA3" s="123"/>
      <c r="OB3" s="806"/>
      <c r="OC3" s="807"/>
      <c r="OD3" s="124"/>
      <c r="OE3" s="806"/>
      <c r="OF3" s="807"/>
      <c r="OG3" s="124"/>
      <c r="OH3" s="806"/>
      <c r="OI3" s="807"/>
    </row>
    <row r="4" spans="1:399" s="469" customFormat="1" ht="52.5" customHeight="1" x14ac:dyDescent="0.55000000000000004">
      <c r="A4" s="453" t="s">
        <v>10</v>
      </c>
      <c r="B4" s="454" t="s">
        <v>551</v>
      </c>
      <c r="C4" s="453" t="s">
        <v>436</v>
      </c>
      <c r="D4" s="455" t="s">
        <v>552</v>
      </c>
      <c r="E4" s="456" t="s">
        <v>251</v>
      </c>
      <c r="F4" s="456" t="s">
        <v>100</v>
      </c>
      <c r="G4" s="456" t="s">
        <v>101</v>
      </c>
      <c r="H4" s="455" t="s">
        <v>552</v>
      </c>
      <c r="I4" s="456" t="s">
        <v>100</v>
      </c>
      <c r="J4" s="456" t="s">
        <v>101</v>
      </c>
      <c r="K4" s="455" t="s">
        <v>552</v>
      </c>
      <c r="L4" s="456" t="s">
        <v>100</v>
      </c>
      <c r="M4" s="456" t="s">
        <v>101</v>
      </c>
      <c r="N4" s="455" t="s">
        <v>552</v>
      </c>
      <c r="O4" s="456" t="s">
        <v>251</v>
      </c>
      <c r="P4" s="456" t="s">
        <v>100</v>
      </c>
      <c r="Q4" s="456" t="s">
        <v>101</v>
      </c>
      <c r="R4" s="455" t="s">
        <v>552</v>
      </c>
      <c r="S4" s="457" t="s">
        <v>247</v>
      </c>
      <c r="T4" s="457" t="s">
        <v>248</v>
      </c>
      <c r="U4" s="458" t="s">
        <v>552</v>
      </c>
      <c r="V4" s="457" t="s">
        <v>247</v>
      </c>
      <c r="W4" s="457" t="s">
        <v>248</v>
      </c>
      <c r="X4" s="458" t="s">
        <v>552</v>
      </c>
      <c r="Y4" s="457" t="s">
        <v>247</v>
      </c>
      <c r="Z4" s="457" t="s">
        <v>248</v>
      </c>
      <c r="AA4" s="459" t="s">
        <v>250</v>
      </c>
      <c r="AB4" s="457" t="s">
        <v>247</v>
      </c>
      <c r="AC4" s="457" t="s">
        <v>248</v>
      </c>
      <c r="AD4" s="457" t="s">
        <v>250</v>
      </c>
      <c r="AE4" s="457" t="s">
        <v>100</v>
      </c>
      <c r="AF4" s="457" t="s">
        <v>248</v>
      </c>
      <c r="AG4" s="457" t="s">
        <v>250</v>
      </c>
      <c r="AH4" s="457" t="s">
        <v>100</v>
      </c>
      <c r="AI4" s="457" t="s">
        <v>101</v>
      </c>
      <c r="AJ4" s="457" t="s">
        <v>250</v>
      </c>
      <c r="AK4" s="457" t="s">
        <v>100</v>
      </c>
      <c r="AL4" s="457" t="s">
        <v>101</v>
      </c>
      <c r="AM4" s="457" t="s">
        <v>250</v>
      </c>
      <c r="AN4" s="457" t="s">
        <v>100</v>
      </c>
      <c r="AO4" s="457" t="s">
        <v>101</v>
      </c>
      <c r="AP4" s="459" t="s">
        <v>250</v>
      </c>
      <c r="AQ4" s="457" t="s">
        <v>247</v>
      </c>
      <c r="AR4" s="457" t="s">
        <v>248</v>
      </c>
      <c r="AS4" s="459" t="s">
        <v>250</v>
      </c>
      <c r="AT4" s="457" t="s">
        <v>247</v>
      </c>
      <c r="AU4" s="457" t="s">
        <v>248</v>
      </c>
      <c r="AV4" s="459" t="s">
        <v>250</v>
      </c>
      <c r="AW4" s="457" t="s">
        <v>247</v>
      </c>
      <c r="AX4" s="457" t="s">
        <v>248</v>
      </c>
      <c r="AY4" s="457" t="s">
        <v>250</v>
      </c>
      <c r="AZ4" s="460" t="s">
        <v>247</v>
      </c>
      <c r="BA4" s="460" t="s">
        <v>248</v>
      </c>
      <c r="BB4" s="460" t="s">
        <v>250</v>
      </c>
      <c r="BC4" s="461" t="s">
        <v>247</v>
      </c>
      <c r="BD4" s="461" t="s">
        <v>248</v>
      </c>
      <c r="BE4" s="461" t="s">
        <v>250</v>
      </c>
      <c r="BF4" s="457" t="s">
        <v>100</v>
      </c>
      <c r="BG4" s="457" t="s">
        <v>101</v>
      </c>
      <c r="BH4" s="462" t="s">
        <v>250</v>
      </c>
      <c r="BI4" s="457" t="s">
        <v>100</v>
      </c>
      <c r="BJ4" s="457" t="s">
        <v>101</v>
      </c>
      <c r="BK4" s="462" t="s">
        <v>250</v>
      </c>
      <c r="BL4" s="457" t="s">
        <v>100</v>
      </c>
      <c r="BM4" s="457" t="s">
        <v>101</v>
      </c>
      <c r="BN4" s="462" t="s">
        <v>250</v>
      </c>
      <c r="BO4" s="457" t="s">
        <v>100</v>
      </c>
      <c r="BP4" s="457" t="s">
        <v>101</v>
      </c>
      <c r="BQ4" s="462" t="s">
        <v>250</v>
      </c>
      <c r="BR4" s="457" t="s">
        <v>100</v>
      </c>
      <c r="BS4" s="457" t="s">
        <v>101</v>
      </c>
      <c r="BT4" s="462" t="s">
        <v>250</v>
      </c>
      <c r="BU4" s="457" t="s">
        <v>100</v>
      </c>
      <c r="BV4" s="457" t="s">
        <v>101</v>
      </c>
      <c r="BW4" s="462" t="s">
        <v>250</v>
      </c>
      <c r="BX4" s="457" t="s">
        <v>100</v>
      </c>
      <c r="BY4" s="457" t="s">
        <v>101</v>
      </c>
      <c r="BZ4" s="462" t="s">
        <v>250</v>
      </c>
      <c r="CA4" s="457" t="s">
        <v>100</v>
      </c>
      <c r="CB4" s="457" t="s">
        <v>101</v>
      </c>
      <c r="CC4" s="462" t="s">
        <v>250</v>
      </c>
      <c r="CD4" s="457" t="s">
        <v>100</v>
      </c>
      <c r="CE4" s="457" t="s">
        <v>101</v>
      </c>
      <c r="CF4" s="462" t="s">
        <v>250</v>
      </c>
      <c r="CG4" s="457" t="s">
        <v>100</v>
      </c>
      <c r="CH4" s="457" t="s">
        <v>101</v>
      </c>
      <c r="CI4" s="462" t="s">
        <v>250</v>
      </c>
      <c r="CJ4" s="457" t="s">
        <v>100</v>
      </c>
      <c r="CK4" s="457" t="s">
        <v>101</v>
      </c>
      <c r="CL4" s="462" t="s">
        <v>250</v>
      </c>
      <c r="CM4" s="457" t="s">
        <v>247</v>
      </c>
      <c r="CN4" s="457" t="s">
        <v>248</v>
      </c>
      <c r="CO4" s="462" t="s">
        <v>250</v>
      </c>
      <c r="CP4" s="457" t="s">
        <v>247</v>
      </c>
      <c r="CQ4" s="457" t="s">
        <v>248</v>
      </c>
      <c r="CR4" s="462" t="s">
        <v>250</v>
      </c>
      <c r="CS4" s="457" t="s">
        <v>247</v>
      </c>
      <c r="CT4" s="457" t="s">
        <v>248</v>
      </c>
      <c r="CU4" s="462" t="s">
        <v>250</v>
      </c>
      <c r="CV4" s="457" t="s">
        <v>247</v>
      </c>
      <c r="CW4" s="457" t="s">
        <v>248</v>
      </c>
      <c r="CX4" s="462" t="s">
        <v>250</v>
      </c>
      <c r="CY4" s="457" t="s">
        <v>247</v>
      </c>
      <c r="CZ4" s="457" t="s">
        <v>248</v>
      </c>
      <c r="DA4" s="462" t="s">
        <v>250</v>
      </c>
      <c r="DB4" s="457" t="s">
        <v>553</v>
      </c>
      <c r="DC4" s="457" t="s">
        <v>441</v>
      </c>
      <c r="DD4" s="462" t="s">
        <v>250</v>
      </c>
      <c r="DE4" s="457" t="s">
        <v>553</v>
      </c>
      <c r="DF4" s="457" t="s">
        <v>441</v>
      </c>
      <c r="DG4" s="462" t="s">
        <v>250</v>
      </c>
      <c r="DH4" s="457" t="s">
        <v>553</v>
      </c>
      <c r="DI4" s="457" t="s">
        <v>441</v>
      </c>
      <c r="DJ4" s="462" t="s">
        <v>250</v>
      </c>
      <c r="DK4" s="457" t="s">
        <v>553</v>
      </c>
      <c r="DL4" s="457" t="s">
        <v>441</v>
      </c>
      <c r="DM4" s="462" t="s">
        <v>250</v>
      </c>
      <c r="DN4" s="457" t="s">
        <v>553</v>
      </c>
      <c r="DO4" s="457" t="s">
        <v>441</v>
      </c>
      <c r="DP4" s="462" t="s">
        <v>250</v>
      </c>
      <c r="DQ4" s="457" t="s">
        <v>553</v>
      </c>
      <c r="DR4" s="457" t="s">
        <v>441</v>
      </c>
      <c r="DS4" s="462" t="s">
        <v>250</v>
      </c>
      <c r="DT4" s="457" t="s">
        <v>553</v>
      </c>
      <c r="DU4" s="457" t="s">
        <v>441</v>
      </c>
      <c r="DV4" s="462" t="s">
        <v>250</v>
      </c>
      <c r="DW4" s="457" t="s">
        <v>553</v>
      </c>
      <c r="DX4" s="457" t="s">
        <v>441</v>
      </c>
      <c r="DY4" s="462" t="s">
        <v>250</v>
      </c>
      <c r="DZ4" s="457" t="s">
        <v>553</v>
      </c>
      <c r="EA4" s="457" t="s">
        <v>441</v>
      </c>
      <c r="EB4" s="462" t="s">
        <v>250</v>
      </c>
      <c r="EC4" s="457" t="s">
        <v>553</v>
      </c>
      <c r="ED4" s="457" t="s">
        <v>441</v>
      </c>
      <c r="EE4" s="462" t="s">
        <v>250</v>
      </c>
      <c r="EF4" s="457" t="s">
        <v>553</v>
      </c>
      <c r="EG4" s="457" t="s">
        <v>441</v>
      </c>
      <c r="EH4" s="462" t="s">
        <v>250</v>
      </c>
      <c r="EI4" s="457" t="s">
        <v>553</v>
      </c>
      <c r="EJ4" s="457" t="s">
        <v>441</v>
      </c>
      <c r="EK4" s="462" t="s">
        <v>250</v>
      </c>
      <c r="EL4" s="457" t="s">
        <v>553</v>
      </c>
      <c r="EM4" s="457" t="s">
        <v>441</v>
      </c>
      <c r="EN4" s="462" t="s">
        <v>250</v>
      </c>
      <c r="EO4" s="457" t="s">
        <v>553</v>
      </c>
      <c r="EP4" s="457" t="s">
        <v>441</v>
      </c>
      <c r="EQ4" s="462" t="s">
        <v>250</v>
      </c>
      <c r="ER4" s="457" t="s">
        <v>553</v>
      </c>
      <c r="ES4" s="457" t="s">
        <v>441</v>
      </c>
      <c r="ET4" s="462" t="s">
        <v>250</v>
      </c>
      <c r="EU4" s="457" t="s">
        <v>553</v>
      </c>
      <c r="EV4" s="457" t="s">
        <v>441</v>
      </c>
      <c r="EW4" s="462" t="s">
        <v>250</v>
      </c>
      <c r="EX4" s="457" t="s">
        <v>553</v>
      </c>
      <c r="EY4" s="457" t="s">
        <v>441</v>
      </c>
      <c r="EZ4" s="462" t="s">
        <v>250</v>
      </c>
      <c r="FA4" s="457" t="s">
        <v>553</v>
      </c>
      <c r="FB4" s="457" t="s">
        <v>441</v>
      </c>
      <c r="FC4" s="462" t="s">
        <v>250</v>
      </c>
      <c r="FD4" s="457" t="s">
        <v>553</v>
      </c>
      <c r="FE4" s="457" t="s">
        <v>441</v>
      </c>
      <c r="FF4" s="462" t="s">
        <v>250</v>
      </c>
      <c r="FG4" s="457" t="s">
        <v>553</v>
      </c>
      <c r="FH4" s="457" t="s">
        <v>441</v>
      </c>
      <c r="FI4" s="462" t="s">
        <v>250</v>
      </c>
      <c r="FJ4" s="457" t="s">
        <v>553</v>
      </c>
      <c r="FK4" s="457" t="s">
        <v>441</v>
      </c>
      <c r="FL4" s="462" t="s">
        <v>250</v>
      </c>
      <c r="FM4" s="457" t="s">
        <v>553</v>
      </c>
      <c r="FN4" s="457" t="s">
        <v>441</v>
      </c>
      <c r="FO4" s="462" t="s">
        <v>250</v>
      </c>
      <c r="FP4" s="457" t="s">
        <v>553</v>
      </c>
      <c r="FQ4" s="457" t="s">
        <v>441</v>
      </c>
      <c r="FR4" s="462" t="s">
        <v>250</v>
      </c>
      <c r="FS4" s="457" t="s">
        <v>553</v>
      </c>
      <c r="FT4" s="457" t="s">
        <v>441</v>
      </c>
      <c r="FU4" s="462" t="s">
        <v>250</v>
      </c>
      <c r="FV4" s="457" t="s">
        <v>553</v>
      </c>
      <c r="FW4" s="457" t="s">
        <v>441</v>
      </c>
      <c r="FX4" s="462" t="s">
        <v>250</v>
      </c>
      <c r="FY4" s="457" t="s">
        <v>553</v>
      </c>
      <c r="FZ4" s="457" t="s">
        <v>441</v>
      </c>
      <c r="GA4" s="462" t="s">
        <v>250</v>
      </c>
      <c r="GB4" s="457" t="s">
        <v>553</v>
      </c>
      <c r="GC4" s="457" t="s">
        <v>441</v>
      </c>
      <c r="GD4" s="462" t="s">
        <v>250</v>
      </c>
      <c r="GE4" s="457" t="s">
        <v>553</v>
      </c>
      <c r="GF4" s="457" t="s">
        <v>441</v>
      </c>
      <c r="GG4" s="462" t="s">
        <v>250</v>
      </c>
      <c r="GH4" s="457" t="s">
        <v>553</v>
      </c>
      <c r="GI4" s="457" t="s">
        <v>441</v>
      </c>
      <c r="GJ4" s="462" t="s">
        <v>250</v>
      </c>
      <c r="GK4" s="457" t="s">
        <v>553</v>
      </c>
      <c r="GL4" s="457" t="s">
        <v>441</v>
      </c>
      <c r="GM4" s="462" t="s">
        <v>250</v>
      </c>
      <c r="GN4" s="457" t="s">
        <v>553</v>
      </c>
      <c r="GO4" s="457" t="s">
        <v>441</v>
      </c>
      <c r="GP4" s="462" t="s">
        <v>250</v>
      </c>
      <c r="GQ4" s="457" t="s">
        <v>553</v>
      </c>
      <c r="GR4" s="457" t="s">
        <v>441</v>
      </c>
      <c r="GS4" s="462" t="s">
        <v>250</v>
      </c>
      <c r="GT4" s="457" t="s">
        <v>553</v>
      </c>
      <c r="GU4" s="457" t="s">
        <v>441</v>
      </c>
      <c r="GV4" s="462" t="s">
        <v>250</v>
      </c>
      <c r="GW4" s="457" t="s">
        <v>553</v>
      </c>
      <c r="GX4" s="457" t="s">
        <v>441</v>
      </c>
      <c r="GY4" s="462" t="s">
        <v>250</v>
      </c>
      <c r="GZ4" s="457" t="s">
        <v>553</v>
      </c>
      <c r="HA4" s="457" t="s">
        <v>441</v>
      </c>
      <c r="HB4" s="462" t="s">
        <v>250</v>
      </c>
      <c r="HC4" s="457" t="s">
        <v>553</v>
      </c>
      <c r="HD4" s="457" t="s">
        <v>441</v>
      </c>
      <c r="HE4" s="462" t="s">
        <v>250</v>
      </c>
      <c r="HF4" s="457" t="s">
        <v>553</v>
      </c>
      <c r="HG4" s="457" t="s">
        <v>441</v>
      </c>
      <c r="HH4" s="462" t="s">
        <v>250</v>
      </c>
      <c r="HI4" s="457" t="s">
        <v>553</v>
      </c>
      <c r="HJ4" s="457" t="s">
        <v>441</v>
      </c>
      <c r="HK4" s="462" t="s">
        <v>250</v>
      </c>
      <c r="HL4" s="457" t="s">
        <v>553</v>
      </c>
      <c r="HM4" s="457" t="s">
        <v>441</v>
      </c>
      <c r="HN4" s="462" t="s">
        <v>250</v>
      </c>
      <c r="HO4" s="457" t="s">
        <v>553</v>
      </c>
      <c r="HP4" s="457" t="s">
        <v>441</v>
      </c>
      <c r="HQ4" s="462" t="s">
        <v>250</v>
      </c>
      <c r="HR4" s="457" t="s">
        <v>553</v>
      </c>
      <c r="HS4" s="457" t="s">
        <v>441</v>
      </c>
      <c r="HT4" s="462" t="s">
        <v>250</v>
      </c>
      <c r="HU4" s="457" t="s">
        <v>553</v>
      </c>
      <c r="HV4" s="457" t="s">
        <v>441</v>
      </c>
      <c r="HW4" s="462" t="s">
        <v>250</v>
      </c>
      <c r="HX4" s="457" t="s">
        <v>553</v>
      </c>
      <c r="HY4" s="457" t="s">
        <v>441</v>
      </c>
      <c r="HZ4" s="462" t="s">
        <v>250</v>
      </c>
      <c r="IA4" s="457" t="s">
        <v>553</v>
      </c>
      <c r="IB4" s="457" t="s">
        <v>441</v>
      </c>
      <c r="IC4" s="462" t="s">
        <v>250</v>
      </c>
      <c r="ID4" s="463" t="s">
        <v>553</v>
      </c>
      <c r="IE4" s="463" t="s">
        <v>441</v>
      </c>
      <c r="IF4" s="464" t="s">
        <v>250</v>
      </c>
      <c r="IG4" s="463" t="s">
        <v>553</v>
      </c>
      <c r="IH4" s="463" t="s">
        <v>441</v>
      </c>
      <c r="II4" s="464" t="s">
        <v>250</v>
      </c>
      <c r="IJ4" s="463" t="s">
        <v>553</v>
      </c>
      <c r="IK4" s="463" t="s">
        <v>441</v>
      </c>
      <c r="IL4" s="464" t="s">
        <v>250</v>
      </c>
      <c r="IM4" s="463" t="s">
        <v>553</v>
      </c>
      <c r="IN4" s="463" t="s">
        <v>441</v>
      </c>
      <c r="IO4" s="464" t="s">
        <v>250</v>
      </c>
      <c r="IP4" s="463" t="s">
        <v>553</v>
      </c>
      <c r="IQ4" s="463" t="s">
        <v>441</v>
      </c>
      <c r="IR4" s="465" t="s">
        <v>250</v>
      </c>
      <c r="IS4" s="466" t="s">
        <v>553</v>
      </c>
      <c r="IT4" s="466" t="s">
        <v>441</v>
      </c>
      <c r="IU4" s="465" t="s">
        <v>250</v>
      </c>
      <c r="IV4" s="463" t="s">
        <v>553</v>
      </c>
      <c r="IW4" s="463" t="s">
        <v>441</v>
      </c>
      <c r="IX4" s="464" t="s">
        <v>250</v>
      </c>
      <c r="IY4" s="463" t="s">
        <v>553</v>
      </c>
      <c r="IZ4" s="463" t="s">
        <v>441</v>
      </c>
      <c r="JA4" s="464" t="s">
        <v>250</v>
      </c>
      <c r="JB4" s="463" t="s">
        <v>553</v>
      </c>
      <c r="JC4" s="463" t="s">
        <v>441</v>
      </c>
      <c r="JD4" s="464" t="s">
        <v>250</v>
      </c>
      <c r="JE4" s="463" t="s">
        <v>553</v>
      </c>
      <c r="JF4" s="463" t="s">
        <v>441</v>
      </c>
      <c r="JG4" s="464" t="s">
        <v>250</v>
      </c>
      <c r="JH4" s="463" t="s">
        <v>553</v>
      </c>
      <c r="JI4" s="463" t="s">
        <v>441</v>
      </c>
      <c r="JJ4" s="464" t="s">
        <v>250</v>
      </c>
      <c r="JK4" s="463" t="s">
        <v>553</v>
      </c>
      <c r="JL4" s="463" t="s">
        <v>441</v>
      </c>
      <c r="JM4" s="464" t="s">
        <v>250</v>
      </c>
      <c r="JN4" s="463" t="s">
        <v>553</v>
      </c>
      <c r="JO4" s="463" t="s">
        <v>441</v>
      </c>
      <c r="JP4" s="464" t="s">
        <v>250</v>
      </c>
      <c r="JQ4" s="463" t="s">
        <v>553</v>
      </c>
      <c r="JR4" s="463" t="s">
        <v>441</v>
      </c>
      <c r="JS4" s="464" t="s">
        <v>250</v>
      </c>
      <c r="JT4" s="463" t="s">
        <v>553</v>
      </c>
      <c r="JU4" s="463" t="s">
        <v>441</v>
      </c>
      <c r="JV4" s="464" t="s">
        <v>250</v>
      </c>
      <c r="JW4" s="463" t="s">
        <v>553</v>
      </c>
      <c r="JX4" s="463" t="s">
        <v>441</v>
      </c>
      <c r="JY4" s="464" t="s">
        <v>250</v>
      </c>
      <c r="JZ4" s="463" t="s">
        <v>553</v>
      </c>
      <c r="KA4" s="463" t="s">
        <v>441</v>
      </c>
      <c r="KB4" s="464" t="s">
        <v>250</v>
      </c>
      <c r="KC4" s="463" t="s">
        <v>553</v>
      </c>
      <c r="KD4" s="463" t="s">
        <v>441</v>
      </c>
      <c r="KE4" s="464" t="s">
        <v>250</v>
      </c>
      <c r="KF4" s="463" t="s">
        <v>553</v>
      </c>
      <c r="KG4" s="463" t="s">
        <v>441</v>
      </c>
      <c r="KH4" s="464" t="s">
        <v>250</v>
      </c>
      <c r="KI4" s="463" t="s">
        <v>553</v>
      </c>
      <c r="KJ4" s="463" t="s">
        <v>441</v>
      </c>
      <c r="KK4" s="464" t="s">
        <v>250</v>
      </c>
      <c r="KL4" s="463" t="s">
        <v>553</v>
      </c>
      <c r="KM4" s="463" t="s">
        <v>441</v>
      </c>
      <c r="KN4" s="464" t="s">
        <v>250</v>
      </c>
      <c r="KO4" s="466" t="s">
        <v>553</v>
      </c>
      <c r="KP4" s="466" t="s">
        <v>441</v>
      </c>
      <c r="KQ4" s="465" t="s">
        <v>250</v>
      </c>
      <c r="KR4" s="466" t="s">
        <v>553</v>
      </c>
      <c r="KS4" s="466" t="s">
        <v>441</v>
      </c>
      <c r="KT4" s="465" t="s">
        <v>250</v>
      </c>
      <c r="KU4" s="466" t="s">
        <v>553</v>
      </c>
      <c r="KV4" s="466" t="s">
        <v>441</v>
      </c>
      <c r="KW4" s="465" t="s">
        <v>250</v>
      </c>
      <c r="KX4" s="466" t="s">
        <v>553</v>
      </c>
      <c r="KY4" s="466" t="s">
        <v>441</v>
      </c>
      <c r="KZ4" s="465" t="s">
        <v>250</v>
      </c>
      <c r="LA4" s="467" t="s">
        <v>553</v>
      </c>
      <c r="LB4" s="467" t="s">
        <v>441</v>
      </c>
      <c r="LC4" s="465" t="s">
        <v>250</v>
      </c>
      <c r="LD4" s="466" t="s">
        <v>553</v>
      </c>
      <c r="LE4" s="466" t="s">
        <v>441</v>
      </c>
      <c r="LF4" s="465" t="s">
        <v>250</v>
      </c>
      <c r="LG4" s="466" t="s">
        <v>553</v>
      </c>
      <c r="LH4" s="466" t="s">
        <v>441</v>
      </c>
      <c r="LI4" s="465" t="s">
        <v>250</v>
      </c>
      <c r="LJ4" s="466" t="s">
        <v>553</v>
      </c>
      <c r="LK4" s="466" t="s">
        <v>441</v>
      </c>
      <c r="LL4" s="465" t="s">
        <v>250</v>
      </c>
      <c r="LM4" s="466" t="s">
        <v>553</v>
      </c>
      <c r="LN4" s="466" t="s">
        <v>441</v>
      </c>
      <c r="LO4" s="465" t="s">
        <v>250</v>
      </c>
      <c r="LP4" s="466" t="s">
        <v>553</v>
      </c>
      <c r="LQ4" s="466" t="s">
        <v>441</v>
      </c>
      <c r="LR4" s="465" t="s">
        <v>250</v>
      </c>
      <c r="LS4" s="466" t="s">
        <v>553</v>
      </c>
      <c r="LT4" s="466" t="s">
        <v>441</v>
      </c>
      <c r="LU4" s="465" t="s">
        <v>250</v>
      </c>
      <c r="LV4" s="466" t="s">
        <v>553</v>
      </c>
      <c r="LW4" s="466" t="s">
        <v>441</v>
      </c>
      <c r="LX4" s="465" t="s">
        <v>250</v>
      </c>
      <c r="LY4" s="466" t="s">
        <v>553</v>
      </c>
      <c r="LZ4" s="466" t="s">
        <v>441</v>
      </c>
      <c r="MA4" s="465" t="s">
        <v>250</v>
      </c>
      <c r="MB4" s="466" t="s">
        <v>553</v>
      </c>
      <c r="MC4" s="466" t="s">
        <v>441</v>
      </c>
      <c r="MD4" s="465" t="s">
        <v>250</v>
      </c>
      <c r="ME4" s="466" t="s">
        <v>553</v>
      </c>
      <c r="MF4" s="466" t="s">
        <v>441</v>
      </c>
      <c r="MG4" s="465" t="s">
        <v>250</v>
      </c>
      <c r="MH4" s="466" t="s">
        <v>553</v>
      </c>
      <c r="MI4" s="466" t="s">
        <v>441</v>
      </c>
      <c r="MJ4" s="465" t="s">
        <v>250</v>
      </c>
      <c r="MK4" s="466" t="s">
        <v>553</v>
      </c>
      <c r="ML4" s="466" t="s">
        <v>441</v>
      </c>
      <c r="MM4" s="465" t="s">
        <v>250</v>
      </c>
      <c r="MN4" s="466" t="s">
        <v>553</v>
      </c>
      <c r="MO4" s="466" t="s">
        <v>441</v>
      </c>
      <c r="MP4" s="465" t="s">
        <v>250</v>
      </c>
      <c r="MQ4" s="466" t="s">
        <v>553</v>
      </c>
      <c r="MR4" s="466" t="s">
        <v>441</v>
      </c>
      <c r="MS4" s="465" t="s">
        <v>250</v>
      </c>
      <c r="MT4" s="466" t="s">
        <v>553</v>
      </c>
      <c r="MU4" s="466" t="s">
        <v>441</v>
      </c>
      <c r="MV4" s="465" t="s">
        <v>250</v>
      </c>
      <c r="MW4" s="466" t="s">
        <v>553</v>
      </c>
      <c r="MX4" s="466" t="s">
        <v>441</v>
      </c>
      <c r="MY4" s="465" t="s">
        <v>250</v>
      </c>
      <c r="MZ4" s="466" t="s">
        <v>553</v>
      </c>
      <c r="NA4" s="466" t="s">
        <v>441</v>
      </c>
      <c r="NB4" s="465" t="s">
        <v>250</v>
      </c>
      <c r="NC4" s="466" t="s">
        <v>553</v>
      </c>
      <c r="ND4" s="466" t="s">
        <v>441</v>
      </c>
      <c r="NE4" s="465" t="s">
        <v>250</v>
      </c>
      <c r="NF4" s="466" t="s">
        <v>553</v>
      </c>
      <c r="NG4" s="466" t="s">
        <v>441</v>
      </c>
      <c r="NH4" s="465" t="s">
        <v>250</v>
      </c>
      <c r="NI4" s="466" t="s">
        <v>553</v>
      </c>
      <c r="NJ4" s="466" t="s">
        <v>441</v>
      </c>
      <c r="NK4" s="465" t="s">
        <v>250</v>
      </c>
      <c r="NL4" s="466" t="s">
        <v>553</v>
      </c>
      <c r="NM4" s="466" t="s">
        <v>249</v>
      </c>
      <c r="NN4" s="466" t="s">
        <v>441</v>
      </c>
      <c r="NO4" s="465" t="s">
        <v>250</v>
      </c>
      <c r="NP4" s="466" t="s">
        <v>553</v>
      </c>
      <c r="NQ4" s="466" t="s">
        <v>441</v>
      </c>
      <c r="NR4" s="465" t="s">
        <v>250</v>
      </c>
      <c r="NS4" s="466" t="s">
        <v>553</v>
      </c>
      <c r="NT4" s="466" t="s">
        <v>441</v>
      </c>
      <c r="NU4" s="465" t="s">
        <v>250</v>
      </c>
      <c r="NV4" s="466" t="s">
        <v>553</v>
      </c>
      <c r="NW4" s="466" t="s">
        <v>441</v>
      </c>
      <c r="NX4" s="465" t="s">
        <v>250</v>
      </c>
      <c r="NY4" s="806"/>
      <c r="NZ4" s="807"/>
      <c r="OA4" s="468"/>
      <c r="OB4" s="806"/>
      <c r="OC4" s="807"/>
      <c r="OD4" s="81"/>
      <c r="OE4" s="806"/>
      <c r="OF4" s="807"/>
      <c r="OG4" s="81"/>
      <c r="OH4" s="806"/>
      <c r="OI4" s="807"/>
    </row>
    <row r="5" spans="1:399" ht="30.75" customHeight="1" x14ac:dyDescent="0.45">
      <c r="A5" s="470">
        <v>1</v>
      </c>
      <c r="B5" s="471" t="s">
        <v>554</v>
      </c>
      <c r="C5" s="472" t="s">
        <v>115</v>
      </c>
      <c r="D5" s="473">
        <v>876</v>
      </c>
      <c r="E5" s="474"/>
      <c r="F5" s="472">
        <v>84</v>
      </c>
      <c r="G5" s="472"/>
      <c r="H5" s="473">
        <f t="shared" ref="H5:H15" si="0">+D5+F5-G5</f>
        <v>960</v>
      </c>
      <c r="I5" s="472"/>
      <c r="J5" s="472">
        <v>30</v>
      </c>
      <c r="K5" s="473">
        <f t="shared" ref="K5:K15" si="1">+H5+I5-J5</f>
        <v>930</v>
      </c>
      <c r="L5" s="472"/>
      <c r="M5" s="472">
        <v>30</v>
      </c>
      <c r="N5" s="473">
        <f t="shared" ref="N5:N15" si="2">+K5+L5-M5</f>
        <v>900</v>
      </c>
      <c r="O5" s="474"/>
      <c r="P5" s="472"/>
      <c r="Q5" s="472">
        <v>22</v>
      </c>
      <c r="R5" s="473">
        <f t="shared" ref="R5:R15" si="3">+N5+P5-Q5</f>
        <v>878</v>
      </c>
      <c r="S5" s="474"/>
      <c r="T5" s="474">
        <v>24</v>
      </c>
      <c r="U5" s="475">
        <f t="shared" ref="U5:U15" si="4">R5-T5</f>
        <v>854</v>
      </c>
      <c r="V5" s="474"/>
      <c r="W5" s="474">
        <v>20</v>
      </c>
      <c r="X5" s="475">
        <f>U5+V5-W5</f>
        <v>834</v>
      </c>
      <c r="Y5" s="474"/>
      <c r="Z5" s="474">
        <v>34</v>
      </c>
      <c r="AA5" s="476">
        <f>X5+Y5-Z5</f>
        <v>800</v>
      </c>
      <c r="AB5" s="474"/>
      <c r="AC5" s="477">
        <v>30</v>
      </c>
      <c r="AD5" s="478">
        <f>AA5+AB5-AC5</f>
        <v>770</v>
      </c>
      <c r="AE5" s="474"/>
      <c r="AF5" s="474">
        <v>22</v>
      </c>
      <c r="AG5" s="475">
        <f>AD5+AE5-AF5</f>
        <v>748</v>
      </c>
      <c r="AH5" s="474"/>
      <c r="AI5" s="474">
        <v>24</v>
      </c>
      <c r="AJ5" s="479">
        <f t="shared" ref="AJ5:AJ15" si="5">AG5+AH5-AI5</f>
        <v>724</v>
      </c>
      <c r="AK5" s="474"/>
      <c r="AL5" s="474">
        <v>20</v>
      </c>
      <c r="AM5" s="479">
        <f>AJ5+AK5-AL5</f>
        <v>704</v>
      </c>
      <c r="AN5" s="474"/>
      <c r="AO5" s="474">
        <v>24</v>
      </c>
      <c r="AP5" s="480">
        <f>AM5+AN5-AO5</f>
        <v>680</v>
      </c>
      <c r="AQ5" s="474"/>
      <c r="AR5" s="474">
        <v>26</v>
      </c>
      <c r="AS5" s="480">
        <f>AP5+AQ5-AR5</f>
        <v>654</v>
      </c>
      <c r="AT5" s="474"/>
      <c r="AU5" s="474">
        <v>20</v>
      </c>
      <c r="AV5" s="480">
        <f>AS5+AT5-AU5</f>
        <v>634</v>
      </c>
      <c r="AW5" s="477"/>
      <c r="AX5" s="474">
        <v>20</v>
      </c>
      <c r="AY5" s="479">
        <f>AV5+AW5-AX5</f>
        <v>614</v>
      </c>
      <c r="AZ5" s="481"/>
      <c r="BA5" s="482">
        <v>28</v>
      </c>
      <c r="BB5" s="483">
        <f>AY5+AZ5-BA5</f>
        <v>586</v>
      </c>
      <c r="BC5" s="477"/>
      <c r="BD5" s="474">
        <v>28</v>
      </c>
      <c r="BE5" s="479">
        <f>BB5+BC5-BD5</f>
        <v>558</v>
      </c>
      <c r="BF5" s="474"/>
      <c r="BG5" s="474">
        <v>20</v>
      </c>
      <c r="BH5" s="479">
        <f>BE5+BF5-BG5</f>
        <v>538</v>
      </c>
      <c r="BI5" s="474"/>
      <c r="BJ5" s="474">
        <v>30</v>
      </c>
      <c r="BK5" s="479">
        <f t="shared" ref="BK5:BK15" si="6">BH5+BI5-BJ5</f>
        <v>508</v>
      </c>
      <c r="BL5" s="474"/>
      <c r="BM5" s="474">
        <v>20</v>
      </c>
      <c r="BN5" s="479">
        <f>BK5+BL5-BM5</f>
        <v>488</v>
      </c>
      <c r="BO5" s="474"/>
      <c r="BP5" s="474">
        <v>20</v>
      </c>
      <c r="BQ5" s="479">
        <f t="shared" ref="BQ5:BQ15" si="7">BN5+BO5-BP5</f>
        <v>468</v>
      </c>
      <c r="BR5" s="474"/>
      <c r="BS5" s="474">
        <v>22</v>
      </c>
      <c r="BT5" s="484">
        <f>BQ5+BR5-BS5</f>
        <v>446</v>
      </c>
      <c r="BU5" s="474"/>
      <c r="BV5" s="474">
        <v>14</v>
      </c>
      <c r="BW5" s="479">
        <f>+BT5+BU5-BV5</f>
        <v>432</v>
      </c>
      <c r="BX5" s="474"/>
      <c r="BY5" s="474">
        <v>20</v>
      </c>
      <c r="BZ5" s="479">
        <f t="shared" ref="BZ5:BZ15" si="8">BW5+BX5-BY5</f>
        <v>412</v>
      </c>
      <c r="CA5" s="474"/>
      <c r="CB5" s="474">
        <v>8</v>
      </c>
      <c r="CC5" s="479">
        <f>BZ5+CA5-CB5</f>
        <v>404</v>
      </c>
      <c r="CD5" s="474"/>
      <c r="CE5" s="474">
        <v>10</v>
      </c>
      <c r="CF5" s="479">
        <f t="shared" ref="CF5:CF15" si="9">CC5+CD5-CE5</f>
        <v>394</v>
      </c>
      <c r="CG5" s="474"/>
      <c r="CH5" s="474">
        <v>10</v>
      </c>
      <c r="CI5" s="480">
        <f>+CF5+CG5-CH5</f>
        <v>384</v>
      </c>
      <c r="CJ5" s="474">
        <v>576</v>
      </c>
      <c r="CK5" s="474"/>
      <c r="CL5" s="479">
        <f>CI5+CJ5-CK5</f>
        <v>960</v>
      </c>
      <c r="CM5" s="474"/>
      <c r="CN5" s="474"/>
      <c r="CO5" s="479">
        <f t="shared" ref="CO5:CO15" si="10">CL5+CM5-CN5</f>
        <v>960</v>
      </c>
      <c r="CP5" s="474"/>
      <c r="CQ5" s="474">
        <v>12</v>
      </c>
      <c r="CR5" s="479">
        <f>CO5+CP5-CQ5</f>
        <v>948</v>
      </c>
      <c r="CS5" s="474"/>
      <c r="CT5" s="474">
        <v>24</v>
      </c>
      <c r="CU5" s="479">
        <f>CR5+CS5-CT5</f>
        <v>924</v>
      </c>
      <c r="CV5" s="474"/>
      <c r="CW5" s="474">
        <v>24</v>
      </c>
      <c r="CX5" s="479">
        <f t="shared" ref="CX5:CX15" si="11">CU5+CV5-CW5</f>
        <v>900</v>
      </c>
      <c r="CY5" s="474"/>
      <c r="CZ5" s="474">
        <v>34</v>
      </c>
      <c r="DA5" s="479">
        <f>CX5+CY5-CZ5</f>
        <v>866</v>
      </c>
      <c r="DB5" s="474"/>
      <c r="DC5" s="474">
        <v>24</v>
      </c>
      <c r="DD5" s="479">
        <f>DA5+DB5-DC5</f>
        <v>842</v>
      </c>
      <c r="DE5" s="474"/>
      <c r="DF5" s="474">
        <v>28</v>
      </c>
      <c r="DG5" s="479">
        <f>DD5+DE5-DF5</f>
        <v>814</v>
      </c>
      <c r="DH5" s="474"/>
      <c r="DI5" s="474">
        <v>28</v>
      </c>
      <c r="DJ5" s="479">
        <f>DG5+DH5-DI5</f>
        <v>786</v>
      </c>
      <c r="DK5" s="474"/>
      <c r="DL5" s="474">
        <v>24</v>
      </c>
      <c r="DM5" s="479">
        <f>DJ5+DK5-DL5</f>
        <v>762</v>
      </c>
      <c r="DN5" s="474"/>
      <c r="DO5" s="474">
        <v>30</v>
      </c>
      <c r="DP5" s="479">
        <f>DM5+DN5-DO5</f>
        <v>732</v>
      </c>
      <c r="DQ5" s="474"/>
      <c r="DR5" s="474">
        <v>20</v>
      </c>
      <c r="DS5" s="479">
        <f t="shared" ref="DS5:DS15" si="12">DP5+DQ5-DR5</f>
        <v>712</v>
      </c>
      <c r="DT5" s="474"/>
      <c r="DU5" s="474">
        <v>8</v>
      </c>
      <c r="DV5" s="479">
        <f>DS5+DT5-DU5</f>
        <v>704</v>
      </c>
      <c r="DW5" s="474"/>
      <c r="DX5" s="474">
        <v>20</v>
      </c>
      <c r="DY5" s="479">
        <f>DV5+DW5-DX5</f>
        <v>684</v>
      </c>
      <c r="DZ5" s="474"/>
      <c r="EA5" s="474">
        <v>20</v>
      </c>
      <c r="EB5" s="485">
        <f t="shared" ref="EB5:EB15" si="13">DY5+DZ5-EA5</f>
        <v>664</v>
      </c>
      <c r="EC5" s="474"/>
      <c r="ED5" s="474">
        <v>24</v>
      </c>
      <c r="EE5" s="479">
        <f>EB5+EC5-ED5</f>
        <v>640</v>
      </c>
      <c r="EF5" s="474"/>
      <c r="EG5" s="474">
        <v>16</v>
      </c>
      <c r="EH5" s="479">
        <f t="shared" ref="EH5:EH15" si="14">EE5+EF5-EG5</f>
        <v>624</v>
      </c>
      <c r="EI5" s="474"/>
      <c r="EJ5" s="474">
        <v>20</v>
      </c>
      <c r="EK5" s="479">
        <f>EH5+EI5-EJ5</f>
        <v>604</v>
      </c>
      <c r="EL5" s="474"/>
      <c r="EM5" s="474">
        <v>8</v>
      </c>
      <c r="EN5" s="479">
        <f t="shared" ref="EN5:EN15" si="15">EK5+EL5-EM5</f>
        <v>596</v>
      </c>
      <c r="EO5" s="474"/>
      <c r="EP5" s="474">
        <v>20</v>
      </c>
      <c r="EQ5" s="479">
        <f t="shared" ref="EQ5:EQ15" si="16">EN5+EO5-EP5</f>
        <v>576</v>
      </c>
      <c r="ER5" s="474"/>
      <c r="ES5" s="474">
        <v>20</v>
      </c>
      <c r="ET5" s="479">
        <f>EQ5+ER5-ES5</f>
        <v>556</v>
      </c>
      <c r="EU5" s="474"/>
      <c r="EV5" s="474">
        <v>24</v>
      </c>
      <c r="EW5" s="479">
        <f t="shared" ref="EW5:EW15" si="17">ET5+EU5-EV5</f>
        <v>532</v>
      </c>
      <c r="EX5" s="474"/>
      <c r="EY5" s="474">
        <v>20</v>
      </c>
      <c r="EZ5" s="479">
        <f t="shared" ref="EZ5:EZ15" si="18">EW5+EX5-EY5</f>
        <v>512</v>
      </c>
      <c r="FA5" s="474"/>
      <c r="FB5" s="474">
        <v>20</v>
      </c>
      <c r="FC5" s="479">
        <f>EZ5+FA5-FB5</f>
        <v>492</v>
      </c>
      <c r="FD5" s="474">
        <v>468</v>
      </c>
      <c r="FE5" s="474">
        <v>24</v>
      </c>
      <c r="FF5" s="479">
        <f>FC5+FD5-FE5</f>
        <v>936</v>
      </c>
      <c r="FG5" s="474"/>
      <c r="FH5" s="474">
        <v>24</v>
      </c>
      <c r="FI5" s="479">
        <f>FF5+FG5-FH5</f>
        <v>912</v>
      </c>
      <c r="FJ5" s="474"/>
      <c r="FK5" s="474">
        <v>24</v>
      </c>
      <c r="FL5" s="479">
        <f>FI5+FJ5-FK5</f>
        <v>888</v>
      </c>
      <c r="FM5" s="474"/>
      <c r="FN5" s="474">
        <v>10</v>
      </c>
      <c r="FO5" s="479">
        <f t="shared" ref="FO5:FO15" si="19">FL5+FM5-FN5</f>
        <v>878</v>
      </c>
      <c r="FP5" s="474"/>
      <c r="FQ5" s="474">
        <v>10</v>
      </c>
      <c r="FR5" s="479">
        <f>FO5+FP5-FQ5</f>
        <v>868</v>
      </c>
      <c r="FS5" s="474"/>
      <c r="FT5" s="474">
        <v>10</v>
      </c>
      <c r="FU5" s="479">
        <f>FR5+FS5-FT5</f>
        <v>858</v>
      </c>
      <c r="FV5" s="474"/>
      <c r="FW5" s="474">
        <v>16</v>
      </c>
      <c r="FX5" s="479">
        <f t="shared" ref="FX5:FX15" si="20">FU5+FV5-FW5</f>
        <v>842</v>
      </c>
      <c r="FY5" s="474"/>
      <c r="FZ5" s="474">
        <v>20</v>
      </c>
      <c r="GA5" s="479">
        <f t="shared" ref="GA5:GA15" si="21">FX5+FY5-FZ5</f>
        <v>822</v>
      </c>
      <c r="GB5" s="474"/>
      <c r="GC5" s="474">
        <v>20</v>
      </c>
      <c r="GD5" s="479">
        <f>GA5+GB5-GC5</f>
        <v>802</v>
      </c>
      <c r="GE5" s="474"/>
      <c r="GF5" s="474">
        <v>10</v>
      </c>
      <c r="GG5" s="479">
        <f>GD5+GE5-GF5</f>
        <v>792</v>
      </c>
      <c r="GH5" s="474"/>
      <c r="GI5" s="474">
        <v>19</v>
      </c>
      <c r="GJ5" s="479">
        <f>GG5+GH5-GI5</f>
        <v>773</v>
      </c>
      <c r="GK5" s="474"/>
      <c r="GL5" s="474">
        <v>20</v>
      </c>
      <c r="GM5" s="479">
        <f>GJ5+GK5-GL5</f>
        <v>753</v>
      </c>
      <c r="GN5" s="474"/>
      <c r="GO5" s="474">
        <v>20</v>
      </c>
      <c r="GP5" s="479">
        <f t="shared" ref="GP5:GP15" si="22">GM5+GN5-GO5</f>
        <v>733</v>
      </c>
      <c r="GQ5" s="474"/>
      <c r="GR5" s="474">
        <v>20</v>
      </c>
      <c r="GS5" s="479">
        <f t="shared" ref="GS5:GS15" si="23">GP5+GQ5-GR5</f>
        <v>713</v>
      </c>
      <c r="GT5" s="474"/>
      <c r="GU5" s="474">
        <v>24</v>
      </c>
      <c r="GV5" s="479">
        <f t="shared" ref="GV5:GV15" si="24">GS5+GT5-GU5</f>
        <v>689</v>
      </c>
      <c r="GW5" s="474"/>
      <c r="GX5" s="474">
        <v>28</v>
      </c>
      <c r="GY5" s="479">
        <f>GV5+GW5-GX5</f>
        <v>661</v>
      </c>
      <c r="GZ5" s="474"/>
      <c r="HA5" s="474">
        <v>12</v>
      </c>
      <c r="HB5" s="479">
        <f t="shared" ref="HB5:HB15" si="25">GY5+GZ5-HA5</f>
        <v>649</v>
      </c>
      <c r="HC5" s="474"/>
      <c r="HD5" s="474">
        <v>18</v>
      </c>
      <c r="HE5" s="479">
        <f>HB5+HC5-HD5</f>
        <v>631</v>
      </c>
      <c r="HF5" s="474"/>
      <c r="HG5" s="474">
        <v>16</v>
      </c>
      <c r="HH5" s="479">
        <f t="shared" ref="HH5:HH15" si="26">HE5+HF5-HG5</f>
        <v>615</v>
      </c>
      <c r="HI5" s="474"/>
      <c r="HJ5" s="474">
        <v>20</v>
      </c>
      <c r="HK5" s="479">
        <f t="shared" ref="HK5:HK15" si="27">HH5+HI5-HJ5</f>
        <v>595</v>
      </c>
      <c r="HL5" s="474"/>
      <c r="HM5" s="474">
        <v>20</v>
      </c>
      <c r="HN5" s="479">
        <f t="shared" ref="HN5:HN15" si="28">HK5+HL5-HM5</f>
        <v>575</v>
      </c>
      <c r="HO5" s="474"/>
      <c r="HP5" s="474">
        <v>16</v>
      </c>
      <c r="HQ5" s="479">
        <f t="shared" ref="HQ5:HQ15" si="29">HN5+HO5-HP5</f>
        <v>559</v>
      </c>
      <c r="HR5" s="474"/>
      <c r="HS5" s="474">
        <v>20</v>
      </c>
      <c r="HT5" s="479">
        <f t="shared" ref="HT5:HT15" si="30">HQ5+HR5-HS5</f>
        <v>539</v>
      </c>
      <c r="HU5" s="474"/>
      <c r="HV5" s="474">
        <v>32</v>
      </c>
      <c r="HW5" s="479">
        <f t="shared" ref="HW5:HW15" si="31">HT5+HU5-HV5</f>
        <v>507</v>
      </c>
      <c r="HX5" s="474"/>
      <c r="HY5" s="474">
        <v>20</v>
      </c>
      <c r="HZ5" s="486">
        <f t="shared" ref="HZ5:HZ15" si="32">HW5+HX5-HY5</f>
        <v>487</v>
      </c>
      <c r="IA5" s="474">
        <v>473</v>
      </c>
      <c r="IB5" s="474">
        <v>20</v>
      </c>
      <c r="IC5" s="486">
        <f t="shared" ref="IC5:IC15" si="33">HZ5+IA5-IB5</f>
        <v>940</v>
      </c>
      <c r="ID5" s="474"/>
      <c r="IE5" s="474">
        <v>20</v>
      </c>
      <c r="IF5" s="486">
        <f>IC5+ID5-IE5</f>
        <v>920</v>
      </c>
      <c r="IG5" s="474"/>
      <c r="IH5" s="474">
        <v>20</v>
      </c>
      <c r="II5" s="486">
        <f t="shared" ref="II5:II15" si="34">IF5+IG5-IH5</f>
        <v>900</v>
      </c>
      <c r="IJ5" s="474"/>
      <c r="IK5" s="474">
        <v>20</v>
      </c>
      <c r="IL5" s="486">
        <f t="shared" ref="IL5:IL15" si="35">II5+IJ5-IK5</f>
        <v>880</v>
      </c>
      <c r="IM5" s="474"/>
      <c r="IN5" s="474">
        <v>20</v>
      </c>
      <c r="IO5" s="486">
        <f t="shared" ref="IO5:IO15" si="36">IL5+IM5-IN5</f>
        <v>860</v>
      </c>
      <c r="IP5" s="474"/>
      <c r="IQ5" s="474">
        <v>28</v>
      </c>
      <c r="IR5" s="486">
        <f t="shared" ref="IR5:IR15" si="37">IO5+IP5-IQ5</f>
        <v>832</v>
      </c>
      <c r="IS5" s="474"/>
      <c r="IT5" s="474">
        <v>20</v>
      </c>
      <c r="IU5" s="486">
        <f t="shared" ref="IU5:IU15" si="38">IR5+IS5-IT5</f>
        <v>812</v>
      </c>
      <c r="IV5" s="474"/>
      <c r="IW5" s="474">
        <v>20</v>
      </c>
      <c r="IX5" s="486">
        <f>IU5+IV5-IW5</f>
        <v>792</v>
      </c>
      <c r="IY5" s="477"/>
      <c r="IZ5" s="477">
        <v>18</v>
      </c>
      <c r="JA5" s="486">
        <f>IX5+IY5-IZ5</f>
        <v>774</v>
      </c>
      <c r="JB5" s="477"/>
      <c r="JC5" s="477">
        <v>10</v>
      </c>
      <c r="JD5" s="486">
        <f t="shared" ref="JD5:JD15" si="39">JA5+JB5-JC5</f>
        <v>764</v>
      </c>
      <c r="JE5" s="477"/>
      <c r="JF5" s="477">
        <v>16</v>
      </c>
      <c r="JG5" s="486">
        <f t="shared" ref="JG5:JG15" si="40">JD5+JE5-JF5</f>
        <v>748</v>
      </c>
      <c r="JH5" s="138"/>
      <c r="JI5" s="138">
        <v>12</v>
      </c>
      <c r="JJ5" s="487">
        <f t="shared" ref="JJ5:JJ15" si="41">JG5+JH5-JI5</f>
        <v>736</v>
      </c>
      <c r="JK5" s="138"/>
      <c r="JL5" s="138">
        <v>14</v>
      </c>
      <c r="JM5" s="487">
        <f t="shared" ref="JM5:JM15" si="42">JJ5+JK5-JL5</f>
        <v>722</v>
      </c>
      <c r="JN5" s="238"/>
      <c r="JO5" s="238">
        <v>20</v>
      </c>
      <c r="JP5" s="488">
        <f>JM5+JN5-JO5</f>
        <v>702</v>
      </c>
      <c r="JQ5" s="238"/>
      <c r="JR5" s="238">
        <v>10</v>
      </c>
      <c r="JS5" s="488">
        <f t="shared" ref="JS5:JS15" si="43">JP5+JQ5-JR5</f>
        <v>692</v>
      </c>
      <c r="JT5" s="238"/>
      <c r="JU5" s="238">
        <v>20</v>
      </c>
      <c r="JV5" s="488">
        <f t="shared" ref="JV5:JV15" si="44">JS5+JT5-JU5</f>
        <v>672</v>
      </c>
      <c r="JW5" s="238"/>
      <c r="JX5" s="238">
        <v>20</v>
      </c>
      <c r="JY5" s="488">
        <f t="shared" ref="JY5:JY15" si="45">JV5+JW5-JX5</f>
        <v>652</v>
      </c>
      <c r="JZ5" s="238"/>
      <c r="KA5" s="238">
        <v>20</v>
      </c>
      <c r="KB5" s="488">
        <f t="shared" ref="KB5:KB15" si="46">JY5+JZ5-KA5</f>
        <v>632</v>
      </c>
      <c r="KC5" s="238"/>
      <c r="KD5" s="238">
        <v>20</v>
      </c>
      <c r="KE5" s="488">
        <f t="shared" ref="KE5:KE15" si="47">KB5+KC5-KD5</f>
        <v>612</v>
      </c>
      <c r="KF5" s="238"/>
      <c r="KG5" s="238">
        <v>20</v>
      </c>
      <c r="KH5" s="488">
        <f t="shared" ref="KH5:KH15" si="48">KE5+KF5-KG5</f>
        <v>592</v>
      </c>
      <c r="KI5" s="238"/>
      <c r="KJ5" s="238">
        <v>20</v>
      </c>
      <c r="KK5" s="488">
        <f t="shared" ref="KK5:KK15" si="49">KH5+KI5-KJ5</f>
        <v>572</v>
      </c>
      <c r="KL5" s="238"/>
      <c r="KM5" s="238">
        <v>20</v>
      </c>
      <c r="KN5" s="488">
        <f t="shared" ref="KN5:KN15" si="50">KK5+KL5-KM5</f>
        <v>552</v>
      </c>
      <c r="KO5" s="489"/>
      <c r="KP5" s="489">
        <v>20</v>
      </c>
      <c r="KQ5" s="490">
        <f t="shared" ref="KQ5:KQ15" si="51">KN5+KO5-KP5</f>
        <v>532</v>
      </c>
      <c r="KR5" s="489"/>
      <c r="KS5" s="489">
        <v>20</v>
      </c>
      <c r="KT5" s="490">
        <f t="shared" ref="KT5:KT15" si="52">KQ5+KR5-KS5</f>
        <v>512</v>
      </c>
      <c r="KU5" s="489"/>
      <c r="KV5" s="489">
        <v>20</v>
      </c>
      <c r="KW5" s="490">
        <f t="shared" ref="KW5:KW15" si="53">KT5+KU5-KV5</f>
        <v>492</v>
      </c>
      <c r="KX5" s="489">
        <v>468</v>
      </c>
      <c r="KY5" s="489"/>
      <c r="KZ5" s="490">
        <f t="shared" ref="KZ5:KZ15" si="54">KW5+KX5-KY5</f>
        <v>960</v>
      </c>
      <c r="LA5" s="241"/>
      <c r="LB5" s="241"/>
      <c r="LC5" s="491">
        <f t="shared" ref="LC5:LC15" si="55">KZ5+LA5-LB5</f>
        <v>960</v>
      </c>
      <c r="LD5" s="489"/>
      <c r="LE5" s="489">
        <v>16</v>
      </c>
      <c r="LF5" s="490">
        <f t="shared" ref="LF5:LF15" si="56">LC5+LD5-LE5</f>
        <v>944</v>
      </c>
      <c r="LG5" s="489"/>
      <c r="LH5" s="489">
        <v>8</v>
      </c>
      <c r="LI5" s="490">
        <f t="shared" ref="LI5:LI15" si="57">LF5+LG5-LH5</f>
        <v>936</v>
      </c>
      <c r="LJ5" s="489"/>
      <c r="LK5" s="489">
        <v>4</v>
      </c>
      <c r="LL5" s="490">
        <f t="shared" ref="LL5:LL15" si="58">LI5+LJ5-LK5</f>
        <v>932</v>
      </c>
      <c r="LM5" s="489"/>
      <c r="LN5" s="489">
        <v>8</v>
      </c>
      <c r="LO5" s="490">
        <f t="shared" ref="LO5:LO15" si="59">LL5+LM5-LN5</f>
        <v>924</v>
      </c>
      <c r="LP5" s="489"/>
      <c r="LQ5" s="489">
        <v>10</v>
      </c>
      <c r="LR5" s="490">
        <f t="shared" ref="LR5:LR15" si="60">LO5+LP5-LQ5</f>
        <v>914</v>
      </c>
      <c r="LS5" s="489"/>
      <c r="LT5" s="489">
        <v>30</v>
      </c>
      <c r="LU5" s="490">
        <f>LR5+LS5-LT5</f>
        <v>884</v>
      </c>
      <c r="LV5" s="489"/>
      <c r="LW5" s="489">
        <v>14</v>
      </c>
      <c r="LX5" s="490">
        <f>LU5+LV5-LW5</f>
        <v>870</v>
      </c>
      <c r="LY5" s="489"/>
      <c r="LZ5" s="489">
        <v>14</v>
      </c>
      <c r="MA5" s="490">
        <f>LX5+LY5-LZ5</f>
        <v>856</v>
      </c>
      <c r="MB5" s="489"/>
      <c r="MC5" s="489">
        <v>16</v>
      </c>
      <c r="MD5" s="490">
        <f>MA5+MB5-MC5</f>
        <v>840</v>
      </c>
      <c r="ME5" s="489"/>
      <c r="MF5" s="489">
        <v>10</v>
      </c>
      <c r="MG5" s="490">
        <f>MD5+ME5-MF5</f>
        <v>830</v>
      </c>
      <c r="MH5" s="489"/>
      <c r="MI5" s="489">
        <v>20</v>
      </c>
      <c r="MJ5" s="490">
        <f>MG5+MH5-MI5</f>
        <v>810</v>
      </c>
      <c r="MK5" s="489"/>
      <c r="ML5" s="489">
        <v>20</v>
      </c>
      <c r="MM5" s="490">
        <f>MJ5+MK5-ML5</f>
        <v>790</v>
      </c>
      <c r="MN5" s="489"/>
      <c r="MO5" s="489">
        <v>20</v>
      </c>
      <c r="MP5" s="490">
        <f>MM5+MN5-MO5</f>
        <v>770</v>
      </c>
      <c r="MQ5" s="489"/>
      <c r="MR5" s="489">
        <v>24</v>
      </c>
      <c r="MS5" s="490">
        <f>MP5+MQ5-MR5</f>
        <v>746</v>
      </c>
      <c r="MT5" s="489"/>
      <c r="MU5" s="489">
        <v>20</v>
      </c>
      <c r="MV5" s="490">
        <f>MS5+MT5-MU5</f>
        <v>726</v>
      </c>
      <c r="MW5" s="489"/>
      <c r="MX5" s="489">
        <v>20</v>
      </c>
      <c r="MY5" s="490">
        <f>MV5+MW5-MX5</f>
        <v>706</v>
      </c>
      <c r="MZ5" s="489"/>
      <c r="NA5" s="489">
        <v>10</v>
      </c>
      <c r="NB5" s="490">
        <f>MY5+MZ5-NA5</f>
        <v>696</v>
      </c>
      <c r="NC5" s="489">
        <v>264</v>
      </c>
      <c r="ND5" s="489">
        <v>24</v>
      </c>
      <c r="NE5" s="490">
        <f>NB5+NC5-ND5</f>
        <v>936</v>
      </c>
      <c r="NF5" s="489"/>
      <c r="NG5" s="489">
        <v>30</v>
      </c>
      <c r="NH5" s="490">
        <f>NE5+NF5-NG5</f>
        <v>906</v>
      </c>
      <c r="NI5" s="489"/>
      <c r="NJ5" s="489">
        <v>34</v>
      </c>
      <c r="NK5" s="490">
        <f>NH5+NI5-NJ5</f>
        <v>872</v>
      </c>
      <c r="NL5" s="489"/>
      <c r="NM5" s="489"/>
      <c r="NN5" s="489">
        <v>30</v>
      </c>
      <c r="NO5" s="490">
        <f t="shared" ref="NO5:NO15" si="61">NK5+NL5-NN5</f>
        <v>842</v>
      </c>
      <c r="NP5" s="489"/>
      <c r="NQ5" s="489">
        <v>30</v>
      </c>
      <c r="NR5" s="490">
        <f t="shared" ref="NR5:NR15" si="62">NO5+NP5-NQ5</f>
        <v>812</v>
      </c>
      <c r="NS5" s="489"/>
      <c r="NT5" s="489">
        <v>30</v>
      </c>
      <c r="NU5" s="490">
        <f t="shared" ref="NU5:NU15" si="63">NR5+NS5-NT5</f>
        <v>782</v>
      </c>
      <c r="NV5" s="489"/>
      <c r="NW5" s="489">
        <v>14</v>
      </c>
      <c r="NX5" s="490">
        <f t="shared" ref="NX5:NX15" si="64">NU5+NV5-NW5</f>
        <v>768</v>
      </c>
      <c r="NY5" s="492">
        <f>+CZ5+DC5+DF5+DI5+DL5+DO5+DR5+DU5+DX5+EA5+ED5+EG5+EJ5+EM5+EP5+ES5+EV5+EY5+FB5+FE5+FH5+FK5+FN5</f>
        <v>490</v>
      </c>
      <c r="NZ5" s="493">
        <f>+NY5/23</f>
        <v>21.304347826086957</v>
      </c>
      <c r="OA5" s="468"/>
      <c r="OB5" s="492">
        <f>+FQ5+FT5+FW5+FZ5+GC5+GF5+GI5+GL5+GO5+GR5+GU5+GX5+HA5+HD5+HG5+HJ5+HM5+HP5+HS5+HV5+HY5+IB5+IE5+IH5+IK5+IN5</f>
        <v>491</v>
      </c>
      <c r="OC5" s="493">
        <f>+OB5/26</f>
        <v>18.884615384615383</v>
      </c>
      <c r="OD5" s="81"/>
      <c r="OE5" s="492">
        <f>+IQ5+IT5+IW5+IZ5+JC5+JF5+JI5+JL5+JO5+JR5+JU5+JX5+KA5+KD5+KG5+KJ5+KM5+KP5+KS5+KV5+KY5</f>
        <v>368</v>
      </c>
      <c r="OF5" s="493">
        <f>+OE5/21</f>
        <v>17.523809523809526</v>
      </c>
      <c r="OG5" s="81"/>
      <c r="OH5" s="492">
        <f>+NY5+OB5+OE5</f>
        <v>1349</v>
      </c>
      <c r="OI5" s="493">
        <f>+OH5/70</f>
        <v>19.271428571428572</v>
      </c>
    </row>
    <row r="6" spans="1:399" ht="31.5" customHeight="1" x14ac:dyDescent="0.45">
      <c r="A6" s="470">
        <v>2</v>
      </c>
      <c r="B6" s="471" t="s">
        <v>555</v>
      </c>
      <c r="C6" s="472" t="s">
        <v>115</v>
      </c>
      <c r="D6" s="473">
        <v>876</v>
      </c>
      <c r="E6" s="474"/>
      <c r="F6" s="472">
        <v>84</v>
      </c>
      <c r="G6" s="472"/>
      <c r="H6" s="473">
        <f t="shared" si="0"/>
        <v>960</v>
      </c>
      <c r="I6" s="472"/>
      <c r="J6" s="472">
        <v>30</v>
      </c>
      <c r="K6" s="473">
        <f t="shared" si="1"/>
        <v>930</v>
      </c>
      <c r="L6" s="472"/>
      <c r="M6" s="472">
        <v>30</v>
      </c>
      <c r="N6" s="473">
        <f t="shared" si="2"/>
        <v>900</v>
      </c>
      <c r="O6" s="474"/>
      <c r="P6" s="472"/>
      <c r="Q6" s="472">
        <v>22</v>
      </c>
      <c r="R6" s="473">
        <f t="shared" si="3"/>
        <v>878</v>
      </c>
      <c r="S6" s="474"/>
      <c r="T6" s="474">
        <v>24</v>
      </c>
      <c r="U6" s="475">
        <f t="shared" si="4"/>
        <v>854</v>
      </c>
      <c r="V6" s="474"/>
      <c r="W6" s="474">
        <v>20</v>
      </c>
      <c r="X6" s="475">
        <f t="shared" ref="X6:X49" si="65">U6+V6-W6</f>
        <v>834</v>
      </c>
      <c r="Y6" s="474"/>
      <c r="Z6" s="474">
        <v>34</v>
      </c>
      <c r="AA6" s="476">
        <f t="shared" ref="AA6:AA49" si="66">X6+Y6-Z6</f>
        <v>800</v>
      </c>
      <c r="AB6" s="474"/>
      <c r="AC6" s="477">
        <v>30</v>
      </c>
      <c r="AD6" s="478">
        <f t="shared" ref="AD6:AD49" si="67">AA6+AB6-AC6</f>
        <v>770</v>
      </c>
      <c r="AE6" s="474"/>
      <c r="AF6" s="474">
        <v>22</v>
      </c>
      <c r="AG6" s="475">
        <f t="shared" ref="AG6:AG49" si="68">AD6+AE6-AF6</f>
        <v>748</v>
      </c>
      <c r="AH6" s="474"/>
      <c r="AI6" s="474">
        <v>24</v>
      </c>
      <c r="AJ6" s="479">
        <f t="shared" si="5"/>
        <v>724</v>
      </c>
      <c r="AK6" s="474"/>
      <c r="AL6" s="474">
        <v>20</v>
      </c>
      <c r="AM6" s="479">
        <f t="shared" ref="AM6:AM49" si="69">AJ6+AK6-AL6</f>
        <v>704</v>
      </c>
      <c r="AN6" s="474"/>
      <c r="AO6" s="474">
        <v>24</v>
      </c>
      <c r="AP6" s="480">
        <f t="shared" ref="AP6:AP49" si="70">AM6+AN6-AO6</f>
        <v>680</v>
      </c>
      <c r="AQ6" s="474"/>
      <c r="AR6" s="474">
        <v>26</v>
      </c>
      <c r="AS6" s="480">
        <f t="shared" ref="AS6:AS49" si="71">AP6+AQ6-AR6</f>
        <v>654</v>
      </c>
      <c r="AT6" s="474"/>
      <c r="AU6" s="474">
        <v>20</v>
      </c>
      <c r="AV6" s="480">
        <f>AS6+AT6-AU6</f>
        <v>634</v>
      </c>
      <c r="AW6" s="477"/>
      <c r="AX6" s="474">
        <v>20</v>
      </c>
      <c r="AY6" s="479">
        <f t="shared" ref="AY6:AY49" si="72">AV6+AW6-AX6</f>
        <v>614</v>
      </c>
      <c r="AZ6" s="474"/>
      <c r="BA6" s="482">
        <v>28</v>
      </c>
      <c r="BB6" s="483">
        <f t="shared" ref="BB6:BB49" si="73">AY6+AZ6-BA6</f>
        <v>586</v>
      </c>
      <c r="BC6" s="477"/>
      <c r="BD6" s="474">
        <v>28</v>
      </c>
      <c r="BE6" s="479">
        <f t="shared" ref="BE6:BE49" si="74">BB6+BC6-BD6</f>
        <v>558</v>
      </c>
      <c r="BF6" s="474"/>
      <c r="BG6" s="474">
        <v>20</v>
      </c>
      <c r="BH6" s="479">
        <f t="shared" ref="BH6:BH49" si="75">BE6+BF6-BG6</f>
        <v>538</v>
      </c>
      <c r="BI6" s="474"/>
      <c r="BJ6" s="474">
        <v>30</v>
      </c>
      <c r="BK6" s="479">
        <f t="shared" si="6"/>
        <v>508</v>
      </c>
      <c r="BL6" s="474"/>
      <c r="BM6" s="474">
        <v>20</v>
      </c>
      <c r="BN6" s="479">
        <f t="shared" ref="BN6:BN49" si="76">BK6+BL6-BM6</f>
        <v>488</v>
      </c>
      <c r="BO6" s="474"/>
      <c r="BP6" s="474">
        <v>20</v>
      </c>
      <c r="BQ6" s="479">
        <f t="shared" si="7"/>
        <v>468</v>
      </c>
      <c r="BR6" s="474"/>
      <c r="BS6" s="474">
        <v>22</v>
      </c>
      <c r="BT6" s="484">
        <f t="shared" ref="BT6:BT49" si="77">BQ6+BR6-BS6</f>
        <v>446</v>
      </c>
      <c r="BU6" s="474"/>
      <c r="BV6" s="474">
        <v>14</v>
      </c>
      <c r="BW6" s="479">
        <f t="shared" ref="BW6:BW48" si="78">+BT6+BU6-BV6</f>
        <v>432</v>
      </c>
      <c r="BX6" s="474"/>
      <c r="BY6" s="474">
        <v>20</v>
      </c>
      <c r="BZ6" s="479">
        <f t="shared" si="8"/>
        <v>412</v>
      </c>
      <c r="CA6" s="474"/>
      <c r="CB6" s="474">
        <v>8</v>
      </c>
      <c r="CC6" s="479">
        <f t="shared" ref="CC6:CC49" si="79">BZ6+CA6-CB6</f>
        <v>404</v>
      </c>
      <c r="CD6" s="474"/>
      <c r="CE6" s="474">
        <v>10</v>
      </c>
      <c r="CF6" s="479">
        <f t="shared" si="9"/>
        <v>394</v>
      </c>
      <c r="CG6" s="474"/>
      <c r="CH6" s="474">
        <v>10</v>
      </c>
      <c r="CI6" s="480">
        <f t="shared" ref="CI6:CI49" si="80">+CF6+CG6-CH6</f>
        <v>384</v>
      </c>
      <c r="CJ6" s="474">
        <v>576</v>
      </c>
      <c r="CK6" s="474"/>
      <c r="CL6" s="479">
        <f t="shared" ref="CL6:CL49" si="81">CI6+CJ6-CK6</f>
        <v>960</v>
      </c>
      <c r="CM6" s="474"/>
      <c r="CN6" s="474"/>
      <c r="CO6" s="479">
        <f t="shared" si="10"/>
        <v>960</v>
      </c>
      <c r="CP6" s="474"/>
      <c r="CQ6" s="474">
        <v>12</v>
      </c>
      <c r="CR6" s="479">
        <f t="shared" ref="CR6:CR49" si="82">CO6+CP6-CQ6</f>
        <v>948</v>
      </c>
      <c r="CS6" s="474"/>
      <c r="CT6" s="474">
        <v>24</v>
      </c>
      <c r="CU6" s="479">
        <f t="shared" ref="CU6:CU49" si="83">CR6+CS6-CT6</f>
        <v>924</v>
      </c>
      <c r="CV6" s="474"/>
      <c r="CW6" s="474">
        <v>24</v>
      </c>
      <c r="CX6" s="479">
        <f t="shared" si="11"/>
        <v>900</v>
      </c>
      <c r="CY6" s="474"/>
      <c r="CZ6" s="474">
        <v>34</v>
      </c>
      <c r="DA6" s="479">
        <f>CX6+CY6-CZ6</f>
        <v>866</v>
      </c>
      <c r="DB6" s="474"/>
      <c r="DC6" s="474">
        <v>24</v>
      </c>
      <c r="DD6" s="479">
        <f>DA6+DB6-DC6</f>
        <v>842</v>
      </c>
      <c r="DE6" s="474"/>
      <c r="DF6" s="474">
        <v>28</v>
      </c>
      <c r="DG6" s="479">
        <f>DD6+DE6-DF6</f>
        <v>814</v>
      </c>
      <c r="DH6" s="474"/>
      <c r="DI6" s="474">
        <v>28</v>
      </c>
      <c r="DJ6" s="479">
        <f>DG6+DH6-DI6</f>
        <v>786</v>
      </c>
      <c r="DK6" s="474"/>
      <c r="DL6" s="474">
        <v>24</v>
      </c>
      <c r="DM6" s="479">
        <f>DJ6+DK6-DL6</f>
        <v>762</v>
      </c>
      <c r="DN6" s="474"/>
      <c r="DO6" s="474">
        <v>30</v>
      </c>
      <c r="DP6" s="479">
        <f t="shared" ref="DP6:DP49" si="84">DM6+DN6-DO6</f>
        <v>732</v>
      </c>
      <c r="DQ6" s="474"/>
      <c r="DR6" s="474">
        <v>20</v>
      </c>
      <c r="DS6" s="479">
        <f t="shared" si="12"/>
        <v>712</v>
      </c>
      <c r="DT6" s="474"/>
      <c r="DU6" s="474">
        <v>8</v>
      </c>
      <c r="DV6" s="479">
        <f t="shared" ref="DV6:DV49" si="85">DS6+DT6-DU6</f>
        <v>704</v>
      </c>
      <c r="DW6" s="474"/>
      <c r="DX6" s="474">
        <v>20</v>
      </c>
      <c r="DY6" s="479">
        <f t="shared" ref="DY6:DY49" si="86">DV6+DW6-DX6</f>
        <v>684</v>
      </c>
      <c r="DZ6" s="474"/>
      <c r="EA6" s="474">
        <v>20</v>
      </c>
      <c r="EB6" s="485">
        <f t="shared" si="13"/>
        <v>664</v>
      </c>
      <c r="EC6" s="474"/>
      <c r="ED6" s="474">
        <v>24</v>
      </c>
      <c r="EE6" s="479">
        <f t="shared" ref="EE6:EE49" si="87">EB6+EC6-ED6</f>
        <v>640</v>
      </c>
      <c r="EF6" s="474"/>
      <c r="EG6" s="474">
        <v>16</v>
      </c>
      <c r="EH6" s="479">
        <f t="shared" si="14"/>
        <v>624</v>
      </c>
      <c r="EI6" s="474"/>
      <c r="EJ6" s="474">
        <v>20</v>
      </c>
      <c r="EK6" s="479">
        <f t="shared" ref="EK6:EK48" si="88">EH6+EI6-EJ6</f>
        <v>604</v>
      </c>
      <c r="EL6" s="474"/>
      <c r="EM6" s="474">
        <v>8</v>
      </c>
      <c r="EN6" s="479">
        <f t="shared" si="15"/>
        <v>596</v>
      </c>
      <c r="EO6" s="474"/>
      <c r="EP6" s="474">
        <v>20</v>
      </c>
      <c r="EQ6" s="479">
        <f>EN6+EO6-EP6</f>
        <v>576</v>
      </c>
      <c r="ER6" s="474"/>
      <c r="ES6" s="474">
        <v>20</v>
      </c>
      <c r="ET6" s="479">
        <f t="shared" ref="ET6:ET49" si="89">EQ6+ER6-ES6</f>
        <v>556</v>
      </c>
      <c r="EU6" s="474"/>
      <c r="EV6" s="474">
        <v>24</v>
      </c>
      <c r="EW6" s="479">
        <f t="shared" si="17"/>
        <v>532</v>
      </c>
      <c r="EX6" s="474"/>
      <c r="EY6" s="474">
        <v>20</v>
      </c>
      <c r="EZ6" s="479">
        <f t="shared" si="18"/>
        <v>512</v>
      </c>
      <c r="FA6" s="474"/>
      <c r="FB6" s="474">
        <v>20</v>
      </c>
      <c r="FC6" s="479">
        <f t="shared" ref="FC6:FC15" si="90">EZ6+FA6-FB6</f>
        <v>492</v>
      </c>
      <c r="FD6" s="474">
        <v>468</v>
      </c>
      <c r="FE6" s="474">
        <v>24</v>
      </c>
      <c r="FF6" s="479">
        <f t="shared" ref="FF6:FF15" si="91">FC6+FD6-FE6</f>
        <v>936</v>
      </c>
      <c r="FG6" s="474"/>
      <c r="FH6" s="474">
        <v>24</v>
      </c>
      <c r="FI6" s="479">
        <f t="shared" ref="FI6:FI15" si="92">FF6+FG6-FH6</f>
        <v>912</v>
      </c>
      <c r="FJ6" s="474"/>
      <c r="FK6" s="474">
        <v>24</v>
      </c>
      <c r="FL6" s="479">
        <f t="shared" ref="FL6:FL49" si="93">FI6+FJ6-FK6</f>
        <v>888</v>
      </c>
      <c r="FM6" s="474"/>
      <c r="FN6" s="474">
        <v>10</v>
      </c>
      <c r="FO6" s="479">
        <f t="shared" si="19"/>
        <v>878</v>
      </c>
      <c r="FP6" s="474"/>
      <c r="FQ6" s="474">
        <v>10</v>
      </c>
      <c r="FR6" s="479">
        <f t="shared" ref="FR6:FR49" si="94">FO6+FP6-FQ6</f>
        <v>868</v>
      </c>
      <c r="FS6" s="474"/>
      <c r="FT6" s="474">
        <v>10</v>
      </c>
      <c r="FU6" s="479">
        <f t="shared" ref="FU6:FU49" si="95">FR6+FS6-FT6</f>
        <v>858</v>
      </c>
      <c r="FV6" s="474"/>
      <c r="FW6" s="474">
        <v>16</v>
      </c>
      <c r="FX6" s="479">
        <f t="shared" si="20"/>
        <v>842</v>
      </c>
      <c r="FY6" s="474"/>
      <c r="FZ6" s="474">
        <v>20</v>
      </c>
      <c r="GA6" s="479">
        <f t="shared" si="21"/>
        <v>822</v>
      </c>
      <c r="GB6" s="474"/>
      <c r="GC6" s="474">
        <v>20</v>
      </c>
      <c r="GD6" s="479">
        <f t="shared" ref="GD6:GD15" si="96">GA6+GB6-GC6</f>
        <v>802</v>
      </c>
      <c r="GE6" s="474"/>
      <c r="GF6" s="474">
        <v>10</v>
      </c>
      <c r="GG6" s="479">
        <f t="shared" ref="GG6:GG15" si="97">GD6+GE6-GF6</f>
        <v>792</v>
      </c>
      <c r="GH6" s="474"/>
      <c r="GI6" s="474">
        <v>19</v>
      </c>
      <c r="GJ6" s="479">
        <f t="shared" ref="GJ6:GJ15" si="98">GG6+GH6-GI6</f>
        <v>773</v>
      </c>
      <c r="GK6" s="474"/>
      <c r="GL6" s="474">
        <v>20</v>
      </c>
      <c r="GM6" s="479">
        <f t="shared" ref="GM6:GM15" si="99">GJ6+GK6-GL6</f>
        <v>753</v>
      </c>
      <c r="GN6" s="474"/>
      <c r="GO6" s="474">
        <v>20</v>
      </c>
      <c r="GP6" s="479">
        <f t="shared" si="22"/>
        <v>733</v>
      </c>
      <c r="GQ6" s="474"/>
      <c r="GR6" s="474">
        <v>20</v>
      </c>
      <c r="GS6" s="479">
        <f t="shared" si="23"/>
        <v>713</v>
      </c>
      <c r="GT6" s="474"/>
      <c r="GU6" s="474">
        <v>24</v>
      </c>
      <c r="GV6" s="479">
        <f t="shared" si="24"/>
        <v>689</v>
      </c>
      <c r="GW6" s="474"/>
      <c r="GX6" s="474">
        <v>28</v>
      </c>
      <c r="GY6" s="479">
        <f t="shared" ref="GY6:GY49" si="100">GV6+GW6-GX6</f>
        <v>661</v>
      </c>
      <c r="GZ6" s="474"/>
      <c r="HA6" s="474">
        <v>12</v>
      </c>
      <c r="HB6" s="479">
        <f t="shared" si="25"/>
        <v>649</v>
      </c>
      <c r="HC6" s="474"/>
      <c r="HD6" s="474">
        <v>18</v>
      </c>
      <c r="HE6" s="479">
        <f t="shared" ref="HE6:HE49" si="101">HB6+HC6-HD6</f>
        <v>631</v>
      </c>
      <c r="HF6" s="474"/>
      <c r="HG6" s="474">
        <v>16</v>
      </c>
      <c r="HH6" s="479">
        <f t="shared" si="26"/>
        <v>615</v>
      </c>
      <c r="HI6" s="474"/>
      <c r="HJ6" s="474">
        <v>20</v>
      </c>
      <c r="HK6" s="479">
        <f t="shared" si="27"/>
        <v>595</v>
      </c>
      <c r="HL6" s="474"/>
      <c r="HM6" s="474">
        <v>20</v>
      </c>
      <c r="HN6" s="479">
        <f t="shared" si="28"/>
        <v>575</v>
      </c>
      <c r="HO6" s="474"/>
      <c r="HP6" s="474">
        <v>16</v>
      </c>
      <c r="HQ6" s="479">
        <f t="shared" si="29"/>
        <v>559</v>
      </c>
      <c r="HR6" s="474"/>
      <c r="HS6" s="474">
        <v>20</v>
      </c>
      <c r="HT6" s="479">
        <f t="shared" si="30"/>
        <v>539</v>
      </c>
      <c r="HU6" s="474"/>
      <c r="HV6" s="474">
        <v>32</v>
      </c>
      <c r="HW6" s="479">
        <f t="shared" si="31"/>
        <v>507</v>
      </c>
      <c r="HX6" s="474"/>
      <c r="HY6" s="474">
        <v>20</v>
      </c>
      <c r="HZ6" s="486">
        <f t="shared" si="32"/>
        <v>487</v>
      </c>
      <c r="IA6" s="474">
        <v>473</v>
      </c>
      <c r="IB6" s="474">
        <v>20</v>
      </c>
      <c r="IC6" s="486">
        <f t="shared" si="33"/>
        <v>940</v>
      </c>
      <c r="ID6" s="474"/>
      <c r="IE6" s="474">
        <v>20</v>
      </c>
      <c r="IF6" s="486">
        <f t="shared" ref="IF6:IF59" si="102">IC6+ID6-IE6</f>
        <v>920</v>
      </c>
      <c r="IG6" s="474"/>
      <c r="IH6" s="474">
        <v>20</v>
      </c>
      <c r="II6" s="486">
        <f t="shared" si="34"/>
        <v>900</v>
      </c>
      <c r="IJ6" s="474"/>
      <c r="IK6" s="474">
        <v>20</v>
      </c>
      <c r="IL6" s="486">
        <f t="shared" si="35"/>
        <v>880</v>
      </c>
      <c r="IM6" s="474"/>
      <c r="IN6" s="474">
        <v>20</v>
      </c>
      <c r="IO6" s="486">
        <f t="shared" si="36"/>
        <v>860</v>
      </c>
      <c r="IP6" s="474"/>
      <c r="IQ6" s="474">
        <v>28</v>
      </c>
      <c r="IR6" s="486">
        <f t="shared" si="37"/>
        <v>832</v>
      </c>
      <c r="IS6" s="474"/>
      <c r="IT6" s="474">
        <v>20</v>
      </c>
      <c r="IU6" s="486">
        <f t="shared" si="38"/>
        <v>812</v>
      </c>
      <c r="IV6" s="474"/>
      <c r="IW6" s="474">
        <v>20</v>
      </c>
      <c r="IX6" s="486">
        <f t="shared" ref="IX6:IX59" si="103">IU6+IV6-IW6</f>
        <v>792</v>
      </c>
      <c r="IY6" s="477"/>
      <c r="IZ6" s="477">
        <v>18</v>
      </c>
      <c r="JA6" s="486">
        <f t="shared" ref="JA6:JA59" si="104">IX6+IY6-IZ6</f>
        <v>774</v>
      </c>
      <c r="JB6" s="477"/>
      <c r="JC6" s="477">
        <v>10</v>
      </c>
      <c r="JD6" s="486">
        <f t="shared" si="39"/>
        <v>764</v>
      </c>
      <c r="JE6" s="477"/>
      <c r="JF6" s="477">
        <v>16</v>
      </c>
      <c r="JG6" s="486">
        <f t="shared" si="40"/>
        <v>748</v>
      </c>
      <c r="JH6" s="138"/>
      <c r="JI6" s="138">
        <v>12</v>
      </c>
      <c r="JJ6" s="487">
        <f t="shared" si="41"/>
        <v>736</v>
      </c>
      <c r="JK6" s="138"/>
      <c r="JL6" s="138">
        <v>14</v>
      </c>
      <c r="JM6" s="487">
        <f t="shared" si="42"/>
        <v>722</v>
      </c>
      <c r="JN6" s="238"/>
      <c r="JO6" s="238">
        <v>20</v>
      </c>
      <c r="JP6" s="488">
        <f t="shared" ref="JP6:JP59" si="105">JM6+JN6-JO6</f>
        <v>702</v>
      </c>
      <c r="JQ6" s="238"/>
      <c r="JR6" s="238">
        <v>10</v>
      </c>
      <c r="JS6" s="488">
        <f t="shared" si="43"/>
        <v>692</v>
      </c>
      <c r="JT6" s="238"/>
      <c r="JU6" s="238">
        <v>20</v>
      </c>
      <c r="JV6" s="488">
        <f t="shared" si="44"/>
        <v>672</v>
      </c>
      <c r="JW6" s="238"/>
      <c r="JX6" s="238">
        <v>20</v>
      </c>
      <c r="JY6" s="488">
        <f t="shared" si="45"/>
        <v>652</v>
      </c>
      <c r="JZ6" s="238"/>
      <c r="KA6" s="238">
        <v>20</v>
      </c>
      <c r="KB6" s="488">
        <f t="shared" si="46"/>
        <v>632</v>
      </c>
      <c r="KC6" s="238"/>
      <c r="KD6" s="238">
        <v>20</v>
      </c>
      <c r="KE6" s="488">
        <f t="shared" si="47"/>
        <v>612</v>
      </c>
      <c r="KF6" s="238"/>
      <c r="KG6" s="238">
        <v>20</v>
      </c>
      <c r="KH6" s="488">
        <f t="shared" si="48"/>
        <v>592</v>
      </c>
      <c r="KI6" s="238"/>
      <c r="KJ6" s="238">
        <v>20</v>
      </c>
      <c r="KK6" s="488">
        <f t="shared" si="49"/>
        <v>572</v>
      </c>
      <c r="KL6" s="238"/>
      <c r="KM6" s="238">
        <v>20</v>
      </c>
      <c r="KN6" s="488">
        <f t="shared" si="50"/>
        <v>552</v>
      </c>
      <c r="KO6" s="489"/>
      <c r="KP6" s="489">
        <v>20</v>
      </c>
      <c r="KQ6" s="490">
        <f t="shared" si="51"/>
        <v>532</v>
      </c>
      <c r="KR6" s="489"/>
      <c r="KS6" s="489">
        <v>20</v>
      </c>
      <c r="KT6" s="490">
        <f t="shared" si="52"/>
        <v>512</v>
      </c>
      <c r="KU6" s="489"/>
      <c r="KV6" s="489">
        <v>20</v>
      </c>
      <c r="KW6" s="490">
        <f t="shared" si="53"/>
        <v>492</v>
      </c>
      <c r="KX6" s="489">
        <v>468</v>
      </c>
      <c r="KY6" s="489"/>
      <c r="KZ6" s="490">
        <f t="shared" si="54"/>
        <v>960</v>
      </c>
      <c r="LA6" s="241"/>
      <c r="LB6" s="241"/>
      <c r="LC6" s="491">
        <f t="shared" si="55"/>
        <v>960</v>
      </c>
      <c r="LD6" s="489"/>
      <c r="LE6" s="489">
        <v>16</v>
      </c>
      <c r="LF6" s="490">
        <f t="shared" si="56"/>
        <v>944</v>
      </c>
      <c r="LG6" s="489"/>
      <c r="LH6" s="489">
        <v>8</v>
      </c>
      <c r="LI6" s="490">
        <f t="shared" si="57"/>
        <v>936</v>
      </c>
      <c r="LJ6" s="489"/>
      <c r="LK6" s="489">
        <v>4</v>
      </c>
      <c r="LL6" s="490">
        <f t="shared" si="58"/>
        <v>932</v>
      </c>
      <c r="LM6" s="489"/>
      <c r="LN6" s="489">
        <v>8</v>
      </c>
      <c r="LO6" s="490">
        <f t="shared" si="59"/>
        <v>924</v>
      </c>
      <c r="LP6" s="489"/>
      <c r="LQ6" s="489">
        <v>10</v>
      </c>
      <c r="LR6" s="490">
        <f t="shared" si="60"/>
        <v>914</v>
      </c>
      <c r="LS6" s="489"/>
      <c r="LT6" s="489">
        <v>30</v>
      </c>
      <c r="LU6" s="490">
        <f t="shared" ref="LU6:LU15" si="106">LR6+LS6-LT6</f>
        <v>884</v>
      </c>
      <c r="LV6" s="489"/>
      <c r="LW6" s="489">
        <v>14</v>
      </c>
      <c r="LX6" s="490">
        <f t="shared" ref="LX6:LX15" si="107">LU6+LV6-LW6</f>
        <v>870</v>
      </c>
      <c r="LY6" s="489"/>
      <c r="LZ6" s="489">
        <v>14</v>
      </c>
      <c r="MA6" s="490">
        <f t="shared" ref="MA6:MA15" si="108">LX6+LY6-LZ6</f>
        <v>856</v>
      </c>
      <c r="MB6" s="489"/>
      <c r="MC6" s="489">
        <v>16</v>
      </c>
      <c r="MD6" s="490">
        <f t="shared" ref="MD6:MD15" si="109">MA6+MB6-MC6</f>
        <v>840</v>
      </c>
      <c r="ME6" s="489"/>
      <c r="MF6" s="489">
        <v>10</v>
      </c>
      <c r="MG6" s="490">
        <f t="shared" ref="MG6:MG15" si="110">MD6+ME6-MF6</f>
        <v>830</v>
      </c>
      <c r="MH6" s="489"/>
      <c r="MI6" s="489">
        <v>20</v>
      </c>
      <c r="MJ6" s="490">
        <f t="shared" ref="MJ6:MJ15" si="111">MG6+MH6-MI6</f>
        <v>810</v>
      </c>
      <c r="MK6" s="489"/>
      <c r="ML6" s="489">
        <v>20</v>
      </c>
      <c r="MM6" s="490">
        <f t="shared" ref="MM6:MM15" si="112">MJ6+MK6-ML6</f>
        <v>790</v>
      </c>
      <c r="MN6" s="489"/>
      <c r="MO6" s="489">
        <v>20</v>
      </c>
      <c r="MP6" s="490">
        <f t="shared" ref="MP6:MP15" si="113">MM6+MN6-MO6</f>
        <v>770</v>
      </c>
      <c r="MQ6" s="489"/>
      <c r="MR6" s="489">
        <v>24</v>
      </c>
      <c r="MS6" s="490">
        <f t="shared" ref="MS6:MS15" si="114">MP6+MQ6-MR6</f>
        <v>746</v>
      </c>
      <c r="MT6" s="489"/>
      <c r="MU6" s="489">
        <v>20</v>
      </c>
      <c r="MV6" s="490">
        <f t="shared" ref="MV6:MV15" si="115">MS6+MT6-MU6</f>
        <v>726</v>
      </c>
      <c r="MW6" s="489"/>
      <c r="MX6" s="489">
        <v>20</v>
      </c>
      <c r="MY6" s="490">
        <f t="shared" ref="MY6:MY15" si="116">MV6+MW6-MX6</f>
        <v>706</v>
      </c>
      <c r="MZ6" s="489"/>
      <c r="NA6" s="489">
        <v>10</v>
      </c>
      <c r="NB6" s="490">
        <f t="shared" ref="NB6:NB15" si="117">MY6+MZ6-NA6</f>
        <v>696</v>
      </c>
      <c r="NC6" s="489">
        <v>264</v>
      </c>
      <c r="ND6" s="489">
        <v>24</v>
      </c>
      <c r="NE6" s="490">
        <f t="shared" ref="NE6:NE15" si="118">NB6+NC6-ND6</f>
        <v>936</v>
      </c>
      <c r="NF6" s="489"/>
      <c r="NG6" s="489">
        <v>30</v>
      </c>
      <c r="NH6" s="490">
        <f t="shared" ref="NH6:NH15" si="119">NE6+NF6-NG6</f>
        <v>906</v>
      </c>
      <c r="NI6" s="489"/>
      <c r="NJ6" s="489">
        <v>34</v>
      </c>
      <c r="NK6" s="490">
        <f t="shared" ref="NK6:NK15" si="120">NH6+NI6-NJ6</f>
        <v>872</v>
      </c>
      <c r="NL6" s="489"/>
      <c r="NM6" s="489"/>
      <c r="NN6" s="489">
        <v>30</v>
      </c>
      <c r="NO6" s="490">
        <f t="shared" si="61"/>
        <v>842</v>
      </c>
      <c r="NP6" s="489"/>
      <c r="NQ6" s="489">
        <v>30</v>
      </c>
      <c r="NR6" s="490">
        <f t="shared" si="62"/>
        <v>812</v>
      </c>
      <c r="NS6" s="489"/>
      <c r="NT6" s="489">
        <v>30</v>
      </c>
      <c r="NU6" s="490">
        <f t="shared" si="63"/>
        <v>782</v>
      </c>
      <c r="NV6" s="489"/>
      <c r="NW6" s="489">
        <v>14</v>
      </c>
      <c r="NX6" s="490">
        <f t="shared" si="64"/>
        <v>768</v>
      </c>
      <c r="NY6" s="492">
        <f t="shared" ref="NY6:NY60" si="121">+CZ6+DC6+DF6+DI6+DL6+DO6+DR6+DU6+DX6+EA6+ED6+EG6+EJ6+EM6+EP6+ES6+EV6+EY6+FB6+FE6+FH6+FK6+FN6</f>
        <v>490</v>
      </c>
      <c r="NZ6" s="493">
        <f t="shared" ref="NZ6:NZ60" si="122">+NY6/23</f>
        <v>21.304347826086957</v>
      </c>
      <c r="OA6" s="468"/>
      <c r="OB6" s="492">
        <f t="shared" ref="OB6:OB60" si="123">+FQ6+FT6+FW6+FZ6+GC6+GF6+GI6+GL6+GO6+GR6+GU6+GX6+HA6+HD6+HG6+HJ6+HM6+HP6+HS6+HV6+HY6+IB6+IE6+IH6+IK6+IN6</f>
        <v>491</v>
      </c>
      <c r="OC6" s="493">
        <f t="shared" ref="OC6:OC60" si="124">+OB6/26</f>
        <v>18.884615384615383</v>
      </c>
      <c r="OD6" s="81"/>
      <c r="OE6" s="492">
        <f t="shared" ref="OE6:OE60" si="125">+IQ6+IT6+IW6+IZ6+JC6+JF6+JI6+JL6+JO6+JR6+JU6+JX6+KA6+KD6+KG6+KJ6+KM6+KP6+KS6+KV6+KY6</f>
        <v>368</v>
      </c>
      <c r="OF6" s="493">
        <f t="shared" ref="OF6:OF60" si="126">+OE6/21</f>
        <v>17.523809523809526</v>
      </c>
      <c r="OG6" s="81"/>
      <c r="OH6" s="492">
        <f t="shared" ref="OH6:OH60" si="127">+NY6+OB6+OE6</f>
        <v>1349</v>
      </c>
      <c r="OI6" s="493">
        <f t="shared" ref="OI6:OI60" si="128">+OH6/70</f>
        <v>19.271428571428572</v>
      </c>
    </row>
    <row r="7" spans="1:399" ht="36.75" customHeight="1" x14ac:dyDescent="0.45">
      <c r="A7" s="470">
        <v>3</v>
      </c>
      <c r="B7" s="471" t="s">
        <v>556</v>
      </c>
      <c r="C7" s="472" t="s">
        <v>115</v>
      </c>
      <c r="D7" s="473">
        <v>876</v>
      </c>
      <c r="E7" s="474"/>
      <c r="F7" s="472">
        <v>84</v>
      </c>
      <c r="G7" s="472"/>
      <c r="H7" s="473">
        <f t="shared" si="0"/>
        <v>960</v>
      </c>
      <c r="I7" s="472"/>
      <c r="J7" s="472">
        <v>30</v>
      </c>
      <c r="K7" s="473">
        <f t="shared" si="1"/>
        <v>930</v>
      </c>
      <c r="L7" s="472"/>
      <c r="M7" s="472">
        <v>30</v>
      </c>
      <c r="N7" s="473">
        <f t="shared" si="2"/>
        <v>900</v>
      </c>
      <c r="O7" s="474"/>
      <c r="P7" s="472"/>
      <c r="Q7" s="472">
        <v>22</v>
      </c>
      <c r="R7" s="473">
        <f t="shared" si="3"/>
        <v>878</v>
      </c>
      <c r="S7" s="474"/>
      <c r="T7" s="474">
        <v>24</v>
      </c>
      <c r="U7" s="475">
        <f t="shared" si="4"/>
        <v>854</v>
      </c>
      <c r="V7" s="474"/>
      <c r="W7" s="474">
        <v>20</v>
      </c>
      <c r="X7" s="475">
        <f t="shared" si="65"/>
        <v>834</v>
      </c>
      <c r="Y7" s="474"/>
      <c r="Z7" s="474">
        <v>34</v>
      </c>
      <c r="AA7" s="476">
        <f t="shared" si="66"/>
        <v>800</v>
      </c>
      <c r="AB7" s="474"/>
      <c r="AC7" s="477">
        <v>30</v>
      </c>
      <c r="AD7" s="478">
        <f t="shared" si="67"/>
        <v>770</v>
      </c>
      <c r="AE7" s="474"/>
      <c r="AF7" s="474">
        <v>22</v>
      </c>
      <c r="AG7" s="475">
        <f t="shared" si="68"/>
        <v>748</v>
      </c>
      <c r="AH7" s="474"/>
      <c r="AI7" s="474">
        <v>24</v>
      </c>
      <c r="AJ7" s="479">
        <f t="shared" si="5"/>
        <v>724</v>
      </c>
      <c r="AK7" s="474"/>
      <c r="AL7" s="474">
        <v>20</v>
      </c>
      <c r="AM7" s="479">
        <f t="shared" si="69"/>
        <v>704</v>
      </c>
      <c r="AN7" s="474"/>
      <c r="AO7" s="474">
        <v>24</v>
      </c>
      <c r="AP7" s="480">
        <f t="shared" si="70"/>
        <v>680</v>
      </c>
      <c r="AQ7" s="474"/>
      <c r="AR7" s="474">
        <v>26</v>
      </c>
      <c r="AS7" s="480">
        <f t="shared" si="71"/>
        <v>654</v>
      </c>
      <c r="AT7" s="474"/>
      <c r="AU7" s="474">
        <v>20</v>
      </c>
      <c r="AV7" s="480">
        <f>AS7+AT7-AU7</f>
        <v>634</v>
      </c>
      <c r="AW7" s="477"/>
      <c r="AX7" s="474">
        <v>20</v>
      </c>
      <c r="AY7" s="479">
        <f t="shared" si="72"/>
        <v>614</v>
      </c>
      <c r="AZ7" s="474"/>
      <c r="BA7" s="482">
        <v>28</v>
      </c>
      <c r="BB7" s="483">
        <f t="shared" si="73"/>
        <v>586</v>
      </c>
      <c r="BC7" s="477"/>
      <c r="BD7" s="474">
        <v>28</v>
      </c>
      <c r="BE7" s="479">
        <f t="shared" si="74"/>
        <v>558</v>
      </c>
      <c r="BF7" s="474"/>
      <c r="BG7" s="474">
        <v>20</v>
      </c>
      <c r="BH7" s="479">
        <f t="shared" si="75"/>
        <v>538</v>
      </c>
      <c r="BI7" s="474"/>
      <c r="BJ7" s="474">
        <v>30</v>
      </c>
      <c r="BK7" s="479">
        <f t="shared" si="6"/>
        <v>508</v>
      </c>
      <c r="BL7" s="474"/>
      <c r="BM7" s="474">
        <v>20</v>
      </c>
      <c r="BN7" s="479">
        <f t="shared" si="76"/>
        <v>488</v>
      </c>
      <c r="BO7" s="474"/>
      <c r="BP7" s="474">
        <v>20</v>
      </c>
      <c r="BQ7" s="479">
        <f t="shared" si="7"/>
        <v>468</v>
      </c>
      <c r="BR7" s="474"/>
      <c r="BS7" s="474">
        <v>22</v>
      </c>
      <c r="BT7" s="484">
        <f t="shared" si="77"/>
        <v>446</v>
      </c>
      <c r="BU7" s="474"/>
      <c r="BV7" s="474">
        <v>14</v>
      </c>
      <c r="BW7" s="479">
        <f t="shared" si="78"/>
        <v>432</v>
      </c>
      <c r="BX7" s="474"/>
      <c r="BY7" s="474">
        <v>20</v>
      </c>
      <c r="BZ7" s="479">
        <f t="shared" si="8"/>
        <v>412</v>
      </c>
      <c r="CA7" s="474"/>
      <c r="CB7" s="474">
        <v>8</v>
      </c>
      <c r="CC7" s="479">
        <f t="shared" si="79"/>
        <v>404</v>
      </c>
      <c r="CD7" s="474"/>
      <c r="CE7" s="474">
        <v>10</v>
      </c>
      <c r="CF7" s="479">
        <f t="shared" si="9"/>
        <v>394</v>
      </c>
      <c r="CG7" s="474"/>
      <c r="CH7" s="474">
        <v>10</v>
      </c>
      <c r="CI7" s="480">
        <f t="shared" si="80"/>
        <v>384</v>
      </c>
      <c r="CJ7" s="474">
        <v>576</v>
      </c>
      <c r="CK7" s="474"/>
      <c r="CL7" s="479">
        <f t="shared" si="81"/>
        <v>960</v>
      </c>
      <c r="CM7" s="474"/>
      <c r="CN7" s="474"/>
      <c r="CO7" s="479">
        <f t="shared" si="10"/>
        <v>960</v>
      </c>
      <c r="CP7" s="474"/>
      <c r="CQ7" s="474">
        <v>12</v>
      </c>
      <c r="CR7" s="479">
        <f t="shared" si="82"/>
        <v>948</v>
      </c>
      <c r="CS7" s="474"/>
      <c r="CT7" s="474">
        <v>24</v>
      </c>
      <c r="CU7" s="479">
        <f t="shared" si="83"/>
        <v>924</v>
      </c>
      <c r="CV7" s="474"/>
      <c r="CW7" s="474">
        <v>24</v>
      </c>
      <c r="CX7" s="479">
        <f t="shared" si="11"/>
        <v>900</v>
      </c>
      <c r="CY7" s="474"/>
      <c r="CZ7" s="474">
        <v>34</v>
      </c>
      <c r="DA7" s="479">
        <f>CX7+CY7-CZ7</f>
        <v>866</v>
      </c>
      <c r="DB7" s="474"/>
      <c r="DC7" s="474">
        <v>24</v>
      </c>
      <c r="DD7" s="479">
        <f>DA7+DB7-DC7</f>
        <v>842</v>
      </c>
      <c r="DE7" s="474"/>
      <c r="DF7" s="474">
        <v>28</v>
      </c>
      <c r="DG7" s="479">
        <f>DD7+DE7-DF7</f>
        <v>814</v>
      </c>
      <c r="DH7" s="474"/>
      <c r="DI7" s="474">
        <v>28</v>
      </c>
      <c r="DJ7" s="479">
        <f>DG7+DH7-DI7</f>
        <v>786</v>
      </c>
      <c r="DK7" s="474"/>
      <c r="DL7" s="474">
        <v>24</v>
      </c>
      <c r="DM7" s="479">
        <f>DJ7+DK7-DL7</f>
        <v>762</v>
      </c>
      <c r="DN7" s="474"/>
      <c r="DO7" s="474">
        <v>30</v>
      </c>
      <c r="DP7" s="479">
        <f t="shared" si="84"/>
        <v>732</v>
      </c>
      <c r="DQ7" s="474"/>
      <c r="DR7" s="474">
        <v>20</v>
      </c>
      <c r="DS7" s="479">
        <f t="shared" si="12"/>
        <v>712</v>
      </c>
      <c r="DT7" s="474"/>
      <c r="DU7" s="474">
        <v>8</v>
      </c>
      <c r="DV7" s="479">
        <f t="shared" si="85"/>
        <v>704</v>
      </c>
      <c r="DW7" s="474"/>
      <c r="DX7" s="474">
        <v>20</v>
      </c>
      <c r="DY7" s="479">
        <f t="shared" si="86"/>
        <v>684</v>
      </c>
      <c r="DZ7" s="474"/>
      <c r="EA7" s="474">
        <v>20</v>
      </c>
      <c r="EB7" s="485">
        <f t="shared" si="13"/>
        <v>664</v>
      </c>
      <c r="EC7" s="474"/>
      <c r="ED7" s="474">
        <v>24</v>
      </c>
      <c r="EE7" s="479">
        <f t="shared" si="87"/>
        <v>640</v>
      </c>
      <c r="EF7" s="474"/>
      <c r="EG7" s="474">
        <v>16</v>
      </c>
      <c r="EH7" s="479">
        <f t="shared" si="14"/>
        <v>624</v>
      </c>
      <c r="EI7" s="474"/>
      <c r="EJ7" s="474">
        <v>20</v>
      </c>
      <c r="EK7" s="479">
        <f t="shared" si="88"/>
        <v>604</v>
      </c>
      <c r="EL7" s="474"/>
      <c r="EM7" s="474">
        <v>8</v>
      </c>
      <c r="EN7" s="479">
        <f t="shared" si="15"/>
        <v>596</v>
      </c>
      <c r="EO7" s="474"/>
      <c r="EP7" s="474">
        <v>20</v>
      </c>
      <c r="EQ7" s="479">
        <f t="shared" si="16"/>
        <v>576</v>
      </c>
      <c r="ER7" s="474"/>
      <c r="ES7" s="474">
        <v>20</v>
      </c>
      <c r="ET7" s="479">
        <f t="shared" si="89"/>
        <v>556</v>
      </c>
      <c r="EU7" s="474"/>
      <c r="EV7" s="474">
        <v>24</v>
      </c>
      <c r="EW7" s="479">
        <f t="shared" si="17"/>
        <v>532</v>
      </c>
      <c r="EX7" s="474"/>
      <c r="EY7" s="474">
        <v>20</v>
      </c>
      <c r="EZ7" s="479">
        <f t="shared" si="18"/>
        <v>512</v>
      </c>
      <c r="FA7" s="474"/>
      <c r="FB7" s="474">
        <v>20</v>
      </c>
      <c r="FC7" s="479">
        <f t="shared" si="90"/>
        <v>492</v>
      </c>
      <c r="FD7" s="474">
        <v>468</v>
      </c>
      <c r="FE7" s="474">
        <v>24</v>
      </c>
      <c r="FF7" s="479">
        <f t="shared" si="91"/>
        <v>936</v>
      </c>
      <c r="FG7" s="474"/>
      <c r="FH7" s="474">
        <v>24</v>
      </c>
      <c r="FI7" s="479">
        <f t="shared" si="92"/>
        <v>912</v>
      </c>
      <c r="FJ7" s="474"/>
      <c r="FK7" s="474">
        <v>24</v>
      </c>
      <c r="FL7" s="479">
        <f t="shared" si="93"/>
        <v>888</v>
      </c>
      <c r="FM7" s="474"/>
      <c r="FN7" s="474">
        <v>10</v>
      </c>
      <c r="FO7" s="479">
        <f t="shared" si="19"/>
        <v>878</v>
      </c>
      <c r="FP7" s="474"/>
      <c r="FQ7" s="474">
        <v>10</v>
      </c>
      <c r="FR7" s="479">
        <f t="shared" si="94"/>
        <v>868</v>
      </c>
      <c r="FS7" s="474"/>
      <c r="FT7" s="474">
        <v>10</v>
      </c>
      <c r="FU7" s="479">
        <f t="shared" si="95"/>
        <v>858</v>
      </c>
      <c r="FV7" s="474"/>
      <c r="FW7" s="474">
        <v>16</v>
      </c>
      <c r="FX7" s="479">
        <f t="shared" si="20"/>
        <v>842</v>
      </c>
      <c r="FY7" s="474"/>
      <c r="FZ7" s="474">
        <v>20</v>
      </c>
      <c r="GA7" s="479">
        <f t="shared" si="21"/>
        <v>822</v>
      </c>
      <c r="GB7" s="474"/>
      <c r="GC7" s="474">
        <v>20</v>
      </c>
      <c r="GD7" s="479">
        <f t="shared" si="96"/>
        <v>802</v>
      </c>
      <c r="GE7" s="474"/>
      <c r="GF7" s="474">
        <v>10</v>
      </c>
      <c r="GG7" s="479">
        <f t="shared" si="97"/>
        <v>792</v>
      </c>
      <c r="GH7" s="474"/>
      <c r="GI7" s="474">
        <v>19</v>
      </c>
      <c r="GJ7" s="479">
        <f t="shared" si="98"/>
        <v>773</v>
      </c>
      <c r="GK7" s="474"/>
      <c r="GL7" s="474">
        <v>20</v>
      </c>
      <c r="GM7" s="479">
        <f t="shared" si="99"/>
        <v>753</v>
      </c>
      <c r="GN7" s="474"/>
      <c r="GO7" s="474">
        <v>20</v>
      </c>
      <c r="GP7" s="479">
        <f t="shared" si="22"/>
        <v>733</v>
      </c>
      <c r="GQ7" s="474"/>
      <c r="GR7" s="474">
        <v>20</v>
      </c>
      <c r="GS7" s="479">
        <f t="shared" si="23"/>
        <v>713</v>
      </c>
      <c r="GT7" s="474"/>
      <c r="GU7" s="474">
        <v>24</v>
      </c>
      <c r="GV7" s="479">
        <f t="shared" si="24"/>
        <v>689</v>
      </c>
      <c r="GW7" s="474"/>
      <c r="GX7" s="474">
        <v>28</v>
      </c>
      <c r="GY7" s="479">
        <f t="shared" si="100"/>
        <v>661</v>
      </c>
      <c r="GZ7" s="474"/>
      <c r="HA7" s="474">
        <v>12</v>
      </c>
      <c r="HB7" s="479">
        <f t="shared" si="25"/>
        <v>649</v>
      </c>
      <c r="HC7" s="474"/>
      <c r="HD7" s="474">
        <v>18</v>
      </c>
      <c r="HE7" s="479">
        <f t="shared" si="101"/>
        <v>631</v>
      </c>
      <c r="HF7" s="474"/>
      <c r="HG7" s="474">
        <v>16</v>
      </c>
      <c r="HH7" s="479">
        <f t="shared" si="26"/>
        <v>615</v>
      </c>
      <c r="HI7" s="474"/>
      <c r="HJ7" s="474">
        <v>20</v>
      </c>
      <c r="HK7" s="479">
        <f t="shared" si="27"/>
        <v>595</v>
      </c>
      <c r="HL7" s="474"/>
      <c r="HM7" s="474">
        <v>20</v>
      </c>
      <c r="HN7" s="479">
        <f t="shared" si="28"/>
        <v>575</v>
      </c>
      <c r="HO7" s="474"/>
      <c r="HP7" s="474">
        <v>16</v>
      </c>
      <c r="HQ7" s="479">
        <f t="shared" si="29"/>
        <v>559</v>
      </c>
      <c r="HR7" s="474"/>
      <c r="HS7" s="474">
        <v>20</v>
      </c>
      <c r="HT7" s="479">
        <f t="shared" si="30"/>
        <v>539</v>
      </c>
      <c r="HU7" s="474"/>
      <c r="HV7" s="474">
        <v>32</v>
      </c>
      <c r="HW7" s="479">
        <f t="shared" si="31"/>
        <v>507</v>
      </c>
      <c r="HX7" s="474"/>
      <c r="HY7" s="474">
        <v>20</v>
      </c>
      <c r="HZ7" s="486">
        <f t="shared" si="32"/>
        <v>487</v>
      </c>
      <c r="IA7" s="474">
        <v>473</v>
      </c>
      <c r="IB7" s="474">
        <v>20</v>
      </c>
      <c r="IC7" s="486">
        <f t="shared" si="33"/>
        <v>940</v>
      </c>
      <c r="ID7" s="474"/>
      <c r="IE7" s="474">
        <v>20</v>
      </c>
      <c r="IF7" s="486">
        <f t="shared" si="102"/>
        <v>920</v>
      </c>
      <c r="IG7" s="474"/>
      <c r="IH7" s="474">
        <v>20</v>
      </c>
      <c r="II7" s="486">
        <f t="shared" si="34"/>
        <v>900</v>
      </c>
      <c r="IJ7" s="474"/>
      <c r="IK7" s="474">
        <v>20</v>
      </c>
      <c r="IL7" s="486">
        <f t="shared" si="35"/>
        <v>880</v>
      </c>
      <c r="IM7" s="474"/>
      <c r="IN7" s="474">
        <v>20</v>
      </c>
      <c r="IO7" s="486">
        <f t="shared" si="36"/>
        <v>860</v>
      </c>
      <c r="IP7" s="474"/>
      <c r="IQ7" s="474">
        <v>28</v>
      </c>
      <c r="IR7" s="486">
        <f t="shared" si="37"/>
        <v>832</v>
      </c>
      <c r="IS7" s="474"/>
      <c r="IT7" s="474">
        <v>20</v>
      </c>
      <c r="IU7" s="486">
        <f t="shared" si="38"/>
        <v>812</v>
      </c>
      <c r="IV7" s="474"/>
      <c r="IW7" s="474">
        <v>20</v>
      </c>
      <c r="IX7" s="486">
        <f t="shared" si="103"/>
        <v>792</v>
      </c>
      <c r="IY7" s="477"/>
      <c r="IZ7" s="477">
        <v>18</v>
      </c>
      <c r="JA7" s="486">
        <f t="shared" si="104"/>
        <v>774</v>
      </c>
      <c r="JB7" s="477"/>
      <c r="JC7" s="477">
        <v>10</v>
      </c>
      <c r="JD7" s="486">
        <f t="shared" si="39"/>
        <v>764</v>
      </c>
      <c r="JE7" s="477"/>
      <c r="JF7" s="477">
        <v>16</v>
      </c>
      <c r="JG7" s="486">
        <f t="shared" si="40"/>
        <v>748</v>
      </c>
      <c r="JH7" s="138"/>
      <c r="JI7" s="138">
        <v>12</v>
      </c>
      <c r="JJ7" s="487">
        <f t="shared" si="41"/>
        <v>736</v>
      </c>
      <c r="JK7" s="138"/>
      <c r="JL7" s="138">
        <v>14</v>
      </c>
      <c r="JM7" s="487">
        <f t="shared" si="42"/>
        <v>722</v>
      </c>
      <c r="JN7" s="238"/>
      <c r="JO7" s="238">
        <v>20</v>
      </c>
      <c r="JP7" s="488">
        <f t="shared" si="105"/>
        <v>702</v>
      </c>
      <c r="JQ7" s="238"/>
      <c r="JR7" s="238">
        <v>10</v>
      </c>
      <c r="JS7" s="488">
        <f t="shared" si="43"/>
        <v>692</v>
      </c>
      <c r="JT7" s="238"/>
      <c r="JU7" s="238">
        <v>20</v>
      </c>
      <c r="JV7" s="488">
        <f t="shared" si="44"/>
        <v>672</v>
      </c>
      <c r="JW7" s="238"/>
      <c r="JX7" s="238">
        <v>20</v>
      </c>
      <c r="JY7" s="488">
        <f t="shared" si="45"/>
        <v>652</v>
      </c>
      <c r="JZ7" s="238"/>
      <c r="KA7" s="238">
        <v>20</v>
      </c>
      <c r="KB7" s="488">
        <f t="shared" si="46"/>
        <v>632</v>
      </c>
      <c r="KC7" s="238"/>
      <c r="KD7" s="238">
        <v>20</v>
      </c>
      <c r="KE7" s="488">
        <f t="shared" si="47"/>
        <v>612</v>
      </c>
      <c r="KF7" s="238"/>
      <c r="KG7" s="238">
        <v>20</v>
      </c>
      <c r="KH7" s="488">
        <f t="shared" si="48"/>
        <v>592</v>
      </c>
      <c r="KI7" s="238"/>
      <c r="KJ7" s="238">
        <v>20</v>
      </c>
      <c r="KK7" s="488">
        <f t="shared" si="49"/>
        <v>572</v>
      </c>
      <c r="KL7" s="238"/>
      <c r="KM7" s="238">
        <v>20</v>
      </c>
      <c r="KN7" s="488">
        <f t="shared" si="50"/>
        <v>552</v>
      </c>
      <c r="KO7" s="489"/>
      <c r="KP7" s="489">
        <v>20</v>
      </c>
      <c r="KQ7" s="490">
        <f t="shared" si="51"/>
        <v>532</v>
      </c>
      <c r="KR7" s="489"/>
      <c r="KS7" s="489">
        <v>20</v>
      </c>
      <c r="KT7" s="490">
        <f t="shared" si="52"/>
        <v>512</v>
      </c>
      <c r="KU7" s="489"/>
      <c r="KV7" s="489">
        <v>20</v>
      </c>
      <c r="KW7" s="490">
        <f t="shared" si="53"/>
        <v>492</v>
      </c>
      <c r="KX7" s="489">
        <v>468</v>
      </c>
      <c r="KY7" s="489"/>
      <c r="KZ7" s="490">
        <f t="shared" si="54"/>
        <v>960</v>
      </c>
      <c r="LA7" s="241"/>
      <c r="LB7" s="241"/>
      <c r="LC7" s="491">
        <f t="shared" si="55"/>
        <v>960</v>
      </c>
      <c r="LD7" s="489"/>
      <c r="LE7" s="489">
        <v>16</v>
      </c>
      <c r="LF7" s="490">
        <f t="shared" si="56"/>
        <v>944</v>
      </c>
      <c r="LG7" s="489"/>
      <c r="LH7" s="489">
        <v>8</v>
      </c>
      <c r="LI7" s="490">
        <f t="shared" si="57"/>
        <v>936</v>
      </c>
      <c r="LJ7" s="489"/>
      <c r="LK7" s="489">
        <v>4</v>
      </c>
      <c r="LL7" s="490">
        <f t="shared" si="58"/>
        <v>932</v>
      </c>
      <c r="LM7" s="489"/>
      <c r="LN7" s="489">
        <v>8</v>
      </c>
      <c r="LO7" s="490">
        <f t="shared" si="59"/>
        <v>924</v>
      </c>
      <c r="LP7" s="489"/>
      <c r="LQ7" s="489">
        <v>10</v>
      </c>
      <c r="LR7" s="490">
        <f t="shared" si="60"/>
        <v>914</v>
      </c>
      <c r="LS7" s="489"/>
      <c r="LT7" s="489">
        <v>30</v>
      </c>
      <c r="LU7" s="490">
        <f t="shared" si="106"/>
        <v>884</v>
      </c>
      <c r="LV7" s="489"/>
      <c r="LW7" s="489">
        <v>14</v>
      </c>
      <c r="LX7" s="490">
        <f t="shared" si="107"/>
        <v>870</v>
      </c>
      <c r="LY7" s="489"/>
      <c r="LZ7" s="489">
        <v>14</v>
      </c>
      <c r="MA7" s="490">
        <f t="shared" si="108"/>
        <v>856</v>
      </c>
      <c r="MB7" s="489"/>
      <c r="MC7" s="489">
        <v>16</v>
      </c>
      <c r="MD7" s="490">
        <f t="shared" si="109"/>
        <v>840</v>
      </c>
      <c r="ME7" s="489"/>
      <c r="MF7" s="489">
        <v>10</v>
      </c>
      <c r="MG7" s="490">
        <f t="shared" si="110"/>
        <v>830</v>
      </c>
      <c r="MH7" s="489"/>
      <c r="MI7" s="489">
        <v>20</v>
      </c>
      <c r="MJ7" s="490">
        <f t="shared" si="111"/>
        <v>810</v>
      </c>
      <c r="MK7" s="489"/>
      <c r="ML7" s="489">
        <v>20</v>
      </c>
      <c r="MM7" s="490">
        <f t="shared" si="112"/>
        <v>790</v>
      </c>
      <c r="MN7" s="489"/>
      <c r="MO7" s="489">
        <v>20</v>
      </c>
      <c r="MP7" s="490">
        <f t="shared" si="113"/>
        <v>770</v>
      </c>
      <c r="MQ7" s="489"/>
      <c r="MR7" s="489">
        <v>24</v>
      </c>
      <c r="MS7" s="490">
        <f t="shared" si="114"/>
        <v>746</v>
      </c>
      <c r="MT7" s="489"/>
      <c r="MU7" s="489">
        <v>20</v>
      </c>
      <c r="MV7" s="490">
        <f t="shared" si="115"/>
        <v>726</v>
      </c>
      <c r="MW7" s="489"/>
      <c r="MX7" s="489">
        <v>20</v>
      </c>
      <c r="MY7" s="490">
        <f t="shared" si="116"/>
        <v>706</v>
      </c>
      <c r="MZ7" s="489"/>
      <c r="NA7" s="489">
        <v>10</v>
      </c>
      <c r="NB7" s="490">
        <f t="shared" si="117"/>
        <v>696</v>
      </c>
      <c r="NC7" s="489">
        <v>264</v>
      </c>
      <c r="ND7" s="489">
        <v>24</v>
      </c>
      <c r="NE7" s="490">
        <f t="shared" si="118"/>
        <v>936</v>
      </c>
      <c r="NF7" s="489"/>
      <c r="NG7" s="489">
        <v>30</v>
      </c>
      <c r="NH7" s="490">
        <f t="shared" si="119"/>
        <v>906</v>
      </c>
      <c r="NI7" s="489"/>
      <c r="NJ7" s="489">
        <v>34</v>
      </c>
      <c r="NK7" s="490">
        <f t="shared" si="120"/>
        <v>872</v>
      </c>
      <c r="NL7" s="489"/>
      <c r="NM7" s="489"/>
      <c r="NN7" s="489">
        <v>30</v>
      </c>
      <c r="NO7" s="490">
        <f t="shared" si="61"/>
        <v>842</v>
      </c>
      <c r="NP7" s="489"/>
      <c r="NQ7" s="489">
        <v>30</v>
      </c>
      <c r="NR7" s="490">
        <f t="shared" si="62"/>
        <v>812</v>
      </c>
      <c r="NS7" s="489"/>
      <c r="NT7" s="489">
        <v>30</v>
      </c>
      <c r="NU7" s="490">
        <f t="shared" si="63"/>
        <v>782</v>
      </c>
      <c r="NV7" s="489"/>
      <c r="NW7" s="489">
        <v>14</v>
      </c>
      <c r="NX7" s="490">
        <f t="shared" si="64"/>
        <v>768</v>
      </c>
      <c r="NY7" s="492">
        <f t="shared" si="121"/>
        <v>490</v>
      </c>
      <c r="NZ7" s="493">
        <f t="shared" si="122"/>
        <v>21.304347826086957</v>
      </c>
      <c r="OA7" s="468"/>
      <c r="OB7" s="492">
        <f t="shared" si="123"/>
        <v>491</v>
      </c>
      <c r="OC7" s="493">
        <f t="shared" si="124"/>
        <v>18.884615384615383</v>
      </c>
      <c r="OD7" s="81"/>
      <c r="OE7" s="492">
        <f t="shared" si="125"/>
        <v>368</v>
      </c>
      <c r="OF7" s="493">
        <f t="shared" si="126"/>
        <v>17.523809523809526</v>
      </c>
      <c r="OG7" s="81"/>
      <c r="OH7" s="492">
        <f t="shared" si="127"/>
        <v>1349</v>
      </c>
      <c r="OI7" s="493">
        <f t="shared" si="128"/>
        <v>19.271428571428572</v>
      </c>
    </row>
    <row r="8" spans="1:399" ht="39" customHeight="1" x14ac:dyDescent="0.45">
      <c r="A8" s="470">
        <v>4</v>
      </c>
      <c r="B8" s="494" t="s">
        <v>557</v>
      </c>
      <c r="C8" s="472" t="s">
        <v>115</v>
      </c>
      <c r="D8" s="473">
        <v>3630</v>
      </c>
      <c r="E8" s="474"/>
      <c r="F8" s="472">
        <v>370</v>
      </c>
      <c r="G8" s="495"/>
      <c r="H8" s="473">
        <f t="shared" si="0"/>
        <v>4000</v>
      </c>
      <c r="I8" s="472"/>
      <c r="J8" s="495">
        <v>135</v>
      </c>
      <c r="K8" s="473">
        <f t="shared" si="1"/>
        <v>3865</v>
      </c>
      <c r="L8" s="472"/>
      <c r="M8" s="495">
        <v>135</v>
      </c>
      <c r="N8" s="473">
        <f t="shared" si="2"/>
        <v>3730</v>
      </c>
      <c r="O8" s="474"/>
      <c r="P8" s="472"/>
      <c r="Q8" s="495">
        <v>91</v>
      </c>
      <c r="R8" s="473">
        <f t="shared" si="3"/>
        <v>3639</v>
      </c>
      <c r="S8" s="474"/>
      <c r="T8" s="474">
        <v>108</v>
      </c>
      <c r="U8" s="475">
        <f t="shared" si="4"/>
        <v>3531</v>
      </c>
      <c r="V8" s="474"/>
      <c r="W8" s="474">
        <v>74</v>
      </c>
      <c r="X8" s="475">
        <f t="shared" si="65"/>
        <v>3457</v>
      </c>
      <c r="Y8" s="474"/>
      <c r="Z8" s="474">
        <v>121</v>
      </c>
      <c r="AA8" s="476">
        <f t="shared" si="66"/>
        <v>3336</v>
      </c>
      <c r="AB8" s="474"/>
      <c r="AC8" s="477">
        <v>135</v>
      </c>
      <c r="AD8" s="478">
        <f t="shared" si="67"/>
        <v>3201</v>
      </c>
      <c r="AE8" s="474"/>
      <c r="AF8" s="474">
        <v>91</v>
      </c>
      <c r="AG8" s="475">
        <f t="shared" si="68"/>
        <v>3110</v>
      </c>
      <c r="AH8" s="474"/>
      <c r="AI8" s="474">
        <v>100</v>
      </c>
      <c r="AJ8" s="479">
        <f t="shared" si="5"/>
        <v>3010</v>
      </c>
      <c r="AK8" s="474"/>
      <c r="AL8" s="474">
        <v>72</v>
      </c>
      <c r="AM8" s="479">
        <f t="shared" si="69"/>
        <v>2938</v>
      </c>
      <c r="AN8" s="474"/>
      <c r="AO8" s="474">
        <v>100</v>
      </c>
      <c r="AP8" s="480">
        <f t="shared" si="70"/>
        <v>2838</v>
      </c>
      <c r="AQ8" s="474"/>
      <c r="AR8" s="474">
        <v>117</v>
      </c>
      <c r="AS8" s="480">
        <f t="shared" si="71"/>
        <v>2721</v>
      </c>
      <c r="AT8" s="474"/>
      <c r="AU8" s="474">
        <v>90</v>
      </c>
      <c r="AV8" s="480">
        <f t="shared" ref="AV8:AV49" si="129">AS8+AT8-AU8</f>
        <v>2631</v>
      </c>
      <c r="AW8" s="477"/>
      <c r="AX8" s="474">
        <v>90</v>
      </c>
      <c r="AY8" s="479">
        <f t="shared" si="72"/>
        <v>2541</v>
      </c>
      <c r="AZ8" s="474"/>
      <c r="BA8" s="474">
        <v>110</v>
      </c>
      <c r="BB8" s="483">
        <f t="shared" si="73"/>
        <v>2431</v>
      </c>
      <c r="BC8" s="477"/>
      <c r="BD8" s="474">
        <v>110</v>
      </c>
      <c r="BE8" s="479">
        <f t="shared" si="74"/>
        <v>2321</v>
      </c>
      <c r="BF8" s="474"/>
      <c r="BG8" s="474">
        <v>90</v>
      </c>
      <c r="BH8" s="479">
        <f t="shared" si="75"/>
        <v>2231</v>
      </c>
      <c r="BI8" s="474"/>
      <c r="BJ8" s="474">
        <v>77</v>
      </c>
      <c r="BK8" s="479">
        <f t="shared" si="6"/>
        <v>2154</v>
      </c>
      <c r="BL8" s="474"/>
      <c r="BM8" s="474">
        <v>116</v>
      </c>
      <c r="BN8" s="479">
        <f t="shared" si="76"/>
        <v>2038</v>
      </c>
      <c r="BO8" s="474"/>
      <c r="BP8" s="474">
        <v>90</v>
      </c>
      <c r="BQ8" s="479">
        <f t="shared" si="7"/>
        <v>1948</v>
      </c>
      <c r="BR8" s="474"/>
      <c r="BS8" s="474">
        <v>75</v>
      </c>
      <c r="BT8" s="484">
        <f t="shared" si="77"/>
        <v>1873</v>
      </c>
      <c r="BU8" s="474"/>
      <c r="BV8" s="474">
        <v>65</v>
      </c>
      <c r="BW8" s="479">
        <f t="shared" si="78"/>
        <v>1808</v>
      </c>
      <c r="BX8" s="474"/>
      <c r="BY8" s="474">
        <v>81</v>
      </c>
      <c r="BZ8" s="479">
        <f t="shared" si="8"/>
        <v>1727</v>
      </c>
      <c r="CA8" s="474"/>
      <c r="CB8" s="474">
        <v>36</v>
      </c>
      <c r="CC8" s="479">
        <f t="shared" si="79"/>
        <v>1691</v>
      </c>
      <c r="CD8" s="474"/>
      <c r="CE8" s="474">
        <v>45</v>
      </c>
      <c r="CF8" s="479">
        <f t="shared" si="9"/>
        <v>1646</v>
      </c>
      <c r="CG8" s="474"/>
      <c r="CH8" s="474">
        <v>45</v>
      </c>
      <c r="CI8" s="480">
        <f t="shared" si="80"/>
        <v>1601</v>
      </c>
      <c r="CJ8" s="474">
        <v>2399</v>
      </c>
      <c r="CK8" s="474"/>
      <c r="CL8" s="479">
        <f t="shared" si="81"/>
        <v>4000</v>
      </c>
      <c r="CM8" s="474"/>
      <c r="CN8" s="474"/>
      <c r="CO8" s="479">
        <f t="shared" si="10"/>
        <v>4000</v>
      </c>
      <c r="CP8" s="474"/>
      <c r="CQ8" s="474">
        <v>54</v>
      </c>
      <c r="CR8" s="479">
        <f t="shared" si="82"/>
        <v>3946</v>
      </c>
      <c r="CS8" s="474"/>
      <c r="CT8" s="474">
        <v>108</v>
      </c>
      <c r="CU8" s="479">
        <f t="shared" si="83"/>
        <v>3838</v>
      </c>
      <c r="CV8" s="474"/>
      <c r="CW8" s="474">
        <v>108</v>
      </c>
      <c r="CX8" s="479">
        <f>CU8+CV8-CW8</f>
        <v>3730</v>
      </c>
      <c r="CY8" s="474"/>
      <c r="CZ8" s="474">
        <v>120</v>
      </c>
      <c r="DA8" s="479">
        <f>CX8+CY8-CZ8</f>
        <v>3610</v>
      </c>
      <c r="DB8" s="474"/>
      <c r="DC8" s="474">
        <v>108</v>
      </c>
      <c r="DD8" s="479">
        <f>DA8+DB8-DC8</f>
        <v>3502</v>
      </c>
      <c r="DE8" s="474"/>
      <c r="DF8" s="474">
        <v>110</v>
      </c>
      <c r="DG8" s="479">
        <f>DD8+DE8-DF8</f>
        <v>3392</v>
      </c>
      <c r="DH8" s="474"/>
      <c r="DI8" s="474">
        <v>110</v>
      </c>
      <c r="DJ8" s="479">
        <f>DG8+DH8-DI8</f>
        <v>3282</v>
      </c>
      <c r="DK8" s="474"/>
      <c r="DL8" s="474">
        <v>108</v>
      </c>
      <c r="DM8" s="479">
        <f>DJ8+DK8-DL8</f>
        <v>3174</v>
      </c>
      <c r="DN8" s="474"/>
      <c r="DO8" s="474">
        <v>135</v>
      </c>
      <c r="DP8" s="479">
        <f t="shared" si="84"/>
        <v>3039</v>
      </c>
      <c r="DQ8" s="474"/>
      <c r="DR8" s="474">
        <v>90</v>
      </c>
      <c r="DS8" s="479">
        <f t="shared" si="12"/>
        <v>2949</v>
      </c>
      <c r="DT8" s="474"/>
      <c r="DU8" s="474">
        <v>36</v>
      </c>
      <c r="DV8" s="479">
        <f t="shared" si="85"/>
        <v>2913</v>
      </c>
      <c r="DW8" s="474"/>
      <c r="DX8" s="474">
        <v>90</v>
      </c>
      <c r="DY8" s="479">
        <f t="shared" si="86"/>
        <v>2823</v>
      </c>
      <c r="DZ8" s="474"/>
      <c r="EA8" s="474">
        <v>90</v>
      </c>
      <c r="EB8" s="485">
        <f t="shared" si="13"/>
        <v>2733</v>
      </c>
      <c r="EC8" s="474"/>
      <c r="ED8" s="474">
        <v>108</v>
      </c>
      <c r="EE8" s="479">
        <f t="shared" si="87"/>
        <v>2625</v>
      </c>
      <c r="EF8" s="474"/>
      <c r="EG8" s="474">
        <v>40</v>
      </c>
      <c r="EH8" s="479">
        <f t="shared" si="14"/>
        <v>2585</v>
      </c>
      <c r="EI8" s="474"/>
      <c r="EJ8" s="474">
        <v>90</v>
      </c>
      <c r="EK8" s="479">
        <f t="shared" si="88"/>
        <v>2495</v>
      </c>
      <c r="EL8" s="474"/>
      <c r="EM8" s="474">
        <v>36</v>
      </c>
      <c r="EN8" s="479">
        <f t="shared" si="15"/>
        <v>2459</v>
      </c>
      <c r="EO8" s="474"/>
      <c r="EP8" s="474">
        <v>90</v>
      </c>
      <c r="EQ8" s="479">
        <f>EN8+EO8-EP8</f>
        <v>2369</v>
      </c>
      <c r="ER8" s="474"/>
      <c r="ES8" s="474">
        <v>90</v>
      </c>
      <c r="ET8" s="479">
        <f t="shared" si="89"/>
        <v>2279</v>
      </c>
      <c r="EU8" s="474"/>
      <c r="EV8" s="474">
        <v>108</v>
      </c>
      <c r="EW8" s="479">
        <f t="shared" si="17"/>
        <v>2171</v>
      </c>
      <c r="EX8" s="474"/>
      <c r="EY8" s="474">
        <v>90</v>
      </c>
      <c r="EZ8" s="479">
        <f t="shared" si="18"/>
        <v>2081</v>
      </c>
      <c r="FA8" s="474"/>
      <c r="FB8" s="474">
        <v>90</v>
      </c>
      <c r="FC8" s="479">
        <f t="shared" si="90"/>
        <v>1991</v>
      </c>
      <c r="FD8" s="474">
        <v>2009</v>
      </c>
      <c r="FE8" s="474">
        <v>108</v>
      </c>
      <c r="FF8" s="479">
        <f t="shared" si="91"/>
        <v>3892</v>
      </c>
      <c r="FG8" s="474"/>
      <c r="FH8" s="474">
        <v>108</v>
      </c>
      <c r="FI8" s="479">
        <f t="shared" si="92"/>
        <v>3784</v>
      </c>
      <c r="FJ8" s="474"/>
      <c r="FK8" s="474">
        <v>108</v>
      </c>
      <c r="FL8" s="479">
        <f t="shared" si="93"/>
        <v>3676</v>
      </c>
      <c r="FM8" s="474"/>
      <c r="FN8" s="474">
        <v>45</v>
      </c>
      <c r="FO8" s="479">
        <f t="shared" si="19"/>
        <v>3631</v>
      </c>
      <c r="FP8" s="474"/>
      <c r="FQ8" s="474">
        <v>45</v>
      </c>
      <c r="FR8" s="479">
        <f t="shared" si="94"/>
        <v>3586</v>
      </c>
      <c r="FS8" s="474"/>
      <c r="FT8" s="474">
        <v>45</v>
      </c>
      <c r="FU8" s="479">
        <f t="shared" si="95"/>
        <v>3541</v>
      </c>
      <c r="FV8" s="474"/>
      <c r="FW8" s="474">
        <v>48</v>
      </c>
      <c r="FX8" s="479">
        <f t="shared" si="20"/>
        <v>3493</v>
      </c>
      <c r="FY8" s="474"/>
      <c r="FZ8" s="474">
        <v>90</v>
      </c>
      <c r="GA8" s="479">
        <f t="shared" si="21"/>
        <v>3403</v>
      </c>
      <c r="GB8" s="474"/>
      <c r="GC8" s="474">
        <v>90</v>
      </c>
      <c r="GD8" s="479">
        <f t="shared" si="96"/>
        <v>3313</v>
      </c>
      <c r="GE8" s="474"/>
      <c r="GF8" s="474">
        <v>45</v>
      </c>
      <c r="GG8" s="479">
        <f t="shared" si="97"/>
        <v>3268</v>
      </c>
      <c r="GH8" s="474"/>
      <c r="GI8" s="474">
        <v>86</v>
      </c>
      <c r="GJ8" s="479">
        <f t="shared" si="98"/>
        <v>3182</v>
      </c>
      <c r="GK8" s="474"/>
      <c r="GL8" s="474">
        <v>90</v>
      </c>
      <c r="GM8" s="479">
        <f t="shared" si="99"/>
        <v>3092</v>
      </c>
      <c r="GN8" s="474"/>
      <c r="GO8" s="474">
        <v>90</v>
      </c>
      <c r="GP8" s="479">
        <f t="shared" si="22"/>
        <v>3002</v>
      </c>
      <c r="GQ8" s="474"/>
      <c r="GR8" s="474">
        <v>90</v>
      </c>
      <c r="GS8" s="479">
        <f t="shared" si="23"/>
        <v>2912</v>
      </c>
      <c r="GT8" s="474"/>
      <c r="GU8" s="474">
        <v>108</v>
      </c>
      <c r="GV8" s="479">
        <f t="shared" si="24"/>
        <v>2804</v>
      </c>
      <c r="GW8" s="474"/>
      <c r="GX8" s="474">
        <v>86</v>
      </c>
      <c r="GY8" s="479">
        <f t="shared" si="100"/>
        <v>2718</v>
      </c>
      <c r="GZ8" s="474"/>
      <c r="HA8" s="474">
        <v>38</v>
      </c>
      <c r="HB8" s="479">
        <f t="shared" si="25"/>
        <v>2680</v>
      </c>
      <c r="HC8" s="474"/>
      <c r="HD8" s="474">
        <v>73</v>
      </c>
      <c r="HE8" s="479">
        <f t="shared" si="101"/>
        <v>2607</v>
      </c>
      <c r="HF8" s="474"/>
      <c r="HG8" s="474">
        <v>72</v>
      </c>
      <c r="HH8" s="479">
        <f t="shared" si="26"/>
        <v>2535</v>
      </c>
      <c r="HI8" s="474"/>
      <c r="HJ8" s="474">
        <v>90</v>
      </c>
      <c r="HK8" s="479">
        <f t="shared" si="27"/>
        <v>2445</v>
      </c>
      <c r="HL8" s="474"/>
      <c r="HM8" s="474">
        <v>90</v>
      </c>
      <c r="HN8" s="479">
        <f t="shared" si="28"/>
        <v>2355</v>
      </c>
      <c r="HO8" s="474"/>
      <c r="HP8" s="474">
        <v>72</v>
      </c>
      <c r="HQ8" s="479">
        <f t="shared" si="29"/>
        <v>2283</v>
      </c>
      <c r="HR8" s="474"/>
      <c r="HS8" s="474">
        <v>90</v>
      </c>
      <c r="HT8" s="479">
        <f t="shared" si="30"/>
        <v>2193</v>
      </c>
      <c r="HU8" s="474"/>
      <c r="HV8" s="474">
        <v>128</v>
      </c>
      <c r="HW8" s="479">
        <f t="shared" si="31"/>
        <v>2065</v>
      </c>
      <c r="HX8" s="474"/>
      <c r="HY8" s="474">
        <v>90</v>
      </c>
      <c r="HZ8" s="486">
        <f t="shared" si="32"/>
        <v>1975</v>
      </c>
      <c r="IA8" s="474">
        <v>2025</v>
      </c>
      <c r="IB8" s="474">
        <v>90</v>
      </c>
      <c r="IC8" s="486">
        <f t="shared" si="33"/>
        <v>3910</v>
      </c>
      <c r="ID8" s="474"/>
      <c r="IE8" s="474">
        <v>90</v>
      </c>
      <c r="IF8" s="486">
        <f t="shared" si="102"/>
        <v>3820</v>
      </c>
      <c r="IG8" s="474"/>
      <c r="IH8" s="474">
        <v>90</v>
      </c>
      <c r="II8" s="486">
        <f t="shared" si="34"/>
        <v>3730</v>
      </c>
      <c r="IJ8" s="474"/>
      <c r="IK8" s="474">
        <v>90</v>
      </c>
      <c r="IL8" s="486">
        <f t="shared" si="35"/>
        <v>3640</v>
      </c>
      <c r="IM8" s="474"/>
      <c r="IN8" s="474">
        <v>90</v>
      </c>
      <c r="IO8" s="486">
        <f t="shared" si="36"/>
        <v>3550</v>
      </c>
      <c r="IP8" s="474"/>
      <c r="IQ8" s="474">
        <v>70</v>
      </c>
      <c r="IR8" s="486">
        <f t="shared" si="37"/>
        <v>3480</v>
      </c>
      <c r="IS8" s="474"/>
      <c r="IT8" s="474">
        <v>90</v>
      </c>
      <c r="IU8" s="486">
        <f t="shared" si="38"/>
        <v>3390</v>
      </c>
      <c r="IV8" s="474"/>
      <c r="IW8" s="474">
        <v>90</v>
      </c>
      <c r="IX8" s="486">
        <f t="shared" si="103"/>
        <v>3300</v>
      </c>
      <c r="IY8" s="477"/>
      <c r="IZ8" s="477">
        <v>81</v>
      </c>
      <c r="JA8" s="486">
        <f t="shared" si="104"/>
        <v>3219</v>
      </c>
      <c r="JB8" s="477"/>
      <c r="JC8" s="477">
        <v>45</v>
      </c>
      <c r="JD8" s="486">
        <f t="shared" si="39"/>
        <v>3174</v>
      </c>
      <c r="JE8" s="477"/>
      <c r="JF8" s="477">
        <v>72</v>
      </c>
      <c r="JG8" s="486">
        <f t="shared" si="40"/>
        <v>3102</v>
      </c>
      <c r="JH8" s="138"/>
      <c r="JI8" s="138">
        <v>46</v>
      </c>
      <c r="JJ8" s="487">
        <f t="shared" si="41"/>
        <v>3056</v>
      </c>
      <c r="JK8" s="138"/>
      <c r="JL8" s="138">
        <v>63</v>
      </c>
      <c r="JM8" s="487">
        <f t="shared" si="42"/>
        <v>2993</v>
      </c>
      <c r="JN8" s="238"/>
      <c r="JO8" s="238">
        <v>90</v>
      </c>
      <c r="JP8" s="488">
        <f t="shared" si="105"/>
        <v>2903</v>
      </c>
      <c r="JQ8" s="238"/>
      <c r="JR8" s="238">
        <v>45</v>
      </c>
      <c r="JS8" s="488">
        <f t="shared" si="43"/>
        <v>2858</v>
      </c>
      <c r="JT8" s="238"/>
      <c r="JU8" s="238">
        <v>90</v>
      </c>
      <c r="JV8" s="488">
        <f t="shared" si="44"/>
        <v>2768</v>
      </c>
      <c r="JW8" s="238"/>
      <c r="JX8" s="238">
        <v>90</v>
      </c>
      <c r="JY8" s="488">
        <f t="shared" si="45"/>
        <v>2678</v>
      </c>
      <c r="JZ8" s="238"/>
      <c r="KA8" s="238">
        <v>90</v>
      </c>
      <c r="KB8" s="488">
        <f t="shared" si="46"/>
        <v>2588</v>
      </c>
      <c r="KC8" s="238"/>
      <c r="KD8" s="238">
        <v>90</v>
      </c>
      <c r="KE8" s="488">
        <f t="shared" si="47"/>
        <v>2498</v>
      </c>
      <c r="KF8" s="238"/>
      <c r="KG8" s="238">
        <v>90</v>
      </c>
      <c r="KH8" s="488">
        <f t="shared" si="48"/>
        <v>2408</v>
      </c>
      <c r="KI8" s="238"/>
      <c r="KJ8" s="238">
        <v>90</v>
      </c>
      <c r="KK8" s="488">
        <f t="shared" si="49"/>
        <v>2318</v>
      </c>
      <c r="KL8" s="238"/>
      <c r="KM8" s="238">
        <v>90</v>
      </c>
      <c r="KN8" s="488">
        <f t="shared" si="50"/>
        <v>2228</v>
      </c>
      <c r="KO8" s="489"/>
      <c r="KP8" s="489">
        <v>90</v>
      </c>
      <c r="KQ8" s="490">
        <f t="shared" si="51"/>
        <v>2138</v>
      </c>
      <c r="KR8" s="489"/>
      <c r="KS8" s="489">
        <v>90</v>
      </c>
      <c r="KT8" s="490">
        <f t="shared" si="52"/>
        <v>2048</v>
      </c>
      <c r="KU8" s="489"/>
      <c r="KV8" s="489">
        <v>90</v>
      </c>
      <c r="KW8" s="490">
        <f t="shared" si="53"/>
        <v>1958</v>
      </c>
      <c r="KX8" s="489">
        <v>2042</v>
      </c>
      <c r="KY8" s="489"/>
      <c r="KZ8" s="490">
        <f t="shared" si="54"/>
        <v>4000</v>
      </c>
      <c r="LA8" s="241"/>
      <c r="LB8" s="241"/>
      <c r="LC8" s="491">
        <f t="shared" si="55"/>
        <v>4000</v>
      </c>
      <c r="LD8" s="489"/>
      <c r="LE8" s="489">
        <v>40</v>
      </c>
      <c r="LF8" s="490">
        <f t="shared" si="56"/>
        <v>3960</v>
      </c>
      <c r="LG8" s="489"/>
      <c r="LH8" s="489">
        <v>20</v>
      </c>
      <c r="LI8" s="490">
        <f t="shared" si="57"/>
        <v>3940</v>
      </c>
      <c r="LJ8" s="489"/>
      <c r="LK8" s="489">
        <v>10</v>
      </c>
      <c r="LL8" s="490">
        <f t="shared" si="58"/>
        <v>3930</v>
      </c>
      <c r="LM8" s="489"/>
      <c r="LN8" s="489">
        <v>36</v>
      </c>
      <c r="LO8" s="490">
        <f t="shared" si="59"/>
        <v>3894</v>
      </c>
      <c r="LP8" s="489"/>
      <c r="LQ8" s="489">
        <v>45</v>
      </c>
      <c r="LR8" s="490">
        <f t="shared" si="60"/>
        <v>3849</v>
      </c>
      <c r="LS8" s="489"/>
      <c r="LT8" s="489">
        <v>135</v>
      </c>
      <c r="LU8" s="490">
        <f t="shared" si="106"/>
        <v>3714</v>
      </c>
      <c r="LV8" s="489"/>
      <c r="LW8" s="489">
        <v>63</v>
      </c>
      <c r="LX8" s="490">
        <f t="shared" si="107"/>
        <v>3651</v>
      </c>
      <c r="LY8" s="489"/>
      <c r="LZ8" s="489">
        <v>63</v>
      </c>
      <c r="MA8" s="490">
        <f t="shared" si="108"/>
        <v>3588</v>
      </c>
      <c r="MB8" s="489"/>
      <c r="MC8" s="489">
        <v>72</v>
      </c>
      <c r="MD8" s="490">
        <f t="shared" si="109"/>
        <v>3516</v>
      </c>
      <c r="ME8" s="489"/>
      <c r="MF8" s="489">
        <v>37</v>
      </c>
      <c r="MG8" s="490">
        <f t="shared" si="110"/>
        <v>3479</v>
      </c>
      <c r="MH8" s="489"/>
      <c r="MI8" s="489">
        <v>90</v>
      </c>
      <c r="MJ8" s="490">
        <f t="shared" si="111"/>
        <v>3389</v>
      </c>
      <c r="MK8" s="489"/>
      <c r="ML8" s="489">
        <v>90</v>
      </c>
      <c r="MM8" s="490">
        <f t="shared" si="112"/>
        <v>3299</v>
      </c>
      <c r="MN8" s="489"/>
      <c r="MO8" s="489">
        <v>90</v>
      </c>
      <c r="MP8" s="490">
        <f t="shared" si="113"/>
        <v>3209</v>
      </c>
      <c r="MQ8" s="489"/>
      <c r="MR8" s="489">
        <v>100</v>
      </c>
      <c r="MS8" s="490">
        <f t="shared" si="114"/>
        <v>3109</v>
      </c>
      <c r="MT8" s="489"/>
      <c r="MU8" s="489">
        <v>90</v>
      </c>
      <c r="MV8" s="490">
        <f t="shared" si="115"/>
        <v>3019</v>
      </c>
      <c r="MW8" s="489"/>
      <c r="MX8" s="489">
        <v>90</v>
      </c>
      <c r="MY8" s="490">
        <f t="shared" si="116"/>
        <v>2929</v>
      </c>
      <c r="MZ8" s="489"/>
      <c r="NA8" s="489">
        <v>45</v>
      </c>
      <c r="NB8" s="490">
        <f t="shared" si="117"/>
        <v>2884</v>
      </c>
      <c r="NC8" s="489">
        <v>1116</v>
      </c>
      <c r="ND8" s="489">
        <v>108</v>
      </c>
      <c r="NE8" s="490">
        <f t="shared" si="118"/>
        <v>3892</v>
      </c>
      <c r="NF8" s="489"/>
      <c r="NG8" s="489">
        <v>135</v>
      </c>
      <c r="NH8" s="490">
        <f t="shared" si="119"/>
        <v>3757</v>
      </c>
      <c r="NI8" s="489"/>
      <c r="NJ8" s="489">
        <v>145</v>
      </c>
      <c r="NK8" s="490">
        <f t="shared" si="120"/>
        <v>3612</v>
      </c>
      <c r="NL8" s="489">
        <v>1</v>
      </c>
      <c r="NM8" s="489" t="s">
        <v>558</v>
      </c>
      <c r="NN8" s="489">
        <v>135</v>
      </c>
      <c r="NO8" s="490">
        <f t="shared" si="61"/>
        <v>3478</v>
      </c>
      <c r="NP8" s="489"/>
      <c r="NQ8" s="489">
        <v>135</v>
      </c>
      <c r="NR8" s="490">
        <f t="shared" si="62"/>
        <v>3343</v>
      </c>
      <c r="NS8" s="489"/>
      <c r="NT8" s="489">
        <v>135</v>
      </c>
      <c r="NU8" s="490">
        <f t="shared" si="63"/>
        <v>3208</v>
      </c>
      <c r="NV8" s="489"/>
      <c r="NW8" s="489">
        <v>63</v>
      </c>
      <c r="NX8" s="490">
        <f t="shared" si="64"/>
        <v>3145</v>
      </c>
      <c r="NY8" s="492">
        <f t="shared" si="121"/>
        <v>2108</v>
      </c>
      <c r="NZ8" s="493">
        <f t="shared" si="122"/>
        <v>91.652173913043484</v>
      </c>
      <c r="OA8" s="468"/>
      <c r="OB8" s="492">
        <f t="shared" si="123"/>
        <v>2106</v>
      </c>
      <c r="OC8" s="493">
        <f t="shared" si="124"/>
        <v>81</v>
      </c>
      <c r="OD8" s="81"/>
      <c r="OE8" s="492">
        <f t="shared" si="125"/>
        <v>1592</v>
      </c>
      <c r="OF8" s="493">
        <f t="shared" si="126"/>
        <v>75.80952380952381</v>
      </c>
      <c r="OG8" s="81"/>
      <c r="OH8" s="492">
        <f t="shared" si="127"/>
        <v>5806</v>
      </c>
      <c r="OI8" s="493">
        <f t="shared" si="128"/>
        <v>82.942857142857136</v>
      </c>
    </row>
    <row r="9" spans="1:399" ht="33" customHeight="1" x14ac:dyDescent="0.45">
      <c r="A9" s="470">
        <v>5</v>
      </c>
      <c r="B9" s="471" t="s">
        <v>559</v>
      </c>
      <c r="C9" s="472" t="s">
        <v>115</v>
      </c>
      <c r="D9" s="473">
        <v>3630</v>
      </c>
      <c r="E9" s="474"/>
      <c r="F9" s="472">
        <v>370</v>
      </c>
      <c r="G9" s="495"/>
      <c r="H9" s="473">
        <f t="shared" si="0"/>
        <v>4000</v>
      </c>
      <c r="I9" s="472"/>
      <c r="J9" s="495">
        <v>135</v>
      </c>
      <c r="K9" s="473">
        <f t="shared" si="1"/>
        <v>3865</v>
      </c>
      <c r="L9" s="472"/>
      <c r="M9" s="495">
        <v>135</v>
      </c>
      <c r="N9" s="473">
        <f t="shared" si="2"/>
        <v>3730</v>
      </c>
      <c r="O9" s="474"/>
      <c r="P9" s="472"/>
      <c r="Q9" s="495">
        <v>91</v>
      </c>
      <c r="R9" s="473">
        <f t="shared" si="3"/>
        <v>3639</v>
      </c>
      <c r="S9" s="474"/>
      <c r="T9" s="474">
        <v>108</v>
      </c>
      <c r="U9" s="475">
        <f t="shared" si="4"/>
        <v>3531</v>
      </c>
      <c r="V9" s="474"/>
      <c r="W9" s="474">
        <v>74</v>
      </c>
      <c r="X9" s="475">
        <f t="shared" si="65"/>
        <v>3457</v>
      </c>
      <c r="Y9" s="474"/>
      <c r="Z9" s="474">
        <v>121</v>
      </c>
      <c r="AA9" s="476">
        <f t="shared" si="66"/>
        <v>3336</v>
      </c>
      <c r="AB9" s="474"/>
      <c r="AC9" s="477">
        <v>135</v>
      </c>
      <c r="AD9" s="478">
        <f t="shared" si="67"/>
        <v>3201</v>
      </c>
      <c r="AE9" s="474"/>
      <c r="AF9" s="474">
        <v>91</v>
      </c>
      <c r="AG9" s="475">
        <f t="shared" si="68"/>
        <v>3110</v>
      </c>
      <c r="AH9" s="474"/>
      <c r="AI9" s="474">
        <v>100</v>
      </c>
      <c r="AJ9" s="479">
        <f t="shared" si="5"/>
        <v>3010</v>
      </c>
      <c r="AK9" s="474"/>
      <c r="AL9" s="474">
        <v>72</v>
      </c>
      <c r="AM9" s="479">
        <f t="shared" si="69"/>
        <v>2938</v>
      </c>
      <c r="AN9" s="474"/>
      <c r="AO9" s="474">
        <v>100</v>
      </c>
      <c r="AP9" s="480">
        <f t="shared" si="70"/>
        <v>2838</v>
      </c>
      <c r="AQ9" s="474"/>
      <c r="AR9" s="474">
        <v>117</v>
      </c>
      <c r="AS9" s="480">
        <f t="shared" si="71"/>
        <v>2721</v>
      </c>
      <c r="AT9" s="474"/>
      <c r="AU9" s="474">
        <v>90</v>
      </c>
      <c r="AV9" s="480">
        <f t="shared" si="129"/>
        <v>2631</v>
      </c>
      <c r="AW9" s="477"/>
      <c r="AX9" s="474">
        <v>90</v>
      </c>
      <c r="AY9" s="479">
        <f t="shared" si="72"/>
        <v>2541</v>
      </c>
      <c r="AZ9" s="474"/>
      <c r="BA9" s="474">
        <v>110</v>
      </c>
      <c r="BB9" s="483">
        <f t="shared" si="73"/>
        <v>2431</v>
      </c>
      <c r="BC9" s="477"/>
      <c r="BD9" s="474">
        <v>110</v>
      </c>
      <c r="BE9" s="479">
        <f t="shared" si="74"/>
        <v>2321</v>
      </c>
      <c r="BF9" s="474"/>
      <c r="BG9" s="474">
        <v>90</v>
      </c>
      <c r="BH9" s="479">
        <f t="shared" si="75"/>
        <v>2231</v>
      </c>
      <c r="BI9" s="474"/>
      <c r="BJ9" s="474">
        <v>77</v>
      </c>
      <c r="BK9" s="479">
        <f t="shared" si="6"/>
        <v>2154</v>
      </c>
      <c r="BL9" s="474"/>
      <c r="BM9" s="474">
        <v>116</v>
      </c>
      <c r="BN9" s="479">
        <f t="shared" si="76"/>
        <v>2038</v>
      </c>
      <c r="BO9" s="474"/>
      <c r="BP9" s="474">
        <v>90</v>
      </c>
      <c r="BQ9" s="479">
        <f t="shared" si="7"/>
        <v>1948</v>
      </c>
      <c r="BR9" s="474"/>
      <c r="BS9" s="474">
        <v>75</v>
      </c>
      <c r="BT9" s="484">
        <f t="shared" si="77"/>
        <v>1873</v>
      </c>
      <c r="BU9" s="474"/>
      <c r="BV9" s="474"/>
      <c r="BW9" s="479">
        <f t="shared" si="78"/>
        <v>1873</v>
      </c>
      <c r="BX9" s="474"/>
      <c r="BY9" s="474">
        <v>60</v>
      </c>
      <c r="BZ9" s="479">
        <f t="shared" si="8"/>
        <v>1813</v>
      </c>
      <c r="CA9" s="474"/>
      <c r="CB9" s="474">
        <v>36</v>
      </c>
      <c r="CC9" s="479">
        <f t="shared" si="79"/>
        <v>1777</v>
      </c>
      <c r="CD9" s="474"/>
      <c r="CE9" s="474">
        <v>45</v>
      </c>
      <c r="CF9" s="479">
        <f t="shared" si="9"/>
        <v>1732</v>
      </c>
      <c r="CG9" s="474"/>
      <c r="CH9" s="474">
        <v>45</v>
      </c>
      <c r="CI9" s="480">
        <f t="shared" si="80"/>
        <v>1687</v>
      </c>
      <c r="CJ9" s="474">
        <v>2313</v>
      </c>
      <c r="CK9" s="474"/>
      <c r="CL9" s="479">
        <f t="shared" si="81"/>
        <v>4000</v>
      </c>
      <c r="CM9" s="474"/>
      <c r="CN9" s="474"/>
      <c r="CO9" s="479">
        <f t="shared" si="10"/>
        <v>4000</v>
      </c>
      <c r="CP9" s="474"/>
      <c r="CQ9" s="474">
        <v>54</v>
      </c>
      <c r="CR9" s="479">
        <f t="shared" si="82"/>
        <v>3946</v>
      </c>
      <c r="CS9" s="474"/>
      <c r="CT9" s="474">
        <v>108</v>
      </c>
      <c r="CU9" s="479">
        <f t="shared" si="83"/>
        <v>3838</v>
      </c>
      <c r="CV9" s="474"/>
      <c r="CW9" s="474">
        <v>108</v>
      </c>
      <c r="CX9" s="479">
        <f>CU9+CV9-CW9</f>
        <v>3730</v>
      </c>
      <c r="CY9" s="474"/>
      <c r="CZ9" s="474">
        <v>120</v>
      </c>
      <c r="DA9" s="479">
        <f>CX9+CY9-CZ9</f>
        <v>3610</v>
      </c>
      <c r="DB9" s="474"/>
      <c r="DC9" s="474">
        <v>108</v>
      </c>
      <c r="DD9" s="479">
        <f>DA9+DB9-DC9</f>
        <v>3502</v>
      </c>
      <c r="DE9" s="474"/>
      <c r="DF9" s="474">
        <v>110</v>
      </c>
      <c r="DG9" s="479">
        <f>DD9+DE9-DF9</f>
        <v>3392</v>
      </c>
      <c r="DH9" s="474"/>
      <c r="DI9" s="474">
        <v>110</v>
      </c>
      <c r="DJ9" s="479">
        <f>DG9+DH9-DI9</f>
        <v>3282</v>
      </c>
      <c r="DK9" s="474"/>
      <c r="DL9" s="474">
        <v>108</v>
      </c>
      <c r="DM9" s="479">
        <f>DJ9+DK9-DL9</f>
        <v>3174</v>
      </c>
      <c r="DN9" s="474"/>
      <c r="DO9" s="474">
        <v>135</v>
      </c>
      <c r="DP9" s="479">
        <f t="shared" si="84"/>
        <v>3039</v>
      </c>
      <c r="DQ9" s="474"/>
      <c r="DR9" s="474">
        <v>90</v>
      </c>
      <c r="DS9" s="479">
        <f t="shared" si="12"/>
        <v>2949</v>
      </c>
      <c r="DT9" s="474"/>
      <c r="DU9" s="474">
        <v>36</v>
      </c>
      <c r="DV9" s="479">
        <f t="shared" si="85"/>
        <v>2913</v>
      </c>
      <c r="DW9" s="474"/>
      <c r="DX9" s="474">
        <v>90</v>
      </c>
      <c r="DY9" s="479">
        <f t="shared" si="86"/>
        <v>2823</v>
      </c>
      <c r="DZ9" s="474"/>
      <c r="EA9" s="474">
        <v>90</v>
      </c>
      <c r="EB9" s="485">
        <f t="shared" si="13"/>
        <v>2733</v>
      </c>
      <c r="EC9" s="474"/>
      <c r="ED9" s="474">
        <v>108</v>
      </c>
      <c r="EE9" s="479">
        <f t="shared" si="87"/>
        <v>2625</v>
      </c>
      <c r="EF9" s="474"/>
      <c r="EG9" s="474">
        <v>40</v>
      </c>
      <c r="EH9" s="479">
        <f t="shared" si="14"/>
        <v>2585</v>
      </c>
      <c r="EI9" s="474"/>
      <c r="EJ9" s="474">
        <v>90</v>
      </c>
      <c r="EK9" s="479">
        <f t="shared" si="88"/>
        <v>2495</v>
      </c>
      <c r="EL9" s="474"/>
      <c r="EM9" s="474">
        <v>36</v>
      </c>
      <c r="EN9" s="479">
        <f t="shared" si="15"/>
        <v>2459</v>
      </c>
      <c r="EO9" s="474"/>
      <c r="EP9" s="474">
        <v>90</v>
      </c>
      <c r="EQ9" s="479">
        <f t="shared" si="16"/>
        <v>2369</v>
      </c>
      <c r="ER9" s="474"/>
      <c r="ES9" s="474">
        <v>90</v>
      </c>
      <c r="ET9" s="479">
        <f t="shared" si="89"/>
        <v>2279</v>
      </c>
      <c r="EU9" s="474"/>
      <c r="EV9" s="474">
        <v>108</v>
      </c>
      <c r="EW9" s="479">
        <f t="shared" si="17"/>
        <v>2171</v>
      </c>
      <c r="EX9" s="474"/>
      <c r="EY9" s="474">
        <v>90</v>
      </c>
      <c r="EZ9" s="479">
        <f t="shared" si="18"/>
        <v>2081</v>
      </c>
      <c r="FA9" s="474"/>
      <c r="FB9" s="474">
        <v>90</v>
      </c>
      <c r="FC9" s="479">
        <f t="shared" si="90"/>
        <v>1991</v>
      </c>
      <c r="FD9" s="474">
        <v>2009</v>
      </c>
      <c r="FE9" s="474">
        <v>108</v>
      </c>
      <c r="FF9" s="479">
        <f t="shared" si="91"/>
        <v>3892</v>
      </c>
      <c r="FG9" s="474"/>
      <c r="FH9" s="474">
        <v>108</v>
      </c>
      <c r="FI9" s="479">
        <f t="shared" si="92"/>
        <v>3784</v>
      </c>
      <c r="FJ9" s="474"/>
      <c r="FK9" s="474">
        <v>108</v>
      </c>
      <c r="FL9" s="479">
        <f t="shared" si="93"/>
        <v>3676</v>
      </c>
      <c r="FM9" s="474"/>
      <c r="FN9" s="474">
        <v>45</v>
      </c>
      <c r="FO9" s="479">
        <f t="shared" si="19"/>
        <v>3631</v>
      </c>
      <c r="FP9" s="474"/>
      <c r="FQ9" s="474">
        <v>45</v>
      </c>
      <c r="FR9" s="479">
        <f t="shared" si="94"/>
        <v>3586</v>
      </c>
      <c r="FS9" s="474"/>
      <c r="FT9" s="474">
        <v>45</v>
      </c>
      <c r="FU9" s="479">
        <f t="shared" si="95"/>
        <v>3541</v>
      </c>
      <c r="FV9" s="474"/>
      <c r="FW9" s="474">
        <v>48</v>
      </c>
      <c r="FX9" s="479">
        <f t="shared" si="20"/>
        <v>3493</v>
      </c>
      <c r="FY9" s="474"/>
      <c r="FZ9" s="474">
        <v>90</v>
      </c>
      <c r="GA9" s="479">
        <f t="shared" si="21"/>
        <v>3403</v>
      </c>
      <c r="GB9" s="474"/>
      <c r="GC9" s="474">
        <v>90</v>
      </c>
      <c r="GD9" s="479">
        <f t="shared" si="96"/>
        <v>3313</v>
      </c>
      <c r="GE9" s="474"/>
      <c r="GF9" s="474">
        <v>45</v>
      </c>
      <c r="GG9" s="479">
        <f t="shared" si="97"/>
        <v>3268</v>
      </c>
      <c r="GH9" s="474"/>
      <c r="GI9" s="474">
        <v>84</v>
      </c>
      <c r="GJ9" s="479">
        <f t="shared" si="98"/>
        <v>3184</v>
      </c>
      <c r="GK9" s="474"/>
      <c r="GL9" s="474">
        <v>90</v>
      </c>
      <c r="GM9" s="479">
        <f t="shared" si="99"/>
        <v>3094</v>
      </c>
      <c r="GN9" s="474"/>
      <c r="GO9" s="474">
        <v>90</v>
      </c>
      <c r="GP9" s="479">
        <f t="shared" si="22"/>
        <v>3004</v>
      </c>
      <c r="GQ9" s="474"/>
      <c r="GR9" s="474">
        <v>90</v>
      </c>
      <c r="GS9" s="479">
        <f t="shared" si="23"/>
        <v>2914</v>
      </c>
      <c r="GT9" s="474"/>
      <c r="GU9" s="474">
        <v>108</v>
      </c>
      <c r="GV9" s="479">
        <f t="shared" si="24"/>
        <v>2806</v>
      </c>
      <c r="GW9" s="474"/>
      <c r="GX9" s="474">
        <v>86</v>
      </c>
      <c r="GY9" s="479">
        <f t="shared" si="100"/>
        <v>2720</v>
      </c>
      <c r="GZ9" s="474"/>
      <c r="HA9" s="474">
        <v>38</v>
      </c>
      <c r="HB9" s="479">
        <f t="shared" si="25"/>
        <v>2682</v>
      </c>
      <c r="HC9" s="474"/>
      <c r="HD9" s="474">
        <v>73</v>
      </c>
      <c r="HE9" s="479">
        <f t="shared" si="101"/>
        <v>2609</v>
      </c>
      <c r="HF9" s="474"/>
      <c r="HG9" s="474">
        <v>72</v>
      </c>
      <c r="HH9" s="479">
        <f t="shared" si="26"/>
        <v>2537</v>
      </c>
      <c r="HI9" s="474"/>
      <c r="HJ9" s="474">
        <v>90</v>
      </c>
      <c r="HK9" s="479">
        <f t="shared" si="27"/>
        <v>2447</v>
      </c>
      <c r="HL9" s="474"/>
      <c r="HM9" s="474">
        <v>90</v>
      </c>
      <c r="HN9" s="479">
        <f t="shared" si="28"/>
        <v>2357</v>
      </c>
      <c r="HO9" s="474"/>
      <c r="HP9" s="474">
        <v>72</v>
      </c>
      <c r="HQ9" s="479">
        <f t="shared" si="29"/>
        <v>2285</v>
      </c>
      <c r="HR9" s="474"/>
      <c r="HS9" s="474">
        <v>90</v>
      </c>
      <c r="HT9" s="479">
        <f t="shared" si="30"/>
        <v>2195</v>
      </c>
      <c r="HU9" s="474"/>
      <c r="HV9" s="474">
        <v>128</v>
      </c>
      <c r="HW9" s="479">
        <f t="shared" si="31"/>
        <v>2067</v>
      </c>
      <c r="HX9" s="474"/>
      <c r="HY9" s="474">
        <v>90</v>
      </c>
      <c r="HZ9" s="486">
        <f t="shared" si="32"/>
        <v>1977</v>
      </c>
      <c r="IA9" s="474">
        <v>2023</v>
      </c>
      <c r="IB9" s="474">
        <v>90</v>
      </c>
      <c r="IC9" s="486">
        <f t="shared" si="33"/>
        <v>3910</v>
      </c>
      <c r="ID9" s="474"/>
      <c r="IE9" s="474">
        <v>90</v>
      </c>
      <c r="IF9" s="486">
        <f t="shared" si="102"/>
        <v>3820</v>
      </c>
      <c r="IG9" s="474"/>
      <c r="IH9" s="474">
        <v>90</v>
      </c>
      <c r="II9" s="486">
        <f t="shared" si="34"/>
        <v>3730</v>
      </c>
      <c r="IJ9" s="474"/>
      <c r="IK9" s="474">
        <v>90</v>
      </c>
      <c r="IL9" s="486">
        <f t="shared" si="35"/>
        <v>3640</v>
      </c>
      <c r="IM9" s="474"/>
      <c r="IN9" s="474">
        <v>90</v>
      </c>
      <c r="IO9" s="486">
        <f t="shared" si="36"/>
        <v>3550</v>
      </c>
      <c r="IP9" s="474"/>
      <c r="IQ9" s="474">
        <v>70</v>
      </c>
      <c r="IR9" s="486">
        <f t="shared" si="37"/>
        <v>3480</v>
      </c>
      <c r="IS9" s="474"/>
      <c r="IT9" s="474">
        <v>90</v>
      </c>
      <c r="IU9" s="486">
        <f t="shared" si="38"/>
        <v>3390</v>
      </c>
      <c r="IV9" s="474"/>
      <c r="IW9" s="474">
        <v>90</v>
      </c>
      <c r="IX9" s="486">
        <f t="shared" si="103"/>
        <v>3300</v>
      </c>
      <c r="IY9" s="477"/>
      <c r="IZ9" s="477">
        <v>81</v>
      </c>
      <c r="JA9" s="486">
        <f t="shared" si="104"/>
        <v>3219</v>
      </c>
      <c r="JB9" s="477"/>
      <c r="JC9" s="477">
        <v>45</v>
      </c>
      <c r="JD9" s="486">
        <f t="shared" si="39"/>
        <v>3174</v>
      </c>
      <c r="JE9" s="477"/>
      <c r="JF9" s="477">
        <v>72</v>
      </c>
      <c r="JG9" s="486">
        <f t="shared" si="40"/>
        <v>3102</v>
      </c>
      <c r="JH9" s="138"/>
      <c r="JI9" s="138">
        <v>46</v>
      </c>
      <c r="JJ9" s="487">
        <f t="shared" si="41"/>
        <v>3056</v>
      </c>
      <c r="JK9" s="138"/>
      <c r="JL9" s="138">
        <v>63</v>
      </c>
      <c r="JM9" s="487">
        <f t="shared" si="42"/>
        <v>2993</v>
      </c>
      <c r="JN9" s="238"/>
      <c r="JO9" s="238">
        <v>90</v>
      </c>
      <c r="JP9" s="488">
        <f t="shared" si="105"/>
        <v>2903</v>
      </c>
      <c r="JQ9" s="238"/>
      <c r="JR9" s="238">
        <v>45</v>
      </c>
      <c r="JS9" s="488">
        <f t="shared" si="43"/>
        <v>2858</v>
      </c>
      <c r="JT9" s="238"/>
      <c r="JU9" s="238">
        <v>90</v>
      </c>
      <c r="JV9" s="488">
        <f t="shared" si="44"/>
        <v>2768</v>
      </c>
      <c r="JW9" s="238"/>
      <c r="JX9" s="238">
        <v>90</v>
      </c>
      <c r="JY9" s="488">
        <f t="shared" si="45"/>
        <v>2678</v>
      </c>
      <c r="JZ9" s="238"/>
      <c r="KA9" s="238">
        <v>90</v>
      </c>
      <c r="KB9" s="488">
        <f t="shared" si="46"/>
        <v>2588</v>
      </c>
      <c r="KC9" s="238"/>
      <c r="KD9" s="238">
        <v>90</v>
      </c>
      <c r="KE9" s="488">
        <f t="shared" si="47"/>
        <v>2498</v>
      </c>
      <c r="KF9" s="238"/>
      <c r="KG9" s="238">
        <v>90</v>
      </c>
      <c r="KH9" s="488">
        <f t="shared" si="48"/>
        <v>2408</v>
      </c>
      <c r="KI9" s="238"/>
      <c r="KJ9" s="238">
        <v>90</v>
      </c>
      <c r="KK9" s="488">
        <f t="shared" si="49"/>
        <v>2318</v>
      </c>
      <c r="KL9" s="238"/>
      <c r="KM9" s="238">
        <v>90</v>
      </c>
      <c r="KN9" s="488">
        <f t="shared" si="50"/>
        <v>2228</v>
      </c>
      <c r="KO9" s="489"/>
      <c r="KP9" s="489">
        <v>90</v>
      </c>
      <c r="KQ9" s="490">
        <f t="shared" si="51"/>
        <v>2138</v>
      </c>
      <c r="KR9" s="489"/>
      <c r="KS9" s="489">
        <v>90</v>
      </c>
      <c r="KT9" s="490">
        <f t="shared" si="52"/>
        <v>2048</v>
      </c>
      <c r="KU9" s="489"/>
      <c r="KV9" s="489">
        <v>90</v>
      </c>
      <c r="KW9" s="490">
        <f t="shared" si="53"/>
        <v>1958</v>
      </c>
      <c r="KX9" s="489">
        <v>2042</v>
      </c>
      <c r="KY9" s="489"/>
      <c r="KZ9" s="490">
        <f t="shared" si="54"/>
        <v>4000</v>
      </c>
      <c r="LA9" s="241"/>
      <c r="LB9" s="241"/>
      <c r="LC9" s="491">
        <f t="shared" si="55"/>
        <v>4000</v>
      </c>
      <c r="LD9" s="489"/>
      <c r="LE9" s="489">
        <v>40</v>
      </c>
      <c r="LF9" s="490">
        <f t="shared" si="56"/>
        <v>3960</v>
      </c>
      <c r="LG9" s="489"/>
      <c r="LH9" s="489">
        <v>20</v>
      </c>
      <c r="LI9" s="490">
        <f t="shared" si="57"/>
        <v>3940</v>
      </c>
      <c r="LJ9" s="489"/>
      <c r="LK9" s="489">
        <v>10</v>
      </c>
      <c r="LL9" s="490">
        <f t="shared" si="58"/>
        <v>3930</v>
      </c>
      <c r="LM9" s="489"/>
      <c r="LN9" s="489">
        <v>36</v>
      </c>
      <c r="LO9" s="490">
        <f t="shared" si="59"/>
        <v>3894</v>
      </c>
      <c r="LP9" s="489"/>
      <c r="LQ9" s="489">
        <v>45</v>
      </c>
      <c r="LR9" s="490">
        <f t="shared" si="60"/>
        <v>3849</v>
      </c>
      <c r="LS9" s="489"/>
      <c r="LT9" s="489">
        <v>135</v>
      </c>
      <c r="LU9" s="490">
        <f t="shared" si="106"/>
        <v>3714</v>
      </c>
      <c r="LV9" s="489"/>
      <c r="LW9" s="489">
        <v>63</v>
      </c>
      <c r="LX9" s="490">
        <f t="shared" si="107"/>
        <v>3651</v>
      </c>
      <c r="LY9" s="489"/>
      <c r="LZ9" s="489">
        <v>63</v>
      </c>
      <c r="MA9" s="490">
        <f t="shared" si="108"/>
        <v>3588</v>
      </c>
      <c r="MB9" s="489"/>
      <c r="MC9" s="489">
        <v>72</v>
      </c>
      <c r="MD9" s="490">
        <f t="shared" si="109"/>
        <v>3516</v>
      </c>
      <c r="ME9" s="489"/>
      <c r="MF9" s="489">
        <v>37</v>
      </c>
      <c r="MG9" s="490">
        <f t="shared" si="110"/>
        <v>3479</v>
      </c>
      <c r="MH9" s="489"/>
      <c r="MI9" s="489">
        <v>90</v>
      </c>
      <c r="MJ9" s="490">
        <f t="shared" si="111"/>
        <v>3389</v>
      </c>
      <c r="MK9" s="489"/>
      <c r="ML9" s="489">
        <v>90</v>
      </c>
      <c r="MM9" s="490">
        <f t="shared" si="112"/>
        <v>3299</v>
      </c>
      <c r="MN9" s="489"/>
      <c r="MO9" s="489">
        <v>90</v>
      </c>
      <c r="MP9" s="490">
        <f t="shared" si="113"/>
        <v>3209</v>
      </c>
      <c r="MQ9" s="489"/>
      <c r="MR9" s="489">
        <v>100</v>
      </c>
      <c r="MS9" s="490">
        <f t="shared" si="114"/>
        <v>3109</v>
      </c>
      <c r="MT9" s="489"/>
      <c r="MU9" s="489">
        <v>90</v>
      </c>
      <c r="MV9" s="490">
        <f t="shared" si="115"/>
        <v>3019</v>
      </c>
      <c r="MW9" s="489"/>
      <c r="MX9" s="489">
        <v>90</v>
      </c>
      <c r="MY9" s="490">
        <f t="shared" si="116"/>
        <v>2929</v>
      </c>
      <c r="MZ9" s="489"/>
      <c r="NA9" s="489">
        <v>45</v>
      </c>
      <c r="NB9" s="490">
        <f t="shared" si="117"/>
        <v>2884</v>
      </c>
      <c r="NC9" s="489">
        <v>1116</v>
      </c>
      <c r="ND9" s="489">
        <v>108</v>
      </c>
      <c r="NE9" s="490">
        <f t="shared" si="118"/>
        <v>3892</v>
      </c>
      <c r="NF9" s="489"/>
      <c r="NG9" s="489">
        <v>135</v>
      </c>
      <c r="NH9" s="490">
        <f t="shared" si="119"/>
        <v>3757</v>
      </c>
      <c r="NI9" s="489"/>
      <c r="NJ9" s="489">
        <v>145</v>
      </c>
      <c r="NK9" s="490">
        <f t="shared" si="120"/>
        <v>3612</v>
      </c>
      <c r="NL9" s="489">
        <v>2</v>
      </c>
      <c r="NM9" s="489" t="s">
        <v>558</v>
      </c>
      <c r="NN9" s="489">
        <v>135</v>
      </c>
      <c r="NO9" s="490">
        <f t="shared" si="61"/>
        <v>3479</v>
      </c>
      <c r="NP9" s="489"/>
      <c r="NQ9" s="489">
        <v>135</v>
      </c>
      <c r="NR9" s="490">
        <f t="shared" si="62"/>
        <v>3344</v>
      </c>
      <c r="NS9" s="489"/>
      <c r="NT9" s="489">
        <v>135</v>
      </c>
      <c r="NU9" s="490">
        <f t="shared" si="63"/>
        <v>3209</v>
      </c>
      <c r="NV9" s="489"/>
      <c r="NW9" s="489">
        <v>63</v>
      </c>
      <c r="NX9" s="490">
        <f t="shared" si="64"/>
        <v>3146</v>
      </c>
      <c r="NY9" s="492">
        <f t="shared" si="121"/>
        <v>2108</v>
      </c>
      <c r="NZ9" s="493">
        <f t="shared" si="122"/>
        <v>91.652173913043484</v>
      </c>
      <c r="OA9" s="468"/>
      <c r="OB9" s="492">
        <f t="shared" si="123"/>
        <v>2104</v>
      </c>
      <c r="OC9" s="493">
        <f t="shared" si="124"/>
        <v>80.92307692307692</v>
      </c>
      <c r="OD9" s="81"/>
      <c r="OE9" s="492">
        <f t="shared" si="125"/>
        <v>1592</v>
      </c>
      <c r="OF9" s="493">
        <f t="shared" si="126"/>
        <v>75.80952380952381</v>
      </c>
      <c r="OG9" s="81"/>
      <c r="OH9" s="492">
        <f t="shared" si="127"/>
        <v>5804</v>
      </c>
      <c r="OI9" s="493">
        <f t="shared" si="128"/>
        <v>82.914285714285711</v>
      </c>
    </row>
    <row r="10" spans="1:399" ht="38.25" customHeight="1" x14ac:dyDescent="0.45">
      <c r="A10" s="470">
        <v>6</v>
      </c>
      <c r="B10" s="471" t="s">
        <v>560</v>
      </c>
      <c r="C10" s="472" t="s">
        <v>115</v>
      </c>
      <c r="D10" s="473">
        <v>1796</v>
      </c>
      <c r="E10" s="496"/>
      <c r="F10" s="472">
        <v>204</v>
      </c>
      <c r="G10" s="495"/>
      <c r="H10" s="473">
        <f t="shared" si="0"/>
        <v>2000</v>
      </c>
      <c r="I10" s="472"/>
      <c r="J10" s="495">
        <v>75</v>
      </c>
      <c r="K10" s="473">
        <f t="shared" si="1"/>
        <v>1925</v>
      </c>
      <c r="L10" s="472"/>
      <c r="M10" s="495">
        <v>75</v>
      </c>
      <c r="N10" s="473">
        <f t="shared" si="2"/>
        <v>1850</v>
      </c>
      <c r="O10" s="496"/>
      <c r="P10" s="472"/>
      <c r="Q10" s="495">
        <v>49</v>
      </c>
      <c r="R10" s="473">
        <f t="shared" si="3"/>
        <v>1801</v>
      </c>
      <c r="S10" s="474"/>
      <c r="T10" s="474">
        <v>60</v>
      </c>
      <c r="U10" s="475">
        <f t="shared" si="4"/>
        <v>1741</v>
      </c>
      <c r="V10" s="474"/>
      <c r="W10" s="474">
        <v>38</v>
      </c>
      <c r="X10" s="475">
        <f t="shared" si="65"/>
        <v>1703</v>
      </c>
      <c r="Y10" s="474"/>
      <c r="Z10" s="474">
        <v>61</v>
      </c>
      <c r="AA10" s="476">
        <f t="shared" si="66"/>
        <v>1642</v>
      </c>
      <c r="AB10" s="474"/>
      <c r="AC10" s="477">
        <v>75</v>
      </c>
      <c r="AD10" s="478">
        <f t="shared" si="67"/>
        <v>1567</v>
      </c>
      <c r="AE10" s="474"/>
      <c r="AF10" s="474">
        <v>49</v>
      </c>
      <c r="AG10" s="475">
        <f t="shared" si="68"/>
        <v>1518</v>
      </c>
      <c r="AH10" s="474"/>
      <c r="AI10" s="474">
        <v>54</v>
      </c>
      <c r="AJ10" s="479">
        <f t="shared" si="5"/>
        <v>1464</v>
      </c>
      <c r="AK10" s="474"/>
      <c r="AL10" s="474">
        <v>44</v>
      </c>
      <c r="AM10" s="479">
        <f t="shared" si="69"/>
        <v>1420</v>
      </c>
      <c r="AN10" s="474"/>
      <c r="AO10" s="474">
        <v>54</v>
      </c>
      <c r="AP10" s="480">
        <f t="shared" si="70"/>
        <v>1366</v>
      </c>
      <c r="AQ10" s="474"/>
      <c r="AR10" s="474">
        <v>65</v>
      </c>
      <c r="AS10" s="480">
        <f t="shared" si="71"/>
        <v>1301</v>
      </c>
      <c r="AT10" s="474"/>
      <c r="AU10" s="474">
        <v>16</v>
      </c>
      <c r="AV10" s="480">
        <f t="shared" si="129"/>
        <v>1285</v>
      </c>
      <c r="AW10" s="477"/>
      <c r="AX10" s="474">
        <v>50</v>
      </c>
      <c r="AY10" s="479">
        <f t="shared" si="72"/>
        <v>1235</v>
      </c>
      <c r="AZ10" s="474"/>
      <c r="BA10" s="474">
        <v>58</v>
      </c>
      <c r="BB10" s="483">
        <f t="shared" si="73"/>
        <v>1177</v>
      </c>
      <c r="BC10" s="477"/>
      <c r="BD10" s="474">
        <v>58</v>
      </c>
      <c r="BE10" s="479">
        <f t="shared" si="74"/>
        <v>1119</v>
      </c>
      <c r="BF10" s="474"/>
      <c r="BG10" s="474">
        <v>50</v>
      </c>
      <c r="BH10" s="479">
        <f t="shared" si="75"/>
        <v>1069</v>
      </c>
      <c r="BI10" s="474"/>
      <c r="BJ10" s="474">
        <v>51</v>
      </c>
      <c r="BK10" s="479">
        <f t="shared" si="6"/>
        <v>1018</v>
      </c>
      <c r="BL10" s="474"/>
      <c r="BM10" s="474">
        <v>50</v>
      </c>
      <c r="BN10" s="479">
        <f t="shared" si="76"/>
        <v>968</v>
      </c>
      <c r="BO10" s="474"/>
      <c r="BP10" s="474">
        <v>50</v>
      </c>
      <c r="BQ10" s="479">
        <f t="shared" si="7"/>
        <v>918</v>
      </c>
      <c r="BR10" s="474"/>
      <c r="BS10" s="474">
        <v>37</v>
      </c>
      <c r="BT10" s="484">
        <f t="shared" si="77"/>
        <v>881</v>
      </c>
      <c r="BU10" s="474"/>
      <c r="BV10" s="474">
        <v>44</v>
      </c>
      <c r="BW10" s="479">
        <f t="shared" si="78"/>
        <v>837</v>
      </c>
      <c r="BX10" s="474"/>
      <c r="BY10" s="474">
        <v>50</v>
      </c>
      <c r="BZ10" s="479">
        <f t="shared" si="8"/>
        <v>787</v>
      </c>
      <c r="CA10" s="474"/>
      <c r="CB10" s="474">
        <v>20</v>
      </c>
      <c r="CC10" s="479">
        <f t="shared" si="79"/>
        <v>767</v>
      </c>
      <c r="CD10" s="474"/>
      <c r="CE10" s="474">
        <v>25</v>
      </c>
      <c r="CF10" s="479">
        <f t="shared" si="9"/>
        <v>742</v>
      </c>
      <c r="CG10" s="474"/>
      <c r="CH10" s="474">
        <v>25</v>
      </c>
      <c r="CI10" s="480">
        <f t="shared" si="80"/>
        <v>717</v>
      </c>
      <c r="CJ10" s="474">
        <v>1283</v>
      </c>
      <c r="CK10" s="474"/>
      <c r="CL10" s="479">
        <f t="shared" si="81"/>
        <v>2000</v>
      </c>
      <c r="CM10" s="474"/>
      <c r="CN10" s="474"/>
      <c r="CO10" s="479">
        <f t="shared" si="10"/>
        <v>2000</v>
      </c>
      <c r="CP10" s="474"/>
      <c r="CQ10" s="474">
        <v>30</v>
      </c>
      <c r="CR10" s="479">
        <f t="shared" si="82"/>
        <v>1970</v>
      </c>
      <c r="CS10" s="474"/>
      <c r="CT10" s="474">
        <v>60</v>
      </c>
      <c r="CU10" s="479">
        <f t="shared" si="83"/>
        <v>1910</v>
      </c>
      <c r="CV10" s="474"/>
      <c r="CW10" s="474">
        <v>60</v>
      </c>
      <c r="CX10" s="479">
        <f t="shared" si="11"/>
        <v>1850</v>
      </c>
      <c r="CY10" s="474"/>
      <c r="CZ10" s="474">
        <v>62</v>
      </c>
      <c r="DA10" s="479">
        <f t="shared" ref="DA10:DA15" si="130">CX10+CY10-CZ10</f>
        <v>1788</v>
      </c>
      <c r="DB10" s="474"/>
      <c r="DC10" s="474">
        <v>60</v>
      </c>
      <c r="DD10" s="479">
        <f t="shared" ref="DD10:DD15" si="131">DA10+DB10-DC10</f>
        <v>1728</v>
      </c>
      <c r="DE10" s="474"/>
      <c r="DF10" s="474">
        <v>58</v>
      </c>
      <c r="DG10" s="479">
        <f t="shared" ref="DG10:DG15" si="132">DD10+DE10-DF10</f>
        <v>1670</v>
      </c>
      <c r="DH10" s="474"/>
      <c r="DI10" s="474">
        <v>58</v>
      </c>
      <c r="DJ10" s="479">
        <f t="shared" ref="DJ10:DJ15" si="133">DG10+DH10-DI10</f>
        <v>1612</v>
      </c>
      <c r="DK10" s="474"/>
      <c r="DL10" s="474">
        <v>60</v>
      </c>
      <c r="DM10" s="479">
        <f t="shared" ref="DM10:DM15" si="134">DJ10+DK10-DL10</f>
        <v>1552</v>
      </c>
      <c r="DN10" s="474"/>
      <c r="DO10" s="474">
        <v>75</v>
      </c>
      <c r="DP10" s="479">
        <f t="shared" si="84"/>
        <v>1477</v>
      </c>
      <c r="DQ10" s="474"/>
      <c r="DR10" s="474">
        <v>50</v>
      </c>
      <c r="DS10" s="479">
        <f t="shared" si="12"/>
        <v>1427</v>
      </c>
      <c r="DT10" s="474"/>
      <c r="DU10" s="474">
        <v>20</v>
      </c>
      <c r="DV10" s="479">
        <f t="shared" si="85"/>
        <v>1407</v>
      </c>
      <c r="DW10" s="474"/>
      <c r="DX10" s="474">
        <v>50</v>
      </c>
      <c r="DY10" s="479">
        <f t="shared" si="86"/>
        <v>1357</v>
      </c>
      <c r="DZ10" s="474"/>
      <c r="EA10" s="474">
        <v>50</v>
      </c>
      <c r="EB10" s="485">
        <f t="shared" si="13"/>
        <v>1307</v>
      </c>
      <c r="EC10" s="474"/>
      <c r="ED10" s="474">
        <v>60</v>
      </c>
      <c r="EE10" s="479">
        <f t="shared" si="87"/>
        <v>1247</v>
      </c>
      <c r="EF10" s="474"/>
      <c r="EG10" s="474">
        <v>16</v>
      </c>
      <c r="EH10" s="479">
        <f t="shared" si="14"/>
        <v>1231</v>
      </c>
      <c r="EI10" s="474"/>
      <c r="EJ10" s="474">
        <v>50</v>
      </c>
      <c r="EK10" s="479">
        <f t="shared" si="88"/>
        <v>1181</v>
      </c>
      <c r="EL10" s="474"/>
      <c r="EM10" s="474">
        <v>20</v>
      </c>
      <c r="EN10" s="479">
        <f t="shared" si="15"/>
        <v>1161</v>
      </c>
      <c r="EO10" s="474"/>
      <c r="EP10" s="474">
        <v>50</v>
      </c>
      <c r="EQ10" s="479">
        <f t="shared" si="16"/>
        <v>1111</v>
      </c>
      <c r="ER10" s="474"/>
      <c r="ES10" s="474">
        <v>50</v>
      </c>
      <c r="ET10" s="479">
        <f t="shared" si="89"/>
        <v>1061</v>
      </c>
      <c r="EU10" s="474"/>
      <c r="EV10" s="474">
        <v>60</v>
      </c>
      <c r="EW10" s="479">
        <f t="shared" si="17"/>
        <v>1001</v>
      </c>
      <c r="EX10" s="474"/>
      <c r="EY10" s="474">
        <v>50</v>
      </c>
      <c r="EZ10" s="479">
        <f t="shared" si="18"/>
        <v>951</v>
      </c>
      <c r="FA10" s="474"/>
      <c r="FB10" s="474">
        <v>50</v>
      </c>
      <c r="FC10" s="479">
        <f t="shared" si="90"/>
        <v>901</v>
      </c>
      <c r="FD10" s="474">
        <v>1099</v>
      </c>
      <c r="FE10" s="474">
        <v>60</v>
      </c>
      <c r="FF10" s="479">
        <f t="shared" si="91"/>
        <v>1940</v>
      </c>
      <c r="FG10" s="474"/>
      <c r="FH10" s="474">
        <v>60</v>
      </c>
      <c r="FI10" s="479">
        <f t="shared" si="92"/>
        <v>1880</v>
      </c>
      <c r="FJ10" s="474"/>
      <c r="FK10" s="474">
        <v>60</v>
      </c>
      <c r="FL10" s="479">
        <f t="shared" si="93"/>
        <v>1820</v>
      </c>
      <c r="FM10" s="474"/>
      <c r="FN10" s="474">
        <v>25</v>
      </c>
      <c r="FO10" s="479">
        <f t="shared" si="19"/>
        <v>1795</v>
      </c>
      <c r="FP10" s="474"/>
      <c r="FQ10" s="474">
        <v>25</v>
      </c>
      <c r="FR10" s="479">
        <f t="shared" si="94"/>
        <v>1770</v>
      </c>
      <c r="FS10" s="474"/>
      <c r="FT10" s="474">
        <v>25</v>
      </c>
      <c r="FU10" s="479">
        <f t="shared" si="95"/>
        <v>1745</v>
      </c>
      <c r="FV10" s="474"/>
      <c r="FW10" s="474">
        <v>22</v>
      </c>
      <c r="FX10" s="479">
        <f t="shared" si="20"/>
        <v>1723</v>
      </c>
      <c r="FY10" s="474"/>
      <c r="FZ10" s="474">
        <v>50</v>
      </c>
      <c r="GA10" s="479">
        <f t="shared" si="21"/>
        <v>1673</v>
      </c>
      <c r="GB10" s="474"/>
      <c r="GC10" s="474">
        <v>50</v>
      </c>
      <c r="GD10" s="479">
        <f t="shared" si="96"/>
        <v>1623</v>
      </c>
      <c r="GE10" s="474"/>
      <c r="GF10" s="474">
        <v>25</v>
      </c>
      <c r="GG10" s="479">
        <f t="shared" si="97"/>
        <v>1598</v>
      </c>
      <c r="GH10" s="474"/>
      <c r="GI10" s="474">
        <v>50</v>
      </c>
      <c r="GJ10" s="479">
        <f t="shared" si="98"/>
        <v>1548</v>
      </c>
      <c r="GK10" s="474"/>
      <c r="GL10" s="474">
        <v>50</v>
      </c>
      <c r="GM10" s="479">
        <f t="shared" si="99"/>
        <v>1498</v>
      </c>
      <c r="GN10" s="474"/>
      <c r="GO10" s="474">
        <v>41</v>
      </c>
      <c r="GP10" s="479">
        <f t="shared" si="22"/>
        <v>1457</v>
      </c>
      <c r="GQ10" s="474"/>
      <c r="GR10" s="474">
        <v>50</v>
      </c>
      <c r="GS10" s="479">
        <f t="shared" si="23"/>
        <v>1407</v>
      </c>
      <c r="GT10" s="474"/>
      <c r="GU10" s="474">
        <v>60</v>
      </c>
      <c r="GV10" s="479">
        <f t="shared" si="24"/>
        <v>1347</v>
      </c>
      <c r="GW10" s="474"/>
      <c r="GX10" s="474">
        <v>40</v>
      </c>
      <c r="GY10" s="479">
        <f t="shared" si="100"/>
        <v>1307</v>
      </c>
      <c r="GZ10" s="474"/>
      <c r="HA10" s="474">
        <v>18</v>
      </c>
      <c r="HB10" s="479">
        <f t="shared" si="25"/>
        <v>1289</v>
      </c>
      <c r="HC10" s="474"/>
      <c r="HD10" s="474">
        <v>39</v>
      </c>
      <c r="HE10" s="479">
        <f t="shared" si="101"/>
        <v>1250</v>
      </c>
      <c r="HF10" s="474"/>
      <c r="HG10" s="474">
        <v>40</v>
      </c>
      <c r="HH10" s="479">
        <f t="shared" si="26"/>
        <v>1210</v>
      </c>
      <c r="HI10" s="474"/>
      <c r="HJ10" s="474">
        <v>50</v>
      </c>
      <c r="HK10" s="479">
        <f t="shared" si="27"/>
        <v>1160</v>
      </c>
      <c r="HL10" s="474"/>
      <c r="HM10" s="474">
        <v>50</v>
      </c>
      <c r="HN10" s="479">
        <f t="shared" si="28"/>
        <v>1110</v>
      </c>
      <c r="HO10" s="474"/>
      <c r="HP10" s="474">
        <v>40</v>
      </c>
      <c r="HQ10" s="479">
        <f t="shared" si="29"/>
        <v>1070</v>
      </c>
      <c r="HR10" s="474"/>
      <c r="HS10" s="474">
        <v>50</v>
      </c>
      <c r="HT10" s="479">
        <f t="shared" si="30"/>
        <v>1020</v>
      </c>
      <c r="HU10" s="474"/>
      <c r="HV10" s="474">
        <v>68</v>
      </c>
      <c r="HW10" s="479">
        <f t="shared" si="31"/>
        <v>952</v>
      </c>
      <c r="HX10" s="474"/>
      <c r="HY10" s="474">
        <v>50</v>
      </c>
      <c r="HZ10" s="486">
        <f t="shared" si="32"/>
        <v>902</v>
      </c>
      <c r="IA10" s="474">
        <v>1098</v>
      </c>
      <c r="IB10" s="474">
        <v>50</v>
      </c>
      <c r="IC10" s="486">
        <f t="shared" si="33"/>
        <v>1950</v>
      </c>
      <c r="ID10" s="474"/>
      <c r="IE10" s="474">
        <v>50</v>
      </c>
      <c r="IF10" s="486">
        <f t="shared" si="102"/>
        <v>1900</v>
      </c>
      <c r="IG10" s="474"/>
      <c r="IH10" s="474">
        <v>50</v>
      </c>
      <c r="II10" s="486">
        <f t="shared" si="34"/>
        <v>1850</v>
      </c>
      <c r="IJ10" s="474"/>
      <c r="IK10" s="474">
        <v>50</v>
      </c>
      <c r="IL10" s="486">
        <f t="shared" si="35"/>
        <v>1800</v>
      </c>
      <c r="IM10" s="474"/>
      <c r="IN10" s="474">
        <v>50</v>
      </c>
      <c r="IO10" s="486">
        <f t="shared" si="36"/>
        <v>1750</v>
      </c>
      <c r="IP10" s="474"/>
      <c r="IQ10" s="474">
        <v>28</v>
      </c>
      <c r="IR10" s="486">
        <f t="shared" si="37"/>
        <v>1722</v>
      </c>
      <c r="IS10" s="474"/>
      <c r="IT10" s="474">
        <v>50</v>
      </c>
      <c r="IU10" s="486">
        <f t="shared" si="38"/>
        <v>1672</v>
      </c>
      <c r="IV10" s="474"/>
      <c r="IW10" s="474">
        <v>50</v>
      </c>
      <c r="IX10" s="486">
        <f t="shared" si="103"/>
        <v>1622</v>
      </c>
      <c r="IY10" s="477"/>
      <c r="IZ10" s="477">
        <v>45</v>
      </c>
      <c r="JA10" s="486">
        <f t="shared" si="104"/>
        <v>1577</v>
      </c>
      <c r="JB10" s="477"/>
      <c r="JC10" s="477">
        <v>25</v>
      </c>
      <c r="JD10" s="486">
        <f t="shared" si="39"/>
        <v>1552</v>
      </c>
      <c r="JE10" s="477"/>
      <c r="JF10" s="477">
        <v>40</v>
      </c>
      <c r="JG10" s="486">
        <f t="shared" si="40"/>
        <v>1512</v>
      </c>
      <c r="JH10" s="138"/>
      <c r="JI10" s="138">
        <v>24</v>
      </c>
      <c r="JJ10" s="487">
        <f t="shared" si="41"/>
        <v>1488</v>
      </c>
      <c r="JK10" s="138"/>
      <c r="JL10" s="138">
        <v>35</v>
      </c>
      <c r="JM10" s="487">
        <f t="shared" si="42"/>
        <v>1453</v>
      </c>
      <c r="JN10" s="238"/>
      <c r="JO10" s="238">
        <v>50</v>
      </c>
      <c r="JP10" s="488">
        <f t="shared" si="105"/>
        <v>1403</v>
      </c>
      <c r="JQ10" s="238"/>
      <c r="JR10" s="238">
        <v>25</v>
      </c>
      <c r="JS10" s="488">
        <f t="shared" si="43"/>
        <v>1378</v>
      </c>
      <c r="JT10" s="238"/>
      <c r="JU10" s="238">
        <v>50</v>
      </c>
      <c r="JV10" s="488">
        <f t="shared" si="44"/>
        <v>1328</v>
      </c>
      <c r="JW10" s="238"/>
      <c r="JX10" s="238">
        <v>50</v>
      </c>
      <c r="JY10" s="488">
        <f t="shared" si="45"/>
        <v>1278</v>
      </c>
      <c r="JZ10" s="238"/>
      <c r="KA10" s="238">
        <v>50</v>
      </c>
      <c r="KB10" s="488">
        <f t="shared" si="46"/>
        <v>1228</v>
      </c>
      <c r="KC10" s="238"/>
      <c r="KD10" s="238">
        <v>50</v>
      </c>
      <c r="KE10" s="488">
        <f t="shared" si="47"/>
        <v>1178</v>
      </c>
      <c r="KF10" s="238"/>
      <c r="KG10" s="238">
        <v>50</v>
      </c>
      <c r="KH10" s="488">
        <f t="shared" si="48"/>
        <v>1128</v>
      </c>
      <c r="KI10" s="238"/>
      <c r="KJ10" s="238">
        <v>50</v>
      </c>
      <c r="KK10" s="488">
        <f t="shared" si="49"/>
        <v>1078</v>
      </c>
      <c r="KL10" s="238"/>
      <c r="KM10" s="238">
        <v>50</v>
      </c>
      <c r="KN10" s="488">
        <f t="shared" si="50"/>
        <v>1028</v>
      </c>
      <c r="KO10" s="489"/>
      <c r="KP10" s="489">
        <v>50</v>
      </c>
      <c r="KQ10" s="490">
        <f t="shared" si="51"/>
        <v>978</v>
      </c>
      <c r="KR10" s="489"/>
      <c r="KS10" s="489">
        <v>50</v>
      </c>
      <c r="KT10" s="490">
        <f t="shared" si="52"/>
        <v>928</v>
      </c>
      <c r="KU10" s="489"/>
      <c r="KV10" s="489">
        <v>50</v>
      </c>
      <c r="KW10" s="490">
        <f t="shared" si="53"/>
        <v>878</v>
      </c>
      <c r="KX10" s="489">
        <f>1122+6</f>
        <v>1128</v>
      </c>
      <c r="KY10" s="489"/>
      <c r="KZ10" s="490">
        <f t="shared" si="54"/>
        <v>2006</v>
      </c>
      <c r="LA10" s="241"/>
      <c r="LB10" s="241"/>
      <c r="LC10" s="491">
        <f t="shared" si="55"/>
        <v>2006</v>
      </c>
      <c r="LD10" s="489"/>
      <c r="LE10" s="489">
        <v>31</v>
      </c>
      <c r="LF10" s="490">
        <f t="shared" si="56"/>
        <v>1975</v>
      </c>
      <c r="LG10" s="489"/>
      <c r="LH10" s="489">
        <v>8</v>
      </c>
      <c r="LI10" s="490">
        <f t="shared" si="57"/>
        <v>1967</v>
      </c>
      <c r="LJ10" s="489"/>
      <c r="LK10" s="489">
        <v>4</v>
      </c>
      <c r="LL10" s="490">
        <f t="shared" si="58"/>
        <v>1963</v>
      </c>
      <c r="LM10" s="489"/>
      <c r="LN10" s="489">
        <v>20</v>
      </c>
      <c r="LO10" s="490">
        <f t="shared" si="59"/>
        <v>1943</v>
      </c>
      <c r="LP10" s="489"/>
      <c r="LQ10" s="489">
        <v>25</v>
      </c>
      <c r="LR10" s="490">
        <f t="shared" si="60"/>
        <v>1918</v>
      </c>
      <c r="LS10" s="489"/>
      <c r="LT10" s="489">
        <v>75</v>
      </c>
      <c r="LU10" s="490">
        <f t="shared" si="106"/>
        <v>1843</v>
      </c>
      <c r="LV10" s="489"/>
      <c r="LW10" s="489">
        <v>35</v>
      </c>
      <c r="LX10" s="490">
        <f t="shared" si="107"/>
        <v>1808</v>
      </c>
      <c r="LY10" s="489"/>
      <c r="LZ10" s="489">
        <v>35</v>
      </c>
      <c r="MA10" s="490">
        <f t="shared" si="108"/>
        <v>1773</v>
      </c>
      <c r="MB10" s="489"/>
      <c r="MC10" s="489">
        <v>40</v>
      </c>
      <c r="MD10" s="490">
        <f t="shared" si="109"/>
        <v>1733</v>
      </c>
      <c r="ME10" s="489"/>
      <c r="MF10" s="489">
        <v>19</v>
      </c>
      <c r="MG10" s="490">
        <f t="shared" si="110"/>
        <v>1714</v>
      </c>
      <c r="MH10" s="489"/>
      <c r="MI10" s="489">
        <v>50</v>
      </c>
      <c r="MJ10" s="490">
        <f t="shared" si="111"/>
        <v>1664</v>
      </c>
      <c r="MK10" s="489"/>
      <c r="ML10" s="489">
        <v>50</v>
      </c>
      <c r="MM10" s="490">
        <f t="shared" si="112"/>
        <v>1614</v>
      </c>
      <c r="MN10" s="489"/>
      <c r="MO10" s="489">
        <v>50</v>
      </c>
      <c r="MP10" s="490">
        <f t="shared" si="113"/>
        <v>1564</v>
      </c>
      <c r="MQ10" s="489"/>
      <c r="MR10" s="489">
        <v>54</v>
      </c>
      <c r="MS10" s="490">
        <f t="shared" si="114"/>
        <v>1510</v>
      </c>
      <c r="MT10" s="489"/>
      <c r="MU10" s="489">
        <v>50</v>
      </c>
      <c r="MV10" s="490">
        <f t="shared" si="115"/>
        <v>1460</v>
      </c>
      <c r="MW10" s="489"/>
      <c r="MX10" s="489">
        <v>50</v>
      </c>
      <c r="MY10" s="490">
        <f t="shared" si="116"/>
        <v>1410</v>
      </c>
      <c r="MZ10" s="489"/>
      <c r="NA10" s="489">
        <v>25</v>
      </c>
      <c r="NB10" s="490">
        <f t="shared" si="117"/>
        <v>1385</v>
      </c>
      <c r="NC10" s="489">
        <v>615</v>
      </c>
      <c r="ND10" s="489">
        <v>60</v>
      </c>
      <c r="NE10" s="490">
        <f t="shared" si="118"/>
        <v>1940</v>
      </c>
      <c r="NF10" s="489"/>
      <c r="NG10" s="489">
        <v>75</v>
      </c>
      <c r="NH10" s="490">
        <f t="shared" si="119"/>
        <v>1865</v>
      </c>
      <c r="NI10" s="489"/>
      <c r="NJ10" s="489">
        <v>79</v>
      </c>
      <c r="NK10" s="490">
        <f t="shared" si="120"/>
        <v>1786</v>
      </c>
      <c r="NL10" s="489"/>
      <c r="NM10" s="489"/>
      <c r="NN10" s="489">
        <v>75</v>
      </c>
      <c r="NO10" s="490">
        <f t="shared" si="61"/>
        <v>1711</v>
      </c>
      <c r="NP10" s="489"/>
      <c r="NQ10" s="489">
        <v>75</v>
      </c>
      <c r="NR10" s="490">
        <f t="shared" si="62"/>
        <v>1636</v>
      </c>
      <c r="NS10" s="489"/>
      <c r="NT10" s="489">
        <v>75</v>
      </c>
      <c r="NU10" s="490">
        <f t="shared" si="63"/>
        <v>1561</v>
      </c>
      <c r="NV10" s="489"/>
      <c r="NW10" s="489">
        <v>35</v>
      </c>
      <c r="NX10" s="490">
        <f t="shared" si="64"/>
        <v>1526</v>
      </c>
      <c r="NY10" s="492">
        <f t="shared" si="121"/>
        <v>1154</v>
      </c>
      <c r="NZ10" s="493">
        <f t="shared" si="122"/>
        <v>50.173913043478258</v>
      </c>
      <c r="OA10" s="468"/>
      <c r="OB10" s="492">
        <f t="shared" si="123"/>
        <v>1143</v>
      </c>
      <c r="OC10" s="493">
        <f t="shared" si="124"/>
        <v>43.96153846153846</v>
      </c>
      <c r="OD10" s="81"/>
      <c r="OE10" s="492">
        <f t="shared" si="125"/>
        <v>872</v>
      </c>
      <c r="OF10" s="493">
        <f t="shared" si="126"/>
        <v>41.523809523809526</v>
      </c>
      <c r="OG10" s="81"/>
      <c r="OH10" s="492">
        <f t="shared" si="127"/>
        <v>3169</v>
      </c>
      <c r="OI10" s="493">
        <f t="shared" si="128"/>
        <v>45.271428571428572</v>
      </c>
    </row>
    <row r="11" spans="1:399" ht="39" customHeight="1" x14ac:dyDescent="0.45">
      <c r="A11" s="470">
        <v>7</v>
      </c>
      <c r="B11" s="497" t="s">
        <v>561</v>
      </c>
      <c r="C11" s="498" t="s">
        <v>115</v>
      </c>
      <c r="D11" s="473">
        <v>1817</v>
      </c>
      <c r="E11" s="496"/>
      <c r="F11" s="472"/>
      <c r="G11" s="495">
        <v>817</v>
      </c>
      <c r="H11" s="473">
        <f t="shared" si="0"/>
        <v>1000</v>
      </c>
      <c r="I11" s="472"/>
      <c r="J11" s="495"/>
      <c r="K11" s="473">
        <f t="shared" si="1"/>
        <v>1000</v>
      </c>
      <c r="L11" s="472"/>
      <c r="M11" s="495"/>
      <c r="N11" s="473">
        <f t="shared" si="2"/>
        <v>1000</v>
      </c>
      <c r="O11" s="496"/>
      <c r="P11" s="472"/>
      <c r="Q11" s="495">
        <v>8</v>
      </c>
      <c r="R11" s="473">
        <f t="shared" si="3"/>
        <v>992</v>
      </c>
      <c r="S11" s="474"/>
      <c r="T11" s="474"/>
      <c r="U11" s="475">
        <f t="shared" si="4"/>
        <v>992</v>
      </c>
      <c r="V11" s="474"/>
      <c r="W11" s="474">
        <v>12</v>
      </c>
      <c r="X11" s="475">
        <f t="shared" si="65"/>
        <v>980</v>
      </c>
      <c r="Y11" s="474"/>
      <c r="Z11" s="474">
        <v>32</v>
      </c>
      <c r="AA11" s="476">
        <f t="shared" si="66"/>
        <v>948</v>
      </c>
      <c r="AB11" s="474"/>
      <c r="AC11" s="477"/>
      <c r="AD11" s="478">
        <f t="shared" si="67"/>
        <v>948</v>
      </c>
      <c r="AE11" s="474"/>
      <c r="AF11" s="474">
        <v>6</v>
      </c>
      <c r="AG11" s="475">
        <f t="shared" si="68"/>
        <v>942</v>
      </c>
      <c r="AH11" s="474"/>
      <c r="AI11" s="474">
        <v>12</v>
      </c>
      <c r="AJ11" s="479">
        <f t="shared" si="5"/>
        <v>930</v>
      </c>
      <c r="AK11" s="474"/>
      <c r="AL11" s="474">
        <v>6</v>
      </c>
      <c r="AM11" s="479">
        <f t="shared" si="69"/>
        <v>924</v>
      </c>
      <c r="AN11" s="474"/>
      <c r="AO11" s="474">
        <v>6</v>
      </c>
      <c r="AP11" s="480">
        <f t="shared" si="70"/>
        <v>918</v>
      </c>
      <c r="AQ11" s="474"/>
      <c r="AR11" s="474"/>
      <c r="AS11" s="480">
        <f t="shared" si="71"/>
        <v>918</v>
      </c>
      <c r="AT11" s="474"/>
      <c r="AU11" s="474">
        <v>100</v>
      </c>
      <c r="AV11" s="480">
        <f t="shared" si="129"/>
        <v>818</v>
      </c>
      <c r="AW11" s="477"/>
      <c r="AX11" s="474">
        <v>228</v>
      </c>
      <c r="AY11" s="479">
        <f t="shared" si="72"/>
        <v>590</v>
      </c>
      <c r="AZ11" s="474"/>
      <c r="BA11" s="474">
        <v>12</v>
      </c>
      <c r="BB11" s="483">
        <f t="shared" si="73"/>
        <v>578</v>
      </c>
      <c r="BC11" s="477"/>
      <c r="BD11" s="474">
        <v>16</v>
      </c>
      <c r="BE11" s="479">
        <f t="shared" si="74"/>
        <v>562</v>
      </c>
      <c r="BF11" s="474"/>
      <c r="BG11" s="474">
        <v>45</v>
      </c>
      <c r="BH11" s="479">
        <f t="shared" si="75"/>
        <v>517</v>
      </c>
      <c r="BI11" s="474"/>
      <c r="BJ11" s="474">
        <v>32</v>
      </c>
      <c r="BK11" s="479">
        <f t="shared" si="6"/>
        <v>485</v>
      </c>
      <c r="BL11" s="474"/>
      <c r="BM11" s="474">
        <v>50</v>
      </c>
      <c r="BN11" s="479">
        <f t="shared" si="76"/>
        <v>435</v>
      </c>
      <c r="BO11" s="474"/>
      <c r="BP11" s="474"/>
      <c r="BQ11" s="479">
        <f t="shared" si="7"/>
        <v>435</v>
      </c>
      <c r="BR11" s="474"/>
      <c r="BS11" s="474">
        <v>24</v>
      </c>
      <c r="BT11" s="484">
        <f t="shared" si="77"/>
        <v>411</v>
      </c>
      <c r="BU11" s="474"/>
      <c r="BV11" s="474"/>
      <c r="BW11" s="479">
        <f t="shared" si="78"/>
        <v>411</v>
      </c>
      <c r="BX11" s="474"/>
      <c r="BY11" s="474"/>
      <c r="BZ11" s="479">
        <f t="shared" si="8"/>
        <v>411</v>
      </c>
      <c r="CA11" s="474"/>
      <c r="CB11" s="474"/>
      <c r="CC11" s="479">
        <f t="shared" si="79"/>
        <v>411</v>
      </c>
      <c r="CD11" s="474"/>
      <c r="CE11" s="474"/>
      <c r="CF11" s="479">
        <f t="shared" si="9"/>
        <v>411</v>
      </c>
      <c r="CG11" s="474"/>
      <c r="CH11" s="474"/>
      <c r="CI11" s="480">
        <f t="shared" si="80"/>
        <v>411</v>
      </c>
      <c r="CJ11" s="474">
        <v>589</v>
      </c>
      <c r="CK11" s="474">
        <v>65</v>
      </c>
      <c r="CL11" s="479">
        <f>CI11+CJ11-CK11</f>
        <v>935</v>
      </c>
      <c r="CM11" s="474"/>
      <c r="CN11" s="474">
        <v>60</v>
      </c>
      <c r="CO11" s="479">
        <f t="shared" si="10"/>
        <v>875</v>
      </c>
      <c r="CP11" s="474"/>
      <c r="CQ11" s="474">
        <v>10</v>
      </c>
      <c r="CR11" s="479">
        <f t="shared" si="82"/>
        <v>865</v>
      </c>
      <c r="CS11" s="474"/>
      <c r="CT11" s="474"/>
      <c r="CU11" s="479">
        <f t="shared" si="83"/>
        <v>865</v>
      </c>
      <c r="CV11" s="474"/>
      <c r="CW11" s="474"/>
      <c r="CX11" s="479">
        <f t="shared" si="11"/>
        <v>865</v>
      </c>
      <c r="CY11" s="474"/>
      <c r="CZ11" s="474">
        <v>24</v>
      </c>
      <c r="DA11" s="479">
        <f t="shared" si="130"/>
        <v>841</v>
      </c>
      <c r="DB11" s="474"/>
      <c r="DC11" s="474"/>
      <c r="DD11" s="479">
        <f t="shared" si="131"/>
        <v>841</v>
      </c>
      <c r="DE11" s="474"/>
      <c r="DF11" s="474">
        <v>72</v>
      </c>
      <c r="DG11" s="479">
        <f t="shared" si="132"/>
        <v>769</v>
      </c>
      <c r="DH11" s="474"/>
      <c r="DI11" s="474">
        <v>16</v>
      </c>
      <c r="DJ11" s="479">
        <f t="shared" si="133"/>
        <v>753</v>
      </c>
      <c r="DK11" s="474"/>
      <c r="DL11" s="474">
        <v>220</v>
      </c>
      <c r="DM11" s="479">
        <f t="shared" si="134"/>
        <v>533</v>
      </c>
      <c r="DN11" s="474"/>
      <c r="DO11" s="474"/>
      <c r="DP11" s="479">
        <f t="shared" si="84"/>
        <v>533</v>
      </c>
      <c r="DQ11" s="474"/>
      <c r="DR11" s="474">
        <v>2</v>
      </c>
      <c r="DS11" s="479">
        <f t="shared" si="12"/>
        <v>531</v>
      </c>
      <c r="DT11" s="474"/>
      <c r="DU11" s="474"/>
      <c r="DV11" s="479">
        <f t="shared" si="85"/>
        <v>531</v>
      </c>
      <c r="DW11" s="474"/>
      <c r="DX11" s="474"/>
      <c r="DY11" s="479">
        <f t="shared" si="86"/>
        <v>531</v>
      </c>
      <c r="DZ11" s="474"/>
      <c r="EA11" s="474">
        <v>16</v>
      </c>
      <c r="EB11" s="485">
        <f t="shared" si="13"/>
        <v>515</v>
      </c>
      <c r="EC11" s="474"/>
      <c r="ED11" s="474"/>
      <c r="EE11" s="479">
        <f t="shared" si="87"/>
        <v>515</v>
      </c>
      <c r="EF11" s="474"/>
      <c r="EG11" s="474">
        <v>32</v>
      </c>
      <c r="EH11" s="479">
        <f t="shared" si="14"/>
        <v>483</v>
      </c>
      <c r="EI11" s="474"/>
      <c r="EJ11" s="474"/>
      <c r="EK11" s="479">
        <f t="shared" si="88"/>
        <v>483</v>
      </c>
      <c r="EL11" s="474"/>
      <c r="EM11" s="474"/>
      <c r="EN11" s="479">
        <f t="shared" si="15"/>
        <v>483</v>
      </c>
      <c r="EO11" s="474"/>
      <c r="EP11" s="474"/>
      <c r="EQ11" s="479">
        <f t="shared" si="16"/>
        <v>483</v>
      </c>
      <c r="ER11" s="474"/>
      <c r="ES11" s="474"/>
      <c r="ET11" s="479">
        <f t="shared" si="89"/>
        <v>483</v>
      </c>
      <c r="EU11" s="474"/>
      <c r="EV11" s="474"/>
      <c r="EW11" s="479">
        <f t="shared" si="17"/>
        <v>483</v>
      </c>
      <c r="EX11" s="474"/>
      <c r="EY11" s="474"/>
      <c r="EZ11" s="479">
        <f t="shared" si="18"/>
        <v>483</v>
      </c>
      <c r="FA11" s="474"/>
      <c r="FB11" s="474"/>
      <c r="FC11" s="479">
        <f t="shared" si="90"/>
        <v>483</v>
      </c>
      <c r="FD11" s="474">
        <v>517</v>
      </c>
      <c r="FE11" s="474"/>
      <c r="FF11" s="479">
        <f t="shared" si="91"/>
        <v>1000</v>
      </c>
      <c r="FG11" s="474"/>
      <c r="FH11" s="474"/>
      <c r="FI11" s="479">
        <f t="shared" si="92"/>
        <v>1000</v>
      </c>
      <c r="FJ11" s="474"/>
      <c r="FK11" s="474">
        <v>104</v>
      </c>
      <c r="FL11" s="479">
        <f t="shared" si="93"/>
        <v>896</v>
      </c>
      <c r="FM11" s="474"/>
      <c r="FN11" s="474"/>
      <c r="FO11" s="479">
        <f t="shared" si="19"/>
        <v>896</v>
      </c>
      <c r="FP11" s="474"/>
      <c r="FQ11" s="474"/>
      <c r="FR11" s="479">
        <f t="shared" si="94"/>
        <v>896</v>
      </c>
      <c r="FS11" s="474"/>
      <c r="FT11" s="474">
        <v>185</v>
      </c>
      <c r="FU11" s="479">
        <f t="shared" si="95"/>
        <v>711</v>
      </c>
      <c r="FV11" s="474"/>
      <c r="FW11" s="474">
        <f>24+50</f>
        <v>74</v>
      </c>
      <c r="FX11" s="479">
        <f t="shared" si="20"/>
        <v>637</v>
      </c>
      <c r="FY11" s="474"/>
      <c r="FZ11" s="474"/>
      <c r="GA11" s="479">
        <f t="shared" si="21"/>
        <v>637</v>
      </c>
      <c r="GB11" s="499"/>
      <c r="GC11" s="499"/>
      <c r="GD11" s="479">
        <f t="shared" si="96"/>
        <v>637</v>
      </c>
      <c r="GE11" s="499"/>
      <c r="GF11" s="499"/>
      <c r="GG11" s="479">
        <f t="shared" si="97"/>
        <v>637</v>
      </c>
      <c r="GH11" s="499"/>
      <c r="GI11" s="499">
        <v>60</v>
      </c>
      <c r="GJ11" s="479">
        <f t="shared" si="98"/>
        <v>577</v>
      </c>
      <c r="GK11" s="499"/>
      <c r="GL11" s="499"/>
      <c r="GM11" s="479">
        <f t="shared" si="99"/>
        <v>577</v>
      </c>
      <c r="GN11" s="474"/>
      <c r="GO11" s="474"/>
      <c r="GP11" s="479">
        <f t="shared" si="22"/>
        <v>577</v>
      </c>
      <c r="GQ11" s="474"/>
      <c r="GR11" s="474">
        <v>64</v>
      </c>
      <c r="GS11" s="479">
        <f t="shared" si="23"/>
        <v>513</v>
      </c>
      <c r="GT11" s="474"/>
      <c r="GU11" s="474"/>
      <c r="GV11" s="479">
        <f t="shared" si="24"/>
        <v>513</v>
      </c>
      <c r="GW11" s="474"/>
      <c r="GX11" s="474">
        <v>38</v>
      </c>
      <c r="GY11" s="479">
        <f t="shared" si="100"/>
        <v>475</v>
      </c>
      <c r="GZ11" s="474"/>
      <c r="HA11" s="474">
        <v>16</v>
      </c>
      <c r="HB11" s="479">
        <f t="shared" si="25"/>
        <v>459</v>
      </c>
      <c r="HC11" s="474"/>
      <c r="HD11" s="474">
        <v>6</v>
      </c>
      <c r="HE11" s="479">
        <f t="shared" si="101"/>
        <v>453</v>
      </c>
      <c r="HF11" s="474"/>
      <c r="HG11" s="474"/>
      <c r="HH11" s="479">
        <f t="shared" si="26"/>
        <v>453</v>
      </c>
      <c r="HI11" s="474"/>
      <c r="HJ11" s="474">
        <v>70</v>
      </c>
      <c r="HK11" s="479">
        <f t="shared" si="27"/>
        <v>383</v>
      </c>
      <c r="HL11" s="474"/>
      <c r="HM11" s="474"/>
      <c r="HN11" s="479">
        <f t="shared" si="28"/>
        <v>383</v>
      </c>
      <c r="HO11" s="474"/>
      <c r="HP11" s="474"/>
      <c r="HQ11" s="479">
        <f t="shared" si="29"/>
        <v>383</v>
      </c>
      <c r="HR11" s="474"/>
      <c r="HS11" s="474"/>
      <c r="HT11" s="479">
        <f t="shared" si="30"/>
        <v>383</v>
      </c>
      <c r="HU11" s="474"/>
      <c r="HV11" s="474">
        <v>20</v>
      </c>
      <c r="HW11" s="479">
        <f t="shared" si="31"/>
        <v>363</v>
      </c>
      <c r="HX11" s="474"/>
      <c r="HY11" s="474"/>
      <c r="HZ11" s="486">
        <f t="shared" si="32"/>
        <v>363</v>
      </c>
      <c r="IA11" s="474">
        <v>637</v>
      </c>
      <c r="IB11" s="474"/>
      <c r="IC11" s="486">
        <f t="shared" si="33"/>
        <v>1000</v>
      </c>
      <c r="ID11" s="474"/>
      <c r="IE11" s="474"/>
      <c r="IF11" s="486">
        <f t="shared" si="102"/>
        <v>1000</v>
      </c>
      <c r="IG11" s="474"/>
      <c r="IH11" s="474"/>
      <c r="II11" s="486">
        <f t="shared" si="34"/>
        <v>1000</v>
      </c>
      <c r="IJ11" s="474"/>
      <c r="IK11" s="474"/>
      <c r="IL11" s="486">
        <f t="shared" si="35"/>
        <v>1000</v>
      </c>
      <c r="IM11" s="474"/>
      <c r="IN11" s="474"/>
      <c r="IO11" s="486">
        <f t="shared" si="36"/>
        <v>1000</v>
      </c>
      <c r="IP11" s="474"/>
      <c r="IQ11" s="474">
        <v>52</v>
      </c>
      <c r="IR11" s="486">
        <f t="shared" si="37"/>
        <v>948</v>
      </c>
      <c r="IS11" s="474"/>
      <c r="IT11" s="474"/>
      <c r="IU11" s="486">
        <f t="shared" si="38"/>
        <v>948</v>
      </c>
      <c r="IV11" s="474"/>
      <c r="IW11" s="474"/>
      <c r="IX11" s="486">
        <f t="shared" si="103"/>
        <v>948</v>
      </c>
      <c r="IY11" s="477"/>
      <c r="IZ11" s="477"/>
      <c r="JA11" s="486">
        <f t="shared" si="104"/>
        <v>948</v>
      </c>
      <c r="JB11" s="477"/>
      <c r="JC11" s="477"/>
      <c r="JD11" s="486">
        <f t="shared" si="39"/>
        <v>948</v>
      </c>
      <c r="JE11" s="477"/>
      <c r="JF11" s="477">
        <v>75</v>
      </c>
      <c r="JG11" s="486">
        <f t="shared" si="40"/>
        <v>873</v>
      </c>
      <c r="JH11" s="138"/>
      <c r="JI11" s="138">
        <v>6</v>
      </c>
      <c r="JJ11" s="487">
        <f t="shared" si="41"/>
        <v>867</v>
      </c>
      <c r="JK11" s="138"/>
      <c r="JL11" s="138">
        <v>15</v>
      </c>
      <c r="JM11" s="487">
        <f t="shared" si="42"/>
        <v>852</v>
      </c>
      <c r="JN11" s="238"/>
      <c r="JO11" s="238"/>
      <c r="JP11" s="488">
        <f t="shared" si="105"/>
        <v>852</v>
      </c>
      <c r="JQ11" s="238"/>
      <c r="JR11" s="238"/>
      <c r="JS11" s="488">
        <f t="shared" si="43"/>
        <v>852</v>
      </c>
      <c r="JT11" s="238"/>
      <c r="JU11" s="238"/>
      <c r="JV11" s="488">
        <f t="shared" si="44"/>
        <v>852</v>
      </c>
      <c r="JW11" s="238"/>
      <c r="JX11" s="238"/>
      <c r="JY11" s="488">
        <f t="shared" si="45"/>
        <v>852</v>
      </c>
      <c r="JZ11" s="238"/>
      <c r="KA11" s="238"/>
      <c r="KB11" s="488">
        <f t="shared" si="46"/>
        <v>852</v>
      </c>
      <c r="KC11" s="238"/>
      <c r="KD11" s="238"/>
      <c r="KE11" s="488">
        <f t="shared" si="47"/>
        <v>852</v>
      </c>
      <c r="KF11" s="238"/>
      <c r="KG11" s="238"/>
      <c r="KH11" s="488">
        <f t="shared" si="48"/>
        <v>852</v>
      </c>
      <c r="KI11" s="238"/>
      <c r="KJ11" s="238"/>
      <c r="KK11" s="488">
        <f t="shared" si="49"/>
        <v>852</v>
      </c>
      <c r="KL11" s="238"/>
      <c r="KM11" s="238"/>
      <c r="KN11" s="488">
        <f t="shared" si="50"/>
        <v>852</v>
      </c>
      <c r="KO11" s="489"/>
      <c r="KP11" s="489"/>
      <c r="KQ11" s="490">
        <f t="shared" si="51"/>
        <v>852</v>
      </c>
      <c r="KR11" s="489"/>
      <c r="KS11" s="489"/>
      <c r="KT11" s="490">
        <f t="shared" si="52"/>
        <v>852</v>
      </c>
      <c r="KU11" s="489"/>
      <c r="KV11" s="489"/>
      <c r="KW11" s="490">
        <f t="shared" si="53"/>
        <v>852</v>
      </c>
      <c r="KX11" s="489">
        <v>148</v>
      </c>
      <c r="KY11" s="489"/>
      <c r="KZ11" s="490">
        <f t="shared" si="54"/>
        <v>1000</v>
      </c>
      <c r="LA11" s="241"/>
      <c r="LB11" s="241"/>
      <c r="LC11" s="491">
        <f t="shared" si="55"/>
        <v>1000</v>
      </c>
      <c r="LD11" s="489"/>
      <c r="LE11" s="489">
        <v>32</v>
      </c>
      <c r="LF11" s="490">
        <f t="shared" si="56"/>
        <v>968</v>
      </c>
      <c r="LG11" s="489"/>
      <c r="LH11" s="489">
        <v>201</v>
      </c>
      <c r="LI11" s="490">
        <f t="shared" si="57"/>
        <v>767</v>
      </c>
      <c r="LJ11" s="489"/>
      <c r="LK11" s="489">
        <v>6</v>
      </c>
      <c r="LL11" s="490">
        <f t="shared" si="58"/>
        <v>761</v>
      </c>
      <c r="LM11" s="489"/>
      <c r="LN11" s="489"/>
      <c r="LO11" s="490">
        <f t="shared" si="59"/>
        <v>761</v>
      </c>
      <c r="LP11" s="489">
        <v>1</v>
      </c>
      <c r="LQ11" s="489"/>
      <c r="LR11" s="490">
        <f t="shared" si="60"/>
        <v>762</v>
      </c>
      <c r="LS11" s="489"/>
      <c r="LT11" s="489"/>
      <c r="LU11" s="490">
        <f t="shared" si="106"/>
        <v>762</v>
      </c>
      <c r="LV11" s="489"/>
      <c r="LW11" s="489"/>
      <c r="LX11" s="490">
        <f t="shared" si="107"/>
        <v>762</v>
      </c>
      <c r="LY11" s="489"/>
      <c r="LZ11" s="489"/>
      <c r="MA11" s="490">
        <f t="shared" si="108"/>
        <v>762</v>
      </c>
      <c r="MB11" s="489"/>
      <c r="MC11" s="489"/>
      <c r="MD11" s="490">
        <f t="shared" si="109"/>
        <v>762</v>
      </c>
      <c r="ME11" s="489"/>
      <c r="MF11" s="489">
        <v>6</v>
      </c>
      <c r="MG11" s="490">
        <f t="shared" si="110"/>
        <v>756</v>
      </c>
      <c r="MH11" s="489"/>
      <c r="MI11" s="489">
        <v>113</v>
      </c>
      <c r="MJ11" s="490">
        <f t="shared" si="111"/>
        <v>643</v>
      </c>
      <c r="MK11" s="489"/>
      <c r="ML11" s="489"/>
      <c r="MM11" s="490">
        <f t="shared" si="112"/>
        <v>643</v>
      </c>
      <c r="MN11" s="489"/>
      <c r="MO11" s="489"/>
      <c r="MP11" s="490">
        <f t="shared" si="113"/>
        <v>643</v>
      </c>
      <c r="MQ11" s="489"/>
      <c r="MR11" s="489">
        <v>6</v>
      </c>
      <c r="MS11" s="490">
        <f t="shared" si="114"/>
        <v>637</v>
      </c>
      <c r="MT11" s="489"/>
      <c r="MU11" s="489"/>
      <c r="MV11" s="490">
        <f t="shared" si="115"/>
        <v>637</v>
      </c>
      <c r="MW11" s="489"/>
      <c r="MX11" s="489"/>
      <c r="MY11" s="490">
        <f t="shared" si="116"/>
        <v>637</v>
      </c>
      <c r="MZ11" s="489"/>
      <c r="NA11" s="489"/>
      <c r="NB11" s="490">
        <f t="shared" si="117"/>
        <v>637</v>
      </c>
      <c r="NC11" s="489">
        <v>363</v>
      </c>
      <c r="ND11" s="489"/>
      <c r="NE11" s="490">
        <f t="shared" si="118"/>
        <v>1000</v>
      </c>
      <c r="NF11" s="489"/>
      <c r="NG11" s="489"/>
      <c r="NH11" s="490">
        <f t="shared" si="119"/>
        <v>1000</v>
      </c>
      <c r="NI11" s="489"/>
      <c r="NJ11" s="489">
        <v>8</v>
      </c>
      <c r="NK11" s="490">
        <f t="shared" si="120"/>
        <v>992</v>
      </c>
      <c r="NL11" s="489"/>
      <c r="NM11" s="489"/>
      <c r="NN11" s="489"/>
      <c r="NO11" s="490">
        <f t="shared" si="61"/>
        <v>992</v>
      </c>
      <c r="NP11" s="489"/>
      <c r="NQ11" s="489"/>
      <c r="NR11" s="490">
        <f t="shared" si="62"/>
        <v>992</v>
      </c>
      <c r="NS11" s="489"/>
      <c r="NT11" s="489"/>
      <c r="NU11" s="490">
        <f t="shared" si="63"/>
        <v>992</v>
      </c>
      <c r="NV11" s="489"/>
      <c r="NW11" s="489"/>
      <c r="NX11" s="490">
        <f t="shared" si="64"/>
        <v>992</v>
      </c>
      <c r="NY11" s="492">
        <f t="shared" si="121"/>
        <v>486</v>
      </c>
      <c r="NZ11" s="493">
        <f t="shared" si="122"/>
        <v>21.130434782608695</v>
      </c>
      <c r="OA11" s="468"/>
      <c r="OB11" s="492">
        <f t="shared" si="123"/>
        <v>533</v>
      </c>
      <c r="OC11" s="493">
        <f t="shared" si="124"/>
        <v>20.5</v>
      </c>
      <c r="OD11" s="81"/>
      <c r="OE11" s="492">
        <f t="shared" si="125"/>
        <v>148</v>
      </c>
      <c r="OF11" s="493">
        <f t="shared" si="126"/>
        <v>7.0476190476190474</v>
      </c>
      <c r="OG11" s="81"/>
      <c r="OH11" s="492">
        <f t="shared" si="127"/>
        <v>1167</v>
      </c>
      <c r="OI11" s="493">
        <f t="shared" si="128"/>
        <v>16.671428571428571</v>
      </c>
    </row>
    <row r="12" spans="1:399" ht="39" customHeight="1" x14ac:dyDescent="0.45">
      <c r="A12" s="470">
        <v>8</v>
      </c>
      <c r="B12" s="497" t="s">
        <v>562</v>
      </c>
      <c r="C12" s="498" t="s">
        <v>115</v>
      </c>
      <c r="D12" s="473">
        <v>150</v>
      </c>
      <c r="E12" s="474"/>
      <c r="F12" s="472"/>
      <c r="G12" s="495"/>
      <c r="H12" s="473">
        <f t="shared" si="0"/>
        <v>150</v>
      </c>
      <c r="I12" s="472"/>
      <c r="J12" s="495"/>
      <c r="K12" s="473">
        <f t="shared" si="1"/>
        <v>150</v>
      </c>
      <c r="L12" s="472"/>
      <c r="M12" s="495"/>
      <c r="N12" s="473">
        <f t="shared" si="2"/>
        <v>150</v>
      </c>
      <c r="O12" s="474"/>
      <c r="P12" s="472"/>
      <c r="Q12" s="495">
        <v>4</v>
      </c>
      <c r="R12" s="473">
        <f t="shared" si="3"/>
        <v>146</v>
      </c>
      <c r="S12" s="474"/>
      <c r="T12" s="474"/>
      <c r="U12" s="475">
        <f t="shared" si="4"/>
        <v>146</v>
      </c>
      <c r="V12" s="474"/>
      <c r="W12" s="474">
        <v>8</v>
      </c>
      <c r="X12" s="475">
        <f t="shared" si="65"/>
        <v>138</v>
      </c>
      <c r="Y12" s="474"/>
      <c r="Z12" s="474">
        <v>16</v>
      </c>
      <c r="AA12" s="476">
        <f t="shared" si="66"/>
        <v>122</v>
      </c>
      <c r="AB12" s="474"/>
      <c r="AC12" s="477"/>
      <c r="AD12" s="478">
        <f t="shared" si="67"/>
        <v>122</v>
      </c>
      <c r="AE12" s="474"/>
      <c r="AF12" s="474">
        <v>4</v>
      </c>
      <c r="AG12" s="475">
        <f t="shared" si="68"/>
        <v>118</v>
      </c>
      <c r="AH12" s="474"/>
      <c r="AI12" s="474">
        <v>8</v>
      </c>
      <c r="AJ12" s="479">
        <f t="shared" si="5"/>
        <v>110</v>
      </c>
      <c r="AK12" s="474"/>
      <c r="AL12" s="474">
        <v>4</v>
      </c>
      <c r="AM12" s="479">
        <f t="shared" si="69"/>
        <v>106</v>
      </c>
      <c r="AN12" s="474"/>
      <c r="AO12" s="474">
        <v>4</v>
      </c>
      <c r="AP12" s="480">
        <f t="shared" si="70"/>
        <v>102</v>
      </c>
      <c r="AQ12" s="474"/>
      <c r="AR12" s="474"/>
      <c r="AS12" s="480">
        <f t="shared" si="71"/>
        <v>102</v>
      </c>
      <c r="AT12" s="474"/>
      <c r="AU12" s="474"/>
      <c r="AV12" s="480">
        <f t="shared" si="129"/>
        <v>102</v>
      </c>
      <c r="AW12" s="477"/>
      <c r="AX12" s="474"/>
      <c r="AY12" s="479">
        <f t="shared" si="72"/>
        <v>102</v>
      </c>
      <c r="AZ12" s="474"/>
      <c r="BA12" s="474">
        <v>8</v>
      </c>
      <c r="BB12" s="483">
        <f t="shared" si="73"/>
        <v>94</v>
      </c>
      <c r="BC12" s="477"/>
      <c r="BD12" s="474">
        <v>8</v>
      </c>
      <c r="BE12" s="479">
        <f t="shared" si="74"/>
        <v>86</v>
      </c>
      <c r="BF12" s="474"/>
      <c r="BG12" s="474"/>
      <c r="BH12" s="479">
        <f t="shared" si="75"/>
        <v>86</v>
      </c>
      <c r="BI12" s="474"/>
      <c r="BJ12" s="474">
        <v>16</v>
      </c>
      <c r="BK12" s="479">
        <f t="shared" si="6"/>
        <v>70</v>
      </c>
      <c r="BL12" s="474"/>
      <c r="BM12" s="474"/>
      <c r="BN12" s="479">
        <f t="shared" si="76"/>
        <v>70</v>
      </c>
      <c r="BO12" s="474"/>
      <c r="BP12" s="474"/>
      <c r="BQ12" s="479">
        <f t="shared" si="7"/>
        <v>70</v>
      </c>
      <c r="BR12" s="474"/>
      <c r="BS12" s="474">
        <v>12</v>
      </c>
      <c r="BT12" s="484">
        <f t="shared" si="77"/>
        <v>58</v>
      </c>
      <c r="BU12" s="474"/>
      <c r="BV12" s="474"/>
      <c r="BW12" s="479">
        <f t="shared" si="78"/>
        <v>58</v>
      </c>
      <c r="BX12" s="474"/>
      <c r="BY12" s="474"/>
      <c r="BZ12" s="479">
        <f t="shared" si="8"/>
        <v>58</v>
      </c>
      <c r="CA12" s="474"/>
      <c r="CB12" s="474"/>
      <c r="CC12" s="479">
        <f t="shared" si="79"/>
        <v>58</v>
      </c>
      <c r="CD12" s="474"/>
      <c r="CE12" s="474"/>
      <c r="CF12" s="479">
        <f t="shared" si="9"/>
        <v>58</v>
      </c>
      <c r="CG12" s="474"/>
      <c r="CH12" s="474"/>
      <c r="CI12" s="480">
        <f t="shared" si="80"/>
        <v>58</v>
      </c>
      <c r="CJ12" s="474"/>
      <c r="CK12" s="474"/>
      <c r="CL12" s="479">
        <f t="shared" si="81"/>
        <v>58</v>
      </c>
      <c r="CM12" s="474"/>
      <c r="CN12" s="474"/>
      <c r="CO12" s="479">
        <f t="shared" si="10"/>
        <v>58</v>
      </c>
      <c r="CP12" s="474"/>
      <c r="CQ12" s="474"/>
      <c r="CR12" s="479">
        <f t="shared" si="82"/>
        <v>58</v>
      </c>
      <c r="CS12" s="474"/>
      <c r="CT12" s="474"/>
      <c r="CU12" s="479">
        <f t="shared" si="83"/>
        <v>58</v>
      </c>
      <c r="CV12" s="474"/>
      <c r="CW12" s="474"/>
      <c r="CX12" s="479">
        <f t="shared" si="11"/>
        <v>58</v>
      </c>
      <c r="CY12" s="474"/>
      <c r="CZ12" s="474">
        <v>12</v>
      </c>
      <c r="DA12" s="479">
        <f t="shared" si="130"/>
        <v>46</v>
      </c>
      <c r="DB12" s="474"/>
      <c r="DC12" s="474"/>
      <c r="DD12" s="479">
        <f t="shared" si="131"/>
        <v>46</v>
      </c>
      <c r="DE12" s="474"/>
      <c r="DF12" s="474">
        <v>8</v>
      </c>
      <c r="DG12" s="479">
        <f t="shared" si="132"/>
        <v>38</v>
      </c>
      <c r="DH12" s="474"/>
      <c r="DI12" s="474">
        <v>8</v>
      </c>
      <c r="DJ12" s="479">
        <f t="shared" si="133"/>
        <v>30</v>
      </c>
      <c r="DK12" s="474"/>
      <c r="DL12" s="474"/>
      <c r="DM12" s="479">
        <f t="shared" si="134"/>
        <v>30</v>
      </c>
      <c r="DN12" s="474"/>
      <c r="DO12" s="474"/>
      <c r="DP12" s="479">
        <f t="shared" si="84"/>
        <v>30</v>
      </c>
      <c r="DQ12" s="474"/>
      <c r="DR12" s="474"/>
      <c r="DS12" s="479">
        <f t="shared" si="12"/>
        <v>30</v>
      </c>
      <c r="DT12" s="474"/>
      <c r="DU12" s="474"/>
      <c r="DV12" s="479">
        <f t="shared" si="85"/>
        <v>30</v>
      </c>
      <c r="DW12" s="474"/>
      <c r="DX12" s="474"/>
      <c r="DY12" s="479">
        <f t="shared" si="86"/>
        <v>30</v>
      </c>
      <c r="DZ12" s="474"/>
      <c r="EA12" s="474"/>
      <c r="EB12" s="485">
        <f t="shared" si="13"/>
        <v>30</v>
      </c>
      <c r="EC12" s="474"/>
      <c r="ED12" s="474"/>
      <c r="EE12" s="479">
        <f t="shared" si="87"/>
        <v>30</v>
      </c>
      <c r="EF12" s="474"/>
      <c r="EG12" s="474">
        <v>16</v>
      </c>
      <c r="EH12" s="479">
        <f t="shared" si="14"/>
        <v>14</v>
      </c>
      <c r="EI12" s="474"/>
      <c r="EJ12" s="474"/>
      <c r="EK12" s="479">
        <f t="shared" si="88"/>
        <v>14</v>
      </c>
      <c r="EL12" s="474"/>
      <c r="EM12" s="474"/>
      <c r="EN12" s="479">
        <f t="shared" si="15"/>
        <v>14</v>
      </c>
      <c r="EO12" s="474"/>
      <c r="EP12" s="474"/>
      <c r="EQ12" s="479">
        <f t="shared" si="16"/>
        <v>14</v>
      </c>
      <c r="ER12" s="474"/>
      <c r="ES12" s="474"/>
      <c r="ET12" s="479">
        <f t="shared" si="89"/>
        <v>14</v>
      </c>
      <c r="EU12" s="474"/>
      <c r="EV12" s="474"/>
      <c r="EW12" s="479">
        <f t="shared" si="17"/>
        <v>14</v>
      </c>
      <c r="EX12" s="474"/>
      <c r="EY12" s="474"/>
      <c r="EZ12" s="479">
        <f t="shared" si="18"/>
        <v>14</v>
      </c>
      <c r="FA12" s="474"/>
      <c r="FB12" s="474"/>
      <c r="FC12" s="479">
        <f t="shared" si="90"/>
        <v>14</v>
      </c>
      <c r="FD12" s="474"/>
      <c r="FE12" s="474"/>
      <c r="FF12" s="479">
        <f t="shared" si="91"/>
        <v>14</v>
      </c>
      <c r="FG12" s="474"/>
      <c r="FH12" s="474"/>
      <c r="FI12" s="479">
        <f t="shared" si="92"/>
        <v>14</v>
      </c>
      <c r="FJ12" s="474"/>
      <c r="FK12" s="474"/>
      <c r="FL12" s="479">
        <f t="shared" si="93"/>
        <v>14</v>
      </c>
      <c r="FM12" s="474"/>
      <c r="FN12" s="474"/>
      <c r="FO12" s="479">
        <f t="shared" si="19"/>
        <v>14</v>
      </c>
      <c r="FP12" s="474"/>
      <c r="FQ12" s="474"/>
      <c r="FR12" s="479">
        <f t="shared" si="94"/>
        <v>14</v>
      </c>
      <c r="FS12" s="474"/>
      <c r="FT12" s="474"/>
      <c r="FU12" s="479">
        <f t="shared" si="95"/>
        <v>14</v>
      </c>
      <c r="FV12" s="474"/>
      <c r="FW12" s="474">
        <v>12</v>
      </c>
      <c r="FX12" s="479">
        <f t="shared" si="20"/>
        <v>2</v>
      </c>
      <c r="FY12" s="474"/>
      <c r="FZ12" s="474"/>
      <c r="GA12" s="479">
        <f t="shared" si="21"/>
        <v>2</v>
      </c>
      <c r="GB12" s="474"/>
      <c r="GC12" s="474"/>
      <c r="GD12" s="479">
        <f t="shared" si="96"/>
        <v>2</v>
      </c>
      <c r="GE12" s="474"/>
      <c r="GF12" s="474"/>
      <c r="GG12" s="479">
        <f t="shared" si="97"/>
        <v>2</v>
      </c>
      <c r="GH12" s="474"/>
      <c r="GI12" s="474"/>
      <c r="GJ12" s="479">
        <f t="shared" si="98"/>
        <v>2</v>
      </c>
      <c r="GK12" s="474">
        <v>100</v>
      </c>
      <c r="GL12" s="474"/>
      <c r="GM12" s="479">
        <f t="shared" si="99"/>
        <v>102</v>
      </c>
      <c r="GN12" s="474"/>
      <c r="GO12" s="474"/>
      <c r="GP12" s="479">
        <f t="shared" si="22"/>
        <v>102</v>
      </c>
      <c r="GQ12" s="474"/>
      <c r="GR12" s="474"/>
      <c r="GS12" s="479">
        <f t="shared" si="23"/>
        <v>102</v>
      </c>
      <c r="GT12" s="474"/>
      <c r="GU12" s="474"/>
      <c r="GV12" s="479">
        <f t="shared" si="24"/>
        <v>102</v>
      </c>
      <c r="GW12" s="474"/>
      <c r="GX12" s="474">
        <v>20</v>
      </c>
      <c r="GY12" s="479">
        <f t="shared" si="100"/>
        <v>82</v>
      </c>
      <c r="GZ12" s="474"/>
      <c r="HA12" s="474">
        <v>8</v>
      </c>
      <c r="HB12" s="479">
        <f t="shared" si="25"/>
        <v>74</v>
      </c>
      <c r="HC12" s="474"/>
      <c r="HD12" s="474">
        <v>4</v>
      </c>
      <c r="HE12" s="479">
        <f t="shared" si="101"/>
        <v>70</v>
      </c>
      <c r="HF12" s="474"/>
      <c r="HG12" s="474"/>
      <c r="HH12" s="479">
        <f t="shared" si="26"/>
        <v>70</v>
      </c>
      <c r="HI12" s="474"/>
      <c r="HJ12" s="474"/>
      <c r="HK12" s="479">
        <f t="shared" si="27"/>
        <v>70</v>
      </c>
      <c r="HL12" s="474"/>
      <c r="HM12" s="474"/>
      <c r="HN12" s="479">
        <f t="shared" si="28"/>
        <v>70</v>
      </c>
      <c r="HO12" s="474"/>
      <c r="HP12" s="474"/>
      <c r="HQ12" s="479">
        <f t="shared" si="29"/>
        <v>70</v>
      </c>
      <c r="HR12" s="474"/>
      <c r="HS12" s="474"/>
      <c r="HT12" s="479">
        <f t="shared" si="30"/>
        <v>70</v>
      </c>
      <c r="HU12" s="474"/>
      <c r="HV12" s="474">
        <v>8</v>
      </c>
      <c r="HW12" s="479">
        <f t="shared" si="31"/>
        <v>62</v>
      </c>
      <c r="HX12" s="474"/>
      <c r="HY12" s="474"/>
      <c r="HZ12" s="486">
        <f t="shared" si="32"/>
        <v>62</v>
      </c>
      <c r="IA12" s="474"/>
      <c r="IB12" s="474"/>
      <c r="IC12" s="486">
        <f t="shared" si="33"/>
        <v>62</v>
      </c>
      <c r="ID12" s="474"/>
      <c r="IE12" s="474"/>
      <c r="IF12" s="486">
        <f t="shared" si="102"/>
        <v>62</v>
      </c>
      <c r="IG12" s="474"/>
      <c r="IH12" s="474"/>
      <c r="II12" s="486">
        <f t="shared" si="34"/>
        <v>62</v>
      </c>
      <c r="IJ12" s="474"/>
      <c r="IK12" s="474"/>
      <c r="IL12" s="486">
        <f t="shared" si="35"/>
        <v>62</v>
      </c>
      <c r="IM12" s="474"/>
      <c r="IN12" s="474"/>
      <c r="IO12" s="486">
        <f t="shared" si="36"/>
        <v>62</v>
      </c>
      <c r="IP12" s="474"/>
      <c r="IQ12" s="474">
        <v>28</v>
      </c>
      <c r="IR12" s="486">
        <f t="shared" si="37"/>
        <v>34</v>
      </c>
      <c r="IS12" s="474"/>
      <c r="IT12" s="474"/>
      <c r="IU12" s="486">
        <f t="shared" si="38"/>
        <v>34</v>
      </c>
      <c r="IV12" s="474"/>
      <c r="IW12" s="474"/>
      <c r="IX12" s="486">
        <f t="shared" si="103"/>
        <v>34</v>
      </c>
      <c r="IY12" s="477"/>
      <c r="IZ12" s="477"/>
      <c r="JA12" s="486">
        <f t="shared" si="104"/>
        <v>34</v>
      </c>
      <c r="JB12" s="477"/>
      <c r="JC12" s="477"/>
      <c r="JD12" s="486">
        <f t="shared" si="39"/>
        <v>34</v>
      </c>
      <c r="JE12" s="477"/>
      <c r="JF12" s="477"/>
      <c r="JG12" s="486">
        <f t="shared" si="40"/>
        <v>34</v>
      </c>
      <c r="JH12" s="138"/>
      <c r="JI12" s="138">
        <v>4</v>
      </c>
      <c r="JJ12" s="487">
        <f t="shared" si="41"/>
        <v>30</v>
      </c>
      <c r="JK12" s="138"/>
      <c r="JL12" s="138"/>
      <c r="JM12" s="487">
        <f t="shared" si="42"/>
        <v>30</v>
      </c>
      <c r="JN12" s="238"/>
      <c r="JO12" s="238"/>
      <c r="JP12" s="488">
        <f t="shared" si="105"/>
        <v>30</v>
      </c>
      <c r="JQ12" s="238"/>
      <c r="JR12" s="238"/>
      <c r="JS12" s="488">
        <f t="shared" si="43"/>
        <v>30</v>
      </c>
      <c r="JT12" s="238"/>
      <c r="JU12" s="238"/>
      <c r="JV12" s="488">
        <f t="shared" si="44"/>
        <v>30</v>
      </c>
      <c r="JW12" s="238"/>
      <c r="JX12" s="238"/>
      <c r="JY12" s="488">
        <f t="shared" si="45"/>
        <v>30</v>
      </c>
      <c r="JZ12" s="238"/>
      <c r="KA12" s="238"/>
      <c r="KB12" s="488">
        <f t="shared" si="46"/>
        <v>30</v>
      </c>
      <c r="KC12" s="238"/>
      <c r="KD12" s="238"/>
      <c r="KE12" s="488">
        <f t="shared" si="47"/>
        <v>30</v>
      </c>
      <c r="KF12" s="238"/>
      <c r="KG12" s="238"/>
      <c r="KH12" s="488">
        <f t="shared" si="48"/>
        <v>30</v>
      </c>
      <c r="KI12" s="238"/>
      <c r="KJ12" s="238"/>
      <c r="KK12" s="488">
        <f t="shared" si="49"/>
        <v>30</v>
      </c>
      <c r="KL12" s="238"/>
      <c r="KM12" s="238"/>
      <c r="KN12" s="488">
        <f t="shared" si="50"/>
        <v>30</v>
      </c>
      <c r="KO12" s="489"/>
      <c r="KP12" s="489"/>
      <c r="KQ12" s="490">
        <f t="shared" si="51"/>
        <v>30</v>
      </c>
      <c r="KR12" s="489"/>
      <c r="KS12" s="489"/>
      <c r="KT12" s="490">
        <f t="shared" si="52"/>
        <v>30</v>
      </c>
      <c r="KU12" s="489"/>
      <c r="KV12" s="489"/>
      <c r="KW12" s="490">
        <f t="shared" si="53"/>
        <v>30</v>
      </c>
      <c r="KX12" s="489"/>
      <c r="KY12" s="489"/>
      <c r="KZ12" s="490">
        <f t="shared" si="54"/>
        <v>30</v>
      </c>
      <c r="LA12" s="241"/>
      <c r="LB12" s="241"/>
      <c r="LC12" s="491">
        <f t="shared" si="55"/>
        <v>30</v>
      </c>
      <c r="LD12" s="489"/>
      <c r="LE12" s="489">
        <v>16</v>
      </c>
      <c r="LF12" s="490">
        <f t="shared" si="56"/>
        <v>14</v>
      </c>
      <c r="LG12" s="489"/>
      <c r="LH12" s="489">
        <v>8</v>
      </c>
      <c r="LI12" s="490">
        <f t="shared" si="57"/>
        <v>6</v>
      </c>
      <c r="LJ12" s="489"/>
      <c r="LK12" s="489">
        <v>4</v>
      </c>
      <c r="LL12" s="490">
        <f t="shared" si="58"/>
        <v>2</v>
      </c>
      <c r="LM12" s="489"/>
      <c r="LN12" s="489"/>
      <c r="LO12" s="490">
        <f t="shared" si="59"/>
        <v>2</v>
      </c>
      <c r="LP12" s="489"/>
      <c r="LQ12" s="489"/>
      <c r="LR12" s="490">
        <f t="shared" si="60"/>
        <v>2</v>
      </c>
      <c r="LS12" s="489"/>
      <c r="LT12" s="489"/>
      <c r="LU12" s="490">
        <f t="shared" si="106"/>
        <v>2</v>
      </c>
      <c r="LV12" s="489"/>
      <c r="LW12" s="489"/>
      <c r="LX12" s="490">
        <f t="shared" si="107"/>
        <v>2</v>
      </c>
      <c r="LY12" s="489"/>
      <c r="LZ12" s="489"/>
      <c r="MA12" s="490">
        <f t="shared" si="108"/>
        <v>2</v>
      </c>
      <c r="MB12" s="489"/>
      <c r="MC12" s="489"/>
      <c r="MD12" s="490">
        <f t="shared" si="109"/>
        <v>2</v>
      </c>
      <c r="ME12" s="489">
        <v>100</v>
      </c>
      <c r="MF12" s="489">
        <v>4</v>
      </c>
      <c r="MG12" s="490">
        <f t="shared" si="110"/>
        <v>98</v>
      </c>
      <c r="MH12" s="489"/>
      <c r="MI12" s="489"/>
      <c r="MJ12" s="490">
        <f t="shared" si="111"/>
        <v>98</v>
      </c>
      <c r="MK12" s="489"/>
      <c r="ML12" s="489"/>
      <c r="MM12" s="490">
        <f t="shared" si="112"/>
        <v>98</v>
      </c>
      <c r="MN12" s="489"/>
      <c r="MO12" s="489"/>
      <c r="MP12" s="490">
        <f t="shared" si="113"/>
        <v>98</v>
      </c>
      <c r="MQ12" s="489"/>
      <c r="MR12" s="489">
        <v>4</v>
      </c>
      <c r="MS12" s="490">
        <f t="shared" si="114"/>
        <v>94</v>
      </c>
      <c r="MT12" s="489"/>
      <c r="MU12" s="489"/>
      <c r="MV12" s="490">
        <f t="shared" si="115"/>
        <v>94</v>
      </c>
      <c r="MW12" s="489"/>
      <c r="MX12" s="489"/>
      <c r="MY12" s="490">
        <f t="shared" si="116"/>
        <v>94</v>
      </c>
      <c r="MZ12" s="489"/>
      <c r="NA12" s="489"/>
      <c r="NB12" s="490">
        <f t="shared" si="117"/>
        <v>94</v>
      </c>
      <c r="NC12" s="489"/>
      <c r="ND12" s="489"/>
      <c r="NE12" s="490">
        <f t="shared" si="118"/>
        <v>94</v>
      </c>
      <c r="NF12" s="489"/>
      <c r="NG12" s="489"/>
      <c r="NH12" s="490">
        <f t="shared" si="119"/>
        <v>94</v>
      </c>
      <c r="NI12" s="489"/>
      <c r="NJ12" s="489">
        <v>4</v>
      </c>
      <c r="NK12" s="490">
        <f t="shared" si="120"/>
        <v>90</v>
      </c>
      <c r="NL12" s="489"/>
      <c r="NM12" s="489"/>
      <c r="NN12" s="489"/>
      <c r="NO12" s="490">
        <f t="shared" si="61"/>
        <v>90</v>
      </c>
      <c r="NP12" s="489"/>
      <c r="NQ12" s="489"/>
      <c r="NR12" s="490">
        <f t="shared" si="62"/>
        <v>90</v>
      </c>
      <c r="NS12" s="489"/>
      <c r="NT12" s="489"/>
      <c r="NU12" s="490">
        <f t="shared" si="63"/>
        <v>90</v>
      </c>
      <c r="NV12" s="489"/>
      <c r="NW12" s="489"/>
      <c r="NX12" s="490">
        <f t="shared" si="64"/>
        <v>90</v>
      </c>
      <c r="NY12" s="492">
        <f t="shared" si="121"/>
        <v>44</v>
      </c>
      <c r="NZ12" s="493">
        <f t="shared" si="122"/>
        <v>1.9130434782608696</v>
      </c>
      <c r="OA12" s="468"/>
      <c r="OB12" s="492">
        <f t="shared" si="123"/>
        <v>52</v>
      </c>
      <c r="OC12" s="493">
        <f t="shared" si="124"/>
        <v>2</v>
      </c>
      <c r="OD12" s="81"/>
      <c r="OE12" s="492">
        <f t="shared" si="125"/>
        <v>32</v>
      </c>
      <c r="OF12" s="493">
        <f t="shared" si="126"/>
        <v>1.5238095238095237</v>
      </c>
      <c r="OG12" s="81"/>
      <c r="OH12" s="492">
        <f t="shared" si="127"/>
        <v>128</v>
      </c>
      <c r="OI12" s="493">
        <f t="shared" si="128"/>
        <v>1.8285714285714285</v>
      </c>
    </row>
    <row r="13" spans="1:399" ht="35.25" hidden="1" customHeight="1" x14ac:dyDescent="0.45">
      <c r="A13" s="470">
        <v>9</v>
      </c>
      <c r="B13" s="497" t="s">
        <v>563</v>
      </c>
      <c r="C13" s="498" t="s">
        <v>115</v>
      </c>
      <c r="D13" s="473">
        <v>9139</v>
      </c>
      <c r="E13" s="474"/>
      <c r="F13" s="472"/>
      <c r="G13" s="472">
        <v>1139</v>
      </c>
      <c r="H13" s="473">
        <f t="shared" si="0"/>
        <v>8000</v>
      </c>
      <c r="I13" s="472"/>
      <c r="J13" s="472">
        <v>315</v>
      </c>
      <c r="K13" s="473">
        <f t="shared" si="1"/>
        <v>7685</v>
      </c>
      <c r="L13" s="472"/>
      <c r="M13" s="472">
        <v>315</v>
      </c>
      <c r="N13" s="473">
        <f t="shared" si="2"/>
        <v>7370</v>
      </c>
      <c r="O13" s="474"/>
      <c r="P13" s="472"/>
      <c r="Q13" s="472">
        <v>210</v>
      </c>
      <c r="R13" s="473">
        <f t="shared" si="3"/>
        <v>7160</v>
      </c>
      <c r="S13" s="474"/>
      <c r="T13" s="474">
        <v>252</v>
      </c>
      <c r="U13" s="475">
        <f t="shared" si="4"/>
        <v>6908</v>
      </c>
      <c r="V13" s="474"/>
      <c r="W13" s="474">
        <v>168</v>
      </c>
      <c r="X13" s="475">
        <f t="shared" si="65"/>
        <v>6740</v>
      </c>
      <c r="Y13" s="474"/>
      <c r="Z13" s="474">
        <v>294</v>
      </c>
      <c r="AA13" s="476">
        <f t="shared" si="66"/>
        <v>6446</v>
      </c>
      <c r="AB13" s="474"/>
      <c r="AC13" s="477">
        <v>315</v>
      </c>
      <c r="AD13" s="478">
        <f t="shared" si="67"/>
        <v>6131</v>
      </c>
      <c r="AE13" s="474"/>
      <c r="AF13" s="474">
        <v>210</v>
      </c>
      <c r="AG13" s="475">
        <f t="shared" si="68"/>
        <v>5921</v>
      </c>
      <c r="AH13" s="474"/>
      <c r="AI13" s="474">
        <v>176</v>
      </c>
      <c r="AJ13" s="479">
        <f t="shared" si="5"/>
        <v>5745</v>
      </c>
      <c r="AK13" s="474"/>
      <c r="AL13" s="474">
        <v>189</v>
      </c>
      <c r="AM13" s="479">
        <f t="shared" si="69"/>
        <v>5556</v>
      </c>
      <c r="AN13" s="474"/>
      <c r="AO13" s="474">
        <v>231</v>
      </c>
      <c r="AP13" s="480">
        <f t="shared" si="70"/>
        <v>5325</v>
      </c>
      <c r="AQ13" s="474"/>
      <c r="AR13" s="474">
        <v>273</v>
      </c>
      <c r="AS13" s="480">
        <f t="shared" si="71"/>
        <v>5052</v>
      </c>
      <c r="AT13" s="474"/>
      <c r="AU13" s="474">
        <v>210</v>
      </c>
      <c r="AV13" s="480">
        <f t="shared" si="129"/>
        <v>4842</v>
      </c>
      <c r="AW13" s="477"/>
      <c r="AX13" s="474">
        <v>210</v>
      </c>
      <c r="AY13" s="479">
        <f t="shared" si="72"/>
        <v>4632</v>
      </c>
      <c r="AZ13" s="474"/>
      <c r="BA13" s="474">
        <v>252</v>
      </c>
      <c r="BB13" s="483">
        <f t="shared" si="73"/>
        <v>4380</v>
      </c>
      <c r="BC13" s="477"/>
      <c r="BD13" s="474">
        <v>252</v>
      </c>
      <c r="BE13" s="479">
        <f t="shared" si="74"/>
        <v>4128</v>
      </c>
      <c r="BF13" s="474"/>
      <c r="BG13" s="474">
        <v>210</v>
      </c>
      <c r="BH13" s="479">
        <f t="shared" si="75"/>
        <v>3918</v>
      </c>
      <c r="BI13" s="474"/>
      <c r="BJ13" s="474">
        <v>231</v>
      </c>
      <c r="BK13" s="479">
        <f t="shared" si="6"/>
        <v>3687</v>
      </c>
      <c r="BL13" s="474"/>
      <c r="BM13" s="474">
        <v>210</v>
      </c>
      <c r="BN13" s="479">
        <f t="shared" si="76"/>
        <v>3477</v>
      </c>
      <c r="BO13" s="474"/>
      <c r="BP13" s="474">
        <v>170</v>
      </c>
      <c r="BQ13" s="479">
        <f t="shared" si="7"/>
        <v>3307</v>
      </c>
      <c r="BR13" s="474"/>
      <c r="BS13" s="474">
        <v>168</v>
      </c>
      <c r="BT13" s="484">
        <f t="shared" si="77"/>
        <v>3139</v>
      </c>
      <c r="BU13" s="474"/>
      <c r="BV13" s="474">
        <v>140</v>
      </c>
      <c r="BW13" s="479">
        <f t="shared" si="78"/>
        <v>2999</v>
      </c>
      <c r="BX13" s="474"/>
      <c r="BY13" s="474">
        <v>210</v>
      </c>
      <c r="BZ13" s="479">
        <f t="shared" si="8"/>
        <v>2789</v>
      </c>
      <c r="CA13" s="474"/>
      <c r="CB13" s="474">
        <v>80</v>
      </c>
      <c r="CC13" s="479">
        <f t="shared" si="79"/>
        <v>2709</v>
      </c>
      <c r="CD13" s="474"/>
      <c r="CE13" s="474">
        <v>105</v>
      </c>
      <c r="CF13" s="479">
        <f t="shared" si="9"/>
        <v>2604</v>
      </c>
      <c r="CG13" s="474"/>
      <c r="CH13" s="474">
        <v>105</v>
      </c>
      <c r="CI13" s="480">
        <f t="shared" si="80"/>
        <v>2499</v>
      </c>
      <c r="CJ13" s="474">
        <v>5501</v>
      </c>
      <c r="CK13" s="474"/>
      <c r="CL13" s="479">
        <f t="shared" si="81"/>
        <v>8000</v>
      </c>
      <c r="CM13" s="474"/>
      <c r="CN13" s="474"/>
      <c r="CO13" s="479">
        <f t="shared" si="10"/>
        <v>8000</v>
      </c>
      <c r="CP13" s="474"/>
      <c r="CQ13" s="474">
        <v>126</v>
      </c>
      <c r="CR13" s="479">
        <f t="shared" si="82"/>
        <v>7874</v>
      </c>
      <c r="CS13" s="474"/>
      <c r="CT13" s="474">
        <v>252</v>
      </c>
      <c r="CU13" s="479">
        <f t="shared" si="83"/>
        <v>7622</v>
      </c>
      <c r="CV13" s="474"/>
      <c r="CW13" s="474">
        <v>100</v>
      </c>
      <c r="CX13" s="479">
        <f t="shared" si="11"/>
        <v>7522</v>
      </c>
      <c r="CY13" s="474"/>
      <c r="CZ13" s="474"/>
      <c r="DA13" s="479">
        <f t="shared" si="130"/>
        <v>7522</v>
      </c>
      <c r="DB13" s="474"/>
      <c r="DC13" s="474">
        <v>252</v>
      </c>
      <c r="DD13" s="479">
        <f t="shared" si="131"/>
        <v>7270</v>
      </c>
      <c r="DE13" s="474"/>
      <c r="DF13" s="474">
        <v>252</v>
      </c>
      <c r="DG13" s="479">
        <f t="shared" si="132"/>
        <v>7018</v>
      </c>
      <c r="DH13" s="474"/>
      <c r="DI13" s="474">
        <v>252</v>
      </c>
      <c r="DJ13" s="479">
        <f t="shared" si="133"/>
        <v>6766</v>
      </c>
      <c r="DK13" s="474"/>
      <c r="DL13" s="474">
        <v>252</v>
      </c>
      <c r="DM13" s="479">
        <f t="shared" si="134"/>
        <v>6514</v>
      </c>
      <c r="DN13" s="474"/>
      <c r="DO13" s="474">
        <v>300</v>
      </c>
      <c r="DP13" s="479">
        <f t="shared" si="84"/>
        <v>6214</v>
      </c>
      <c r="DQ13" s="474"/>
      <c r="DR13" s="474">
        <v>210</v>
      </c>
      <c r="DS13" s="479">
        <f t="shared" si="12"/>
        <v>6004</v>
      </c>
      <c r="DT13" s="474"/>
      <c r="DU13" s="474">
        <v>80</v>
      </c>
      <c r="DV13" s="479">
        <f t="shared" si="85"/>
        <v>5924</v>
      </c>
      <c r="DW13" s="474"/>
      <c r="DX13" s="474">
        <v>210</v>
      </c>
      <c r="DY13" s="479">
        <f t="shared" si="86"/>
        <v>5714</v>
      </c>
      <c r="DZ13" s="474"/>
      <c r="EA13" s="474">
        <v>180</v>
      </c>
      <c r="EB13" s="485">
        <f t="shared" si="13"/>
        <v>5534</v>
      </c>
      <c r="EC13" s="474"/>
      <c r="ED13" s="474">
        <v>252</v>
      </c>
      <c r="EE13" s="479">
        <f t="shared" si="87"/>
        <v>5282</v>
      </c>
      <c r="EF13" s="474"/>
      <c r="EG13" s="474">
        <v>84</v>
      </c>
      <c r="EH13" s="479">
        <f t="shared" si="14"/>
        <v>5198</v>
      </c>
      <c r="EI13" s="474"/>
      <c r="EJ13" s="474">
        <v>210</v>
      </c>
      <c r="EK13" s="479">
        <f t="shared" si="88"/>
        <v>4988</v>
      </c>
      <c r="EL13" s="474"/>
      <c r="EM13" s="474">
        <v>84</v>
      </c>
      <c r="EN13" s="479">
        <f t="shared" si="15"/>
        <v>4904</v>
      </c>
      <c r="EO13" s="474"/>
      <c r="EP13" s="474">
        <v>210</v>
      </c>
      <c r="EQ13" s="479">
        <f t="shared" si="16"/>
        <v>4694</v>
      </c>
      <c r="ER13" s="474"/>
      <c r="ES13" s="474">
        <v>210</v>
      </c>
      <c r="ET13" s="479">
        <f t="shared" si="89"/>
        <v>4484</v>
      </c>
      <c r="EU13" s="474"/>
      <c r="EV13" s="474">
        <v>252</v>
      </c>
      <c r="EW13" s="479">
        <f t="shared" si="17"/>
        <v>4232</v>
      </c>
      <c r="EX13" s="474"/>
      <c r="EY13" s="474">
        <v>210</v>
      </c>
      <c r="EZ13" s="479">
        <f t="shared" si="18"/>
        <v>4022</v>
      </c>
      <c r="FA13" s="474"/>
      <c r="FB13" s="474">
        <v>210</v>
      </c>
      <c r="FC13" s="479">
        <f t="shared" si="90"/>
        <v>3812</v>
      </c>
      <c r="FD13" s="474">
        <v>4188</v>
      </c>
      <c r="FE13" s="474">
        <v>252</v>
      </c>
      <c r="FF13" s="479">
        <f t="shared" si="91"/>
        <v>7748</v>
      </c>
      <c r="FG13" s="474"/>
      <c r="FH13" s="474">
        <v>252</v>
      </c>
      <c r="FI13" s="479">
        <f t="shared" si="92"/>
        <v>7496</v>
      </c>
      <c r="FJ13" s="474"/>
      <c r="FK13" s="474">
        <v>252</v>
      </c>
      <c r="FL13" s="479">
        <f t="shared" si="93"/>
        <v>7244</v>
      </c>
      <c r="FM13" s="474"/>
      <c r="FN13" s="474">
        <v>105</v>
      </c>
      <c r="FO13" s="479">
        <f t="shared" si="19"/>
        <v>7139</v>
      </c>
      <c r="FP13" s="474"/>
      <c r="FQ13" s="474">
        <v>105</v>
      </c>
      <c r="FR13" s="479">
        <f t="shared" si="94"/>
        <v>7034</v>
      </c>
      <c r="FS13" s="474"/>
      <c r="FT13" s="474">
        <v>105</v>
      </c>
      <c r="FU13" s="479">
        <f t="shared" si="95"/>
        <v>6929</v>
      </c>
      <c r="FV13" s="474"/>
      <c r="FW13" s="474">
        <v>10</v>
      </c>
      <c r="FX13" s="479">
        <f t="shared" si="20"/>
        <v>6919</v>
      </c>
      <c r="FY13" s="474"/>
      <c r="FZ13" s="474">
        <v>210</v>
      </c>
      <c r="GA13" s="479">
        <f t="shared" si="21"/>
        <v>6709</v>
      </c>
      <c r="GB13" s="474"/>
      <c r="GC13" s="474">
        <v>210</v>
      </c>
      <c r="GD13" s="479">
        <f t="shared" si="96"/>
        <v>6499</v>
      </c>
      <c r="GE13" s="474"/>
      <c r="GF13" s="474">
        <v>105</v>
      </c>
      <c r="GG13" s="479">
        <f t="shared" si="97"/>
        <v>6394</v>
      </c>
      <c r="GH13" s="474"/>
      <c r="GI13" s="474">
        <v>194</v>
      </c>
      <c r="GJ13" s="479">
        <f t="shared" si="98"/>
        <v>6200</v>
      </c>
      <c r="GK13" s="474"/>
      <c r="GL13" s="474">
        <v>210</v>
      </c>
      <c r="GM13" s="479">
        <f t="shared" si="99"/>
        <v>5990</v>
      </c>
      <c r="GN13" s="474"/>
      <c r="GO13" s="474">
        <v>210</v>
      </c>
      <c r="GP13" s="479">
        <f t="shared" si="22"/>
        <v>5780</v>
      </c>
      <c r="GQ13" s="474"/>
      <c r="GR13" s="474">
        <v>210</v>
      </c>
      <c r="GS13" s="479">
        <f t="shared" si="23"/>
        <v>5570</v>
      </c>
      <c r="GT13" s="474"/>
      <c r="GU13" s="474">
        <v>252</v>
      </c>
      <c r="GV13" s="479">
        <f t="shared" si="24"/>
        <v>5318</v>
      </c>
      <c r="GW13" s="474"/>
      <c r="GX13" s="474">
        <v>189</v>
      </c>
      <c r="GY13" s="479">
        <f t="shared" si="100"/>
        <v>5129</v>
      </c>
      <c r="GZ13" s="474"/>
      <c r="HA13" s="474">
        <v>84</v>
      </c>
      <c r="HB13" s="479">
        <f t="shared" si="25"/>
        <v>5045</v>
      </c>
      <c r="HC13" s="474"/>
      <c r="HD13" s="474">
        <v>168</v>
      </c>
      <c r="HE13" s="479">
        <f t="shared" si="101"/>
        <v>4877</v>
      </c>
      <c r="HF13" s="474"/>
      <c r="HG13" s="474">
        <v>168</v>
      </c>
      <c r="HH13" s="479">
        <f t="shared" si="26"/>
        <v>4709</v>
      </c>
      <c r="HI13" s="474"/>
      <c r="HJ13" s="474">
        <v>210</v>
      </c>
      <c r="HK13" s="479">
        <f t="shared" si="27"/>
        <v>4499</v>
      </c>
      <c r="HL13" s="474"/>
      <c r="HM13" s="474">
        <v>210</v>
      </c>
      <c r="HN13" s="479">
        <f t="shared" si="28"/>
        <v>4289</v>
      </c>
      <c r="HO13" s="474"/>
      <c r="HP13" s="474">
        <v>160</v>
      </c>
      <c r="HQ13" s="479">
        <f t="shared" si="29"/>
        <v>4129</v>
      </c>
      <c r="HR13" s="474"/>
      <c r="HS13" s="474">
        <v>210</v>
      </c>
      <c r="HT13" s="479">
        <f t="shared" si="30"/>
        <v>3919</v>
      </c>
      <c r="HU13" s="474"/>
      <c r="HV13" s="474">
        <v>294</v>
      </c>
      <c r="HW13" s="479">
        <f t="shared" si="31"/>
        <v>3625</v>
      </c>
      <c r="HX13" s="474"/>
      <c r="HY13" s="474">
        <v>210</v>
      </c>
      <c r="HZ13" s="486">
        <f t="shared" si="32"/>
        <v>3415</v>
      </c>
      <c r="IA13" s="474">
        <v>4585</v>
      </c>
      <c r="IB13" s="474">
        <v>210</v>
      </c>
      <c r="IC13" s="486">
        <f t="shared" si="33"/>
        <v>7790</v>
      </c>
      <c r="ID13" s="474"/>
      <c r="IE13" s="474">
        <v>210</v>
      </c>
      <c r="IF13" s="486">
        <f t="shared" si="102"/>
        <v>7580</v>
      </c>
      <c r="IG13" s="474"/>
      <c r="IH13" s="474">
        <v>210</v>
      </c>
      <c r="II13" s="486">
        <f t="shared" si="34"/>
        <v>7370</v>
      </c>
      <c r="IJ13" s="474"/>
      <c r="IK13" s="474">
        <v>210</v>
      </c>
      <c r="IL13" s="486">
        <f t="shared" si="35"/>
        <v>7160</v>
      </c>
      <c r="IM13" s="474"/>
      <c r="IN13" s="474">
        <v>210</v>
      </c>
      <c r="IO13" s="486">
        <f t="shared" si="36"/>
        <v>6950</v>
      </c>
      <c r="IP13" s="474"/>
      <c r="IQ13" s="474">
        <v>142</v>
      </c>
      <c r="IR13" s="486">
        <f t="shared" si="37"/>
        <v>6808</v>
      </c>
      <c r="IS13" s="474"/>
      <c r="IT13" s="474">
        <v>210</v>
      </c>
      <c r="IU13" s="486">
        <f t="shared" si="38"/>
        <v>6598</v>
      </c>
      <c r="IV13" s="474"/>
      <c r="IW13" s="474">
        <v>210</v>
      </c>
      <c r="IX13" s="486">
        <f t="shared" si="103"/>
        <v>6388</v>
      </c>
      <c r="IY13" s="477"/>
      <c r="IZ13" s="477">
        <v>180</v>
      </c>
      <c r="JA13" s="486">
        <f t="shared" si="104"/>
        <v>6208</v>
      </c>
      <c r="JB13" s="477"/>
      <c r="JC13" s="477">
        <v>100</v>
      </c>
      <c r="JD13" s="486">
        <f t="shared" si="39"/>
        <v>6108</v>
      </c>
      <c r="JE13" s="477"/>
      <c r="JF13" s="477">
        <v>160</v>
      </c>
      <c r="JG13" s="486">
        <f t="shared" si="40"/>
        <v>5948</v>
      </c>
      <c r="JH13" s="138"/>
      <c r="JI13" s="138">
        <v>100</v>
      </c>
      <c r="JJ13" s="487">
        <f t="shared" si="41"/>
        <v>5848</v>
      </c>
      <c r="JK13" s="138"/>
      <c r="JL13" s="138">
        <v>140</v>
      </c>
      <c r="JM13" s="487">
        <f t="shared" si="42"/>
        <v>5708</v>
      </c>
      <c r="JN13" s="238"/>
      <c r="JO13" s="238">
        <v>210</v>
      </c>
      <c r="JP13" s="488">
        <f t="shared" si="105"/>
        <v>5498</v>
      </c>
      <c r="JQ13" s="238"/>
      <c r="JR13" s="238">
        <v>105</v>
      </c>
      <c r="JS13" s="488">
        <f t="shared" si="43"/>
        <v>5393</v>
      </c>
      <c r="JT13" s="238"/>
      <c r="JU13" s="238">
        <v>210</v>
      </c>
      <c r="JV13" s="488">
        <f t="shared" si="44"/>
        <v>5183</v>
      </c>
      <c r="JW13" s="238"/>
      <c r="JX13" s="238">
        <v>210</v>
      </c>
      <c r="JY13" s="488">
        <f t="shared" si="45"/>
        <v>4973</v>
      </c>
      <c r="JZ13" s="238"/>
      <c r="KA13" s="238">
        <v>210</v>
      </c>
      <c r="KB13" s="488">
        <f t="shared" si="46"/>
        <v>4763</v>
      </c>
      <c r="KC13" s="238"/>
      <c r="KD13" s="238">
        <v>210</v>
      </c>
      <c r="KE13" s="488">
        <f t="shared" si="47"/>
        <v>4553</v>
      </c>
      <c r="KF13" s="238"/>
      <c r="KG13" s="238">
        <v>210</v>
      </c>
      <c r="KH13" s="488">
        <f t="shared" si="48"/>
        <v>4343</v>
      </c>
      <c r="KI13" s="238"/>
      <c r="KJ13" s="238">
        <v>210</v>
      </c>
      <c r="KK13" s="488">
        <f t="shared" si="49"/>
        <v>4133</v>
      </c>
      <c r="KL13" s="238"/>
      <c r="KM13" s="238">
        <v>210</v>
      </c>
      <c r="KN13" s="488">
        <f t="shared" si="50"/>
        <v>3923</v>
      </c>
      <c r="KO13" s="489"/>
      <c r="KP13" s="489">
        <v>210</v>
      </c>
      <c r="KQ13" s="490">
        <f t="shared" si="51"/>
        <v>3713</v>
      </c>
      <c r="KR13" s="489"/>
      <c r="KS13" s="489">
        <v>210</v>
      </c>
      <c r="KT13" s="490">
        <f t="shared" si="52"/>
        <v>3503</v>
      </c>
      <c r="KU13" s="489"/>
      <c r="KV13" s="489">
        <v>210</v>
      </c>
      <c r="KW13" s="490">
        <f t="shared" si="53"/>
        <v>3293</v>
      </c>
      <c r="KX13" s="489">
        <v>4707</v>
      </c>
      <c r="KY13" s="489"/>
      <c r="KZ13" s="490">
        <f t="shared" si="54"/>
        <v>8000</v>
      </c>
      <c r="LA13" s="241"/>
      <c r="LB13" s="241"/>
      <c r="LC13" s="491">
        <f t="shared" si="55"/>
        <v>8000</v>
      </c>
      <c r="LD13" s="489"/>
      <c r="LE13" s="489">
        <v>100</v>
      </c>
      <c r="LF13" s="490">
        <f t="shared" si="56"/>
        <v>7900</v>
      </c>
      <c r="LG13" s="489"/>
      <c r="LH13" s="489">
        <v>40</v>
      </c>
      <c r="LI13" s="490">
        <f t="shared" si="57"/>
        <v>7860</v>
      </c>
      <c r="LJ13" s="489"/>
      <c r="LK13" s="489">
        <v>20</v>
      </c>
      <c r="LL13" s="490">
        <f t="shared" si="58"/>
        <v>7840</v>
      </c>
      <c r="LM13" s="489"/>
      <c r="LN13" s="489">
        <v>80</v>
      </c>
      <c r="LO13" s="490">
        <f t="shared" si="59"/>
        <v>7760</v>
      </c>
      <c r="LP13" s="489"/>
      <c r="LQ13" s="489">
        <v>100</v>
      </c>
      <c r="LR13" s="490">
        <f t="shared" si="60"/>
        <v>7660</v>
      </c>
      <c r="LS13" s="489"/>
      <c r="LT13" s="489">
        <v>300</v>
      </c>
      <c r="LU13" s="490">
        <f t="shared" si="106"/>
        <v>7360</v>
      </c>
      <c r="LV13" s="489"/>
      <c r="LW13" s="489">
        <v>140</v>
      </c>
      <c r="LX13" s="490">
        <f t="shared" si="107"/>
        <v>7220</v>
      </c>
      <c r="LY13" s="489"/>
      <c r="LZ13" s="489">
        <v>140</v>
      </c>
      <c r="MA13" s="490">
        <f t="shared" si="108"/>
        <v>7080</v>
      </c>
      <c r="MB13" s="489"/>
      <c r="MC13" s="489">
        <v>160</v>
      </c>
      <c r="MD13" s="490">
        <f t="shared" si="109"/>
        <v>6920</v>
      </c>
      <c r="ME13" s="489"/>
      <c r="MF13" s="489">
        <v>80</v>
      </c>
      <c r="MG13" s="490">
        <f t="shared" si="110"/>
        <v>6840</v>
      </c>
      <c r="MH13" s="489"/>
      <c r="MI13" s="489">
        <v>200</v>
      </c>
      <c r="MJ13" s="490">
        <f t="shared" si="111"/>
        <v>6640</v>
      </c>
      <c r="MK13" s="489"/>
      <c r="ML13" s="489">
        <v>200</v>
      </c>
      <c r="MM13" s="490">
        <f t="shared" si="112"/>
        <v>6440</v>
      </c>
      <c r="MN13" s="489"/>
      <c r="MO13" s="489">
        <v>200</v>
      </c>
      <c r="MP13" s="490">
        <f t="shared" si="113"/>
        <v>6240</v>
      </c>
      <c r="MQ13" s="489"/>
      <c r="MR13" s="489">
        <v>220</v>
      </c>
      <c r="MS13" s="490">
        <f t="shared" si="114"/>
        <v>6020</v>
      </c>
      <c r="MT13" s="489"/>
      <c r="MU13" s="489">
        <v>200</v>
      </c>
      <c r="MV13" s="490">
        <f t="shared" si="115"/>
        <v>5820</v>
      </c>
      <c r="MW13" s="489"/>
      <c r="MX13" s="489">
        <v>200</v>
      </c>
      <c r="MY13" s="490">
        <f t="shared" si="116"/>
        <v>5620</v>
      </c>
      <c r="MZ13" s="489"/>
      <c r="NA13" s="489">
        <v>100</v>
      </c>
      <c r="NB13" s="490">
        <f t="shared" si="117"/>
        <v>5520</v>
      </c>
      <c r="NC13" s="489">
        <v>2480</v>
      </c>
      <c r="ND13" s="489">
        <v>240</v>
      </c>
      <c r="NE13" s="490">
        <f t="shared" si="118"/>
        <v>7760</v>
      </c>
      <c r="NF13" s="489"/>
      <c r="NG13" s="489">
        <v>300</v>
      </c>
      <c r="NH13" s="490">
        <f t="shared" si="119"/>
        <v>7460</v>
      </c>
      <c r="NI13" s="489"/>
      <c r="NJ13" s="489">
        <v>320</v>
      </c>
      <c r="NK13" s="490">
        <f t="shared" si="120"/>
        <v>7140</v>
      </c>
      <c r="NL13" s="489"/>
      <c r="NM13" s="489"/>
      <c r="NN13" s="489">
        <v>300</v>
      </c>
      <c r="NO13" s="490">
        <f t="shared" si="61"/>
        <v>6840</v>
      </c>
      <c r="NP13" s="489"/>
      <c r="NQ13" s="489">
        <v>300</v>
      </c>
      <c r="NR13" s="490">
        <f t="shared" si="62"/>
        <v>6540</v>
      </c>
      <c r="NS13" s="489"/>
      <c r="NT13" s="489">
        <v>300</v>
      </c>
      <c r="NU13" s="490">
        <f t="shared" si="63"/>
        <v>6240</v>
      </c>
      <c r="NV13" s="489"/>
      <c r="NW13" s="489">
        <v>140</v>
      </c>
      <c r="NX13" s="490">
        <f t="shared" si="64"/>
        <v>6100</v>
      </c>
      <c r="NY13" s="492">
        <f t="shared" si="121"/>
        <v>4571</v>
      </c>
      <c r="NZ13" s="493">
        <f t="shared" si="122"/>
        <v>198.7391304347826</v>
      </c>
      <c r="OA13" s="468"/>
      <c r="OB13" s="492">
        <f t="shared" si="123"/>
        <v>4774</v>
      </c>
      <c r="OC13" s="493">
        <f t="shared" si="124"/>
        <v>183.61538461538461</v>
      </c>
      <c r="OD13" s="81"/>
      <c r="OE13" s="492">
        <f t="shared" si="125"/>
        <v>3657</v>
      </c>
      <c r="OF13" s="493">
        <f t="shared" si="126"/>
        <v>174.14285714285714</v>
      </c>
      <c r="OG13" s="81"/>
      <c r="OH13" s="492">
        <f t="shared" si="127"/>
        <v>13002</v>
      </c>
      <c r="OI13" s="493">
        <f t="shared" si="128"/>
        <v>185.74285714285713</v>
      </c>
    </row>
    <row r="14" spans="1:399" ht="33" hidden="1" x14ac:dyDescent="0.45">
      <c r="A14" s="470">
        <v>10</v>
      </c>
      <c r="B14" s="497" t="s">
        <v>564</v>
      </c>
      <c r="C14" s="498" t="s">
        <v>115</v>
      </c>
      <c r="D14" s="473">
        <v>4670</v>
      </c>
      <c r="E14" s="474"/>
      <c r="F14" s="472">
        <v>330</v>
      </c>
      <c r="G14" s="472"/>
      <c r="H14" s="473">
        <f t="shared" si="0"/>
        <v>5000</v>
      </c>
      <c r="I14" s="472"/>
      <c r="J14" s="472">
        <v>120</v>
      </c>
      <c r="K14" s="473">
        <f t="shared" si="1"/>
        <v>4880</v>
      </c>
      <c r="L14" s="472"/>
      <c r="M14" s="472">
        <v>120</v>
      </c>
      <c r="N14" s="473">
        <f t="shared" si="2"/>
        <v>4760</v>
      </c>
      <c r="O14" s="474"/>
      <c r="P14" s="472"/>
      <c r="Q14" s="472">
        <v>82</v>
      </c>
      <c r="R14" s="473">
        <f t="shared" si="3"/>
        <v>4678</v>
      </c>
      <c r="S14" s="474"/>
      <c r="T14" s="474">
        <v>96</v>
      </c>
      <c r="U14" s="475">
        <f t="shared" si="4"/>
        <v>4582</v>
      </c>
      <c r="V14" s="474"/>
      <c r="W14" s="474">
        <v>68</v>
      </c>
      <c r="X14" s="475">
        <f t="shared" si="65"/>
        <v>4514</v>
      </c>
      <c r="Y14" s="474"/>
      <c r="Z14" s="474">
        <v>112</v>
      </c>
      <c r="AA14" s="476">
        <f t="shared" si="66"/>
        <v>4402</v>
      </c>
      <c r="AB14" s="474"/>
      <c r="AC14" s="477">
        <v>120</v>
      </c>
      <c r="AD14" s="478">
        <f t="shared" si="67"/>
        <v>4282</v>
      </c>
      <c r="AE14" s="474"/>
      <c r="AF14" s="474">
        <v>82</v>
      </c>
      <c r="AG14" s="475">
        <f t="shared" si="68"/>
        <v>4200</v>
      </c>
      <c r="AH14" s="474"/>
      <c r="AI14" s="474">
        <v>90</v>
      </c>
      <c r="AJ14" s="479">
        <f t="shared" si="5"/>
        <v>4110</v>
      </c>
      <c r="AK14" s="474"/>
      <c r="AL14" s="474">
        <v>74</v>
      </c>
      <c r="AM14" s="479">
        <f t="shared" si="69"/>
        <v>4036</v>
      </c>
      <c r="AN14" s="474"/>
      <c r="AO14" s="474">
        <v>90</v>
      </c>
      <c r="AP14" s="480">
        <f t="shared" si="70"/>
        <v>3946</v>
      </c>
      <c r="AQ14" s="474"/>
      <c r="AR14" s="474">
        <v>104</v>
      </c>
      <c r="AS14" s="480">
        <f t="shared" si="71"/>
        <v>3842</v>
      </c>
      <c r="AT14" s="474"/>
      <c r="AU14" s="474">
        <v>80</v>
      </c>
      <c r="AV14" s="480">
        <f t="shared" si="129"/>
        <v>3762</v>
      </c>
      <c r="AW14" s="477"/>
      <c r="AX14" s="474">
        <v>80</v>
      </c>
      <c r="AY14" s="479">
        <f t="shared" si="72"/>
        <v>3682</v>
      </c>
      <c r="AZ14" s="474"/>
      <c r="BA14" s="474">
        <v>100</v>
      </c>
      <c r="BB14" s="483">
        <f t="shared" si="73"/>
        <v>3582</v>
      </c>
      <c r="BC14" s="477"/>
      <c r="BD14" s="474">
        <v>100</v>
      </c>
      <c r="BE14" s="479">
        <f t="shared" si="74"/>
        <v>3482</v>
      </c>
      <c r="BF14" s="474"/>
      <c r="BG14" s="474">
        <v>80</v>
      </c>
      <c r="BH14" s="479">
        <f t="shared" si="75"/>
        <v>3402</v>
      </c>
      <c r="BI14" s="474"/>
      <c r="BJ14" s="474">
        <v>96</v>
      </c>
      <c r="BK14" s="479">
        <f t="shared" si="6"/>
        <v>3306</v>
      </c>
      <c r="BL14" s="474"/>
      <c r="BM14" s="474">
        <v>80</v>
      </c>
      <c r="BN14" s="479">
        <f t="shared" si="76"/>
        <v>3226</v>
      </c>
      <c r="BO14" s="474"/>
      <c r="BP14" s="474">
        <v>80</v>
      </c>
      <c r="BQ14" s="479">
        <f t="shared" si="7"/>
        <v>3146</v>
      </c>
      <c r="BR14" s="474"/>
      <c r="BS14" s="474">
        <v>70</v>
      </c>
      <c r="BT14" s="484">
        <f t="shared" si="77"/>
        <v>3076</v>
      </c>
      <c r="BU14" s="474"/>
      <c r="BV14" s="474">
        <v>56</v>
      </c>
      <c r="BW14" s="479">
        <f t="shared" si="78"/>
        <v>3020</v>
      </c>
      <c r="BX14" s="474"/>
      <c r="BY14" s="474">
        <v>80</v>
      </c>
      <c r="BZ14" s="479">
        <f t="shared" si="8"/>
        <v>2940</v>
      </c>
      <c r="CA14" s="474"/>
      <c r="CB14" s="474">
        <v>32</v>
      </c>
      <c r="CC14" s="479">
        <f t="shared" si="79"/>
        <v>2908</v>
      </c>
      <c r="CD14" s="474"/>
      <c r="CE14" s="474">
        <v>40</v>
      </c>
      <c r="CF14" s="479">
        <f t="shared" si="9"/>
        <v>2868</v>
      </c>
      <c r="CG14" s="474"/>
      <c r="CH14" s="474">
        <v>40</v>
      </c>
      <c r="CI14" s="480">
        <f t="shared" si="80"/>
        <v>2828</v>
      </c>
      <c r="CJ14" s="474">
        <v>2172</v>
      </c>
      <c r="CK14" s="474"/>
      <c r="CL14" s="479">
        <f t="shared" si="81"/>
        <v>5000</v>
      </c>
      <c r="CM14" s="474"/>
      <c r="CN14" s="474"/>
      <c r="CO14" s="479">
        <f t="shared" si="10"/>
        <v>5000</v>
      </c>
      <c r="CP14" s="474"/>
      <c r="CQ14" s="474">
        <v>48</v>
      </c>
      <c r="CR14" s="479">
        <f t="shared" si="82"/>
        <v>4952</v>
      </c>
      <c r="CS14" s="474"/>
      <c r="CT14" s="474">
        <v>96</v>
      </c>
      <c r="CU14" s="479">
        <f t="shared" si="83"/>
        <v>4856</v>
      </c>
      <c r="CV14" s="474"/>
      <c r="CW14" s="474">
        <v>96</v>
      </c>
      <c r="CX14" s="479">
        <f t="shared" si="11"/>
        <v>4760</v>
      </c>
      <c r="CY14" s="474"/>
      <c r="CZ14" s="474">
        <v>110</v>
      </c>
      <c r="DA14" s="479">
        <f t="shared" si="130"/>
        <v>4650</v>
      </c>
      <c r="DB14" s="474"/>
      <c r="DC14" s="474">
        <v>96</v>
      </c>
      <c r="DD14" s="479">
        <f t="shared" si="131"/>
        <v>4554</v>
      </c>
      <c r="DE14" s="474"/>
      <c r="DF14" s="474">
        <v>100</v>
      </c>
      <c r="DG14" s="479">
        <f t="shared" si="132"/>
        <v>4454</v>
      </c>
      <c r="DH14" s="474"/>
      <c r="DI14" s="474">
        <v>100</v>
      </c>
      <c r="DJ14" s="479">
        <f t="shared" si="133"/>
        <v>4354</v>
      </c>
      <c r="DK14" s="474"/>
      <c r="DL14" s="474">
        <v>96</v>
      </c>
      <c r="DM14" s="479">
        <f t="shared" si="134"/>
        <v>4258</v>
      </c>
      <c r="DN14" s="474"/>
      <c r="DO14" s="474">
        <v>120</v>
      </c>
      <c r="DP14" s="479">
        <f t="shared" si="84"/>
        <v>4138</v>
      </c>
      <c r="DQ14" s="474"/>
      <c r="DR14" s="474">
        <v>80</v>
      </c>
      <c r="DS14" s="479">
        <f t="shared" si="12"/>
        <v>4058</v>
      </c>
      <c r="DT14" s="474"/>
      <c r="DU14" s="474">
        <v>32</v>
      </c>
      <c r="DV14" s="479">
        <f t="shared" si="85"/>
        <v>4026</v>
      </c>
      <c r="DW14" s="474"/>
      <c r="DX14" s="474">
        <v>80</v>
      </c>
      <c r="DY14" s="479">
        <f t="shared" si="86"/>
        <v>3946</v>
      </c>
      <c r="DZ14" s="474"/>
      <c r="EA14" s="474">
        <v>80</v>
      </c>
      <c r="EB14" s="485">
        <f t="shared" si="13"/>
        <v>3866</v>
      </c>
      <c r="EC14" s="474"/>
      <c r="ED14" s="474">
        <v>96</v>
      </c>
      <c r="EE14" s="479">
        <f t="shared" si="87"/>
        <v>3770</v>
      </c>
      <c r="EF14" s="474"/>
      <c r="EG14" s="474">
        <v>40</v>
      </c>
      <c r="EH14" s="479">
        <f t="shared" si="14"/>
        <v>3730</v>
      </c>
      <c r="EI14" s="474"/>
      <c r="EJ14" s="474">
        <v>80</v>
      </c>
      <c r="EK14" s="479">
        <f t="shared" si="88"/>
        <v>3650</v>
      </c>
      <c r="EL14" s="474"/>
      <c r="EM14" s="474">
        <v>24</v>
      </c>
      <c r="EN14" s="479">
        <f t="shared" si="15"/>
        <v>3626</v>
      </c>
      <c r="EO14" s="474"/>
      <c r="EP14" s="474">
        <v>80</v>
      </c>
      <c r="EQ14" s="479">
        <f t="shared" si="16"/>
        <v>3546</v>
      </c>
      <c r="ER14" s="474"/>
      <c r="ES14" s="474">
        <v>80</v>
      </c>
      <c r="ET14" s="479">
        <f t="shared" si="89"/>
        <v>3466</v>
      </c>
      <c r="EU14" s="474"/>
      <c r="EV14" s="474">
        <v>96</v>
      </c>
      <c r="EW14" s="479">
        <f t="shared" si="17"/>
        <v>3370</v>
      </c>
      <c r="EX14" s="474"/>
      <c r="EY14" s="474">
        <v>80</v>
      </c>
      <c r="EZ14" s="479">
        <f t="shared" si="18"/>
        <v>3290</v>
      </c>
      <c r="FA14" s="474"/>
      <c r="FB14" s="474">
        <v>80</v>
      </c>
      <c r="FC14" s="479">
        <f t="shared" si="90"/>
        <v>3210</v>
      </c>
      <c r="FD14" s="474">
        <v>1790</v>
      </c>
      <c r="FE14" s="474">
        <v>96</v>
      </c>
      <c r="FF14" s="479">
        <f t="shared" si="91"/>
        <v>4904</v>
      </c>
      <c r="FG14" s="474"/>
      <c r="FH14" s="474">
        <v>96</v>
      </c>
      <c r="FI14" s="479">
        <f t="shared" si="92"/>
        <v>4808</v>
      </c>
      <c r="FJ14" s="474"/>
      <c r="FK14" s="474">
        <v>96</v>
      </c>
      <c r="FL14" s="479">
        <f t="shared" si="93"/>
        <v>4712</v>
      </c>
      <c r="FM14" s="474"/>
      <c r="FN14" s="474">
        <v>40</v>
      </c>
      <c r="FO14" s="479">
        <f t="shared" si="19"/>
        <v>4672</v>
      </c>
      <c r="FP14" s="474"/>
      <c r="FQ14" s="474">
        <v>40</v>
      </c>
      <c r="FR14" s="479">
        <f t="shared" si="94"/>
        <v>4632</v>
      </c>
      <c r="FS14" s="474"/>
      <c r="FT14" s="474">
        <v>40</v>
      </c>
      <c r="FU14" s="479">
        <f t="shared" si="95"/>
        <v>4592</v>
      </c>
      <c r="FV14" s="474"/>
      <c r="FW14" s="474">
        <v>46</v>
      </c>
      <c r="FX14" s="479">
        <f t="shared" si="20"/>
        <v>4546</v>
      </c>
      <c r="FY14" s="474"/>
      <c r="FZ14" s="474">
        <v>80</v>
      </c>
      <c r="GA14" s="479">
        <f t="shared" si="21"/>
        <v>4466</v>
      </c>
      <c r="GB14" s="474"/>
      <c r="GC14" s="474">
        <v>80</v>
      </c>
      <c r="GD14" s="479">
        <f t="shared" si="96"/>
        <v>4386</v>
      </c>
      <c r="GE14" s="474"/>
      <c r="GF14" s="474">
        <v>40</v>
      </c>
      <c r="GG14" s="479">
        <f t="shared" si="97"/>
        <v>4346</v>
      </c>
      <c r="GH14" s="474"/>
      <c r="GI14" s="474">
        <v>50</v>
      </c>
      <c r="GJ14" s="479">
        <f t="shared" si="98"/>
        <v>4296</v>
      </c>
      <c r="GK14" s="474"/>
      <c r="GL14" s="474">
        <v>80</v>
      </c>
      <c r="GM14" s="479">
        <f t="shared" si="99"/>
        <v>4216</v>
      </c>
      <c r="GN14" s="474"/>
      <c r="GO14" s="474">
        <v>80</v>
      </c>
      <c r="GP14" s="479">
        <f t="shared" si="22"/>
        <v>4136</v>
      </c>
      <c r="GQ14" s="474"/>
      <c r="GR14" s="474">
        <v>80</v>
      </c>
      <c r="GS14" s="479">
        <f t="shared" si="23"/>
        <v>4056</v>
      </c>
      <c r="GT14" s="474"/>
      <c r="GU14" s="474">
        <v>96</v>
      </c>
      <c r="GV14" s="479">
        <f t="shared" si="24"/>
        <v>3960</v>
      </c>
      <c r="GW14" s="474"/>
      <c r="GX14" s="474">
        <v>82</v>
      </c>
      <c r="GY14" s="479">
        <f t="shared" si="100"/>
        <v>3878</v>
      </c>
      <c r="GZ14" s="474"/>
      <c r="HA14" s="474">
        <v>36</v>
      </c>
      <c r="HB14" s="479">
        <f t="shared" si="25"/>
        <v>3842</v>
      </c>
      <c r="HC14" s="474"/>
      <c r="HD14" s="474">
        <v>66</v>
      </c>
      <c r="HE14" s="479">
        <f t="shared" si="101"/>
        <v>3776</v>
      </c>
      <c r="HF14" s="474"/>
      <c r="HG14" s="474">
        <v>64</v>
      </c>
      <c r="HH14" s="479">
        <f t="shared" si="26"/>
        <v>3712</v>
      </c>
      <c r="HI14" s="474"/>
      <c r="HJ14" s="474">
        <v>80</v>
      </c>
      <c r="HK14" s="479">
        <f t="shared" si="27"/>
        <v>3632</v>
      </c>
      <c r="HL14" s="474"/>
      <c r="HM14" s="474">
        <v>80</v>
      </c>
      <c r="HN14" s="479">
        <f t="shared" si="28"/>
        <v>3552</v>
      </c>
      <c r="HO14" s="474"/>
      <c r="HP14" s="474">
        <v>64</v>
      </c>
      <c r="HQ14" s="479">
        <f t="shared" si="29"/>
        <v>3488</v>
      </c>
      <c r="HR14" s="474"/>
      <c r="HS14" s="474">
        <v>80</v>
      </c>
      <c r="HT14" s="479">
        <f t="shared" si="30"/>
        <v>3408</v>
      </c>
      <c r="HU14" s="474"/>
      <c r="HV14" s="474">
        <v>116</v>
      </c>
      <c r="HW14" s="479">
        <f t="shared" si="31"/>
        <v>3292</v>
      </c>
      <c r="HX14" s="474"/>
      <c r="HY14" s="474">
        <v>80</v>
      </c>
      <c r="HZ14" s="486">
        <f t="shared" si="32"/>
        <v>3212</v>
      </c>
      <c r="IA14" s="474">
        <v>1788</v>
      </c>
      <c r="IB14" s="474">
        <v>80</v>
      </c>
      <c r="IC14" s="486">
        <f t="shared" si="33"/>
        <v>4920</v>
      </c>
      <c r="ID14" s="474"/>
      <c r="IE14" s="474">
        <v>80</v>
      </c>
      <c r="IF14" s="486">
        <f t="shared" si="102"/>
        <v>4840</v>
      </c>
      <c r="IG14" s="474"/>
      <c r="IH14" s="474">
        <v>80</v>
      </c>
      <c r="II14" s="486">
        <f t="shared" si="34"/>
        <v>4760</v>
      </c>
      <c r="IJ14" s="474"/>
      <c r="IK14" s="474">
        <v>80</v>
      </c>
      <c r="IL14" s="486">
        <f t="shared" si="35"/>
        <v>4680</v>
      </c>
      <c r="IM14" s="474"/>
      <c r="IN14" s="474">
        <v>80</v>
      </c>
      <c r="IO14" s="486">
        <f t="shared" si="36"/>
        <v>4600</v>
      </c>
      <c r="IP14" s="474"/>
      <c r="IQ14" s="474">
        <v>70</v>
      </c>
      <c r="IR14" s="486">
        <f t="shared" si="37"/>
        <v>4530</v>
      </c>
      <c r="IS14" s="474"/>
      <c r="IT14" s="474">
        <v>80</v>
      </c>
      <c r="IU14" s="486">
        <f t="shared" si="38"/>
        <v>4450</v>
      </c>
      <c r="IV14" s="474"/>
      <c r="IW14" s="474">
        <v>80</v>
      </c>
      <c r="IX14" s="486">
        <f t="shared" si="103"/>
        <v>4370</v>
      </c>
      <c r="IY14" s="477"/>
      <c r="IZ14" s="477">
        <v>72</v>
      </c>
      <c r="JA14" s="486">
        <f t="shared" si="104"/>
        <v>4298</v>
      </c>
      <c r="JB14" s="477"/>
      <c r="JC14" s="477">
        <v>30</v>
      </c>
      <c r="JD14" s="486">
        <f t="shared" si="39"/>
        <v>4268</v>
      </c>
      <c r="JE14" s="477"/>
      <c r="JF14" s="477">
        <v>64</v>
      </c>
      <c r="JG14" s="486">
        <f t="shared" si="40"/>
        <v>4204</v>
      </c>
      <c r="JH14" s="138"/>
      <c r="JI14" s="138">
        <v>40</v>
      </c>
      <c r="JJ14" s="487">
        <f t="shared" si="41"/>
        <v>4164</v>
      </c>
      <c r="JK14" s="138"/>
      <c r="JL14" s="138">
        <v>56</v>
      </c>
      <c r="JM14" s="487">
        <f t="shared" si="42"/>
        <v>4108</v>
      </c>
      <c r="JN14" s="238"/>
      <c r="JO14" s="238">
        <v>80</v>
      </c>
      <c r="JP14" s="488">
        <f t="shared" si="105"/>
        <v>4028</v>
      </c>
      <c r="JQ14" s="238"/>
      <c r="JR14" s="238">
        <v>40</v>
      </c>
      <c r="JS14" s="488">
        <f t="shared" si="43"/>
        <v>3988</v>
      </c>
      <c r="JT14" s="238"/>
      <c r="JU14" s="238">
        <v>80</v>
      </c>
      <c r="JV14" s="488">
        <f t="shared" si="44"/>
        <v>3908</v>
      </c>
      <c r="JW14" s="238"/>
      <c r="JX14" s="238">
        <v>80</v>
      </c>
      <c r="JY14" s="488">
        <f t="shared" si="45"/>
        <v>3828</v>
      </c>
      <c r="JZ14" s="238"/>
      <c r="KA14" s="238">
        <v>80</v>
      </c>
      <c r="KB14" s="488">
        <f t="shared" si="46"/>
        <v>3748</v>
      </c>
      <c r="KC14" s="238"/>
      <c r="KD14" s="238">
        <v>80</v>
      </c>
      <c r="KE14" s="488">
        <f t="shared" si="47"/>
        <v>3668</v>
      </c>
      <c r="KF14" s="238"/>
      <c r="KG14" s="238">
        <v>80</v>
      </c>
      <c r="KH14" s="488">
        <f t="shared" si="48"/>
        <v>3588</v>
      </c>
      <c r="KI14" s="238"/>
      <c r="KJ14" s="238">
        <v>80</v>
      </c>
      <c r="KK14" s="488">
        <f t="shared" si="49"/>
        <v>3508</v>
      </c>
      <c r="KL14" s="238"/>
      <c r="KM14" s="238">
        <v>80</v>
      </c>
      <c r="KN14" s="488">
        <f t="shared" si="50"/>
        <v>3428</v>
      </c>
      <c r="KO14" s="489"/>
      <c r="KP14" s="489">
        <v>80</v>
      </c>
      <c r="KQ14" s="490">
        <f t="shared" si="51"/>
        <v>3348</v>
      </c>
      <c r="KR14" s="489"/>
      <c r="KS14" s="489">
        <v>80</v>
      </c>
      <c r="KT14" s="490">
        <f t="shared" si="52"/>
        <v>3268</v>
      </c>
      <c r="KU14" s="489"/>
      <c r="KV14" s="489">
        <v>80</v>
      </c>
      <c r="KW14" s="490">
        <f t="shared" si="53"/>
        <v>3188</v>
      </c>
      <c r="KX14" s="489">
        <v>1812</v>
      </c>
      <c r="KY14" s="489"/>
      <c r="KZ14" s="490">
        <f t="shared" si="54"/>
        <v>5000</v>
      </c>
      <c r="LA14" s="241"/>
      <c r="LB14" s="241"/>
      <c r="LC14" s="491">
        <f t="shared" si="55"/>
        <v>5000</v>
      </c>
      <c r="LD14" s="489"/>
      <c r="LE14" s="489">
        <v>32</v>
      </c>
      <c r="LF14" s="490">
        <f t="shared" si="56"/>
        <v>4968</v>
      </c>
      <c r="LG14" s="489"/>
      <c r="LH14" s="489">
        <v>20</v>
      </c>
      <c r="LI14" s="490">
        <f t="shared" si="57"/>
        <v>4948</v>
      </c>
      <c r="LJ14" s="489"/>
      <c r="LK14" s="489">
        <v>10</v>
      </c>
      <c r="LL14" s="490">
        <f t="shared" si="58"/>
        <v>4938</v>
      </c>
      <c r="LM14" s="489"/>
      <c r="LN14" s="489">
        <v>32</v>
      </c>
      <c r="LO14" s="490">
        <f t="shared" si="59"/>
        <v>4906</v>
      </c>
      <c r="LP14" s="489"/>
      <c r="LQ14" s="489">
        <v>40</v>
      </c>
      <c r="LR14" s="490">
        <f t="shared" si="60"/>
        <v>4866</v>
      </c>
      <c r="LS14" s="489"/>
      <c r="LT14" s="489">
        <v>120</v>
      </c>
      <c r="LU14" s="490">
        <f t="shared" si="106"/>
        <v>4746</v>
      </c>
      <c r="LV14" s="489"/>
      <c r="LW14" s="489">
        <v>56</v>
      </c>
      <c r="LX14" s="490">
        <f t="shared" si="107"/>
        <v>4690</v>
      </c>
      <c r="LY14" s="489"/>
      <c r="LZ14" s="489">
        <v>56</v>
      </c>
      <c r="MA14" s="490">
        <f t="shared" si="108"/>
        <v>4634</v>
      </c>
      <c r="MB14" s="489"/>
      <c r="MC14" s="489">
        <v>64</v>
      </c>
      <c r="MD14" s="490">
        <f t="shared" si="109"/>
        <v>4570</v>
      </c>
      <c r="ME14" s="489"/>
      <c r="MF14" s="489">
        <v>34</v>
      </c>
      <c r="MG14" s="490">
        <f t="shared" si="110"/>
        <v>4536</v>
      </c>
      <c r="MH14" s="489"/>
      <c r="MI14" s="489">
        <v>80</v>
      </c>
      <c r="MJ14" s="490">
        <f t="shared" si="111"/>
        <v>4456</v>
      </c>
      <c r="MK14" s="489"/>
      <c r="ML14" s="489">
        <v>80</v>
      </c>
      <c r="MM14" s="490">
        <f t="shared" si="112"/>
        <v>4376</v>
      </c>
      <c r="MN14" s="489"/>
      <c r="MO14" s="489">
        <v>80</v>
      </c>
      <c r="MP14" s="490">
        <f t="shared" si="113"/>
        <v>4296</v>
      </c>
      <c r="MQ14" s="489"/>
      <c r="MR14" s="489">
        <v>90</v>
      </c>
      <c r="MS14" s="490">
        <f t="shared" si="114"/>
        <v>4206</v>
      </c>
      <c r="MT14" s="489"/>
      <c r="MU14" s="489">
        <v>80</v>
      </c>
      <c r="MV14" s="490">
        <f t="shared" si="115"/>
        <v>4126</v>
      </c>
      <c r="MW14" s="489"/>
      <c r="MX14" s="489">
        <v>80</v>
      </c>
      <c r="MY14" s="490">
        <f t="shared" si="116"/>
        <v>4046</v>
      </c>
      <c r="MZ14" s="489"/>
      <c r="NA14" s="489">
        <v>40</v>
      </c>
      <c r="NB14" s="490">
        <f t="shared" si="117"/>
        <v>4006</v>
      </c>
      <c r="NC14" s="489">
        <v>994</v>
      </c>
      <c r="ND14" s="489">
        <v>96</v>
      </c>
      <c r="NE14" s="490">
        <f t="shared" si="118"/>
        <v>4904</v>
      </c>
      <c r="NF14" s="489"/>
      <c r="NG14" s="489">
        <v>120</v>
      </c>
      <c r="NH14" s="490">
        <f t="shared" si="119"/>
        <v>4784</v>
      </c>
      <c r="NI14" s="489"/>
      <c r="NJ14" s="489">
        <v>130</v>
      </c>
      <c r="NK14" s="490">
        <f t="shared" si="120"/>
        <v>4654</v>
      </c>
      <c r="NL14" s="489"/>
      <c r="NM14" s="489"/>
      <c r="NN14" s="489">
        <v>120</v>
      </c>
      <c r="NO14" s="490">
        <f t="shared" si="61"/>
        <v>4534</v>
      </c>
      <c r="NP14" s="489"/>
      <c r="NQ14" s="489">
        <v>120</v>
      </c>
      <c r="NR14" s="490">
        <f t="shared" si="62"/>
        <v>4414</v>
      </c>
      <c r="NS14" s="489"/>
      <c r="NT14" s="489">
        <v>120</v>
      </c>
      <c r="NU14" s="490">
        <f t="shared" si="63"/>
        <v>4294</v>
      </c>
      <c r="NV14" s="489"/>
      <c r="NW14" s="489">
        <v>56</v>
      </c>
      <c r="NX14" s="490">
        <f t="shared" si="64"/>
        <v>4238</v>
      </c>
      <c r="NY14" s="492">
        <f t="shared" si="121"/>
        <v>1878</v>
      </c>
      <c r="NZ14" s="493">
        <f t="shared" si="122"/>
        <v>81.652173913043484</v>
      </c>
      <c r="OA14" s="468"/>
      <c r="OB14" s="492">
        <f t="shared" si="123"/>
        <v>1860</v>
      </c>
      <c r="OC14" s="493">
        <f t="shared" si="124"/>
        <v>71.538461538461533</v>
      </c>
      <c r="OD14" s="81"/>
      <c r="OE14" s="492">
        <f t="shared" si="125"/>
        <v>1412</v>
      </c>
      <c r="OF14" s="493">
        <f t="shared" si="126"/>
        <v>67.238095238095241</v>
      </c>
      <c r="OG14" s="81"/>
      <c r="OH14" s="492">
        <f t="shared" si="127"/>
        <v>5150</v>
      </c>
      <c r="OI14" s="493">
        <f t="shared" si="128"/>
        <v>73.571428571428569</v>
      </c>
    </row>
    <row r="15" spans="1:399" ht="40.5" hidden="1" customHeight="1" x14ac:dyDescent="0.45">
      <c r="A15" s="470">
        <v>11</v>
      </c>
      <c r="B15" s="497" t="s">
        <v>565</v>
      </c>
      <c r="C15" s="498" t="s">
        <v>115</v>
      </c>
      <c r="D15" s="473">
        <v>7344</v>
      </c>
      <c r="E15" s="474"/>
      <c r="F15" s="472"/>
      <c r="G15" s="472">
        <v>1344</v>
      </c>
      <c r="H15" s="473">
        <f t="shared" si="0"/>
        <v>6000</v>
      </c>
      <c r="I15" s="472"/>
      <c r="J15" s="472">
        <v>240</v>
      </c>
      <c r="K15" s="473">
        <f t="shared" si="1"/>
        <v>5760</v>
      </c>
      <c r="L15" s="472"/>
      <c r="M15" s="472">
        <v>240</v>
      </c>
      <c r="N15" s="473">
        <f t="shared" si="2"/>
        <v>5520</v>
      </c>
      <c r="O15" s="474"/>
      <c r="P15" s="472"/>
      <c r="Q15" s="472">
        <v>160</v>
      </c>
      <c r="R15" s="473">
        <f t="shared" si="3"/>
        <v>5360</v>
      </c>
      <c r="S15" s="474"/>
      <c r="T15" s="474">
        <v>192</v>
      </c>
      <c r="U15" s="475">
        <f t="shared" si="4"/>
        <v>5168</v>
      </c>
      <c r="V15" s="474"/>
      <c r="W15" s="474">
        <v>128</v>
      </c>
      <c r="X15" s="475">
        <f t="shared" si="65"/>
        <v>5040</v>
      </c>
      <c r="Y15" s="474"/>
      <c r="Z15" s="474">
        <v>224</v>
      </c>
      <c r="AA15" s="476">
        <f t="shared" si="66"/>
        <v>4816</v>
      </c>
      <c r="AB15" s="474"/>
      <c r="AC15" s="477">
        <v>240</v>
      </c>
      <c r="AD15" s="478">
        <f t="shared" si="67"/>
        <v>4576</v>
      </c>
      <c r="AE15" s="474"/>
      <c r="AF15" s="474">
        <v>160</v>
      </c>
      <c r="AG15" s="475">
        <f t="shared" si="68"/>
        <v>4416</v>
      </c>
      <c r="AH15" s="474"/>
      <c r="AI15" s="474">
        <v>176</v>
      </c>
      <c r="AJ15" s="479">
        <f t="shared" si="5"/>
        <v>4240</v>
      </c>
      <c r="AK15" s="474"/>
      <c r="AL15" s="474">
        <v>144</v>
      </c>
      <c r="AM15" s="479">
        <f t="shared" si="69"/>
        <v>4096</v>
      </c>
      <c r="AN15" s="474"/>
      <c r="AO15" s="474">
        <v>176</v>
      </c>
      <c r="AP15" s="480">
        <f t="shared" si="70"/>
        <v>3920</v>
      </c>
      <c r="AQ15" s="474"/>
      <c r="AR15" s="474">
        <v>208</v>
      </c>
      <c r="AS15" s="480">
        <f t="shared" si="71"/>
        <v>3712</v>
      </c>
      <c r="AT15" s="474"/>
      <c r="AU15" s="474">
        <v>160</v>
      </c>
      <c r="AV15" s="480">
        <f t="shared" si="129"/>
        <v>3552</v>
      </c>
      <c r="AW15" s="477"/>
      <c r="AX15" s="474">
        <v>160</v>
      </c>
      <c r="AY15" s="479">
        <f t="shared" si="72"/>
        <v>3392</v>
      </c>
      <c r="AZ15" s="474"/>
      <c r="BA15" s="474">
        <v>192</v>
      </c>
      <c r="BB15" s="483">
        <f t="shared" si="73"/>
        <v>3200</v>
      </c>
      <c r="BC15" s="477"/>
      <c r="BD15" s="474">
        <v>192</v>
      </c>
      <c r="BE15" s="479">
        <f t="shared" si="74"/>
        <v>3008</v>
      </c>
      <c r="BF15" s="474"/>
      <c r="BG15" s="474">
        <v>160</v>
      </c>
      <c r="BH15" s="479">
        <f t="shared" si="75"/>
        <v>2848</v>
      </c>
      <c r="BI15" s="474"/>
      <c r="BJ15" s="474">
        <v>176</v>
      </c>
      <c r="BK15" s="479">
        <f t="shared" si="6"/>
        <v>2672</v>
      </c>
      <c r="BL15" s="474"/>
      <c r="BM15" s="474">
        <v>160</v>
      </c>
      <c r="BN15" s="479">
        <f t="shared" si="76"/>
        <v>2512</v>
      </c>
      <c r="BO15" s="474"/>
      <c r="BP15" s="474">
        <v>160</v>
      </c>
      <c r="BQ15" s="479">
        <f t="shared" si="7"/>
        <v>2352</v>
      </c>
      <c r="BR15" s="474"/>
      <c r="BS15" s="474">
        <v>128</v>
      </c>
      <c r="BT15" s="484">
        <f t="shared" si="77"/>
        <v>2224</v>
      </c>
      <c r="BU15" s="474"/>
      <c r="BV15" s="474">
        <v>112</v>
      </c>
      <c r="BW15" s="479">
        <f t="shared" si="78"/>
        <v>2112</v>
      </c>
      <c r="BX15" s="474"/>
      <c r="BY15" s="474">
        <v>160</v>
      </c>
      <c r="BZ15" s="479">
        <f t="shared" si="8"/>
        <v>1952</v>
      </c>
      <c r="CA15" s="474"/>
      <c r="CB15" s="474">
        <v>64</v>
      </c>
      <c r="CC15" s="479">
        <f t="shared" si="79"/>
        <v>1888</v>
      </c>
      <c r="CD15" s="474"/>
      <c r="CE15" s="474">
        <v>86</v>
      </c>
      <c r="CF15" s="479">
        <f t="shared" si="9"/>
        <v>1802</v>
      </c>
      <c r="CG15" s="474"/>
      <c r="CH15" s="474">
        <v>86</v>
      </c>
      <c r="CI15" s="480">
        <f t="shared" si="80"/>
        <v>1716</v>
      </c>
      <c r="CJ15" s="474">
        <v>4284</v>
      </c>
      <c r="CK15" s="474"/>
      <c r="CL15" s="479">
        <f t="shared" si="81"/>
        <v>6000</v>
      </c>
      <c r="CM15" s="474"/>
      <c r="CN15" s="474"/>
      <c r="CO15" s="479">
        <f t="shared" si="10"/>
        <v>6000</v>
      </c>
      <c r="CP15" s="474"/>
      <c r="CQ15" s="474">
        <v>96</v>
      </c>
      <c r="CR15" s="479">
        <f t="shared" si="82"/>
        <v>5904</v>
      </c>
      <c r="CS15" s="474"/>
      <c r="CT15" s="474">
        <v>192</v>
      </c>
      <c r="CU15" s="479">
        <f t="shared" si="83"/>
        <v>5712</v>
      </c>
      <c r="CV15" s="474"/>
      <c r="CW15" s="474">
        <v>198</v>
      </c>
      <c r="CX15" s="479">
        <f t="shared" si="11"/>
        <v>5514</v>
      </c>
      <c r="CY15" s="474"/>
      <c r="CZ15" s="474">
        <v>108</v>
      </c>
      <c r="DA15" s="479">
        <f t="shared" si="130"/>
        <v>5406</v>
      </c>
      <c r="DB15" s="474"/>
      <c r="DC15" s="474">
        <v>192</v>
      </c>
      <c r="DD15" s="479">
        <f t="shared" si="131"/>
        <v>5214</v>
      </c>
      <c r="DE15" s="474"/>
      <c r="DF15" s="474">
        <v>192</v>
      </c>
      <c r="DG15" s="479">
        <f t="shared" si="132"/>
        <v>5022</v>
      </c>
      <c r="DH15" s="474"/>
      <c r="DI15" s="474">
        <v>192</v>
      </c>
      <c r="DJ15" s="479">
        <f t="shared" si="133"/>
        <v>4830</v>
      </c>
      <c r="DK15" s="474"/>
      <c r="DL15" s="474">
        <v>192</v>
      </c>
      <c r="DM15" s="479">
        <f t="shared" si="134"/>
        <v>4638</v>
      </c>
      <c r="DN15" s="474"/>
      <c r="DO15" s="474">
        <v>240</v>
      </c>
      <c r="DP15" s="479">
        <f t="shared" si="84"/>
        <v>4398</v>
      </c>
      <c r="DQ15" s="474"/>
      <c r="DR15" s="474">
        <v>160</v>
      </c>
      <c r="DS15" s="479">
        <f t="shared" si="12"/>
        <v>4238</v>
      </c>
      <c r="DT15" s="474"/>
      <c r="DU15" s="474">
        <v>64</v>
      </c>
      <c r="DV15" s="479">
        <f t="shared" si="85"/>
        <v>4174</v>
      </c>
      <c r="DW15" s="474"/>
      <c r="DX15" s="474">
        <v>160</v>
      </c>
      <c r="DY15" s="479">
        <f t="shared" si="86"/>
        <v>4014</v>
      </c>
      <c r="DZ15" s="474"/>
      <c r="EA15" s="474">
        <v>150</v>
      </c>
      <c r="EB15" s="485">
        <f t="shared" si="13"/>
        <v>3864</v>
      </c>
      <c r="EC15" s="474"/>
      <c r="ED15" s="474">
        <v>192</v>
      </c>
      <c r="EE15" s="479">
        <f t="shared" si="87"/>
        <v>3672</v>
      </c>
      <c r="EF15" s="474"/>
      <c r="EG15" s="474">
        <v>64</v>
      </c>
      <c r="EH15" s="479">
        <f t="shared" si="14"/>
        <v>3608</v>
      </c>
      <c r="EI15" s="474"/>
      <c r="EJ15" s="474">
        <v>160</v>
      </c>
      <c r="EK15" s="479">
        <f t="shared" si="88"/>
        <v>3448</v>
      </c>
      <c r="EL15" s="474"/>
      <c r="EM15" s="474">
        <v>49</v>
      </c>
      <c r="EN15" s="479">
        <f t="shared" si="15"/>
        <v>3399</v>
      </c>
      <c r="EO15" s="474"/>
      <c r="EP15" s="474">
        <v>160</v>
      </c>
      <c r="EQ15" s="479">
        <f t="shared" si="16"/>
        <v>3239</v>
      </c>
      <c r="ER15" s="474"/>
      <c r="ES15" s="474">
        <v>160</v>
      </c>
      <c r="ET15" s="479">
        <f t="shared" si="89"/>
        <v>3079</v>
      </c>
      <c r="EU15" s="474"/>
      <c r="EV15" s="474">
        <v>192</v>
      </c>
      <c r="EW15" s="479">
        <f t="shared" si="17"/>
        <v>2887</v>
      </c>
      <c r="EX15" s="474"/>
      <c r="EY15" s="474">
        <v>160</v>
      </c>
      <c r="EZ15" s="479">
        <f t="shared" si="18"/>
        <v>2727</v>
      </c>
      <c r="FA15" s="474"/>
      <c r="FB15" s="474">
        <v>160</v>
      </c>
      <c r="FC15" s="479">
        <f t="shared" si="90"/>
        <v>2567</v>
      </c>
      <c r="FD15" s="474">
        <v>3433</v>
      </c>
      <c r="FE15" s="474">
        <v>192</v>
      </c>
      <c r="FF15" s="479">
        <f t="shared" si="91"/>
        <v>5808</v>
      </c>
      <c r="FG15" s="474"/>
      <c r="FH15" s="474">
        <v>192</v>
      </c>
      <c r="FI15" s="479">
        <f t="shared" si="92"/>
        <v>5616</v>
      </c>
      <c r="FJ15" s="474"/>
      <c r="FK15" s="474">
        <v>192</v>
      </c>
      <c r="FL15" s="479">
        <f t="shared" si="93"/>
        <v>5424</v>
      </c>
      <c r="FM15" s="474"/>
      <c r="FN15" s="474">
        <v>80</v>
      </c>
      <c r="FO15" s="479">
        <f t="shared" si="19"/>
        <v>5344</v>
      </c>
      <c r="FP15" s="474"/>
      <c r="FQ15" s="474">
        <v>80</v>
      </c>
      <c r="FR15" s="479">
        <f t="shared" si="94"/>
        <v>5264</v>
      </c>
      <c r="FS15" s="474"/>
      <c r="FT15" s="474">
        <v>80</v>
      </c>
      <c r="FU15" s="479">
        <f t="shared" si="95"/>
        <v>5184</v>
      </c>
      <c r="FV15" s="474"/>
      <c r="FW15" s="474">
        <v>80</v>
      </c>
      <c r="FX15" s="479">
        <f t="shared" si="20"/>
        <v>5104</v>
      </c>
      <c r="FY15" s="474"/>
      <c r="FZ15" s="474">
        <v>160</v>
      </c>
      <c r="GA15" s="479">
        <f t="shared" si="21"/>
        <v>4944</v>
      </c>
      <c r="GB15" s="474"/>
      <c r="GC15" s="474">
        <v>160</v>
      </c>
      <c r="GD15" s="479">
        <f t="shared" si="96"/>
        <v>4784</v>
      </c>
      <c r="GE15" s="474"/>
      <c r="GF15" s="474">
        <v>80</v>
      </c>
      <c r="GG15" s="479">
        <f t="shared" si="97"/>
        <v>4704</v>
      </c>
      <c r="GH15" s="474"/>
      <c r="GI15" s="474">
        <v>132</v>
      </c>
      <c r="GJ15" s="479">
        <f t="shared" si="98"/>
        <v>4572</v>
      </c>
      <c r="GK15" s="474"/>
      <c r="GL15" s="474">
        <v>160</v>
      </c>
      <c r="GM15" s="479">
        <f t="shared" si="99"/>
        <v>4412</v>
      </c>
      <c r="GN15" s="474"/>
      <c r="GO15" s="474">
        <v>160</v>
      </c>
      <c r="GP15" s="479">
        <f t="shared" si="22"/>
        <v>4252</v>
      </c>
      <c r="GQ15" s="474"/>
      <c r="GR15" s="474">
        <v>160</v>
      </c>
      <c r="GS15" s="479">
        <f t="shared" si="23"/>
        <v>4092</v>
      </c>
      <c r="GT15" s="474"/>
      <c r="GU15" s="474">
        <v>192</v>
      </c>
      <c r="GV15" s="479">
        <f t="shared" si="24"/>
        <v>3900</v>
      </c>
      <c r="GW15" s="474"/>
      <c r="GX15" s="474">
        <v>144</v>
      </c>
      <c r="GY15" s="479">
        <f t="shared" si="100"/>
        <v>3756</v>
      </c>
      <c r="GZ15" s="474"/>
      <c r="HA15" s="474">
        <v>64</v>
      </c>
      <c r="HB15" s="479">
        <f t="shared" si="25"/>
        <v>3692</v>
      </c>
      <c r="HC15" s="474"/>
      <c r="HD15" s="474">
        <v>152</v>
      </c>
      <c r="HE15" s="479">
        <f t="shared" si="101"/>
        <v>3540</v>
      </c>
      <c r="HF15" s="474"/>
      <c r="HG15" s="474">
        <v>128</v>
      </c>
      <c r="HH15" s="479">
        <f t="shared" si="26"/>
        <v>3412</v>
      </c>
      <c r="HI15" s="474"/>
      <c r="HJ15" s="474">
        <v>160</v>
      </c>
      <c r="HK15" s="479">
        <f t="shared" si="27"/>
        <v>3252</v>
      </c>
      <c r="HL15" s="474"/>
      <c r="HM15" s="474">
        <v>160</v>
      </c>
      <c r="HN15" s="479">
        <f t="shared" si="28"/>
        <v>3092</v>
      </c>
      <c r="HO15" s="474"/>
      <c r="HP15" s="474">
        <v>128</v>
      </c>
      <c r="HQ15" s="479">
        <f t="shared" si="29"/>
        <v>2964</v>
      </c>
      <c r="HR15" s="474"/>
      <c r="HS15" s="474">
        <v>160</v>
      </c>
      <c r="HT15" s="479">
        <f t="shared" si="30"/>
        <v>2804</v>
      </c>
      <c r="HU15" s="474"/>
      <c r="HV15" s="474">
        <v>224</v>
      </c>
      <c r="HW15" s="479">
        <f t="shared" si="31"/>
        <v>2580</v>
      </c>
      <c r="HX15" s="474"/>
      <c r="HY15" s="474">
        <v>160</v>
      </c>
      <c r="HZ15" s="486">
        <f t="shared" si="32"/>
        <v>2420</v>
      </c>
      <c r="IA15" s="474">
        <v>3580</v>
      </c>
      <c r="IB15" s="474">
        <v>160</v>
      </c>
      <c r="IC15" s="486">
        <f t="shared" si="33"/>
        <v>5840</v>
      </c>
      <c r="ID15" s="474"/>
      <c r="IE15" s="474">
        <v>160</v>
      </c>
      <c r="IF15" s="486">
        <f t="shared" si="102"/>
        <v>5680</v>
      </c>
      <c r="IG15" s="474"/>
      <c r="IH15" s="474">
        <v>160</v>
      </c>
      <c r="II15" s="486">
        <f t="shared" si="34"/>
        <v>5520</v>
      </c>
      <c r="IJ15" s="474"/>
      <c r="IK15" s="474">
        <v>160</v>
      </c>
      <c r="IL15" s="486">
        <f t="shared" si="35"/>
        <v>5360</v>
      </c>
      <c r="IM15" s="474"/>
      <c r="IN15" s="474">
        <v>160</v>
      </c>
      <c r="IO15" s="486">
        <f t="shared" si="36"/>
        <v>5200</v>
      </c>
      <c r="IP15" s="474"/>
      <c r="IQ15" s="474">
        <v>105</v>
      </c>
      <c r="IR15" s="486">
        <f t="shared" si="37"/>
        <v>5095</v>
      </c>
      <c r="IS15" s="474"/>
      <c r="IT15" s="474">
        <v>160</v>
      </c>
      <c r="IU15" s="486">
        <f t="shared" si="38"/>
        <v>4935</v>
      </c>
      <c r="IV15" s="474"/>
      <c r="IW15" s="474">
        <v>160</v>
      </c>
      <c r="IX15" s="486">
        <f t="shared" si="103"/>
        <v>4775</v>
      </c>
      <c r="IY15" s="477"/>
      <c r="IZ15" s="477">
        <v>135</v>
      </c>
      <c r="JA15" s="486">
        <f t="shared" si="104"/>
        <v>4640</v>
      </c>
      <c r="JB15" s="477"/>
      <c r="JC15" s="477">
        <v>70</v>
      </c>
      <c r="JD15" s="486">
        <f t="shared" si="39"/>
        <v>4570</v>
      </c>
      <c r="JE15" s="477"/>
      <c r="JF15" s="477">
        <v>120</v>
      </c>
      <c r="JG15" s="486">
        <f t="shared" si="40"/>
        <v>4450</v>
      </c>
      <c r="JH15" s="138"/>
      <c r="JI15" s="138">
        <v>75</v>
      </c>
      <c r="JJ15" s="487">
        <f t="shared" si="41"/>
        <v>4375</v>
      </c>
      <c r="JK15" s="138"/>
      <c r="JL15" s="138">
        <v>105</v>
      </c>
      <c r="JM15" s="487">
        <f t="shared" si="42"/>
        <v>4270</v>
      </c>
      <c r="JN15" s="238"/>
      <c r="JO15" s="238">
        <v>160</v>
      </c>
      <c r="JP15" s="488">
        <f t="shared" si="105"/>
        <v>4110</v>
      </c>
      <c r="JQ15" s="238"/>
      <c r="JR15" s="238">
        <v>80</v>
      </c>
      <c r="JS15" s="488">
        <f t="shared" si="43"/>
        <v>4030</v>
      </c>
      <c r="JT15" s="238"/>
      <c r="JU15" s="238">
        <v>160</v>
      </c>
      <c r="JV15" s="488">
        <f t="shared" si="44"/>
        <v>3870</v>
      </c>
      <c r="JW15" s="238"/>
      <c r="JX15" s="238">
        <v>160</v>
      </c>
      <c r="JY15" s="488">
        <f t="shared" si="45"/>
        <v>3710</v>
      </c>
      <c r="JZ15" s="238"/>
      <c r="KA15" s="238">
        <v>160</v>
      </c>
      <c r="KB15" s="488">
        <f t="shared" si="46"/>
        <v>3550</v>
      </c>
      <c r="KC15" s="238"/>
      <c r="KD15" s="238">
        <v>160</v>
      </c>
      <c r="KE15" s="488">
        <f t="shared" si="47"/>
        <v>3390</v>
      </c>
      <c r="KF15" s="238"/>
      <c r="KG15" s="238">
        <v>160</v>
      </c>
      <c r="KH15" s="488">
        <f t="shared" si="48"/>
        <v>3230</v>
      </c>
      <c r="KI15" s="238"/>
      <c r="KJ15" s="238">
        <v>160</v>
      </c>
      <c r="KK15" s="488">
        <f t="shared" si="49"/>
        <v>3070</v>
      </c>
      <c r="KL15" s="238"/>
      <c r="KM15" s="238">
        <v>160</v>
      </c>
      <c r="KN15" s="488">
        <f t="shared" si="50"/>
        <v>2910</v>
      </c>
      <c r="KO15" s="489"/>
      <c r="KP15" s="489">
        <v>160</v>
      </c>
      <c r="KQ15" s="490">
        <f t="shared" si="51"/>
        <v>2750</v>
      </c>
      <c r="KR15" s="489"/>
      <c r="KS15" s="489">
        <v>160</v>
      </c>
      <c r="KT15" s="490">
        <f t="shared" si="52"/>
        <v>2590</v>
      </c>
      <c r="KU15" s="489"/>
      <c r="KV15" s="489">
        <v>160</v>
      </c>
      <c r="KW15" s="490">
        <f t="shared" si="53"/>
        <v>2430</v>
      </c>
      <c r="KX15" s="489">
        <v>3570</v>
      </c>
      <c r="KY15" s="489"/>
      <c r="KZ15" s="490">
        <f t="shared" si="54"/>
        <v>6000</v>
      </c>
      <c r="LA15" s="241"/>
      <c r="LB15" s="241"/>
      <c r="LC15" s="491">
        <f t="shared" si="55"/>
        <v>6000</v>
      </c>
      <c r="LD15" s="489"/>
      <c r="LE15" s="489">
        <v>72</v>
      </c>
      <c r="LF15" s="490">
        <f t="shared" si="56"/>
        <v>5928</v>
      </c>
      <c r="LG15" s="489"/>
      <c r="LH15" s="489">
        <v>30</v>
      </c>
      <c r="LI15" s="490">
        <f t="shared" si="57"/>
        <v>5898</v>
      </c>
      <c r="LJ15" s="489"/>
      <c r="LK15" s="489">
        <v>15</v>
      </c>
      <c r="LL15" s="490">
        <f t="shared" si="58"/>
        <v>5883</v>
      </c>
      <c r="LM15" s="489"/>
      <c r="LN15" s="489">
        <v>60</v>
      </c>
      <c r="LO15" s="490">
        <f t="shared" si="59"/>
        <v>5823</v>
      </c>
      <c r="LP15" s="489"/>
      <c r="LQ15" s="489">
        <v>75</v>
      </c>
      <c r="LR15" s="490">
        <f t="shared" si="60"/>
        <v>5748</v>
      </c>
      <c r="LS15" s="489"/>
      <c r="LT15" s="489">
        <v>225</v>
      </c>
      <c r="LU15" s="490">
        <f t="shared" si="106"/>
        <v>5523</v>
      </c>
      <c r="LV15" s="489"/>
      <c r="LW15" s="489">
        <v>105</v>
      </c>
      <c r="LX15" s="490">
        <f t="shared" si="107"/>
        <v>5418</v>
      </c>
      <c r="LY15" s="489"/>
      <c r="LZ15" s="489">
        <v>105</v>
      </c>
      <c r="MA15" s="490">
        <f t="shared" si="108"/>
        <v>5313</v>
      </c>
      <c r="MB15" s="489"/>
      <c r="MC15" s="489">
        <v>120</v>
      </c>
      <c r="MD15" s="490">
        <f t="shared" si="109"/>
        <v>5193</v>
      </c>
      <c r="ME15" s="489"/>
      <c r="MF15" s="489">
        <v>60</v>
      </c>
      <c r="MG15" s="490">
        <f t="shared" si="110"/>
        <v>5133</v>
      </c>
      <c r="MH15" s="489"/>
      <c r="MI15" s="489">
        <v>150</v>
      </c>
      <c r="MJ15" s="490">
        <f t="shared" si="111"/>
        <v>4983</v>
      </c>
      <c r="MK15" s="489"/>
      <c r="ML15" s="489">
        <v>150</v>
      </c>
      <c r="MM15" s="490">
        <f t="shared" si="112"/>
        <v>4833</v>
      </c>
      <c r="MN15" s="489"/>
      <c r="MO15" s="489">
        <v>150</v>
      </c>
      <c r="MP15" s="490">
        <f t="shared" si="113"/>
        <v>4683</v>
      </c>
      <c r="MQ15" s="489"/>
      <c r="MR15" s="489">
        <v>165</v>
      </c>
      <c r="MS15" s="490">
        <f t="shared" si="114"/>
        <v>4518</v>
      </c>
      <c r="MT15" s="489"/>
      <c r="MU15" s="489">
        <v>150</v>
      </c>
      <c r="MV15" s="490">
        <f t="shared" si="115"/>
        <v>4368</v>
      </c>
      <c r="MW15" s="489"/>
      <c r="MX15" s="489">
        <v>150</v>
      </c>
      <c r="MY15" s="490">
        <f t="shared" si="116"/>
        <v>4218</v>
      </c>
      <c r="MZ15" s="489"/>
      <c r="NA15" s="489">
        <v>75</v>
      </c>
      <c r="NB15" s="490">
        <f t="shared" si="117"/>
        <v>4143</v>
      </c>
      <c r="NC15" s="489">
        <v>1857</v>
      </c>
      <c r="ND15" s="489">
        <v>180</v>
      </c>
      <c r="NE15" s="490">
        <f t="shared" si="118"/>
        <v>5820</v>
      </c>
      <c r="NF15" s="489"/>
      <c r="NG15" s="489">
        <v>250</v>
      </c>
      <c r="NH15" s="490">
        <f t="shared" si="119"/>
        <v>5570</v>
      </c>
      <c r="NI15" s="489"/>
      <c r="NJ15" s="489">
        <v>265</v>
      </c>
      <c r="NK15" s="490">
        <f t="shared" si="120"/>
        <v>5305</v>
      </c>
      <c r="NL15" s="489"/>
      <c r="NM15" s="489"/>
      <c r="NN15" s="489">
        <v>250</v>
      </c>
      <c r="NO15" s="490">
        <f t="shared" si="61"/>
        <v>5055</v>
      </c>
      <c r="NP15" s="489"/>
      <c r="NQ15" s="489">
        <v>250</v>
      </c>
      <c r="NR15" s="490">
        <f t="shared" si="62"/>
        <v>4805</v>
      </c>
      <c r="NS15" s="489"/>
      <c r="NT15" s="489">
        <v>250</v>
      </c>
      <c r="NU15" s="490">
        <f t="shared" si="63"/>
        <v>4555</v>
      </c>
      <c r="NV15" s="489"/>
      <c r="NW15" s="489">
        <v>105</v>
      </c>
      <c r="NX15" s="490">
        <f t="shared" si="64"/>
        <v>4450</v>
      </c>
      <c r="NY15" s="492">
        <f t="shared" si="121"/>
        <v>3603</v>
      </c>
      <c r="NZ15" s="493">
        <f t="shared" si="122"/>
        <v>156.65217391304347</v>
      </c>
      <c r="OA15" s="468"/>
      <c r="OB15" s="492">
        <f t="shared" si="123"/>
        <v>3724</v>
      </c>
      <c r="OC15" s="493">
        <f t="shared" si="124"/>
        <v>143.23076923076923</v>
      </c>
      <c r="OD15" s="81"/>
      <c r="OE15" s="492">
        <f t="shared" si="125"/>
        <v>2770</v>
      </c>
      <c r="OF15" s="493">
        <f t="shared" si="126"/>
        <v>131.9047619047619</v>
      </c>
      <c r="OG15" s="81"/>
      <c r="OH15" s="492">
        <f t="shared" si="127"/>
        <v>10097</v>
      </c>
      <c r="OI15" s="493">
        <f t="shared" si="128"/>
        <v>144.24285714285713</v>
      </c>
    </row>
    <row r="16" spans="1:399" ht="33" hidden="1" customHeight="1" x14ac:dyDescent="0.45">
      <c r="A16" s="500"/>
      <c r="B16" s="501" t="s">
        <v>566</v>
      </c>
      <c r="C16" s="502"/>
      <c r="D16" s="503"/>
      <c r="E16" s="503"/>
      <c r="F16" s="503"/>
      <c r="G16" s="503"/>
      <c r="H16" s="503"/>
      <c r="I16" s="503"/>
      <c r="J16" s="503"/>
      <c r="K16" s="503"/>
      <c r="L16" s="503"/>
      <c r="M16" s="503"/>
      <c r="N16" s="503"/>
      <c r="O16" s="503"/>
      <c r="P16" s="503"/>
      <c r="Q16" s="503"/>
      <c r="R16" s="503"/>
      <c r="S16" s="503"/>
      <c r="T16" s="503"/>
      <c r="U16" s="503"/>
      <c r="V16" s="503"/>
      <c r="W16" s="503"/>
      <c r="X16" s="503"/>
      <c r="Y16" s="503"/>
      <c r="Z16" s="503"/>
      <c r="AA16" s="503"/>
      <c r="AB16" s="503"/>
      <c r="AC16" s="503"/>
      <c r="AD16" s="503"/>
      <c r="AE16" s="503"/>
      <c r="AF16" s="503"/>
      <c r="AG16" s="503"/>
      <c r="AH16" s="503"/>
      <c r="AI16" s="503"/>
      <c r="AJ16" s="503"/>
      <c r="AK16" s="503"/>
      <c r="AL16" s="503"/>
      <c r="AM16" s="503"/>
      <c r="AN16" s="503"/>
      <c r="AO16" s="503"/>
      <c r="AP16" s="503"/>
      <c r="AQ16" s="503"/>
      <c r="AR16" s="503"/>
      <c r="AS16" s="503"/>
      <c r="AT16" s="503"/>
      <c r="AU16" s="503"/>
      <c r="AV16" s="503"/>
      <c r="AW16" s="503"/>
      <c r="AX16" s="503"/>
      <c r="AY16" s="503"/>
      <c r="AZ16" s="503"/>
      <c r="BA16" s="503"/>
      <c r="BB16" s="503"/>
      <c r="BC16" s="503"/>
      <c r="BD16" s="503"/>
      <c r="BE16" s="503"/>
      <c r="BF16" s="503"/>
      <c r="BG16" s="503"/>
      <c r="BH16" s="503"/>
      <c r="BI16" s="503"/>
      <c r="BJ16" s="503"/>
      <c r="BK16" s="503"/>
      <c r="BL16" s="503"/>
      <c r="BM16" s="503"/>
      <c r="BN16" s="503"/>
      <c r="BO16" s="503"/>
      <c r="BP16" s="503"/>
      <c r="BQ16" s="503"/>
      <c r="BR16" s="503"/>
      <c r="BS16" s="503"/>
      <c r="BT16" s="503"/>
      <c r="BU16" s="503"/>
      <c r="BV16" s="503"/>
      <c r="BW16" s="503"/>
      <c r="BX16" s="503"/>
      <c r="BY16" s="503"/>
      <c r="BZ16" s="503"/>
      <c r="CA16" s="503"/>
      <c r="CB16" s="503"/>
      <c r="CC16" s="503"/>
      <c r="CD16" s="503"/>
      <c r="CE16" s="503"/>
      <c r="CF16" s="503"/>
      <c r="CG16" s="503"/>
      <c r="CH16" s="503"/>
      <c r="CI16" s="503"/>
      <c r="CJ16" s="503"/>
      <c r="CK16" s="503"/>
      <c r="CL16" s="503"/>
      <c r="CM16" s="503"/>
      <c r="CN16" s="503"/>
      <c r="CO16" s="503"/>
      <c r="CP16" s="503"/>
      <c r="CQ16" s="503"/>
      <c r="CR16" s="503"/>
      <c r="CS16" s="503"/>
      <c r="CT16" s="503"/>
      <c r="CU16" s="503"/>
      <c r="CV16" s="503"/>
      <c r="CW16" s="503"/>
      <c r="CX16" s="503"/>
      <c r="CY16" s="503"/>
      <c r="CZ16" s="503"/>
      <c r="DA16" s="503"/>
      <c r="DB16" s="503"/>
      <c r="DC16" s="503"/>
      <c r="DD16" s="503"/>
      <c r="DE16" s="503"/>
      <c r="DF16" s="503"/>
      <c r="DG16" s="503"/>
      <c r="DH16" s="503"/>
      <c r="DI16" s="503"/>
      <c r="DJ16" s="503"/>
      <c r="DK16" s="503"/>
      <c r="DL16" s="503"/>
      <c r="DM16" s="503"/>
      <c r="DN16" s="503"/>
      <c r="DO16" s="503"/>
      <c r="DP16" s="503"/>
      <c r="DQ16" s="503"/>
      <c r="DR16" s="503"/>
      <c r="DS16" s="503"/>
      <c r="DT16" s="503"/>
      <c r="DU16" s="503"/>
      <c r="DV16" s="503"/>
      <c r="DW16" s="503"/>
      <c r="DX16" s="503"/>
      <c r="DY16" s="503"/>
      <c r="DZ16" s="503"/>
      <c r="EA16" s="503"/>
      <c r="EB16" s="503"/>
      <c r="EC16" s="503"/>
      <c r="ED16" s="503"/>
      <c r="EE16" s="503"/>
      <c r="EF16" s="503"/>
      <c r="EG16" s="503"/>
      <c r="EH16" s="503"/>
      <c r="EI16" s="503"/>
      <c r="EJ16" s="503"/>
      <c r="EK16" s="503"/>
      <c r="EL16" s="503"/>
      <c r="EM16" s="503"/>
      <c r="EN16" s="503"/>
      <c r="EO16" s="503"/>
      <c r="EP16" s="503"/>
      <c r="EQ16" s="503"/>
      <c r="ER16" s="503"/>
      <c r="ES16" s="503"/>
      <c r="ET16" s="503"/>
      <c r="EU16" s="503"/>
      <c r="EV16" s="503"/>
      <c r="EW16" s="503"/>
      <c r="EX16" s="503"/>
      <c r="EY16" s="503"/>
      <c r="EZ16" s="503"/>
      <c r="FA16" s="503"/>
      <c r="FB16" s="503"/>
      <c r="FC16" s="503"/>
      <c r="FD16" s="503"/>
      <c r="FE16" s="503"/>
      <c r="FF16" s="503"/>
      <c r="FG16" s="503"/>
      <c r="FH16" s="503"/>
      <c r="FI16" s="503"/>
      <c r="FJ16" s="503"/>
      <c r="FK16" s="503"/>
      <c r="FL16" s="503"/>
      <c r="FM16" s="503"/>
      <c r="FN16" s="503"/>
      <c r="FO16" s="503"/>
      <c r="FP16" s="503"/>
      <c r="FQ16" s="503"/>
      <c r="FR16" s="503"/>
      <c r="FS16" s="503"/>
      <c r="FT16" s="503"/>
      <c r="FU16" s="503"/>
      <c r="FV16" s="503"/>
      <c r="FW16" s="503"/>
      <c r="FX16" s="503"/>
      <c r="FY16" s="503"/>
      <c r="FZ16" s="503"/>
      <c r="GA16" s="503"/>
      <c r="GB16" s="503"/>
      <c r="GC16" s="503"/>
      <c r="GD16" s="503"/>
      <c r="GE16" s="503"/>
      <c r="GF16" s="503"/>
      <c r="GG16" s="503"/>
      <c r="GH16" s="503"/>
      <c r="GI16" s="503"/>
      <c r="GJ16" s="503"/>
      <c r="GK16" s="503"/>
      <c r="GL16" s="503"/>
      <c r="GM16" s="503"/>
      <c r="GN16" s="503"/>
      <c r="GO16" s="503"/>
      <c r="GP16" s="503"/>
      <c r="GQ16" s="503"/>
      <c r="GR16" s="503"/>
      <c r="GS16" s="503"/>
      <c r="GT16" s="503"/>
      <c r="GU16" s="503"/>
      <c r="GV16" s="503"/>
      <c r="GW16" s="503"/>
      <c r="GX16" s="503"/>
      <c r="GY16" s="503"/>
      <c r="GZ16" s="503"/>
      <c r="HA16" s="503"/>
      <c r="HB16" s="503"/>
      <c r="HC16" s="503"/>
      <c r="HD16" s="503"/>
      <c r="HE16" s="503"/>
      <c r="HF16" s="503"/>
      <c r="HG16" s="503"/>
      <c r="HH16" s="503"/>
      <c r="HI16" s="503"/>
      <c r="HJ16" s="503"/>
      <c r="HK16" s="503"/>
      <c r="HL16" s="503"/>
      <c r="HM16" s="503"/>
      <c r="HN16" s="503"/>
      <c r="HO16" s="503"/>
      <c r="HP16" s="503"/>
      <c r="HQ16" s="503"/>
      <c r="HR16" s="503"/>
      <c r="HS16" s="503"/>
      <c r="HT16" s="503"/>
      <c r="HU16" s="503"/>
      <c r="HV16" s="503"/>
      <c r="HW16" s="503"/>
      <c r="HX16" s="503"/>
      <c r="HY16" s="503"/>
      <c r="HZ16" s="503"/>
      <c r="IA16" s="503"/>
      <c r="IB16" s="503"/>
      <c r="IC16" s="503"/>
      <c r="ID16" s="503"/>
      <c r="IE16" s="503"/>
      <c r="IF16" s="503"/>
      <c r="IG16" s="503"/>
      <c r="IH16" s="503"/>
      <c r="II16" s="503"/>
      <c r="IJ16" s="503"/>
      <c r="IK16" s="503"/>
      <c r="IL16" s="503"/>
      <c r="IM16" s="503"/>
      <c r="IN16" s="503"/>
      <c r="IO16" s="503"/>
      <c r="IP16" s="503"/>
      <c r="IQ16" s="503"/>
      <c r="IR16" s="503"/>
      <c r="IS16" s="503"/>
      <c r="IT16" s="503"/>
      <c r="IU16" s="503"/>
      <c r="IV16" s="503"/>
      <c r="IW16" s="503"/>
      <c r="IX16" s="504"/>
      <c r="IY16" s="505"/>
      <c r="IZ16" s="505"/>
      <c r="JA16" s="505"/>
      <c r="JB16" s="505"/>
      <c r="JC16" s="505"/>
      <c r="JD16" s="505"/>
      <c r="JE16" s="505"/>
      <c r="JF16" s="505"/>
      <c r="JG16" s="505"/>
      <c r="JH16" s="89"/>
      <c r="JI16" s="89"/>
      <c r="JJ16" s="920"/>
      <c r="JK16" s="921"/>
      <c r="JL16" s="506"/>
      <c r="JM16" s="507"/>
      <c r="JN16" s="508"/>
      <c r="JO16" s="506"/>
      <c r="JP16" s="507"/>
      <c r="JQ16" s="508"/>
      <c r="JR16" s="506"/>
      <c r="JS16" s="507"/>
      <c r="JT16" s="508"/>
      <c r="JU16" s="506"/>
      <c r="JV16" s="507"/>
      <c r="JW16" s="508"/>
      <c r="JX16" s="506"/>
      <c r="JY16" s="507"/>
      <c r="JZ16" s="508"/>
      <c r="KA16" s="506"/>
      <c r="KB16" s="507"/>
      <c r="KC16" s="508"/>
      <c r="KD16" s="506"/>
      <c r="KE16" s="507"/>
      <c r="KF16" s="508"/>
      <c r="KG16" s="506"/>
      <c r="KH16" s="507"/>
      <c r="KI16" s="508"/>
      <c r="KJ16" s="506"/>
      <c r="KK16" s="507"/>
      <c r="KL16" s="508"/>
      <c r="KM16" s="506"/>
      <c r="KN16" s="507"/>
      <c r="KO16" s="509"/>
      <c r="KP16" s="510"/>
      <c r="KQ16" s="511"/>
      <c r="KR16" s="509"/>
      <c r="KS16" s="510"/>
      <c r="KT16" s="511"/>
      <c r="KU16" s="509"/>
      <c r="KV16" s="510"/>
      <c r="KW16" s="511"/>
      <c r="KX16" s="509"/>
      <c r="KY16" s="510"/>
      <c r="KZ16" s="511"/>
      <c r="LA16" s="512"/>
      <c r="LB16" s="513"/>
      <c r="LC16" s="514"/>
      <c r="LD16" s="509"/>
      <c r="LE16" s="510"/>
      <c r="LF16" s="511"/>
      <c r="LG16" s="509"/>
      <c r="LH16" s="510"/>
      <c r="LI16" s="511"/>
      <c r="LJ16" s="509"/>
      <c r="LK16" s="510"/>
      <c r="LL16" s="511"/>
      <c r="LM16" s="509"/>
      <c r="LN16" s="510"/>
      <c r="LO16" s="511"/>
      <c r="LP16" s="509"/>
      <c r="LQ16" s="510"/>
      <c r="LR16" s="511"/>
      <c r="LS16" s="509"/>
      <c r="LT16" s="510"/>
      <c r="LU16" s="511"/>
      <c r="LV16" s="509"/>
      <c r="LW16" s="510"/>
      <c r="LX16" s="511"/>
      <c r="LY16" s="509"/>
      <c r="LZ16" s="510"/>
      <c r="MA16" s="511"/>
      <c r="MB16" s="509"/>
      <c r="MC16" s="510"/>
      <c r="MD16" s="511"/>
      <c r="ME16" s="509"/>
      <c r="MF16" s="510"/>
      <c r="MG16" s="511"/>
      <c r="MH16" s="509"/>
      <c r="MI16" s="510"/>
      <c r="MJ16" s="511"/>
      <c r="MK16" s="509"/>
      <c r="ML16" s="510"/>
      <c r="MM16" s="511"/>
      <c r="MN16" s="509"/>
      <c r="MO16" s="510"/>
      <c r="MP16" s="511"/>
      <c r="MQ16" s="509"/>
      <c r="MR16" s="510"/>
      <c r="MS16" s="511"/>
      <c r="MT16" s="509"/>
      <c r="MU16" s="510"/>
      <c r="MV16" s="511"/>
      <c r="MW16" s="509"/>
      <c r="MX16" s="510"/>
      <c r="MY16" s="511"/>
      <c r="MZ16" s="509"/>
      <c r="NA16" s="510"/>
      <c r="NB16" s="511"/>
      <c r="NC16" s="509"/>
      <c r="ND16" s="510"/>
      <c r="NE16" s="511"/>
      <c r="NF16" s="509"/>
      <c r="NG16" s="510"/>
      <c r="NH16" s="511"/>
      <c r="NI16" s="509"/>
      <c r="NJ16" s="510"/>
      <c r="NK16" s="511"/>
      <c r="NL16" s="509"/>
      <c r="NM16" s="510"/>
      <c r="NN16" s="510"/>
      <c r="NO16" s="511"/>
      <c r="NP16" s="509"/>
      <c r="NQ16" s="510"/>
      <c r="NR16" s="511"/>
      <c r="NS16" s="509"/>
      <c r="NT16" s="510"/>
      <c r="NU16" s="511"/>
      <c r="NV16" s="509"/>
      <c r="NW16" s="510"/>
      <c r="NX16" s="511"/>
      <c r="NY16" s="492">
        <f t="shared" si="121"/>
        <v>0</v>
      </c>
      <c r="NZ16" s="493">
        <f t="shared" si="122"/>
        <v>0</v>
      </c>
      <c r="OA16" s="468"/>
      <c r="OB16" s="492">
        <f t="shared" si="123"/>
        <v>0</v>
      </c>
      <c r="OC16" s="493">
        <f t="shared" si="124"/>
        <v>0</v>
      </c>
      <c r="OD16" s="81"/>
      <c r="OE16" s="492">
        <f t="shared" si="125"/>
        <v>0</v>
      </c>
      <c r="OF16" s="493">
        <f t="shared" si="126"/>
        <v>0</v>
      </c>
      <c r="OG16" s="81"/>
      <c r="OH16" s="492">
        <f t="shared" si="127"/>
        <v>0</v>
      </c>
      <c r="OI16" s="493">
        <f t="shared" si="128"/>
        <v>0</v>
      </c>
    </row>
    <row r="17" spans="1:399" s="524" customFormat="1" ht="33" hidden="1" customHeight="1" x14ac:dyDescent="0.45">
      <c r="A17" s="515">
        <v>1</v>
      </c>
      <c r="B17" s="494" t="s">
        <v>567</v>
      </c>
      <c r="C17" s="516" t="s">
        <v>115</v>
      </c>
      <c r="D17" s="517"/>
      <c r="E17" s="517"/>
      <c r="F17" s="517"/>
      <c r="G17" s="517"/>
      <c r="H17" s="517"/>
      <c r="I17" s="517"/>
      <c r="J17" s="517"/>
      <c r="K17" s="517"/>
      <c r="L17" s="517"/>
      <c r="M17" s="517"/>
      <c r="N17" s="517"/>
      <c r="O17" s="517"/>
      <c r="P17" s="517"/>
      <c r="Q17" s="517"/>
      <c r="R17" s="517"/>
      <c r="S17" s="517"/>
      <c r="T17" s="517"/>
      <c r="U17" s="517"/>
      <c r="V17" s="517"/>
      <c r="W17" s="517"/>
      <c r="X17" s="517"/>
      <c r="Y17" s="517"/>
      <c r="Z17" s="517"/>
      <c r="AA17" s="517"/>
      <c r="AB17" s="517"/>
      <c r="AC17" s="517"/>
      <c r="AD17" s="517"/>
      <c r="AE17" s="517"/>
      <c r="AF17" s="517"/>
      <c r="AG17" s="517"/>
      <c r="AH17" s="517"/>
      <c r="AI17" s="517"/>
      <c r="AJ17" s="517"/>
      <c r="AK17" s="517"/>
      <c r="AL17" s="517"/>
      <c r="AM17" s="517"/>
      <c r="AN17" s="517"/>
      <c r="AO17" s="517"/>
      <c r="AP17" s="517"/>
      <c r="AQ17" s="517"/>
      <c r="AR17" s="517"/>
      <c r="AS17" s="517"/>
      <c r="AT17" s="517"/>
      <c r="AU17" s="517"/>
      <c r="AV17" s="517"/>
      <c r="AW17" s="517"/>
      <c r="AX17" s="517"/>
      <c r="AY17" s="517"/>
      <c r="AZ17" s="517"/>
      <c r="BA17" s="517"/>
      <c r="BB17" s="517"/>
      <c r="BC17" s="517"/>
      <c r="BD17" s="517"/>
      <c r="BE17" s="517"/>
      <c r="BF17" s="517"/>
      <c r="BG17" s="517"/>
      <c r="BH17" s="517"/>
      <c r="BI17" s="517"/>
      <c r="BJ17" s="517"/>
      <c r="BK17" s="517"/>
      <c r="BL17" s="517"/>
      <c r="BM17" s="518"/>
      <c r="BN17" s="517"/>
      <c r="BO17" s="517"/>
      <c r="BP17" s="517"/>
      <c r="BQ17" s="517"/>
      <c r="BR17" s="517"/>
      <c r="BS17" s="517"/>
      <c r="BT17" s="517"/>
      <c r="BU17" s="517"/>
      <c r="BV17" s="517"/>
      <c r="BW17" s="517"/>
      <c r="BX17" s="517"/>
      <c r="BY17" s="517"/>
      <c r="BZ17" s="517"/>
      <c r="CA17" s="517"/>
      <c r="CB17" s="517"/>
      <c r="CC17" s="517"/>
      <c r="CD17" s="517"/>
      <c r="CE17" s="517"/>
      <c r="CF17" s="517"/>
      <c r="CG17" s="517"/>
      <c r="CH17" s="517"/>
      <c r="CI17" s="517"/>
      <c r="CJ17" s="517"/>
      <c r="CK17" s="517"/>
      <c r="CL17" s="517"/>
      <c r="CM17" s="517"/>
      <c r="CN17" s="517"/>
      <c r="CO17" s="517"/>
      <c r="CP17" s="517"/>
      <c r="CQ17" s="517"/>
      <c r="CR17" s="517"/>
      <c r="CS17" s="517"/>
      <c r="CT17" s="517"/>
      <c r="CU17" s="517"/>
      <c r="CV17" s="517"/>
      <c r="CW17" s="517"/>
      <c r="CX17" s="517"/>
      <c r="CY17" s="517"/>
      <c r="CZ17" s="517"/>
      <c r="DA17" s="517"/>
      <c r="DB17" s="517"/>
      <c r="DC17" s="517"/>
      <c r="DD17" s="517"/>
      <c r="DE17" s="517"/>
      <c r="DF17" s="517"/>
      <c r="DG17" s="517"/>
      <c r="DH17" s="517"/>
      <c r="DI17" s="517"/>
      <c r="DJ17" s="517"/>
      <c r="DK17" s="517"/>
      <c r="DL17" s="517"/>
      <c r="DM17" s="517"/>
      <c r="DN17" s="517"/>
      <c r="DO17" s="517"/>
      <c r="DP17" s="517"/>
      <c r="DQ17" s="517"/>
      <c r="DR17" s="517"/>
      <c r="DS17" s="517"/>
      <c r="DT17" s="517"/>
      <c r="DU17" s="517"/>
      <c r="DV17" s="517"/>
      <c r="DW17" s="517"/>
      <c r="DX17" s="517"/>
      <c r="DY17" s="517"/>
      <c r="DZ17" s="517"/>
      <c r="EA17" s="517"/>
      <c r="EB17" s="517"/>
      <c r="EC17" s="517"/>
      <c r="ED17" s="517"/>
      <c r="EE17" s="517"/>
      <c r="EF17" s="517"/>
      <c r="EG17" s="517"/>
      <c r="EH17" s="517"/>
      <c r="EI17" s="517"/>
      <c r="EJ17" s="517"/>
      <c r="EK17" s="517"/>
      <c r="EL17" s="517"/>
      <c r="EM17" s="517"/>
      <c r="EN17" s="517"/>
      <c r="EO17" s="517"/>
      <c r="EP17" s="517"/>
      <c r="EQ17" s="517"/>
      <c r="ER17" s="517"/>
      <c r="ES17" s="517"/>
      <c r="ET17" s="517"/>
      <c r="EU17" s="517"/>
      <c r="EV17" s="517"/>
      <c r="EW17" s="517"/>
      <c r="EX17" s="517"/>
      <c r="EY17" s="517"/>
      <c r="EZ17" s="517"/>
      <c r="FA17" s="517"/>
      <c r="FB17" s="517"/>
      <c r="FC17" s="517"/>
      <c r="FD17" s="517"/>
      <c r="FE17" s="517"/>
      <c r="FF17" s="517"/>
      <c r="FG17" s="517"/>
      <c r="FH17" s="517"/>
      <c r="FI17" s="517"/>
      <c r="FJ17" s="517"/>
      <c r="FK17" s="517"/>
      <c r="FL17" s="517"/>
      <c r="FM17" s="517"/>
      <c r="FN17" s="517"/>
      <c r="FO17" s="517"/>
      <c r="FP17" s="517"/>
      <c r="FQ17" s="517"/>
      <c r="FR17" s="517"/>
      <c r="FS17" s="517"/>
      <c r="FT17" s="517"/>
      <c r="FU17" s="517"/>
      <c r="FV17" s="517"/>
      <c r="FW17" s="517"/>
      <c r="FX17" s="517"/>
      <c r="FY17" s="517"/>
      <c r="FZ17" s="517"/>
      <c r="GA17" s="517"/>
      <c r="GB17" s="517"/>
      <c r="GC17" s="517"/>
      <c r="GD17" s="517"/>
      <c r="GE17" s="517"/>
      <c r="GF17" s="517"/>
      <c r="GG17" s="517"/>
      <c r="GH17" s="517"/>
      <c r="GI17" s="517"/>
      <c r="GJ17" s="517"/>
      <c r="GK17" s="517"/>
      <c r="GL17" s="517"/>
      <c r="GM17" s="517"/>
      <c r="GN17" s="517"/>
      <c r="GO17" s="517"/>
      <c r="GP17" s="517"/>
      <c r="GQ17" s="517"/>
      <c r="GR17" s="517"/>
      <c r="GS17" s="517"/>
      <c r="GT17" s="517"/>
      <c r="GU17" s="517"/>
      <c r="GV17" s="517"/>
      <c r="GW17" s="517"/>
      <c r="GX17" s="517"/>
      <c r="GY17" s="517"/>
      <c r="GZ17" s="517"/>
      <c r="HA17" s="517"/>
      <c r="HB17" s="517"/>
      <c r="HC17" s="517"/>
      <c r="HD17" s="517"/>
      <c r="HE17" s="517"/>
      <c r="HF17" s="517"/>
      <c r="HG17" s="517"/>
      <c r="HH17" s="517"/>
      <c r="HI17" s="517"/>
      <c r="HJ17" s="517"/>
      <c r="HK17" s="517"/>
      <c r="HL17" s="517"/>
      <c r="HM17" s="517"/>
      <c r="HN17" s="517"/>
      <c r="HO17" s="517"/>
      <c r="HP17" s="517"/>
      <c r="HQ17" s="517"/>
      <c r="HR17" s="517"/>
      <c r="HS17" s="517"/>
      <c r="HT17" s="517"/>
      <c r="HU17" s="517"/>
      <c r="HV17" s="517"/>
      <c r="HW17" s="517"/>
      <c r="HX17" s="517"/>
      <c r="HY17" s="517"/>
      <c r="HZ17" s="517"/>
      <c r="IA17" s="517"/>
      <c r="IB17" s="517"/>
      <c r="IC17" s="517"/>
      <c r="ID17" s="517"/>
      <c r="IE17" s="517"/>
      <c r="IF17" s="517"/>
      <c r="IG17" s="517"/>
      <c r="IH17" s="517"/>
      <c r="II17" s="517"/>
      <c r="IJ17" s="517"/>
      <c r="IK17" s="517"/>
      <c r="IL17" s="517"/>
      <c r="IM17" s="517"/>
      <c r="IN17" s="517"/>
      <c r="IO17" s="517"/>
      <c r="IP17" s="517"/>
      <c r="IQ17" s="517"/>
      <c r="IR17" s="517"/>
      <c r="IS17" s="517"/>
      <c r="IT17" s="517"/>
      <c r="IU17" s="519"/>
      <c r="IV17" s="517"/>
      <c r="IW17" s="520"/>
      <c r="IX17" s="521"/>
      <c r="IY17" s="522">
        <v>1500</v>
      </c>
      <c r="IZ17" s="522"/>
      <c r="JA17" s="486">
        <f>IX17+IY17-IZ17</f>
        <v>1500</v>
      </c>
      <c r="JB17" s="522"/>
      <c r="JC17" s="522">
        <v>400</v>
      </c>
      <c r="JD17" s="486">
        <f>JA17+JB17-JC17</f>
        <v>1100</v>
      </c>
      <c r="JE17" s="522"/>
      <c r="JF17" s="522"/>
      <c r="JG17" s="486">
        <f>JD17+JE17-JF17</f>
        <v>1100</v>
      </c>
      <c r="JH17" s="168"/>
      <c r="JI17" s="168"/>
      <c r="JJ17" s="487">
        <f>JG17+JH17-JI17</f>
        <v>1100</v>
      </c>
      <c r="JK17" s="168"/>
      <c r="JL17" s="168"/>
      <c r="JM17" s="487">
        <f>JJ17+JK17-JL17</f>
        <v>1100</v>
      </c>
      <c r="JN17" s="197"/>
      <c r="JO17" s="197"/>
      <c r="JP17" s="488">
        <f t="shared" si="105"/>
        <v>1100</v>
      </c>
      <c r="JQ17" s="197"/>
      <c r="JR17" s="197">
        <v>400</v>
      </c>
      <c r="JS17" s="488">
        <f>JP17+JQ17-JR17</f>
        <v>700</v>
      </c>
      <c r="JT17" s="197"/>
      <c r="JU17" s="197"/>
      <c r="JV17" s="488">
        <f>JS17+JT17-JU17</f>
        <v>700</v>
      </c>
      <c r="JW17" s="197"/>
      <c r="JX17" s="197">
        <v>400</v>
      </c>
      <c r="JY17" s="488">
        <f>JV17+JW17-JX17</f>
        <v>300</v>
      </c>
      <c r="JZ17" s="197"/>
      <c r="KA17" s="197"/>
      <c r="KB17" s="488">
        <f>JY17+JZ17-KA17</f>
        <v>300</v>
      </c>
      <c r="KC17" s="197"/>
      <c r="KD17" s="197"/>
      <c r="KE17" s="488">
        <f>KB17+KC17-KD17</f>
        <v>300</v>
      </c>
      <c r="KF17" s="197"/>
      <c r="KG17" s="197">
        <v>300</v>
      </c>
      <c r="KH17" s="488">
        <f>KE17+KF17-KG17</f>
        <v>0</v>
      </c>
      <c r="KI17" s="197"/>
      <c r="KJ17" s="197"/>
      <c r="KK17" s="488">
        <f>KH17+KI17-KJ17</f>
        <v>0</v>
      </c>
      <c r="KL17" s="197"/>
      <c r="KM17" s="197"/>
      <c r="KN17" s="488">
        <f>KK17+KL17-KM17</f>
        <v>0</v>
      </c>
      <c r="KO17" s="523"/>
      <c r="KP17" s="523"/>
      <c r="KQ17" s="490">
        <f>KN17+KO17-KP17</f>
        <v>0</v>
      </c>
      <c r="KR17" s="523"/>
      <c r="KS17" s="523"/>
      <c r="KT17" s="490">
        <f>KQ17+KR17-KS17</f>
        <v>0</v>
      </c>
      <c r="KU17" s="523"/>
      <c r="KV17" s="523"/>
      <c r="KW17" s="490">
        <f>KT17+KU17-KV17</f>
        <v>0</v>
      </c>
      <c r="KX17" s="523"/>
      <c r="KY17" s="523"/>
      <c r="KZ17" s="490">
        <f>KW17+KX17-KY17</f>
        <v>0</v>
      </c>
      <c r="LA17" s="200"/>
      <c r="LB17" s="200"/>
      <c r="LC17" s="491">
        <f>KZ17+LA17-LB17</f>
        <v>0</v>
      </c>
      <c r="LD17" s="523"/>
      <c r="LE17" s="523"/>
      <c r="LF17" s="490">
        <f>LC17+LD17-LE17</f>
        <v>0</v>
      </c>
      <c r="LG17" s="523"/>
      <c r="LH17" s="523"/>
      <c r="LI17" s="490">
        <f>LF17+LG17-LH17</f>
        <v>0</v>
      </c>
      <c r="LJ17" s="523"/>
      <c r="LK17" s="523"/>
      <c r="LL17" s="490">
        <f>LI17+LJ17-LK17</f>
        <v>0</v>
      </c>
      <c r="LM17" s="523"/>
      <c r="LN17" s="523"/>
      <c r="LO17" s="490">
        <f>LL17+LM17-LN17</f>
        <v>0</v>
      </c>
      <c r="LP17" s="523"/>
      <c r="LQ17" s="523"/>
      <c r="LR17" s="490">
        <f>LO17+LP17-LQ17</f>
        <v>0</v>
      </c>
      <c r="LS17" s="523"/>
      <c r="LT17" s="523"/>
      <c r="LU17" s="490">
        <f>LR17+LS17-LT17</f>
        <v>0</v>
      </c>
      <c r="LV17" s="523"/>
      <c r="LW17" s="523"/>
      <c r="LX17" s="490">
        <f>LU17+LV17-LW17</f>
        <v>0</v>
      </c>
      <c r="LY17" s="523"/>
      <c r="LZ17" s="523"/>
      <c r="MA17" s="490">
        <f>LX17+LY17-LZ17</f>
        <v>0</v>
      </c>
      <c r="MB17" s="523"/>
      <c r="MC17" s="523"/>
      <c r="MD17" s="490">
        <f>MA17+MB17-MC17</f>
        <v>0</v>
      </c>
      <c r="ME17" s="523"/>
      <c r="MF17" s="523"/>
      <c r="MG17" s="490">
        <f>MD17+ME17-MF17</f>
        <v>0</v>
      </c>
      <c r="MH17" s="523"/>
      <c r="MI17" s="523"/>
      <c r="MJ17" s="490">
        <f>MG17+MH17-MI17</f>
        <v>0</v>
      </c>
      <c r="MK17" s="523"/>
      <c r="ML17" s="523"/>
      <c r="MM17" s="490">
        <f>MJ17+MK17-ML17</f>
        <v>0</v>
      </c>
      <c r="MN17" s="523"/>
      <c r="MO17" s="523"/>
      <c r="MP17" s="490">
        <f>MM17+MN17-MO17</f>
        <v>0</v>
      </c>
      <c r="MQ17" s="523"/>
      <c r="MR17" s="523"/>
      <c r="MS17" s="490">
        <f>MP17+MQ17-MR17</f>
        <v>0</v>
      </c>
      <c r="MT17" s="523">
        <v>1500</v>
      </c>
      <c r="MU17" s="523">
        <v>300</v>
      </c>
      <c r="MV17" s="490">
        <f>MS17+MT17-MU17</f>
        <v>1200</v>
      </c>
      <c r="MW17" s="523"/>
      <c r="MX17" s="523"/>
      <c r="MY17" s="490">
        <f>MV17+MW17-MX17</f>
        <v>1200</v>
      </c>
      <c r="MZ17" s="523"/>
      <c r="NA17" s="523"/>
      <c r="NB17" s="490">
        <f>MY17+MZ17-NA17</f>
        <v>1200</v>
      </c>
      <c r="NC17" s="523"/>
      <c r="ND17" s="523"/>
      <c r="NE17" s="490">
        <f>NB17+NC17-ND17</f>
        <v>1200</v>
      </c>
      <c r="NF17" s="523"/>
      <c r="NG17" s="523"/>
      <c r="NH17" s="490">
        <f>NE17+NF17-NG17</f>
        <v>1200</v>
      </c>
      <c r="NI17" s="523"/>
      <c r="NJ17" s="523">
        <v>400</v>
      </c>
      <c r="NK17" s="490">
        <f>NH17+NI17-NJ17</f>
        <v>800</v>
      </c>
      <c r="NL17" s="523"/>
      <c r="NM17" s="523"/>
      <c r="NN17" s="523"/>
      <c r="NO17" s="490">
        <f>NK17+NL17-NN17</f>
        <v>800</v>
      </c>
      <c r="NP17" s="523"/>
      <c r="NQ17" s="523">
        <v>400</v>
      </c>
      <c r="NR17" s="490">
        <f>NO17+NP17-NQ17</f>
        <v>400</v>
      </c>
      <c r="NS17" s="523"/>
      <c r="NT17" s="523"/>
      <c r="NU17" s="490">
        <f>NR17+NS17-NT17</f>
        <v>400</v>
      </c>
      <c r="NV17" s="523"/>
      <c r="NW17" s="523"/>
      <c r="NX17" s="490">
        <f>NU17+NV17-NW17</f>
        <v>400</v>
      </c>
      <c r="NY17" s="492">
        <f t="shared" si="121"/>
        <v>0</v>
      </c>
      <c r="NZ17" s="493">
        <f t="shared" si="122"/>
        <v>0</v>
      </c>
      <c r="OA17" s="468"/>
      <c r="OB17" s="492">
        <f t="shared" si="123"/>
        <v>0</v>
      </c>
      <c r="OC17" s="493">
        <f t="shared" si="124"/>
        <v>0</v>
      </c>
      <c r="OD17" s="81"/>
      <c r="OE17" s="492">
        <f t="shared" si="125"/>
        <v>1500</v>
      </c>
      <c r="OF17" s="493">
        <f t="shared" si="126"/>
        <v>71.428571428571431</v>
      </c>
      <c r="OG17" s="81"/>
      <c r="OH17" s="492">
        <f t="shared" si="127"/>
        <v>1500</v>
      </c>
      <c r="OI17" s="493">
        <f t="shared" si="128"/>
        <v>21.428571428571427</v>
      </c>
    </row>
    <row r="18" spans="1:399" s="539" customFormat="1" ht="33" customHeight="1" x14ac:dyDescent="0.45">
      <c r="A18" s="525">
        <v>2</v>
      </c>
      <c r="B18" s="526" t="s">
        <v>568</v>
      </c>
      <c r="C18" s="527" t="s">
        <v>115</v>
      </c>
      <c r="D18" s="495">
        <v>157</v>
      </c>
      <c r="E18" s="528"/>
      <c r="F18" s="495"/>
      <c r="G18" s="495"/>
      <c r="H18" s="495">
        <f>+D18+F18-G18</f>
        <v>157</v>
      </c>
      <c r="I18" s="495"/>
      <c r="J18" s="495">
        <v>90</v>
      </c>
      <c r="K18" s="495">
        <f>+H18+I18-J18</f>
        <v>67</v>
      </c>
      <c r="L18" s="495">
        <v>106</v>
      </c>
      <c r="M18" s="495">
        <v>90</v>
      </c>
      <c r="N18" s="495">
        <f>+K18+L18-M18</f>
        <v>83</v>
      </c>
      <c r="O18" s="528"/>
      <c r="P18" s="495"/>
      <c r="Q18" s="495">
        <v>54</v>
      </c>
      <c r="R18" s="495">
        <f>+N18+P18-Q18</f>
        <v>29</v>
      </c>
      <c r="S18" s="529">
        <v>174</v>
      </c>
      <c r="T18" s="529">
        <v>72</v>
      </c>
      <c r="U18" s="529">
        <f>R18+S18-T18</f>
        <v>131</v>
      </c>
      <c r="V18" s="529"/>
      <c r="W18" s="529">
        <v>36</v>
      </c>
      <c r="X18" s="529">
        <f t="shared" si="65"/>
        <v>95</v>
      </c>
      <c r="Y18" s="529"/>
      <c r="Z18" s="529">
        <v>54</v>
      </c>
      <c r="AA18" s="530">
        <f t="shared" si="66"/>
        <v>41</v>
      </c>
      <c r="AB18" s="531">
        <v>230</v>
      </c>
      <c r="AC18" s="531">
        <v>90</v>
      </c>
      <c r="AD18" s="531">
        <f t="shared" si="67"/>
        <v>181</v>
      </c>
      <c r="AE18" s="529"/>
      <c r="AF18" s="529">
        <v>54</v>
      </c>
      <c r="AG18" s="529">
        <f t="shared" si="68"/>
        <v>127</v>
      </c>
      <c r="AH18" s="529"/>
      <c r="AI18" s="529">
        <v>60</v>
      </c>
      <c r="AJ18" s="529">
        <f>AG18+AH18-AI18</f>
        <v>67</v>
      </c>
      <c r="AK18" s="529"/>
      <c r="AL18" s="529">
        <v>48</v>
      </c>
      <c r="AM18" s="529">
        <f t="shared" si="69"/>
        <v>19</v>
      </c>
      <c r="AN18" s="529">
        <v>141</v>
      </c>
      <c r="AO18" s="529">
        <v>60</v>
      </c>
      <c r="AP18" s="532">
        <f t="shared" si="70"/>
        <v>100</v>
      </c>
      <c r="AQ18" s="529"/>
      <c r="AR18" s="529">
        <v>78</v>
      </c>
      <c r="AS18" s="532">
        <f t="shared" si="71"/>
        <v>22</v>
      </c>
      <c r="AT18" s="529">
        <v>148</v>
      </c>
      <c r="AU18" s="529">
        <v>60</v>
      </c>
      <c r="AV18" s="532">
        <f t="shared" si="129"/>
        <v>110</v>
      </c>
      <c r="AW18" s="529"/>
      <c r="AX18" s="529">
        <v>60</v>
      </c>
      <c r="AY18" s="529">
        <f t="shared" si="72"/>
        <v>50</v>
      </c>
      <c r="AZ18" s="529">
        <v>180</v>
      </c>
      <c r="BA18" s="529">
        <v>60</v>
      </c>
      <c r="BB18" s="533">
        <f t="shared" si="73"/>
        <v>170</v>
      </c>
      <c r="BC18" s="531"/>
      <c r="BD18" s="529">
        <v>60</v>
      </c>
      <c r="BE18" s="529">
        <f>BB18+BC18-BD18</f>
        <v>110</v>
      </c>
      <c r="BF18" s="529"/>
      <c r="BG18" s="529">
        <v>60</v>
      </c>
      <c r="BH18" s="529">
        <f t="shared" si="75"/>
        <v>50</v>
      </c>
      <c r="BI18" s="529">
        <v>251</v>
      </c>
      <c r="BJ18" s="529">
        <v>42</v>
      </c>
      <c r="BK18" s="529">
        <f>BH18+BI18-BJ18</f>
        <v>259</v>
      </c>
      <c r="BL18" s="529"/>
      <c r="BM18" s="534">
        <v>60</v>
      </c>
      <c r="BN18" s="479">
        <f t="shared" si="76"/>
        <v>199</v>
      </c>
      <c r="BO18" s="529"/>
      <c r="BP18" s="529">
        <v>60</v>
      </c>
      <c r="BQ18" s="479">
        <f>BN18+BO18-BP18</f>
        <v>139</v>
      </c>
      <c r="BR18" s="529"/>
      <c r="BS18" s="529">
        <v>30</v>
      </c>
      <c r="BT18" s="484">
        <f t="shared" si="77"/>
        <v>109</v>
      </c>
      <c r="BU18" s="529">
        <v>577</v>
      </c>
      <c r="BV18" s="529">
        <v>42</v>
      </c>
      <c r="BW18" s="479">
        <f t="shared" si="78"/>
        <v>644</v>
      </c>
      <c r="BX18" s="529"/>
      <c r="BY18" s="529">
        <v>60</v>
      </c>
      <c r="BZ18" s="479">
        <f>BW18+BX18-BY18</f>
        <v>584</v>
      </c>
      <c r="CA18" s="529"/>
      <c r="CB18" s="529">
        <v>24</v>
      </c>
      <c r="CC18" s="479">
        <f t="shared" si="79"/>
        <v>560</v>
      </c>
      <c r="CD18" s="529"/>
      <c r="CE18" s="529">
        <v>30</v>
      </c>
      <c r="CF18" s="479">
        <f>CC18+CD18-CE18</f>
        <v>530</v>
      </c>
      <c r="CG18" s="529"/>
      <c r="CH18" s="529">
        <v>30</v>
      </c>
      <c r="CI18" s="480">
        <f t="shared" si="80"/>
        <v>500</v>
      </c>
      <c r="CJ18" s="529"/>
      <c r="CK18" s="529"/>
      <c r="CL18" s="479">
        <f t="shared" si="81"/>
        <v>500</v>
      </c>
      <c r="CM18" s="529"/>
      <c r="CN18" s="529"/>
      <c r="CO18" s="479">
        <f>CL18+CM18-CN18</f>
        <v>500</v>
      </c>
      <c r="CP18" s="529"/>
      <c r="CQ18" s="529">
        <v>36</v>
      </c>
      <c r="CR18" s="479">
        <f t="shared" si="82"/>
        <v>464</v>
      </c>
      <c r="CS18" s="529"/>
      <c r="CT18" s="529">
        <v>72</v>
      </c>
      <c r="CU18" s="479">
        <f t="shared" si="83"/>
        <v>392</v>
      </c>
      <c r="CV18" s="529"/>
      <c r="CW18" s="529">
        <v>72</v>
      </c>
      <c r="CX18" s="479">
        <f>CU18+CV18-CW18</f>
        <v>320</v>
      </c>
      <c r="CY18" s="529"/>
      <c r="CZ18" s="529">
        <v>60</v>
      </c>
      <c r="DA18" s="479">
        <f>CX18+CY18-CZ18</f>
        <v>260</v>
      </c>
      <c r="DB18" s="529">
        <v>841</v>
      </c>
      <c r="DC18" s="529">
        <v>72</v>
      </c>
      <c r="DD18" s="479">
        <f>DA18+DB18-DC18</f>
        <v>1029</v>
      </c>
      <c r="DE18" s="529"/>
      <c r="DF18" s="529">
        <v>60</v>
      </c>
      <c r="DG18" s="479">
        <f>DD18+DE18-DF18</f>
        <v>969</v>
      </c>
      <c r="DH18" s="529"/>
      <c r="DI18" s="529">
        <v>60</v>
      </c>
      <c r="DJ18" s="479">
        <f>DG18+DH18-DI18</f>
        <v>909</v>
      </c>
      <c r="DK18" s="529"/>
      <c r="DL18" s="529">
        <v>72</v>
      </c>
      <c r="DM18" s="479">
        <f>DJ18+DK18-DL18</f>
        <v>837</v>
      </c>
      <c r="DN18" s="529"/>
      <c r="DO18" s="529">
        <v>90</v>
      </c>
      <c r="DP18" s="479">
        <f t="shared" si="84"/>
        <v>747</v>
      </c>
      <c r="DQ18" s="529"/>
      <c r="DR18" s="529">
        <v>60</v>
      </c>
      <c r="DS18" s="479">
        <f>DP18+DQ18-DR18</f>
        <v>687</v>
      </c>
      <c r="DT18" s="529"/>
      <c r="DU18" s="529">
        <v>24</v>
      </c>
      <c r="DV18" s="479">
        <f t="shared" si="85"/>
        <v>663</v>
      </c>
      <c r="DW18" s="529"/>
      <c r="DX18" s="529">
        <v>60</v>
      </c>
      <c r="DY18" s="479">
        <f t="shared" si="86"/>
        <v>603</v>
      </c>
      <c r="DZ18" s="529"/>
      <c r="EA18" s="529">
        <v>60</v>
      </c>
      <c r="EB18" s="485">
        <f>DY18+DZ18-EA18</f>
        <v>543</v>
      </c>
      <c r="EC18" s="529"/>
      <c r="ED18" s="529">
        <v>72</v>
      </c>
      <c r="EE18" s="479">
        <f t="shared" si="87"/>
        <v>471</v>
      </c>
      <c r="EF18" s="529"/>
      <c r="EG18" s="529"/>
      <c r="EH18" s="479">
        <f>EE18+EF18-EG18</f>
        <v>471</v>
      </c>
      <c r="EI18" s="529"/>
      <c r="EJ18" s="529">
        <v>60</v>
      </c>
      <c r="EK18" s="479">
        <f>EH18+EI18-EJ18</f>
        <v>411</v>
      </c>
      <c r="EL18" s="529"/>
      <c r="EM18" s="529">
        <v>24</v>
      </c>
      <c r="EN18" s="479">
        <f>EK18+EL18-EM18</f>
        <v>387</v>
      </c>
      <c r="EO18" s="529"/>
      <c r="EP18" s="529">
        <v>60</v>
      </c>
      <c r="EQ18" s="479">
        <f>EN18+EO18-EP18</f>
        <v>327</v>
      </c>
      <c r="ER18" s="529"/>
      <c r="ES18" s="529">
        <v>60</v>
      </c>
      <c r="ET18" s="479">
        <f>EQ18+ER18-ES18</f>
        <v>267</v>
      </c>
      <c r="EU18" s="529"/>
      <c r="EV18" s="529">
        <v>72</v>
      </c>
      <c r="EW18" s="479">
        <f>ET18+EU18-EV18</f>
        <v>195</v>
      </c>
      <c r="EX18" s="529"/>
      <c r="EY18" s="529">
        <v>60</v>
      </c>
      <c r="EZ18" s="479">
        <f>EW18+EX18-EY18</f>
        <v>135</v>
      </c>
      <c r="FA18" s="529"/>
      <c r="FB18" s="529">
        <v>60</v>
      </c>
      <c r="FC18" s="479">
        <f>EZ18+FA18-FB18</f>
        <v>75</v>
      </c>
      <c r="FD18" s="529">
        <v>147</v>
      </c>
      <c r="FE18" s="529">
        <v>72</v>
      </c>
      <c r="FF18" s="479">
        <f>FC18+FD18-FE18</f>
        <v>150</v>
      </c>
      <c r="FG18" s="529"/>
      <c r="FH18" s="529">
        <v>72</v>
      </c>
      <c r="FI18" s="479">
        <f>FF18+FG18-FH18</f>
        <v>78</v>
      </c>
      <c r="FJ18" s="529"/>
      <c r="FK18" s="529">
        <v>72</v>
      </c>
      <c r="FL18" s="479">
        <f t="shared" si="93"/>
        <v>6</v>
      </c>
      <c r="FM18" s="529">
        <v>198</v>
      </c>
      <c r="FN18" s="529">
        <v>30</v>
      </c>
      <c r="FO18" s="479">
        <f>FL18+FM18-FN18</f>
        <v>174</v>
      </c>
      <c r="FP18" s="529"/>
      <c r="FQ18" s="529">
        <v>30</v>
      </c>
      <c r="FR18" s="479">
        <f t="shared" si="94"/>
        <v>144</v>
      </c>
      <c r="FS18" s="529"/>
      <c r="FT18" s="529">
        <v>30</v>
      </c>
      <c r="FU18" s="479">
        <f t="shared" si="95"/>
        <v>114</v>
      </c>
      <c r="FV18" s="529"/>
      <c r="FW18" s="529">
        <v>12</v>
      </c>
      <c r="FX18" s="479">
        <f>FU18+FV18-FW18</f>
        <v>102</v>
      </c>
      <c r="FY18" s="529"/>
      <c r="FZ18" s="529">
        <v>60</v>
      </c>
      <c r="GA18" s="479">
        <f>FX18+FY18-FZ18</f>
        <v>42</v>
      </c>
      <c r="GB18" s="529">
        <v>100</v>
      </c>
      <c r="GC18" s="529">
        <v>60</v>
      </c>
      <c r="GD18" s="479">
        <f>GA18+GB18-GC18</f>
        <v>82</v>
      </c>
      <c r="GE18" s="529">
        <v>300</v>
      </c>
      <c r="GF18" s="529">
        <v>30</v>
      </c>
      <c r="GG18" s="479">
        <f>GD18+GE18-GF18</f>
        <v>352</v>
      </c>
      <c r="GH18" s="529"/>
      <c r="GI18" s="529">
        <v>60</v>
      </c>
      <c r="GJ18" s="479">
        <f>GG18+GH18-GI18</f>
        <v>292</v>
      </c>
      <c r="GK18" s="529"/>
      <c r="GL18" s="529">
        <v>60</v>
      </c>
      <c r="GM18" s="479">
        <f>GJ18+GK18-GL18</f>
        <v>232</v>
      </c>
      <c r="GN18" s="529"/>
      <c r="GO18" s="529">
        <v>60</v>
      </c>
      <c r="GP18" s="479">
        <f>GM18+GN18-GO18</f>
        <v>172</v>
      </c>
      <c r="GQ18" s="529"/>
      <c r="GR18" s="529">
        <v>60</v>
      </c>
      <c r="GS18" s="479">
        <f>GP18+GQ18-GR18</f>
        <v>112</v>
      </c>
      <c r="GT18" s="529">
        <v>350</v>
      </c>
      <c r="GU18" s="529">
        <v>72</v>
      </c>
      <c r="GV18" s="479">
        <f>GS18+GT18-GU18</f>
        <v>390</v>
      </c>
      <c r="GW18" s="529"/>
      <c r="GX18" s="529">
        <v>24</v>
      </c>
      <c r="GY18" s="479">
        <f t="shared" si="100"/>
        <v>366</v>
      </c>
      <c r="GZ18" s="529"/>
      <c r="HA18" s="529">
        <v>12</v>
      </c>
      <c r="HB18" s="479">
        <f>GY18+GZ18-HA18</f>
        <v>354</v>
      </c>
      <c r="HC18" s="529"/>
      <c r="HD18" s="529">
        <v>42</v>
      </c>
      <c r="HE18" s="479">
        <f t="shared" si="101"/>
        <v>312</v>
      </c>
      <c r="HF18" s="529"/>
      <c r="HG18" s="529">
        <v>48</v>
      </c>
      <c r="HH18" s="479">
        <f>HE18+HF18-HG18</f>
        <v>264</v>
      </c>
      <c r="HI18" s="529"/>
      <c r="HJ18" s="529">
        <v>60</v>
      </c>
      <c r="HK18" s="479">
        <f>HH18+HI18-HJ18</f>
        <v>204</v>
      </c>
      <c r="HL18" s="529"/>
      <c r="HM18" s="529">
        <v>60</v>
      </c>
      <c r="HN18" s="479">
        <f>HK18+HL18-HM18</f>
        <v>144</v>
      </c>
      <c r="HO18" s="529">
        <v>200</v>
      </c>
      <c r="HP18" s="529">
        <v>48</v>
      </c>
      <c r="HQ18" s="479">
        <f>HN18+HO18-HP18</f>
        <v>296</v>
      </c>
      <c r="HR18" s="529"/>
      <c r="HS18" s="529">
        <v>60</v>
      </c>
      <c r="HT18" s="479">
        <f>HQ18+HR18-HS18</f>
        <v>236</v>
      </c>
      <c r="HU18" s="529"/>
      <c r="HV18" s="529">
        <v>72</v>
      </c>
      <c r="HW18" s="479">
        <f>HT18+HU18-HV18</f>
        <v>164</v>
      </c>
      <c r="HX18" s="529"/>
      <c r="HY18" s="529">
        <v>60</v>
      </c>
      <c r="HZ18" s="486">
        <f>HW18+HX18-HY18</f>
        <v>104</v>
      </c>
      <c r="IA18" s="529"/>
      <c r="IB18" s="529">
        <v>60</v>
      </c>
      <c r="IC18" s="486">
        <f>HZ18+IA18-IB18</f>
        <v>44</v>
      </c>
      <c r="ID18" s="529">
        <v>200</v>
      </c>
      <c r="IE18" s="529">
        <v>60</v>
      </c>
      <c r="IF18" s="486">
        <f t="shared" si="102"/>
        <v>184</v>
      </c>
      <c r="IG18" s="529"/>
      <c r="IH18" s="529">
        <v>60</v>
      </c>
      <c r="II18" s="486">
        <f>IF18+IG18-IH18</f>
        <v>124</v>
      </c>
      <c r="IJ18" s="529"/>
      <c r="IK18" s="529">
        <v>60</v>
      </c>
      <c r="IL18" s="486">
        <f>II18+IJ18-IK18</f>
        <v>64</v>
      </c>
      <c r="IM18" s="529"/>
      <c r="IN18" s="529">
        <v>60</v>
      </c>
      <c r="IO18" s="486">
        <f>IL18+IM18-IN18</f>
        <v>4</v>
      </c>
      <c r="IP18" s="529">
        <v>180</v>
      </c>
      <c r="IQ18" s="529"/>
      <c r="IR18" s="486">
        <f>IO18+IP18-IQ18</f>
        <v>184</v>
      </c>
      <c r="IS18" s="529"/>
      <c r="IT18" s="529">
        <v>60</v>
      </c>
      <c r="IU18" s="486">
        <f>IR18+IS18-IT18</f>
        <v>124</v>
      </c>
      <c r="IV18" s="529"/>
      <c r="IW18" s="529">
        <v>60</v>
      </c>
      <c r="IX18" s="486">
        <f t="shared" si="103"/>
        <v>64</v>
      </c>
      <c r="IY18" s="531">
        <v>160</v>
      </c>
      <c r="IZ18" s="531">
        <v>54</v>
      </c>
      <c r="JA18" s="486">
        <f t="shared" si="104"/>
        <v>170</v>
      </c>
      <c r="JB18" s="531"/>
      <c r="JC18" s="531">
        <v>30</v>
      </c>
      <c r="JD18" s="486">
        <f>JA18+JB18-JC18</f>
        <v>140</v>
      </c>
      <c r="JE18" s="531"/>
      <c r="JF18" s="531">
        <v>48</v>
      </c>
      <c r="JG18" s="486">
        <f>JD18+JE18-JF18</f>
        <v>92</v>
      </c>
      <c r="JH18" s="535"/>
      <c r="JI18" s="535">
        <v>24</v>
      </c>
      <c r="JJ18" s="487">
        <f>JG18+JH18-JI18</f>
        <v>68</v>
      </c>
      <c r="JK18" s="535"/>
      <c r="JL18" s="535">
        <v>42</v>
      </c>
      <c r="JM18" s="487">
        <f>JJ18+JK18-JL18</f>
        <v>26</v>
      </c>
      <c r="JN18" s="536">
        <v>400</v>
      </c>
      <c r="JO18" s="536">
        <v>60</v>
      </c>
      <c r="JP18" s="488">
        <f t="shared" si="105"/>
        <v>366</v>
      </c>
      <c r="JQ18" s="536"/>
      <c r="JR18" s="536">
        <v>30</v>
      </c>
      <c r="JS18" s="488">
        <f>JP18+JQ18-JR18</f>
        <v>336</v>
      </c>
      <c r="JT18" s="536"/>
      <c r="JU18" s="536">
        <v>60</v>
      </c>
      <c r="JV18" s="488">
        <f>JS18+JT18-JU18</f>
        <v>276</v>
      </c>
      <c r="JW18" s="536">
        <v>400</v>
      </c>
      <c r="JX18" s="536">
        <v>60</v>
      </c>
      <c r="JY18" s="488">
        <f>JV18+JW18-JX18</f>
        <v>616</v>
      </c>
      <c r="JZ18" s="536"/>
      <c r="KA18" s="536">
        <v>60</v>
      </c>
      <c r="KB18" s="488">
        <f>JY18+JZ18-KA18</f>
        <v>556</v>
      </c>
      <c r="KC18" s="536"/>
      <c r="KD18" s="536">
        <v>60</v>
      </c>
      <c r="KE18" s="488">
        <f>KB18+KC18-KD18</f>
        <v>496</v>
      </c>
      <c r="KF18" s="536"/>
      <c r="KG18" s="536">
        <v>60</v>
      </c>
      <c r="KH18" s="488">
        <f>KE18+KF18-KG18</f>
        <v>436</v>
      </c>
      <c r="KI18" s="536"/>
      <c r="KJ18" s="536">
        <v>60</v>
      </c>
      <c r="KK18" s="488">
        <f>KH18+KI18-KJ18</f>
        <v>376</v>
      </c>
      <c r="KL18" s="536"/>
      <c r="KM18" s="536">
        <v>60</v>
      </c>
      <c r="KN18" s="488">
        <f>KK18+KL18-KM18</f>
        <v>316</v>
      </c>
      <c r="KO18" s="537"/>
      <c r="KP18" s="537">
        <v>60</v>
      </c>
      <c r="KQ18" s="490">
        <f>KN18+KO18-KP18</f>
        <v>256</v>
      </c>
      <c r="KR18" s="537"/>
      <c r="KS18" s="537">
        <v>60</v>
      </c>
      <c r="KT18" s="490">
        <f>KQ18+KR18-KS18</f>
        <v>196</v>
      </c>
      <c r="KU18" s="537"/>
      <c r="KV18" s="537">
        <v>60</v>
      </c>
      <c r="KW18" s="490">
        <f>KT18+KU18-KV18</f>
        <v>136</v>
      </c>
      <c r="KX18" s="537"/>
      <c r="KY18" s="537"/>
      <c r="KZ18" s="490">
        <f>KW18+KX18-KY18</f>
        <v>136</v>
      </c>
      <c r="LA18" s="538"/>
      <c r="LB18" s="538"/>
      <c r="LC18" s="491">
        <f>KZ18+LA18-LB18</f>
        <v>136</v>
      </c>
      <c r="LD18" s="537"/>
      <c r="LE18" s="537"/>
      <c r="LF18" s="490">
        <f>LC18+LD18-LE18</f>
        <v>136</v>
      </c>
      <c r="LG18" s="537"/>
      <c r="LH18" s="537"/>
      <c r="LI18" s="490">
        <f>LF18+LG18-LH18</f>
        <v>136</v>
      </c>
      <c r="LJ18" s="537"/>
      <c r="LK18" s="537"/>
      <c r="LL18" s="490">
        <f>LI18+LJ18-LK18</f>
        <v>136</v>
      </c>
      <c r="LM18" s="537"/>
      <c r="LN18" s="537">
        <v>24</v>
      </c>
      <c r="LO18" s="490">
        <f>LL18+LM18-LN18</f>
        <v>112</v>
      </c>
      <c r="LP18" s="537">
        <v>2</v>
      </c>
      <c r="LQ18" s="537">
        <v>30</v>
      </c>
      <c r="LR18" s="490">
        <f>LO18+LP18-LQ18</f>
        <v>84</v>
      </c>
      <c r="LS18" s="537">
        <v>500</v>
      </c>
      <c r="LT18" s="537">
        <v>90</v>
      </c>
      <c r="LU18" s="490">
        <f>LR18+LS18-LT18</f>
        <v>494</v>
      </c>
      <c r="LV18" s="537"/>
      <c r="LW18" s="537">
        <v>42</v>
      </c>
      <c r="LX18" s="490">
        <f>LU18+LV18-LW18</f>
        <v>452</v>
      </c>
      <c r="LY18" s="537"/>
      <c r="LZ18" s="537">
        <v>42</v>
      </c>
      <c r="MA18" s="490">
        <f>LX18+LY18-LZ18</f>
        <v>410</v>
      </c>
      <c r="MB18" s="537"/>
      <c r="MC18" s="537">
        <v>48</v>
      </c>
      <c r="MD18" s="490">
        <f>MA18+MB18-MC18</f>
        <v>362</v>
      </c>
      <c r="ME18" s="537"/>
      <c r="MF18" s="537">
        <v>18</v>
      </c>
      <c r="MG18" s="490">
        <f>MD18+ME18-MF18</f>
        <v>344</v>
      </c>
      <c r="MH18" s="537"/>
      <c r="MI18" s="537">
        <v>60</v>
      </c>
      <c r="MJ18" s="490">
        <f>MG18+MH18-MI18</f>
        <v>284</v>
      </c>
      <c r="MK18" s="537"/>
      <c r="ML18" s="537">
        <v>60</v>
      </c>
      <c r="MM18" s="490">
        <f>MJ18+MK18-ML18</f>
        <v>224</v>
      </c>
      <c r="MN18" s="537"/>
      <c r="MO18" s="537">
        <v>60</v>
      </c>
      <c r="MP18" s="490">
        <f>MM18+MN18-MO18</f>
        <v>164</v>
      </c>
      <c r="MQ18" s="537"/>
      <c r="MR18" s="537">
        <v>60</v>
      </c>
      <c r="MS18" s="490">
        <f>MP18+MQ18-MR18</f>
        <v>104</v>
      </c>
      <c r="MT18" s="537">
        <v>200</v>
      </c>
      <c r="MU18" s="537">
        <v>60</v>
      </c>
      <c r="MV18" s="490">
        <f>MS18+MT18-MU18</f>
        <v>244</v>
      </c>
      <c r="MW18" s="537"/>
      <c r="MX18" s="537">
        <v>60</v>
      </c>
      <c r="MY18" s="490">
        <f>MV18+MW18-MX18</f>
        <v>184</v>
      </c>
      <c r="MZ18" s="537"/>
      <c r="NA18" s="537">
        <v>30</v>
      </c>
      <c r="NB18" s="490">
        <f>MY18+MZ18-NA18</f>
        <v>154</v>
      </c>
      <c r="NC18" s="537"/>
      <c r="ND18" s="537">
        <v>72</v>
      </c>
      <c r="NE18" s="490">
        <f>NB18+NC18-ND18</f>
        <v>82</v>
      </c>
      <c r="NF18" s="537">
        <v>200</v>
      </c>
      <c r="NG18" s="537">
        <v>90</v>
      </c>
      <c r="NH18" s="490">
        <f>NE18+NF18-NG18</f>
        <v>192</v>
      </c>
      <c r="NI18" s="537"/>
      <c r="NJ18" s="537">
        <v>90</v>
      </c>
      <c r="NK18" s="490">
        <f>NH18+NI18-NJ18</f>
        <v>102</v>
      </c>
      <c r="NL18" s="537">
        <v>400</v>
      </c>
      <c r="NM18" s="537"/>
      <c r="NN18" s="537">
        <v>90</v>
      </c>
      <c r="NO18" s="490">
        <f>NK18+NL18-NN18</f>
        <v>412</v>
      </c>
      <c r="NP18" s="537"/>
      <c r="NQ18" s="537">
        <v>90</v>
      </c>
      <c r="NR18" s="490">
        <f>NO18+NP18-NQ18</f>
        <v>322</v>
      </c>
      <c r="NS18" s="537"/>
      <c r="NT18" s="537">
        <v>90</v>
      </c>
      <c r="NU18" s="490">
        <f>NR18+NS18-NT18</f>
        <v>232</v>
      </c>
      <c r="NV18" s="537"/>
      <c r="NW18" s="537">
        <v>42</v>
      </c>
      <c r="NX18" s="490">
        <f>NU18+NV18-NW18</f>
        <v>190</v>
      </c>
      <c r="NY18" s="492">
        <f t="shared" si="121"/>
        <v>1332</v>
      </c>
      <c r="NZ18" s="493">
        <f t="shared" si="122"/>
        <v>57.913043478260867</v>
      </c>
      <c r="OA18" s="468"/>
      <c r="OB18" s="492">
        <f t="shared" si="123"/>
        <v>1320</v>
      </c>
      <c r="OC18" s="493">
        <f t="shared" si="124"/>
        <v>50.769230769230766</v>
      </c>
      <c r="OD18" s="81"/>
      <c r="OE18" s="492">
        <f t="shared" si="125"/>
        <v>1008</v>
      </c>
      <c r="OF18" s="493">
        <f t="shared" si="126"/>
        <v>48</v>
      </c>
      <c r="OG18" s="81"/>
      <c r="OH18" s="492">
        <f t="shared" si="127"/>
        <v>3660</v>
      </c>
      <c r="OI18" s="493">
        <f t="shared" si="128"/>
        <v>52.285714285714285</v>
      </c>
    </row>
    <row r="19" spans="1:399" ht="33" hidden="1" x14ac:dyDescent="0.45">
      <c r="A19" s="540"/>
      <c r="B19" s="541"/>
      <c r="C19" s="540"/>
      <c r="D19" s="540"/>
      <c r="E19" s="540"/>
      <c r="F19" s="540"/>
      <c r="G19" s="540"/>
      <c r="H19" s="540"/>
      <c r="I19" s="540"/>
      <c r="J19" s="540"/>
      <c r="K19" s="540"/>
      <c r="L19" s="540"/>
      <c r="M19" s="540"/>
      <c r="N19" s="540"/>
      <c r="O19" s="540"/>
      <c r="P19" s="540"/>
      <c r="Q19" s="540"/>
      <c r="R19" s="540"/>
      <c r="S19" s="542"/>
      <c r="T19" s="542"/>
      <c r="U19" s="542">
        <f>R19-T19</f>
        <v>0</v>
      </c>
      <c r="V19" s="542"/>
      <c r="W19" s="542"/>
      <c r="X19" s="542">
        <f t="shared" si="65"/>
        <v>0</v>
      </c>
      <c r="Y19" s="542"/>
      <c r="Z19" s="542"/>
      <c r="AA19" s="543"/>
      <c r="AB19" s="542"/>
      <c r="AC19" s="505"/>
      <c r="AD19" s="478"/>
      <c r="AE19" s="542"/>
      <c r="AF19" s="542"/>
      <c r="AG19" s="475"/>
      <c r="AH19" s="542"/>
      <c r="AI19" s="542"/>
      <c r="AJ19" s="542"/>
      <c r="AK19" s="542"/>
      <c r="AL19" s="542"/>
      <c r="AM19" s="542"/>
      <c r="AN19" s="542"/>
      <c r="AO19" s="542"/>
      <c r="AP19" s="544"/>
      <c r="AQ19" s="542"/>
      <c r="AR19" s="542"/>
      <c r="AS19" s="544"/>
      <c r="AT19" s="542"/>
      <c r="AU19" s="542"/>
      <c r="AV19" s="544"/>
      <c r="AW19" s="505"/>
      <c r="AX19" s="542"/>
      <c r="AY19" s="542"/>
      <c r="AZ19" s="542"/>
      <c r="BA19" s="542"/>
      <c r="BB19" s="545"/>
      <c r="BC19" s="505"/>
      <c r="BD19" s="542"/>
      <c r="BE19" s="542"/>
      <c r="BF19" s="542"/>
      <c r="BG19" s="542"/>
      <c r="BH19" s="542"/>
      <c r="BI19" s="542"/>
      <c r="BJ19" s="542"/>
      <c r="BK19" s="542"/>
      <c r="BL19" s="542"/>
      <c r="BM19" s="542"/>
      <c r="BN19" s="542"/>
      <c r="BO19" s="542"/>
      <c r="BP19" s="542"/>
      <c r="BQ19" s="542"/>
      <c r="BR19" s="542"/>
      <c r="BS19" s="542"/>
      <c r="BT19" s="546"/>
      <c r="BU19" s="542"/>
      <c r="BV19" s="542"/>
      <c r="BW19" s="542"/>
      <c r="BX19" s="542"/>
      <c r="BY19" s="542"/>
      <c r="BZ19" s="542"/>
      <c r="CA19" s="542"/>
      <c r="CB19" s="542"/>
      <c r="CC19" s="542"/>
      <c r="CD19" s="542"/>
      <c r="CE19" s="542"/>
      <c r="CF19" s="542"/>
      <c r="CG19" s="542"/>
      <c r="CH19" s="542"/>
      <c r="CI19" s="544"/>
      <c r="CJ19" s="542"/>
      <c r="CK19" s="542"/>
      <c r="CL19" s="542"/>
      <c r="CM19" s="542"/>
      <c r="CN19" s="542"/>
      <c r="CO19" s="542"/>
      <c r="CP19" s="542"/>
      <c r="CQ19" s="542"/>
      <c r="CR19" s="542"/>
      <c r="CS19" s="542"/>
      <c r="CT19" s="542"/>
      <c r="CU19" s="542"/>
      <c r="CV19" s="542"/>
      <c r="CW19" s="542"/>
      <c r="CX19" s="542"/>
      <c r="CY19" s="542"/>
      <c r="CZ19" s="542"/>
      <c r="DA19" s="542"/>
      <c r="DB19" s="542"/>
      <c r="DC19" s="542"/>
      <c r="DD19" s="542"/>
      <c r="DE19" s="542"/>
      <c r="DF19" s="542"/>
      <c r="DG19" s="542"/>
      <c r="DH19" s="542"/>
      <c r="DI19" s="542"/>
      <c r="DJ19" s="542"/>
      <c r="DK19" s="542"/>
      <c r="DL19" s="542"/>
      <c r="DM19" s="542"/>
      <c r="DN19" s="542"/>
      <c r="DO19" s="542"/>
      <c r="DP19" s="542"/>
      <c r="DQ19" s="542"/>
      <c r="DR19" s="542"/>
      <c r="DS19" s="542"/>
      <c r="DT19" s="542"/>
      <c r="DU19" s="542"/>
      <c r="DV19" s="542"/>
      <c r="DW19" s="542"/>
      <c r="DX19" s="542"/>
      <c r="DY19" s="542"/>
      <c r="DZ19" s="542"/>
      <c r="EA19" s="542"/>
      <c r="EB19" s="547"/>
      <c r="EC19" s="542"/>
      <c r="ED19" s="542"/>
      <c r="EE19" s="542"/>
      <c r="EF19" s="542"/>
      <c r="EG19" s="542"/>
      <c r="EH19" s="542"/>
      <c r="EI19" s="542"/>
      <c r="EJ19" s="542"/>
      <c r="EK19" s="542"/>
      <c r="EL19" s="542"/>
      <c r="EM19" s="542"/>
      <c r="EN19" s="542"/>
      <c r="EO19" s="542"/>
      <c r="EP19" s="542"/>
      <c r="EQ19" s="542"/>
      <c r="ER19" s="542"/>
      <c r="ES19" s="542"/>
      <c r="ET19" s="542"/>
      <c r="EU19" s="542"/>
      <c r="EV19" s="542"/>
      <c r="EW19" s="542"/>
      <c r="EX19" s="542"/>
      <c r="EY19" s="542"/>
      <c r="EZ19" s="542"/>
      <c r="FA19" s="542"/>
      <c r="FB19" s="542"/>
      <c r="FC19" s="542"/>
      <c r="FD19" s="542"/>
      <c r="FE19" s="542"/>
      <c r="FF19" s="542"/>
      <c r="FG19" s="542"/>
      <c r="FH19" s="542"/>
      <c r="FI19" s="542"/>
      <c r="FJ19" s="542"/>
      <c r="FK19" s="542"/>
      <c r="FL19" s="542"/>
      <c r="FM19" s="542"/>
      <c r="FN19" s="542"/>
      <c r="FO19" s="542"/>
      <c r="FP19" s="542"/>
      <c r="FQ19" s="542"/>
      <c r="FR19" s="542"/>
      <c r="FS19" s="542"/>
      <c r="FT19" s="542"/>
      <c r="FU19" s="542"/>
      <c r="FV19" s="542"/>
      <c r="FW19" s="542"/>
      <c r="FX19" s="542"/>
      <c r="FY19" s="542"/>
      <c r="FZ19" s="542"/>
      <c r="GA19" s="542"/>
      <c r="GB19" s="542"/>
      <c r="GC19" s="542"/>
      <c r="GD19" s="542"/>
      <c r="GE19" s="542"/>
      <c r="GF19" s="542"/>
      <c r="GG19" s="542"/>
      <c r="GH19" s="542"/>
      <c r="GI19" s="542"/>
      <c r="GJ19" s="542"/>
      <c r="GK19" s="542"/>
      <c r="GL19" s="542"/>
      <c r="GM19" s="542"/>
      <c r="GN19" s="542"/>
      <c r="GO19" s="542"/>
      <c r="GP19" s="542"/>
      <c r="GQ19" s="542"/>
      <c r="GR19" s="542"/>
      <c r="GS19" s="542"/>
      <c r="GT19" s="542"/>
      <c r="GU19" s="542"/>
      <c r="GV19" s="542"/>
      <c r="GW19" s="542"/>
      <c r="GX19" s="542"/>
      <c r="GY19" s="542"/>
      <c r="GZ19" s="542"/>
      <c r="HA19" s="542"/>
      <c r="HB19" s="542"/>
      <c r="HC19" s="542"/>
      <c r="HD19" s="542"/>
      <c r="HE19" s="542"/>
      <c r="HF19" s="542"/>
      <c r="HG19" s="542"/>
      <c r="HH19" s="542"/>
      <c r="HI19" s="542"/>
      <c r="HJ19" s="542"/>
      <c r="HK19" s="542"/>
      <c r="HL19" s="542"/>
      <c r="HM19" s="542"/>
      <c r="HN19" s="542"/>
      <c r="HO19" s="542"/>
      <c r="HP19" s="542"/>
      <c r="HQ19" s="542"/>
      <c r="HR19" s="542"/>
      <c r="HS19" s="542"/>
      <c r="HT19" s="542"/>
      <c r="HU19" s="542"/>
      <c r="HV19" s="542"/>
      <c r="HW19" s="542"/>
      <c r="HX19" s="542"/>
      <c r="HY19" s="542"/>
      <c r="HZ19" s="505"/>
      <c r="IA19" s="542"/>
      <c r="IB19" s="542"/>
      <c r="IC19" s="505"/>
      <c r="ID19" s="542"/>
      <c r="IE19" s="542"/>
      <c r="IF19" s="505"/>
      <c r="IG19" s="542"/>
      <c r="IH19" s="542"/>
      <c r="II19" s="505"/>
      <c r="IJ19" s="542"/>
      <c r="IK19" s="542"/>
      <c r="IL19" s="505"/>
      <c r="IM19" s="542"/>
      <c r="IN19" s="542"/>
      <c r="IO19" s="505"/>
      <c r="IP19" s="542"/>
      <c r="IQ19" s="542"/>
      <c r="IR19" s="505"/>
      <c r="IS19" s="542"/>
      <c r="IT19" s="542"/>
      <c r="IU19" s="505"/>
      <c r="IV19" s="502"/>
      <c r="IW19" s="503"/>
      <c r="IX19" s="504"/>
      <c r="IY19" s="505"/>
      <c r="IZ19" s="505"/>
      <c r="JA19" s="505"/>
      <c r="JB19" s="505"/>
      <c r="JC19" s="505"/>
      <c r="JD19" s="505"/>
      <c r="JE19" s="505"/>
      <c r="JF19" s="505"/>
      <c r="JG19" s="505"/>
      <c r="JH19" s="89"/>
      <c r="JI19" s="89"/>
      <c r="JJ19" s="89"/>
      <c r="JK19" s="89"/>
      <c r="JL19" s="89"/>
      <c r="JM19" s="89"/>
      <c r="JN19" s="548"/>
      <c r="JO19" s="549"/>
      <c r="JP19" s="550"/>
      <c r="JQ19" s="548"/>
      <c r="JR19" s="549"/>
      <c r="JS19" s="550"/>
      <c r="JT19" s="548"/>
      <c r="JU19" s="549"/>
      <c r="JV19" s="550"/>
      <c r="JW19" s="548"/>
      <c r="JX19" s="549"/>
      <c r="JY19" s="550"/>
      <c r="JZ19" s="548"/>
      <c r="KA19" s="549"/>
      <c r="KB19" s="550"/>
      <c r="KC19" s="548"/>
      <c r="KD19" s="549"/>
      <c r="KE19" s="550"/>
      <c r="KF19" s="548"/>
      <c r="KG19" s="549"/>
      <c r="KH19" s="550"/>
      <c r="KI19" s="548"/>
      <c r="KJ19" s="549"/>
      <c r="KK19" s="550"/>
      <c r="KL19" s="548"/>
      <c r="KM19" s="549"/>
      <c r="KN19" s="550"/>
      <c r="KO19" s="551"/>
      <c r="KP19" s="552"/>
      <c r="KQ19" s="553"/>
      <c r="KR19" s="551"/>
      <c r="KS19" s="552"/>
      <c r="KT19" s="553"/>
      <c r="KU19" s="551"/>
      <c r="KV19" s="552"/>
      <c r="KW19" s="553"/>
      <c r="KX19" s="551"/>
      <c r="KY19" s="552"/>
      <c r="KZ19" s="553"/>
      <c r="LA19" s="554"/>
      <c r="LB19" s="555"/>
      <c r="LC19" s="556"/>
      <c r="LD19" s="551"/>
      <c r="LE19" s="552"/>
      <c r="LF19" s="553"/>
      <c r="LG19" s="551"/>
      <c r="LH19" s="552"/>
      <c r="LI19" s="553"/>
      <c r="LJ19" s="551"/>
      <c r="LK19" s="552"/>
      <c r="LL19" s="553"/>
      <c r="LM19" s="551"/>
      <c r="LN19" s="552"/>
      <c r="LO19" s="553"/>
      <c r="LP19" s="551"/>
      <c r="LQ19" s="552"/>
      <c r="LR19" s="553"/>
      <c r="LS19" s="551"/>
      <c r="LT19" s="552"/>
      <c r="LU19" s="553"/>
      <c r="LV19" s="551"/>
      <c r="LW19" s="552"/>
      <c r="LX19" s="553"/>
      <c r="LY19" s="551"/>
      <c r="LZ19" s="552"/>
      <c r="MA19" s="553"/>
      <c r="MB19" s="551"/>
      <c r="MC19" s="552"/>
      <c r="MD19" s="553"/>
      <c r="ME19" s="551"/>
      <c r="MF19" s="552"/>
      <c r="MG19" s="553"/>
      <c r="MH19" s="551"/>
      <c r="MI19" s="552"/>
      <c r="MJ19" s="553"/>
      <c r="MK19" s="551"/>
      <c r="ML19" s="552"/>
      <c r="MM19" s="553"/>
      <c r="MN19" s="551"/>
      <c r="MO19" s="552"/>
      <c r="MP19" s="553"/>
      <c r="MQ19" s="551"/>
      <c r="MR19" s="552"/>
      <c r="MS19" s="553"/>
      <c r="MT19" s="551"/>
      <c r="MU19" s="552"/>
      <c r="MV19" s="553"/>
      <c r="MW19" s="551"/>
      <c r="MX19" s="552"/>
      <c r="MY19" s="553"/>
      <c r="MZ19" s="551"/>
      <c r="NA19" s="552"/>
      <c r="NB19" s="553"/>
      <c r="NC19" s="551"/>
      <c r="ND19" s="552"/>
      <c r="NE19" s="553"/>
      <c r="NF19" s="551"/>
      <c r="NG19" s="552"/>
      <c r="NH19" s="553"/>
      <c r="NI19" s="551"/>
      <c r="NJ19" s="552"/>
      <c r="NK19" s="553"/>
      <c r="NL19" s="551"/>
      <c r="NM19" s="552"/>
      <c r="NN19" s="552"/>
      <c r="NO19" s="553"/>
      <c r="NP19" s="551"/>
      <c r="NQ19" s="552"/>
      <c r="NR19" s="553"/>
      <c r="NS19" s="551"/>
      <c r="NT19" s="552"/>
      <c r="NU19" s="553"/>
      <c r="NV19" s="551"/>
      <c r="NW19" s="552"/>
      <c r="NX19" s="553"/>
      <c r="NY19" s="492">
        <f t="shared" si="121"/>
        <v>0</v>
      </c>
      <c r="NZ19" s="493">
        <f t="shared" si="122"/>
        <v>0</v>
      </c>
      <c r="OA19" s="468"/>
      <c r="OB19" s="492">
        <f t="shared" si="123"/>
        <v>0</v>
      </c>
      <c r="OC19" s="493">
        <f t="shared" si="124"/>
        <v>0</v>
      </c>
      <c r="OD19" s="81"/>
      <c r="OE19" s="492">
        <f t="shared" si="125"/>
        <v>0</v>
      </c>
      <c r="OF19" s="493">
        <f t="shared" si="126"/>
        <v>0</v>
      </c>
      <c r="OG19" s="81"/>
      <c r="OH19" s="492">
        <f t="shared" si="127"/>
        <v>0</v>
      </c>
      <c r="OI19" s="493">
        <f t="shared" si="128"/>
        <v>0</v>
      </c>
    </row>
    <row r="20" spans="1:399" ht="33" hidden="1" x14ac:dyDescent="0.45">
      <c r="A20" s="470">
        <v>1</v>
      </c>
      <c r="B20" s="471" t="s">
        <v>569</v>
      </c>
      <c r="C20" s="498" t="s">
        <v>155</v>
      </c>
      <c r="D20" s="473">
        <v>0</v>
      </c>
      <c r="E20" s="474"/>
      <c r="F20" s="472"/>
      <c r="G20" s="527"/>
      <c r="H20" s="473">
        <f t="shared" ref="H20:H49" si="135">+D20+F20-G20</f>
        <v>0</v>
      </c>
      <c r="I20" s="472"/>
      <c r="J20" s="527"/>
      <c r="K20" s="473">
        <f t="shared" ref="K20:K49" si="136">+H20+I20-J20</f>
        <v>0</v>
      </c>
      <c r="L20" s="472"/>
      <c r="M20" s="527"/>
      <c r="N20" s="473">
        <f t="shared" ref="N20:N49" si="137">+K20+L20-M20</f>
        <v>0</v>
      </c>
      <c r="O20" s="474"/>
      <c r="P20" s="472"/>
      <c r="Q20" s="527"/>
      <c r="R20" s="473">
        <f t="shared" ref="R20:R49" si="138">+N20+P20-Q20</f>
        <v>0</v>
      </c>
      <c r="S20" s="474"/>
      <c r="T20" s="474"/>
      <c r="U20" s="475">
        <f>R20-T20</f>
        <v>0</v>
      </c>
      <c r="V20" s="474"/>
      <c r="W20" s="474"/>
      <c r="X20" s="475">
        <f t="shared" si="65"/>
        <v>0</v>
      </c>
      <c r="Y20" s="474"/>
      <c r="Z20" s="474"/>
      <c r="AA20" s="476">
        <f t="shared" si="66"/>
        <v>0</v>
      </c>
      <c r="AB20" s="474"/>
      <c r="AC20" s="477"/>
      <c r="AD20" s="478">
        <f t="shared" si="67"/>
        <v>0</v>
      </c>
      <c r="AE20" s="474"/>
      <c r="AF20" s="474"/>
      <c r="AG20" s="475">
        <f t="shared" si="68"/>
        <v>0</v>
      </c>
      <c r="AH20" s="474"/>
      <c r="AI20" s="474"/>
      <c r="AJ20" s="479">
        <f t="shared" ref="AJ20:AJ49" si="139">AG20+AH20-AI20</f>
        <v>0</v>
      </c>
      <c r="AK20" s="474"/>
      <c r="AL20" s="474"/>
      <c r="AM20" s="479">
        <f t="shared" si="69"/>
        <v>0</v>
      </c>
      <c r="AN20" s="474"/>
      <c r="AO20" s="474"/>
      <c r="AP20" s="480">
        <f t="shared" si="70"/>
        <v>0</v>
      </c>
      <c r="AQ20" s="474"/>
      <c r="AR20" s="474"/>
      <c r="AS20" s="480">
        <f t="shared" si="71"/>
        <v>0</v>
      </c>
      <c r="AT20" s="474"/>
      <c r="AU20" s="474"/>
      <c r="AV20" s="480">
        <f t="shared" si="129"/>
        <v>0</v>
      </c>
      <c r="AW20" s="477"/>
      <c r="AX20" s="474"/>
      <c r="AY20" s="479">
        <f t="shared" si="72"/>
        <v>0</v>
      </c>
      <c r="AZ20" s="474"/>
      <c r="BA20" s="474"/>
      <c r="BB20" s="483">
        <f t="shared" si="73"/>
        <v>0</v>
      </c>
      <c r="BC20" s="477"/>
      <c r="BD20" s="474"/>
      <c r="BE20" s="479">
        <f t="shared" si="74"/>
        <v>0</v>
      </c>
      <c r="BF20" s="474"/>
      <c r="BG20" s="474"/>
      <c r="BH20" s="479">
        <f t="shared" si="75"/>
        <v>0</v>
      </c>
      <c r="BI20" s="474"/>
      <c r="BJ20" s="474"/>
      <c r="BK20" s="479">
        <f t="shared" ref="BK20:BK49" si="140">BH20+BI20-BJ20</f>
        <v>0</v>
      </c>
      <c r="BL20" s="474"/>
      <c r="BM20" s="474"/>
      <c r="BN20" s="479">
        <f t="shared" si="76"/>
        <v>0</v>
      </c>
      <c r="BO20" s="474"/>
      <c r="BP20" s="474"/>
      <c r="BQ20" s="479">
        <f t="shared" ref="BQ20:BQ49" si="141">BN20+BO20-BP20</f>
        <v>0</v>
      </c>
      <c r="BR20" s="474"/>
      <c r="BS20" s="474"/>
      <c r="BT20" s="484">
        <f t="shared" si="77"/>
        <v>0</v>
      </c>
      <c r="BU20" s="474"/>
      <c r="BV20" s="474"/>
      <c r="BW20" s="479">
        <f t="shared" si="78"/>
        <v>0</v>
      </c>
      <c r="BX20" s="474"/>
      <c r="BY20" s="474"/>
      <c r="BZ20" s="479">
        <f t="shared" ref="BZ20:BZ49" si="142">BW20+BX20-BY20</f>
        <v>0</v>
      </c>
      <c r="CA20" s="474"/>
      <c r="CB20" s="474"/>
      <c r="CC20" s="479">
        <f t="shared" si="79"/>
        <v>0</v>
      </c>
      <c r="CD20" s="474"/>
      <c r="CE20" s="474"/>
      <c r="CF20" s="479">
        <f t="shared" ref="CF20:CF49" si="143">CC20+CD20-CE20</f>
        <v>0</v>
      </c>
      <c r="CG20" s="474"/>
      <c r="CH20" s="474"/>
      <c r="CI20" s="480">
        <f t="shared" si="80"/>
        <v>0</v>
      </c>
      <c r="CJ20" s="474"/>
      <c r="CK20" s="474"/>
      <c r="CL20" s="479">
        <f t="shared" si="81"/>
        <v>0</v>
      </c>
      <c r="CM20" s="474"/>
      <c r="CN20" s="474"/>
      <c r="CO20" s="479">
        <f t="shared" ref="CO20:CO49" si="144">CL20+CM20-CN20</f>
        <v>0</v>
      </c>
      <c r="CP20" s="474"/>
      <c r="CQ20" s="474"/>
      <c r="CR20" s="479">
        <f t="shared" si="82"/>
        <v>0</v>
      </c>
      <c r="CS20" s="474"/>
      <c r="CT20" s="474"/>
      <c r="CU20" s="479">
        <f t="shared" si="83"/>
        <v>0</v>
      </c>
      <c r="CV20" s="474"/>
      <c r="CW20" s="474"/>
      <c r="CX20" s="479">
        <f t="shared" ref="CX20:CX49" si="145">CU20+CV20-CW20</f>
        <v>0</v>
      </c>
      <c r="CY20" s="474"/>
      <c r="CZ20" s="474"/>
      <c r="DA20" s="479">
        <f t="shared" ref="DA20:DA49" si="146">CX20+CY20-CZ20</f>
        <v>0</v>
      </c>
      <c r="DB20" s="474"/>
      <c r="DC20" s="474"/>
      <c r="DD20" s="479">
        <f t="shared" ref="DD20:DD49" si="147">DA20+DB20-DC20</f>
        <v>0</v>
      </c>
      <c r="DE20" s="474"/>
      <c r="DF20" s="474"/>
      <c r="DG20" s="479">
        <f t="shared" ref="DG20:DG49" si="148">DD20+DE20-DF20</f>
        <v>0</v>
      </c>
      <c r="DH20" s="474"/>
      <c r="DI20" s="474"/>
      <c r="DJ20" s="479">
        <f t="shared" ref="DJ20:DJ49" si="149">DG20+DH20-DI20</f>
        <v>0</v>
      </c>
      <c r="DK20" s="474"/>
      <c r="DL20" s="474"/>
      <c r="DM20" s="479">
        <f t="shared" ref="DM20:DM49" si="150">DJ20+DK20-DL20</f>
        <v>0</v>
      </c>
      <c r="DN20" s="474"/>
      <c r="DO20" s="474"/>
      <c r="DP20" s="479">
        <f t="shared" si="84"/>
        <v>0</v>
      </c>
      <c r="DQ20" s="474"/>
      <c r="DR20" s="474"/>
      <c r="DS20" s="479">
        <f t="shared" ref="DS20:DS49" si="151">DP20+DQ20-DR20</f>
        <v>0</v>
      </c>
      <c r="DT20" s="474"/>
      <c r="DU20" s="474"/>
      <c r="DV20" s="479">
        <f t="shared" si="85"/>
        <v>0</v>
      </c>
      <c r="DW20" s="474"/>
      <c r="DX20" s="474"/>
      <c r="DY20" s="479">
        <f t="shared" si="86"/>
        <v>0</v>
      </c>
      <c r="DZ20" s="474"/>
      <c r="EA20" s="474"/>
      <c r="EB20" s="485">
        <f t="shared" ref="EB20:EB49" si="152">DY20+DZ20-EA20</f>
        <v>0</v>
      </c>
      <c r="EC20" s="474"/>
      <c r="ED20" s="474"/>
      <c r="EE20" s="479">
        <f t="shared" si="87"/>
        <v>0</v>
      </c>
      <c r="EF20" s="474"/>
      <c r="EG20" s="474"/>
      <c r="EH20" s="479">
        <f t="shared" ref="EH20:EH49" si="153">EE20+EF20-EG20</f>
        <v>0</v>
      </c>
      <c r="EI20" s="474"/>
      <c r="EJ20" s="474"/>
      <c r="EK20" s="479">
        <f t="shared" si="88"/>
        <v>0</v>
      </c>
      <c r="EL20" s="474"/>
      <c r="EM20" s="474"/>
      <c r="EN20" s="479">
        <f t="shared" ref="EN20:EN48" si="154">EK20+EL20-EM20</f>
        <v>0</v>
      </c>
      <c r="EO20" s="474"/>
      <c r="EP20" s="474"/>
      <c r="EQ20" s="479">
        <f t="shared" ref="EQ20:EQ48" si="155">EN20+EO20-EP20</f>
        <v>0</v>
      </c>
      <c r="ER20" s="474"/>
      <c r="ES20" s="474"/>
      <c r="ET20" s="479">
        <f t="shared" si="89"/>
        <v>0</v>
      </c>
      <c r="EU20" s="474"/>
      <c r="EV20" s="474"/>
      <c r="EW20" s="479">
        <f t="shared" ref="EW20:EW49" si="156">ET20+EU20-EV20</f>
        <v>0</v>
      </c>
      <c r="EX20" s="474"/>
      <c r="EY20" s="474"/>
      <c r="EZ20" s="479">
        <f t="shared" ref="EZ20:EZ49" si="157">EW20+EX20-EY20</f>
        <v>0</v>
      </c>
      <c r="FA20" s="474"/>
      <c r="FB20" s="474"/>
      <c r="FC20" s="479">
        <f t="shared" ref="FC20:FC48" si="158">EZ20+FA20-FB20</f>
        <v>0</v>
      </c>
      <c r="FD20" s="474"/>
      <c r="FE20" s="474"/>
      <c r="FF20" s="479">
        <f t="shared" ref="FF20:FF49" si="159">FC20+FD20-FE20</f>
        <v>0</v>
      </c>
      <c r="FG20" s="474"/>
      <c r="FH20" s="474"/>
      <c r="FI20" s="479">
        <f t="shared" ref="FI20:FI49" si="160">FF20+FG20-FH20</f>
        <v>0</v>
      </c>
      <c r="FJ20" s="474"/>
      <c r="FK20" s="474"/>
      <c r="FL20" s="479">
        <f t="shared" si="93"/>
        <v>0</v>
      </c>
      <c r="FM20" s="474"/>
      <c r="FN20" s="474"/>
      <c r="FO20" s="479">
        <f t="shared" ref="FO20:FO49" si="161">FL20+FM20-FN20</f>
        <v>0</v>
      </c>
      <c r="FP20" s="474"/>
      <c r="FQ20" s="474"/>
      <c r="FR20" s="479">
        <f t="shared" si="94"/>
        <v>0</v>
      </c>
      <c r="FS20" s="474"/>
      <c r="FT20" s="474"/>
      <c r="FU20" s="479">
        <f t="shared" si="95"/>
        <v>0</v>
      </c>
      <c r="FV20" s="474"/>
      <c r="FW20" s="474"/>
      <c r="FX20" s="479">
        <f t="shared" ref="FX20:FX49" si="162">FU20+FV20-FW20</f>
        <v>0</v>
      </c>
      <c r="FY20" s="474"/>
      <c r="FZ20" s="474"/>
      <c r="GA20" s="479">
        <f t="shared" ref="GA20:GA49" si="163">FX20+FY20-FZ20</f>
        <v>0</v>
      </c>
      <c r="GB20" s="474"/>
      <c r="GC20" s="474"/>
      <c r="GD20" s="479">
        <f t="shared" ref="GD20:GD49" si="164">GA20+GB20-GC20</f>
        <v>0</v>
      </c>
      <c r="GE20" s="474"/>
      <c r="GF20" s="474"/>
      <c r="GG20" s="479">
        <f t="shared" ref="GG20:GG49" si="165">GD20+GE20-GF20</f>
        <v>0</v>
      </c>
      <c r="GH20" s="474"/>
      <c r="GI20" s="474"/>
      <c r="GJ20" s="479">
        <f t="shared" ref="GJ20:GJ49" si="166">GG20+GH20-GI20</f>
        <v>0</v>
      </c>
      <c r="GK20" s="474"/>
      <c r="GL20" s="474"/>
      <c r="GM20" s="479">
        <f t="shared" ref="GM20:GM49" si="167">GJ20+GK20-GL20</f>
        <v>0</v>
      </c>
      <c r="GN20" s="474"/>
      <c r="GO20" s="474"/>
      <c r="GP20" s="479">
        <f t="shared" ref="GP20:GP49" si="168">GM20+GN20-GO20</f>
        <v>0</v>
      </c>
      <c r="GQ20" s="474"/>
      <c r="GR20" s="474"/>
      <c r="GS20" s="479">
        <f t="shared" ref="GS20:GS49" si="169">GP20+GQ20-GR20</f>
        <v>0</v>
      </c>
      <c r="GT20" s="474"/>
      <c r="GU20" s="474"/>
      <c r="GV20" s="479">
        <f t="shared" ref="GV20:GV49" si="170">GS20+GT20-GU20</f>
        <v>0</v>
      </c>
      <c r="GW20" s="474"/>
      <c r="GX20" s="474"/>
      <c r="GY20" s="479">
        <f t="shared" si="100"/>
        <v>0</v>
      </c>
      <c r="GZ20" s="474"/>
      <c r="HA20" s="474"/>
      <c r="HB20" s="479">
        <f t="shared" ref="HB20:HB49" si="171">GY20+GZ20-HA20</f>
        <v>0</v>
      </c>
      <c r="HC20" s="474"/>
      <c r="HD20" s="474"/>
      <c r="HE20" s="479">
        <f t="shared" si="101"/>
        <v>0</v>
      </c>
      <c r="HF20" s="474"/>
      <c r="HG20" s="474"/>
      <c r="HH20" s="479">
        <f t="shared" ref="HH20:HH49" si="172">HE20+HF20-HG20</f>
        <v>0</v>
      </c>
      <c r="HI20" s="474"/>
      <c r="HJ20" s="474"/>
      <c r="HK20" s="479">
        <f t="shared" ref="HK20:HK49" si="173">HH20+HI20-HJ20</f>
        <v>0</v>
      </c>
      <c r="HL20" s="474"/>
      <c r="HM20" s="474"/>
      <c r="HN20" s="479">
        <f t="shared" ref="HN20:HN49" si="174">HK20+HL20-HM20</f>
        <v>0</v>
      </c>
      <c r="HO20" s="474"/>
      <c r="HP20" s="474"/>
      <c r="HQ20" s="479">
        <f t="shared" ref="HQ20:HQ49" si="175">HN20+HO20-HP20</f>
        <v>0</v>
      </c>
      <c r="HR20" s="474"/>
      <c r="HS20" s="474"/>
      <c r="HT20" s="479">
        <f t="shared" ref="HT20:HT49" si="176">HQ20+HR20-HS20</f>
        <v>0</v>
      </c>
      <c r="HU20" s="474"/>
      <c r="HV20" s="474"/>
      <c r="HW20" s="479">
        <f t="shared" ref="HW20:HW49" si="177">HT20+HU20-HV20</f>
        <v>0</v>
      </c>
      <c r="HX20" s="474"/>
      <c r="HY20" s="474"/>
      <c r="HZ20" s="486">
        <f t="shared" ref="HZ20:HZ49" si="178">HW20+HX20-HY20</f>
        <v>0</v>
      </c>
      <c r="IA20" s="474"/>
      <c r="IB20" s="474"/>
      <c r="IC20" s="486">
        <f t="shared" ref="IC20:IC49" si="179">HZ20+IA20-IB20</f>
        <v>0</v>
      </c>
      <c r="ID20" s="474"/>
      <c r="IE20" s="474"/>
      <c r="IF20" s="486">
        <f t="shared" si="102"/>
        <v>0</v>
      </c>
      <c r="IG20" s="474"/>
      <c r="IH20" s="474"/>
      <c r="II20" s="486">
        <f t="shared" ref="II20:II49" si="180">IF20+IG20-IH20</f>
        <v>0</v>
      </c>
      <c r="IJ20" s="474"/>
      <c r="IK20" s="474"/>
      <c r="IL20" s="486">
        <f t="shared" ref="IL20:IL49" si="181">II20+IJ20-IK20</f>
        <v>0</v>
      </c>
      <c r="IM20" s="474"/>
      <c r="IN20" s="474"/>
      <c r="IO20" s="486">
        <f t="shared" ref="IO20:IO49" si="182">IL20+IM20-IN20</f>
        <v>0</v>
      </c>
      <c r="IP20" s="474"/>
      <c r="IQ20" s="474"/>
      <c r="IR20" s="486">
        <f t="shared" ref="IR20:IR49" si="183">IO20+IP20-IQ20</f>
        <v>0</v>
      </c>
      <c r="IS20" s="474"/>
      <c r="IT20" s="474"/>
      <c r="IU20" s="486">
        <f t="shared" ref="IU20:IU49" si="184">IR20+IS20-IT20</f>
        <v>0</v>
      </c>
      <c r="IV20" s="474"/>
      <c r="IW20" s="474"/>
      <c r="IX20" s="486">
        <f t="shared" si="103"/>
        <v>0</v>
      </c>
      <c r="IY20" s="477"/>
      <c r="IZ20" s="477"/>
      <c r="JA20" s="486">
        <f t="shared" si="104"/>
        <v>0</v>
      </c>
      <c r="JB20" s="477"/>
      <c r="JC20" s="477"/>
      <c r="JD20" s="486">
        <f t="shared" ref="JD20:JD49" si="185">JA20+JB20-JC20</f>
        <v>0</v>
      </c>
      <c r="JE20" s="477"/>
      <c r="JF20" s="477"/>
      <c r="JG20" s="486">
        <f t="shared" ref="JG20:JG49" si="186">JD20+JE20-JF20</f>
        <v>0</v>
      </c>
      <c r="JH20" s="138"/>
      <c r="JI20" s="138"/>
      <c r="JJ20" s="487">
        <f t="shared" ref="JJ20:JJ49" si="187">JG20+JH20-JI20</f>
        <v>0</v>
      </c>
      <c r="JK20" s="138"/>
      <c r="JL20" s="138"/>
      <c r="JM20" s="487">
        <f t="shared" ref="JM20:JM49" si="188">JJ20+JK20-JL20</f>
        <v>0</v>
      </c>
      <c r="JN20" s="238"/>
      <c r="JO20" s="238"/>
      <c r="JP20" s="488">
        <f t="shared" si="105"/>
        <v>0</v>
      </c>
      <c r="JQ20" s="238"/>
      <c r="JR20" s="238"/>
      <c r="JS20" s="488">
        <f t="shared" ref="JS20:JS49" si="189">JP20+JQ20-JR20</f>
        <v>0</v>
      </c>
      <c r="JT20" s="238"/>
      <c r="JU20" s="238"/>
      <c r="JV20" s="488">
        <f t="shared" ref="JV20:JV49" si="190">JS20+JT20-JU20</f>
        <v>0</v>
      </c>
      <c r="JW20" s="238"/>
      <c r="JX20" s="238"/>
      <c r="JY20" s="488">
        <f t="shared" ref="JY20:JY49" si="191">JV20+JW20-JX20</f>
        <v>0</v>
      </c>
      <c r="JZ20" s="238"/>
      <c r="KA20" s="238"/>
      <c r="KB20" s="488">
        <f t="shared" ref="KB20:KB49" si="192">JY20+JZ20-KA20</f>
        <v>0</v>
      </c>
      <c r="KC20" s="238"/>
      <c r="KD20" s="238"/>
      <c r="KE20" s="488">
        <f t="shared" ref="KE20:KE49" si="193">KB20+KC20-KD20</f>
        <v>0</v>
      </c>
      <c r="KF20" s="238"/>
      <c r="KG20" s="238"/>
      <c r="KH20" s="488">
        <f t="shared" ref="KH20:KH49" si="194">KE20+KF20-KG20</f>
        <v>0</v>
      </c>
      <c r="KI20" s="238"/>
      <c r="KJ20" s="238"/>
      <c r="KK20" s="488">
        <f t="shared" ref="KK20:KK49" si="195">KH20+KI20-KJ20</f>
        <v>0</v>
      </c>
      <c r="KL20" s="238"/>
      <c r="KM20" s="238"/>
      <c r="KN20" s="488">
        <f t="shared" ref="KN20:KN49" si="196">KK20+KL20-KM20</f>
        <v>0</v>
      </c>
      <c r="KO20" s="489"/>
      <c r="KP20" s="489"/>
      <c r="KQ20" s="490">
        <f t="shared" ref="KQ20:KQ49" si="197">KN20+KO20-KP20</f>
        <v>0</v>
      </c>
      <c r="KR20" s="489"/>
      <c r="KS20" s="489"/>
      <c r="KT20" s="490">
        <f t="shared" ref="KT20:KT49" si="198">KQ20+KR20-KS20</f>
        <v>0</v>
      </c>
      <c r="KU20" s="489"/>
      <c r="KV20" s="489"/>
      <c r="KW20" s="490">
        <f t="shared" ref="KW20:KW49" si="199">KT20+KU20-KV20</f>
        <v>0</v>
      </c>
      <c r="KX20" s="489"/>
      <c r="KY20" s="489"/>
      <c r="KZ20" s="490">
        <f t="shared" ref="KZ20:KZ49" si="200">KW20+KX20-KY20</f>
        <v>0</v>
      </c>
      <c r="LA20" s="241"/>
      <c r="LB20" s="241"/>
      <c r="LC20" s="491">
        <f t="shared" ref="LC20:LC49" si="201">KZ20+LA20-LB20</f>
        <v>0</v>
      </c>
      <c r="LD20" s="489"/>
      <c r="LE20" s="489"/>
      <c r="LF20" s="490">
        <f t="shared" ref="LF20:LF49" si="202">LC20+LD20-LE20</f>
        <v>0</v>
      </c>
      <c r="LG20" s="489"/>
      <c r="LH20" s="489"/>
      <c r="LI20" s="490">
        <f t="shared" ref="LI20:LI49" si="203">LF20+LG20-LH20</f>
        <v>0</v>
      </c>
      <c r="LJ20" s="489"/>
      <c r="LK20" s="489"/>
      <c r="LL20" s="490">
        <f t="shared" ref="LL20:LL49" si="204">LI20+LJ20-LK20</f>
        <v>0</v>
      </c>
      <c r="LM20" s="489"/>
      <c r="LN20" s="489"/>
      <c r="LO20" s="490">
        <f t="shared" ref="LO20:LO49" si="205">LL20+LM20-LN20</f>
        <v>0</v>
      </c>
      <c r="LP20" s="489"/>
      <c r="LQ20" s="489"/>
      <c r="LR20" s="490">
        <f t="shared" ref="LR20:LR49" si="206">LO20+LP20-LQ20</f>
        <v>0</v>
      </c>
      <c r="LS20" s="489"/>
      <c r="LT20" s="489"/>
      <c r="LU20" s="490">
        <f t="shared" ref="LU20:LU49" si="207">LR20+LS20-LT20</f>
        <v>0</v>
      </c>
      <c r="LV20" s="489"/>
      <c r="LW20" s="489"/>
      <c r="LX20" s="490">
        <f t="shared" ref="LX20:LX49" si="208">LU20+LV20-LW20</f>
        <v>0</v>
      </c>
      <c r="LY20" s="489"/>
      <c r="LZ20" s="489"/>
      <c r="MA20" s="490">
        <f t="shared" ref="MA20:MA49" si="209">LX20+LY20-LZ20</f>
        <v>0</v>
      </c>
      <c r="MB20" s="489"/>
      <c r="MC20" s="489"/>
      <c r="MD20" s="490">
        <f t="shared" ref="MD20:MD49" si="210">MA20+MB20-MC20</f>
        <v>0</v>
      </c>
      <c r="ME20" s="489"/>
      <c r="MF20" s="489"/>
      <c r="MG20" s="490">
        <f t="shared" ref="MG20:MG49" si="211">MD20+ME20-MF20</f>
        <v>0</v>
      </c>
      <c r="MH20" s="489"/>
      <c r="MI20" s="489"/>
      <c r="MJ20" s="490">
        <f t="shared" ref="MJ20:MJ49" si="212">MG20+MH20-MI20</f>
        <v>0</v>
      </c>
      <c r="MK20" s="489"/>
      <c r="ML20" s="489"/>
      <c r="MM20" s="490">
        <f t="shared" ref="MM20:MM49" si="213">MJ20+MK20-ML20</f>
        <v>0</v>
      </c>
      <c r="MN20" s="489"/>
      <c r="MO20" s="489"/>
      <c r="MP20" s="490">
        <f t="shared" ref="MP20:MP49" si="214">MM20+MN20-MO20</f>
        <v>0</v>
      </c>
      <c r="MQ20" s="489"/>
      <c r="MR20" s="489"/>
      <c r="MS20" s="490">
        <f t="shared" ref="MS20:MS49" si="215">MP20+MQ20-MR20</f>
        <v>0</v>
      </c>
      <c r="MT20" s="489"/>
      <c r="MU20" s="489"/>
      <c r="MV20" s="490">
        <f t="shared" ref="MV20:MV49" si="216">MS20+MT20-MU20</f>
        <v>0</v>
      </c>
      <c r="MW20" s="489"/>
      <c r="MX20" s="489"/>
      <c r="MY20" s="490">
        <f t="shared" ref="MY20:MY49" si="217">MV20+MW20-MX20</f>
        <v>0</v>
      </c>
      <c r="MZ20" s="489"/>
      <c r="NA20" s="489"/>
      <c r="NB20" s="490">
        <f t="shared" ref="NB20:NB49" si="218">MY20+MZ20-NA20</f>
        <v>0</v>
      </c>
      <c r="NC20" s="489"/>
      <c r="ND20" s="489"/>
      <c r="NE20" s="490">
        <f t="shared" ref="NE20:NE49" si="219">NB20+NC20-ND20</f>
        <v>0</v>
      </c>
      <c r="NF20" s="489"/>
      <c r="NG20" s="489"/>
      <c r="NH20" s="490">
        <f t="shared" ref="NH20:NH49" si="220">NE20+NF20-NG20</f>
        <v>0</v>
      </c>
      <c r="NI20" s="489"/>
      <c r="NJ20" s="489"/>
      <c r="NK20" s="490">
        <f t="shared" ref="NK20:NK49" si="221">NH20+NI20-NJ20</f>
        <v>0</v>
      </c>
      <c r="NL20" s="489"/>
      <c r="NM20" s="489"/>
      <c r="NN20" s="489"/>
      <c r="NO20" s="490">
        <f t="shared" ref="NO20:NO49" si="222">NK20+NL20-NN20</f>
        <v>0</v>
      </c>
      <c r="NP20" s="489"/>
      <c r="NQ20" s="489"/>
      <c r="NR20" s="490">
        <f t="shared" ref="NR20:NR49" si="223">NO20+NP20-NQ20</f>
        <v>0</v>
      </c>
      <c r="NS20" s="489"/>
      <c r="NT20" s="489"/>
      <c r="NU20" s="490">
        <f t="shared" ref="NU20:NU49" si="224">NR20+NS20-NT20</f>
        <v>0</v>
      </c>
      <c r="NV20" s="489"/>
      <c r="NW20" s="489"/>
      <c r="NX20" s="490">
        <f t="shared" ref="NX20:NX49" si="225">NU20+NV20-NW20</f>
        <v>0</v>
      </c>
      <c r="NY20" s="492">
        <f t="shared" si="121"/>
        <v>0</v>
      </c>
      <c r="NZ20" s="493">
        <f t="shared" si="122"/>
        <v>0</v>
      </c>
      <c r="OA20" s="468"/>
      <c r="OB20" s="492">
        <f t="shared" si="123"/>
        <v>0</v>
      </c>
      <c r="OC20" s="493">
        <f t="shared" si="124"/>
        <v>0</v>
      </c>
      <c r="OD20" s="81"/>
      <c r="OE20" s="492">
        <f t="shared" si="125"/>
        <v>0</v>
      </c>
      <c r="OF20" s="493">
        <f t="shared" si="126"/>
        <v>0</v>
      </c>
      <c r="OG20" s="81"/>
      <c r="OH20" s="492">
        <f t="shared" si="127"/>
        <v>0</v>
      </c>
      <c r="OI20" s="493">
        <f t="shared" si="128"/>
        <v>0</v>
      </c>
    </row>
    <row r="21" spans="1:399" ht="33" hidden="1" x14ac:dyDescent="0.45">
      <c r="A21" s="470">
        <v>2</v>
      </c>
      <c r="B21" s="471" t="s">
        <v>570</v>
      </c>
      <c r="C21" s="498" t="s">
        <v>115</v>
      </c>
      <c r="D21" s="473">
        <v>0</v>
      </c>
      <c r="E21" s="474"/>
      <c r="F21" s="472"/>
      <c r="G21" s="527"/>
      <c r="H21" s="473">
        <f t="shared" si="135"/>
        <v>0</v>
      </c>
      <c r="I21" s="472"/>
      <c r="J21" s="527"/>
      <c r="K21" s="473">
        <f t="shared" si="136"/>
        <v>0</v>
      </c>
      <c r="L21" s="472"/>
      <c r="M21" s="527"/>
      <c r="N21" s="473">
        <f t="shared" si="137"/>
        <v>0</v>
      </c>
      <c r="O21" s="474"/>
      <c r="P21" s="472"/>
      <c r="Q21" s="527"/>
      <c r="R21" s="473">
        <f t="shared" si="138"/>
        <v>0</v>
      </c>
      <c r="S21" s="474"/>
      <c r="T21" s="474"/>
      <c r="U21" s="475">
        <f>R21-T21</f>
        <v>0</v>
      </c>
      <c r="V21" s="474"/>
      <c r="W21" s="474"/>
      <c r="X21" s="475">
        <f t="shared" si="65"/>
        <v>0</v>
      </c>
      <c r="Y21" s="474"/>
      <c r="Z21" s="474"/>
      <c r="AA21" s="476">
        <f t="shared" si="66"/>
        <v>0</v>
      </c>
      <c r="AB21" s="474"/>
      <c r="AC21" s="477"/>
      <c r="AD21" s="478">
        <f t="shared" si="67"/>
        <v>0</v>
      </c>
      <c r="AE21" s="474"/>
      <c r="AF21" s="474"/>
      <c r="AG21" s="475">
        <f t="shared" si="68"/>
        <v>0</v>
      </c>
      <c r="AH21" s="474"/>
      <c r="AI21" s="474"/>
      <c r="AJ21" s="479">
        <f t="shared" si="139"/>
        <v>0</v>
      </c>
      <c r="AK21" s="474"/>
      <c r="AL21" s="474"/>
      <c r="AM21" s="479">
        <f t="shared" si="69"/>
        <v>0</v>
      </c>
      <c r="AN21" s="474"/>
      <c r="AO21" s="474"/>
      <c r="AP21" s="480">
        <f t="shared" si="70"/>
        <v>0</v>
      </c>
      <c r="AQ21" s="474"/>
      <c r="AR21" s="474"/>
      <c r="AS21" s="480">
        <f t="shared" si="71"/>
        <v>0</v>
      </c>
      <c r="AT21" s="474"/>
      <c r="AU21" s="474"/>
      <c r="AV21" s="480">
        <f t="shared" si="129"/>
        <v>0</v>
      </c>
      <c r="AW21" s="477"/>
      <c r="AX21" s="474"/>
      <c r="AY21" s="479">
        <f t="shared" si="72"/>
        <v>0</v>
      </c>
      <c r="AZ21" s="474"/>
      <c r="BA21" s="474"/>
      <c r="BB21" s="483">
        <f t="shared" si="73"/>
        <v>0</v>
      </c>
      <c r="BC21" s="477"/>
      <c r="BD21" s="474"/>
      <c r="BE21" s="479">
        <f t="shared" si="74"/>
        <v>0</v>
      </c>
      <c r="BF21" s="474"/>
      <c r="BG21" s="474"/>
      <c r="BH21" s="479">
        <f t="shared" si="75"/>
        <v>0</v>
      </c>
      <c r="BI21" s="474"/>
      <c r="BJ21" s="474"/>
      <c r="BK21" s="479">
        <f t="shared" si="140"/>
        <v>0</v>
      </c>
      <c r="BL21" s="474"/>
      <c r="BM21" s="474"/>
      <c r="BN21" s="479">
        <f t="shared" si="76"/>
        <v>0</v>
      </c>
      <c r="BO21" s="474"/>
      <c r="BP21" s="474"/>
      <c r="BQ21" s="479">
        <f t="shared" si="141"/>
        <v>0</v>
      </c>
      <c r="BR21" s="474"/>
      <c r="BS21" s="474"/>
      <c r="BT21" s="484">
        <f t="shared" si="77"/>
        <v>0</v>
      </c>
      <c r="BU21" s="474"/>
      <c r="BV21" s="474"/>
      <c r="BW21" s="479">
        <f t="shared" si="78"/>
        <v>0</v>
      </c>
      <c r="BX21" s="474"/>
      <c r="BY21" s="474"/>
      <c r="BZ21" s="479">
        <f t="shared" si="142"/>
        <v>0</v>
      </c>
      <c r="CA21" s="474"/>
      <c r="CB21" s="474"/>
      <c r="CC21" s="479">
        <f t="shared" si="79"/>
        <v>0</v>
      </c>
      <c r="CD21" s="474"/>
      <c r="CE21" s="474"/>
      <c r="CF21" s="479">
        <f t="shared" si="143"/>
        <v>0</v>
      </c>
      <c r="CG21" s="474"/>
      <c r="CH21" s="474"/>
      <c r="CI21" s="480">
        <f t="shared" si="80"/>
        <v>0</v>
      </c>
      <c r="CJ21" s="474"/>
      <c r="CK21" s="474"/>
      <c r="CL21" s="479">
        <f t="shared" si="81"/>
        <v>0</v>
      </c>
      <c r="CM21" s="474"/>
      <c r="CN21" s="474"/>
      <c r="CO21" s="479">
        <f t="shared" si="144"/>
        <v>0</v>
      </c>
      <c r="CP21" s="474"/>
      <c r="CQ21" s="474"/>
      <c r="CR21" s="479">
        <f t="shared" si="82"/>
        <v>0</v>
      </c>
      <c r="CS21" s="474"/>
      <c r="CT21" s="474"/>
      <c r="CU21" s="479">
        <f t="shared" si="83"/>
        <v>0</v>
      </c>
      <c r="CV21" s="474"/>
      <c r="CW21" s="474"/>
      <c r="CX21" s="479">
        <f t="shared" si="145"/>
        <v>0</v>
      </c>
      <c r="CY21" s="474"/>
      <c r="CZ21" s="474"/>
      <c r="DA21" s="479">
        <f t="shared" si="146"/>
        <v>0</v>
      </c>
      <c r="DB21" s="474"/>
      <c r="DC21" s="474"/>
      <c r="DD21" s="479">
        <f t="shared" si="147"/>
        <v>0</v>
      </c>
      <c r="DE21" s="474"/>
      <c r="DF21" s="474"/>
      <c r="DG21" s="479">
        <f t="shared" si="148"/>
        <v>0</v>
      </c>
      <c r="DH21" s="474"/>
      <c r="DI21" s="474"/>
      <c r="DJ21" s="479">
        <f t="shared" si="149"/>
        <v>0</v>
      </c>
      <c r="DK21" s="474"/>
      <c r="DL21" s="474"/>
      <c r="DM21" s="479">
        <f t="shared" si="150"/>
        <v>0</v>
      </c>
      <c r="DN21" s="474"/>
      <c r="DO21" s="474"/>
      <c r="DP21" s="479">
        <f t="shared" si="84"/>
        <v>0</v>
      </c>
      <c r="DQ21" s="474"/>
      <c r="DR21" s="474"/>
      <c r="DS21" s="479">
        <f t="shared" si="151"/>
        <v>0</v>
      </c>
      <c r="DT21" s="474"/>
      <c r="DU21" s="474"/>
      <c r="DV21" s="479">
        <f t="shared" si="85"/>
        <v>0</v>
      </c>
      <c r="DW21" s="474"/>
      <c r="DX21" s="474"/>
      <c r="DY21" s="479">
        <f t="shared" si="86"/>
        <v>0</v>
      </c>
      <c r="DZ21" s="474"/>
      <c r="EA21" s="474"/>
      <c r="EB21" s="485">
        <f t="shared" si="152"/>
        <v>0</v>
      </c>
      <c r="EC21" s="474"/>
      <c r="ED21" s="474"/>
      <c r="EE21" s="479">
        <f t="shared" si="87"/>
        <v>0</v>
      </c>
      <c r="EF21" s="474"/>
      <c r="EG21" s="474"/>
      <c r="EH21" s="479">
        <f t="shared" si="153"/>
        <v>0</v>
      </c>
      <c r="EI21" s="474"/>
      <c r="EJ21" s="474"/>
      <c r="EK21" s="479">
        <f t="shared" si="88"/>
        <v>0</v>
      </c>
      <c r="EL21" s="474"/>
      <c r="EM21" s="474"/>
      <c r="EN21" s="479">
        <f t="shared" si="154"/>
        <v>0</v>
      </c>
      <c r="EO21" s="474"/>
      <c r="EP21" s="474"/>
      <c r="EQ21" s="479">
        <f t="shared" si="155"/>
        <v>0</v>
      </c>
      <c r="ER21" s="474"/>
      <c r="ES21" s="474"/>
      <c r="ET21" s="479">
        <f t="shared" si="89"/>
        <v>0</v>
      </c>
      <c r="EU21" s="474"/>
      <c r="EV21" s="474"/>
      <c r="EW21" s="479">
        <f t="shared" si="156"/>
        <v>0</v>
      </c>
      <c r="EX21" s="474"/>
      <c r="EY21" s="474"/>
      <c r="EZ21" s="479">
        <f t="shared" si="157"/>
        <v>0</v>
      </c>
      <c r="FA21" s="474"/>
      <c r="FB21" s="474"/>
      <c r="FC21" s="479">
        <f t="shared" si="158"/>
        <v>0</v>
      </c>
      <c r="FD21" s="474"/>
      <c r="FE21" s="474"/>
      <c r="FF21" s="479">
        <f t="shared" si="159"/>
        <v>0</v>
      </c>
      <c r="FG21" s="474"/>
      <c r="FH21" s="474"/>
      <c r="FI21" s="479">
        <f t="shared" si="160"/>
        <v>0</v>
      </c>
      <c r="FJ21" s="474"/>
      <c r="FK21" s="474"/>
      <c r="FL21" s="479">
        <f t="shared" si="93"/>
        <v>0</v>
      </c>
      <c r="FM21" s="474"/>
      <c r="FN21" s="474"/>
      <c r="FO21" s="479">
        <f t="shared" si="161"/>
        <v>0</v>
      </c>
      <c r="FP21" s="474"/>
      <c r="FQ21" s="474"/>
      <c r="FR21" s="479">
        <f t="shared" si="94"/>
        <v>0</v>
      </c>
      <c r="FS21" s="474"/>
      <c r="FT21" s="474"/>
      <c r="FU21" s="479">
        <f t="shared" si="95"/>
        <v>0</v>
      </c>
      <c r="FV21" s="474"/>
      <c r="FW21" s="474"/>
      <c r="FX21" s="479">
        <f t="shared" si="162"/>
        <v>0</v>
      </c>
      <c r="FY21" s="474"/>
      <c r="FZ21" s="474"/>
      <c r="GA21" s="479">
        <f t="shared" si="163"/>
        <v>0</v>
      </c>
      <c r="GB21" s="474"/>
      <c r="GC21" s="474"/>
      <c r="GD21" s="479">
        <f t="shared" si="164"/>
        <v>0</v>
      </c>
      <c r="GE21" s="474"/>
      <c r="GF21" s="474"/>
      <c r="GG21" s="479">
        <f t="shared" si="165"/>
        <v>0</v>
      </c>
      <c r="GH21" s="474"/>
      <c r="GI21" s="474"/>
      <c r="GJ21" s="479">
        <f t="shared" si="166"/>
        <v>0</v>
      </c>
      <c r="GK21" s="474"/>
      <c r="GL21" s="474"/>
      <c r="GM21" s="479">
        <f t="shared" si="167"/>
        <v>0</v>
      </c>
      <c r="GN21" s="474"/>
      <c r="GO21" s="474"/>
      <c r="GP21" s="479">
        <f t="shared" si="168"/>
        <v>0</v>
      </c>
      <c r="GQ21" s="474"/>
      <c r="GR21" s="474"/>
      <c r="GS21" s="479">
        <f t="shared" si="169"/>
        <v>0</v>
      </c>
      <c r="GT21" s="474"/>
      <c r="GU21" s="474"/>
      <c r="GV21" s="479">
        <f t="shared" si="170"/>
        <v>0</v>
      </c>
      <c r="GW21" s="474"/>
      <c r="GX21" s="474"/>
      <c r="GY21" s="479">
        <f t="shared" si="100"/>
        <v>0</v>
      </c>
      <c r="GZ21" s="474"/>
      <c r="HA21" s="474"/>
      <c r="HB21" s="479">
        <f t="shared" si="171"/>
        <v>0</v>
      </c>
      <c r="HC21" s="474"/>
      <c r="HD21" s="474"/>
      <c r="HE21" s="479">
        <f t="shared" si="101"/>
        <v>0</v>
      </c>
      <c r="HF21" s="474"/>
      <c r="HG21" s="474"/>
      <c r="HH21" s="479">
        <f t="shared" si="172"/>
        <v>0</v>
      </c>
      <c r="HI21" s="474"/>
      <c r="HJ21" s="474"/>
      <c r="HK21" s="479">
        <f t="shared" si="173"/>
        <v>0</v>
      </c>
      <c r="HL21" s="474"/>
      <c r="HM21" s="474"/>
      <c r="HN21" s="479">
        <f t="shared" si="174"/>
        <v>0</v>
      </c>
      <c r="HO21" s="474"/>
      <c r="HP21" s="474"/>
      <c r="HQ21" s="479">
        <f t="shared" si="175"/>
        <v>0</v>
      </c>
      <c r="HR21" s="474"/>
      <c r="HS21" s="474"/>
      <c r="HT21" s="479">
        <f t="shared" si="176"/>
        <v>0</v>
      </c>
      <c r="HU21" s="474"/>
      <c r="HV21" s="474"/>
      <c r="HW21" s="479">
        <f t="shared" si="177"/>
        <v>0</v>
      </c>
      <c r="HX21" s="474"/>
      <c r="HY21" s="474"/>
      <c r="HZ21" s="486">
        <f t="shared" si="178"/>
        <v>0</v>
      </c>
      <c r="IA21" s="474"/>
      <c r="IB21" s="474"/>
      <c r="IC21" s="486">
        <f t="shared" si="179"/>
        <v>0</v>
      </c>
      <c r="ID21" s="474"/>
      <c r="IE21" s="474"/>
      <c r="IF21" s="486">
        <f t="shared" si="102"/>
        <v>0</v>
      </c>
      <c r="IG21" s="474"/>
      <c r="IH21" s="474"/>
      <c r="II21" s="486">
        <f t="shared" si="180"/>
        <v>0</v>
      </c>
      <c r="IJ21" s="474"/>
      <c r="IK21" s="474"/>
      <c r="IL21" s="486">
        <f t="shared" si="181"/>
        <v>0</v>
      </c>
      <c r="IM21" s="474"/>
      <c r="IN21" s="474"/>
      <c r="IO21" s="486">
        <f t="shared" si="182"/>
        <v>0</v>
      </c>
      <c r="IP21" s="474"/>
      <c r="IQ21" s="474"/>
      <c r="IR21" s="486">
        <f t="shared" si="183"/>
        <v>0</v>
      </c>
      <c r="IS21" s="474"/>
      <c r="IT21" s="474"/>
      <c r="IU21" s="486">
        <f t="shared" si="184"/>
        <v>0</v>
      </c>
      <c r="IV21" s="474"/>
      <c r="IW21" s="474"/>
      <c r="IX21" s="486">
        <f t="shared" si="103"/>
        <v>0</v>
      </c>
      <c r="IY21" s="477"/>
      <c r="IZ21" s="477"/>
      <c r="JA21" s="486">
        <f t="shared" si="104"/>
        <v>0</v>
      </c>
      <c r="JB21" s="477"/>
      <c r="JC21" s="477"/>
      <c r="JD21" s="486">
        <f t="shared" si="185"/>
        <v>0</v>
      </c>
      <c r="JE21" s="477"/>
      <c r="JF21" s="477"/>
      <c r="JG21" s="486">
        <f t="shared" si="186"/>
        <v>0</v>
      </c>
      <c r="JH21" s="138"/>
      <c r="JI21" s="138"/>
      <c r="JJ21" s="487">
        <f t="shared" si="187"/>
        <v>0</v>
      </c>
      <c r="JK21" s="138"/>
      <c r="JL21" s="138"/>
      <c r="JM21" s="487">
        <f t="shared" si="188"/>
        <v>0</v>
      </c>
      <c r="JN21" s="238"/>
      <c r="JO21" s="238"/>
      <c r="JP21" s="488">
        <f t="shared" si="105"/>
        <v>0</v>
      </c>
      <c r="JQ21" s="238"/>
      <c r="JR21" s="238"/>
      <c r="JS21" s="488">
        <f t="shared" si="189"/>
        <v>0</v>
      </c>
      <c r="JT21" s="238"/>
      <c r="JU21" s="238"/>
      <c r="JV21" s="488">
        <f t="shared" si="190"/>
        <v>0</v>
      </c>
      <c r="JW21" s="238"/>
      <c r="JX21" s="238"/>
      <c r="JY21" s="488">
        <f t="shared" si="191"/>
        <v>0</v>
      </c>
      <c r="JZ21" s="238"/>
      <c r="KA21" s="238"/>
      <c r="KB21" s="488">
        <f t="shared" si="192"/>
        <v>0</v>
      </c>
      <c r="KC21" s="238"/>
      <c r="KD21" s="238"/>
      <c r="KE21" s="488">
        <f t="shared" si="193"/>
        <v>0</v>
      </c>
      <c r="KF21" s="238"/>
      <c r="KG21" s="238"/>
      <c r="KH21" s="488">
        <f t="shared" si="194"/>
        <v>0</v>
      </c>
      <c r="KI21" s="238"/>
      <c r="KJ21" s="238"/>
      <c r="KK21" s="488">
        <f t="shared" si="195"/>
        <v>0</v>
      </c>
      <c r="KL21" s="238"/>
      <c r="KM21" s="238"/>
      <c r="KN21" s="488">
        <f t="shared" si="196"/>
        <v>0</v>
      </c>
      <c r="KO21" s="489"/>
      <c r="KP21" s="489"/>
      <c r="KQ21" s="490">
        <f t="shared" si="197"/>
        <v>0</v>
      </c>
      <c r="KR21" s="489"/>
      <c r="KS21" s="489"/>
      <c r="KT21" s="490">
        <f t="shared" si="198"/>
        <v>0</v>
      </c>
      <c r="KU21" s="489"/>
      <c r="KV21" s="489"/>
      <c r="KW21" s="490">
        <f t="shared" si="199"/>
        <v>0</v>
      </c>
      <c r="KX21" s="489"/>
      <c r="KY21" s="489"/>
      <c r="KZ21" s="490">
        <f t="shared" si="200"/>
        <v>0</v>
      </c>
      <c r="LA21" s="241"/>
      <c r="LB21" s="241"/>
      <c r="LC21" s="491">
        <f t="shared" si="201"/>
        <v>0</v>
      </c>
      <c r="LD21" s="489"/>
      <c r="LE21" s="489"/>
      <c r="LF21" s="490">
        <f t="shared" si="202"/>
        <v>0</v>
      </c>
      <c r="LG21" s="489"/>
      <c r="LH21" s="489"/>
      <c r="LI21" s="490">
        <f t="shared" si="203"/>
        <v>0</v>
      </c>
      <c r="LJ21" s="489"/>
      <c r="LK21" s="489"/>
      <c r="LL21" s="490">
        <f t="shared" si="204"/>
        <v>0</v>
      </c>
      <c r="LM21" s="489"/>
      <c r="LN21" s="489"/>
      <c r="LO21" s="490">
        <f t="shared" si="205"/>
        <v>0</v>
      </c>
      <c r="LP21" s="489"/>
      <c r="LQ21" s="489"/>
      <c r="LR21" s="490">
        <f t="shared" si="206"/>
        <v>0</v>
      </c>
      <c r="LS21" s="489"/>
      <c r="LT21" s="489"/>
      <c r="LU21" s="490">
        <f t="shared" si="207"/>
        <v>0</v>
      </c>
      <c r="LV21" s="489"/>
      <c r="LW21" s="489"/>
      <c r="LX21" s="490">
        <f t="shared" si="208"/>
        <v>0</v>
      </c>
      <c r="LY21" s="489"/>
      <c r="LZ21" s="489"/>
      <c r="MA21" s="490">
        <f t="shared" si="209"/>
        <v>0</v>
      </c>
      <c r="MB21" s="489"/>
      <c r="MC21" s="489"/>
      <c r="MD21" s="490">
        <f t="shared" si="210"/>
        <v>0</v>
      </c>
      <c r="ME21" s="489"/>
      <c r="MF21" s="489"/>
      <c r="MG21" s="490">
        <f t="shared" si="211"/>
        <v>0</v>
      </c>
      <c r="MH21" s="489"/>
      <c r="MI21" s="489"/>
      <c r="MJ21" s="490">
        <f t="shared" si="212"/>
        <v>0</v>
      </c>
      <c r="MK21" s="489"/>
      <c r="ML21" s="489"/>
      <c r="MM21" s="490">
        <f t="shared" si="213"/>
        <v>0</v>
      </c>
      <c r="MN21" s="489"/>
      <c r="MO21" s="489"/>
      <c r="MP21" s="490">
        <f t="shared" si="214"/>
        <v>0</v>
      </c>
      <c r="MQ21" s="489"/>
      <c r="MR21" s="489"/>
      <c r="MS21" s="490">
        <f t="shared" si="215"/>
        <v>0</v>
      </c>
      <c r="MT21" s="489"/>
      <c r="MU21" s="489"/>
      <c r="MV21" s="490">
        <f t="shared" si="216"/>
        <v>0</v>
      </c>
      <c r="MW21" s="489"/>
      <c r="MX21" s="489"/>
      <c r="MY21" s="490">
        <f t="shared" si="217"/>
        <v>0</v>
      </c>
      <c r="MZ21" s="489"/>
      <c r="NA21" s="489"/>
      <c r="NB21" s="490">
        <f t="shared" si="218"/>
        <v>0</v>
      </c>
      <c r="NC21" s="489"/>
      <c r="ND21" s="489"/>
      <c r="NE21" s="490">
        <f t="shared" si="219"/>
        <v>0</v>
      </c>
      <c r="NF21" s="489"/>
      <c r="NG21" s="489"/>
      <c r="NH21" s="490">
        <f t="shared" si="220"/>
        <v>0</v>
      </c>
      <c r="NI21" s="489"/>
      <c r="NJ21" s="489"/>
      <c r="NK21" s="490">
        <f t="shared" si="221"/>
        <v>0</v>
      </c>
      <c r="NL21" s="489"/>
      <c r="NM21" s="489"/>
      <c r="NN21" s="489"/>
      <c r="NO21" s="490">
        <f t="shared" si="222"/>
        <v>0</v>
      </c>
      <c r="NP21" s="489"/>
      <c r="NQ21" s="489"/>
      <c r="NR21" s="490">
        <f t="shared" si="223"/>
        <v>0</v>
      </c>
      <c r="NS21" s="489"/>
      <c r="NT21" s="489"/>
      <c r="NU21" s="490">
        <f t="shared" si="224"/>
        <v>0</v>
      </c>
      <c r="NV21" s="489"/>
      <c r="NW21" s="489"/>
      <c r="NX21" s="490">
        <f t="shared" si="225"/>
        <v>0</v>
      </c>
      <c r="NY21" s="492">
        <f t="shared" si="121"/>
        <v>0</v>
      </c>
      <c r="NZ21" s="493">
        <f t="shared" si="122"/>
        <v>0</v>
      </c>
      <c r="OA21" s="468"/>
      <c r="OB21" s="492">
        <f t="shared" si="123"/>
        <v>0</v>
      </c>
      <c r="OC21" s="493">
        <f t="shared" si="124"/>
        <v>0</v>
      </c>
      <c r="OD21" s="81"/>
      <c r="OE21" s="492">
        <f t="shared" si="125"/>
        <v>0</v>
      </c>
      <c r="OF21" s="493">
        <f t="shared" si="126"/>
        <v>0</v>
      </c>
      <c r="OG21" s="81"/>
      <c r="OH21" s="492">
        <f t="shared" si="127"/>
        <v>0</v>
      </c>
      <c r="OI21" s="493">
        <f t="shared" si="128"/>
        <v>0</v>
      </c>
    </row>
    <row r="22" spans="1:399" ht="33" hidden="1" x14ac:dyDescent="0.45">
      <c r="A22" s="470">
        <v>3</v>
      </c>
      <c r="B22" s="471" t="s">
        <v>571</v>
      </c>
      <c r="C22" s="498" t="s">
        <v>115</v>
      </c>
      <c r="D22" s="473">
        <v>138</v>
      </c>
      <c r="E22" s="474"/>
      <c r="F22" s="472"/>
      <c r="G22" s="527"/>
      <c r="H22" s="473">
        <f t="shared" si="135"/>
        <v>138</v>
      </c>
      <c r="I22" s="472"/>
      <c r="J22" s="527"/>
      <c r="K22" s="473">
        <f t="shared" si="136"/>
        <v>138</v>
      </c>
      <c r="L22" s="472"/>
      <c r="M22" s="527"/>
      <c r="N22" s="473">
        <f t="shared" si="137"/>
        <v>138</v>
      </c>
      <c r="O22" s="474"/>
      <c r="P22" s="472"/>
      <c r="Q22" s="527">
        <v>3</v>
      </c>
      <c r="R22" s="473">
        <f t="shared" si="138"/>
        <v>135</v>
      </c>
      <c r="S22" s="474"/>
      <c r="T22" s="474"/>
      <c r="U22" s="475">
        <f>R22-T22</f>
        <v>135</v>
      </c>
      <c r="V22" s="474"/>
      <c r="W22" s="474">
        <v>6</v>
      </c>
      <c r="X22" s="475">
        <f t="shared" si="65"/>
        <v>129</v>
      </c>
      <c r="Y22" s="474"/>
      <c r="Z22" s="474">
        <v>12</v>
      </c>
      <c r="AA22" s="476">
        <f t="shared" si="66"/>
        <v>117</v>
      </c>
      <c r="AB22" s="474"/>
      <c r="AC22" s="477"/>
      <c r="AD22" s="478">
        <f t="shared" si="67"/>
        <v>117</v>
      </c>
      <c r="AE22" s="474">
        <v>82</v>
      </c>
      <c r="AF22" s="474">
        <v>3</v>
      </c>
      <c r="AG22" s="475">
        <f t="shared" si="68"/>
        <v>196</v>
      </c>
      <c r="AH22" s="474"/>
      <c r="AI22" s="474">
        <v>6</v>
      </c>
      <c r="AJ22" s="479">
        <f t="shared" si="139"/>
        <v>190</v>
      </c>
      <c r="AK22" s="474"/>
      <c r="AL22" s="474">
        <v>3</v>
      </c>
      <c r="AM22" s="479">
        <f t="shared" si="69"/>
        <v>187</v>
      </c>
      <c r="AN22" s="474"/>
      <c r="AO22" s="474">
        <v>3</v>
      </c>
      <c r="AP22" s="480">
        <f t="shared" si="70"/>
        <v>184</v>
      </c>
      <c r="AQ22" s="474"/>
      <c r="AR22" s="474"/>
      <c r="AS22" s="480">
        <f t="shared" si="71"/>
        <v>184</v>
      </c>
      <c r="AT22" s="474"/>
      <c r="AU22" s="474"/>
      <c r="AV22" s="480">
        <f t="shared" si="129"/>
        <v>184</v>
      </c>
      <c r="AW22" s="477"/>
      <c r="AX22" s="474"/>
      <c r="AY22" s="479">
        <f t="shared" si="72"/>
        <v>184</v>
      </c>
      <c r="AZ22" s="474"/>
      <c r="BA22" s="474">
        <v>6</v>
      </c>
      <c r="BB22" s="483">
        <f t="shared" si="73"/>
        <v>178</v>
      </c>
      <c r="BC22" s="477"/>
      <c r="BD22" s="474">
        <v>6</v>
      </c>
      <c r="BE22" s="479">
        <f t="shared" si="74"/>
        <v>172</v>
      </c>
      <c r="BF22" s="474"/>
      <c r="BG22" s="474"/>
      <c r="BH22" s="479">
        <f t="shared" si="75"/>
        <v>172</v>
      </c>
      <c r="BI22" s="474"/>
      <c r="BJ22" s="474">
        <v>12</v>
      </c>
      <c r="BK22" s="479">
        <f t="shared" si="140"/>
        <v>160</v>
      </c>
      <c r="BL22" s="474"/>
      <c r="BM22" s="474"/>
      <c r="BN22" s="479">
        <f t="shared" si="76"/>
        <v>160</v>
      </c>
      <c r="BO22" s="474"/>
      <c r="BP22" s="474"/>
      <c r="BQ22" s="479">
        <f t="shared" si="141"/>
        <v>160</v>
      </c>
      <c r="BR22" s="474"/>
      <c r="BS22" s="474">
        <v>9</v>
      </c>
      <c r="BT22" s="484">
        <f t="shared" si="77"/>
        <v>151</v>
      </c>
      <c r="BU22" s="474"/>
      <c r="BV22" s="474"/>
      <c r="BW22" s="479">
        <f t="shared" si="78"/>
        <v>151</v>
      </c>
      <c r="BX22" s="474">
        <v>10</v>
      </c>
      <c r="BY22" s="474"/>
      <c r="BZ22" s="479">
        <f t="shared" si="142"/>
        <v>161</v>
      </c>
      <c r="CA22" s="474"/>
      <c r="CB22" s="474"/>
      <c r="CC22" s="479">
        <f t="shared" si="79"/>
        <v>161</v>
      </c>
      <c r="CD22" s="474"/>
      <c r="CE22" s="474"/>
      <c r="CF22" s="479">
        <f t="shared" si="143"/>
        <v>161</v>
      </c>
      <c r="CG22" s="474"/>
      <c r="CH22" s="474"/>
      <c r="CI22" s="480">
        <f t="shared" si="80"/>
        <v>161</v>
      </c>
      <c r="CJ22" s="474"/>
      <c r="CK22" s="474"/>
      <c r="CL22" s="479">
        <f t="shared" si="81"/>
        <v>161</v>
      </c>
      <c r="CM22" s="474"/>
      <c r="CN22" s="474"/>
      <c r="CO22" s="479">
        <f t="shared" si="144"/>
        <v>161</v>
      </c>
      <c r="CP22" s="474"/>
      <c r="CQ22" s="474"/>
      <c r="CR22" s="479">
        <f t="shared" si="82"/>
        <v>161</v>
      </c>
      <c r="CS22" s="474"/>
      <c r="CT22" s="474"/>
      <c r="CU22" s="479">
        <f t="shared" si="83"/>
        <v>161</v>
      </c>
      <c r="CV22" s="474"/>
      <c r="CW22" s="474"/>
      <c r="CX22" s="479">
        <f t="shared" si="145"/>
        <v>161</v>
      </c>
      <c r="CY22" s="474"/>
      <c r="CZ22" s="474">
        <v>9</v>
      </c>
      <c r="DA22" s="479">
        <f t="shared" si="146"/>
        <v>152</v>
      </c>
      <c r="DB22" s="474"/>
      <c r="DC22" s="474"/>
      <c r="DD22" s="479">
        <f t="shared" si="147"/>
        <v>152</v>
      </c>
      <c r="DE22" s="474"/>
      <c r="DF22" s="474">
        <v>6</v>
      </c>
      <c r="DG22" s="479">
        <f t="shared" si="148"/>
        <v>146</v>
      </c>
      <c r="DH22" s="474"/>
      <c r="DI22" s="474">
        <v>6</v>
      </c>
      <c r="DJ22" s="479">
        <f t="shared" si="149"/>
        <v>140</v>
      </c>
      <c r="DK22" s="474"/>
      <c r="DL22" s="474"/>
      <c r="DM22" s="479">
        <f t="shared" si="150"/>
        <v>140</v>
      </c>
      <c r="DN22" s="474"/>
      <c r="DO22" s="474"/>
      <c r="DP22" s="479">
        <f t="shared" si="84"/>
        <v>140</v>
      </c>
      <c r="DQ22" s="474"/>
      <c r="DR22" s="474"/>
      <c r="DS22" s="479">
        <f t="shared" si="151"/>
        <v>140</v>
      </c>
      <c r="DT22" s="474"/>
      <c r="DU22" s="474"/>
      <c r="DV22" s="479">
        <f t="shared" si="85"/>
        <v>140</v>
      </c>
      <c r="DW22" s="474"/>
      <c r="DX22" s="474"/>
      <c r="DY22" s="479">
        <f t="shared" si="86"/>
        <v>140</v>
      </c>
      <c r="DZ22" s="474"/>
      <c r="EA22" s="474"/>
      <c r="EB22" s="485">
        <f t="shared" si="152"/>
        <v>140</v>
      </c>
      <c r="EC22" s="474"/>
      <c r="ED22" s="474"/>
      <c r="EE22" s="479">
        <f t="shared" si="87"/>
        <v>140</v>
      </c>
      <c r="EF22" s="474"/>
      <c r="EG22" s="474">
        <v>12</v>
      </c>
      <c r="EH22" s="479">
        <f t="shared" si="153"/>
        <v>128</v>
      </c>
      <c r="EI22" s="474"/>
      <c r="EJ22" s="474"/>
      <c r="EK22" s="479">
        <f t="shared" si="88"/>
        <v>128</v>
      </c>
      <c r="EL22" s="474"/>
      <c r="EM22" s="474"/>
      <c r="EN22" s="479">
        <f t="shared" si="154"/>
        <v>128</v>
      </c>
      <c r="EO22" s="474"/>
      <c r="EP22" s="474"/>
      <c r="EQ22" s="479">
        <f t="shared" si="155"/>
        <v>128</v>
      </c>
      <c r="ER22" s="474"/>
      <c r="ES22" s="474"/>
      <c r="ET22" s="479">
        <f t="shared" si="89"/>
        <v>128</v>
      </c>
      <c r="EU22" s="474"/>
      <c r="EV22" s="474"/>
      <c r="EW22" s="479">
        <f t="shared" si="156"/>
        <v>128</v>
      </c>
      <c r="EX22" s="474"/>
      <c r="EY22" s="474"/>
      <c r="EZ22" s="479">
        <f t="shared" si="157"/>
        <v>128</v>
      </c>
      <c r="FA22" s="474"/>
      <c r="FB22" s="474"/>
      <c r="FC22" s="479">
        <f t="shared" si="158"/>
        <v>128</v>
      </c>
      <c r="FD22" s="474"/>
      <c r="FE22" s="474"/>
      <c r="FF22" s="479">
        <f t="shared" si="159"/>
        <v>128</v>
      </c>
      <c r="FG22" s="474"/>
      <c r="FH22" s="474"/>
      <c r="FI22" s="479">
        <f t="shared" si="160"/>
        <v>128</v>
      </c>
      <c r="FJ22" s="474"/>
      <c r="FK22" s="474"/>
      <c r="FL22" s="479">
        <f t="shared" si="93"/>
        <v>128</v>
      </c>
      <c r="FM22" s="474"/>
      <c r="FN22" s="474"/>
      <c r="FO22" s="479">
        <f t="shared" si="161"/>
        <v>128</v>
      </c>
      <c r="FP22" s="474"/>
      <c r="FQ22" s="474"/>
      <c r="FR22" s="479">
        <f t="shared" si="94"/>
        <v>128</v>
      </c>
      <c r="FS22" s="474"/>
      <c r="FT22" s="474"/>
      <c r="FU22" s="479">
        <f t="shared" si="95"/>
        <v>128</v>
      </c>
      <c r="FV22" s="474"/>
      <c r="FW22" s="474">
        <v>9</v>
      </c>
      <c r="FX22" s="479">
        <f t="shared" si="162"/>
        <v>119</v>
      </c>
      <c r="FY22" s="474"/>
      <c r="FZ22" s="474"/>
      <c r="GA22" s="479">
        <f t="shared" si="163"/>
        <v>119</v>
      </c>
      <c r="GB22" s="474"/>
      <c r="GC22" s="474"/>
      <c r="GD22" s="479">
        <f t="shared" si="164"/>
        <v>119</v>
      </c>
      <c r="GE22" s="474"/>
      <c r="GF22" s="474"/>
      <c r="GG22" s="479">
        <f t="shared" si="165"/>
        <v>119</v>
      </c>
      <c r="GH22" s="474"/>
      <c r="GI22" s="474"/>
      <c r="GJ22" s="479">
        <f t="shared" si="166"/>
        <v>119</v>
      </c>
      <c r="GK22" s="474"/>
      <c r="GL22" s="474"/>
      <c r="GM22" s="479">
        <f t="shared" si="167"/>
        <v>119</v>
      </c>
      <c r="GN22" s="474"/>
      <c r="GO22" s="474"/>
      <c r="GP22" s="479">
        <f t="shared" si="168"/>
        <v>119</v>
      </c>
      <c r="GQ22" s="474"/>
      <c r="GR22" s="474"/>
      <c r="GS22" s="479">
        <f t="shared" si="169"/>
        <v>119</v>
      </c>
      <c r="GT22" s="474">
        <v>60</v>
      </c>
      <c r="GU22" s="474"/>
      <c r="GV22" s="479">
        <f t="shared" si="170"/>
        <v>179</v>
      </c>
      <c r="GW22" s="474"/>
      <c r="GX22" s="474">
        <v>15</v>
      </c>
      <c r="GY22" s="479">
        <f t="shared" si="100"/>
        <v>164</v>
      </c>
      <c r="GZ22" s="474"/>
      <c r="HA22" s="474">
        <v>6</v>
      </c>
      <c r="HB22" s="479">
        <f t="shared" si="171"/>
        <v>158</v>
      </c>
      <c r="HC22" s="474"/>
      <c r="HD22" s="474">
        <v>3</v>
      </c>
      <c r="HE22" s="479">
        <f t="shared" si="101"/>
        <v>155</v>
      </c>
      <c r="HF22" s="474"/>
      <c r="HG22" s="474"/>
      <c r="HH22" s="479">
        <f t="shared" si="172"/>
        <v>155</v>
      </c>
      <c r="HI22" s="474"/>
      <c r="HJ22" s="474"/>
      <c r="HK22" s="479">
        <f t="shared" si="173"/>
        <v>155</v>
      </c>
      <c r="HL22" s="474"/>
      <c r="HM22" s="474"/>
      <c r="HN22" s="479">
        <f t="shared" si="174"/>
        <v>155</v>
      </c>
      <c r="HO22" s="474"/>
      <c r="HP22" s="474"/>
      <c r="HQ22" s="479">
        <f t="shared" si="175"/>
        <v>155</v>
      </c>
      <c r="HR22" s="474"/>
      <c r="HS22" s="474"/>
      <c r="HT22" s="479">
        <f t="shared" si="176"/>
        <v>155</v>
      </c>
      <c r="HU22" s="474"/>
      <c r="HV22" s="474">
        <v>6</v>
      </c>
      <c r="HW22" s="479">
        <f t="shared" si="177"/>
        <v>149</v>
      </c>
      <c r="HX22" s="474">
        <v>36</v>
      </c>
      <c r="HY22" s="474"/>
      <c r="HZ22" s="486">
        <f t="shared" si="178"/>
        <v>185</v>
      </c>
      <c r="IA22" s="474"/>
      <c r="IB22" s="474"/>
      <c r="IC22" s="486">
        <f t="shared" si="179"/>
        <v>185</v>
      </c>
      <c r="ID22" s="474"/>
      <c r="IE22" s="474"/>
      <c r="IF22" s="486">
        <f t="shared" si="102"/>
        <v>185</v>
      </c>
      <c r="IG22" s="474"/>
      <c r="IH22" s="474"/>
      <c r="II22" s="486">
        <f t="shared" si="180"/>
        <v>185</v>
      </c>
      <c r="IJ22" s="474"/>
      <c r="IK22" s="474"/>
      <c r="IL22" s="486">
        <f t="shared" si="181"/>
        <v>185</v>
      </c>
      <c r="IM22" s="474"/>
      <c r="IN22" s="474"/>
      <c r="IO22" s="486">
        <f t="shared" si="182"/>
        <v>185</v>
      </c>
      <c r="IP22" s="474"/>
      <c r="IQ22" s="474">
        <v>21</v>
      </c>
      <c r="IR22" s="486">
        <f t="shared" si="183"/>
        <v>164</v>
      </c>
      <c r="IS22" s="474"/>
      <c r="IT22" s="474"/>
      <c r="IU22" s="486">
        <f t="shared" si="184"/>
        <v>164</v>
      </c>
      <c r="IV22" s="474"/>
      <c r="IW22" s="474"/>
      <c r="IX22" s="486">
        <f t="shared" si="103"/>
        <v>164</v>
      </c>
      <c r="IY22" s="477"/>
      <c r="IZ22" s="477"/>
      <c r="JA22" s="486">
        <f t="shared" si="104"/>
        <v>164</v>
      </c>
      <c r="JB22" s="477"/>
      <c r="JC22" s="477"/>
      <c r="JD22" s="486">
        <f t="shared" si="185"/>
        <v>164</v>
      </c>
      <c r="JE22" s="477">
        <v>50</v>
      </c>
      <c r="JF22" s="477"/>
      <c r="JG22" s="486">
        <f t="shared" si="186"/>
        <v>214</v>
      </c>
      <c r="JH22" s="138"/>
      <c r="JI22" s="138">
        <v>3</v>
      </c>
      <c r="JJ22" s="487">
        <f t="shared" si="187"/>
        <v>211</v>
      </c>
      <c r="JK22" s="138"/>
      <c r="JL22" s="138"/>
      <c r="JM22" s="487">
        <f t="shared" si="188"/>
        <v>211</v>
      </c>
      <c r="JN22" s="238"/>
      <c r="JO22" s="238"/>
      <c r="JP22" s="488">
        <f t="shared" si="105"/>
        <v>211</v>
      </c>
      <c r="JQ22" s="238"/>
      <c r="JR22" s="238"/>
      <c r="JS22" s="488">
        <f t="shared" si="189"/>
        <v>211</v>
      </c>
      <c r="JT22" s="238"/>
      <c r="JU22" s="238"/>
      <c r="JV22" s="488">
        <f t="shared" si="190"/>
        <v>211</v>
      </c>
      <c r="JW22" s="238"/>
      <c r="JX22" s="238"/>
      <c r="JY22" s="488">
        <f t="shared" si="191"/>
        <v>211</v>
      </c>
      <c r="JZ22" s="238"/>
      <c r="KA22" s="238"/>
      <c r="KB22" s="488">
        <f t="shared" si="192"/>
        <v>211</v>
      </c>
      <c r="KC22" s="238"/>
      <c r="KD22" s="238"/>
      <c r="KE22" s="488">
        <f t="shared" si="193"/>
        <v>211</v>
      </c>
      <c r="KF22" s="238"/>
      <c r="KG22" s="238"/>
      <c r="KH22" s="488">
        <f t="shared" si="194"/>
        <v>211</v>
      </c>
      <c r="KI22" s="238"/>
      <c r="KJ22" s="238"/>
      <c r="KK22" s="488">
        <f t="shared" si="195"/>
        <v>211</v>
      </c>
      <c r="KL22" s="238"/>
      <c r="KM22" s="238"/>
      <c r="KN22" s="488">
        <f t="shared" si="196"/>
        <v>211</v>
      </c>
      <c r="KO22" s="489"/>
      <c r="KP22" s="489"/>
      <c r="KQ22" s="490">
        <f t="shared" si="197"/>
        <v>211</v>
      </c>
      <c r="KR22" s="489"/>
      <c r="KS22" s="489"/>
      <c r="KT22" s="490">
        <f t="shared" si="198"/>
        <v>211</v>
      </c>
      <c r="KU22" s="489"/>
      <c r="KV22" s="489"/>
      <c r="KW22" s="490">
        <f t="shared" si="199"/>
        <v>211</v>
      </c>
      <c r="KX22" s="489"/>
      <c r="KY22" s="489"/>
      <c r="KZ22" s="490">
        <f t="shared" si="200"/>
        <v>211</v>
      </c>
      <c r="LA22" s="241"/>
      <c r="LB22" s="241"/>
      <c r="LC22" s="491">
        <f t="shared" si="201"/>
        <v>211</v>
      </c>
      <c r="LD22" s="489"/>
      <c r="LE22" s="489">
        <v>12</v>
      </c>
      <c r="LF22" s="490">
        <f t="shared" si="202"/>
        <v>199</v>
      </c>
      <c r="LG22" s="489"/>
      <c r="LH22" s="489">
        <v>6</v>
      </c>
      <c r="LI22" s="490">
        <f t="shared" si="203"/>
        <v>193</v>
      </c>
      <c r="LJ22" s="489"/>
      <c r="LK22" s="489">
        <v>3</v>
      </c>
      <c r="LL22" s="490">
        <f t="shared" si="204"/>
        <v>190</v>
      </c>
      <c r="LM22" s="489"/>
      <c r="LN22" s="489"/>
      <c r="LO22" s="490">
        <f t="shared" si="205"/>
        <v>190</v>
      </c>
      <c r="LP22" s="489"/>
      <c r="LQ22" s="489"/>
      <c r="LR22" s="490">
        <f t="shared" si="206"/>
        <v>190</v>
      </c>
      <c r="LS22" s="489"/>
      <c r="LT22" s="489"/>
      <c r="LU22" s="490">
        <f t="shared" si="207"/>
        <v>190</v>
      </c>
      <c r="LV22" s="489"/>
      <c r="LW22" s="489"/>
      <c r="LX22" s="490">
        <f t="shared" si="208"/>
        <v>190</v>
      </c>
      <c r="LY22" s="489"/>
      <c r="LZ22" s="489"/>
      <c r="MA22" s="490">
        <f t="shared" si="209"/>
        <v>190</v>
      </c>
      <c r="MB22" s="489"/>
      <c r="MC22" s="489"/>
      <c r="MD22" s="490">
        <f t="shared" si="210"/>
        <v>190</v>
      </c>
      <c r="ME22" s="489"/>
      <c r="MF22" s="489">
        <v>3</v>
      </c>
      <c r="MG22" s="490">
        <f t="shared" si="211"/>
        <v>187</v>
      </c>
      <c r="MH22" s="489"/>
      <c r="MI22" s="489"/>
      <c r="MJ22" s="490">
        <f t="shared" si="212"/>
        <v>187</v>
      </c>
      <c r="MK22" s="489"/>
      <c r="ML22" s="489"/>
      <c r="MM22" s="490">
        <f t="shared" si="213"/>
        <v>187</v>
      </c>
      <c r="MN22" s="489"/>
      <c r="MO22" s="489"/>
      <c r="MP22" s="490">
        <f t="shared" si="214"/>
        <v>187</v>
      </c>
      <c r="MQ22" s="489"/>
      <c r="MR22" s="489">
        <v>3</v>
      </c>
      <c r="MS22" s="490">
        <f t="shared" si="215"/>
        <v>184</v>
      </c>
      <c r="MT22" s="489"/>
      <c r="MU22" s="489"/>
      <c r="MV22" s="490">
        <f t="shared" si="216"/>
        <v>184</v>
      </c>
      <c r="MW22" s="489"/>
      <c r="MX22" s="489"/>
      <c r="MY22" s="490">
        <f t="shared" si="217"/>
        <v>184</v>
      </c>
      <c r="MZ22" s="489"/>
      <c r="NA22" s="489"/>
      <c r="NB22" s="490">
        <f t="shared" si="218"/>
        <v>184</v>
      </c>
      <c r="NC22" s="489"/>
      <c r="ND22" s="489"/>
      <c r="NE22" s="490">
        <f t="shared" si="219"/>
        <v>184</v>
      </c>
      <c r="NF22" s="489"/>
      <c r="NG22" s="489"/>
      <c r="NH22" s="490">
        <f t="shared" si="220"/>
        <v>184</v>
      </c>
      <c r="NI22" s="489"/>
      <c r="NJ22" s="489">
        <v>3</v>
      </c>
      <c r="NK22" s="490">
        <f t="shared" si="221"/>
        <v>181</v>
      </c>
      <c r="NL22" s="489"/>
      <c r="NM22" s="489"/>
      <c r="NN22" s="489"/>
      <c r="NO22" s="490">
        <f t="shared" si="222"/>
        <v>181</v>
      </c>
      <c r="NP22" s="489"/>
      <c r="NQ22" s="489"/>
      <c r="NR22" s="490">
        <f t="shared" si="223"/>
        <v>181</v>
      </c>
      <c r="NS22" s="489"/>
      <c r="NT22" s="489"/>
      <c r="NU22" s="490">
        <f t="shared" si="224"/>
        <v>181</v>
      </c>
      <c r="NV22" s="489">
        <v>76</v>
      </c>
      <c r="NW22" s="489"/>
      <c r="NX22" s="490">
        <f t="shared" si="225"/>
        <v>257</v>
      </c>
      <c r="NY22" s="492">
        <f t="shared" si="121"/>
        <v>33</v>
      </c>
      <c r="NZ22" s="493">
        <f t="shared" si="122"/>
        <v>1.4347826086956521</v>
      </c>
      <c r="OA22" s="468"/>
      <c r="OB22" s="492">
        <f t="shared" si="123"/>
        <v>39</v>
      </c>
      <c r="OC22" s="493">
        <f t="shared" si="124"/>
        <v>1.5</v>
      </c>
      <c r="OD22" s="81"/>
      <c r="OE22" s="492">
        <f t="shared" si="125"/>
        <v>24</v>
      </c>
      <c r="OF22" s="493">
        <f t="shared" si="126"/>
        <v>1.1428571428571428</v>
      </c>
      <c r="OG22" s="81"/>
      <c r="OH22" s="492">
        <f t="shared" si="127"/>
        <v>96</v>
      </c>
      <c r="OI22" s="493">
        <f t="shared" si="128"/>
        <v>1.3714285714285714</v>
      </c>
    </row>
    <row r="23" spans="1:399" ht="33" hidden="1" x14ac:dyDescent="0.45">
      <c r="A23" s="470">
        <v>4</v>
      </c>
      <c r="B23" s="557" t="s">
        <v>572</v>
      </c>
      <c r="C23" s="498" t="s">
        <v>115</v>
      </c>
      <c r="D23" s="473">
        <v>48</v>
      </c>
      <c r="E23" s="474"/>
      <c r="F23" s="472"/>
      <c r="G23" s="472"/>
      <c r="H23" s="473">
        <f t="shared" si="135"/>
        <v>48</v>
      </c>
      <c r="I23" s="472">
        <v>12</v>
      </c>
      <c r="J23" s="472">
        <v>2</v>
      </c>
      <c r="K23" s="473">
        <f t="shared" si="136"/>
        <v>58</v>
      </c>
      <c r="L23" s="472"/>
      <c r="M23" s="472">
        <v>14</v>
      </c>
      <c r="N23" s="473">
        <f t="shared" si="137"/>
        <v>44</v>
      </c>
      <c r="O23" s="474"/>
      <c r="P23" s="472"/>
      <c r="Q23" s="472">
        <v>4</v>
      </c>
      <c r="R23" s="473">
        <f t="shared" si="138"/>
        <v>40</v>
      </c>
      <c r="S23" s="474">
        <v>4</v>
      </c>
      <c r="T23" s="474">
        <v>4</v>
      </c>
      <c r="U23" s="475">
        <f>R23+S23-T23</f>
        <v>40</v>
      </c>
      <c r="V23" s="474"/>
      <c r="W23" s="474">
        <v>2</v>
      </c>
      <c r="X23" s="475">
        <f t="shared" si="65"/>
        <v>38</v>
      </c>
      <c r="Y23" s="474"/>
      <c r="Z23" s="474">
        <v>6</v>
      </c>
      <c r="AA23" s="476">
        <f t="shared" si="66"/>
        <v>32</v>
      </c>
      <c r="AB23" s="474"/>
      <c r="AC23" s="477"/>
      <c r="AD23" s="478">
        <f t="shared" si="67"/>
        <v>32</v>
      </c>
      <c r="AE23" s="474"/>
      <c r="AF23" s="474">
        <v>8</v>
      </c>
      <c r="AG23" s="475">
        <f t="shared" si="68"/>
        <v>24</v>
      </c>
      <c r="AH23" s="474"/>
      <c r="AI23" s="474">
        <v>2</v>
      </c>
      <c r="AJ23" s="479">
        <f t="shared" si="139"/>
        <v>22</v>
      </c>
      <c r="AK23" s="474"/>
      <c r="AL23" s="474"/>
      <c r="AM23" s="479">
        <f t="shared" si="69"/>
        <v>22</v>
      </c>
      <c r="AN23" s="474"/>
      <c r="AO23" s="474">
        <v>6</v>
      </c>
      <c r="AP23" s="480">
        <f t="shared" si="70"/>
        <v>16</v>
      </c>
      <c r="AQ23" s="474"/>
      <c r="AR23" s="474"/>
      <c r="AS23" s="480">
        <f t="shared" si="71"/>
        <v>16</v>
      </c>
      <c r="AT23" s="474">
        <v>30</v>
      </c>
      <c r="AU23" s="474"/>
      <c r="AV23" s="480">
        <f t="shared" si="129"/>
        <v>46</v>
      </c>
      <c r="AW23" s="477"/>
      <c r="AX23" s="474"/>
      <c r="AY23" s="479">
        <f t="shared" si="72"/>
        <v>46</v>
      </c>
      <c r="AZ23" s="474"/>
      <c r="BA23" s="474"/>
      <c r="BB23" s="483">
        <f t="shared" si="73"/>
        <v>46</v>
      </c>
      <c r="BC23" s="477"/>
      <c r="BD23" s="474">
        <v>10</v>
      </c>
      <c r="BE23" s="479">
        <f t="shared" si="74"/>
        <v>36</v>
      </c>
      <c r="BF23" s="474"/>
      <c r="BG23" s="474">
        <v>6</v>
      </c>
      <c r="BH23" s="479">
        <f t="shared" si="75"/>
        <v>30</v>
      </c>
      <c r="BI23" s="474"/>
      <c r="BJ23" s="474">
        <v>4</v>
      </c>
      <c r="BK23" s="479">
        <f t="shared" si="140"/>
        <v>26</v>
      </c>
      <c r="BL23" s="474">
        <v>18</v>
      </c>
      <c r="BM23" s="474">
        <v>8</v>
      </c>
      <c r="BN23" s="479">
        <f t="shared" si="76"/>
        <v>36</v>
      </c>
      <c r="BO23" s="474"/>
      <c r="BP23" s="474">
        <v>2</v>
      </c>
      <c r="BQ23" s="479">
        <f t="shared" si="141"/>
        <v>34</v>
      </c>
      <c r="BR23" s="474"/>
      <c r="BS23" s="474">
        <v>4</v>
      </c>
      <c r="BT23" s="484">
        <f t="shared" si="77"/>
        <v>30</v>
      </c>
      <c r="BU23" s="474"/>
      <c r="BV23" s="474"/>
      <c r="BW23" s="479">
        <f t="shared" si="78"/>
        <v>30</v>
      </c>
      <c r="BX23" s="474">
        <v>63</v>
      </c>
      <c r="BY23" s="474"/>
      <c r="BZ23" s="479">
        <f t="shared" si="142"/>
        <v>93</v>
      </c>
      <c r="CA23" s="474"/>
      <c r="CB23" s="474">
        <v>4</v>
      </c>
      <c r="CC23" s="479">
        <f t="shared" si="79"/>
        <v>89</v>
      </c>
      <c r="CD23" s="474"/>
      <c r="CE23" s="474">
        <v>4</v>
      </c>
      <c r="CF23" s="479">
        <f t="shared" si="143"/>
        <v>85</v>
      </c>
      <c r="CG23" s="474"/>
      <c r="CH23" s="474"/>
      <c r="CI23" s="480">
        <f t="shared" si="80"/>
        <v>85</v>
      </c>
      <c r="CJ23" s="474"/>
      <c r="CK23" s="474"/>
      <c r="CL23" s="479">
        <f t="shared" si="81"/>
        <v>85</v>
      </c>
      <c r="CM23" s="474"/>
      <c r="CN23" s="474"/>
      <c r="CO23" s="479">
        <f t="shared" si="144"/>
        <v>85</v>
      </c>
      <c r="CP23" s="474"/>
      <c r="CQ23" s="474"/>
      <c r="CR23" s="479">
        <f t="shared" si="82"/>
        <v>85</v>
      </c>
      <c r="CS23" s="474"/>
      <c r="CT23" s="474"/>
      <c r="CU23" s="479">
        <f t="shared" si="83"/>
        <v>85</v>
      </c>
      <c r="CV23" s="474">
        <v>4</v>
      </c>
      <c r="CW23" s="474"/>
      <c r="CX23" s="479">
        <f t="shared" si="145"/>
        <v>89</v>
      </c>
      <c r="CY23" s="474"/>
      <c r="CZ23" s="474" t="s">
        <v>573</v>
      </c>
      <c r="DA23" s="558">
        <v>89</v>
      </c>
      <c r="DB23" s="474"/>
      <c r="DC23" s="474">
        <v>6</v>
      </c>
      <c r="DD23" s="479">
        <f t="shared" si="147"/>
        <v>83</v>
      </c>
      <c r="DE23" s="474"/>
      <c r="DF23" s="474"/>
      <c r="DG23" s="479">
        <f t="shared" si="148"/>
        <v>83</v>
      </c>
      <c r="DH23" s="474"/>
      <c r="DI23" s="474">
        <v>2</v>
      </c>
      <c r="DJ23" s="479">
        <f t="shared" si="149"/>
        <v>81</v>
      </c>
      <c r="DK23" s="474"/>
      <c r="DL23" s="474">
        <v>4</v>
      </c>
      <c r="DM23" s="479">
        <f t="shared" si="150"/>
        <v>77</v>
      </c>
      <c r="DN23" s="474"/>
      <c r="DO23" s="474"/>
      <c r="DP23" s="479">
        <f t="shared" si="84"/>
        <v>77</v>
      </c>
      <c r="DQ23" s="474"/>
      <c r="DR23" s="474">
        <v>8</v>
      </c>
      <c r="DS23" s="479">
        <f t="shared" si="151"/>
        <v>69</v>
      </c>
      <c r="DT23" s="474"/>
      <c r="DU23" s="474">
        <v>4</v>
      </c>
      <c r="DV23" s="479">
        <f t="shared" si="85"/>
        <v>65</v>
      </c>
      <c r="DW23" s="474"/>
      <c r="DX23" s="474"/>
      <c r="DY23" s="479">
        <f t="shared" si="86"/>
        <v>65</v>
      </c>
      <c r="DZ23" s="474"/>
      <c r="EA23" s="474">
        <v>6</v>
      </c>
      <c r="EB23" s="485">
        <f t="shared" si="152"/>
        <v>59</v>
      </c>
      <c r="EC23" s="474"/>
      <c r="ED23" s="474"/>
      <c r="EE23" s="479">
        <f t="shared" si="87"/>
        <v>59</v>
      </c>
      <c r="EF23" s="474"/>
      <c r="EG23" s="474"/>
      <c r="EH23" s="479">
        <f t="shared" si="153"/>
        <v>59</v>
      </c>
      <c r="EI23" s="474"/>
      <c r="EJ23" s="474"/>
      <c r="EK23" s="479">
        <f t="shared" si="88"/>
        <v>59</v>
      </c>
      <c r="EL23" s="474">
        <v>2</v>
      </c>
      <c r="EM23" s="474">
        <v>8</v>
      </c>
      <c r="EN23" s="479">
        <f t="shared" si="154"/>
        <v>53</v>
      </c>
      <c r="EO23" s="474"/>
      <c r="EP23" s="474"/>
      <c r="EQ23" s="479">
        <f t="shared" si="155"/>
        <v>53</v>
      </c>
      <c r="ER23" s="474"/>
      <c r="ES23" s="474">
        <v>2</v>
      </c>
      <c r="ET23" s="479">
        <f t="shared" si="89"/>
        <v>51</v>
      </c>
      <c r="EU23" s="474"/>
      <c r="EV23" s="474">
        <v>6</v>
      </c>
      <c r="EW23" s="479">
        <f t="shared" si="156"/>
        <v>45</v>
      </c>
      <c r="EX23" s="474"/>
      <c r="EY23" s="474">
        <v>10</v>
      </c>
      <c r="EZ23" s="479">
        <f t="shared" si="157"/>
        <v>35</v>
      </c>
      <c r="FA23" s="474"/>
      <c r="FB23" s="474"/>
      <c r="FC23" s="479">
        <f t="shared" si="158"/>
        <v>35</v>
      </c>
      <c r="FD23" s="474"/>
      <c r="FE23" s="474">
        <v>2</v>
      </c>
      <c r="FF23" s="479">
        <f t="shared" si="159"/>
        <v>33</v>
      </c>
      <c r="FG23" s="474"/>
      <c r="FH23" s="474"/>
      <c r="FI23" s="479">
        <f t="shared" si="160"/>
        <v>33</v>
      </c>
      <c r="FJ23" s="474"/>
      <c r="FK23" s="474"/>
      <c r="FL23" s="479">
        <f t="shared" si="93"/>
        <v>33</v>
      </c>
      <c r="FM23" s="474"/>
      <c r="FN23" s="474"/>
      <c r="FO23" s="479">
        <f t="shared" si="161"/>
        <v>33</v>
      </c>
      <c r="FP23" s="474"/>
      <c r="FQ23" s="474">
        <v>6</v>
      </c>
      <c r="FR23" s="479">
        <f t="shared" si="94"/>
        <v>27</v>
      </c>
      <c r="FS23" s="474">
        <v>23</v>
      </c>
      <c r="FT23" s="474">
        <v>8</v>
      </c>
      <c r="FU23" s="479">
        <f t="shared" si="95"/>
        <v>42</v>
      </c>
      <c r="FV23" s="474"/>
      <c r="FW23" s="474"/>
      <c r="FX23" s="479">
        <f t="shared" si="162"/>
        <v>42</v>
      </c>
      <c r="FY23" s="474"/>
      <c r="FZ23" s="474"/>
      <c r="GA23" s="479">
        <f t="shared" si="163"/>
        <v>42</v>
      </c>
      <c r="GB23" s="474"/>
      <c r="GC23" s="474"/>
      <c r="GD23" s="479">
        <f t="shared" si="164"/>
        <v>42</v>
      </c>
      <c r="GE23" s="474"/>
      <c r="GF23" s="474"/>
      <c r="GG23" s="479">
        <f t="shared" si="165"/>
        <v>42</v>
      </c>
      <c r="GH23" s="474"/>
      <c r="GI23" s="474">
        <v>10</v>
      </c>
      <c r="GJ23" s="479">
        <f t="shared" si="166"/>
        <v>32</v>
      </c>
      <c r="GK23" s="474"/>
      <c r="GL23" s="474"/>
      <c r="GM23" s="479">
        <f t="shared" si="167"/>
        <v>32</v>
      </c>
      <c r="GN23" s="474"/>
      <c r="GO23" s="474"/>
      <c r="GP23" s="479">
        <f t="shared" si="168"/>
        <v>32</v>
      </c>
      <c r="GQ23" s="474"/>
      <c r="GR23" s="474"/>
      <c r="GS23" s="479">
        <f t="shared" si="169"/>
        <v>32</v>
      </c>
      <c r="GT23" s="474">
        <v>46</v>
      </c>
      <c r="GU23" s="474"/>
      <c r="GV23" s="479">
        <f t="shared" si="170"/>
        <v>78</v>
      </c>
      <c r="GW23" s="474"/>
      <c r="GX23" s="474"/>
      <c r="GY23" s="479">
        <f t="shared" si="100"/>
        <v>78</v>
      </c>
      <c r="GZ23" s="474"/>
      <c r="HA23" s="474"/>
      <c r="HB23" s="479">
        <f t="shared" si="171"/>
        <v>78</v>
      </c>
      <c r="HC23" s="474"/>
      <c r="HD23" s="474"/>
      <c r="HE23" s="479">
        <f t="shared" si="101"/>
        <v>78</v>
      </c>
      <c r="HF23" s="474"/>
      <c r="HG23" s="474"/>
      <c r="HH23" s="479">
        <f t="shared" si="172"/>
        <v>78</v>
      </c>
      <c r="HI23" s="474">
        <v>2</v>
      </c>
      <c r="HJ23" s="474">
        <v>2</v>
      </c>
      <c r="HK23" s="479">
        <f t="shared" si="173"/>
        <v>78</v>
      </c>
      <c r="HL23" s="474"/>
      <c r="HM23" s="474"/>
      <c r="HN23" s="479">
        <f t="shared" si="174"/>
        <v>78</v>
      </c>
      <c r="HO23" s="474"/>
      <c r="HP23" s="474">
        <v>4</v>
      </c>
      <c r="HQ23" s="479">
        <f>HN23+HO23-HP23</f>
        <v>74</v>
      </c>
      <c r="HR23" s="474"/>
      <c r="HS23" s="474">
        <v>12</v>
      </c>
      <c r="HT23" s="479">
        <f t="shared" si="176"/>
        <v>62</v>
      </c>
      <c r="HU23" s="474"/>
      <c r="HV23" s="474">
        <v>4</v>
      </c>
      <c r="HW23" s="479">
        <f t="shared" si="177"/>
        <v>58</v>
      </c>
      <c r="HX23" s="474">
        <v>47</v>
      </c>
      <c r="HY23" s="474">
        <v>8</v>
      </c>
      <c r="HZ23" s="486">
        <f t="shared" si="178"/>
        <v>97</v>
      </c>
      <c r="IA23" s="474"/>
      <c r="IB23" s="474"/>
      <c r="IC23" s="486">
        <f t="shared" si="179"/>
        <v>97</v>
      </c>
      <c r="ID23" s="474"/>
      <c r="IE23" s="474"/>
      <c r="IF23" s="486">
        <f t="shared" si="102"/>
        <v>97</v>
      </c>
      <c r="IG23" s="474"/>
      <c r="IH23" s="474"/>
      <c r="II23" s="486">
        <f t="shared" si="180"/>
        <v>97</v>
      </c>
      <c r="IJ23" s="474"/>
      <c r="IK23" s="474">
        <v>2</v>
      </c>
      <c r="IL23" s="486">
        <f t="shared" si="181"/>
        <v>95</v>
      </c>
      <c r="IM23" s="474"/>
      <c r="IN23" s="474"/>
      <c r="IO23" s="486">
        <f t="shared" si="182"/>
        <v>95</v>
      </c>
      <c r="IP23" s="474"/>
      <c r="IQ23" s="474"/>
      <c r="IR23" s="486">
        <f t="shared" si="183"/>
        <v>95</v>
      </c>
      <c r="IS23" s="474"/>
      <c r="IT23" s="474">
        <v>8</v>
      </c>
      <c r="IU23" s="486">
        <f t="shared" si="184"/>
        <v>87</v>
      </c>
      <c r="IV23" s="474"/>
      <c r="IW23" s="474">
        <v>18</v>
      </c>
      <c r="IX23" s="486">
        <f t="shared" si="103"/>
        <v>69</v>
      </c>
      <c r="IY23" s="477"/>
      <c r="IZ23" s="477"/>
      <c r="JA23" s="486">
        <f t="shared" si="104"/>
        <v>69</v>
      </c>
      <c r="JB23" s="477"/>
      <c r="JC23" s="477"/>
      <c r="JD23" s="486">
        <f t="shared" si="185"/>
        <v>69</v>
      </c>
      <c r="JE23" s="477"/>
      <c r="JF23" s="477"/>
      <c r="JG23" s="486">
        <f t="shared" si="186"/>
        <v>69</v>
      </c>
      <c r="JH23" s="138"/>
      <c r="JI23" s="138"/>
      <c r="JJ23" s="487">
        <f t="shared" si="187"/>
        <v>69</v>
      </c>
      <c r="JK23" s="138"/>
      <c r="JL23" s="138"/>
      <c r="JM23" s="487">
        <f t="shared" si="188"/>
        <v>69</v>
      </c>
      <c r="JN23" s="238"/>
      <c r="JO23" s="238"/>
      <c r="JP23" s="488">
        <f t="shared" si="105"/>
        <v>69</v>
      </c>
      <c r="JQ23" s="238"/>
      <c r="JR23" s="238"/>
      <c r="JS23" s="488">
        <f t="shared" si="189"/>
        <v>69</v>
      </c>
      <c r="JT23" s="238"/>
      <c r="JU23" s="238">
        <v>4</v>
      </c>
      <c r="JV23" s="488">
        <f t="shared" si="190"/>
        <v>65</v>
      </c>
      <c r="JW23" s="238"/>
      <c r="JX23" s="238"/>
      <c r="JY23" s="488">
        <f t="shared" si="191"/>
        <v>65</v>
      </c>
      <c r="JZ23" s="238"/>
      <c r="KA23" s="238"/>
      <c r="KB23" s="488">
        <f t="shared" si="192"/>
        <v>65</v>
      </c>
      <c r="KC23" s="238"/>
      <c r="KD23" s="238">
        <v>4</v>
      </c>
      <c r="KE23" s="488">
        <f t="shared" si="193"/>
        <v>61</v>
      </c>
      <c r="KF23" s="238"/>
      <c r="KG23" s="238"/>
      <c r="KH23" s="488">
        <f t="shared" si="194"/>
        <v>61</v>
      </c>
      <c r="KI23" s="238"/>
      <c r="KJ23" s="238"/>
      <c r="KK23" s="488">
        <f t="shared" si="195"/>
        <v>61</v>
      </c>
      <c r="KL23" s="238">
        <v>71</v>
      </c>
      <c r="KM23" s="238"/>
      <c r="KN23" s="488">
        <f t="shared" si="196"/>
        <v>132</v>
      </c>
      <c r="KO23" s="489"/>
      <c r="KP23" s="489"/>
      <c r="KQ23" s="490">
        <f t="shared" si="197"/>
        <v>132</v>
      </c>
      <c r="KR23" s="489"/>
      <c r="KS23" s="489">
        <v>4</v>
      </c>
      <c r="KT23" s="490">
        <f t="shared" si="198"/>
        <v>128</v>
      </c>
      <c r="KU23" s="489"/>
      <c r="KV23" s="489"/>
      <c r="KW23" s="490">
        <f t="shared" si="199"/>
        <v>128</v>
      </c>
      <c r="KX23" s="489"/>
      <c r="KY23" s="489"/>
      <c r="KZ23" s="490">
        <f t="shared" si="200"/>
        <v>128</v>
      </c>
      <c r="LA23" s="241"/>
      <c r="LB23" s="241"/>
      <c r="LC23" s="491">
        <f t="shared" si="201"/>
        <v>128</v>
      </c>
      <c r="LD23" s="489"/>
      <c r="LE23" s="489"/>
      <c r="LF23" s="490">
        <f t="shared" si="202"/>
        <v>128</v>
      </c>
      <c r="LG23" s="489"/>
      <c r="LH23" s="489"/>
      <c r="LI23" s="490">
        <f t="shared" si="203"/>
        <v>128</v>
      </c>
      <c r="LJ23" s="489"/>
      <c r="LK23" s="489"/>
      <c r="LL23" s="490">
        <f t="shared" si="204"/>
        <v>128</v>
      </c>
      <c r="LM23" s="489"/>
      <c r="LN23" s="489"/>
      <c r="LO23" s="490">
        <f t="shared" si="205"/>
        <v>128</v>
      </c>
      <c r="LP23" s="489"/>
      <c r="LQ23" s="489"/>
      <c r="LR23" s="490">
        <f t="shared" si="206"/>
        <v>128</v>
      </c>
      <c r="LS23" s="489"/>
      <c r="LT23" s="489">
        <v>30</v>
      </c>
      <c r="LU23" s="490">
        <f t="shared" si="207"/>
        <v>98</v>
      </c>
      <c r="LV23" s="489"/>
      <c r="LW23" s="489">
        <v>4</v>
      </c>
      <c r="LX23" s="490">
        <f t="shared" si="208"/>
        <v>94</v>
      </c>
      <c r="LY23" s="489"/>
      <c r="LZ23" s="489">
        <v>4</v>
      </c>
      <c r="MA23" s="490">
        <f t="shared" si="209"/>
        <v>90</v>
      </c>
      <c r="MB23" s="489"/>
      <c r="MC23" s="489">
        <v>2</v>
      </c>
      <c r="MD23" s="490">
        <f t="shared" si="210"/>
        <v>88</v>
      </c>
      <c r="ME23" s="489"/>
      <c r="MF23" s="489">
        <v>6</v>
      </c>
      <c r="MG23" s="490">
        <f t="shared" si="211"/>
        <v>82</v>
      </c>
      <c r="MH23" s="489"/>
      <c r="MI23" s="489"/>
      <c r="MJ23" s="490">
        <f t="shared" si="212"/>
        <v>82</v>
      </c>
      <c r="MK23" s="489"/>
      <c r="ML23" s="489"/>
      <c r="MM23" s="490">
        <f t="shared" si="213"/>
        <v>82</v>
      </c>
      <c r="MN23" s="489"/>
      <c r="MO23" s="489"/>
      <c r="MP23" s="490">
        <f t="shared" si="214"/>
        <v>82</v>
      </c>
      <c r="MQ23" s="489"/>
      <c r="MR23" s="489"/>
      <c r="MS23" s="490">
        <f t="shared" si="215"/>
        <v>82</v>
      </c>
      <c r="MT23" s="489"/>
      <c r="MU23" s="489"/>
      <c r="MV23" s="490">
        <f t="shared" si="216"/>
        <v>82</v>
      </c>
      <c r="MW23" s="489"/>
      <c r="MX23" s="489">
        <v>10</v>
      </c>
      <c r="MY23" s="490">
        <f t="shared" si="217"/>
        <v>72</v>
      </c>
      <c r="MZ23" s="489"/>
      <c r="NA23" s="489"/>
      <c r="NB23" s="490">
        <f t="shared" si="218"/>
        <v>72</v>
      </c>
      <c r="NC23" s="489"/>
      <c r="ND23" s="489"/>
      <c r="NE23" s="490">
        <f t="shared" si="219"/>
        <v>72</v>
      </c>
      <c r="NF23" s="489"/>
      <c r="NG23" s="489">
        <v>2</v>
      </c>
      <c r="NH23" s="490">
        <f t="shared" si="220"/>
        <v>70</v>
      </c>
      <c r="NI23" s="489"/>
      <c r="NJ23" s="489"/>
      <c r="NK23" s="490">
        <f t="shared" si="221"/>
        <v>70</v>
      </c>
      <c r="NL23" s="489"/>
      <c r="NM23" s="489"/>
      <c r="NN23" s="489"/>
      <c r="NO23" s="490">
        <f t="shared" si="222"/>
        <v>70</v>
      </c>
      <c r="NP23" s="489"/>
      <c r="NQ23" s="489">
        <v>2</v>
      </c>
      <c r="NR23" s="490">
        <f t="shared" si="223"/>
        <v>68</v>
      </c>
      <c r="NS23" s="489"/>
      <c r="NT23" s="489"/>
      <c r="NU23" s="490">
        <f t="shared" si="224"/>
        <v>68</v>
      </c>
      <c r="NV23" s="489"/>
      <c r="NW23" s="489"/>
      <c r="NX23" s="490">
        <f t="shared" si="225"/>
        <v>68</v>
      </c>
      <c r="NY23" s="492" t="e">
        <f t="shared" si="121"/>
        <v>#VALUE!</v>
      </c>
      <c r="NZ23" s="493" t="e">
        <f t="shared" si="122"/>
        <v>#VALUE!</v>
      </c>
      <c r="OA23" s="468"/>
      <c r="OB23" s="492">
        <f t="shared" si="123"/>
        <v>56</v>
      </c>
      <c r="OC23" s="493">
        <f t="shared" si="124"/>
        <v>2.1538461538461537</v>
      </c>
      <c r="OD23" s="81"/>
      <c r="OE23" s="492">
        <f t="shared" si="125"/>
        <v>38</v>
      </c>
      <c r="OF23" s="493">
        <f t="shared" si="126"/>
        <v>1.8095238095238095</v>
      </c>
      <c r="OG23" s="81"/>
      <c r="OH23" s="492" t="e">
        <f t="shared" si="127"/>
        <v>#VALUE!</v>
      </c>
      <c r="OI23" s="493" t="e">
        <f t="shared" si="128"/>
        <v>#VALUE!</v>
      </c>
    </row>
    <row r="24" spans="1:399" ht="33" hidden="1" x14ac:dyDescent="0.45">
      <c r="A24" s="470">
        <v>5</v>
      </c>
      <c r="B24" s="557" t="s">
        <v>574</v>
      </c>
      <c r="C24" s="498" t="s">
        <v>115</v>
      </c>
      <c r="D24" s="473">
        <v>97</v>
      </c>
      <c r="E24" s="474"/>
      <c r="F24" s="472"/>
      <c r="G24" s="495"/>
      <c r="H24" s="473">
        <f t="shared" si="135"/>
        <v>97</v>
      </c>
      <c r="I24" s="472">
        <v>54</v>
      </c>
      <c r="J24" s="495">
        <v>24</v>
      </c>
      <c r="K24" s="473">
        <f t="shared" si="136"/>
        <v>127</v>
      </c>
      <c r="L24" s="472"/>
      <c r="M24" s="495">
        <v>8</v>
      </c>
      <c r="N24" s="473">
        <f t="shared" si="137"/>
        <v>119</v>
      </c>
      <c r="O24" s="474"/>
      <c r="P24" s="472"/>
      <c r="Q24" s="495">
        <v>8</v>
      </c>
      <c r="R24" s="473">
        <f t="shared" si="138"/>
        <v>111</v>
      </c>
      <c r="S24" s="474">
        <v>72</v>
      </c>
      <c r="T24" s="474">
        <v>10</v>
      </c>
      <c r="U24" s="475">
        <f>R24+S24-T24</f>
        <v>173</v>
      </c>
      <c r="V24" s="474"/>
      <c r="W24" s="474"/>
      <c r="X24" s="475">
        <f t="shared" si="65"/>
        <v>173</v>
      </c>
      <c r="Y24" s="474"/>
      <c r="Z24" s="474">
        <v>12</v>
      </c>
      <c r="AA24" s="476">
        <f t="shared" si="66"/>
        <v>161</v>
      </c>
      <c r="AB24" s="474"/>
      <c r="AC24" s="477">
        <v>14</v>
      </c>
      <c r="AD24" s="478">
        <f t="shared" si="67"/>
        <v>147</v>
      </c>
      <c r="AE24" s="474">
        <v>18</v>
      </c>
      <c r="AF24" s="474">
        <v>4</v>
      </c>
      <c r="AG24" s="475">
        <f t="shared" si="68"/>
        <v>161</v>
      </c>
      <c r="AH24" s="474"/>
      <c r="AI24" s="474">
        <v>10</v>
      </c>
      <c r="AJ24" s="479">
        <f t="shared" si="139"/>
        <v>151</v>
      </c>
      <c r="AK24" s="474"/>
      <c r="AL24" s="474">
        <v>8</v>
      </c>
      <c r="AM24" s="479">
        <f t="shared" si="69"/>
        <v>143</v>
      </c>
      <c r="AN24" s="474"/>
      <c r="AO24" s="474"/>
      <c r="AP24" s="480">
        <f t="shared" si="70"/>
        <v>143</v>
      </c>
      <c r="AQ24" s="474"/>
      <c r="AR24" s="474">
        <v>10</v>
      </c>
      <c r="AS24" s="480">
        <f t="shared" si="71"/>
        <v>133</v>
      </c>
      <c r="AT24" s="474"/>
      <c r="AU24" s="474">
        <v>12</v>
      </c>
      <c r="AV24" s="480">
        <f t="shared" si="129"/>
        <v>121</v>
      </c>
      <c r="AW24" s="477"/>
      <c r="AX24" s="474">
        <v>20</v>
      </c>
      <c r="AY24" s="479">
        <f t="shared" si="72"/>
        <v>101</v>
      </c>
      <c r="AZ24" s="474"/>
      <c r="BA24" s="474"/>
      <c r="BB24" s="483">
        <f t="shared" si="73"/>
        <v>101</v>
      </c>
      <c r="BC24" s="477"/>
      <c r="BD24" s="474">
        <v>10</v>
      </c>
      <c r="BE24" s="479">
        <f t="shared" si="74"/>
        <v>91</v>
      </c>
      <c r="BF24" s="474"/>
      <c r="BG24" s="474">
        <v>12</v>
      </c>
      <c r="BH24" s="479">
        <f t="shared" si="75"/>
        <v>79</v>
      </c>
      <c r="BI24" s="474"/>
      <c r="BJ24" s="474">
        <v>10</v>
      </c>
      <c r="BK24" s="479">
        <f t="shared" si="140"/>
        <v>69</v>
      </c>
      <c r="BL24" s="474">
        <v>66</v>
      </c>
      <c r="BM24" s="474">
        <v>4</v>
      </c>
      <c r="BN24" s="479">
        <f t="shared" si="76"/>
        <v>131</v>
      </c>
      <c r="BO24" s="474"/>
      <c r="BP24" s="474">
        <v>16</v>
      </c>
      <c r="BQ24" s="479">
        <f t="shared" si="141"/>
        <v>115</v>
      </c>
      <c r="BR24" s="474"/>
      <c r="BS24" s="474">
        <v>6</v>
      </c>
      <c r="BT24" s="484">
        <f t="shared" si="77"/>
        <v>109</v>
      </c>
      <c r="BU24" s="474"/>
      <c r="BV24" s="474">
        <v>6</v>
      </c>
      <c r="BW24" s="479">
        <f t="shared" si="78"/>
        <v>103</v>
      </c>
      <c r="BX24" s="474">
        <v>21</v>
      </c>
      <c r="BY24" s="474">
        <v>20</v>
      </c>
      <c r="BZ24" s="479">
        <f t="shared" si="142"/>
        <v>104</v>
      </c>
      <c r="CA24" s="474"/>
      <c r="CB24" s="474"/>
      <c r="CC24" s="479">
        <f t="shared" si="79"/>
        <v>104</v>
      </c>
      <c r="CD24" s="474"/>
      <c r="CE24" s="474">
        <v>6</v>
      </c>
      <c r="CF24" s="479">
        <f t="shared" si="143"/>
        <v>98</v>
      </c>
      <c r="CG24" s="474"/>
      <c r="CH24" s="474">
        <v>2</v>
      </c>
      <c r="CI24" s="480">
        <f t="shared" si="80"/>
        <v>96</v>
      </c>
      <c r="CJ24" s="474"/>
      <c r="CK24" s="474"/>
      <c r="CL24" s="479">
        <f t="shared" si="81"/>
        <v>96</v>
      </c>
      <c r="CM24" s="474"/>
      <c r="CN24" s="474"/>
      <c r="CO24" s="479">
        <f t="shared" si="144"/>
        <v>96</v>
      </c>
      <c r="CP24" s="474"/>
      <c r="CQ24" s="474">
        <v>6</v>
      </c>
      <c r="CR24" s="479">
        <f t="shared" si="82"/>
        <v>90</v>
      </c>
      <c r="CS24" s="474"/>
      <c r="CT24" s="474">
        <v>4</v>
      </c>
      <c r="CU24" s="479">
        <f t="shared" si="83"/>
        <v>86</v>
      </c>
      <c r="CV24" s="474">
        <v>31</v>
      </c>
      <c r="CW24" s="474"/>
      <c r="CX24" s="479">
        <f t="shared" si="145"/>
        <v>117</v>
      </c>
      <c r="CY24" s="474"/>
      <c r="CZ24" s="474">
        <v>18</v>
      </c>
      <c r="DA24" s="479">
        <f t="shared" si="146"/>
        <v>99</v>
      </c>
      <c r="DB24" s="474"/>
      <c r="DC24" s="474"/>
      <c r="DD24" s="479">
        <f t="shared" si="147"/>
        <v>99</v>
      </c>
      <c r="DE24" s="474"/>
      <c r="DF24" s="474">
        <v>16</v>
      </c>
      <c r="DG24" s="479">
        <f t="shared" si="148"/>
        <v>83</v>
      </c>
      <c r="DH24" s="474"/>
      <c r="DI24" s="474"/>
      <c r="DJ24" s="479">
        <f t="shared" si="149"/>
        <v>83</v>
      </c>
      <c r="DK24" s="474"/>
      <c r="DL24" s="474"/>
      <c r="DM24" s="479">
        <f t="shared" si="150"/>
        <v>83</v>
      </c>
      <c r="DN24" s="474"/>
      <c r="DO24" s="474">
        <v>16</v>
      </c>
      <c r="DP24" s="479">
        <f t="shared" si="84"/>
        <v>67</v>
      </c>
      <c r="DQ24" s="474"/>
      <c r="DR24" s="474"/>
      <c r="DS24" s="479">
        <f t="shared" si="151"/>
        <v>67</v>
      </c>
      <c r="DT24" s="474"/>
      <c r="DU24" s="474"/>
      <c r="DV24" s="479">
        <f t="shared" si="85"/>
        <v>67</v>
      </c>
      <c r="DW24" s="474">
        <v>56</v>
      </c>
      <c r="DX24" s="474"/>
      <c r="DY24" s="479">
        <f t="shared" si="86"/>
        <v>123</v>
      </c>
      <c r="DZ24" s="474"/>
      <c r="EA24" s="474">
        <v>8</v>
      </c>
      <c r="EB24" s="485">
        <f t="shared" si="152"/>
        <v>115</v>
      </c>
      <c r="EC24" s="474"/>
      <c r="ED24" s="474"/>
      <c r="EE24" s="479">
        <f t="shared" si="87"/>
        <v>115</v>
      </c>
      <c r="EF24" s="474"/>
      <c r="EG24" s="474"/>
      <c r="EH24" s="479">
        <f t="shared" si="153"/>
        <v>115</v>
      </c>
      <c r="EI24" s="474"/>
      <c r="EJ24" s="474"/>
      <c r="EK24" s="479">
        <f t="shared" si="88"/>
        <v>115</v>
      </c>
      <c r="EL24" s="474"/>
      <c r="EM24" s="474"/>
      <c r="EN24" s="479">
        <f t="shared" si="154"/>
        <v>115</v>
      </c>
      <c r="EO24" s="474"/>
      <c r="EP24" s="474">
        <v>10</v>
      </c>
      <c r="EQ24" s="479">
        <f t="shared" si="155"/>
        <v>105</v>
      </c>
      <c r="ER24" s="474"/>
      <c r="ES24" s="474">
        <v>16</v>
      </c>
      <c r="ET24" s="479">
        <f t="shared" si="89"/>
        <v>89</v>
      </c>
      <c r="EU24" s="474"/>
      <c r="EV24" s="474">
        <v>18</v>
      </c>
      <c r="EW24" s="479">
        <f t="shared" si="156"/>
        <v>71</v>
      </c>
      <c r="EX24" s="474"/>
      <c r="EY24" s="474">
        <v>10</v>
      </c>
      <c r="EZ24" s="479">
        <f t="shared" si="157"/>
        <v>61</v>
      </c>
      <c r="FA24" s="474">
        <v>48</v>
      </c>
      <c r="FB24" s="474">
        <v>6</v>
      </c>
      <c r="FC24" s="479">
        <f t="shared" si="158"/>
        <v>103</v>
      </c>
      <c r="FD24" s="474"/>
      <c r="FE24" s="474">
        <v>8</v>
      </c>
      <c r="FF24" s="479">
        <f t="shared" si="159"/>
        <v>95</v>
      </c>
      <c r="FG24" s="474"/>
      <c r="FH24" s="474">
        <v>12</v>
      </c>
      <c r="FI24" s="479">
        <f t="shared" si="160"/>
        <v>83</v>
      </c>
      <c r="FJ24" s="474"/>
      <c r="FK24" s="474">
        <v>10</v>
      </c>
      <c r="FL24" s="479">
        <f t="shared" si="93"/>
        <v>73</v>
      </c>
      <c r="FM24" s="474"/>
      <c r="FN24" s="474">
        <v>2</v>
      </c>
      <c r="FO24" s="479">
        <f t="shared" si="161"/>
        <v>71</v>
      </c>
      <c r="FP24" s="474"/>
      <c r="FQ24" s="474"/>
      <c r="FR24" s="479">
        <f t="shared" si="94"/>
        <v>71</v>
      </c>
      <c r="FS24" s="474">
        <v>31</v>
      </c>
      <c r="FT24" s="474"/>
      <c r="FU24" s="479">
        <f t="shared" si="95"/>
        <v>102</v>
      </c>
      <c r="FV24" s="474"/>
      <c r="FW24" s="474">
        <v>4</v>
      </c>
      <c r="FX24" s="479">
        <f t="shared" si="162"/>
        <v>98</v>
      </c>
      <c r="FY24" s="474"/>
      <c r="FZ24" s="474">
        <v>10</v>
      </c>
      <c r="GA24" s="479">
        <f t="shared" si="163"/>
        <v>88</v>
      </c>
      <c r="GB24" s="474"/>
      <c r="GC24" s="474">
        <v>20</v>
      </c>
      <c r="GD24" s="479">
        <f t="shared" si="164"/>
        <v>68</v>
      </c>
      <c r="GE24" s="474"/>
      <c r="GF24" s="474"/>
      <c r="GG24" s="479">
        <f t="shared" si="165"/>
        <v>68</v>
      </c>
      <c r="GH24" s="474"/>
      <c r="GI24" s="474"/>
      <c r="GJ24" s="479">
        <f t="shared" si="166"/>
        <v>68</v>
      </c>
      <c r="GK24" s="474">
        <v>72</v>
      </c>
      <c r="GL24" s="474">
        <v>20</v>
      </c>
      <c r="GM24" s="479">
        <f t="shared" si="167"/>
        <v>120</v>
      </c>
      <c r="GN24" s="474"/>
      <c r="GO24" s="474"/>
      <c r="GP24" s="479">
        <f t="shared" si="168"/>
        <v>120</v>
      </c>
      <c r="GQ24" s="474"/>
      <c r="GR24" s="474">
        <v>20</v>
      </c>
      <c r="GS24" s="479">
        <f t="shared" si="169"/>
        <v>100</v>
      </c>
      <c r="GT24" s="474"/>
      <c r="GU24" s="474"/>
      <c r="GV24" s="479">
        <f t="shared" si="170"/>
        <v>100</v>
      </c>
      <c r="GW24" s="474"/>
      <c r="GX24" s="474"/>
      <c r="GY24" s="479">
        <f t="shared" si="100"/>
        <v>100</v>
      </c>
      <c r="GZ24" s="474"/>
      <c r="HA24" s="474">
        <v>4</v>
      </c>
      <c r="HB24" s="479">
        <f t="shared" si="171"/>
        <v>96</v>
      </c>
      <c r="HC24" s="474"/>
      <c r="HD24" s="474"/>
      <c r="HE24" s="479">
        <f t="shared" si="101"/>
        <v>96</v>
      </c>
      <c r="HF24" s="474"/>
      <c r="HG24" s="474">
        <v>6</v>
      </c>
      <c r="HH24" s="479">
        <f t="shared" si="172"/>
        <v>90</v>
      </c>
      <c r="HI24" s="474">
        <v>33</v>
      </c>
      <c r="HJ24" s="474">
        <v>12</v>
      </c>
      <c r="HK24" s="479">
        <f t="shared" si="173"/>
        <v>111</v>
      </c>
      <c r="HL24" s="474"/>
      <c r="HM24" s="474">
        <v>20</v>
      </c>
      <c r="HN24" s="479">
        <f t="shared" si="174"/>
        <v>91</v>
      </c>
      <c r="HO24" s="474"/>
      <c r="HP24" s="474"/>
      <c r="HQ24" s="479">
        <f t="shared" si="175"/>
        <v>91</v>
      </c>
      <c r="HR24" s="474"/>
      <c r="HS24" s="474"/>
      <c r="HT24" s="479">
        <f t="shared" si="176"/>
        <v>91</v>
      </c>
      <c r="HU24" s="474"/>
      <c r="HV24" s="474"/>
      <c r="HW24" s="479">
        <f t="shared" si="177"/>
        <v>91</v>
      </c>
      <c r="HX24" s="474"/>
      <c r="HY24" s="474">
        <v>12</v>
      </c>
      <c r="HZ24" s="486">
        <f t="shared" si="178"/>
        <v>79</v>
      </c>
      <c r="IA24" s="474"/>
      <c r="IB24" s="474">
        <v>20</v>
      </c>
      <c r="IC24" s="486">
        <f t="shared" si="179"/>
        <v>59</v>
      </c>
      <c r="ID24" s="474"/>
      <c r="IE24" s="474">
        <v>20</v>
      </c>
      <c r="IF24" s="486">
        <f t="shared" si="102"/>
        <v>39</v>
      </c>
      <c r="IG24" s="474"/>
      <c r="IH24" s="474"/>
      <c r="II24" s="486">
        <f t="shared" si="180"/>
        <v>39</v>
      </c>
      <c r="IJ24" s="474"/>
      <c r="IK24" s="474"/>
      <c r="IL24" s="486">
        <f t="shared" si="181"/>
        <v>39</v>
      </c>
      <c r="IM24" s="474"/>
      <c r="IN24" s="474"/>
      <c r="IO24" s="486">
        <f t="shared" si="182"/>
        <v>39</v>
      </c>
      <c r="IP24" s="474"/>
      <c r="IQ24" s="474"/>
      <c r="IR24" s="486">
        <f t="shared" si="183"/>
        <v>39</v>
      </c>
      <c r="IS24" s="474"/>
      <c r="IT24" s="474"/>
      <c r="IU24" s="486">
        <f t="shared" si="184"/>
        <v>39</v>
      </c>
      <c r="IV24" s="474"/>
      <c r="IW24" s="474"/>
      <c r="IX24" s="486">
        <f t="shared" si="103"/>
        <v>39</v>
      </c>
      <c r="IY24" s="477">
        <v>24</v>
      </c>
      <c r="IZ24" s="477">
        <v>2</v>
      </c>
      <c r="JA24" s="486">
        <f t="shared" si="104"/>
        <v>61</v>
      </c>
      <c r="JB24" s="477"/>
      <c r="JC24" s="477"/>
      <c r="JD24" s="486">
        <f t="shared" si="185"/>
        <v>61</v>
      </c>
      <c r="JE24" s="477">
        <v>74</v>
      </c>
      <c r="JF24" s="477">
        <v>10</v>
      </c>
      <c r="JG24" s="486">
        <f t="shared" si="186"/>
        <v>125</v>
      </c>
      <c r="JH24" s="138"/>
      <c r="JI24" s="138"/>
      <c r="JJ24" s="487">
        <f t="shared" si="187"/>
        <v>125</v>
      </c>
      <c r="JK24" s="138"/>
      <c r="JL24" s="138"/>
      <c r="JM24" s="487">
        <f t="shared" si="188"/>
        <v>125</v>
      </c>
      <c r="JN24" s="238"/>
      <c r="JO24" s="238">
        <v>10</v>
      </c>
      <c r="JP24" s="488">
        <f t="shared" si="105"/>
        <v>115</v>
      </c>
      <c r="JQ24" s="238"/>
      <c r="JR24" s="238"/>
      <c r="JS24" s="488">
        <f t="shared" si="189"/>
        <v>115</v>
      </c>
      <c r="JT24" s="238"/>
      <c r="JU24" s="238"/>
      <c r="JV24" s="488">
        <f t="shared" si="190"/>
        <v>115</v>
      </c>
      <c r="JW24" s="238"/>
      <c r="JX24" s="238">
        <v>14</v>
      </c>
      <c r="JY24" s="488">
        <f t="shared" si="191"/>
        <v>101</v>
      </c>
      <c r="JZ24" s="238"/>
      <c r="KA24" s="238">
        <v>16</v>
      </c>
      <c r="KB24" s="488">
        <f t="shared" si="192"/>
        <v>85</v>
      </c>
      <c r="KC24" s="238"/>
      <c r="KD24" s="238"/>
      <c r="KE24" s="488">
        <f t="shared" si="193"/>
        <v>85</v>
      </c>
      <c r="KF24" s="238"/>
      <c r="KG24" s="238">
        <v>20</v>
      </c>
      <c r="KH24" s="488">
        <f t="shared" si="194"/>
        <v>65</v>
      </c>
      <c r="KI24" s="238"/>
      <c r="KJ24" s="238">
        <v>20</v>
      </c>
      <c r="KK24" s="488">
        <f t="shared" si="195"/>
        <v>45</v>
      </c>
      <c r="KL24" s="238">
        <v>52</v>
      </c>
      <c r="KM24" s="238"/>
      <c r="KN24" s="488">
        <f t="shared" si="196"/>
        <v>97</v>
      </c>
      <c r="KO24" s="489"/>
      <c r="KP24" s="489"/>
      <c r="KQ24" s="490">
        <f t="shared" si="197"/>
        <v>97</v>
      </c>
      <c r="KR24" s="489"/>
      <c r="KS24" s="489"/>
      <c r="KT24" s="490">
        <f t="shared" si="198"/>
        <v>97</v>
      </c>
      <c r="KU24" s="489"/>
      <c r="KV24" s="489"/>
      <c r="KW24" s="490">
        <f t="shared" si="199"/>
        <v>97</v>
      </c>
      <c r="KX24" s="489"/>
      <c r="KY24" s="489">
        <v>6</v>
      </c>
      <c r="KZ24" s="490">
        <f t="shared" si="200"/>
        <v>91</v>
      </c>
      <c r="LA24" s="241"/>
      <c r="LB24" s="241"/>
      <c r="LC24" s="491">
        <f t="shared" si="201"/>
        <v>91</v>
      </c>
      <c r="LD24" s="489"/>
      <c r="LE24" s="489"/>
      <c r="LF24" s="490">
        <f t="shared" si="202"/>
        <v>91</v>
      </c>
      <c r="LG24" s="489"/>
      <c r="LH24" s="489"/>
      <c r="LI24" s="490">
        <f t="shared" si="203"/>
        <v>91</v>
      </c>
      <c r="LJ24" s="489">
        <v>40</v>
      </c>
      <c r="LK24" s="489"/>
      <c r="LL24" s="490">
        <f t="shared" si="204"/>
        <v>131</v>
      </c>
      <c r="LM24" s="489"/>
      <c r="LN24" s="489">
        <v>8</v>
      </c>
      <c r="LO24" s="490">
        <f t="shared" si="205"/>
        <v>123</v>
      </c>
      <c r="LP24" s="489"/>
      <c r="LQ24" s="489">
        <v>10</v>
      </c>
      <c r="LR24" s="490">
        <f t="shared" si="206"/>
        <v>113</v>
      </c>
      <c r="LS24" s="489"/>
      <c r="LT24" s="489"/>
      <c r="LU24" s="490">
        <f t="shared" si="207"/>
        <v>113</v>
      </c>
      <c r="LV24" s="489"/>
      <c r="LW24" s="489"/>
      <c r="LX24" s="490">
        <f t="shared" si="208"/>
        <v>113</v>
      </c>
      <c r="LY24" s="489"/>
      <c r="LZ24" s="489"/>
      <c r="MA24" s="490">
        <f t="shared" si="209"/>
        <v>113</v>
      </c>
      <c r="MB24" s="489"/>
      <c r="MC24" s="489">
        <v>4</v>
      </c>
      <c r="MD24" s="490">
        <f t="shared" si="210"/>
        <v>109</v>
      </c>
      <c r="ME24" s="489"/>
      <c r="MF24" s="489"/>
      <c r="MG24" s="490">
        <f t="shared" si="211"/>
        <v>109</v>
      </c>
      <c r="MH24" s="489"/>
      <c r="MI24" s="489"/>
      <c r="MJ24" s="490">
        <f t="shared" si="212"/>
        <v>109</v>
      </c>
      <c r="MK24" s="489">
        <v>63</v>
      </c>
      <c r="ML24" s="489">
        <v>20</v>
      </c>
      <c r="MM24" s="490">
        <f t="shared" si="213"/>
        <v>152</v>
      </c>
      <c r="MN24" s="489"/>
      <c r="MO24" s="489">
        <v>20</v>
      </c>
      <c r="MP24" s="490">
        <f t="shared" si="214"/>
        <v>132</v>
      </c>
      <c r="MQ24" s="489"/>
      <c r="MR24" s="489"/>
      <c r="MS24" s="490">
        <f t="shared" si="215"/>
        <v>132</v>
      </c>
      <c r="MT24" s="489"/>
      <c r="MU24" s="489"/>
      <c r="MV24" s="490">
        <f t="shared" si="216"/>
        <v>132</v>
      </c>
      <c r="MW24" s="489"/>
      <c r="MX24" s="489">
        <v>10</v>
      </c>
      <c r="MY24" s="490">
        <f t="shared" si="217"/>
        <v>122</v>
      </c>
      <c r="MZ24" s="489"/>
      <c r="NA24" s="489">
        <v>10</v>
      </c>
      <c r="NB24" s="490">
        <f t="shared" si="218"/>
        <v>112</v>
      </c>
      <c r="NC24" s="489"/>
      <c r="ND24" s="489">
        <v>20</v>
      </c>
      <c r="NE24" s="490">
        <f t="shared" si="219"/>
        <v>92</v>
      </c>
      <c r="NF24" s="489"/>
      <c r="NG24" s="489">
        <v>2</v>
      </c>
      <c r="NH24" s="490">
        <f t="shared" si="220"/>
        <v>90</v>
      </c>
      <c r="NI24" s="489"/>
      <c r="NJ24" s="489"/>
      <c r="NK24" s="490">
        <f t="shared" si="221"/>
        <v>90</v>
      </c>
      <c r="NL24" s="489"/>
      <c r="NM24" s="489"/>
      <c r="NN24" s="489">
        <v>30</v>
      </c>
      <c r="NO24" s="490">
        <f t="shared" si="222"/>
        <v>60</v>
      </c>
      <c r="NP24" s="489"/>
      <c r="NQ24" s="489"/>
      <c r="NR24" s="490">
        <f t="shared" si="223"/>
        <v>60</v>
      </c>
      <c r="NS24" s="489"/>
      <c r="NT24" s="489">
        <v>30</v>
      </c>
      <c r="NU24" s="490">
        <f t="shared" si="224"/>
        <v>30</v>
      </c>
      <c r="NV24" s="489">
        <v>48</v>
      </c>
      <c r="NW24" s="489">
        <v>14</v>
      </c>
      <c r="NX24" s="490">
        <f t="shared" si="225"/>
        <v>64</v>
      </c>
      <c r="NY24" s="492">
        <f t="shared" si="121"/>
        <v>150</v>
      </c>
      <c r="NZ24" s="493">
        <f t="shared" si="122"/>
        <v>6.5217391304347823</v>
      </c>
      <c r="OA24" s="468"/>
      <c r="OB24" s="492">
        <f t="shared" si="123"/>
        <v>168</v>
      </c>
      <c r="OC24" s="493">
        <f t="shared" si="124"/>
        <v>6.4615384615384617</v>
      </c>
      <c r="OD24" s="81"/>
      <c r="OE24" s="492">
        <f t="shared" si="125"/>
        <v>98</v>
      </c>
      <c r="OF24" s="493">
        <f t="shared" si="126"/>
        <v>4.666666666666667</v>
      </c>
      <c r="OG24" s="81"/>
      <c r="OH24" s="492">
        <f t="shared" si="127"/>
        <v>416</v>
      </c>
      <c r="OI24" s="493">
        <f t="shared" si="128"/>
        <v>5.9428571428571431</v>
      </c>
    </row>
    <row r="25" spans="1:399" s="539" customFormat="1" ht="33" hidden="1" x14ac:dyDescent="0.45">
      <c r="A25" s="470">
        <v>6</v>
      </c>
      <c r="B25" s="559" t="s">
        <v>575</v>
      </c>
      <c r="C25" s="527" t="s">
        <v>115</v>
      </c>
      <c r="D25" s="473">
        <v>124</v>
      </c>
      <c r="E25" s="474"/>
      <c r="F25" s="495"/>
      <c r="G25" s="495"/>
      <c r="H25" s="473">
        <f t="shared" si="135"/>
        <v>124</v>
      </c>
      <c r="I25" s="495">
        <v>45</v>
      </c>
      <c r="J25" s="495">
        <v>4</v>
      </c>
      <c r="K25" s="473">
        <f t="shared" si="136"/>
        <v>165</v>
      </c>
      <c r="L25" s="495"/>
      <c r="M25" s="495">
        <v>8</v>
      </c>
      <c r="N25" s="473">
        <f t="shared" si="137"/>
        <v>157</v>
      </c>
      <c r="O25" s="474"/>
      <c r="P25" s="495"/>
      <c r="Q25" s="495">
        <v>6</v>
      </c>
      <c r="R25" s="473">
        <f t="shared" si="138"/>
        <v>151</v>
      </c>
      <c r="S25" s="529">
        <v>5</v>
      </c>
      <c r="T25" s="529">
        <v>10</v>
      </c>
      <c r="U25" s="475">
        <f>R25+S25-T25</f>
        <v>146</v>
      </c>
      <c r="V25" s="529"/>
      <c r="W25" s="529">
        <v>10</v>
      </c>
      <c r="X25" s="475">
        <f t="shared" si="65"/>
        <v>136</v>
      </c>
      <c r="Y25" s="529"/>
      <c r="Z25" s="529"/>
      <c r="AA25" s="476">
        <f t="shared" si="66"/>
        <v>136</v>
      </c>
      <c r="AB25" s="529"/>
      <c r="AC25" s="531">
        <v>16</v>
      </c>
      <c r="AD25" s="478">
        <f t="shared" si="67"/>
        <v>120</v>
      </c>
      <c r="AE25" s="529">
        <v>6</v>
      </c>
      <c r="AF25" s="529">
        <v>6</v>
      </c>
      <c r="AG25" s="475">
        <f t="shared" si="68"/>
        <v>120</v>
      </c>
      <c r="AH25" s="529">
        <v>17</v>
      </c>
      <c r="AI25" s="529">
        <v>8</v>
      </c>
      <c r="AJ25" s="479">
        <f t="shared" si="139"/>
        <v>129</v>
      </c>
      <c r="AK25" s="529"/>
      <c r="AL25" s="529">
        <v>8</v>
      </c>
      <c r="AM25" s="479">
        <f t="shared" si="69"/>
        <v>121</v>
      </c>
      <c r="AN25" s="529"/>
      <c r="AO25" s="529">
        <v>14</v>
      </c>
      <c r="AP25" s="480">
        <f t="shared" si="70"/>
        <v>107</v>
      </c>
      <c r="AQ25" s="529"/>
      <c r="AR25" s="529">
        <v>16</v>
      </c>
      <c r="AS25" s="480">
        <f t="shared" si="71"/>
        <v>91</v>
      </c>
      <c r="AT25" s="529">
        <v>28</v>
      </c>
      <c r="AU25" s="529">
        <v>8</v>
      </c>
      <c r="AV25" s="480">
        <f t="shared" si="129"/>
        <v>111</v>
      </c>
      <c r="AW25" s="531"/>
      <c r="AX25" s="529"/>
      <c r="AY25" s="479">
        <f t="shared" si="72"/>
        <v>111</v>
      </c>
      <c r="AZ25" s="474"/>
      <c r="BA25" s="474">
        <v>20</v>
      </c>
      <c r="BB25" s="483">
        <f t="shared" si="73"/>
        <v>91</v>
      </c>
      <c r="BC25" s="531"/>
      <c r="BD25" s="529"/>
      <c r="BE25" s="479">
        <f t="shared" si="74"/>
        <v>91</v>
      </c>
      <c r="BF25" s="529"/>
      <c r="BG25" s="529"/>
      <c r="BH25" s="479">
        <f t="shared" si="75"/>
        <v>91</v>
      </c>
      <c r="BI25" s="529"/>
      <c r="BJ25" s="529"/>
      <c r="BK25" s="479">
        <f t="shared" si="140"/>
        <v>91</v>
      </c>
      <c r="BL25" s="529">
        <v>79</v>
      </c>
      <c r="BM25" s="529">
        <v>8</v>
      </c>
      <c r="BN25" s="479">
        <f t="shared" si="76"/>
        <v>162</v>
      </c>
      <c r="BO25" s="529"/>
      <c r="BP25" s="529">
        <v>2</v>
      </c>
      <c r="BQ25" s="479">
        <f t="shared" si="141"/>
        <v>160</v>
      </c>
      <c r="BR25" s="529"/>
      <c r="BS25" s="529"/>
      <c r="BT25" s="484">
        <f t="shared" si="77"/>
        <v>160</v>
      </c>
      <c r="BU25" s="529"/>
      <c r="BV25" s="529">
        <v>8</v>
      </c>
      <c r="BW25" s="479">
        <f t="shared" si="78"/>
        <v>152</v>
      </c>
      <c r="BX25" s="529">
        <v>17</v>
      </c>
      <c r="BY25" s="529"/>
      <c r="BZ25" s="479">
        <f t="shared" si="142"/>
        <v>169</v>
      </c>
      <c r="CA25" s="529"/>
      <c r="CB25" s="529">
        <v>4</v>
      </c>
      <c r="CC25" s="479">
        <f t="shared" si="79"/>
        <v>165</v>
      </c>
      <c r="CD25" s="529"/>
      <c r="CE25" s="529"/>
      <c r="CF25" s="479">
        <f t="shared" si="143"/>
        <v>165</v>
      </c>
      <c r="CG25" s="529"/>
      <c r="CH25" s="529">
        <v>8</v>
      </c>
      <c r="CI25" s="480">
        <f t="shared" si="80"/>
        <v>157</v>
      </c>
      <c r="CJ25" s="529"/>
      <c r="CK25" s="529"/>
      <c r="CL25" s="479">
        <f t="shared" si="81"/>
        <v>157</v>
      </c>
      <c r="CM25" s="529"/>
      <c r="CN25" s="529"/>
      <c r="CO25" s="479">
        <f t="shared" si="144"/>
        <v>157</v>
      </c>
      <c r="CP25" s="529"/>
      <c r="CQ25" s="529">
        <v>6</v>
      </c>
      <c r="CR25" s="479">
        <f t="shared" si="82"/>
        <v>151</v>
      </c>
      <c r="CS25" s="529"/>
      <c r="CT25" s="529">
        <v>20</v>
      </c>
      <c r="CU25" s="479">
        <f t="shared" si="83"/>
        <v>131</v>
      </c>
      <c r="CV25" s="529">
        <v>2</v>
      </c>
      <c r="CW25" s="529">
        <v>24</v>
      </c>
      <c r="CX25" s="479">
        <f t="shared" si="145"/>
        <v>109</v>
      </c>
      <c r="CY25" s="529"/>
      <c r="CZ25" s="529">
        <v>2</v>
      </c>
      <c r="DA25" s="479">
        <f t="shared" si="146"/>
        <v>107</v>
      </c>
      <c r="DB25" s="529"/>
      <c r="DC25" s="529">
        <v>18</v>
      </c>
      <c r="DD25" s="479">
        <f t="shared" si="147"/>
        <v>89</v>
      </c>
      <c r="DE25" s="529"/>
      <c r="DF25" s="529">
        <v>4</v>
      </c>
      <c r="DG25" s="479">
        <f t="shared" si="148"/>
        <v>85</v>
      </c>
      <c r="DH25" s="529"/>
      <c r="DI25" s="529">
        <v>18</v>
      </c>
      <c r="DJ25" s="479">
        <f t="shared" si="149"/>
        <v>67</v>
      </c>
      <c r="DK25" s="529"/>
      <c r="DL25" s="529">
        <v>20</v>
      </c>
      <c r="DM25" s="479">
        <f t="shared" si="150"/>
        <v>47</v>
      </c>
      <c r="DN25" s="529"/>
      <c r="DO25" s="529">
        <v>14</v>
      </c>
      <c r="DP25" s="479">
        <f t="shared" si="84"/>
        <v>33</v>
      </c>
      <c r="DQ25" s="529"/>
      <c r="DR25" s="499">
        <v>12</v>
      </c>
      <c r="DS25" s="479">
        <f t="shared" si="151"/>
        <v>21</v>
      </c>
      <c r="DT25" s="529"/>
      <c r="DU25" s="529">
        <v>4</v>
      </c>
      <c r="DV25" s="479">
        <f t="shared" si="85"/>
        <v>17</v>
      </c>
      <c r="DW25" s="529">
        <v>40</v>
      </c>
      <c r="DX25" s="529">
        <v>20</v>
      </c>
      <c r="DY25" s="479">
        <f t="shared" si="86"/>
        <v>37</v>
      </c>
      <c r="DZ25" s="529"/>
      <c r="EA25" s="529">
        <v>6</v>
      </c>
      <c r="EB25" s="485">
        <f t="shared" si="152"/>
        <v>31</v>
      </c>
      <c r="EC25" s="529"/>
      <c r="ED25" s="529">
        <v>24</v>
      </c>
      <c r="EE25" s="479">
        <f t="shared" si="87"/>
        <v>7</v>
      </c>
      <c r="EF25" s="529">
        <v>39</v>
      </c>
      <c r="EG25" s="529"/>
      <c r="EH25" s="479">
        <f t="shared" si="153"/>
        <v>46</v>
      </c>
      <c r="EI25" s="529"/>
      <c r="EJ25" s="529">
        <v>20</v>
      </c>
      <c r="EK25" s="479">
        <f t="shared" si="88"/>
        <v>26</v>
      </c>
      <c r="EL25" s="529">
        <v>37</v>
      </c>
      <c r="EM25" s="529"/>
      <c r="EN25" s="479">
        <f t="shared" si="154"/>
        <v>63</v>
      </c>
      <c r="EO25" s="529"/>
      <c r="EP25" s="529">
        <v>10</v>
      </c>
      <c r="EQ25" s="479">
        <f t="shared" si="155"/>
        <v>53</v>
      </c>
      <c r="ER25" s="529"/>
      <c r="ES25" s="529"/>
      <c r="ET25" s="479">
        <f t="shared" si="89"/>
        <v>53</v>
      </c>
      <c r="EU25" s="529"/>
      <c r="EV25" s="529"/>
      <c r="EW25" s="479">
        <f t="shared" si="156"/>
        <v>53</v>
      </c>
      <c r="EX25" s="529"/>
      <c r="EY25" s="529"/>
      <c r="EZ25" s="479">
        <f t="shared" si="157"/>
        <v>53</v>
      </c>
      <c r="FA25" s="529">
        <v>57</v>
      </c>
      <c r="FB25" s="529">
        <v>14</v>
      </c>
      <c r="FC25" s="479">
        <f t="shared" si="158"/>
        <v>96</v>
      </c>
      <c r="FD25" s="529"/>
      <c r="FE25" s="529">
        <v>14</v>
      </c>
      <c r="FF25" s="479">
        <f t="shared" si="159"/>
        <v>82</v>
      </c>
      <c r="FG25" s="529"/>
      <c r="FH25" s="529">
        <v>12</v>
      </c>
      <c r="FI25" s="479">
        <f t="shared" si="160"/>
        <v>70</v>
      </c>
      <c r="FJ25" s="529"/>
      <c r="FK25" s="529">
        <v>14</v>
      </c>
      <c r="FL25" s="479">
        <f t="shared" si="93"/>
        <v>56</v>
      </c>
      <c r="FM25" s="529"/>
      <c r="FN25" s="529">
        <v>8</v>
      </c>
      <c r="FO25" s="479">
        <f t="shared" si="161"/>
        <v>48</v>
      </c>
      <c r="FP25" s="529"/>
      <c r="FQ25" s="529">
        <v>4</v>
      </c>
      <c r="FR25" s="479">
        <f t="shared" si="94"/>
        <v>44</v>
      </c>
      <c r="FS25" s="529"/>
      <c r="FT25" s="529">
        <v>2</v>
      </c>
      <c r="FU25" s="479">
        <f t="shared" si="95"/>
        <v>42</v>
      </c>
      <c r="FV25" s="529">
        <v>76</v>
      </c>
      <c r="FW25" s="529"/>
      <c r="FX25" s="479">
        <f t="shared" si="162"/>
        <v>118</v>
      </c>
      <c r="FY25" s="529"/>
      <c r="FZ25" s="529">
        <v>10</v>
      </c>
      <c r="GA25" s="479">
        <f t="shared" si="163"/>
        <v>108</v>
      </c>
      <c r="GB25" s="529"/>
      <c r="GC25" s="529"/>
      <c r="GD25" s="479">
        <f t="shared" si="164"/>
        <v>108</v>
      </c>
      <c r="GE25" s="529"/>
      <c r="GF25" s="529">
        <v>10</v>
      </c>
      <c r="GG25" s="479">
        <f t="shared" si="165"/>
        <v>98</v>
      </c>
      <c r="GH25" s="529"/>
      <c r="GI25" s="529">
        <v>10</v>
      </c>
      <c r="GJ25" s="479">
        <f t="shared" si="166"/>
        <v>88</v>
      </c>
      <c r="GK25" s="529">
        <v>65</v>
      </c>
      <c r="GL25" s="529"/>
      <c r="GM25" s="479">
        <f t="shared" si="167"/>
        <v>153</v>
      </c>
      <c r="GN25" s="529"/>
      <c r="GO25" s="529">
        <v>20</v>
      </c>
      <c r="GP25" s="479">
        <f t="shared" si="168"/>
        <v>133</v>
      </c>
      <c r="GQ25" s="529"/>
      <c r="GR25" s="529"/>
      <c r="GS25" s="479">
        <f t="shared" si="169"/>
        <v>133</v>
      </c>
      <c r="GT25" s="529"/>
      <c r="GU25" s="529">
        <v>24</v>
      </c>
      <c r="GV25" s="479">
        <f t="shared" si="170"/>
        <v>109</v>
      </c>
      <c r="GW25" s="529"/>
      <c r="GX25" s="529">
        <v>8</v>
      </c>
      <c r="GY25" s="479">
        <f t="shared" si="100"/>
        <v>101</v>
      </c>
      <c r="GZ25" s="529"/>
      <c r="HA25" s="529"/>
      <c r="HB25" s="479">
        <f t="shared" si="171"/>
        <v>101</v>
      </c>
      <c r="HC25" s="529"/>
      <c r="HD25" s="529">
        <v>14</v>
      </c>
      <c r="HE25" s="479">
        <f t="shared" si="101"/>
        <v>87</v>
      </c>
      <c r="HF25" s="529"/>
      <c r="HG25" s="529">
        <v>10</v>
      </c>
      <c r="HH25" s="479">
        <f t="shared" si="172"/>
        <v>77</v>
      </c>
      <c r="HI25" s="529">
        <v>55</v>
      </c>
      <c r="HJ25" s="529">
        <v>6</v>
      </c>
      <c r="HK25" s="479">
        <f t="shared" si="173"/>
        <v>126</v>
      </c>
      <c r="HL25" s="529"/>
      <c r="HM25" s="529"/>
      <c r="HN25" s="479">
        <f t="shared" si="174"/>
        <v>126</v>
      </c>
      <c r="HO25" s="529"/>
      <c r="HP25" s="529">
        <v>12</v>
      </c>
      <c r="HQ25" s="479">
        <f t="shared" si="175"/>
        <v>114</v>
      </c>
      <c r="HR25" s="529"/>
      <c r="HS25" s="529">
        <v>8</v>
      </c>
      <c r="HT25" s="479">
        <f t="shared" si="176"/>
        <v>106</v>
      </c>
      <c r="HU25" s="529"/>
      <c r="HV25" s="529">
        <v>20</v>
      </c>
      <c r="HW25" s="479">
        <f t="shared" si="177"/>
        <v>86</v>
      </c>
      <c r="HX25" s="529">
        <v>65</v>
      </c>
      <c r="HY25" s="529"/>
      <c r="HZ25" s="486">
        <f t="shared" si="178"/>
        <v>151</v>
      </c>
      <c r="IA25" s="529"/>
      <c r="IB25" s="529"/>
      <c r="IC25" s="486">
        <f t="shared" si="179"/>
        <v>151</v>
      </c>
      <c r="ID25" s="529"/>
      <c r="IE25" s="529"/>
      <c r="IF25" s="486">
        <f t="shared" si="102"/>
        <v>151</v>
      </c>
      <c r="IG25" s="529"/>
      <c r="IH25" s="529">
        <v>20</v>
      </c>
      <c r="II25" s="486">
        <f t="shared" si="180"/>
        <v>131</v>
      </c>
      <c r="IJ25" s="529"/>
      <c r="IK25" s="529">
        <v>18</v>
      </c>
      <c r="IL25" s="486">
        <f t="shared" si="181"/>
        <v>113</v>
      </c>
      <c r="IM25" s="529"/>
      <c r="IN25" s="529">
        <v>20</v>
      </c>
      <c r="IO25" s="486">
        <f t="shared" si="182"/>
        <v>93</v>
      </c>
      <c r="IP25" s="529"/>
      <c r="IQ25" s="529"/>
      <c r="IR25" s="486">
        <f t="shared" si="183"/>
        <v>93</v>
      </c>
      <c r="IS25" s="529"/>
      <c r="IT25" s="529">
        <v>12</v>
      </c>
      <c r="IU25" s="486">
        <f t="shared" si="184"/>
        <v>81</v>
      </c>
      <c r="IV25" s="529"/>
      <c r="IW25" s="529">
        <v>2</v>
      </c>
      <c r="IX25" s="486">
        <f t="shared" si="103"/>
        <v>79</v>
      </c>
      <c r="IY25" s="531"/>
      <c r="IZ25" s="531">
        <v>18</v>
      </c>
      <c r="JA25" s="486">
        <f t="shared" si="104"/>
        <v>61</v>
      </c>
      <c r="JB25" s="531"/>
      <c r="JC25" s="531">
        <v>10</v>
      </c>
      <c r="JD25" s="486">
        <f t="shared" si="185"/>
        <v>51</v>
      </c>
      <c r="JE25" s="531"/>
      <c r="JF25" s="531">
        <v>6</v>
      </c>
      <c r="JG25" s="486">
        <f t="shared" si="186"/>
        <v>45</v>
      </c>
      <c r="JH25" s="535"/>
      <c r="JI25" s="535">
        <v>8</v>
      </c>
      <c r="JJ25" s="487">
        <f t="shared" si="187"/>
        <v>37</v>
      </c>
      <c r="JK25" s="535"/>
      <c r="JL25" s="535">
        <v>14</v>
      </c>
      <c r="JM25" s="487">
        <f t="shared" si="188"/>
        <v>23</v>
      </c>
      <c r="JN25" s="536"/>
      <c r="JO25" s="536">
        <v>10</v>
      </c>
      <c r="JP25" s="488">
        <f t="shared" si="105"/>
        <v>13</v>
      </c>
      <c r="JQ25" s="536">
        <v>61</v>
      </c>
      <c r="JR25" s="536">
        <v>10</v>
      </c>
      <c r="JS25" s="488">
        <f t="shared" si="189"/>
        <v>64</v>
      </c>
      <c r="JT25" s="536"/>
      <c r="JU25" s="536">
        <v>16</v>
      </c>
      <c r="JV25" s="488">
        <f t="shared" si="190"/>
        <v>48</v>
      </c>
      <c r="JW25" s="536"/>
      <c r="JX25" s="536">
        <v>6</v>
      </c>
      <c r="JY25" s="488">
        <f t="shared" si="191"/>
        <v>42</v>
      </c>
      <c r="JZ25" s="536"/>
      <c r="KA25" s="536">
        <v>4</v>
      </c>
      <c r="KB25" s="488">
        <f t="shared" si="192"/>
        <v>38</v>
      </c>
      <c r="KC25" s="536">
        <v>74</v>
      </c>
      <c r="KD25" s="536">
        <v>16</v>
      </c>
      <c r="KE25" s="488">
        <f t="shared" si="193"/>
        <v>96</v>
      </c>
      <c r="KF25" s="536"/>
      <c r="KG25" s="536"/>
      <c r="KH25" s="488">
        <f t="shared" si="194"/>
        <v>96</v>
      </c>
      <c r="KI25" s="536"/>
      <c r="KJ25" s="536"/>
      <c r="KK25" s="488">
        <f t="shared" si="195"/>
        <v>96</v>
      </c>
      <c r="KL25" s="536"/>
      <c r="KM25" s="536">
        <v>20</v>
      </c>
      <c r="KN25" s="488">
        <f t="shared" si="196"/>
        <v>76</v>
      </c>
      <c r="KO25" s="537"/>
      <c r="KP25" s="537">
        <v>20</v>
      </c>
      <c r="KQ25" s="490">
        <f t="shared" si="197"/>
        <v>56</v>
      </c>
      <c r="KR25" s="537"/>
      <c r="KS25" s="537">
        <v>16</v>
      </c>
      <c r="KT25" s="490">
        <f t="shared" si="198"/>
        <v>40</v>
      </c>
      <c r="KU25" s="537">
        <v>78</v>
      </c>
      <c r="KV25" s="537">
        <v>20</v>
      </c>
      <c r="KW25" s="490">
        <f t="shared" si="199"/>
        <v>98</v>
      </c>
      <c r="KX25" s="537"/>
      <c r="KY25" s="537"/>
      <c r="KZ25" s="490">
        <f t="shared" si="200"/>
        <v>98</v>
      </c>
      <c r="LA25" s="538"/>
      <c r="LB25" s="538"/>
      <c r="LC25" s="491">
        <f t="shared" si="201"/>
        <v>98</v>
      </c>
      <c r="LD25" s="537"/>
      <c r="LE25" s="537"/>
      <c r="LF25" s="490">
        <f t="shared" si="202"/>
        <v>98</v>
      </c>
      <c r="LG25" s="537"/>
      <c r="LH25" s="537"/>
      <c r="LI25" s="490">
        <f t="shared" si="203"/>
        <v>98</v>
      </c>
      <c r="LJ25" s="537">
        <v>47</v>
      </c>
      <c r="LK25" s="537"/>
      <c r="LL25" s="490">
        <f t="shared" si="204"/>
        <v>145</v>
      </c>
      <c r="LM25" s="537"/>
      <c r="LN25" s="537"/>
      <c r="LO25" s="490">
        <f t="shared" si="205"/>
        <v>145</v>
      </c>
      <c r="LP25" s="537"/>
      <c r="LQ25" s="537"/>
      <c r="LR25" s="490">
        <f t="shared" si="206"/>
        <v>145</v>
      </c>
      <c r="LS25" s="537"/>
      <c r="LT25" s="537"/>
      <c r="LU25" s="490">
        <f t="shared" si="207"/>
        <v>145</v>
      </c>
      <c r="LV25" s="537"/>
      <c r="LW25" s="537">
        <v>10</v>
      </c>
      <c r="LX25" s="490">
        <f t="shared" si="208"/>
        <v>135</v>
      </c>
      <c r="LY25" s="537"/>
      <c r="LZ25" s="537">
        <v>10</v>
      </c>
      <c r="MA25" s="490">
        <f t="shared" si="209"/>
        <v>125</v>
      </c>
      <c r="MB25" s="537"/>
      <c r="MC25" s="537">
        <v>10</v>
      </c>
      <c r="MD25" s="490">
        <f t="shared" si="210"/>
        <v>115</v>
      </c>
      <c r="ME25" s="537"/>
      <c r="MF25" s="537"/>
      <c r="MG25" s="490">
        <f t="shared" si="211"/>
        <v>115</v>
      </c>
      <c r="MH25" s="537"/>
      <c r="MI25" s="537">
        <v>20</v>
      </c>
      <c r="MJ25" s="490">
        <f t="shared" si="212"/>
        <v>95</v>
      </c>
      <c r="MK25" s="537">
        <v>47</v>
      </c>
      <c r="ML25" s="537"/>
      <c r="MM25" s="490">
        <f t="shared" si="213"/>
        <v>142</v>
      </c>
      <c r="MN25" s="537"/>
      <c r="MO25" s="537"/>
      <c r="MP25" s="490">
        <f t="shared" si="214"/>
        <v>142</v>
      </c>
      <c r="MQ25" s="537"/>
      <c r="MR25" s="537">
        <v>20</v>
      </c>
      <c r="MS25" s="490">
        <f t="shared" si="215"/>
        <v>122</v>
      </c>
      <c r="MT25" s="537"/>
      <c r="MU25" s="537">
        <v>20</v>
      </c>
      <c r="MV25" s="490">
        <f t="shared" si="216"/>
        <v>102</v>
      </c>
      <c r="MW25" s="537"/>
      <c r="MX25" s="537"/>
      <c r="MY25" s="490">
        <f t="shared" si="217"/>
        <v>102</v>
      </c>
      <c r="MZ25" s="537"/>
      <c r="NA25" s="537"/>
      <c r="NB25" s="490">
        <f t="shared" si="218"/>
        <v>102</v>
      </c>
      <c r="NC25" s="537"/>
      <c r="ND25" s="537">
        <v>2</v>
      </c>
      <c r="NE25" s="490">
        <f t="shared" si="219"/>
        <v>100</v>
      </c>
      <c r="NF25" s="537"/>
      <c r="NG25" s="537">
        <v>30</v>
      </c>
      <c r="NH25" s="490">
        <f t="shared" si="220"/>
        <v>70</v>
      </c>
      <c r="NI25" s="537"/>
      <c r="NJ25" s="537">
        <v>30</v>
      </c>
      <c r="NK25" s="490">
        <f t="shared" si="221"/>
        <v>40</v>
      </c>
      <c r="NL25" s="537"/>
      <c r="NM25" s="537"/>
      <c r="NN25" s="537"/>
      <c r="NO25" s="490">
        <f t="shared" si="222"/>
        <v>40</v>
      </c>
      <c r="NP25" s="537"/>
      <c r="NQ25" s="537">
        <v>28</v>
      </c>
      <c r="NR25" s="490">
        <f t="shared" si="223"/>
        <v>12</v>
      </c>
      <c r="NS25" s="537"/>
      <c r="NT25" s="537">
        <v>2</v>
      </c>
      <c r="NU25" s="490">
        <f t="shared" si="224"/>
        <v>10</v>
      </c>
      <c r="NV25" s="537">
        <v>68</v>
      </c>
      <c r="NW25" s="537"/>
      <c r="NX25" s="490">
        <f t="shared" si="225"/>
        <v>78</v>
      </c>
      <c r="NY25" s="492">
        <f t="shared" si="121"/>
        <v>234</v>
      </c>
      <c r="NZ25" s="493">
        <f t="shared" si="122"/>
        <v>10.173913043478262</v>
      </c>
      <c r="OA25" s="468"/>
      <c r="OB25" s="492">
        <f t="shared" si="123"/>
        <v>216</v>
      </c>
      <c r="OC25" s="493">
        <f t="shared" si="124"/>
        <v>8.3076923076923084</v>
      </c>
      <c r="OD25" s="81"/>
      <c r="OE25" s="492">
        <f t="shared" si="125"/>
        <v>208</v>
      </c>
      <c r="OF25" s="493">
        <f t="shared" si="126"/>
        <v>9.9047619047619051</v>
      </c>
      <c r="OG25" s="81"/>
      <c r="OH25" s="492">
        <f t="shared" si="127"/>
        <v>658</v>
      </c>
      <c r="OI25" s="493">
        <f t="shared" si="128"/>
        <v>9.4</v>
      </c>
    </row>
    <row r="26" spans="1:399" ht="26.25" hidden="1" customHeight="1" x14ac:dyDescent="0.45">
      <c r="A26" s="470">
        <v>7</v>
      </c>
      <c r="B26" s="471" t="s">
        <v>576</v>
      </c>
      <c r="C26" s="498" t="s">
        <v>122</v>
      </c>
      <c r="D26" s="473">
        <v>162</v>
      </c>
      <c r="E26" s="474"/>
      <c r="F26" s="472"/>
      <c r="G26" s="527"/>
      <c r="H26" s="473">
        <f t="shared" si="135"/>
        <v>162</v>
      </c>
      <c r="I26" s="472"/>
      <c r="J26" s="527"/>
      <c r="K26" s="473">
        <f t="shared" si="136"/>
        <v>162</v>
      </c>
      <c r="L26" s="472"/>
      <c r="M26" s="527"/>
      <c r="N26" s="473">
        <f t="shared" si="137"/>
        <v>162</v>
      </c>
      <c r="O26" s="474"/>
      <c r="P26" s="472"/>
      <c r="Q26" s="527">
        <v>6</v>
      </c>
      <c r="R26" s="473">
        <f t="shared" si="138"/>
        <v>156</v>
      </c>
      <c r="S26" s="474"/>
      <c r="T26" s="474"/>
      <c r="U26" s="475">
        <f>R26-T26</f>
        <v>156</v>
      </c>
      <c r="V26" s="474"/>
      <c r="W26" s="474">
        <v>12</v>
      </c>
      <c r="X26" s="475">
        <f t="shared" si="65"/>
        <v>144</v>
      </c>
      <c r="Y26" s="474"/>
      <c r="Z26" s="474">
        <v>24</v>
      </c>
      <c r="AA26" s="476">
        <f t="shared" si="66"/>
        <v>120</v>
      </c>
      <c r="AB26" s="474"/>
      <c r="AC26" s="477"/>
      <c r="AD26" s="478">
        <f t="shared" si="67"/>
        <v>120</v>
      </c>
      <c r="AE26" s="474"/>
      <c r="AF26" s="474">
        <v>6</v>
      </c>
      <c r="AG26" s="475">
        <f t="shared" si="68"/>
        <v>114</v>
      </c>
      <c r="AH26" s="474"/>
      <c r="AI26" s="474">
        <v>12</v>
      </c>
      <c r="AJ26" s="479">
        <f t="shared" si="139"/>
        <v>102</v>
      </c>
      <c r="AK26" s="474"/>
      <c r="AL26" s="474">
        <v>6</v>
      </c>
      <c r="AM26" s="479">
        <f t="shared" si="69"/>
        <v>96</v>
      </c>
      <c r="AN26" s="474"/>
      <c r="AO26" s="474">
        <v>6</v>
      </c>
      <c r="AP26" s="480">
        <f t="shared" si="70"/>
        <v>90</v>
      </c>
      <c r="AQ26" s="474"/>
      <c r="AR26" s="474"/>
      <c r="AS26" s="480">
        <f t="shared" si="71"/>
        <v>90</v>
      </c>
      <c r="AT26" s="474"/>
      <c r="AU26" s="474"/>
      <c r="AV26" s="480">
        <f t="shared" si="129"/>
        <v>90</v>
      </c>
      <c r="AW26" s="477"/>
      <c r="AX26" s="474"/>
      <c r="AY26" s="479">
        <f t="shared" si="72"/>
        <v>90</v>
      </c>
      <c r="AZ26" s="529"/>
      <c r="BA26" s="529">
        <v>12</v>
      </c>
      <c r="BB26" s="483">
        <f t="shared" si="73"/>
        <v>78</v>
      </c>
      <c r="BC26" s="477"/>
      <c r="BD26" s="474">
        <v>12</v>
      </c>
      <c r="BE26" s="479">
        <f t="shared" si="74"/>
        <v>66</v>
      </c>
      <c r="BF26" s="474"/>
      <c r="BG26" s="474"/>
      <c r="BH26" s="479">
        <f t="shared" si="75"/>
        <v>66</v>
      </c>
      <c r="BI26" s="474"/>
      <c r="BJ26" s="474">
        <v>24</v>
      </c>
      <c r="BK26" s="479">
        <f t="shared" si="140"/>
        <v>42</v>
      </c>
      <c r="BL26" s="474"/>
      <c r="BM26" s="474"/>
      <c r="BN26" s="479">
        <f t="shared" si="76"/>
        <v>42</v>
      </c>
      <c r="BO26" s="474"/>
      <c r="BP26" s="474"/>
      <c r="BQ26" s="479">
        <f t="shared" si="141"/>
        <v>42</v>
      </c>
      <c r="BR26" s="474"/>
      <c r="BS26" s="474">
        <v>18</v>
      </c>
      <c r="BT26" s="484">
        <f t="shared" si="77"/>
        <v>24</v>
      </c>
      <c r="BU26" s="474"/>
      <c r="BV26" s="474"/>
      <c r="BW26" s="479">
        <f t="shared" si="78"/>
        <v>24</v>
      </c>
      <c r="BX26" s="474"/>
      <c r="BY26" s="474"/>
      <c r="BZ26" s="479">
        <f t="shared" si="142"/>
        <v>24</v>
      </c>
      <c r="CA26" s="474"/>
      <c r="CB26" s="474"/>
      <c r="CC26" s="479">
        <f t="shared" si="79"/>
        <v>24</v>
      </c>
      <c r="CD26" s="474"/>
      <c r="CE26" s="474"/>
      <c r="CF26" s="479">
        <f t="shared" si="143"/>
        <v>24</v>
      </c>
      <c r="CG26" s="474"/>
      <c r="CH26" s="474"/>
      <c r="CI26" s="480">
        <f t="shared" si="80"/>
        <v>24</v>
      </c>
      <c r="CJ26" s="474"/>
      <c r="CK26" s="474"/>
      <c r="CL26" s="479">
        <f t="shared" si="81"/>
        <v>24</v>
      </c>
      <c r="CM26" s="474"/>
      <c r="CN26" s="474"/>
      <c r="CO26" s="479">
        <f t="shared" si="144"/>
        <v>24</v>
      </c>
      <c r="CP26" s="474"/>
      <c r="CQ26" s="474"/>
      <c r="CR26" s="479">
        <f t="shared" si="82"/>
        <v>24</v>
      </c>
      <c r="CS26" s="474"/>
      <c r="CT26" s="474"/>
      <c r="CU26" s="479">
        <f t="shared" si="83"/>
        <v>24</v>
      </c>
      <c r="CV26" s="474"/>
      <c r="CW26" s="474"/>
      <c r="CX26" s="479">
        <f t="shared" si="145"/>
        <v>24</v>
      </c>
      <c r="CY26" s="474"/>
      <c r="CZ26" s="474">
        <v>18</v>
      </c>
      <c r="DA26" s="479">
        <f t="shared" si="146"/>
        <v>6</v>
      </c>
      <c r="DB26" s="474">
        <v>174</v>
      </c>
      <c r="DC26" s="474"/>
      <c r="DD26" s="479">
        <f t="shared" si="147"/>
        <v>180</v>
      </c>
      <c r="DE26" s="474"/>
      <c r="DF26" s="474">
        <v>16</v>
      </c>
      <c r="DG26" s="479">
        <f t="shared" si="148"/>
        <v>164</v>
      </c>
      <c r="DH26" s="474"/>
      <c r="DI26" s="474">
        <v>8</v>
      </c>
      <c r="DJ26" s="479">
        <f t="shared" si="149"/>
        <v>156</v>
      </c>
      <c r="DK26" s="474"/>
      <c r="DL26" s="474"/>
      <c r="DM26" s="479">
        <f t="shared" si="150"/>
        <v>156</v>
      </c>
      <c r="DN26" s="474"/>
      <c r="DO26" s="474"/>
      <c r="DP26" s="479">
        <f t="shared" si="84"/>
        <v>156</v>
      </c>
      <c r="DQ26" s="474"/>
      <c r="DR26" s="474"/>
      <c r="DS26" s="479">
        <f t="shared" si="151"/>
        <v>156</v>
      </c>
      <c r="DT26" s="474"/>
      <c r="DU26" s="474"/>
      <c r="DV26" s="479">
        <f t="shared" si="85"/>
        <v>156</v>
      </c>
      <c r="DW26" s="474"/>
      <c r="DX26" s="474"/>
      <c r="DY26" s="479">
        <f t="shared" si="86"/>
        <v>156</v>
      </c>
      <c r="DZ26" s="474"/>
      <c r="EA26" s="474"/>
      <c r="EB26" s="485">
        <f t="shared" si="152"/>
        <v>156</v>
      </c>
      <c r="EC26" s="474"/>
      <c r="ED26" s="474"/>
      <c r="EE26" s="479">
        <f t="shared" si="87"/>
        <v>156</v>
      </c>
      <c r="EF26" s="474"/>
      <c r="EG26" s="474">
        <v>24</v>
      </c>
      <c r="EH26" s="479">
        <f t="shared" si="153"/>
        <v>132</v>
      </c>
      <c r="EI26" s="474"/>
      <c r="EJ26" s="474"/>
      <c r="EK26" s="479">
        <f t="shared" si="88"/>
        <v>132</v>
      </c>
      <c r="EL26" s="474"/>
      <c r="EM26" s="474"/>
      <c r="EN26" s="479">
        <f t="shared" si="154"/>
        <v>132</v>
      </c>
      <c r="EO26" s="474"/>
      <c r="EP26" s="474"/>
      <c r="EQ26" s="479">
        <f t="shared" si="155"/>
        <v>132</v>
      </c>
      <c r="ER26" s="474"/>
      <c r="ES26" s="474"/>
      <c r="ET26" s="479">
        <f t="shared" si="89"/>
        <v>132</v>
      </c>
      <c r="EU26" s="474"/>
      <c r="EV26" s="474"/>
      <c r="EW26" s="479">
        <f t="shared" si="156"/>
        <v>132</v>
      </c>
      <c r="EX26" s="474"/>
      <c r="EY26" s="474"/>
      <c r="EZ26" s="479">
        <f t="shared" si="157"/>
        <v>132</v>
      </c>
      <c r="FA26" s="474"/>
      <c r="FB26" s="474"/>
      <c r="FC26" s="479">
        <f t="shared" si="158"/>
        <v>132</v>
      </c>
      <c r="FD26" s="474"/>
      <c r="FE26" s="474"/>
      <c r="FF26" s="479">
        <f t="shared" si="159"/>
        <v>132</v>
      </c>
      <c r="FG26" s="474"/>
      <c r="FH26" s="474"/>
      <c r="FI26" s="479">
        <f t="shared" si="160"/>
        <v>132</v>
      </c>
      <c r="FJ26" s="474"/>
      <c r="FK26" s="474"/>
      <c r="FL26" s="479">
        <f t="shared" si="93"/>
        <v>132</v>
      </c>
      <c r="FM26" s="474"/>
      <c r="FN26" s="474"/>
      <c r="FO26" s="479">
        <f t="shared" si="161"/>
        <v>132</v>
      </c>
      <c r="FP26" s="474"/>
      <c r="FQ26" s="474"/>
      <c r="FR26" s="479">
        <f t="shared" si="94"/>
        <v>132</v>
      </c>
      <c r="FS26" s="474"/>
      <c r="FT26" s="474"/>
      <c r="FU26" s="479">
        <f t="shared" si="95"/>
        <v>132</v>
      </c>
      <c r="FV26" s="474"/>
      <c r="FW26" s="474">
        <v>18</v>
      </c>
      <c r="FX26" s="479">
        <f t="shared" si="162"/>
        <v>114</v>
      </c>
      <c r="FY26" s="474"/>
      <c r="FZ26" s="474"/>
      <c r="GA26" s="479">
        <f t="shared" si="163"/>
        <v>114</v>
      </c>
      <c r="GB26" s="474"/>
      <c r="GC26" s="474"/>
      <c r="GD26" s="479">
        <f t="shared" si="164"/>
        <v>114</v>
      </c>
      <c r="GE26" s="474"/>
      <c r="GF26" s="474"/>
      <c r="GG26" s="479">
        <f t="shared" si="165"/>
        <v>114</v>
      </c>
      <c r="GH26" s="474"/>
      <c r="GI26" s="474"/>
      <c r="GJ26" s="479">
        <f t="shared" si="166"/>
        <v>114</v>
      </c>
      <c r="GK26" s="474"/>
      <c r="GL26" s="474"/>
      <c r="GM26" s="479">
        <f t="shared" si="167"/>
        <v>114</v>
      </c>
      <c r="GN26" s="474"/>
      <c r="GO26" s="474"/>
      <c r="GP26" s="479">
        <f t="shared" si="168"/>
        <v>114</v>
      </c>
      <c r="GQ26" s="474"/>
      <c r="GR26" s="474"/>
      <c r="GS26" s="479">
        <f t="shared" si="169"/>
        <v>114</v>
      </c>
      <c r="GT26" s="474"/>
      <c r="GU26" s="474"/>
      <c r="GV26" s="479">
        <f t="shared" si="170"/>
        <v>114</v>
      </c>
      <c r="GW26" s="474"/>
      <c r="GX26" s="474">
        <v>30</v>
      </c>
      <c r="GY26" s="479">
        <f t="shared" si="100"/>
        <v>84</v>
      </c>
      <c r="GZ26" s="474"/>
      <c r="HA26" s="474">
        <v>12</v>
      </c>
      <c r="HB26" s="479">
        <f t="shared" si="171"/>
        <v>72</v>
      </c>
      <c r="HC26" s="474"/>
      <c r="HD26" s="474">
        <v>6</v>
      </c>
      <c r="HE26" s="479">
        <f t="shared" si="101"/>
        <v>66</v>
      </c>
      <c r="HF26" s="474"/>
      <c r="HG26" s="474"/>
      <c r="HH26" s="479">
        <f t="shared" si="172"/>
        <v>66</v>
      </c>
      <c r="HI26" s="474"/>
      <c r="HJ26" s="474"/>
      <c r="HK26" s="479">
        <f t="shared" si="173"/>
        <v>66</v>
      </c>
      <c r="HL26" s="474"/>
      <c r="HM26" s="474"/>
      <c r="HN26" s="479">
        <f t="shared" si="174"/>
        <v>66</v>
      </c>
      <c r="HO26" s="474"/>
      <c r="HP26" s="474"/>
      <c r="HQ26" s="479">
        <f t="shared" si="175"/>
        <v>66</v>
      </c>
      <c r="HR26" s="474"/>
      <c r="HS26" s="474"/>
      <c r="HT26" s="479">
        <f t="shared" si="176"/>
        <v>66</v>
      </c>
      <c r="HU26" s="474"/>
      <c r="HV26" s="474">
        <v>12</v>
      </c>
      <c r="HW26" s="479">
        <f t="shared" si="177"/>
        <v>54</v>
      </c>
      <c r="HX26" s="474"/>
      <c r="HY26" s="474"/>
      <c r="HZ26" s="486">
        <f t="shared" si="178"/>
        <v>54</v>
      </c>
      <c r="IA26" s="474"/>
      <c r="IB26" s="474"/>
      <c r="IC26" s="486">
        <f t="shared" si="179"/>
        <v>54</v>
      </c>
      <c r="ID26" s="474"/>
      <c r="IE26" s="474"/>
      <c r="IF26" s="486">
        <f t="shared" si="102"/>
        <v>54</v>
      </c>
      <c r="IG26" s="474"/>
      <c r="IH26" s="474"/>
      <c r="II26" s="486">
        <f t="shared" si="180"/>
        <v>54</v>
      </c>
      <c r="IJ26" s="474"/>
      <c r="IK26" s="474"/>
      <c r="IL26" s="486">
        <f t="shared" si="181"/>
        <v>54</v>
      </c>
      <c r="IM26" s="474"/>
      <c r="IN26" s="474"/>
      <c r="IO26" s="486">
        <f t="shared" si="182"/>
        <v>54</v>
      </c>
      <c r="IP26" s="474"/>
      <c r="IQ26" s="474">
        <v>42</v>
      </c>
      <c r="IR26" s="486">
        <f t="shared" si="183"/>
        <v>12</v>
      </c>
      <c r="IS26" s="474"/>
      <c r="IT26" s="474"/>
      <c r="IU26" s="486">
        <f t="shared" si="184"/>
        <v>12</v>
      </c>
      <c r="IV26" s="474"/>
      <c r="IW26" s="474"/>
      <c r="IX26" s="486">
        <f t="shared" si="103"/>
        <v>12</v>
      </c>
      <c r="IY26" s="477"/>
      <c r="IZ26" s="477"/>
      <c r="JA26" s="486">
        <f t="shared" si="104"/>
        <v>12</v>
      </c>
      <c r="JB26" s="477"/>
      <c r="JC26" s="477"/>
      <c r="JD26" s="486">
        <f t="shared" si="185"/>
        <v>12</v>
      </c>
      <c r="JE26" s="477"/>
      <c r="JF26" s="477"/>
      <c r="JG26" s="486">
        <f t="shared" si="186"/>
        <v>12</v>
      </c>
      <c r="JH26" s="138"/>
      <c r="JI26" s="138">
        <v>6</v>
      </c>
      <c r="JJ26" s="487">
        <f t="shared" si="187"/>
        <v>6</v>
      </c>
      <c r="JK26" s="138"/>
      <c r="JL26" s="138"/>
      <c r="JM26" s="487">
        <f t="shared" si="188"/>
        <v>6</v>
      </c>
      <c r="JN26" s="238"/>
      <c r="JO26" s="238"/>
      <c r="JP26" s="488">
        <f t="shared" si="105"/>
        <v>6</v>
      </c>
      <c r="JQ26" s="238"/>
      <c r="JR26" s="238"/>
      <c r="JS26" s="488">
        <f t="shared" si="189"/>
        <v>6</v>
      </c>
      <c r="JT26" s="238">
        <v>20</v>
      </c>
      <c r="JU26" s="238"/>
      <c r="JV26" s="488">
        <f t="shared" si="190"/>
        <v>26</v>
      </c>
      <c r="JW26" s="238"/>
      <c r="JX26" s="238"/>
      <c r="JY26" s="488">
        <f t="shared" si="191"/>
        <v>26</v>
      </c>
      <c r="JZ26" s="238"/>
      <c r="KA26" s="238"/>
      <c r="KB26" s="488">
        <f t="shared" si="192"/>
        <v>26</v>
      </c>
      <c r="KC26" s="238"/>
      <c r="KD26" s="238"/>
      <c r="KE26" s="488">
        <f t="shared" si="193"/>
        <v>26</v>
      </c>
      <c r="KF26" s="238"/>
      <c r="KG26" s="238"/>
      <c r="KH26" s="488">
        <f t="shared" si="194"/>
        <v>26</v>
      </c>
      <c r="KI26" s="238"/>
      <c r="KJ26" s="238"/>
      <c r="KK26" s="488">
        <f t="shared" si="195"/>
        <v>26</v>
      </c>
      <c r="KL26" s="238"/>
      <c r="KM26" s="238"/>
      <c r="KN26" s="488">
        <f t="shared" si="196"/>
        <v>26</v>
      </c>
      <c r="KO26" s="489"/>
      <c r="KP26" s="489"/>
      <c r="KQ26" s="490">
        <f t="shared" si="197"/>
        <v>26</v>
      </c>
      <c r="KR26" s="489">
        <v>60</v>
      </c>
      <c r="KS26" s="489"/>
      <c r="KT26" s="490">
        <f t="shared" si="198"/>
        <v>86</v>
      </c>
      <c r="KU26" s="489"/>
      <c r="KV26" s="489"/>
      <c r="KW26" s="490">
        <f t="shared" si="199"/>
        <v>86</v>
      </c>
      <c r="KX26" s="489"/>
      <c r="KY26" s="489"/>
      <c r="KZ26" s="490">
        <f t="shared" si="200"/>
        <v>86</v>
      </c>
      <c r="LA26" s="241"/>
      <c r="LB26" s="241"/>
      <c r="LC26" s="491">
        <f t="shared" si="201"/>
        <v>86</v>
      </c>
      <c r="LD26" s="489"/>
      <c r="LE26" s="489">
        <v>24</v>
      </c>
      <c r="LF26" s="490">
        <f t="shared" si="202"/>
        <v>62</v>
      </c>
      <c r="LG26" s="489"/>
      <c r="LH26" s="489">
        <v>12</v>
      </c>
      <c r="LI26" s="490">
        <f t="shared" si="203"/>
        <v>50</v>
      </c>
      <c r="LJ26" s="489"/>
      <c r="LK26" s="489">
        <v>6</v>
      </c>
      <c r="LL26" s="490">
        <f t="shared" si="204"/>
        <v>44</v>
      </c>
      <c r="LM26" s="489"/>
      <c r="LN26" s="489"/>
      <c r="LO26" s="490">
        <f t="shared" si="205"/>
        <v>44</v>
      </c>
      <c r="LP26" s="489"/>
      <c r="LQ26" s="489"/>
      <c r="LR26" s="490">
        <f t="shared" si="206"/>
        <v>44</v>
      </c>
      <c r="LS26" s="489"/>
      <c r="LT26" s="489"/>
      <c r="LU26" s="490">
        <f t="shared" si="207"/>
        <v>44</v>
      </c>
      <c r="LV26" s="489"/>
      <c r="LW26" s="489"/>
      <c r="LX26" s="490">
        <f t="shared" si="208"/>
        <v>44</v>
      </c>
      <c r="LY26" s="489"/>
      <c r="LZ26" s="489"/>
      <c r="MA26" s="490">
        <f t="shared" si="209"/>
        <v>44</v>
      </c>
      <c r="MB26" s="489"/>
      <c r="MC26" s="489"/>
      <c r="MD26" s="490">
        <f t="shared" si="210"/>
        <v>44</v>
      </c>
      <c r="ME26" s="489"/>
      <c r="MF26" s="489">
        <v>6</v>
      </c>
      <c r="MG26" s="490">
        <f t="shared" si="211"/>
        <v>38</v>
      </c>
      <c r="MH26" s="489"/>
      <c r="MI26" s="489"/>
      <c r="MJ26" s="490">
        <f t="shared" si="212"/>
        <v>38</v>
      </c>
      <c r="MK26" s="489"/>
      <c r="ML26" s="489"/>
      <c r="MM26" s="490">
        <f t="shared" si="213"/>
        <v>38</v>
      </c>
      <c r="MN26" s="489"/>
      <c r="MO26" s="489"/>
      <c r="MP26" s="490">
        <f t="shared" si="214"/>
        <v>38</v>
      </c>
      <c r="MQ26" s="489"/>
      <c r="MR26" s="489">
        <v>6</v>
      </c>
      <c r="MS26" s="490">
        <f t="shared" si="215"/>
        <v>32</v>
      </c>
      <c r="MT26" s="489"/>
      <c r="MU26" s="489"/>
      <c r="MV26" s="490">
        <f t="shared" si="216"/>
        <v>32</v>
      </c>
      <c r="MW26" s="489"/>
      <c r="MX26" s="489"/>
      <c r="MY26" s="490">
        <f t="shared" si="217"/>
        <v>32</v>
      </c>
      <c r="MZ26" s="489"/>
      <c r="NA26" s="489"/>
      <c r="NB26" s="490">
        <f t="shared" si="218"/>
        <v>32</v>
      </c>
      <c r="NC26" s="489"/>
      <c r="ND26" s="489"/>
      <c r="NE26" s="490">
        <f t="shared" si="219"/>
        <v>32</v>
      </c>
      <c r="NF26" s="489"/>
      <c r="NG26" s="489"/>
      <c r="NH26" s="490">
        <f t="shared" si="220"/>
        <v>32</v>
      </c>
      <c r="NI26" s="489">
        <v>40</v>
      </c>
      <c r="NJ26" s="489">
        <v>6</v>
      </c>
      <c r="NK26" s="490">
        <f t="shared" si="221"/>
        <v>66</v>
      </c>
      <c r="NL26" s="489"/>
      <c r="NM26" s="489"/>
      <c r="NN26" s="489"/>
      <c r="NO26" s="490">
        <f t="shared" si="222"/>
        <v>66</v>
      </c>
      <c r="NP26" s="489"/>
      <c r="NQ26" s="489"/>
      <c r="NR26" s="490">
        <f t="shared" si="223"/>
        <v>66</v>
      </c>
      <c r="NS26" s="489"/>
      <c r="NT26" s="489"/>
      <c r="NU26" s="490">
        <f t="shared" si="224"/>
        <v>66</v>
      </c>
      <c r="NV26" s="489"/>
      <c r="NW26" s="489"/>
      <c r="NX26" s="490">
        <f t="shared" si="225"/>
        <v>66</v>
      </c>
      <c r="NY26" s="492">
        <f t="shared" si="121"/>
        <v>66</v>
      </c>
      <c r="NZ26" s="493">
        <f t="shared" si="122"/>
        <v>2.8695652173913042</v>
      </c>
      <c r="OA26" s="468"/>
      <c r="OB26" s="492">
        <f t="shared" si="123"/>
        <v>78</v>
      </c>
      <c r="OC26" s="493">
        <f t="shared" si="124"/>
        <v>3</v>
      </c>
      <c r="OD26" s="81"/>
      <c r="OE26" s="492">
        <f t="shared" si="125"/>
        <v>48</v>
      </c>
      <c r="OF26" s="493">
        <f t="shared" si="126"/>
        <v>2.2857142857142856</v>
      </c>
      <c r="OG26" s="81"/>
      <c r="OH26" s="492">
        <f t="shared" si="127"/>
        <v>192</v>
      </c>
      <c r="OI26" s="493">
        <f t="shared" si="128"/>
        <v>2.7428571428571429</v>
      </c>
    </row>
    <row r="27" spans="1:399" ht="32.25" hidden="1" customHeight="1" x14ac:dyDescent="0.45">
      <c r="A27" s="470">
        <v>8</v>
      </c>
      <c r="B27" s="471" t="s">
        <v>577</v>
      </c>
      <c r="C27" s="498" t="s">
        <v>122</v>
      </c>
      <c r="D27" s="473">
        <v>13</v>
      </c>
      <c r="E27" s="474"/>
      <c r="F27" s="472"/>
      <c r="G27" s="527"/>
      <c r="H27" s="473">
        <f t="shared" si="135"/>
        <v>13</v>
      </c>
      <c r="I27" s="472">
        <v>440</v>
      </c>
      <c r="J27" s="527">
        <v>60</v>
      </c>
      <c r="K27" s="473">
        <f t="shared" si="136"/>
        <v>393</v>
      </c>
      <c r="L27" s="472"/>
      <c r="M27" s="527">
        <v>60</v>
      </c>
      <c r="N27" s="473">
        <f t="shared" si="137"/>
        <v>333</v>
      </c>
      <c r="O27" s="474"/>
      <c r="P27" s="472"/>
      <c r="Q27" s="527">
        <v>36</v>
      </c>
      <c r="R27" s="473">
        <f t="shared" si="138"/>
        <v>297</v>
      </c>
      <c r="S27" s="474"/>
      <c r="T27" s="474">
        <v>48</v>
      </c>
      <c r="U27" s="475">
        <f>R27-T27</f>
        <v>249</v>
      </c>
      <c r="V27" s="474"/>
      <c r="W27" s="474">
        <v>24</v>
      </c>
      <c r="X27" s="475">
        <f t="shared" si="65"/>
        <v>225</v>
      </c>
      <c r="Y27" s="474"/>
      <c r="Z27" s="474">
        <v>36</v>
      </c>
      <c r="AA27" s="476">
        <f t="shared" si="66"/>
        <v>189</v>
      </c>
      <c r="AB27" s="474"/>
      <c r="AC27" s="477">
        <v>60</v>
      </c>
      <c r="AD27" s="478">
        <f t="shared" si="67"/>
        <v>129</v>
      </c>
      <c r="AE27" s="474">
        <v>100</v>
      </c>
      <c r="AF27" s="474">
        <v>36</v>
      </c>
      <c r="AG27" s="475">
        <f t="shared" si="68"/>
        <v>193</v>
      </c>
      <c r="AH27" s="474"/>
      <c r="AI27" s="474">
        <v>40</v>
      </c>
      <c r="AJ27" s="479">
        <f t="shared" si="139"/>
        <v>153</v>
      </c>
      <c r="AK27" s="474"/>
      <c r="AL27" s="474">
        <v>32</v>
      </c>
      <c r="AM27" s="479">
        <f t="shared" si="69"/>
        <v>121</v>
      </c>
      <c r="AN27" s="474">
        <v>332</v>
      </c>
      <c r="AO27" s="474">
        <v>40</v>
      </c>
      <c r="AP27" s="480">
        <f t="shared" si="70"/>
        <v>413</v>
      </c>
      <c r="AQ27" s="474"/>
      <c r="AR27" s="474">
        <v>52</v>
      </c>
      <c r="AS27" s="480">
        <f t="shared" si="71"/>
        <v>361</v>
      </c>
      <c r="AT27" s="474"/>
      <c r="AU27" s="474">
        <v>40</v>
      </c>
      <c r="AV27" s="480">
        <f t="shared" si="129"/>
        <v>321</v>
      </c>
      <c r="AW27" s="477"/>
      <c r="AX27" s="474">
        <v>40</v>
      </c>
      <c r="AY27" s="479">
        <f t="shared" si="72"/>
        <v>281</v>
      </c>
      <c r="AZ27" s="474"/>
      <c r="BA27" s="474">
        <v>40</v>
      </c>
      <c r="BB27" s="483">
        <f t="shared" si="73"/>
        <v>241</v>
      </c>
      <c r="BC27" s="477"/>
      <c r="BD27" s="474">
        <v>40</v>
      </c>
      <c r="BE27" s="479">
        <f t="shared" si="74"/>
        <v>201</v>
      </c>
      <c r="BF27" s="474"/>
      <c r="BG27" s="474">
        <v>40</v>
      </c>
      <c r="BH27" s="479">
        <f t="shared" si="75"/>
        <v>161</v>
      </c>
      <c r="BI27" s="474"/>
      <c r="BJ27" s="474">
        <v>28</v>
      </c>
      <c r="BK27" s="479">
        <f t="shared" si="140"/>
        <v>133</v>
      </c>
      <c r="BL27" s="474"/>
      <c r="BM27" s="474">
        <v>40</v>
      </c>
      <c r="BN27" s="479">
        <f t="shared" si="76"/>
        <v>93</v>
      </c>
      <c r="BO27" s="474"/>
      <c r="BP27" s="474">
        <v>36</v>
      </c>
      <c r="BQ27" s="479">
        <f t="shared" si="141"/>
        <v>57</v>
      </c>
      <c r="BR27" s="474"/>
      <c r="BS27" s="474">
        <v>20</v>
      </c>
      <c r="BT27" s="484">
        <f t="shared" si="77"/>
        <v>37</v>
      </c>
      <c r="BU27" s="474">
        <v>200</v>
      </c>
      <c r="BV27" s="474">
        <v>28</v>
      </c>
      <c r="BW27" s="479">
        <f t="shared" si="78"/>
        <v>209</v>
      </c>
      <c r="BX27" s="474"/>
      <c r="BY27" s="474">
        <v>40</v>
      </c>
      <c r="BZ27" s="479">
        <f t="shared" si="142"/>
        <v>169</v>
      </c>
      <c r="CA27" s="474"/>
      <c r="CB27" s="474">
        <v>16</v>
      </c>
      <c r="CC27" s="479">
        <f t="shared" si="79"/>
        <v>153</v>
      </c>
      <c r="CD27" s="474"/>
      <c r="CE27" s="474">
        <v>20</v>
      </c>
      <c r="CF27" s="479">
        <f t="shared" si="143"/>
        <v>133</v>
      </c>
      <c r="CG27" s="474"/>
      <c r="CH27" s="474">
        <v>20</v>
      </c>
      <c r="CI27" s="480">
        <f t="shared" si="80"/>
        <v>113</v>
      </c>
      <c r="CJ27" s="474"/>
      <c r="CK27" s="474"/>
      <c r="CL27" s="479">
        <f t="shared" si="81"/>
        <v>113</v>
      </c>
      <c r="CM27" s="474"/>
      <c r="CN27" s="474"/>
      <c r="CO27" s="479">
        <f t="shared" si="144"/>
        <v>113</v>
      </c>
      <c r="CP27" s="474"/>
      <c r="CQ27" s="474">
        <v>24</v>
      </c>
      <c r="CR27" s="479">
        <f t="shared" si="82"/>
        <v>89</v>
      </c>
      <c r="CS27" s="474"/>
      <c r="CT27" s="474">
        <v>48</v>
      </c>
      <c r="CU27" s="479">
        <f t="shared" si="83"/>
        <v>41</v>
      </c>
      <c r="CV27" s="474">
        <v>81</v>
      </c>
      <c r="CW27" s="474">
        <v>48</v>
      </c>
      <c r="CX27" s="479">
        <f t="shared" si="145"/>
        <v>74</v>
      </c>
      <c r="CY27" s="474"/>
      <c r="CZ27" s="474">
        <v>40</v>
      </c>
      <c r="DA27" s="479">
        <f t="shared" si="146"/>
        <v>34</v>
      </c>
      <c r="DB27" s="474">
        <v>219</v>
      </c>
      <c r="DC27" s="474">
        <v>48</v>
      </c>
      <c r="DD27" s="479">
        <f t="shared" si="147"/>
        <v>205</v>
      </c>
      <c r="DE27" s="474"/>
      <c r="DF27" s="474">
        <v>40</v>
      </c>
      <c r="DG27" s="479">
        <f t="shared" si="148"/>
        <v>165</v>
      </c>
      <c r="DH27" s="474"/>
      <c r="DI27" s="474">
        <v>40</v>
      </c>
      <c r="DJ27" s="479">
        <f t="shared" si="149"/>
        <v>125</v>
      </c>
      <c r="DK27" s="474"/>
      <c r="DL27" s="474">
        <v>48</v>
      </c>
      <c r="DM27" s="479">
        <f t="shared" si="150"/>
        <v>77</v>
      </c>
      <c r="DN27" s="474"/>
      <c r="DO27" s="474">
        <v>60</v>
      </c>
      <c r="DP27" s="479">
        <f t="shared" si="84"/>
        <v>17</v>
      </c>
      <c r="DQ27" s="474">
        <v>143</v>
      </c>
      <c r="DR27" s="474">
        <v>40</v>
      </c>
      <c r="DS27" s="479">
        <f t="shared" si="151"/>
        <v>120</v>
      </c>
      <c r="DT27" s="474"/>
      <c r="DU27" s="474">
        <v>16</v>
      </c>
      <c r="DV27" s="479">
        <f t="shared" si="85"/>
        <v>104</v>
      </c>
      <c r="DW27" s="474"/>
      <c r="DX27" s="474">
        <v>40</v>
      </c>
      <c r="DY27" s="479">
        <f t="shared" si="86"/>
        <v>64</v>
      </c>
      <c r="DZ27" s="474"/>
      <c r="EA27" s="474">
        <v>40</v>
      </c>
      <c r="EB27" s="485">
        <f t="shared" si="152"/>
        <v>24</v>
      </c>
      <c r="EC27" s="474">
        <v>610</v>
      </c>
      <c r="ED27" s="474">
        <v>48</v>
      </c>
      <c r="EE27" s="479">
        <f t="shared" si="87"/>
        <v>586</v>
      </c>
      <c r="EF27" s="474"/>
      <c r="EG27" s="474"/>
      <c r="EH27" s="479">
        <f t="shared" si="153"/>
        <v>586</v>
      </c>
      <c r="EI27" s="474"/>
      <c r="EJ27" s="474">
        <v>40</v>
      </c>
      <c r="EK27" s="479">
        <f t="shared" si="88"/>
        <v>546</v>
      </c>
      <c r="EL27" s="474"/>
      <c r="EM27" s="474">
        <v>16</v>
      </c>
      <c r="EN27" s="479">
        <f t="shared" si="154"/>
        <v>530</v>
      </c>
      <c r="EO27" s="474"/>
      <c r="EP27" s="474">
        <v>40</v>
      </c>
      <c r="EQ27" s="479">
        <f t="shared" si="155"/>
        <v>490</v>
      </c>
      <c r="ER27" s="474"/>
      <c r="ES27" s="474">
        <v>40</v>
      </c>
      <c r="ET27" s="479">
        <f t="shared" si="89"/>
        <v>450</v>
      </c>
      <c r="EU27" s="474"/>
      <c r="EV27" s="474">
        <v>48</v>
      </c>
      <c r="EW27" s="479">
        <f t="shared" si="156"/>
        <v>402</v>
      </c>
      <c r="EX27" s="474"/>
      <c r="EY27" s="474">
        <v>40</v>
      </c>
      <c r="EZ27" s="479">
        <f t="shared" si="157"/>
        <v>362</v>
      </c>
      <c r="FA27" s="474"/>
      <c r="FB27" s="474">
        <v>40</v>
      </c>
      <c r="FC27" s="479">
        <f t="shared" si="158"/>
        <v>322</v>
      </c>
      <c r="FD27" s="474"/>
      <c r="FE27" s="474">
        <v>48</v>
      </c>
      <c r="FF27" s="479">
        <f t="shared" si="159"/>
        <v>274</v>
      </c>
      <c r="FG27" s="474"/>
      <c r="FH27" s="474">
        <v>48</v>
      </c>
      <c r="FI27" s="479">
        <f t="shared" si="160"/>
        <v>226</v>
      </c>
      <c r="FJ27" s="474"/>
      <c r="FK27" s="474">
        <v>48</v>
      </c>
      <c r="FL27" s="479">
        <f t="shared" si="93"/>
        <v>178</v>
      </c>
      <c r="FM27" s="474"/>
      <c r="FN27" s="474">
        <v>20</v>
      </c>
      <c r="FO27" s="479">
        <f t="shared" si="161"/>
        <v>158</v>
      </c>
      <c r="FP27" s="474"/>
      <c r="FQ27" s="474">
        <v>20</v>
      </c>
      <c r="FR27" s="479">
        <f t="shared" si="94"/>
        <v>138</v>
      </c>
      <c r="FS27" s="474"/>
      <c r="FT27" s="474">
        <v>20</v>
      </c>
      <c r="FU27" s="479">
        <f t="shared" si="95"/>
        <v>118</v>
      </c>
      <c r="FV27" s="474"/>
      <c r="FW27" s="474">
        <v>8</v>
      </c>
      <c r="FX27" s="479">
        <f t="shared" si="162"/>
        <v>110</v>
      </c>
      <c r="FY27" s="474"/>
      <c r="FZ27" s="474">
        <v>40</v>
      </c>
      <c r="GA27" s="479">
        <f t="shared" si="163"/>
        <v>70</v>
      </c>
      <c r="GB27" s="474">
        <v>406</v>
      </c>
      <c r="GC27" s="474">
        <v>40</v>
      </c>
      <c r="GD27" s="479">
        <f t="shared" si="164"/>
        <v>436</v>
      </c>
      <c r="GE27" s="474"/>
      <c r="GF27" s="474">
        <v>20</v>
      </c>
      <c r="GG27" s="479">
        <f t="shared" si="165"/>
        <v>416</v>
      </c>
      <c r="GH27" s="474"/>
      <c r="GI27" s="474">
        <v>36</v>
      </c>
      <c r="GJ27" s="479">
        <f t="shared" si="166"/>
        <v>380</v>
      </c>
      <c r="GK27" s="474"/>
      <c r="GL27" s="474">
        <v>40</v>
      </c>
      <c r="GM27" s="479">
        <f t="shared" si="167"/>
        <v>340</v>
      </c>
      <c r="GN27" s="474"/>
      <c r="GO27" s="474">
        <v>40</v>
      </c>
      <c r="GP27" s="479">
        <f t="shared" si="168"/>
        <v>300</v>
      </c>
      <c r="GQ27" s="474"/>
      <c r="GR27" s="474">
        <v>40</v>
      </c>
      <c r="GS27" s="479">
        <f t="shared" si="169"/>
        <v>260</v>
      </c>
      <c r="GT27" s="474"/>
      <c r="GU27" s="474">
        <v>48</v>
      </c>
      <c r="GV27" s="479">
        <f t="shared" si="170"/>
        <v>212</v>
      </c>
      <c r="GW27" s="474"/>
      <c r="GX27" s="474">
        <v>16</v>
      </c>
      <c r="GY27" s="479">
        <f t="shared" si="100"/>
        <v>196</v>
      </c>
      <c r="GZ27" s="474"/>
      <c r="HA27" s="474">
        <v>8</v>
      </c>
      <c r="HB27" s="479">
        <f t="shared" si="171"/>
        <v>188</v>
      </c>
      <c r="HC27" s="474"/>
      <c r="HD27" s="474">
        <v>28</v>
      </c>
      <c r="HE27" s="479">
        <f t="shared" si="101"/>
        <v>160</v>
      </c>
      <c r="HF27" s="474"/>
      <c r="HG27" s="474">
        <v>32</v>
      </c>
      <c r="HH27" s="479">
        <f t="shared" si="172"/>
        <v>128</v>
      </c>
      <c r="HI27" s="474"/>
      <c r="HJ27" s="474">
        <v>40</v>
      </c>
      <c r="HK27" s="479">
        <f t="shared" si="173"/>
        <v>88</v>
      </c>
      <c r="HL27" s="474"/>
      <c r="HM27" s="474">
        <v>40</v>
      </c>
      <c r="HN27" s="479">
        <f t="shared" si="174"/>
        <v>48</v>
      </c>
      <c r="HO27" s="474">
        <v>200</v>
      </c>
      <c r="HP27" s="474">
        <v>32</v>
      </c>
      <c r="HQ27" s="479">
        <f t="shared" si="175"/>
        <v>216</v>
      </c>
      <c r="HR27" s="474"/>
      <c r="HS27" s="474">
        <v>40</v>
      </c>
      <c r="HT27" s="479">
        <f t="shared" si="176"/>
        <v>176</v>
      </c>
      <c r="HU27" s="474"/>
      <c r="HV27" s="474">
        <v>48</v>
      </c>
      <c r="HW27" s="479">
        <f t="shared" si="177"/>
        <v>128</v>
      </c>
      <c r="HX27" s="474"/>
      <c r="HY27" s="474">
        <v>40</v>
      </c>
      <c r="HZ27" s="486">
        <f t="shared" si="178"/>
        <v>88</v>
      </c>
      <c r="IA27" s="474"/>
      <c r="IB27" s="474">
        <v>40</v>
      </c>
      <c r="IC27" s="486">
        <f t="shared" si="179"/>
        <v>48</v>
      </c>
      <c r="ID27" s="474"/>
      <c r="IE27" s="474">
        <v>40</v>
      </c>
      <c r="IF27" s="486">
        <f t="shared" si="102"/>
        <v>8</v>
      </c>
      <c r="IG27" s="474">
        <v>82</v>
      </c>
      <c r="IH27" s="474">
        <v>40</v>
      </c>
      <c r="II27" s="486">
        <f t="shared" si="180"/>
        <v>50</v>
      </c>
      <c r="IJ27" s="474"/>
      <c r="IK27" s="474">
        <v>40</v>
      </c>
      <c r="IL27" s="486">
        <f t="shared" si="181"/>
        <v>10</v>
      </c>
      <c r="IM27" s="474">
        <v>315</v>
      </c>
      <c r="IN27" s="474">
        <v>40</v>
      </c>
      <c r="IO27" s="486">
        <f t="shared" si="182"/>
        <v>285</v>
      </c>
      <c r="IP27" s="474"/>
      <c r="IQ27" s="474"/>
      <c r="IR27" s="486">
        <f t="shared" si="183"/>
        <v>285</v>
      </c>
      <c r="IS27" s="474"/>
      <c r="IT27" s="474">
        <v>40</v>
      </c>
      <c r="IU27" s="486">
        <f t="shared" si="184"/>
        <v>245</v>
      </c>
      <c r="IV27" s="474"/>
      <c r="IW27" s="474">
        <v>40</v>
      </c>
      <c r="IX27" s="486">
        <f t="shared" si="103"/>
        <v>205</v>
      </c>
      <c r="IY27" s="477"/>
      <c r="IZ27" s="477">
        <v>35</v>
      </c>
      <c r="JA27" s="486">
        <f t="shared" si="104"/>
        <v>170</v>
      </c>
      <c r="JB27" s="477"/>
      <c r="JC27" s="477">
        <v>20</v>
      </c>
      <c r="JD27" s="486">
        <f t="shared" si="185"/>
        <v>150</v>
      </c>
      <c r="JE27" s="477"/>
      <c r="JF27" s="477">
        <v>32</v>
      </c>
      <c r="JG27" s="486">
        <f t="shared" si="186"/>
        <v>118</v>
      </c>
      <c r="JH27" s="138"/>
      <c r="JI27" s="138">
        <v>16</v>
      </c>
      <c r="JJ27" s="487">
        <f t="shared" si="187"/>
        <v>102</v>
      </c>
      <c r="JK27" s="138"/>
      <c r="JL27" s="138">
        <v>28</v>
      </c>
      <c r="JM27" s="487">
        <f t="shared" si="188"/>
        <v>74</v>
      </c>
      <c r="JN27" s="238"/>
      <c r="JO27" s="238">
        <v>40</v>
      </c>
      <c r="JP27" s="488">
        <f t="shared" si="105"/>
        <v>34</v>
      </c>
      <c r="JQ27" s="238"/>
      <c r="JR27" s="238">
        <v>20</v>
      </c>
      <c r="JS27" s="488">
        <f t="shared" si="189"/>
        <v>14</v>
      </c>
      <c r="JT27" s="238">
        <v>110</v>
      </c>
      <c r="JU27" s="238">
        <v>40</v>
      </c>
      <c r="JV27" s="488">
        <f t="shared" si="190"/>
        <v>84</v>
      </c>
      <c r="JW27" s="238"/>
      <c r="JX27" s="238">
        <v>40</v>
      </c>
      <c r="JY27" s="488">
        <f t="shared" si="191"/>
        <v>44</v>
      </c>
      <c r="JZ27" s="238"/>
      <c r="KA27" s="238">
        <v>40</v>
      </c>
      <c r="KB27" s="488">
        <f t="shared" si="192"/>
        <v>4</v>
      </c>
      <c r="KC27" s="238">
        <v>142</v>
      </c>
      <c r="KD27" s="238">
        <v>40</v>
      </c>
      <c r="KE27" s="488">
        <f t="shared" si="193"/>
        <v>106</v>
      </c>
      <c r="KF27" s="238"/>
      <c r="KG27" s="238">
        <v>40</v>
      </c>
      <c r="KH27" s="488">
        <f t="shared" si="194"/>
        <v>66</v>
      </c>
      <c r="KI27" s="238">
        <v>82</v>
      </c>
      <c r="KJ27" s="238">
        <v>40</v>
      </c>
      <c r="KK27" s="488">
        <f t="shared" si="195"/>
        <v>108</v>
      </c>
      <c r="KL27" s="238"/>
      <c r="KM27" s="238">
        <v>40</v>
      </c>
      <c r="KN27" s="488">
        <f t="shared" si="196"/>
        <v>68</v>
      </c>
      <c r="KO27" s="489"/>
      <c r="KP27" s="489">
        <v>40</v>
      </c>
      <c r="KQ27" s="490">
        <f t="shared" si="197"/>
        <v>28</v>
      </c>
      <c r="KR27" s="489">
        <v>326</v>
      </c>
      <c r="KS27" s="489">
        <v>40</v>
      </c>
      <c r="KT27" s="490">
        <f t="shared" si="198"/>
        <v>314</v>
      </c>
      <c r="KU27" s="489"/>
      <c r="KV27" s="489">
        <v>40</v>
      </c>
      <c r="KW27" s="490">
        <f t="shared" si="199"/>
        <v>274</v>
      </c>
      <c r="KX27" s="489"/>
      <c r="KY27" s="489">
        <v>12</v>
      </c>
      <c r="KZ27" s="490">
        <f t="shared" si="200"/>
        <v>262</v>
      </c>
      <c r="LA27" s="241"/>
      <c r="LB27" s="241"/>
      <c r="LC27" s="491">
        <f t="shared" si="201"/>
        <v>262</v>
      </c>
      <c r="LD27" s="489"/>
      <c r="LE27" s="489"/>
      <c r="LF27" s="490">
        <f t="shared" si="202"/>
        <v>262</v>
      </c>
      <c r="LG27" s="489"/>
      <c r="LH27" s="489"/>
      <c r="LI27" s="490">
        <f t="shared" si="203"/>
        <v>262</v>
      </c>
      <c r="LJ27" s="489"/>
      <c r="LK27" s="489"/>
      <c r="LL27" s="490">
        <f t="shared" si="204"/>
        <v>262</v>
      </c>
      <c r="LM27" s="489"/>
      <c r="LN27" s="489">
        <v>16</v>
      </c>
      <c r="LO27" s="490">
        <f t="shared" si="205"/>
        <v>246</v>
      </c>
      <c r="LP27" s="489"/>
      <c r="LQ27" s="489">
        <v>20</v>
      </c>
      <c r="LR27" s="490">
        <f t="shared" si="206"/>
        <v>226</v>
      </c>
      <c r="LS27" s="489"/>
      <c r="LT27" s="489">
        <v>60</v>
      </c>
      <c r="LU27" s="490">
        <f t="shared" si="207"/>
        <v>166</v>
      </c>
      <c r="LV27" s="489"/>
      <c r="LW27" s="489">
        <v>28</v>
      </c>
      <c r="LX27" s="490">
        <f t="shared" si="208"/>
        <v>138</v>
      </c>
      <c r="LY27" s="489"/>
      <c r="LZ27" s="489">
        <v>28</v>
      </c>
      <c r="MA27" s="490">
        <f t="shared" si="209"/>
        <v>110</v>
      </c>
      <c r="MB27" s="489"/>
      <c r="MC27" s="489">
        <v>32</v>
      </c>
      <c r="MD27" s="490">
        <f t="shared" si="210"/>
        <v>78</v>
      </c>
      <c r="ME27" s="489"/>
      <c r="MF27" s="489">
        <v>12</v>
      </c>
      <c r="MG27" s="490">
        <f t="shared" si="211"/>
        <v>66</v>
      </c>
      <c r="MH27" s="489">
        <v>350</v>
      </c>
      <c r="MI27" s="489">
        <v>40</v>
      </c>
      <c r="MJ27" s="490">
        <f t="shared" si="212"/>
        <v>376</v>
      </c>
      <c r="MK27" s="489"/>
      <c r="ML27" s="489">
        <v>40</v>
      </c>
      <c r="MM27" s="490">
        <f t="shared" si="213"/>
        <v>336</v>
      </c>
      <c r="MN27" s="489"/>
      <c r="MO27" s="489">
        <v>40</v>
      </c>
      <c r="MP27" s="490">
        <f t="shared" si="214"/>
        <v>296</v>
      </c>
      <c r="MQ27" s="489"/>
      <c r="MR27" s="489">
        <v>40</v>
      </c>
      <c r="MS27" s="490">
        <f t="shared" si="215"/>
        <v>256</v>
      </c>
      <c r="MT27" s="489"/>
      <c r="MU27" s="489">
        <v>40</v>
      </c>
      <c r="MV27" s="490">
        <f t="shared" si="216"/>
        <v>216</v>
      </c>
      <c r="MW27" s="489"/>
      <c r="MX27" s="489">
        <v>40</v>
      </c>
      <c r="MY27" s="490">
        <f t="shared" si="217"/>
        <v>176</v>
      </c>
      <c r="MZ27" s="489"/>
      <c r="NA27" s="489">
        <v>20</v>
      </c>
      <c r="NB27" s="490">
        <f t="shared" si="218"/>
        <v>156</v>
      </c>
      <c r="NC27" s="489"/>
      <c r="ND27" s="489">
        <v>48</v>
      </c>
      <c r="NE27" s="490">
        <f t="shared" si="219"/>
        <v>108</v>
      </c>
      <c r="NF27" s="489"/>
      <c r="NG27" s="489">
        <v>60</v>
      </c>
      <c r="NH27" s="490">
        <f t="shared" si="220"/>
        <v>48</v>
      </c>
      <c r="NI27" s="489">
        <v>200</v>
      </c>
      <c r="NJ27" s="489">
        <v>60</v>
      </c>
      <c r="NK27" s="490">
        <f t="shared" si="221"/>
        <v>188</v>
      </c>
      <c r="NL27" s="489"/>
      <c r="NM27" s="489"/>
      <c r="NN27" s="489">
        <v>60</v>
      </c>
      <c r="NO27" s="490">
        <f t="shared" si="222"/>
        <v>128</v>
      </c>
      <c r="NP27" s="489"/>
      <c r="NQ27" s="489">
        <v>60</v>
      </c>
      <c r="NR27" s="490">
        <f t="shared" si="223"/>
        <v>68</v>
      </c>
      <c r="NS27" s="489"/>
      <c r="NT27" s="489">
        <v>60</v>
      </c>
      <c r="NU27" s="490">
        <f t="shared" si="224"/>
        <v>8</v>
      </c>
      <c r="NV27" s="489">
        <v>71</v>
      </c>
      <c r="NW27" s="489">
        <v>28</v>
      </c>
      <c r="NX27" s="490">
        <f t="shared" si="225"/>
        <v>51</v>
      </c>
      <c r="NY27" s="492">
        <f t="shared" si="121"/>
        <v>888</v>
      </c>
      <c r="NZ27" s="493">
        <f t="shared" si="122"/>
        <v>38.608695652173914</v>
      </c>
      <c r="OA27" s="468"/>
      <c r="OB27" s="492">
        <f t="shared" si="123"/>
        <v>876</v>
      </c>
      <c r="OC27" s="493">
        <f t="shared" si="124"/>
        <v>33.692307692307693</v>
      </c>
      <c r="OD27" s="81"/>
      <c r="OE27" s="492">
        <f t="shared" si="125"/>
        <v>683</v>
      </c>
      <c r="OF27" s="493">
        <f t="shared" si="126"/>
        <v>32.523809523809526</v>
      </c>
      <c r="OG27" s="81"/>
      <c r="OH27" s="492">
        <f t="shared" si="127"/>
        <v>2447</v>
      </c>
      <c r="OI27" s="493">
        <f t="shared" si="128"/>
        <v>34.957142857142856</v>
      </c>
    </row>
    <row r="28" spans="1:399" ht="29.25" hidden="1" customHeight="1" x14ac:dyDescent="0.45">
      <c r="A28" s="470">
        <v>9</v>
      </c>
      <c r="B28" s="560" t="s">
        <v>578</v>
      </c>
      <c r="C28" s="498" t="s">
        <v>122</v>
      </c>
      <c r="D28" s="473">
        <v>144</v>
      </c>
      <c r="E28" s="474"/>
      <c r="F28" s="472"/>
      <c r="G28" s="527"/>
      <c r="H28" s="473">
        <f t="shared" si="135"/>
        <v>144</v>
      </c>
      <c r="I28" s="472"/>
      <c r="J28" s="527">
        <v>75</v>
      </c>
      <c r="K28" s="473">
        <f t="shared" si="136"/>
        <v>69</v>
      </c>
      <c r="L28" s="472">
        <v>100</v>
      </c>
      <c r="M28" s="527">
        <v>75</v>
      </c>
      <c r="N28" s="473">
        <f t="shared" si="137"/>
        <v>94</v>
      </c>
      <c r="O28" s="474"/>
      <c r="P28" s="472"/>
      <c r="Q28" s="527">
        <v>45</v>
      </c>
      <c r="R28" s="473">
        <f t="shared" si="138"/>
        <v>49</v>
      </c>
      <c r="S28" s="474">
        <v>100</v>
      </c>
      <c r="T28" s="474">
        <v>60</v>
      </c>
      <c r="U28" s="475">
        <f>R28+S28-T28</f>
        <v>89</v>
      </c>
      <c r="V28" s="474"/>
      <c r="W28" s="474">
        <v>30</v>
      </c>
      <c r="X28" s="475">
        <f t="shared" si="65"/>
        <v>59</v>
      </c>
      <c r="Y28" s="474">
        <v>100</v>
      </c>
      <c r="Z28" s="474">
        <v>45</v>
      </c>
      <c r="AA28" s="476">
        <f t="shared" si="66"/>
        <v>114</v>
      </c>
      <c r="AB28" s="474"/>
      <c r="AC28" s="477">
        <v>75</v>
      </c>
      <c r="AD28" s="478">
        <f t="shared" si="67"/>
        <v>39</v>
      </c>
      <c r="AE28" s="474">
        <v>100</v>
      </c>
      <c r="AF28" s="474">
        <v>45</v>
      </c>
      <c r="AG28" s="475">
        <f t="shared" si="68"/>
        <v>94</v>
      </c>
      <c r="AH28" s="474"/>
      <c r="AI28" s="474">
        <v>50</v>
      </c>
      <c r="AJ28" s="479">
        <f t="shared" si="139"/>
        <v>44</v>
      </c>
      <c r="AK28" s="474"/>
      <c r="AL28" s="474">
        <v>40</v>
      </c>
      <c r="AM28" s="479">
        <f t="shared" si="69"/>
        <v>4</v>
      </c>
      <c r="AN28" s="474">
        <v>100</v>
      </c>
      <c r="AO28" s="474">
        <v>50</v>
      </c>
      <c r="AP28" s="480">
        <f t="shared" si="70"/>
        <v>54</v>
      </c>
      <c r="AQ28" s="474">
        <v>100</v>
      </c>
      <c r="AR28" s="474">
        <v>65</v>
      </c>
      <c r="AS28" s="480">
        <f t="shared" si="71"/>
        <v>89</v>
      </c>
      <c r="AT28" s="474">
        <v>100</v>
      </c>
      <c r="AU28" s="474">
        <v>39</v>
      </c>
      <c r="AV28" s="480">
        <f t="shared" si="129"/>
        <v>150</v>
      </c>
      <c r="AW28" s="477"/>
      <c r="AX28" s="474">
        <v>50</v>
      </c>
      <c r="AY28" s="479">
        <f t="shared" si="72"/>
        <v>100</v>
      </c>
      <c r="AZ28" s="474">
        <v>100</v>
      </c>
      <c r="BA28" s="474">
        <v>50</v>
      </c>
      <c r="BB28" s="483">
        <f t="shared" si="73"/>
        <v>150</v>
      </c>
      <c r="BC28" s="477"/>
      <c r="BD28" s="474">
        <v>50</v>
      </c>
      <c r="BE28" s="479">
        <f t="shared" si="74"/>
        <v>100</v>
      </c>
      <c r="BF28" s="474"/>
      <c r="BG28" s="474">
        <v>50</v>
      </c>
      <c r="BH28" s="479">
        <f t="shared" si="75"/>
        <v>50</v>
      </c>
      <c r="BI28" s="474"/>
      <c r="BJ28" s="474">
        <v>35</v>
      </c>
      <c r="BK28" s="479">
        <f t="shared" si="140"/>
        <v>15</v>
      </c>
      <c r="BL28" s="474">
        <v>100</v>
      </c>
      <c r="BM28" s="474">
        <v>50</v>
      </c>
      <c r="BN28" s="479">
        <f t="shared" si="76"/>
        <v>65</v>
      </c>
      <c r="BO28" s="474">
        <v>100</v>
      </c>
      <c r="BP28" s="474">
        <v>50</v>
      </c>
      <c r="BQ28" s="479">
        <f t="shared" si="141"/>
        <v>115</v>
      </c>
      <c r="BR28" s="474"/>
      <c r="BS28" s="474">
        <v>25</v>
      </c>
      <c r="BT28" s="484">
        <f t="shared" si="77"/>
        <v>90</v>
      </c>
      <c r="BU28" s="474"/>
      <c r="BV28" s="474">
        <v>35</v>
      </c>
      <c r="BW28" s="479">
        <f t="shared" si="78"/>
        <v>55</v>
      </c>
      <c r="BX28" s="474">
        <v>100</v>
      </c>
      <c r="BY28" s="474">
        <v>50</v>
      </c>
      <c r="BZ28" s="479">
        <f t="shared" si="142"/>
        <v>105</v>
      </c>
      <c r="CA28" s="474"/>
      <c r="CB28" s="474">
        <v>20</v>
      </c>
      <c r="CC28" s="479">
        <f t="shared" si="79"/>
        <v>85</v>
      </c>
      <c r="CD28" s="474">
        <v>100</v>
      </c>
      <c r="CE28" s="474">
        <v>25</v>
      </c>
      <c r="CF28" s="479">
        <f t="shared" si="143"/>
        <v>160</v>
      </c>
      <c r="CG28" s="474"/>
      <c r="CH28" s="474">
        <v>25</v>
      </c>
      <c r="CI28" s="480">
        <f t="shared" si="80"/>
        <v>135</v>
      </c>
      <c r="CJ28" s="474"/>
      <c r="CK28" s="474"/>
      <c r="CL28" s="479">
        <f t="shared" si="81"/>
        <v>135</v>
      </c>
      <c r="CM28" s="474"/>
      <c r="CN28" s="474"/>
      <c r="CO28" s="479">
        <f t="shared" si="144"/>
        <v>135</v>
      </c>
      <c r="CP28" s="474"/>
      <c r="CQ28" s="474">
        <v>30</v>
      </c>
      <c r="CR28" s="479">
        <f t="shared" si="82"/>
        <v>105</v>
      </c>
      <c r="CS28" s="474"/>
      <c r="CT28" s="474">
        <v>60</v>
      </c>
      <c r="CU28" s="479">
        <f t="shared" si="83"/>
        <v>45</v>
      </c>
      <c r="CV28" s="474">
        <v>100</v>
      </c>
      <c r="CW28" s="474">
        <v>60</v>
      </c>
      <c r="CX28" s="479">
        <f t="shared" si="145"/>
        <v>85</v>
      </c>
      <c r="CY28" s="474"/>
      <c r="CZ28" s="474">
        <v>50</v>
      </c>
      <c r="DA28" s="479">
        <f t="shared" si="146"/>
        <v>35</v>
      </c>
      <c r="DB28" s="474">
        <v>100</v>
      </c>
      <c r="DC28" s="474">
        <v>60</v>
      </c>
      <c r="DD28" s="479">
        <f t="shared" si="147"/>
        <v>75</v>
      </c>
      <c r="DE28" s="474"/>
      <c r="DF28" s="474">
        <v>50</v>
      </c>
      <c r="DG28" s="479">
        <f t="shared" si="148"/>
        <v>25</v>
      </c>
      <c r="DH28" s="474">
        <v>100</v>
      </c>
      <c r="DI28" s="474">
        <v>50</v>
      </c>
      <c r="DJ28" s="479">
        <f t="shared" si="149"/>
        <v>75</v>
      </c>
      <c r="DK28" s="474"/>
      <c r="DL28" s="474">
        <v>60</v>
      </c>
      <c r="DM28" s="479">
        <f t="shared" si="150"/>
        <v>15</v>
      </c>
      <c r="DN28" s="474">
        <v>100</v>
      </c>
      <c r="DO28" s="474">
        <v>75</v>
      </c>
      <c r="DP28" s="479">
        <f t="shared" si="84"/>
        <v>40</v>
      </c>
      <c r="DQ28" s="474">
        <v>100</v>
      </c>
      <c r="DR28" s="474">
        <v>50</v>
      </c>
      <c r="DS28" s="479">
        <f t="shared" si="151"/>
        <v>90</v>
      </c>
      <c r="DT28" s="474"/>
      <c r="DU28" s="474">
        <v>20</v>
      </c>
      <c r="DV28" s="479">
        <f t="shared" si="85"/>
        <v>70</v>
      </c>
      <c r="DW28" s="474">
        <v>150</v>
      </c>
      <c r="DX28" s="474">
        <v>50</v>
      </c>
      <c r="DY28" s="479">
        <f t="shared" si="86"/>
        <v>170</v>
      </c>
      <c r="DZ28" s="474"/>
      <c r="EA28" s="474">
        <v>50</v>
      </c>
      <c r="EB28" s="485">
        <f t="shared" si="152"/>
        <v>120</v>
      </c>
      <c r="EC28" s="474">
        <v>100</v>
      </c>
      <c r="ED28" s="474">
        <v>60</v>
      </c>
      <c r="EE28" s="479">
        <f t="shared" si="87"/>
        <v>160</v>
      </c>
      <c r="EF28" s="474"/>
      <c r="EG28" s="474"/>
      <c r="EH28" s="479">
        <f t="shared" si="153"/>
        <v>160</v>
      </c>
      <c r="EI28" s="474"/>
      <c r="EJ28" s="474">
        <v>50</v>
      </c>
      <c r="EK28" s="479">
        <f t="shared" si="88"/>
        <v>110</v>
      </c>
      <c r="EL28" s="474"/>
      <c r="EM28" s="474">
        <v>20</v>
      </c>
      <c r="EN28" s="479">
        <f t="shared" si="154"/>
        <v>90</v>
      </c>
      <c r="EO28" s="474"/>
      <c r="EP28" s="474">
        <v>50</v>
      </c>
      <c r="EQ28" s="479">
        <f t="shared" si="155"/>
        <v>40</v>
      </c>
      <c r="ER28" s="474">
        <v>150</v>
      </c>
      <c r="ES28" s="474">
        <v>50</v>
      </c>
      <c r="ET28" s="479">
        <f t="shared" si="89"/>
        <v>140</v>
      </c>
      <c r="EU28" s="474"/>
      <c r="EV28" s="474">
        <v>60</v>
      </c>
      <c r="EW28" s="479">
        <f t="shared" si="156"/>
        <v>80</v>
      </c>
      <c r="EX28" s="474"/>
      <c r="EY28" s="474">
        <v>50</v>
      </c>
      <c r="EZ28" s="479">
        <f t="shared" si="157"/>
        <v>30</v>
      </c>
      <c r="FA28" s="474">
        <v>150</v>
      </c>
      <c r="FB28" s="474">
        <v>50</v>
      </c>
      <c r="FC28" s="479">
        <f t="shared" si="158"/>
        <v>130</v>
      </c>
      <c r="FD28" s="474"/>
      <c r="FE28" s="474">
        <v>60</v>
      </c>
      <c r="FF28" s="479">
        <f t="shared" si="159"/>
        <v>70</v>
      </c>
      <c r="FG28" s="474">
        <v>150</v>
      </c>
      <c r="FH28" s="474">
        <v>60</v>
      </c>
      <c r="FI28" s="479">
        <f t="shared" si="160"/>
        <v>160</v>
      </c>
      <c r="FJ28" s="474"/>
      <c r="FK28" s="474">
        <v>60</v>
      </c>
      <c r="FL28" s="479">
        <f t="shared" si="93"/>
        <v>100</v>
      </c>
      <c r="FM28" s="474"/>
      <c r="FN28" s="474">
        <v>25</v>
      </c>
      <c r="FO28" s="479">
        <f t="shared" si="161"/>
        <v>75</v>
      </c>
      <c r="FP28" s="474">
        <v>150</v>
      </c>
      <c r="FQ28" s="474">
        <v>25</v>
      </c>
      <c r="FR28" s="479">
        <f>FO28+FP28-FQ28</f>
        <v>200</v>
      </c>
      <c r="FS28" s="474"/>
      <c r="FT28" s="474">
        <v>25</v>
      </c>
      <c r="FU28" s="479">
        <f t="shared" si="95"/>
        <v>175</v>
      </c>
      <c r="FV28" s="474"/>
      <c r="FW28" s="474">
        <v>10</v>
      </c>
      <c r="FX28" s="479">
        <f t="shared" si="162"/>
        <v>165</v>
      </c>
      <c r="FY28" s="474"/>
      <c r="FZ28" s="474">
        <v>50</v>
      </c>
      <c r="GA28" s="479">
        <f t="shared" si="163"/>
        <v>115</v>
      </c>
      <c r="GB28" s="474"/>
      <c r="GC28" s="474">
        <v>50</v>
      </c>
      <c r="GD28" s="479">
        <f t="shared" si="164"/>
        <v>65</v>
      </c>
      <c r="GE28" s="474">
        <v>150</v>
      </c>
      <c r="GF28" s="474">
        <v>25</v>
      </c>
      <c r="GG28" s="479">
        <f t="shared" si="165"/>
        <v>190</v>
      </c>
      <c r="GH28" s="474"/>
      <c r="GI28" s="474">
        <v>50</v>
      </c>
      <c r="GJ28" s="479">
        <f t="shared" si="166"/>
        <v>140</v>
      </c>
      <c r="GK28" s="474"/>
      <c r="GL28" s="474">
        <v>50</v>
      </c>
      <c r="GM28" s="479">
        <f t="shared" si="167"/>
        <v>90</v>
      </c>
      <c r="GN28" s="474"/>
      <c r="GO28" s="474">
        <v>50</v>
      </c>
      <c r="GP28" s="479">
        <f t="shared" si="168"/>
        <v>40</v>
      </c>
      <c r="GQ28" s="474">
        <v>150</v>
      </c>
      <c r="GR28" s="474">
        <v>50</v>
      </c>
      <c r="GS28" s="479">
        <f t="shared" si="169"/>
        <v>140</v>
      </c>
      <c r="GT28" s="474"/>
      <c r="GU28" s="474">
        <v>60</v>
      </c>
      <c r="GV28" s="479">
        <f t="shared" si="170"/>
        <v>80</v>
      </c>
      <c r="GW28" s="474"/>
      <c r="GX28" s="474">
        <v>20</v>
      </c>
      <c r="GY28" s="479">
        <f t="shared" si="100"/>
        <v>60</v>
      </c>
      <c r="GZ28" s="474"/>
      <c r="HA28" s="474">
        <v>10</v>
      </c>
      <c r="HB28" s="479">
        <f t="shared" si="171"/>
        <v>50</v>
      </c>
      <c r="HC28" s="474">
        <v>150</v>
      </c>
      <c r="HD28" s="474">
        <v>35</v>
      </c>
      <c r="HE28" s="479">
        <f t="shared" si="101"/>
        <v>165</v>
      </c>
      <c r="HF28" s="474"/>
      <c r="HG28" s="474">
        <v>40</v>
      </c>
      <c r="HH28" s="479">
        <f t="shared" si="172"/>
        <v>125</v>
      </c>
      <c r="HI28" s="474"/>
      <c r="HJ28" s="474">
        <v>50</v>
      </c>
      <c r="HK28" s="479">
        <f t="shared" si="173"/>
        <v>75</v>
      </c>
      <c r="HL28" s="474"/>
      <c r="HM28" s="474">
        <v>50</v>
      </c>
      <c r="HN28" s="479">
        <f t="shared" si="174"/>
        <v>25</v>
      </c>
      <c r="HO28" s="474">
        <v>128</v>
      </c>
      <c r="HP28" s="474">
        <v>40</v>
      </c>
      <c r="HQ28" s="479">
        <f t="shared" si="175"/>
        <v>113</v>
      </c>
      <c r="HR28" s="474"/>
      <c r="HS28" s="474">
        <v>50</v>
      </c>
      <c r="HT28" s="479">
        <f t="shared" si="176"/>
        <v>63</v>
      </c>
      <c r="HU28" s="474"/>
      <c r="HV28" s="474">
        <v>60</v>
      </c>
      <c r="HW28" s="479">
        <f t="shared" si="177"/>
        <v>3</v>
      </c>
      <c r="HX28" s="474">
        <v>100</v>
      </c>
      <c r="HY28" s="474">
        <v>50</v>
      </c>
      <c r="HZ28" s="486">
        <f t="shared" si="178"/>
        <v>53</v>
      </c>
      <c r="IA28" s="474"/>
      <c r="IB28" s="474">
        <v>50</v>
      </c>
      <c r="IC28" s="486">
        <f t="shared" si="179"/>
        <v>3</v>
      </c>
      <c r="ID28" s="474">
        <v>100</v>
      </c>
      <c r="IE28" s="474">
        <v>50</v>
      </c>
      <c r="IF28" s="486">
        <f t="shared" si="102"/>
        <v>53</v>
      </c>
      <c r="IG28" s="474"/>
      <c r="IH28" s="474">
        <v>50</v>
      </c>
      <c r="II28" s="486">
        <f t="shared" si="180"/>
        <v>3</v>
      </c>
      <c r="IJ28" s="474">
        <v>150</v>
      </c>
      <c r="IK28" s="474">
        <v>50</v>
      </c>
      <c r="IL28" s="486">
        <f t="shared" si="181"/>
        <v>103</v>
      </c>
      <c r="IM28" s="474"/>
      <c r="IN28" s="474">
        <v>50</v>
      </c>
      <c r="IO28" s="486">
        <f t="shared" si="182"/>
        <v>53</v>
      </c>
      <c r="IP28" s="474"/>
      <c r="IQ28" s="474"/>
      <c r="IR28" s="486">
        <f t="shared" si="183"/>
        <v>53</v>
      </c>
      <c r="IS28" s="474">
        <v>150</v>
      </c>
      <c r="IT28" s="474">
        <v>50</v>
      </c>
      <c r="IU28" s="486">
        <f t="shared" si="184"/>
        <v>153</v>
      </c>
      <c r="IV28" s="474"/>
      <c r="IW28" s="474">
        <v>50</v>
      </c>
      <c r="IX28" s="486">
        <f t="shared" si="103"/>
        <v>103</v>
      </c>
      <c r="IY28" s="477"/>
      <c r="IZ28" s="477">
        <v>45</v>
      </c>
      <c r="JA28" s="486">
        <f t="shared" si="104"/>
        <v>58</v>
      </c>
      <c r="JB28" s="477"/>
      <c r="JC28" s="477">
        <v>25</v>
      </c>
      <c r="JD28" s="486">
        <f t="shared" si="185"/>
        <v>33</v>
      </c>
      <c r="JE28" s="477">
        <v>150</v>
      </c>
      <c r="JF28" s="477">
        <v>40</v>
      </c>
      <c r="JG28" s="486">
        <f t="shared" si="186"/>
        <v>143</v>
      </c>
      <c r="JH28" s="138"/>
      <c r="JI28" s="138">
        <v>20</v>
      </c>
      <c r="JJ28" s="487">
        <f t="shared" si="187"/>
        <v>123</v>
      </c>
      <c r="JK28" s="138"/>
      <c r="JL28" s="138">
        <v>35</v>
      </c>
      <c r="JM28" s="487">
        <f t="shared" si="188"/>
        <v>88</v>
      </c>
      <c r="JN28" s="238"/>
      <c r="JO28" s="238">
        <v>50</v>
      </c>
      <c r="JP28" s="488">
        <f t="shared" si="105"/>
        <v>38</v>
      </c>
      <c r="JQ28" s="238">
        <v>150</v>
      </c>
      <c r="JR28" s="238">
        <v>25</v>
      </c>
      <c r="JS28" s="488">
        <f t="shared" si="189"/>
        <v>163</v>
      </c>
      <c r="JT28" s="238"/>
      <c r="JU28" s="238">
        <v>50</v>
      </c>
      <c r="JV28" s="488">
        <f t="shared" si="190"/>
        <v>113</v>
      </c>
      <c r="JW28" s="238"/>
      <c r="JX28" s="238">
        <v>50</v>
      </c>
      <c r="JY28" s="488">
        <f t="shared" si="191"/>
        <v>63</v>
      </c>
      <c r="JZ28" s="238"/>
      <c r="KA28" s="238">
        <v>50</v>
      </c>
      <c r="KB28" s="488">
        <f t="shared" si="192"/>
        <v>13</v>
      </c>
      <c r="KC28" s="238">
        <v>150</v>
      </c>
      <c r="KD28" s="238">
        <v>50</v>
      </c>
      <c r="KE28" s="488">
        <f t="shared" si="193"/>
        <v>113</v>
      </c>
      <c r="KF28" s="238"/>
      <c r="KG28" s="238">
        <v>50</v>
      </c>
      <c r="KH28" s="488">
        <f t="shared" si="194"/>
        <v>63</v>
      </c>
      <c r="KI28" s="238">
        <v>150</v>
      </c>
      <c r="KJ28" s="238">
        <v>50</v>
      </c>
      <c r="KK28" s="488">
        <f t="shared" si="195"/>
        <v>163</v>
      </c>
      <c r="KL28" s="238"/>
      <c r="KM28" s="238">
        <v>50</v>
      </c>
      <c r="KN28" s="488">
        <f t="shared" si="196"/>
        <v>113</v>
      </c>
      <c r="KO28" s="489"/>
      <c r="KP28" s="489">
        <v>50</v>
      </c>
      <c r="KQ28" s="490">
        <f>KN28+KO28-KP28</f>
        <v>63</v>
      </c>
      <c r="KR28" s="489">
        <v>150</v>
      </c>
      <c r="KS28" s="489">
        <v>50</v>
      </c>
      <c r="KT28" s="490">
        <f t="shared" si="198"/>
        <v>163</v>
      </c>
      <c r="KU28" s="489"/>
      <c r="KV28" s="489">
        <v>50</v>
      </c>
      <c r="KW28" s="490">
        <f t="shared" si="199"/>
        <v>113</v>
      </c>
      <c r="KX28" s="489"/>
      <c r="KY28" s="489"/>
      <c r="KZ28" s="490">
        <f t="shared" si="200"/>
        <v>113</v>
      </c>
      <c r="LA28" s="241"/>
      <c r="LB28" s="241"/>
      <c r="LC28" s="491">
        <f t="shared" si="201"/>
        <v>113</v>
      </c>
      <c r="LD28" s="489"/>
      <c r="LE28" s="489">
        <v>15</v>
      </c>
      <c r="LF28" s="490">
        <f t="shared" si="202"/>
        <v>98</v>
      </c>
      <c r="LG28" s="489"/>
      <c r="LH28" s="489"/>
      <c r="LI28" s="490">
        <f t="shared" si="203"/>
        <v>98</v>
      </c>
      <c r="LJ28" s="489"/>
      <c r="LK28" s="489"/>
      <c r="LL28" s="490">
        <f t="shared" si="204"/>
        <v>98</v>
      </c>
      <c r="LM28" s="489"/>
      <c r="LN28" s="489">
        <v>20</v>
      </c>
      <c r="LO28" s="490">
        <f t="shared" si="205"/>
        <v>78</v>
      </c>
      <c r="LP28" s="489"/>
      <c r="LQ28" s="489">
        <v>25</v>
      </c>
      <c r="LR28" s="490">
        <f t="shared" si="206"/>
        <v>53</v>
      </c>
      <c r="LS28" s="489">
        <v>150</v>
      </c>
      <c r="LT28" s="489">
        <v>75</v>
      </c>
      <c r="LU28" s="490">
        <f t="shared" si="207"/>
        <v>128</v>
      </c>
      <c r="LV28" s="489"/>
      <c r="LW28" s="489">
        <v>35</v>
      </c>
      <c r="LX28" s="490">
        <f t="shared" si="208"/>
        <v>93</v>
      </c>
      <c r="LY28" s="489"/>
      <c r="LZ28" s="489">
        <v>35</v>
      </c>
      <c r="MA28" s="490">
        <f t="shared" si="209"/>
        <v>58</v>
      </c>
      <c r="MB28" s="489"/>
      <c r="MC28" s="489">
        <v>40</v>
      </c>
      <c r="MD28" s="490">
        <f t="shared" si="210"/>
        <v>18</v>
      </c>
      <c r="ME28" s="489"/>
      <c r="MF28" s="489">
        <v>15</v>
      </c>
      <c r="MG28" s="490">
        <f t="shared" si="211"/>
        <v>3</v>
      </c>
      <c r="MH28" s="489">
        <v>150</v>
      </c>
      <c r="MI28" s="489">
        <v>50</v>
      </c>
      <c r="MJ28" s="490">
        <f t="shared" si="212"/>
        <v>103</v>
      </c>
      <c r="MK28" s="489"/>
      <c r="ML28" s="489">
        <v>50</v>
      </c>
      <c r="MM28" s="490">
        <f t="shared" si="213"/>
        <v>53</v>
      </c>
      <c r="MN28" s="489"/>
      <c r="MO28" s="489">
        <v>50</v>
      </c>
      <c r="MP28" s="490">
        <f t="shared" si="214"/>
        <v>3</v>
      </c>
      <c r="MQ28" s="489">
        <v>150</v>
      </c>
      <c r="MR28" s="489">
        <v>50</v>
      </c>
      <c r="MS28" s="490">
        <f t="shared" si="215"/>
        <v>103</v>
      </c>
      <c r="MT28" s="489"/>
      <c r="MU28" s="489">
        <v>50</v>
      </c>
      <c r="MV28" s="490">
        <f t="shared" si="216"/>
        <v>53</v>
      </c>
      <c r="MW28" s="489"/>
      <c r="MX28" s="489">
        <v>50</v>
      </c>
      <c r="MY28" s="490">
        <f t="shared" si="217"/>
        <v>3</v>
      </c>
      <c r="MZ28" s="489">
        <v>150</v>
      </c>
      <c r="NA28" s="489">
        <v>25</v>
      </c>
      <c r="NB28" s="490">
        <f t="shared" si="218"/>
        <v>128</v>
      </c>
      <c r="NC28" s="489"/>
      <c r="ND28" s="489">
        <v>60</v>
      </c>
      <c r="NE28" s="490">
        <f t="shared" si="219"/>
        <v>68</v>
      </c>
      <c r="NF28" s="489">
        <v>150</v>
      </c>
      <c r="NG28" s="489">
        <v>75</v>
      </c>
      <c r="NH28" s="490">
        <f t="shared" si="220"/>
        <v>143</v>
      </c>
      <c r="NI28" s="489"/>
      <c r="NJ28" s="489">
        <v>75</v>
      </c>
      <c r="NK28" s="490">
        <f t="shared" si="221"/>
        <v>68</v>
      </c>
      <c r="NL28" s="489">
        <v>150</v>
      </c>
      <c r="NM28" s="489"/>
      <c r="NN28" s="489">
        <v>75</v>
      </c>
      <c r="NO28" s="490">
        <f t="shared" si="222"/>
        <v>143</v>
      </c>
      <c r="NP28" s="489"/>
      <c r="NQ28" s="489">
        <v>75</v>
      </c>
      <c r="NR28" s="490">
        <f t="shared" si="223"/>
        <v>68</v>
      </c>
      <c r="NS28" s="489"/>
      <c r="NT28" s="489">
        <v>68</v>
      </c>
      <c r="NU28" s="490">
        <f t="shared" si="224"/>
        <v>0</v>
      </c>
      <c r="NV28" s="489">
        <v>150</v>
      </c>
      <c r="NW28" s="489">
        <v>42</v>
      </c>
      <c r="NX28" s="490">
        <f t="shared" si="225"/>
        <v>108</v>
      </c>
      <c r="NY28" s="492">
        <f t="shared" si="121"/>
        <v>1110</v>
      </c>
      <c r="NZ28" s="493">
        <f t="shared" si="122"/>
        <v>48.260869565217391</v>
      </c>
      <c r="OA28" s="468"/>
      <c r="OB28" s="492">
        <f t="shared" si="123"/>
        <v>1100</v>
      </c>
      <c r="OC28" s="493">
        <f t="shared" si="124"/>
        <v>42.307692307692307</v>
      </c>
      <c r="OD28" s="81"/>
      <c r="OE28" s="492">
        <f t="shared" si="125"/>
        <v>840</v>
      </c>
      <c r="OF28" s="493">
        <f t="shared" si="126"/>
        <v>40</v>
      </c>
      <c r="OG28" s="81"/>
      <c r="OH28" s="492">
        <f t="shared" si="127"/>
        <v>3050</v>
      </c>
      <c r="OI28" s="493">
        <f t="shared" si="128"/>
        <v>43.571428571428569</v>
      </c>
    </row>
    <row r="29" spans="1:399" s="581" customFormat="1" ht="36" hidden="1" customHeight="1" x14ac:dyDescent="0.45">
      <c r="A29" s="470">
        <v>10</v>
      </c>
      <c r="B29" s="497" t="s">
        <v>579</v>
      </c>
      <c r="C29" s="498" t="s">
        <v>115</v>
      </c>
      <c r="D29" s="561">
        <v>10</v>
      </c>
      <c r="E29" s="562"/>
      <c r="F29" s="498"/>
      <c r="G29" s="498">
        <v>6</v>
      </c>
      <c r="H29" s="561">
        <f t="shared" si="135"/>
        <v>4</v>
      </c>
      <c r="I29" s="498"/>
      <c r="J29" s="498">
        <v>1</v>
      </c>
      <c r="K29" s="561">
        <f t="shared" si="136"/>
        <v>3</v>
      </c>
      <c r="L29" s="498"/>
      <c r="M29" s="498"/>
      <c r="N29" s="561">
        <f t="shared" si="137"/>
        <v>3</v>
      </c>
      <c r="O29" s="562"/>
      <c r="P29" s="498"/>
      <c r="Q29" s="498"/>
      <c r="R29" s="561">
        <f t="shared" si="138"/>
        <v>3</v>
      </c>
      <c r="S29" s="562"/>
      <c r="T29" s="562"/>
      <c r="U29" s="563">
        <f t="shared" ref="U29:U49" si="226">R29-T29</f>
        <v>3</v>
      </c>
      <c r="V29" s="562"/>
      <c r="W29" s="562"/>
      <c r="X29" s="563">
        <f t="shared" si="65"/>
        <v>3</v>
      </c>
      <c r="Y29" s="562"/>
      <c r="Z29" s="562">
        <v>1</v>
      </c>
      <c r="AA29" s="564">
        <f t="shared" si="66"/>
        <v>2</v>
      </c>
      <c r="AB29" s="562"/>
      <c r="AC29" s="565"/>
      <c r="AD29" s="566">
        <f t="shared" si="67"/>
        <v>2</v>
      </c>
      <c r="AE29" s="562"/>
      <c r="AF29" s="562"/>
      <c r="AG29" s="563">
        <f t="shared" si="68"/>
        <v>2</v>
      </c>
      <c r="AH29" s="562"/>
      <c r="AI29" s="562"/>
      <c r="AJ29" s="567">
        <f t="shared" si="139"/>
        <v>2</v>
      </c>
      <c r="AK29" s="562"/>
      <c r="AL29" s="562"/>
      <c r="AM29" s="567">
        <f t="shared" si="69"/>
        <v>2</v>
      </c>
      <c r="AN29" s="562"/>
      <c r="AO29" s="562"/>
      <c r="AP29" s="568">
        <f t="shared" si="70"/>
        <v>2</v>
      </c>
      <c r="AQ29" s="562"/>
      <c r="AR29" s="562"/>
      <c r="AS29" s="568">
        <f t="shared" si="71"/>
        <v>2</v>
      </c>
      <c r="AT29" s="562"/>
      <c r="AU29" s="562"/>
      <c r="AV29" s="568">
        <f t="shared" si="129"/>
        <v>2</v>
      </c>
      <c r="AW29" s="565"/>
      <c r="AX29" s="562"/>
      <c r="AY29" s="567">
        <f t="shared" si="72"/>
        <v>2</v>
      </c>
      <c r="AZ29" s="562"/>
      <c r="BA29" s="562">
        <v>1</v>
      </c>
      <c r="BB29" s="569">
        <f t="shared" si="73"/>
        <v>1</v>
      </c>
      <c r="BC29" s="565"/>
      <c r="BD29" s="562"/>
      <c r="BE29" s="567">
        <f t="shared" si="74"/>
        <v>1</v>
      </c>
      <c r="BF29" s="562"/>
      <c r="BG29" s="562"/>
      <c r="BH29" s="567">
        <f t="shared" si="75"/>
        <v>1</v>
      </c>
      <c r="BI29" s="562"/>
      <c r="BJ29" s="562"/>
      <c r="BK29" s="567">
        <f t="shared" si="140"/>
        <v>1</v>
      </c>
      <c r="BL29" s="562"/>
      <c r="BM29" s="562"/>
      <c r="BN29" s="567">
        <f t="shared" si="76"/>
        <v>1</v>
      </c>
      <c r="BO29" s="562"/>
      <c r="BP29" s="562">
        <v>1</v>
      </c>
      <c r="BQ29" s="567">
        <f t="shared" si="141"/>
        <v>0</v>
      </c>
      <c r="BR29" s="562"/>
      <c r="BS29" s="562"/>
      <c r="BT29" s="570">
        <f t="shared" si="77"/>
        <v>0</v>
      </c>
      <c r="BU29" s="562"/>
      <c r="BV29" s="562"/>
      <c r="BW29" s="567">
        <f t="shared" si="78"/>
        <v>0</v>
      </c>
      <c r="BX29" s="562"/>
      <c r="BY29" s="562"/>
      <c r="BZ29" s="567">
        <f t="shared" si="142"/>
        <v>0</v>
      </c>
      <c r="CA29" s="562"/>
      <c r="CB29" s="562"/>
      <c r="CC29" s="567">
        <f t="shared" si="79"/>
        <v>0</v>
      </c>
      <c r="CD29" s="562"/>
      <c r="CE29" s="562"/>
      <c r="CF29" s="567">
        <f t="shared" si="143"/>
        <v>0</v>
      </c>
      <c r="CG29" s="562"/>
      <c r="CH29" s="562"/>
      <c r="CI29" s="568">
        <f t="shared" si="80"/>
        <v>0</v>
      </c>
      <c r="CJ29" s="562">
        <v>4</v>
      </c>
      <c r="CK29" s="562"/>
      <c r="CL29" s="567">
        <f t="shared" si="81"/>
        <v>4</v>
      </c>
      <c r="CM29" s="562"/>
      <c r="CN29" s="562"/>
      <c r="CO29" s="567">
        <f t="shared" si="144"/>
        <v>4</v>
      </c>
      <c r="CP29" s="562"/>
      <c r="CQ29" s="562"/>
      <c r="CR29" s="567">
        <f t="shared" si="82"/>
        <v>4</v>
      </c>
      <c r="CS29" s="562"/>
      <c r="CT29" s="562"/>
      <c r="CU29" s="567">
        <f t="shared" si="83"/>
        <v>4</v>
      </c>
      <c r="CV29" s="562"/>
      <c r="CW29" s="562"/>
      <c r="CX29" s="567">
        <f t="shared" si="145"/>
        <v>4</v>
      </c>
      <c r="CY29" s="562"/>
      <c r="CZ29" s="562"/>
      <c r="DA29" s="567">
        <f t="shared" si="146"/>
        <v>4</v>
      </c>
      <c r="DB29" s="562"/>
      <c r="DC29" s="562"/>
      <c r="DD29" s="567">
        <f t="shared" si="147"/>
        <v>4</v>
      </c>
      <c r="DE29" s="562"/>
      <c r="DF29" s="562">
        <v>1</v>
      </c>
      <c r="DG29" s="567">
        <f t="shared" si="148"/>
        <v>3</v>
      </c>
      <c r="DH29" s="562"/>
      <c r="DI29" s="562"/>
      <c r="DJ29" s="567">
        <f t="shared" si="149"/>
        <v>3</v>
      </c>
      <c r="DK29" s="562"/>
      <c r="DL29" s="562">
        <v>1</v>
      </c>
      <c r="DM29" s="567">
        <f t="shared" si="150"/>
        <v>2</v>
      </c>
      <c r="DN29" s="562"/>
      <c r="DO29" s="562"/>
      <c r="DP29" s="567">
        <f t="shared" si="84"/>
        <v>2</v>
      </c>
      <c r="DQ29" s="562"/>
      <c r="DR29" s="562">
        <v>1</v>
      </c>
      <c r="DS29" s="567">
        <f t="shared" si="151"/>
        <v>1</v>
      </c>
      <c r="DT29" s="562"/>
      <c r="DU29" s="562"/>
      <c r="DV29" s="567">
        <f t="shared" si="85"/>
        <v>1</v>
      </c>
      <c r="DW29" s="562"/>
      <c r="DX29" s="562"/>
      <c r="DY29" s="567">
        <f t="shared" si="86"/>
        <v>1</v>
      </c>
      <c r="DZ29" s="562"/>
      <c r="EA29" s="562"/>
      <c r="EB29" s="571">
        <f t="shared" si="152"/>
        <v>1</v>
      </c>
      <c r="EC29" s="562"/>
      <c r="ED29" s="562"/>
      <c r="EE29" s="567">
        <f t="shared" si="87"/>
        <v>1</v>
      </c>
      <c r="EF29" s="562"/>
      <c r="EG29" s="562"/>
      <c r="EH29" s="567">
        <f t="shared" si="153"/>
        <v>1</v>
      </c>
      <c r="EI29" s="562"/>
      <c r="EJ29" s="562"/>
      <c r="EK29" s="567">
        <f t="shared" si="88"/>
        <v>1</v>
      </c>
      <c r="EL29" s="562"/>
      <c r="EM29" s="562"/>
      <c r="EN29" s="567">
        <f t="shared" si="154"/>
        <v>1</v>
      </c>
      <c r="EO29" s="562"/>
      <c r="EP29" s="562"/>
      <c r="EQ29" s="567">
        <f t="shared" si="155"/>
        <v>1</v>
      </c>
      <c r="ER29" s="562"/>
      <c r="ES29" s="562"/>
      <c r="ET29" s="567">
        <f t="shared" si="89"/>
        <v>1</v>
      </c>
      <c r="EU29" s="562"/>
      <c r="EV29" s="562"/>
      <c r="EW29" s="567">
        <f t="shared" si="156"/>
        <v>1</v>
      </c>
      <c r="EX29" s="562"/>
      <c r="EY29" s="562">
        <v>1</v>
      </c>
      <c r="EZ29" s="567">
        <f t="shared" si="157"/>
        <v>0</v>
      </c>
      <c r="FA29" s="562"/>
      <c r="FB29" s="562"/>
      <c r="FC29" s="567">
        <f t="shared" si="158"/>
        <v>0</v>
      </c>
      <c r="FD29" s="562">
        <v>4</v>
      </c>
      <c r="FE29" s="562"/>
      <c r="FF29" s="567">
        <f t="shared" si="159"/>
        <v>4</v>
      </c>
      <c r="FG29" s="562"/>
      <c r="FH29" s="562"/>
      <c r="FI29" s="567">
        <f t="shared" si="160"/>
        <v>4</v>
      </c>
      <c r="FJ29" s="562"/>
      <c r="FK29" s="562">
        <v>1</v>
      </c>
      <c r="FL29" s="567">
        <f t="shared" si="93"/>
        <v>3</v>
      </c>
      <c r="FM29" s="562"/>
      <c r="FN29" s="562"/>
      <c r="FO29" s="567">
        <f t="shared" si="161"/>
        <v>3</v>
      </c>
      <c r="FP29" s="562"/>
      <c r="FQ29" s="562"/>
      <c r="FR29" s="567">
        <f t="shared" si="94"/>
        <v>3</v>
      </c>
      <c r="FS29" s="562"/>
      <c r="FT29" s="562"/>
      <c r="FU29" s="567">
        <f t="shared" si="95"/>
        <v>3</v>
      </c>
      <c r="FV29" s="562"/>
      <c r="FW29" s="562"/>
      <c r="FX29" s="567">
        <f t="shared" si="162"/>
        <v>3</v>
      </c>
      <c r="FY29" s="562"/>
      <c r="FZ29" s="562"/>
      <c r="GA29" s="567">
        <f t="shared" si="163"/>
        <v>3</v>
      </c>
      <c r="GB29" s="562"/>
      <c r="GC29" s="562"/>
      <c r="GD29" s="567">
        <f t="shared" si="164"/>
        <v>3</v>
      </c>
      <c r="GE29" s="562"/>
      <c r="GF29" s="562">
        <v>1</v>
      </c>
      <c r="GG29" s="567">
        <f t="shared" si="165"/>
        <v>2</v>
      </c>
      <c r="GH29" s="562"/>
      <c r="GI29" s="562"/>
      <c r="GJ29" s="567">
        <f t="shared" si="166"/>
        <v>2</v>
      </c>
      <c r="GK29" s="562"/>
      <c r="GL29" s="562"/>
      <c r="GM29" s="567">
        <f t="shared" si="167"/>
        <v>2</v>
      </c>
      <c r="GN29" s="562"/>
      <c r="GO29" s="562"/>
      <c r="GP29" s="567">
        <f t="shared" si="168"/>
        <v>2</v>
      </c>
      <c r="GQ29" s="562"/>
      <c r="GR29" s="562"/>
      <c r="GS29" s="567">
        <f t="shared" si="169"/>
        <v>2</v>
      </c>
      <c r="GT29" s="562"/>
      <c r="GU29" s="562"/>
      <c r="GV29" s="567">
        <f t="shared" si="170"/>
        <v>2</v>
      </c>
      <c r="GW29" s="562"/>
      <c r="GX29" s="562">
        <v>1</v>
      </c>
      <c r="GY29" s="567">
        <f t="shared" si="100"/>
        <v>1</v>
      </c>
      <c r="GZ29" s="562"/>
      <c r="HA29" s="562"/>
      <c r="HB29" s="567">
        <f t="shared" si="171"/>
        <v>1</v>
      </c>
      <c r="HC29" s="562"/>
      <c r="HD29" s="562"/>
      <c r="HE29" s="567">
        <f t="shared" si="101"/>
        <v>1</v>
      </c>
      <c r="HF29" s="562"/>
      <c r="HG29" s="562"/>
      <c r="HH29" s="567">
        <f t="shared" si="172"/>
        <v>1</v>
      </c>
      <c r="HI29" s="562"/>
      <c r="HJ29" s="562"/>
      <c r="HK29" s="567">
        <f t="shared" si="173"/>
        <v>1</v>
      </c>
      <c r="HL29" s="562"/>
      <c r="HM29" s="562"/>
      <c r="HN29" s="567">
        <f t="shared" si="174"/>
        <v>1</v>
      </c>
      <c r="HO29" s="562"/>
      <c r="HP29" s="562"/>
      <c r="HQ29" s="567">
        <f t="shared" si="175"/>
        <v>1</v>
      </c>
      <c r="HR29" s="562"/>
      <c r="HS29" s="562">
        <v>1</v>
      </c>
      <c r="HT29" s="567">
        <f t="shared" si="176"/>
        <v>0</v>
      </c>
      <c r="HU29" s="562"/>
      <c r="HV29" s="562"/>
      <c r="HW29" s="567">
        <f t="shared" si="177"/>
        <v>0</v>
      </c>
      <c r="HX29" s="562"/>
      <c r="HY29" s="562"/>
      <c r="HZ29" s="572">
        <f t="shared" si="178"/>
        <v>0</v>
      </c>
      <c r="IA29" s="562">
        <v>4</v>
      </c>
      <c r="IB29" s="562"/>
      <c r="IC29" s="572">
        <f t="shared" si="179"/>
        <v>4</v>
      </c>
      <c r="ID29" s="562"/>
      <c r="IE29" s="562"/>
      <c r="IF29" s="572">
        <f t="shared" si="102"/>
        <v>4</v>
      </c>
      <c r="IG29" s="562"/>
      <c r="IH29" s="562"/>
      <c r="II29" s="572">
        <f t="shared" si="180"/>
        <v>4</v>
      </c>
      <c r="IJ29" s="562"/>
      <c r="IK29" s="562"/>
      <c r="IL29" s="572">
        <f t="shared" si="181"/>
        <v>4</v>
      </c>
      <c r="IM29" s="562"/>
      <c r="IN29" s="562"/>
      <c r="IO29" s="572">
        <f t="shared" si="182"/>
        <v>4</v>
      </c>
      <c r="IP29" s="562"/>
      <c r="IQ29" s="562"/>
      <c r="IR29" s="572">
        <f t="shared" si="183"/>
        <v>4</v>
      </c>
      <c r="IS29" s="562"/>
      <c r="IT29" s="562"/>
      <c r="IU29" s="572">
        <f t="shared" si="184"/>
        <v>4</v>
      </c>
      <c r="IV29" s="562"/>
      <c r="IW29" s="562"/>
      <c r="IX29" s="572">
        <f t="shared" si="103"/>
        <v>4</v>
      </c>
      <c r="IY29" s="565"/>
      <c r="IZ29" s="565"/>
      <c r="JA29" s="572">
        <f t="shared" si="104"/>
        <v>4</v>
      </c>
      <c r="JB29" s="565"/>
      <c r="JC29" s="565"/>
      <c r="JD29" s="572">
        <f t="shared" si="185"/>
        <v>4</v>
      </c>
      <c r="JE29" s="565"/>
      <c r="JF29" s="565"/>
      <c r="JG29" s="572">
        <f t="shared" si="186"/>
        <v>4</v>
      </c>
      <c r="JH29" s="573"/>
      <c r="JI29" s="573"/>
      <c r="JJ29" s="574">
        <f t="shared" si="187"/>
        <v>4</v>
      </c>
      <c r="JK29" s="573"/>
      <c r="JL29" s="573"/>
      <c r="JM29" s="574">
        <f t="shared" si="188"/>
        <v>4</v>
      </c>
      <c r="JN29" s="575"/>
      <c r="JO29" s="575"/>
      <c r="JP29" s="576">
        <f t="shared" si="105"/>
        <v>4</v>
      </c>
      <c r="JQ29" s="575"/>
      <c r="JR29" s="575"/>
      <c r="JS29" s="576">
        <f t="shared" si="189"/>
        <v>4</v>
      </c>
      <c r="JT29" s="575"/>
      <c r="JU29" s="575"/>
      <c r="JV29" s="576">
        <f t="shared" si="190"/>
        <v>4</v>
      </c>
      <c r="JW29" s="575"/>
      <c r="JX29" s="575"/>
      <c r="JY29" s="576">
        <f t="shared" si="191"/>
        <v>4</v>
      </c>
      <c r="JZ29" s="575"/>
      <c r="KA29" s="575"/>
      <c r="KB29" s="576">
        <f t="shared" si="192"/>
        <v>4</v>
      </c>
      <c r="KC29" s="575"/>
      <c r="KD29" s="575"/>
      <c r="KE29" s="576">
        <f t="shared" si="193"/>
        <v>4</v>
      </c>
      <c r="KF29" s="575"/>
      <c r="KG29" s="575"/>
      <c r="KH29" s="576">
        <f t="shared" si="194"/>
        <v>4</v>
      </c>
      <c r="KI29" s="575"/>
      <c r="KJ29" s="575">
        <v>1</v>
      </c>
      <c r="KK29" s="576">
        <f t="shared" si="195"/>
        <v>3</v>
      </c>
      <c r="KL29" s="575"/>
      <c r="KM29" s="575"/>
      <c r="KN29" s="576">
        <f t="shared" si="196"/>
        <v>3</v>
      </c>
      <c r="KO29" s="577"/>
      <c r="KP29" s="577"/>
      <c r="KQ29" s="578">
        <f t="shared" si="197"/>
        <v>3</v>
      </c>
      <c r="KR29" s="577"/>
      <c r="KS29" s="577"/>
      <c r="KT29" s="578">
        <f t="shared" si="198"/>
        <v>3</v>
      </c>
      <c r="KU29" s="577"/>
      <c r="KV29" s="577"/>
      <c r="KW29" s="578">
        <f t="shared" si="199"/>
        <v>3</v>
      </c>
      <c r="KX29" s="577">
        <v>1</v>
      </c>
      <c r="KY29" s="577"/>
      <c r="KZ29" s="578">
        <f t="shared" si="200"/>
        <v>4</v>
      </c>
      <c r="LA29" s="579"/>
      <c r="LB29" s="579"/>
      <c r="LC29" s="580">
        <f t="shared" si="201"/>
        <v>4</v>
      </c>
      <c r="LD29" s="577"/>
      <c r="LE29" s="577">
        <v>1</v>
      </c>
      <c r="LF29" s="578">
        <f t="shared" si="202"/>
        <v>3</v>
      </c>
      <c r="LG29" s="577"/>
      <c r="LH29" s="577"/>
      <c r="LI29" s="578">
        <f t="shared" si="203"/>
        <v>3</v>
      </c>
      <c r="LJ29" s="577"/>
      <c r="LK29" s="577"/>
      <c r="LL29" s="578">
        <f t="shared" si="204"/>
        <v>3</v>
      </c>
      <c r="LM29" s="577"/>
      <c r="LN29" s="577">
        <v>1</v>
      </c>
      <c r="LO29" s="578">
        <f t="shared" si="205"/>
        <v>2</v>
      </c>
      <c r="LP29" s="577"/>
      <c r="LQ29" s="577"/>
      <c r="LR29" s="578">
        <f t="shared" si="206"/>
        <v>2</v>
      </c>
      <c r="LS29" s="577"/>
      <c r="LT29" s="577"/>
      <c r="LU29" s="578">
        <f t="shared" si="207"/>
        <v>2</v>
      </c>
      <c r="LV29" s="577"/>
      <c r="LW29" s="577">
        <v>1</v>
      </c>
      <c r="LX29" s="578">
        <f t="shared" si="208"/>
        <v>1</v>
      </c>
      <c r="LY29" s="577"/>
      <c r="LZ29" s="577"/>
      <c r="MA29" s="578">
        <f t="shared" si="209"/>
        <v>1</v>
      </c>
      <c r="MB29" s="577"/>
      <c r="MC29" s="577"/>
      <c r="MD29" s="578">
        <f t="shared" si="210"/>
        <v>1</v>
      </c>
      <c r="ME29" s="577"/>
      <c r="MF29" s="577"/>
      <c r="MG29" s="578">
        <f t="shared" si="211"/>
        <v>1</v>
      </c>
      <c r="MH29" s="577"/>
      <c r="MI29" s="577"/>
      <c r="MJ29" s="578">
        <f t="shared" si="212"/>
        <v>1</v>
      </c>
      <c r="MK29" s="577"/>
      <c r="ML29" s="577"/>
      <c r="MM29" s="578">
        <f t="shared" si="213"/>
        <v>1</v>
      </c>
      <c r="MN29" s="577"/>
      <c r="MO29" s="577"/>
      <c r="MP29" s="578">
        <f t="shared" si="214"/>
        <v>1</v>
      </c>
      <c r="MQ29" s="577"/>
      <c r="MR29" s="577"/>
      <c r="MS29" s="578">
        <f t="shared" si="215"/>
        <v>1</v>
      </c>
      <c r="MT29" s="577"/>
      <c r="MU29" s="577"/>
      <c r="MV29" s="578">
        <f t="shared" si="216"/>
        <v>1</v>
      </c>
      <c r="MW29" s="577"/>
      <c r="MX29" s="577"/>
      <c r="MY29" s="578">
        <f t="shared" si="217"/>
        <v>1</v>
      </c>
      <c r="MZ29" s="577"/>
      <c r="NA29" s="577">
        <v>1</v>
      </c>
      <c r="NB29" s="578">
        <f t="shared" si="218"/>
        <v>0</v>
      </c>
      <c r="NC29" s="577">
        <v>4</v>
      </c>
      <c r="ND29" s="577"/>
      <c r="NE29" s="578">
        <f t="shared" si="219"/>
        <v>4</v>
      </c>
      <c r="NF29" s="577"/>
      <c r="NG29" s="577"/>
      <c r="NH29" s="578">
        <f t="shared" si="220"/>
        <v>4</v>
      </c>
      <c r="NI29" s="577"/>
      <c r="NJ29" s="577"/>
      <c r="NK29" s="578">
        <f t="shared" si="221"/>
        <v>4</v>
      </c>
      <c r="NL29" s="577"/>
      <c r="NM29" s="577"/>
      <c r="NN29" s="577"/>
      <c r="NO29" s="578">
        <f t="shared" si="222"/>
        <v>4</v>
      </c>
      <c r="NP29" s="577"/>
      <c r="NQ29" s="577"/>
      <c r="NR29" s="578">
        <f t="shared" si="223"/>
        <v>4</v>
      </c>
      <c r="NS29" s="577"/>
      <c r="NT29" s="577"/>
      <c r="NU29" s="578">
        <f t="shared" si="224"/>
        <v>4</v>
      </c>
      <c r="NV29" s="577"/>
      <c r="NW29" s="577"/>
      <c r="NX29" s="578">
        <f t="shared" si="225"/>
        <v>4</v>
      </c>
      <c r="NY29" s="492">
        <f t="shared" si="121"/>
        <v>5</v>
      </c>
      <c r="NZ29" s="493">
        <f t="shared" si="122"/>
        <v>0.21739130434782608</v>
      </c>
      <c r="OA29" s="468"/>
      <c r="OB29" s="492">
        <f t="shared" si="123"/>
        <v>3</v>
      </c>
      <c r="OC29" s="493">
        <f t="shared" si="124"/>
        <v>0.11538461538461539</v>
      </c>
      <c r="OD29" s="81"/>
      <c r="OE29" s="492">
        <f t="shared" si="125"/>
        <v>1</v>
      </c>
      <c r="OF29" s="493">
        <f t="shared" si="126"/>
        <v>4.7619047619047616E-2</v>
      </c>
      <c r="OG29" s="81"/>
      <c r="OH29" s="492">
        <f t="shared" si="127"/>
        <v>9</v>
      </c>
      <c r="OI29" s="493">
        <f t="shared" si="128"/>
        <v>0.12857142857142856</v>
      </c>
    </row>
    <row r="30" spans="1:399" ht="38.25" hidden="1" customHeight="1" x14ac:dyDescent="0.45">
      <c r="A30" s="470">
        <v>11</v>
      </c>
      <c r="B30" s="471" t="s">
        <v>580</v>
      </c>
      <c r="C30" s="498" t="s">
        <v>115</v>
      </c>
      <c r="D30" s="473">
        <v>6</v>
      </c>
      <c r="E30" s="474"/>
      <c r="F30" s="472"/>
      <c r="G30" s="498">
        <v>4</v>
      </c>
      <c r="H30" s="473">
        <f t="shared" si="135"/>
        <v>2</v>
      </c>
      <c r="I30" s="472"/>
      <c r="J30" s="498"/>
      <c r="K30" s="473">
        <f t="shared" si="136"/>
        <v>2</v>
      </c>
      <c r="L30" s="472"/>
      <c r="M30" s="498"/>
      <c r="N30" s="473">
        <f t="shared" si="137"/>
        <v>2</v>
      </c>
      <c r="O30" s="474"/>
      <c r="P30" s="472"/>
      <c r="Q30" s="498"/>
      <c r="R30" s="473">
        <f t="shared" si="138"/>
        <v>2</v>
      </c>
      <c r="S30" s="474"/>
      <c r="T30" s="474"/>
      <c r="U30" s="475">
        <f t="shared" si="226"/>
        <v>2</v>
      </c>
      <c r="V30" s="474"/>
      <c r="W30" s="474"/>
      <c r="X30" s="475">
        <f t="shared" si="65"/>
        <v>2</v>
      </c>
      <c r="Y30" s="474"/>
      <c r="Z30" s="474"/>
      <c r="AA30" s="476">
        <f t="shared" si="66"/>
        <v>2</v>
      </c>
      <c r="AB30" s="474"/>
      <c r="AC30" s="477"/>
      <c r="AD30" s="478">
        <f t="shared" si="67"/>
        <v>2</v>
      </c>
      <c r="AE30" s="474"/>
      <c r="AF30" s="474"/>
      <c r="AG30" s="475">
        <f t="shared" si="68"/>
        <v>2</v>
      </c>
      <c r="AH30" s="474"/>
      <c r="AI30" s="474"/>
      <c r="AJ30" s="479">
        <f t="shared" si="139"/>
        <v>2</v>
      </c>
      <c r="AK30" s="474"/>
      <c r="AL30" s="474"/>
      <c r="AM30" s="479">
        <f t="shared" si="69"/>
        <v>2</v>
      </c>
      <c r="AN30" s="474"/>
      <c r="AO30" s="474"/>
      <c r="AP30" s="480">
        <f t="shared" si="70"/>
        <v>2</v>
      </c>
      <c r="AQ30" s="474"/>
      <c r="AR30" s="474"/>
      <c r="AS30" s="480">
        <f t="shared" si="71"/>
        <v>2</v>
      </c>
      <c r="AT30" s="474"/>
      <c r="AU30" s="474"/>
      <c r="AV30" s="480">
        <f t="shared" si="129"/>
        <v>2</v>
      </c>
      <c r="AW30" s="477"/>
      <c r="AX30" s="474"/>
      <c r="AY30" s="479">
        <f t="shared" si="72"/>
        <v>2</v>
      </c>
      <c r="AZ30" s="474"/>
      <c r="BA30" s="474"/>
      <c r="BB30" s="483">
        <f t="shared" si="73"/>
        <v>2</v>
      </c>
      <c r="BC30" s="477"/>
      <c r="BD30" s="474"/>
      <c r="BE30" s="479">
        <f t="shared" si="74"/>
        <v>2</v>
      </c>
      <c r="BF30" s="474"/>
      <c r="BG30" s="474"/>
      <c r="BH30" s="479">
        <f t="shared" si="75"/>
        <v>2</v>
      </c>
      <c r="BI30" s="474"/>
      <c r="BJ30" s="474"/>
      <c r="BK30" s="479">
        <f t="shared" si="140"/>
        <v>2</v>
      </c>
      <c r="BL30" s="474"/>
      <c r="BM30" s="474"/>
      <c r="BN30" s="479">
        <f t="shared" si="76"/>
        <v>2</v>
      </c>
      <c r="BO30" s="474"/>
      <c r="BP30" s="474"/>
      <c r="BQ30" s="479">
        <f t="shared" si="141"/>
        <v>2</v>
      </c>
      <c r="BR30" s="474"/>
      <c r="BS30" s="474"/>
      <c r="BT30" s="484">
        <f t="shared" si="77"/>
        <v>2</v>
      </c>
      <c r="BU30" s="474"/>
      <c r="BV30" s="474"/>
      <c r="BW30" s="479">
        <f t="shared" si="78"/>
        <v>2</v>
      </c>
      <c r="BX30" s="474"/>
      <c r="BY30" s="474">
        <v>1</v>
      </c>
      <c r="BZ30" s="479">
        <f t="shared" si="142"/>
        <v>1</v>
      </c>
      <c r="CA30" s="474"/>
      <c r="CB30" s="474"/>
      <c r="CC30" s="479">
        <f t="shared" si="79"/>
        <v>1</v>
      </c>
      <c r="CD30" s="474"/>
      <c r="CE30" s="474"/>
      <c r="CF30" s="479">
        <f t="shared" si="143"/>
        <v>1</v>
      </c>
      <c r="CG30" s="474"/>
      <c r="CH30" s="474">
        <v>1</v>
      </c>
      <c r="CI30" s="480">
        <f t="shared" si="80"/>
        <v>0</v>
      </c>
      <c r="CJ30" s="474">
        <v>2</v>
      </c>
      <c r="CK30" s="474"/>
      <c r="CL30" s="479">
        <f t="shared" si="81"/>
        <v>2</v>
      </c>
      <c r="CM30" s="474"/>
      <c r="CN30" s="474"/>
      <c r="CO30" s="479">
        <f t="shared" si="144"/>
        <v>2</v>
      </c>
      <c r="CP30" s="474"/>
      <c r="CQ30" s="474"/>
      <c r="CR30" s="479">
        <f t="shared" si="82"/>
        <v>2</v>
      </c>
      <c r="CS30" s="474"/>
      <c r="CT30" s="474"/>
      <c r="CU30" s="479">
        <f t="shared" si="83"/>
        <v>2</v>
      </c>
      <c r="CV30" s="474"/>
      <c r="CW30" s="474"/>
      <c r="CX30" s="479">
        <f t="shared" si="145"/>
        <v>2</v>
      </c>
      <c r="CY30" s="474"/>
      <c r="CZ30" s="474"/>
      <c r="DA30" s="479">
        <f t="shared" si="146"/>
        <v>2</v>
      </c>
      <c r="DB30" s="474"/>
      <c r="DC30" s="474"/>
      <c r="DD30" s="479">
        <f t="shared" si="147"/>
        <v>2</v>
      </c>
      <c r="DE30" s="474"/>
      <c r="DF30" s="474"/>
      <c r="DG30" s="479">
        <f t="shared" si="148"/>
        <v>2</v>
      </c>
      <c r="DH30" s="474"/>
      <c r="DI30" s="474">
        <v>1</v>
      </c>
      <c r="DJ30" s="479">
        <f t="shared" si="149"/>
        <v>1</v>
      </c>
      <c r="DK30" s="474"/>
      <c r="DL30" s="474"/>
      <c r="DM30" s="479">
        <f t="shared" si="150"/>
        <v>1</v>
      </c>
      <c r="DN30" s="474"/>
      <c r="DO30" s="474"/>
      <c r="DP30" s="479">
        <f t="shared" si="84"/>
        <v>1</v>
      </c>
      <c r="DQ30" s="474"/>
      <c r="DR30" s="474"/>
      <c r="DS30" s="479">
        <f t="shared" si="151"/>
        <v>1</v>
      </c>
      <c r="DT30" s="474"/>
      <c r="DU30" s="474"/>
      <c r="DV30" s="479">
        <f t="shared" si="85"/>
        <v>1</v>
      </c>
      <c r="DW30" s="474"/>
      <c r="DX30" s="474"/>
      <c r="DY30" s="479">
        <f t="shared" si="86"/>
        <v>1</v>
      </c>
      <c r="DZ30" s="474"/>
      <c r="EA30" s="474"/>
      <c r="EB30" s="485">
        <f t="shared" si="152"/>
        <v>1</v>
      </c>
      <c r="EC30" s="474"/>
      <c r="ED30" s="474"/>
      <c r="EE30" s="479">
        <f t="shared" si="87"/>
        <v>1</v>
      </c>
      <c r="EF30" s="474"/>
      <c r="EG30" s="474"/>
      <c r="EH30" s="479">
        <f t="shared" si="153"/>
        <v>1</v>
      </c>
      <c r="EI30" s="474"/>
      <c r="EJ30" s="474"/>
      <c r="EK30" s="479">
        <f t="shared" si="88"/>
        <v>1</v>
      </c>
      <c r="EL30" s="474"/>
      <c r="EM30" s="474"/>
      <c r="EN30" s="479">
        <f t="shared" si="154"/>
        <v>1</v>
      </c>
      <c r="EO30" s="474"/>
      <c r="EP30" s="474"/>
      <c r="EQ30" s="479">
        <f t="shared" si="155"/>
        <v>1</v>
      </c>
      <c r="ER30" s="474"/>
      <c r="ES30" s="474"/>
      <c r="ET30" s="479">
        <f t="shared" si="89"/>
        <v>1</v>
      </c>
      <c r="EU30" s="474"/>
      <c r="EV30" s="474"/>
      <c r="EW30" s="479">
        <f t="shared" si="156"/>
        <v>1</v>
      </c>
      <c r="EX30" s="474"/>
      <c r="EY30" s="474"/>
      <c r="EZ30" s="479">
        <f t="shared" si="157"/>
        <v>1</v>
      </c>
      <c r="FA30" s="474"/>
      <c r="FB30" s="474"/>
      <c r="FC30" s="479">
        <f t="shared" si="158"/>
        <v>1</v>
      </c>
      <c r="FD30" s="474">
        <v>1</v>
      </c>
      <c r="FE30" s="474"/>
      <c r="FF30" s="479">
        <f t="shared" si="159"/>
        <v>2</v>
      </c>
      <c r="FG30" s="474"/>
      <c r="FH30" s="474"/>
      <c r="FI30" s="479">
        <f t="shared" si="160"/>
        <v>2</v>
      </c>
      <c r="FJ30" s="474"/>
      <c r="FK30" s="474"/>
      <c r="FL30" s="479">
        <f t="shared" si="93"/>
        <v>2</v>
      </c>
      <c r="FM30" s="474"/>
      <c r="FN30" s="474"/>
      <c r="FO30" s="479">
        <f t="shared" si="161"/>
        <v>2</v>
      </c>
      <c r="FP30" s="474"/>
      <c r="FQ30" s="474"/>
      <c r="FR30" s="479">
        <f t="shared" si="94"/>
        <v>2</v>
      </c>
      <c r="FS30" s="474"/>
      <c r="FT30" s="474"/>
      <c r="FU30" s="479">
        <f t="shared" si="95"/>
        <v>2</v>
      </c>
      <c r="FV30" s="474"/>
      <c r="FW30" s="474"/>
      <c r="FX30" s="479">
        <f t="shared" si="162"/>
        <v>2</v>
      </c>
      <c r="FY30" s="474"/>
      <c r="FZ30" s="474"/>
      <c r="GA30" s="479">
        <f t="shared" si="163"/>
        <v>2</v>
      </c>
      <c r="GB30" s="474"/>
      <c r="GC30" s="474"/>
      <c r="GD30" s="479">
        <f t="shared" si="164"/>
        <v>2</v>
      </c>
      <c r="GE30" s="474"/>
      <c r="GF30" s="474"/>
      <c r="GG30" s="479">
        <f t="shared" si="165"/>
        <v>2</v>
      </c>
      <c r="GH30" s="474"/>
      <c r="GI30" s="474"/>
      <c r="GJ30" s="479">
        <f t="shared" si="166"/>
        <v>2</v>
      </c>
      <c r="GK30" s="474"/>
      <c r="GL30" s="474"/>
      <c r="GM30" s="479">
        <f t="shared" si="167"/>
        <v>2</v>
      </c>
      <c r="GN30" s="474"/>
      <c r="GO30" s="474"/>
      <c r="GP30" s="479">
        <f t="shared" si="168"/>
        <v>2</v>
      </c>
      <c r="GQ30" s="474"/>
      <c r="GR30" s="474"/>
      <c r="GS30" s="479">
        <f t="shared" si="169"/>
        <v>2</v>
      </c>
      <c r="GT30" s="474"/>
      <c r="GU30" s="474"/>
      <c r="GV30" s="479">
        <f t="shared" si="170"/>
        <v>2</v>
      </c>
      <c r="GW30" s="474"/>
      <c r="GX30" s="474"/>
      <c r="GY30" s="479">
        <f t="shared" si="100"/>
        <v>2</v>
      </c>
      <c r="GZ30" s="474"/>
      <c r="HA30" s="474"/>
      <c r="HB30" s="479">
        <f t="shared" si="171"/>
        <v>2</v>
      </c>
      <c r="HC30" s="474"/>
      <c r="HD30" s="474"/>
      <c r="HE30" s="479">
        <f t="shared" si="101"/>
        <v>2</v>
      </c>
      <c r="HF30" s="474"/>
      <c r="HG30" s="474"/>
      <c r="HH30" s="479">
        <f t="shared" si="172"/>
        <v>2</v>
      </c>
      <c r="HI30" s="474"/>
      <c r="HJ30" s="474"/>
      <c r="HK30" s="479">
        <f t="shared" si="173"/>
        <v>2</v>
      </c>
      <c r="HL30" s="474"/>
      <c r="HM30" s="474">
        <v>1</v>
      </c>
      <c r="HN30" s="479">
        <f t="shared" si="174"/>
        <v>1</v>
      </c>
      <c r="HO30" s="474"/>
      <c r="HP30" s="474"/>
      <c r="HQ30" s="479">
        <f t="shared" si="175"/>
        <v>1</v>
      </c>
      <c r="HR30" s="474"/>
      <c r="HS30" s="474"/>
      <c r="HT30" s="479">
        <f t="shared" si="176"/>
        <v>1</v>
      </c>
      <c r="HU30" s="474"/>
      <c r="HV30" s="474">
        <v>1</v>
      </c>
      <c r="HW30" s="479">
        <f t="shared" si="177"/>
        <v>0</v>
      </c>
      <c r="HX30" s="474"/>
      <c r="HY30" s="474"/>
      <c r="HZ30" s="486">
        <f t="shared" si="178"/>
        <v>0</v>
      </c>
      <c r="IA30" s="474">
        <v>2</v>
      </c>
      <c r="IB30" s="474"/>
      <c r="IC30" s="486">
        <f t="shared" si="179"/>
        <v>2</v>
      </c>
      <c r="ID30" s="474"/>
      <c r="IE30" s="474"/>
      <c r="IF30" s="486">
        <f t="shared" si="102"/>
        <v>2</v>
      </c>
      <c r="IG30" s="474"/>
      <c r="IH30" s="474"/>
      <c r="II30" s="486">
        <f t="shared" si="180"/>
        <v>2</v>
      </c>
      <c r="IJ30" s="474"/>
      <c r="IK30" s="474"/>
      <c r="IL30" s="486">
        <f t="shared" si="181"/>
        <v>2</v>
      </c>
      <c r="IM30" s="474"/>
      <c r="IN30" s="474"/>
      <c r="IO30" s="486">
        <f t="shared" si="182"/>
        <v>2</v>
      </c>
      <c r="IP30" s="474"/>
      <c r="IQ30" s="474"/>
      <c r="IR30" s="486">
        <f t="shared" si="183"/>
        <v>2</v>
      </c>
      <c r="IS30" s="474"/>
      <c r="IT30" s="474"/>
      <c r="IU30" s="486">
        <f t="shared" si="184"/>
        <v>2</v>
      </c>
      <c r="IV30" s="474"/>
      <c r="IW30" s="474"/>
      <c r="IX30" s="486">
        <f t="shared" si="103"/>
        <v>2</v>
      </c>
      <c r="IY30" s="477"/>
      <c r="IZ30" s="477"/>
      <c r="JA30" s="486">
        <f t="shared" si="104"/>
        <v>2</v>
      </c>
      <c r="JB30" s="477"/>
      <c r="JC30" s="477"/>
      <c r="JD30" s="486">
        <f t="shared" si="185"/>
        <v>2</v>
      </c>
      <c r="JE30" s="477"/>
      <c r="JF30" s="477"/>
      <c r="JG30" s="486">
        <f t="shared" si="186"/>
        <v>2</v>
      </c>
      <c r="JH30" s="138"/>
      <c r="JI30" s="138"/>
      <c r="JJ30" s="487">
        <f t="shared" si="187"/>
        <v>2</v>
      </c>
      <c r="JK30" s="138"/>
      <c r="JL30" s="138"/>
      <c r="JM30" s="487">
        <f t="shared" si="188"/>
        <v>2</v>
      </c>
      <c r="JN30" s="238"/>
      <c r="JO30" s="238"/>
      <c r="JP30" s="488">
        <f t="shared" si="105"/>
        <v>2</v>
      </c>
      <c r="JQ30" s="238"/>
      <c r="JR30" s="238"/>
      <c r="JS30" s="488">
        <f t="shared" si="189"/>
        <v>2</v>
      </c>
      <c r="JT30" s="238"/>
      <c r="JU30" s="238"/>
      <c r="JV30" s="488">
        <f t="shared" si="190"/>
        <v>2</v>
      </c>
      <c r="JW30" s="238"/>
      <c r="JX30" s="238"/>
      <c r="JY30" s="488">
        <f t="shared" si="191"/>
        <v>2</v>
      </c>
      <c r="JZ30" s="238"/>
      <c r="KA30" s="238"/>
      <c r="KB30" s="488">
        <f t="shared" si="192"/>
        <v>2</v>
      </c>
      <c r="KC30" s="238"/>
      <c r="KD30" s="238"/>
      <c r="KE30" s="488">
        <f t="shared" si="193"/>
        <v>2</v>
      </c>
      <c r="KF30" s="238"/>
      <c r="KG30" s="238"/>
      <c r="KH30" s="488">
        <f t="shared" si="194"/>
        <v>2</v>
      </c>
      <c r="KI30" s="238"/>
      <c r="KJ30" s="238"/>
      <c r="KK30" s="488">
        <f t="shared" si="195"/>
        <v>2</v>
      </c>
      <c r="KL30" s="238"/>
      <c r="KM30" s="238"/>
      <c r="KN30" s="488">
        <f t="shared" si="196"/>
        <v>2</v>
      </c>
      <c r="KO30" s="489"/>
      <c r="KP30" s="489"/>
      <c r="KQ30" s="490">
        <f t="shared" si="197"/>
        <v>2</v>
      </c>
      <c r="KR30" s="489"/>
      <c r="KS30" s="489"/>
      <c r="KT30" s="490">
        <f t="shared" si="198"/>
        <v>2</v>
      </c>
      <c r="KU30" s="489"/>
      <c r="KV30" s="489"/>
      <c r="KW30" s="490">
        <f t="shared" si="199"/>
        <v>2</v>
      </c>
      <c r="KX30" s="489"/>
      <c r="KY30" s="489"/>
      <c r="KZ30" s="490">
        <f t="shared" si="200"/>
        <v>2</v>
      </c>
      <c r="LA30" s="241"/>
      <c r="LB30" s="241"/>
      <c r="LC30" s="491">
        <f t="shared" si="201"/>
        <v>2</v>
      </c>
      <c r="LD30" s="489"/>
      <c r="LE30" s="489"/>
      <c r="LF30" s="490">
        <f t="shared" si="202"/>
        <v>2</v>
      </c>
      <c r="LG30" s="489"/>
      <c r="LH30" s="489"/>
      <c r="LI30" s="490">
        <f t="shared" si="203"/>
        <v>2</v>
      </c>
      <c r="LJ30" s="489"/>
      <c r="LK30" s="489"/>
      <c r="LL30" s="490">
        <f t="shared" si="204"/>
        <v>2</v>
      </c>
      <c r="LM30" s="489"/>
      <c r="LN30" s="489"/>
      <c r="LO30" s="490">
        <f t="shared" si="205"/>
        <v>2</v>
      </c>
      <c r="LP30" s="489"/>
      <c r="LQ30" s="489"/>
      <c r="LR30" s="490">
        <f t="shared" si="206"/>
        <v>2</v>
      </c>
      <c r="LS30" s="489"/>
      <c r="LT30" s="489"/>
      <c r="LU30" s="490">
        <f t="shared" si="207"/>
        <v>2</v>
      </c>
      <c r="LV30" s="489"/>
      <c r="LW30" s="489"/>
      <c r="LX30" s="490">
        <f t="shared" si="208"/>
        <v>2</v>
      </c>
      <c r="LY30" s="489"/>
      <c r="LZ30" s="489"/>
      <c r="MA30" s="490">
        <f t="shared" si="209"/>
        <v>2</v>
      </c>
      <c r="MB30" s="489"/>
      <c r="MC30" s="489"/>
      <c r="MD30" s="490">
        <f t="shared" si="210"/>
        <v>2</v>
      </c>
      <c r="ME30" s="489"/>
      <c r="MF30" s="489"/>
      <c r="MG30" s="490">
        <f t="shared" si="211"/>
        <v>2</v>
      </c>
      <c r="MH30" s="489"/>
      <c r="MI30" s="489"/>
      <c r="MJ30" s="490">
        <f t="shared" si="212"/>
        <v>2</v>
      </c>
      <c r="MK30" s="489"/>
      <c r="ML30" s="489"/>
      <c r="MM30" s="490">
        <f t="shared" si="213"/>
        <v>2</v>
      </c>
      <c r="MN30" s="489"/>
      <c r="MO30" s="489"/>
      <c r="MP30" s="490">
        <f t="shared" si="214"/>
        <v>2</v>
      </c>
      <c r="MQ30" s="489"/>
      <c r="MR30" s="489"/>
      <c r="MS30" s="490">
        <f t="shared" si="215"/>
        <v>2</v>
      </c>
      <c r="MT30" s="489"/>
      <c r="MU30" s="489"/>
      <c r="MV30" s="490">
        <f t="shared" si="216"/>
        <v>2</v>
      </c>
      <c r="MW30" s="489"/>
      <c r="MX30" s="489"/>
      <c r="MY30" s="490">
        <f t="shared" si="217"/>
        <v>2</v>
      </c>
      <c r="MZ30" s="489"/>
      <c r="NA30" s="489"/>
      <c r="NB30" s="490">
        <f t="shared" si="218"/>
        <v>2</v>
      </c>
      <c r="NC30" s="489"/>
      <c r="ND30" s="489"/>
      <c r="NE30" s="490">
        <f t="shared" si="219"/>
        <v>2</v>
      </c>
      <c r="NF30" s="489"/>
      <c r="NG30" s="489"/>
      <c r="NH30" s="490">
        <f t="shared" si="220"/>
        <v>2</v>
      </c>
      <c r="NI30" s="489"/>
      <c r="NJ30" s="489"/>
      <c r="NK30" s="490">
        <f t="shared" si="221"/>
        <v>2</v>
      </c>
      <c r="NL30" s="489"/>
      <c r="NM30" s="489"/>
      <c r="NN30" s="489"/>
      <c r="NO30" s="490">
        <f t="shared" si="222"/>
        <v>2</v>
      </c>
      <c r="NP30" s="489"/>
      <c r="NQ30" s="489"/>
      <c r="NR30" s="490">
        <f t="shared" si="223"/>
        <v>2</v>
      </c>
      <c r="NS30" s="489"/>
      <c r="NT30" s="489"/>
      <c r="NU30" s="490">
        <f t="shared" si="224"/>
        <v>2</v>
      </c>
      <c r="NV30" s="489"/>
      <c r="NW30" s="489"/>
      <c r="NX30" s="490">
        <f t="shared" si="225"/>
        <v>2</v>
      </c>
      <c r="NY30" s="492">
        <f t="shared" si="121"/>
        <v>1</v>
      </c>
      <c r="NZ30" s="493">
        <f t="shared" si="122"/>
        <v>4.3478260869565216E-2</v>
      </c>
      <c r="OA30" s="468"/>
      <c r="OB30" s="492">
        <f t="shared" si="123"/>
        <v>2</v>
      </c>
      <c r="OC30" s="493">
        <f t="shared" si="124"/>
        <v>7.6923076923076927E-2</v>
      </c>
      <c r="OD30" s="81"/>
      <c r="OE30" s="492">
        <f t="shared" si="125"/>
        <v>0</v>
      </c>
      <c r="OF30" s="493">
        <f t="shared" si="126"/>
        <v>0</v>
      </c>
      <c r="OG30" s="81"/>
      <c r="OH30" s="492">
        <f t="shared" si="127"/>
        <v>3</v>
      </c>
      <c r="OI30" s="493">
        <f t="shared" si="128"/>
        <v>4.2857142857142858E-2</v>
      </c>
    </row>
    <row r="31" spans="1:399" ht="33.75" hidden="1" customHeight="1" x14ac:dyDescent="0.45">
      <c r="A31" s="470">
        <v>12</v>
      </c>
      <c r="B31" s="471" t="s">
        <v>581</v>
      </c>
      <c r="C31" s="498" t="s">
        <v>582</v>
      </c>
      <c r="D31" s="473">
        <v>0</v>
      </c>
      <c r="E31" s="474"/>
      <c r="F31" s="472"/>
      <c r="G31" s="498"/>
      <c r="H31" s="473">
        <f t="shared" si="135"/>
        <v>0</v>
      </c>
      <c r="I31" s="472"/>
      <c r="J31" s="498"/>
      <c r="K31" s="473">
        <f t="shared" si="136"/>
        <v>0</v>
      </c>
      <c r="L31" s="472"/>
      <c r="M31" s="498"/>
      <c r="N31" s="473">
        <f t="shared" si="137"/>
        <v>0</v>
      </c>
      <c r="O31" s="474"/>
      <c r="P31" s="472"/>
      <c r="Q31" s="498"/>
      <c r="R31" s="473">
        <f t="shared" si="138"/>
        <v>0</v>
      </c>
      <c r="S31" s="474"/>
      <c r="T31" s="474"/>
      <c r="U31" s="475">
        <f t="shared" si="226"/>
        <v>0</v>
      </c>
      <c r="V31" s="474"/>
      <c r="W31" s="474"/>
      <c r="X31" s="475">
        <f t="shared" si="65"/>
        <v>0</v>
      </c>
      <c r="Y31" s="474"/>
      <c r="Z31" s="474"/>
      <c r="AA31" s="476">
        <f t="shared" si="66"/>
        <v>0</v>
      </c>
      <c r="AB31" s="474"/>
      <c r="AC31" s="477"/>
      <c r="AD31" s="478">
        <f t="shared" si="67"/>
        <v>0</v>
      </c>
      <c r="AE31" s="474"/>
      <c r="AF31" s="474"/>
      <c r="AG31" s="475">
        <f t="shared" si="68"/>
        <v>0</v>
      </c>
      <c r="AH31" s="474"/>
      <c r="AI31" s="474"/>
      <c r="AJ31" s="479">
        <f t="shared" si="139"/>
        <v>0</v>
      </c>
      <c r="AK31" s="474"/>
      <c r="AL31" s="474"/>
      <c r="AM31" s="479">
        <f t="shared" si="69"/>
        <v>0</v>
      </c>
      <c r="AN31" s="474"/>
      <c r="AO31" s="474"/>
      <c r="AP31" s="480">
        <f t="shared" si="70"/>
        <v>0</v>
      </c>
      <c r="AQ31" s="474"/>
      <c r="AR31" s="474"/>
      <c r="AS31" s="480">
        <f t="shared" si="71"/>
        <v>0</v>
      </c>
      <c r="AT31" s="474"/>
      <c r="AU31" s="474"/>
      <c r="AV31" s="480">
        <f t="shared" si="129"/>
        <v>0</v>
      </c>
      <c r="AW31" s="477"/>
      <c r="AX31" s="474"/>
      <c r="AY31" s="479">
        <f t="shared" si="72"/>
        <v>0</v>
      </c>
      <c r="AZ31" s="474"/>
      <c r="BA31" s="474"/>
      <c r="BB31" s="483">
        <f t="shared" si="73"/>
        <v>0</v>
      </c>
      <c r="BC31" s="477"/>
      <c r="BD31" s="474"/>
      <c r="BE31" s="479">
        <f t="shared" si="74"/>
        <v>0</v>
      </c>
      <c r="BF31" s="474"/>
      <c r="BG31" s="474"/>
      <c r="BH31" s="479">
        <f t="shared" si="75"/>
        <v>0</v>
      </c>
      <c r="BI31" s="474"/>
      <c r="BJ31" s="474"/>
      <c r="BK31" s="479">
        <f t="shared" si="140"/>
        <v>0</v>
      </c>
      <c r="BL31" s="474"/>
      <c r="BM31" s="474"/>
      <c r="BN31" s="479">
        <f t="shared" si="76"/>
        <v>0</v>
      </c>
      <c r="BO31" s="474"/>
      <c r="BP31" s="474"/>
      <c r="BQ31" s="479">
        <f t="shared" si="141"/>
        <v>0</v>
      </c>
      <c r="BR31" s="474"/>
      <c r="BS31" s="474"/>
      <c r="BT31" s="484">
        <f t="shared" si="77"/>
        <v>0</v>
      </c>
      <c r="BU31" s="474"/>
      <c r="BV31" s="474"/>
      <c r="BW31" s="479">
        <f t="shared" si="78"/>
        <v>0</v>
      </c>
      <c r="BX31" s="474"/>
      <c r="BY31" s="474"/>
      <c r="BZ31" s="479">
        <f t="shared" si="142"/>
        <v>0</v>
      </c>
      <c r="CA31" s="474"/>
      <c r="CB31" s="474"/>
      <c r="CC31" s="479">
        <f t="shared" si="79"/>
        <v>0</v>
      </c>
      <c r="CD31" s="474"/>
      <c r="CE31" s="474"/>
      <c r="CF31" s="479">
        <f t="shared" si="143"/>
        <v>0</v>
      </c>
      <c r="CG31" s="474"/>
      <c r="CH31" s="474"/>
      <c r="CI31" s="480">
        <f t="shared" si="80"/>
        <v>0</v>
      </c>
      <c r="CJ31" s="474"/>
      <c r="CK31" s="474"/>
      <c r="CL31" s="479">
        <f t="shared" si="81"/>
        <v>0</v>
      </c>
      <c r="CM31" s="474">
        <v>2</v>
      </c>
      <c r="CN31" s="474">
        <v>1</v>
      </c>
      <c r="CO31" s="479">
        <f t="shared" si="144"/>
        <v>1</v>
      </c>
      <c r="CP31" s="474"/>
      <c r="CQ31" s="474"/>
      <c r="CR31" s="479">
        <f t="shared" si="82"/>
        <v>1</v>
      </c>
      <c r="CS31" s="474"/>
      <c r="CT31" s="474">
        <v>1</v>
      </c>
      <c r="CU31" s="479">
        <f t="shared" si="83"/>
        <v>0</v>
      </c>
      <c r="CV31" s="474">
        <v>3</v>
      </c>
      <c r="CW31" s="474">
        <v>1</v>
      </c>
      <c r="CX31" s="479">
        <f t="shared" si="145"/>
        <v>2</v>
      </c>
      <c r="CY31" s="474"/>
      <c r="CZ31" s="474"/>
      <c r="DA31" s="479">
        <f t="shared" si="146"/>
        <v>2</v>
      </c>
      <c r="DB31" s="474"/>
      <c r="DC31" s="474"/>
      <c r="DD31" s="479">
        <f t="shared" si="147"/>
        <v>2</v>
      </c>
      <c r="DE31" s="474"/>
      <c r="DF31" s="474"/>
      <c r="DG31" s="479">
        <f t="shared" si="148"/>
        <v>2</v>
      </c>
      <c r="DH31" s="474"/>
      <c r="DI31" s="474"/>
      <c r="DJ31" s="479">
        <f t="shared" si="149"/>
        <v>2</v>
      </c>
      <c r="DK31" s="474"/>
      <c r="DL31" s="474"/>
      <c r="DM31" s="479">
        <f t="shared" si="150"/>
        <v>2</v>
      </c>
      <c r="DN31" s="474"/>
      <c r="DO31" s="474"/>
      <c r="DP31" s="479">
        <f t="shared" si="84"/>
        <v>2</v>
      </c>
      <c r="DQ31" s="474"/>
      <c r="DR31" s="474"/>
      <c r="DS31" s="479">
        <f t="shared" si="151"/>
        <v>2</v>
      </c>
      <c r="DT31" s="474"/>
      <c r="DU31" s="474"/>
      <c r="DV31" s="479">
        <f t="shared" si="85"/>
        <v>2</v>
      </c>
      <c r="DW31" s="474"/>
      <c r="DX31" s="474"/>
      <c r="DY31" s="479">
        <f t="shared" si="86"/>
        <v>2</v>
      </c>
      <c r="DZ31" s="474"/>
      <c r="EA31" s="474"/>
      <c r="EB31" s="485">
        <f t="shared" si="152"/>
        <v>2</v>
      </c>
      <c r="EC31" s="474"/>
      <c r="ED31" s="474"/>
      <c r="EE31" s="479">
        <f t="shared" si="87"/>
        <v>2</v>
      </c>
      <c r="EF31" s="474"/>
      <c r="EG31" s="474">
        <v>1</v>
      </c>
      <c r="EH31" s="479">
        <f t="shared" si="153"/>
        <v>1</v>
      </c>
      <c r="EI31" s="474"/>
      <c r="EJ31" s="474"/>
      <c r="EK31" s="479">
        <f t="shared" si="88"/>
        <v>1</v>
      </c>
      <c r="EL31" s="474"/>
      <c r="EM31" s="474"/>
      <c r="EN31" s="479">
        <f t="shared" si="154"/>
        <v>1</v>
      </c>
      <c r="EO31" s="474"/>
      <c r="EP31" s="474"/>
      <c r="EQ31" s="479">
        <f t="shared" si="155"/>
        <v>1</v>
      </c>
      <c r="ER31" s="474"/>
      <c r="ES31" s="474"/>
      <c r="ET31" s="479">
        <f t="shared" si="89"/>
        <v>1</v>
      </c>
      <c r="EU31" s="474"/>
      <c r="EV31" s="474"/>
      <c r="EW31" s="479">
        <f t="shared" si="156"/>
        <v>1</v>
      </c>
      <c r="EX31" s="474"/>
      <c r="EY31" s="474"/>
      <c r="EZ31" s="479">
        <f t="shared" si="157"/>
        <v>1</v>
      </c>
      <c r="FA31" s="474"/>
      <c r="FB31" s="474"/>
      <c r="FC31" s="479">
        <f t="shared" si="158"/>
        <v>1</v>
      </c>
      <c r="FD31" s="474"/>
      <c r="FE31" s="474"/>
      <c r="FF31" s="479">
        <f t="shared" si="159"/>
        <v>1</v>
      </c>
      <c r="FG31" s="474"/>
      <c r="FH31" s="474"/>
      <c r="FI31" s="479">
        <f t="shared" si="160"/>
        <v>1</v>
      </c>
      <c r="FJ31" s="474"/>
      <c r="FK31" s="474"/>
      <c r="FL31" s="479">
        <f t="shared" si="93"/>
        <v>1</v>
      </c>
      <c r="FM31" s="474"/>
      <c r="FN31" s="474"/>
      <c r="FO31" s="479">
        <f t="shared" si="161"/>
        <v>1</v>
      </c>
      <c r="FP31" s="474"/>
      <c r="FQ31" s="474"/>
      <c r="FR31" s="479">
        <f t="shared" si="94"/>
        <v>1</v>
      </c>
      <c r="FS31" s="474"/>
      <c r="FT31" s="474"/>
      <c r="FU31" s="479">
        <f t="shared" si="95"/>
        <v>1</v>
      </c>
      <c r="FV31" s="474"/>
      <c r="FW31" s="474"/>
      <c r="FX31" s="479">
        <f t="shared" si="162"/>
        <v>1</v>
      </c>
      <c r="FY31" s="474"/>
      <c r="FZ31" s="474"/>
      <c r="GA31" s="479">
        <f t="shared" si="163"/>
        <v>1</v>
      </c>
      <c r="GB31" s="474"/>
      <c r="GC31" s="474"/>
      <c r="GD31" s="479">
        <f t="shared" si="164"/>
        <v>1</v>
      </c>
      <c r="GE31" s="474"/>
      <c r="GF31" s="474">
        <v>1</v>
      </c>
      <c r="GG31" s="479">
        <f t="shared" si="165"/>
        <v>0</v>
      </c>
      <c r="GH31" s="474"/>
      <c r="GI31" s="474"/>
      <c r="GJ31" s="479">
        <f t="shared" si="166"/>
        <v>0</v>
      </c>
      <c r="GK31" s="474"/>
      <c r="GL31" s="474"/>
      <c r="GM31" s="479">
        <f t="shared" si="167"/>
        <v>0</v>
      </c>
      <c r="GN31" s="474"/>
      <c r="GO31" s="474"/>
      <c r="GP31" s="479">
        <f t="shared" si="168"/>
        <v>0</v>
      </c>
      <c r="GQ31" s="474"/>
      <c r="GR31" s="474"/>
      <c r="GS31" s="479">
        <f t="shared" si="169"/>
        <v>0</v>
      </c>
      <c r="GT31" s="474"/>
      <c r="GU31" s="474"/>
      <c r="GV31" s="479">
        <f t="shared" si="170"/>
        <v>0</v>
      </c>
      <c r="GW31" s="474"/>
      <c r="GX31" s="474"/>
      <c r="GY31" s="479">
        <f t="shared" si="100"/>
        <v>0</v>
      </c>
      <c r="GZ31" s="474">
        <v>3</v>
      </c>
      <c r="HA31" s="474"/>
      <c r="HB31" s="479">
        <f t="shared" si="171"/>
        <v>3</v>
      </c>
      <c r="HC31" s="474"/>
      <c r="HD31" s="474">
        <v>1</v>
      </c>
      <c r="HE31" s="479">
        <f t="shared" si="101"/>
        <v>2</v>
      </c>
      <c r="HF31" s="474"/>
      <c r="HG31" s="474"/>
      <c r="HH31" s="479">
        <f t="shared" si="172"/>
        <v>2</v>
      </c>
      <c r="HI31" s="474"/>
      <c r="HJ31" s="474"/>
      <c r="HK31" s="479">
        <f t="shared" si="173"/>
        <v>2</v>
      </c>
      <c r="HL31" s="474"/>
      <c r="HM31" s="474"/>
      <c r="HN31" s="479">
        <f t="shared" si="174"/>
        <v>2</v>
      </c>
      <c r="HO31" s="474"/>
      <c r="HP31" s="474"/>
      <c r="HQ31" s="479">
        <f t="shared" si="175"/>
        <v>2</v>
      </c>
      <c r="HR31" s="474"/>
      <c r="HS31" s="474"/>
      <c r="HT31" s="479">
        <f t="shared" si="176"/>
        <v>2</v>
      </c>
      <c r="HU31" s="474"/>
      <c r="HV31" s="474"/>
      <c r="HW31" s="479">
        <f t="shared" si="177"/>
        <v>2</v>
      </c>
      <c r="HX31" s="474"/>
      <c r="HY31" s="474"/>
      <c r="HZ31" s="486">
        <f t="shared" si="178"/>
        <v>2</v>
      </c>
      <c r="IA31" s="474"/>
      <c r="IB31" s="474"/>
      <c r="IC31" s="486">
        <f t="shared" si="179"/>
        <v>2</v>
      </c>
      <c r="ID31" s="474"/>
      <c r="IE31" s="474"/>
      <c r="IF31" s="486">
        <f t="shared" si="102"/>
        <v>2</v>
      </c>
      <c r="IG31" s="474"/>
      <c r="IH31" s="474"/>
      <c r="II31" s="486">
        <f t="shared" si="180"/>
        <v>2</v>
      </c>
      <c r="IJ31" s="474"/>
      <c r="IK31" s="474"/>
      <c r="IL31" s="486">
        <f t="shared" si="181"/>
        <v>2</v>
      </c>
      <c r="IM31" s="474"/>
      <c r="IN31" s="474"/>
      <c r="IO31" s="486">
        <f t="shared" si="182"/>
        <v>2</v>
      </c>
      <c r="IP31" s="474"/>
      <c r="IQ31" s="474"/>
      <c r="IR31" s="486">
        <f t="shared" si="183"/>
        <v>2</v>
      </c>
      <c r="IS31" s="474"/>
      <c r="IT31" s="474"/>
      <c r="IU31" s="486">
        <f t="shared" si="184"/>
        <v>2</v>
      </c>
      <c r="IV31" s="474"/>
      <c r="IW31" s="474"/>
      <c r="IX31" s="486">
        <f t="shared" si="103"/>
        <v>2</v>
      </c>
      <c r="IY31" s="477"/>
      <c r="IZ31" s="477"/>
      <c r="JA31" s="486">
        <f t="shared" si="104"/>
        <v>2</v>
      </c>
      <c r="JB31" s="477"/>
      <c r="JC31" s="477"/>
      <c r="JD31" s="486">
        <f t="shared" si="185"/>
        <v>2</v>
      </c>
      <c r="JE31" s="477"/>
      <c r="JF31" s="477"/>
      <c r="JG31" s="486">
        <f t="shared" si="186"/>
        <v>2</v>
      </c>
      <c r="JH31" s="138"/>
      <c r="JI31" s="138"/>
      <c r="JJ31" s="487">
        <f t="shared" si="187"/>
        <v>2</v>
      </c>
      <c r="JK31" s="138"/>
      <c r="JL31" s="138"/>
      <c r="JM31" s="487">
        <f t="shared" si="188"/>
        <v>2</v>
      </c>
      <c r="JN31" s="238"/>
      <c r="JO31" s="238"/>
      <c r="JP31" s="488">
        <f t="shared" si="105"/>
        <v>2</v>
      </c>
      <c r="JQ31" s="238"/>
      <c r="JR31" s="238"/>
      <c r="JS31" s="488">
        <f t="shared" si="189"/>
        <v>2</v>
      </c>
      <c r="JT31" s="238"/>
      <c r="JU31" s="238"/>
      <c r="JV31" s="488">
        <f t="shared" si="190"/>
        <v>2</v>
      </c>
      <c r="JW31" s="238"/>
      <c r="JX31" s="238"/>
      <c r="JY31" s="488">
        <f t="shared" si="191"/>
        <v>2</v>
      </c>
      <c r="JZ31" s="238"/>
      <c r="KA31" s="238"/>
      <c r="KB31" s="488">
        <f t="shared" si="192"/>
        <v>2</v>
      </c>
      <c r="KC31" s="238"/>
      <c r="KD31" s="238"/>
      <c r="KE31" s="488">
        <f t="shared" si="193"/>
        <v>2</v>
      </c>
      <c r="KF31" s="238"/>
      <c r="KG31" s="238"/>
      <c r="KH31" s="488">
        <f t="shared" si="194"/>
        <v>2</v>
      </c>
      <c r="KI31" s="238"/>
      <c r="KJ31" s="238"/>
      <c r="KK31" s="488">
        <f t="shared" si="195"/>
        <v>2</v>
      </c>
      <c r="KL31" s="238"/>
      <c r="KM31" s="238"/>
      <c r="KN31" s="488">
        <f t="shared" si="196"/>
        <v>2</v>
      </c>
      <c r="KO31" s="489"/>
      <c r="KP31" s="489"/>
      <c r="KQ31" s="490">
        <f t="shared" si="197"/>
        <v>2</v>
      </c>
      <c r="KR31" s="489"/>
      <c r="KS31" s="489"/>
      <c r="KT31" s="490">
        <f t="shared" si="198"/>
        <v>2</v>
      </c>
      <c r="KU31" s="489"/>
      <c r="KV31" s="489"/>
      <c r="KW31" s="490">
        <f t="shared" si="199"/>
        <v>2</v>
      </c>
      <c r="KX31" s="489"/>
      <c r="KY31" s="489"/>
      <c r="KZ31" s="490">
        <f t="shared" si="200"/>
        <v>2</v>
      </c>
      <c r="LA31" s="241"/>
      <c r="LB31" s="241"/>
      <c r="LC31" s="491">
        <f t="shared" si="201"/>
        <v>2</v>
      </c>
      <c r="LD31" s="489"/>
      <c r="LE31" s="489"/>
      <c r="LF31" s="490">
        <f t="shared" si="202"/>
        <v>2</v>
      </c>
      <c r="LG31" s="489"/>
      <c r="LH31" s="489">
        <v>1</v>
      </c>
      <c r="LI31" s="490">
        <f t="shared" si="203"/>
        <v>1</v>
      </c>
      <c r="LJ31" s="489"/>
      <c r="LK31" s="489"/>
      <c r="LL31" s="490">
        <f t="shared" si="204"/>
        <v>1</v>
      </c>
      <c r="LM31" s="489"/>
      <c r="LN31" s="489"/>
      <c r="LO31" s="490">
        <f t="shared" si="205"/>
        <v>1</v>
      </c>
      <c r="LP31" s="489"/>
      <c r="LQ31" s="489"/>
      <c r="LR31" s="490">
        <f t="shared" si="206"/>
        <v>1</v>
      </c>
      <c r="LS31" s="489"/>
      <c r="LT31" s="489"/>
      <c r="LU31" s="490">
        <f t="shared" si="207"/>
        <v>1</v>
      </c>
      <c r="LV31" s="489"/>
      <c r="LW31" s="489"/>
      <c r="LX31" s="490">
        <f t="shared" si="208"/>
        <v>1</v>
      </c>
      <c r="LY31" s="489"/>
      <c r="LZ31" s="489"/>
      <c r="MA31" s="490">
        <f t="shared" si="209"/>
        <v>1</v>
      </c>
      <c r="MB31" s="489"/>
      <c r="MC31" s="489"/>
      <c r="MD31" s="490">
        <f t="shared" si="210"/>
        <v>1</v>
      </c>
      <c r="ME31" s="489"/>
      <c r="MF31" s="489">
        <v>1</v>
      </c>
      <c r="MG31" s="490">
        <f>MD31+ME31-MF31</f>
        <v>0</v>
      </c>
      <c r="MH31" s="489"/>
      <c r="MI31" s="489"/>
      <c r="MJ31" s="490">
        <f t="shared" si="212"/>
        <v>0</v>
      </c>
      <c r="MK31" s="489"/>
      <c r="ML31" s="489"/>
      <c r="MM31" s="490">
        <f t="shared" si="213"/>
        <v>0</v>
      </c>
      <c r="MN31" s="489"/>
      <c r="MO31" s="489"/>
      <c r="MP31" s="490">
        <f t="shared" si="214"/>
        <v>0</v>
      </c>
      <c r="MQ31" s="489"/>
      <c r="MR31" s="489"/>
      <c r="MS31" s="490">
        <f t="shared" si="215"/>
        <v>0</v>
      </c>
      <c r="MT31" s="489"/>
      <c r="MU31" s="489"/>
      <c r="MV31" s="490">
        <f t="shared" si="216"/>
        <v>0</v>
      </c>
      <c r="MW31" s="489">
        <v>2</v>
      </c>
      <c r="MX31" s="489"/>
      <c r="MY31" s="490">
        <f t="shared" si="217"/>
        <v>2</v>
      </c>
      <c r="MZ31" s="489"/>
      <c r="NA31" s="489">
        <v>1</v>
      </c>
      <c r="NB31" s="490">
        <f t="shared" si="218"/>
        <v>1</v>
      </c>
      <c r="NC31" s="489"/>
      <c r="ND31" s="489"/>
      <c r="NE31" s="490">
        <f t="shared" si="219"/>
        <v>1</v>
      </c>
      <c r="NF31" s="489"/>
      <c r="NG31" s="489"/>
      <c r="NH31" s="490">
        <f t="shared" si="220"/>
        <v>1</v>
      </c>
      <c r="NI31" s="489"/>
      <c r="NJ31" s="489"/>
      <c r="NK31" s="490">
        <f t="shared" si="221"/>
        <v>1</v>
      </c>
      <c r="NL31" s="489"/>
      <c r="NM31" s="489"/>
      <c r="NN31" s="489"/>
      <c r="NO31" s="490">
        <f t="shared" si="222"/>
        <v>1</v>
      </c>
      <c r="NP31" s="489"/>
      <c r="NQ31" s="489"/>
      <c r="NR31" s="490">
        <f t="shared" si="223"/>
        <v>1</v>
      </c>
      <c r="NS31" s="489"/>
      <c r="NT31" s="489"/>
      <c r="NU31" s="490">
        <f t="shared" si="224"/>
        <v>1</v>
      </c>
      <c r="NV31" s="489"/>
      <c r="NW31" s="489"/>
      <c r="NX31" s="490">
        <f t="shared" si="225"/>
        <v>1</v>
      </c>
      <c r="NY31" s="492">
        <f t="shared" si="121"/>
        <v>1</v>
      </c>
      <c r="NZ31" s="493">
        <f t="shared" si="122"/>
        <v>4.3478260869565216E-2</v>
      </c>
      <c r="OA31" s="468"/>
      <c r="OB31" s="492">
        <f t="shared" si="123"/>
        <v>2</v>
      </c>
      <c r="OC31" s="493">
        <f t="shared" si="124"/>
        <v>7.6923076923076927E-2</v>
      </c>
      <c r="OD31" s="81"/>
      <c r="OE31" s="492">
        <f t="shared" si="125"/>
        <v>0</v>
      </c>
      <c r="OF31" s="493">
        <f t="shared" si="126"/>
        <v>0</v>
      </c>
      <c r="OG31" s="81"/>
      <c r="OH31" s="492">
        <f t="shared" si="127"/>
        <v>3</v>
      </c>
      <c r="OI31" s="493">
        <f t="shared" si="128"/>
        <v>4.2857142857142858E-2</v>
      </c>
    </row>
    <row r="32" spans="1:399" ht="34.5" hidden="1" customHeight="1" x14ac:dyDescent="0.45">
      <c r="A32" s="470">
        <v>13</v>
      </c>
      <c r="B32" s="471" t="s">
        <v>583</v>
      </c>
      <c r="C32" s="498" t="s">
        <v>111</v>
      </c>
      <c r="D32" s="473">
        <v>4</v>
      </c>
      <c r="E32" s="474"/>
      <c r="F32" s="472"/>
      <c r="G32" s="498"/>
      <c r="H32" s="473">
        <f t="shared" si="135"/>
        <v>4</v>
      </c>
      <c r="I32" s="472"/>
      <c r="J32" s="498"/>
      <c r="K32" s="473">
        <f t="shared" si="136"/>
        <v>4</v>
      </c>
      <c r="L32" s="472"/>
      <c r="M32" s="498"/>
      <c r="N32" s="473">
        <f t="shared" si="137"/>
        <v>4</v>
      </c>
      <c r="O32" s="474"/>
      <c r="P32" s="472"/>
      <c r="Q32" s="498"/>
      <c r="R32" s="473">
        <f t="shared" si="138"/>
        <v>4</v>
      </c>
      <c r="S32" s="474"/>
      <c r="T32" s="474"/>
      <c r="U32" s="475">
        <f t="shared" si="226"/>
        <v>4</v>
      </c>
      <c r="V32" s="474"/>
      <c r="W32" s="474"/>
      <c r="X32" s="475">
        <f t="shared" si="65"/>
        <v>4</v>
      </c>
      <c r="Y32" s="474"/>
      <c r="Z32" s="474"/>
      <c r="AA32" s="476">
        <f t="shared" si="66"/>
        <v>4</v>
      </c>
      <c r="AB32" s="474"/>
      <c r="AC32" s="477"/>
      <c r="AD32" s="478">
        <f t="shared" si="67"/>
        <v>4</v>
      </c>
      <c r="AE32" s="474"/>
      <c r="AF32" s="474"/>
      <c r="AG32" s="475">
        <f t="shared" si="68"/>
        <v>4</v>
      </c>
      <c r="AH32" s="474"/>
      <c r="AI32" s="474"/>
      <c r="AJ32" s="479">
        <f t="shared" si="139"/>
        <v>4</v>
      </c>
      <c r="AK32" s="474"/>
      <c r="AL32" s="474"/>
      <c r="AM32" s="479">
        <f t="shared" si="69"/>
        <v>4</v>
      </c>
      <c r="AN32" s="474"/>
      <c r="AO32" s="474"/>
      <c r="AP32" s="480">
        <f t="shared" si="70"/>
        <v>4</v>
      </c>
      <c r="AQ32" s="474"/>
      <c r="AR32" s="474"/>
      <c r="AS32" s="480">
        <f t="shared" si="71"/>
        <v>4</v>
      </c>
      <c r="AT32" s="474"/>
      <c r="AU32" s="474"/>
      <c r="AV32" s="480">
        <f t="shared" si="129"/>
        <v>4</v>
      </c>
      <c r="AW32" s="477"/>
      <c r="AX32" s="474"/>
      <c r="AY32" s="479">
        <f t="shared" si="72"/>
        <v>4</v>
      </c>
      <c r="AZ32" s="474"/>
      <c r="BA32" s="474"/>
      <c r="BB32" s="483">
        <f t="shared" si="73"/>
        <v>4</v>
      </c>
      <c r="BC32" s="477"/>
      <c r="BD32" s="474"/>
      <c r="BE32" s="479">
        <f t="shared" si="74"/>
        <v>4</v>
      </c>
      <c r="BF32" s="474"/>
      <c r="BG32" s="474"/>
      <c r="BH32" s="479">
        <f t="shared" si="75"/>
        <v>4</v>
      </c>
      <c r="BI32" s="474"/>
      <c r="BJ32" s="474"/>
      <c r="BK32" s="479">
        <f t="shared" si="140"/>
        <v>4</v>
      </c>
      <c r="BL32" s="474"/>
      <c r="BM32" s="474"/>
      <c r="BN32" s="479">
        <f t="shared" si="76"/>
        <v>4</v>
      </c>
      <c r="BO32" s="474"/>
      <c r="BP32" s="474"/>
      <c r="BQ32" s="479">
        <f t="shared" si="141"/>
        <v>4</v>
      </c>
      <c r="BR32" s="474"/>
      <c r="BS32" s="474">
        <v>1</v>
      </c>
      <c r="BT32" s="484">
        <f t="shared" si="77"/>
        <v>3</v>
      </c>
      <c r="BU32" s="474"/>
      <c r="BV32" s="474"/>
      <c r="BW32" s="479">
        <f t="shared" si="78"/>
        <v>3</v>
      </c>
      <c r="BX32" s="474"/>
      <c r="BY32" s="474"/>
      <c r="BZ32" s="479">
        <f t="shared" si="142"/>
        <v>3</v>
      </c>
      <c r="CA32" s="474"/>
      <c r="CB32" s="474"/>
      <c r="CC32" s="479">
        <f t="shared" si="79"/>
        <v>3</v>
      </c>
      <c r="CD32" s="474"/>
      <c r="CE32" s="474"/>
      <c r="CF32" s="479">
        <f t="shared" si="143"/>
        <v>3</v>
      </c>
      <c r="CG32" s="474"/>
      <c r="CH32" s="474"/>
      <c r="CI32" s="480">
        <f t="shared" si="80"/>
        <v>3</v>
      </c>
      <c r="CJ32" s="474">
        <v>1</v>
      </c>
      <c r="CK32" s="474"/>
      <c r="CL32" s="479">
        <f t="shared" si="81"/>
        <v>4</v>
      </c>
      <c r="CM32" s="474"/>
      <c r="CN32" s="474"/>
      <c r="CO32" s="479">
        <f t="shared" si="144"/>
        <v>4</v>
      </c>
      <c r="CP32" s="474"/>
      <c r="CQ32" s="474"/>
      <c r="CR32" s="479">
        <f t="shared" si="82"/>
        <v>4</v>
      </c>
      <c r="CS32" s="474"/>
      <c r="CT32" s="474"/>
      <c r="CU32" s="479">
        <f t="shared" si="83"/>
        <v>4</v>
      </c>
      <c r="CV32" s="474"/>
      <c r="CW32" s="474"/>
      <c r="CX32" s="479">
        <f t="shared" si="145"/>
        <v>4</v>
      </c>
      <c r="CY32" s="474"/>
      <c r="CZ32" s="474"/>
      <c r="DA32" s="479">
        <f t="shared" si="146"/>
        <v>4</v>
      </c>
      <c r="DB32" s="474"/>
      <c r="DC32" s="474">
        <v>1</v>
      </c>
      <c r="DD32" s="479">
        <f t="shared" si="147"/>
        <v>3</v>
      </c>
      <c r="DE32" s="474"/>
      <c r="DF32" s="474"/>
      <c r="DG32" s="479">
        <f t="shared" si="148"/>
        <v>3</v>
      </c>
      <c r="DH32" s="474"/>
      <c r="DI32" s="474"/>
      <c r="DJ32" s="479">
        <f t="shared" si="149"/>
        <v>3</v>
      </c>
      <c r="DK32" s="474"/>
      <c r="DL32" s="474"/>
      <c r="DM32" s="479">
        <f t="shared" si="150"/>
        <v>3</v>
      </c>
      <c r="DN32" s="474"/>
      <c r="DO32" s="474"/>
      <c r="DP32" s="479">
        <f t="shared" si="84"/>
        <v>3</v>
      </c>
      <c r="DQ32" s="474"/>
      <c r="DR32" s="474"/>
      <c r="DS32" s="479">
        <f t="shared" si="151"/>
        <v>3</v>
      </c>
      <c r="DT32" s="474"/>
      <c r="DU32" s="474"/>
      <c r="DV32" s="479">
        <f t="shared" si="85"/>
        <v>3</v>
      </c>
      <c r="DW32" s="474"/>
      <c r="DX32" s="474"/>
      <c r="DY32" s="479">
        <f t="shared" si="86"/>
        <v>3</v>
      </c>
      <c r="DZ32" s="474"/>
      <c r="EA32" s="474"/>
      <c r="EB32" s="485">
        <f t="shared" si="152"/>
        <v>3</v>
      </c>
      <c r="EC32" s="474"/>
      <c r="ED32" s="474"/>
      <c r="EE32" s="479">
        <f t="shared" si="87"/>
        <v>3</v>
      </c>
      <c r="EF32" s="474"/>
      <c r="EG32" s="474"/>
      <c r="EH32" s="479">
        <f t="shared" si="153"/>
        <v>3</v>
      </c>
      <c r="EI32" s="474"/>
      <c r="EJ32" s="474"/>
      <c r="EK32" s="479">
        <f t="shared" si="88"/>
        <v>3</v>
      </c>
      <c r="EL32" s="474"/>
      <c r="EM32" s="474">
        <v>1</v>
      </c>
      <c r="EN32" s="479">
        <f t="shared" si="154"/>
        <v>2</v>
      </c>
      <c r="EO32" s="474"/>
      <c r="EP32" s="474"/>
      <c r="EQ32" s="479">
        <f t="shared" si="155"/>
        <v>2</v>
      </c>
      <c r="ER32" s="474"/>
      <c r="ES32" s="474"/>
      <c r="ET32" s="479">
        <f t="shared" si="89"/>
        <v>2</v>
      </c>
      <c r="EU32" s="474"/>
      <c r="EV32" s="474">
        <v>1</v>
      </c>
      <c r="EW32" s="479">
        <f t="shared" si="156"/>
        <v>1</v>
      </c>
      <c r="EX32" s="474"/>
      <c r="EY32" s="474"/>
      <c r="EZ32" s="479">
        <f t="shared" si="157"/>
        <v>1</v>
      </c>
      <c r="FA32" s="474"/>
      <c r="FB32" s="474"/>
      <c r="FC32" s="479">
        <f t="shared" si="158"/>
        <v>1</v>
      </c>
      <c r="FD32" s="474">
        <v>3</v>
      </c>
      <c r="FE32" s="474"/>
      <c r="FF32" s="479">
        <f t="shared" si="159"/>
        <v>4</v>
      </c>
      <c r="FG32" s="474"/>
      <c r="FH32" s="474"/>
      <c r="FI32" s="479">
        <f t="shared" si="160"/>
        <v>4</v>
      </c>
      <c r="FJ32" s="474"/>
      <c r="FK32" s="474"/>
      <c r="FL32" s="479">
        <f t="shared" si="93"/>
        <v>4</v>
      </c>
      <c r="FM32" s="474"/>
      <c r="FN32" s="474"/>
      <c r="FO32" s="479">
        <f t="shared" si="161"/>
        <v>4</v>
      </c>
      <c r="FP32" s="474"/>
      <c r="FQ32" s="474"/>
      <c r="FR32" s="479">
        <f t="shared" si="94"/>
        <v>4</v>
      </c>
      <c r="FS32" s="474"/>
      <c r="FT32" s="474"/>
      <c r="FU32" s="479">
        <f t="shared" si="95"/>
        <v>4</v>
      </c>
      <c r="FV32" s="474"/>
      <c r="FW32" s="474"/>
      <c r="FX32" s="479">
        <f t="shared" si="162"/>
        <v>4</v>
      </c>
      <c r="FY32" s="474"/>
      <c r="FZ32" s="474"/>
      <c r="GA32" s="479">
        <f t="shared" si="163"/>
        <v>4</v>
      </c>
      <c r="GB32" s="474"/>
      <c r="GC32" s="474">
        <v>1</v>
      </c>
      <c r="GD32" s="479">
        <f t="shared" si="164"/>
        <v>3</v>
      </c>
      <c r="GE32" s="474"/>
      <c r="GF32" s="474"/>
      <c r="GG32" s="479">
        <f t="shared" si="165"/>
        <v>3</v>
      </c>
      <c r="GH32" s="474"/>
      <c r="GI32" s="474"/>
      <c r="GJ32" s="479">
        <f t="shared" si="166"/>
        <v>3</v>
      </c>
      <c r="GK32" s="474"/>
      <c r="GL32" s="474"/>
      <c r="GM32" s="479">
        <f t="shared" si="167"/>
        <v>3</v>
      </c>
      <c r="GN32" s="474"/>
      <c r="GO32" s="474"/>
      <c r="GP32" s="479">
        <f t="shared" si="168"/>
        <v>3</v>
      </c>
      <c r="GQ32" s="474"/>
      <c r="GR32" s="474"/>
      <c r="GS32" s="479">
        <f t="shared" si="169"/>
        <v>3</v>
      </c>
      <c r="GT32" s="474"/>
      <c r="GU32" s="474"/>
      <c r="GV32" s="479">
        <f t="shared" si="170"/>
        <v>3</v>
      </c>
      <c r="GW32" s="474"/>
      <c r="GX32" s="474"/>
      <c r="GY32" s="479">
        <f t="shared" si="100"/>
        <v>3</v>
      </c>
      <c r="GZ32" s="474"/>
      <c r="HA32" s="474"/>
      <c r="HB32" s="479">
        <f t="shared" si="171"/>
        <v>3</v>
      </c>
      <c r="HC32" s="474"/>
      <c r="HD32" s="474"/>
      <c r="HE32" s="479">
        <f t="shared" si="101"/>
        <v>3</v>
      </c>
      <c r="HF32" s="474"/>
      <c r="HG32" s="474"/>
      <c r="HH32" s="479">
        <f t="shared" si="172"/>
        <v>3</v>
      </c>
      <c r="HI32" s="474"/>
      <c r="HJ32" s="474"/>
      <c r="HK32" s="479">
        <f t="shared" si="173"/>
        <v>3</v>
      </c>
      <c r="HL32" s="474"/>
      <c r="HM32" s="474"/>
      <c r="HN32" s="479">
        <f t="shared" si="174"/>
        <v>3</v>
      </c>
      <c r="HO32" s="474"/>
      <c r="HP32" s="474"/>
      <c r="HQ32" s="479">
        <f t="shared" si="175"/>
        <v>3</v>
      </c>
      <c r="HR32" s="474"/>
      <c r="HS32" s="474"/>
      <c r="HT32" s="479">
        <f t="shared" si="176"/>
        <v>3</v>
      </c>
      <c r="HU32" s="474"/>
      <c r="HV32" s="474"/>
      <c r="HW32" s="479">
        <f t="shared" si="177"/>
        <v>3</v>
      </c>
      <c r="HX32" s="474"/>
      <c r="HY32" s="474"/>
      <c r="HZ32" s="486">
        <f t="shared" si="178"/>
        <v>3</v>
      </c>
      <c r="IA32" s="474">
        <v>1</v>
      </c>
      <c r="IB32" s="474"/>
      <c r="IC32" s="486">
        <f t="shared" si="179"/>
        <v>4</v>
      </c>
      <c r="ID32" s="474"/>
      <c r="IE32" s="474"/>
      <c r="IF32" s="486">
        <f t="shared" si="102"/>
        <v>4</v>
      </c>
      <c r="IG32" s="474"/>
      <c r="IH32" s="474"/>
      <c r="II32" s="486">
        <f t="shared" si="180"/>
        <v>4</v>
      </c>
      <c r="IJ32" s="474"/>
      <c r="IK32" s="474"/>
      <c r="IL32" s="486">
        <f t="shared" si="181"/>
        <v>4</v>
      </c>
      <c r="IM32" s="474"/>
      <c r="IN32" s="474"/>
      <c r="IO32" s="486">
        <f t="shared" si="182"/>
        <v>4</v>
      </c>
      <c r="IP32" s="474"/>
      <c r="IQ32" s="474"/>
      <c r="IR32" s="486">
        <f t="shared" si="183"/>
        <v>4</v>
      </c>
      <c r="IS32" s="474"/>
      <c r="IT32" s="474"/>
      <c r="IU32" s="486">
        <f t="shared" si="184"/>
        <v>4</v>
      </c>
      <c r="IV32" s="474"/>
      <c r="IW32" s="474"/>
      <c r="IX32" s="486">
        <f t="shared" si="103"/>
        <v>4</v>
      </c>
      <c r="IY32" s="477"/>
      <c r="IZ32" s="477"/>
      <c r="JA32" s="486">
        <f t="shared" si="104"/>
        <v>4</v>
      </c>
      <c r="JB32" s="477"/>
      <c r="JC32" s="477"/>
      <c r="JD32" s="486">
        <f t="shared" si="185"/>
        <v>4</v>
      </c>
      <c r="JE32" s="477"/>
      <c r="JF32" s="477"/>
      <c r="JG32" s="486">
        <f t="shared" si="186"/>
        <v>4</v>
      </c>
      <c r="JH32" s="138"/>
      <c r="JI32" s="138"/>
      <c r="JJ32" s="487">
        <f t="shared" si="187"/>
        <v>4</v>
      </c>
      <c r="JK32" s="138"/>
      <c r="JL32" s="138"/>
      <c r="JM32" s="487">
        <f t="shared" si="188"/>
        <v>4</v>
      </c>
      <c r="JN32" s="238"/>
      <c r="JO32" s="238"/>
      <c r="JP32" s="488">
        <f t="shared" si="105"/>
        <v>4</v>
      </c>
      <c r="JQ32" s="238"/>
      <c r="JR32" s="238"/>
      <c r="JS32" s="488">
        <f t="shared" si="189"/>
        <v>4</v>
      </c>
      <c r="JT32" s="238"/>
      <c r="JU32" s="238"/>
      <c r="JV32" s="488">
        <f t="shared" si="190"/>
        <v>4</v>
      </c>
      <c r="JW32" s="238"/>
      <c r="JX32" s="238"/>
      <c r="JY32" s="488">
        <f t="shared" si="191"/>
        <v>4</v>
      </c>
      <c r="JZ32" s="238"/>
      <c r="KA32" s="238"/>
      <c r="KB32" s="488">
        <f t="shared" si="192"/>
        <v>4</v>
      </c>
      <c r="KC32" s="238"/>
      <c r="KD32" s="238"/>
      <c r="KE32" s="488">
        <f t="shared" si="193"/>
        <v>4</v>
      </c>
      <c r="KF32" s="238"/>
      <c r="KG32" s="238">
        <v>1</v>
      </c>
      <c r="KH32" s="488">
        <f t="shared" si="194"/>
        <v>3</v>
      </c>
      <c r="KI32" s="238"/>
      <c r="KJ32" s="238"/>
      <c r="KK32" s="488">
        <f t="shared" si="195"/>
        <v>3</v>
      </c>
      <c r="KL32" s="238"/>
      <c r="KM32" s="238">
        <v>1</v>
      </c>
      <c r="KN32" s="488">
        <f t="shared" si="196"/>
        <v>2</v>
      </c>
      <c r="KO32" s="489"/>
      <c r="KP32" s="489"/>
      <c r="KQ32" s="490">
        <f t="shared" si="197"/>
        <v>2</v>
      </c>
      <c r="KR32" s="489"/>
      <c r="KS32" s="489"/>
      <c r="KT32" s="490">
        <f t="shared" si="198"/>
        <v>2</v>
      </c>
      <c r="KU32" s="489"/>
      <c r="KV32" s="489"/>
      <c r="KW32" s="490">
        <f t="shared" si="199"/>
        <v>2</v>
      </c>
      <c r="KX32" s="489">
        <v>2</v>
      </c>
      <c r="KY32" s="489"/>
      <c r="KZ32" s="490">
        <f t="shared" si="200"/>
        <v>4</v>
      </c>
      <c r="LA32" s="241"/>
      <c r="LB32" s="241"/>
      <c r="LC32" s="491">
        <f t="shared" si="201"/>
        <v>4</v>
      </c>
      <c r="LD32" s="489"/>
      <c r="LE32" s="489"/>
      <c r="LF32" s="490">
        <f t="shared" si="202"/>
        <v>4</v>
      </c>
      <c r="LG32" s="489"/>
      <c r="LH32" s="489">
        <v>1</v>
      </c>
      <c r="LI32" s="490">
        <f t="shared" si="203"/>
        <v>3</v>
      </c>
      <c r="LJ32" s="489"/>
      <c r="LK32" s="489"/>
      <c r="LL32" s="490">
        <f t="shared" si="204"/>
        <v>3</v>
      </c>
      <c r="LM32" s="489"/>
      <c r="LN32" s="489"/>
      <c r="LO32" s="490">
        <f t="shared" si="205"/>
        <v>3</v>
      </c>
      <c r="LP32" s="489"/>
      <c r="LQ32" s="489"/>
      <c r="LR32" s="490">
        <f t="shared" si="206"/>
        <v>3</v>
      </c>
      <c r="LS32" s="489"/>
      <c r="LT32" s="489"/>
      <c r="LU32" s="490">
        <f t="shared" si="207"/>
        <v>3</v>
      </c>
      <c r="LV32" s="489"/>
      <c r="LW32" s="489"/>
      <c r="LX32" s="490">
        <f t="shared" si="208"/>
        <v>3</v>
      </c>
      <c r="LY32" s="489"/>
      <c r="LZ32" s="489"/>
      <c r="MA32" s="490">
        <f t="shared" si="209"/>
        <v>3</v>
      </c>
      <c r="MB32" s="489"/>
      <c r="MC32" s="489"/>
      <c r="MD32" s="490">
        <f t="shared" si="210"/>
        <v>3</v>
      </c>
      <c r="ME32" s="489"/>
      <c r="MF32" s="489"/>
      <c r="MG32" s="490">
        <f t="shared" si="211"/>
        <v>3</v>
      </c>
      <c r="MH32" s="489"/>
      <c r="MI32" s="489"/>
      <c r="MJ32" s="490">
        <f t="shared" si="212"/>
        <v>3</v>
      </c>
      <c r="MK32" s="489"/>
      <c r="ML32" s="489"/>
      <c r="MM32" s="490">
        <f t="shared" si="213"/>
        <v>3</v>
      </c>
      <c r="MN32" s="489"/>
      <c r="MO32" s="489"/>
      <c r="MP32" s="490">
        <f t="shared" si="214"/>
        <v>3</v>
      </c>
      <c r="MQ32" s="489"/>
      <c r="MR32" s="489"/>
      <c r="MS32" s="490">
        <f t="shared" si="215"/>
        <v>3</v>
      </c>
      <c r="MT32" s="489"/>
      <c r="MU32" s="489"/>
      <c r="MV32" s="490">
        <f t="shared" si="216"/>
        <v>3</v>
      </c>
      <c r="MW32" s="489"/>
      <c r="MX32" s="489"/>
      <c r="MY32" s="490">
        <f t="shared" si="217"/>
        <v>3</v>
      </c>
      <c r="MZ32" s="489"/>
      <c r="NA32" s="489"/>
      <c r="NB32" s="490">
        <f t="shared" si="218"/>
        <v>3</v>
      </c>
      <c r="NC32" s="489">
        <v>1</v>
      </c>
      <c r="ND32" s="489"/>
      <c r="NE32" s="490">
        <f t="shared" si="219"/>
        <v>4</v>
      </c>
      <c r="NF32" s="489"/>
      <c r="NG32" s="489"/>
      <c r="NH32" s="490">
        <f t="shared" si="220"/>
        <v>4</v>
      </c>
      <c r="NI32" s="489"/>
      <c r="NJ32" s="489"/>
      <c r="NK32" s="490">
        <f t="shared" si="221"/>
        <v>4</v>
      </c>
      <c r="NL32" s="489"/>
      <c r="NM32" s="489"/>
      <c r="NN32" s="489"/>
      <c r="NO32" s="490">
        <f t="shared" si="222"/>
        <v>4</v>
      </c>
      <c r="NP32" s="489"/>
      <c r="NQ32" s="489"/>
      <c r="NR32" s="490">
        <f t="shared" si="223"/>
        <v>4</v>
      </c>
      <c r="NS32" s="489"/>
      <c r="NT32" s="489"/>
      <c r="NU32" s="490">
        <f t="shared" si="224"/>
        <v>4</v>
      </c>
      <c r="NV32" s="489"/>
      <c r="NW32" s="489"/>
      <c r="NX32" s="490">
        <f t="shared" si="225"/>
        <v>4</v>
      </c>
      <c r="NY32" s="492">
        <f t="shared" si="121"/>
        <v>3</v>
      </c>
      <c r="NZ32" s="493">
        <f t="shared" si="122"/>
        <v>0.13043478260869565</v>
      </c>
      <c r="OA32" s="468"/>
      <c r="OB32" s="492">
        <f t="shared" si="123"/>
        <v>1</v>
      </c>
      <c r="OC32" s="493">
        <f t="shared" si="124"/>
        <v>3.8461538461538464E-2</v>
      </c>
      <c r="OD32" s="81"/>
      <c r="OE32" s="492">
        <f t="shared" si="125"/>
        <v>2</v>
      </c>
      <c r="OF32" s="493">
        <f t="shared" si="126"/>
        <v>9.5238095238095233E-2</v>
      </c>
      <c r="OG32" s="81"/>
      <c r="OH32" s="492">
        <f t="shared" si="127"/>
        <v>6</v>
      </c>
      <c r="OI32" s="493">
        <f t="shared" si="128"/>
        <v>8.5714285714285715E-2</v>
      </c>
    </row>
    <row r="33" spans="1:399" ht="33" hidden="1" x14ac:dyDescent="0.45">
      <c r="A33" s="470">
        <v>14</v>
      </c>
      <c r="B33" s="471" t="s">
        <v>123</v>
      </c>
      <c r="C33" s="498" t="s">
        <v>115</v>
      </c>
      <c r="D33" s="473">
        <v>7</v>
      </c>
      <c r="E33" s="474"/>
      <c r="F33" s="472">
        <v>1</v>
      </c>
      <c r="G33" s="498"/>
      <c r="H33" s="473">
        <f t="shared" si="135"/>
        <v>8</v>
      </c>
      <c r="I33" s="472"/>
      <c r="J33" s="498"/>
      <c r="K33" s="473">
        <f t="shared" si="136"/>
        <v>8</v>
      </c>
      <c r="L33" s="472"/>
      <c r="M33" s="498"/>
      <c r="N33" s="473">
        <f t="shared" si="137"/>
        <v>8</v>
      </c>
      <c r="O33" s="474"/>
      <c r="P33" s="472"/>
      <c r="Q33" s="498"/>
      <c r="R33" s="473">
        <f t="shared" si="138"/>
        <v>8</v>
      </c>
      <c r="S33" s="474"/>
      <c r="T33" s="474"/>
      <c r="U33" s="475">
        <f t="shared" si="226"/>
        <v>8</v>
      </c>
      <c r="V33" s="474"/>
      <c r="W33" s="474"/>
      <c r="X33" s="475">
        <f t="shared" si="65"/>
        <v>8</v>
      </c>
      <c r="Y33" s="474"/>
      <c r="Z33" s="474"/>
      <c r="AA33" s="476">
        <f t="shared" si="66"/>
        <v>8</v>
      </c>
      <c r="AB33" s="474"/>
      <c r="AC33" s="477"/>
      <c r="AD33" s="478">
        <f t="shared" si="67"/>
        <v>8</v>
      </c>
      <c r="AE33" s="474"/>
      <c r="AF33" s="474"/>
      <c r="AG33" s="475">
        <f t="shared" si="68"/>
        <v>8</v>
      </c>
      <c r="AH33" s="474"/>
      <c r="AI33" s="474">
        <v>1</v>
      </c>
      <c r="AJ33" s="479">
        <f t="shared" si="139"/>
        <v>7</v>
      </c>
      <c r="AK33" s="474"/>
      <c r="AL33" s="474"/>
      <c r="AM33" s="479">
        <f t="shared" si="69"/>
        <v>7</v>
      </c>
      <c r="AN33" s="474"/>
      <c r="AO33" s="474"/>
      <c r="AP33" s="480">
        <f t="shared" si="70"/>
        <v>7</v>
      </c>
      <c r="AQ33" s="474"/>
      <c r="AR33" s="474"/>
      <c r="AS33" s="480">
        <f t="shared" si="71"/>
        <v>7</v>
      </c>
      <c r="AT33" s="474"/>
      <c r="AU33" s="474"/>
      <c r="AV33" s="480">
        <f t="shared" si="129"/>
        <v>7</v>
      </c>
      <c r="AW33" s="477"/>
      <c r="AX33" s="474"/>
      <c r="AY33" s="479">
        <f t="shared" si="72"/>
        <v>7</v>
      </c>
      <c r="AZ33" s="474"/>
      <c r="BA33" s="474"/>
      <c r="BB33" s="483">
        <f t="shared" si="73"/>
        <v>7</v>
      </c>
      <c r="BC33" s="477"/>
      <c r="BD33" s="474"/>
      <c r="BE33" s="479">
        <f t="shared" si="74"/>
        <v>7</v>
      </c>
      <c r="BF33" s="474"/>
      <c r="BG33" s="474"/>
      <c r="BH33" s="479">
        <f t="shared" si="75"/>
        <v>7</v>
      </c>
      <c r="BI33" s="474"/>
      <c r="BJ33" s="474"/>
      <c r="BK33" s="479">
        <f t="shared" si="140"/>
        <v>7</v>
      </c>
      <c r="BL33" s="474"/>
      <c r="BM33" s="474"/>
      <c r="BN33" s="479">
        <f t="shared" si="76"/>
        <v>7</v>
      </c>
      <c r="BO33" s="474"/>
      <c r="BP33" s="474"/>
      <c r="BQ33" s="479">
        <f t="shared" si="141"/>
        <v>7</v>
      </c>
      <c r="BR33" s="474"/>
      <c r="BS33" s="474"/>
      <c r="BT33" s="484">
        <f t="shared" si="77"/>
        <v>7</v>
      </c>
      <c r="BU33" s="474"/>
      <c r="BV33" s="474"/>
      <c r="BW33" s="479">
        <f t="shared" si="78"/>
        <v>7</v>
      </c>
      <c r="BX33" s="474"/>
      <c r="BY33" s="474"/>
      <c r="BZ33" s="479">
        <f t="shared" si="142"/>
        <v>7</v>
      </c>
      <c r="CA33" s="474"/>
      <c r="CB33" s="474"/>
      <c r="CC33" s="479">
        <f t="shared" si="79"/>
        <v>7</v>
      </c>
      <c r="CD33" s="474"/>
      <c r="CE33" s="474"/>
      <c r="CF33" s="479">
        <f t="shared" si="143"/>
        <v>7</v>
      </c>
      <c r="CG33" s="474"/>
      <c r="CH33" s="474">
        <v>1</v>
      </c>
      <c r="CI33" s="480">
        <f t="shared" si="80"/>
        <v>6</v>
      </c>
      <c r="CJ33" s="474">
        <v>2</v>
      </c>
      <c r="CK33" s="474"/>
      <c r="CL33" s="479">
        <f t="shared" si="81"/>
        <v>8</v>
      </c>
      <c r="CM33" s="474"/>
      <c r="CN33" s="474"/>
      <c r="CO33" s="479">
        <f t="shared" si="144"/>
        <v>8</v>
      </c>
      <c r="CP33" s="474"/>
      <c r="CQ33" s="474"/>
      <c r="CR33" s="479">
        <f t="shared" si="82"/>
        <v>8</v>
      </c>
      <c r="CS33" s="474"/>
      <c r="CT33" s="474">
        <v>1</v>
      </c>
      <c r="CU33" s="479">
        <f t="shared" si="83"/>
        <v>7</v>
      </c>
      <c r="CV33" s="474"/>
      <c r="CW33" s="474"/>
      <c r="CX33" s="479">
        <f t="shared" si="145"/>
        <v>7</v>
      </c>
      <c r="CY33" s="474"/>
      <c r="CZ33" s="474"/>
      <c r="DA33" s="479">
        <f t="shared" si="146"/>
        <v>7</v>
      </c>
      <c r="DB33" s="474"/>
      <c r="DC33" s="474"/>
      <c r="DD33" s="479">
        <f t="shared" si="147"/>
        <v>7</v>
      </c>
      <c r="DE33" s="474"/>
      <c r="DF33" s="474"/>
      <c r="DG33" s="479">
        <f t="shared" si="148"/>
        <v>7</v>
      </c>
      <c r="DH33" s="474"/>
      <c r="DI33" s="474">
        <v>1</v>
      </c>
      <c r="DJ33" s="479">
        <f t="shared" si="149"/>
        <v>6</v>
      </c>
      <c r="DK33" s="474"/>
      <c r="DL33" s="474"/>
      <c r="DM33" s="479">
        <f t="shared" si="150"/>
        <v>6</v>
      </c>
      <c r="DN33" s="474"/>
      <c r="DO33" s="474"/>
      <c r="DP33" s="479">
        <f t="shared" si="84"/>
        <v>6</v>
      </c>
      <c r="DQ33" s="474"/>
      <c r="DR33" s="474"/>
      <c r="DS33" s="479">
        <f t="shared" si="151"/>
        <v>6</v>
      </c>
      <c r="DT33" s="474"/>
      <c r="DU33" s="474"/>
      <c r="DV33" s="479">
        <f t="shared" si="85"/>
        <v>6</v>
      </c>
      <c r="DW33" s="474"/>
      <c r="DX33" s="474"/>
      <c r="DY33" s="479">
        <f t="shared" si="86"/>
        <v>6</v>
      </c>
      <c r="DZ33" s="474"/>
      <c r="EA33" s="474"/>
      <c r="EB33" s="485">
        <f t="shared" si="152"/>
        <v>6</v>
      </c>
      <c r="EC33" s="474"/>
      <c r="ED33" s="474"/>
      <c r="EE33" s="479">
        <f t="shared" si="87"/>
        <v>6</v>
      </c>
      <c r="EF33" s="474"/>
      <c r="EG33" s="474"/>
      <c r="EH33" s="479">
        <f t="shared" si="153"/>
        <v>6</v>
      </c>
      <c r="EI33" s="474"/>
      <c r="EJ33" s="474"/>
      <c r="EK33" s="479">
        <f t="shared" si="88"/>
        <v>6</v>
      </c>
      <c r="EL33" s="474"/>
      <c r="EM33" s="474">
        <v>1</v>
      </c>
      <c r="EN33" s="479">
        <f t="shared" si="154"/>
        <v>5</v>
      </c>
      <c r="EO33" s="474"/>
      <c r="EP33" s="474"/>
      <c r="EQ33" s="479">
        <f t="shared" si="155"/>
        <v>5</v>
      </c>
      <c r="ER33" s="474"/>
      <c r="ES33" s="474"/>
      <c r="ET33" s="479">
        <f t="shared" si="89"/>
        <v>5</v>
      </c>
      <c r="EU33" s="474"/>
      <c r="EV33" s="474"/>
      <c r="EW33" s="479">
        <f t="shared" si="156"/>
        <v>5</v>
      </c>
      <c r="EX33" s="474"/>
      <c r="EY33" s="474">
        <v>1</v>
      </c>
      <c r="EZ33" s="479">
        <f t="shared" si="157"/>
        <v>4</v>
      </c>
      <c r="FA33" s="474"/>
      <c r="FB33" s="474"/>
      <c r="FC33" s="479">
        <f t="shared" si="158"/>
        <v>4</v>
      </c>
      <c r="FD33" s="474">
        <v>4</v>
      </c>
      <c r="FE33" s="474"/>
      <c r="FF33" s="479">
        <f t="shared" si="159"/>
        <v>8</v>
      </c>
      <c r="FG33" s="474"/>
      <c r="FH33" s="474"/>
      <c r="FI33" s="479">
        <f t="shared" si="160"/>
        <v>8</v>
      </c>
      <c r="FJ33" s="474"/>
      <c r="FK33" s="474"/>
      <c r="FL33" s="479">
        <f t="shared" si="93"/>
        <v>8</v>
      </c>
      <c r="FM33" s="474"/>
      <c r="FN33" s="474"/>
      <c r="FO33" s="479">
        <f t="shared" si="161"/>
        <v>8</v>
      </c>
      <c r="FP33" s="474"/>
      <c r="FQ33" s="474"/>
      <c r="FR33" s="479">
        <f t="shared" si="94"/>
        <v>8</v>
      </c>
      <c r="FS33" s="474"/>
      <c r="FT33" s="474"/>
      <c r="FU33" s="479">
        <f t="shared" si="95"/>
        <v>8</v>
      </c>
      <c r="FV33" s="474"/>
      <c r="FW33" s="474"/>
      <c r="FX33" s="479">
        <f t="shared" si="162"/>
        <v>8</v>
      </c>
      <c r="FY33" s="474"/>
      <c r="FZ33" s="474"/>
      <c r="GA33" s="479">
        <f t="shared" si="163"/>
        <v>8</v>
      </c>
      <c r="GB33" s="474"/>
      <c r="GC33" s="474">
        <v>1</v>
      </c>
      <c r="GD33" s="479">
        <f t="shared" si="164"/>
        <v>7</v>
      </c>
      <c r="GE33" s="474"/>
      <c r="GF33" s="474"/>
      <c r="GG33" s="479">
        <f t="shared" si="165"/>
        <v>7</v>
      </c>
      <c r="GH33" s="474"/>
      <c r="GI33" s="474"/>
      <c r="GJ33" s="479">
        <f t="shared" si="166"/>
        <v>7</v>
      </c>
      <c r="GK33" s="474"/>
      <c r="GL33" s="474"/>
      <c r="GM33" s="479">
        <f t="shared" si="167"/>
        <v>7</v>
      </c>
      <c r="GN33" s="474"/>
      <c r="GO33" s="474"/>
      <c r="GP33" s="479">
        <f t="shared" si="168"/>
        <v>7</v>
      </c>
      <c r="GQ33" s="474"/>
      <c r="GR33" s="474"/>
      <c r="GS33" s="479">
        <f t="shared" si="169"/>
        <v>7</v>
      </c>
      <c r="GT33" s="474"/>
      <c r="GU33" s="474"/>
      <c r="GV33" s="479">
        <f t="shared" si="170"/>
        <v>7</v>
      </c>
      <c r="GW33" s="474"/>
      <c r="GX33" s="474"/>
      <c r="GY33" s="479">
        <f t="shared" si="100"/>
        <v>7</v>
      </c>
      <c r="GZ33" s="474"/>
      <c r="HA33" s="474"/>
      <c r="HB33" s="479">
        <f t="shared" si="171"/>
        <v>7</v>
      </c>
      <c r="HC33" s="474"/>
      <c r="HD33" s="474"/>
      <c r="HE33" s="479">
        <f t="shared" si="101"/>
        <v>7</v>
      </c>
      <c r="HF33" s="474"/>
      <c r="HG33" s="474">
        <v>1</v>
      </c>
      <c r="HH33" s="479">
        <f t="shared" si="172"/>
        <v>6</v>
      </c>
      <c r="HI33" s="474"/>
      <c r="HJ33" s="474"/>
      <c r="HK33" s="479">
        <f t="shared" si="173"/>
        <v>6</v>
      </c>
      <c r="HL33" s="474"/>
      <c r="HM33" s="474"/>
      <c r="HN33" s="479">
        <f t="shared" si="174"/>
        <v>6</v>
      </c>
      <c r="HO33" s="474"/>
      <c r="HP33" s="474"/>
      <c r="HQ33" s="479">
        <f t="shared" si="175"/>
        <v>6</v>
      </c>
      <c r="HR33" s="474"/>
      <c r="HS33" s="474"/>
      <c r="HT33" s="479">
        <f t="shared" si="176"/>
        <v>6</v>
      </c>
      <c r="HU33" s="474"/>
      <c r="HV33" s="474"/>
      <c r="HW33" s="479">
        <f t="shared" si="177"/>
        <v>6</v>
      </c>
      <c r="HX33" s="474"/>
      <c r="HY33" s="474"/>
      <c r="HZ33" s="486">
        <f t="shared" si="178"/>
        <v>6</v>
      </c>
      <c r="IA33" s="474">
        <v>2</v>
      </c>
      <c r="IB33" s="474"/>
      <c r="IC33" s="486">
        <f t="shared" si="179"/>
        <v>8</v>
      </c>
      <c r="ID33" s="474"/>
      <c r="IE33" s="474"/>
      <c r="IF33" s="486">
        <f t="shared" si="102"/>
        <v>8</v>
      </c>
      <c r="IG33" s="474"/>
      <c r="IH33" s="474">
        <v>1</v>
      </c>
      <c r="II33" s="486">
        <f t="shared" si="180"/>
        <v>7</v>
      </c>
      <c r="IJ33" s="474"/>
      <c r="IK33" s="474"/>
      <c r="IL33" s="486">
        <f t="shared" si="181"/>
        <v>7</v>
      </c>
      <c r="IM33" s="474"/>
      <c r="IN33" s="474"/>
      <c r="IO33" s="486">
        <f t="shared" si="182"/>
        <v>7</v>
      </c>
      <c r="IP33" s="474"/>
      <c r="IQ33" s="474"/>
      <c r="IR33" s="486">
        <f t="shared" si="183"/>
        <v>7</v>
      </c>
      <c r="IS33" s="474"/>
      <c r="IT33" s="474"/>
      <c r="IU33" s="486">
        <f t="shared" si="184"/>
        <v>7</v>
      </c>
      <c r="IV33" s="474"/>
      <c r="IW33" s="474"/>
      <c r="IX33" s="486">
        <f t="shared" si="103"/>
        <v>7</v>
      </c>
      <c r="IY33" s="477"/>
      <c r="IZ33" s="477"/>
      <c r="JA33" s="486">
        <f t="shared" si="104"/>
        <v>7</v>
      </c>
      <c r="JB33" s="477"/>
      <c r="JC33" s="477"/>
      <c r="JD33" s="486">
        <f t="shared" si="185"/>
        <v>7</v>
      </c>
      <c r="JE33" s="477"/>
      <c r="JF33" s="477"/>
      <c r="JG33" s="486">
        <f t="shared" si="186"/>
        <v>7</v>
      </c>
      <c r="JH33" s="138"/>
      <c r="JI33" s="138"/>
      <c r="JJ33" s="487">
        <f t="shared" si="187"/>
        <v>7</v>
      </c>
      <c r="JK33" s="138"/>
      <c r="JL33" s="138">
        <v>1</v>
      </c>
      <c r="JM33" s="487">
        <f t="shared" si="188"/>
        <v>6</v>
      </c>
      <c r="JN33" s="238"/>
      <c r="JO33" s="238"/>
      <c r="JP33" s="488">
        <f t="shared" si="105"/>
        <v>6</v>
      </c>
      <c r="JQ33" s="238"/>
      <c r="JR33" s="238"/>
      <c r="JS33" s="488">
        <f t="shared" si="189"/>
        <v>6</v>
      </c>
      <c r="JT33" s="238"/>
      <c r="JU33" s="238"/>
      <c r="JV33" s="488">
        <f t="shared" si="190"/>
        <v>6</v>
      </c>
      <c r="JW33" s="238"/>
      <c r="JX33" s="238"/>
      <c r="JY33" s="488">
        <f t="shared" si="191"/>
        <v>6</v>
      </c>
      <c r="JZ33" s="238"/>
      <c r="KA33" s="238"/>
      <c r="KB33" s="488">
        <f t="shared" si="192"/>
        <v>6</v>
      </c>
      <c r="KC33" s="238"/>
      <c r="KD33" s="238"/>
      <c r="KE33" s="488">
        <f t="shared" si="193"/>
        <v>6</v>
      </c>
      <c r="KF33" s="238"/>
      <c r="KG33" s="238"/>
      <c r="KH33" s="488">
        <f t="shared" si="194"/>
        <v>6</v>
      </c>
      <c r="KI33" s="238"/>
      <c r="KJ33" s="238"/>
      <c r="KK33" s="488">
        <f t="shared" si="195"/>
        <v>6</v>
      </c>
      <c r="KL33" s="238"/>
      <c r="KM33" s="238"/>
      <c r="KN33" s="488">
        <f t="shared" si="196"/>
        <v>6</v>
      </c>
      <c r="KO33" s="489"/>
      <c r="KP33" s="489"/>
      <c r="KQ33" s="490">
        <f t="shared" si="197"/>
        <v>6</v>
      </c>
      <c r="KR33" s="489"/>
      <c r="KS33" s="489"/>
      <c r="KT33" s="490">
        <f t="shared" si="198"/>
        <v>6</v>
      </c>
      <c r="KU33" s="489"/>
      <c r="KV33" s="489"/>
      <c r="KW33" s="490">
        <f t="shared" si="199"/>
        <v>6</v>
      </c>
      <c r="KX33" s="489">
        <v>2</v>
      </c>
      <c r="KY33" s="489"/>
      <c r="KZ33" s="490">
        <f t="shared" si="200"/>
        <v>8</v>
      </c>
      <c r="LA33" s="241"/>
      <c r="LB33" s="241"/>
      <c r="LC33" s="491">
        <f t="shared" si="201"/>
        <v>8</v>
      </c>
      <c r="LD33" s="489"/>
      <c r="LE33" s="489">
        <v>1</v>
      </c>
      <c r="LF33" s="490">
        <f t="shared" si="202"/>
        <v>7</v>
      </c>
      <c r="LG33" s="489"/>
      <c r="LH33" s="489"/>
      <c r="LI33" s="490">
        <f t="shared" si="203"/>
        <v>7</v>
      </c>
      <c r="LJ33" s="489"/>
      <c r="LK33" s="489"/>
      <c r="LL33" s="490">
        <f t="shared" si="204"/>
        <v>7</v>
      </c>
      <c r="LM33" s="489"/>
      <c r="LN33" s="489"/>
      <c r="LO33" s="490">
        <f t="shared" si="205"/>
        <v>7</v>
      </c>
      <c r="LP33" s="489"/>
      <c r="LQ33" s="489"/>
      <c r="LR33" s="490">
        <f t="shared" si="206"/>
        <v>7</v>
      </c>
      <c r="LS33" s="489"/>
      <c r="LT33" s="489"/>
      <c r="LU33" s="490">
        <f t="shared" si="207"/>
        <v>7</v>
      </c>
      <c r="LV33" s="489"/>
      <c r="LW33" s="489">
        <v>1</v>
      </c>
      <c r="LX33" s="490">
        <f t="shared" si="208"/>
        <v>6</v>
      </c>
      <c r="LY33" s="489"/>
      <c r="LZ33" s="489"/>
      <c r="MA33" s="490">
        <f t="shared" si="209"/>
        <v>6</v>
      </c>
      <c r="MB33" s="489"/>
      <c r="MC33" s="489"/>
      <c r="MD33" s="490">
        <f t="shared" si="210"/>
        <v>6</v>
      </c>
      <c r="ME33" s="489"/>
      <c r="MF33" s="489"/>
      <c r="MG33" s="490">
        <f t="shared" si="211"/>
        <v>6</v>
      </c>
      <c r="MH33" s="489"/>
      <c r="MI33" s="489"/>
      <c r="MJ33" s="490">
        <f t="shared" si="212"/>
        <v>6</v>
      </c>
      <c r="MK33" s="489"/>
      <c r="ML33" s="489"/>
      <c r="MM33" s="490">
        <f t="shared" si="213"/>
        <v>6</v>
      </c>
      <c r="MN33" s="489"/>
      <c r="MO33" s="489"/>
      <c r="MP33" s="490">
        <f t="shared" si="214"/>
        <v>6</v>
      </c>
      <c r="MQ33" s="489"/>
      <c r="MR33" s="489"/>
      <c r="MS33" s="490">
        <f t="shared" si="215"/>
        <v>6</v>
      </c>
      <c r="MT33" s="489"/>
      <c r="MU33" s="489"/>
      <c r="MV33" s="490">
        <f t="shared" si="216"/>
        <v>6</v>
      </c>
      <c r="MW33" s="489"/>
      <c r="MX33" s="489">
        <v>1</v>
      </c>
      <c r="MY33" s="490">
        <f t="shared" si="217"/>
        <v>5</v>
      </c>
      <c r="MZ33" s="489"/>
      <c r="NA33" s="489"/>
      <c r="NB33" s="490">
        <f t="shared" si="218"/>
        <v>5</v>
      </c>
      <c r="NC33" s="489">
        <v>3</v>
      </c>
      <c r="ND33" s="489"/>
      <c r="NE33" s="490">
        <f t="shared" si="219"/>
        <v>8</v>
      </c>
      <c r="NF33" s="489"/>
      <c r="NG33" s="489"/>
      <c r="NH33" s="490">
        <f t="shared" si="220"/>
        <v>8</v>
      </c>
      <c r="NI33" s="489"/>
      <c r="NJ33" s="489"/>
      <c r="NK33" s="490">
        <f t="shared" si="221"/>
        <v>8</v>
      </c>
      <c r="NL33" s="489"/>
      <c r="NM33" s="489"/>
      <c r="NN33" s="489"/>
      <c r="NO33" s="490">
        <f t="shared" si="222"/>
        <v>8</v>
      </c>
      <c r="NP33" s="489"/>
      <c r="NQ33" s="489"/>
      <c r="NR33" s="490">
        <f t="shared" si="223"/>
        <v>8</v>
      </c>
      <c r="NS33" s="489"/>
      <c r="NT33" s="489"/>
      <c r="NU33" s="490">
        <f t="shared" si="224"/>
        <v>8</v>
      </c>
      <c r="NV33" s="489"/>
      <c r="NW33" s="489"/>
      <c r="NX33" s="490">
        <f t="shared" si="225"/>
        <v>8</v>
      </c>
      <c r="NY33" s="492">
        <f t="shared" si="121"/>
        <v>3</v>
      </c>
      <c r="NZ33" s="493">
        <f t="shared" si="122"/>
        <v>0.13043478260869565</v>
      </c>
      <c r="OA33" s="468"/>
      <c r="OB33" s="492">
        <f t="shared" si="123"/>
        <v>3</v>
      </c>
      <c r="OC33" s="493">
        <f t="shared" si="124"/>
        <v>0.11538461538461539</v>
      </c>
      <c r="OD33" s="81"/>
      <c r="OE33" s="492">
        <f t="shared" si="125"/>
        <v>1</v>
      </c>
      <c r="OF33" s="493">
        <f t="shared" si="126"/>
        <v>4.7619047619047616E-2</v>
      </c>
      <c r="OG33" s="81"/>
      <c r="OH33" s="492">
        <f t="shared" si="127"/>
        <v>7</v>
      </c>
      <c r="OI33" s="493">
        <f t="shared" si="128"/>
        <v>0.1</v>
      </c>
    </row>
    <row r="34" spans="1:399" s="539" customFormat="1" ht="33" hidden="1" x14ac:dyDescent="0.45">
      <c r="A34" s="470">
        <v>15</v>
      </c>
      <c r="B34" s="582" t="s">
        <v>584</v>
      </c>
      <c r="C34" s="527" t="s">
        <v>115</v>
      </c>
      <c r="D34" s="495">
        <v>1381</v>
      </c>
      <c r="E34" s="529"/>
      <c r="F34" s="495"/>
      <c r="G34" s="527"/>
      <c r="H34" s="495">
        <f t="shared" si="135"/>
        <v>1381</v>
      </c>
      <c r="I34" s="495"/>
      <c r="J34" s="527"/>
      <c r="K34" s="495">
        <f t="shared" si="136"/>
        <v>1381</v>
      </c>
      <c r="L34" s="495"/>
      <c r="M34" s="527"/>
      <c r="N34" s="495">
        <f t="shared" si="137"/>
        <v>1381</v>
      </c>
      <c r="O34" s="529"/>
      <c r="P34" s="495"/>
      <c r="Q34" s="527"/>
      <c r="R34" s="495">
        <f t="shared" si="138"/>
        <v>1381</v>
      </c>
      <c r="S34" s="529"/>
      <c r="T34" s="529"/>
      <c r="U34" s="529">
        <f t="shared" si="226"/>
        <v>1381</v>
      </c>
      <c r="V34" s="529"/>
      <c r="W34" s="529"/>
      <c r="X34" s="529">
        <f t="shared" si="65"/>
        <v>1381</v>
      </c>
      <c r="Y34" s="529"/>
      <c r="Z34" s="529"/>
      <c r="AA34" s="530">
        <f t="shared" si="66"/>
        <v>1381</v>
      </c>
      <c r="AB34" s="529"/>
      <c r="AC34" s="531"/>
      <c r="AD34" s="531">
        <f t="shared" si="67"/>
        <v>1381</v>
      </c>
      <c r="AE34" s="529"/>
      <c r="AF34" s="529"/>
      <c r="AG34" s="529">
        <f t="shared" si="68"/>
        <v>1381</v>
      </c>
      <c r="AH34" s="529"/>
      <c r="AI34" s="529"/>
      <c r="AJ34" s="529">
        <f t="shared" si="139"/>
        <v>1381</v>
      </c>
      <c r="AK34" s="529"/>
      <c r="AL34" s="529"/>
      <c r="AM34" s="529">
        <f t="shared" si="69"/>
        <v>1381</v>
      </c>
      <c r="AN34" s="529"/>
      <c r="AO34" s="529"/>
      <c r="AP34" s="532">
        <f t="shared" si="70"/>
        <v>1381</v>
      </c>
      <c r="AQ34" s="529"/>
      <c r="AR34" s="529"/>
      <c r="AS34" s="532">
        <f t="shared" si="71"/>
        <v>1381</v>
      </c>
      <c r="AT34" s="529"/>
      <c r="AU34" s="529"/>
      <c r="AV34" s="532">
        <f t="shared" si="129"/>
        <v>1381</v>
      </c>
      <c r="AW34" s="531"/>
      <c r="AX34" s="529"/>
      <c r="AY34" s="529">
        <f t="shared" si="72"/>
        <v>1381</v>
      </c>
      <c r="AZ34" s="529"/>
      <c r="BA34" s="529"/>
      <c r="BB34" s="533">
        <f t="shared" si="73"/>
        <v>1381</v>
      </c>
      <c r="BC34" s="531"/>
      <c r="BD34" s="529"/>
      <c r="BE34" s="529">
        <f t="shared" si="74"/>
        <v>1381</v>
      </c>
      <c r="BF34" s="529"/>
      <c r="BG34" s="529"/>
      <c r="BH34" s="529">
        <f t="shared" si="75"/>
        <v>1381</v>
      </c>
      <c r="BI34" s="529"/>
      <c r="BJ34" s="529"/>
      <c r="BK34" s="529">
        <f t="shared" si="140"/>
        <v>1381</v>
      </c>
      <c r="BL34" s="529"/>
      <c r="BM34" s="529"/>
      <c r="BN34" s="529">
        <f t="shared" si="76"/>
        <v>1381</v>
      </c>
      <c r="BO34" s="529"/>
      <c r="BP34" s="529"/>
      <c r="BQ34" s="529">
        <f t="shared" si="141"/>
        <v>1381</v>
      </c>
      <c r="BR34" s="529"/>
      <c r="BS34" s="529"/>
      <c r="BT34" s="583">
        <f t="shared" si="77"/>
        <v>1381</v>
      </c>
      <c r="BU34" s="529"/>
      <c r="BV34" s="529"/>
      <c r="BW34" s="529">
        <f t="shared" si="78"/>
        <v>1381</v>
      </c>
      <c r="BX34" s="529"/>
      <c r="BY34" s="529"/>
      <c r="BZ34" s="529">
        <f t="shared" si="142"/>
        <v>1381</v>
      </c>
      <c r="CA34" s="529"/>
      <c r="CB34" s="529"/>
      <c r="CC34" s="529">
        <f t="shared" si="79"/>
        <v>1381</v>
      </c>
      <c r="CD34" s="529"/>
      <c r="CE34" s="529"/>
      <c r="CF34" s="529">
        <f t="shared" si="143"/>
        <v>1381</v>
      </c>
      <c r="CG34" s="529"/>
      <c r="CH34" s="529"/>
      <c r="CI34" s="532">
        <f t="shared" si="80"/>
        <v>1381</v>
      </c>
      <c r="CJ34" s="529"/>
      <c r="CK34" s="529"/>
      <c r="CL34" s="529">
        <f t="shared" si="81"/>
        <v>1381</v>
      </c>
      <c r="CM34" s="529"/>
      <c r="CN34" s="529"/>
      <c r="CO34" s="529">
        <f t="shared" si="144"/>
        <v>1381</v>
      </c>
      <c r="CP34" s="529"/>
      <c r="CQ34" s="529"/>
      <c r="CR34" s="529">
        <f t="shared" si="82"/>
        <v>1381</v>
      </c>
      <c r="CS34" s="529"/>
      <c r="CT34" s="529"/>
      <c r="CU34" s="529">
        <f t="shared" si="83"/>
        <v>1381</v>
      </c>
      <c r="CV34" s="529"/>
      <c r="CW34" s="529"/>
      <c r="CX34" s="529">
        <f t="shared" si="145"/>
        <v>1381</v>
      </c>
      <c r="CY34" s="529"/>
      <c r="CZ34" s="529"/>
      <c r="DA34" s="529">
        <f t="shared" si="146"/>
        <v>1381</v>
      </c>
      <c r="DB34" s="529"/>
      <c r="DC34" s="529"/>
      <c r="DD34" s="529">
        <f t="shared" si="147"/>
        <v>1381</v>
      </c>
      <c r="DE34" s="529"/>
      <c r="DF34" s="529"/>
      <c r="DG34" s="529">
        <f t="shared" si="148"/>
        <v>1381</v>
      </c>
      <c r="DH34" s="529"/>
      <c r="DI34" s="529"/>
      <c r="DJ34" s="529">
        <f t="shared" si="149"/>
        <v>1381</v>
      </c>
      <c r="DK34" s="529"/>
      <c r="DL34" s="529"/>
      <c r="DM34" s="529">
        <f t="shared" si="150"/>
        <v>1381</v>
      </c>
      <c r="DN34" s="529"/>
      <c r="DO34" s="529"/>
      <c r="DP34" s="529">
        <f t="shared" si="84"/>
        <v>1381</v>
      </c>
      <c r="DQ34" s="529"/>
      <c r="DR34" s="529"/>
      <c r="DS34" s="529">
        <f t="shared" si="151"/>
        <v>1381</v>
      </c>
      <c r="DT34" s="529"/>
      <c r="DU34" s="529"/>
      <c r="DV34" s="529">
        <f t="shared" si="85"/>
        <v>1381</v>
      </c>
      <c r="DW34" s="529"/>
      <c r="DX34" s="529"/>
      <c r="DY34" s="529">
        <f t="shared" si="86"/>
        <v>1381</v>
      </c>
      <c r="DZ34" s="529"/>
      <c r="EA34" s="529"/>
      <c r="EB34" s="495">
        <f t="shared" si="152"/>
        <v>1381</v>
      </c>
      <c r="EC34" s="529"/>
      <c r="ED34" s="529"/>
      <c r="EE34" s="529">
        <f t="shared" si="87"/>
        <v>1381</v>
      </c>
      <c r="EF34" s="529"/>
      <c r="EG34" s="529"/>
      <c r="EH34" s="479">
        <f t="shared" si="153"/>
        <v>1381</v>
      </c>
      <c r="EI34" s="529"/>
      <c r="EJ34" s="529"/>
      <c r="EK34" s="529">
        <f t="shared" si="88"/>
        <v>1381</v>
      </c>
      <c r="EL34" s="529"/>
      <c r="EM34" s="529"/>
      <c r="EN34" s="529">
        <f t="shared" si="154"/>
        <v>1381</v>
      </c>
      <c r="EO34" s="529"/>
      <c r="EP34" s="529"/>
      <c r="EQ34" s="529">
        <f t="shared" si="155"/>
        <v>1381</v>
      </c>
      <c r="ER34" s="529"/>
      <c r="ES34" s="529"/>
      <c r="ET34" s="529">
        <f t="shared" si="89"/>
        <v>1381</v>
      </c>
      <c r="EU34" s="529"/>
      <c r="EV34" s="529"/>
      <c r="EW34" s="529">
        <f t="shared" si="156"/>
        <v>1381</v>
      </c>
      <c r="EX34" s="529"/>
      <c r="EY34" s="529"/>
      <c r="EZ34" s="529">
        <f t="shared" si="157"/>
        <v>1381</v>
      </c>
      <c r="FA34" s="529"/>
      <c r="FB34" s="529"/>
      <c r="FC34" s="529">
        <f t="shared" si="158"/>
        <v>1381</v>
      </c>
      <c r="FD34" s="529"/>
      <c r="FE34" s="529"/>
      <c r="FF34" s="529">
        <f t="shared" si="159"/>
        <v>1381</v>
      </c>
      <c r="FG34" s="529"/>
      <c r="FH34" s="529"/>
      <c r="FI34" s="529">
        <f t="shared" si="160"/>
        <v>1381</v>
      </c>
      <c r="FJ34" s="529"/>
      <c r="FK34" s="529"/>
      <c r="FL34" s="529">
        <f t="shared" si="93"/>
        <v>1381</v>
      </c>
      <c r="FM34" s="529"/>
      <c r="FN34" s="529"/>
      <c r="FO34" s="529">
        <f t="shared" si="161"/>
        <v>1381</v>
      </c>
      <c r="FP34" s="529"/>
      <c r="FQ34" s="529"/>
      <c r="FR34" s="529">
        <f t="shared" si="94"/>
        <v>1381</v>
      </c>
      <c r="FS34" s="529"/>
      <c r="FT34" s="529"/>
      <c r="FU34" s="529">
        <f t="shared" si="95"/>
        <v>1381</v>
      </c>
      <c r="FV34" s="529"/>
      <c r="FW34" s="529"/>
      <c r="FX34" s="529">
        <f t="shared" si="162"/>
        <v>1381</v>
      </c>
      <c r="FY34" s="529"/>
      <c r="FZ34" s="529"/>
      <c r="GA34" s="529">
        <f t="shared" si="163"/>
        <v>1381</v>
      </c>
      <c r="GB34" s="529"/>
      <c r="GC34" s="529"/>
      <c r="GD34" s="529">
        <f t="shared" si="164"/>
        <v>1381</v>
      </c>
      <c r="GE34" s="529"/>
      <c r="GF34" s="529"/>
      <c r="GG34" s="529">
        <f t="shared" si="165"/>
        <v>1381</v>
      </c>
      <c r="GH34" s="529"/>
      <c r="GI34" s="529"/>
      <c r="GJ34" s="529">
        <f t="shared" si="166"/>
        <v>1381</v>
      </c>
      <c r="GK34" s="529"/>
      <c r="GL34" s="529"/>
      <c r="GM34" s="529">
        <f t="shared" si="167"/>
        <v>1381</v>
      </c>
      <c r="GN34" s="529"/>
      <c r="GO34" s="529"/>
      <c r="GP34" s="529">
        <f t="shared" si="168"/>
        <v>1381</v>
      </c>
      <c r="GQ34" s="529"/>
      <c r="GR34" s="529"/>
      <c r="GS34" s="529">
        <f t="shared" si="169"/>
        <v>1381</v>
      </c>
      <c r="GT34" s="529"/>
      <c r="GU34" s="529"/>
      <c r="GV34" s="529">
        <f t="shared" si="170"/>
        <v>1381</v>
      </c>
      <c r="GW34" s="529"/>
      <c r="GX34" s="529"/>
      <c r="GY34" s="529">
        <f t="shared" si="100"/>
        <v>1381</v>
      </c>
      <c r="GZ34" s="529"/>
      <c r="HA34" s="529"/>
      <c r="HB34" s="529">
        <f t="shared" si="171"/>
        <v>1381</v>
      </c>
      <c r="HC34" s="529"/>
      <c r="HD34" s="529"/>
      <c r="HE34" s="529">
        <f t="shared" si="101"/>
        <v>1381</v>
      </c>
      <c r="HF34" s="529"/>
      <c r="HG34" s="529"/>
      <c r="HH34" s="529">
        <f t="shared" si="172"/>
        <v>1381</v>
      </c>
      <c r="HI34" s="529"/>
      <c r="HJ34" s="529"/>
      <c r="HK34" s="529">
        <f t="shared" si="173"/>
        <v>1381</v>
      </c>
      <c r="HL34" s="529"/>
      <c r="HM34" s="529"/>
      <c r="HN34" s="529">
        <f t="shared" si="174"/>
        <v>1381</v>
      </c>
      <c r="HO34" s="529"/>
      <c r="HP34" s="529"/>
      <c r="HQ34" s="529">
        <f t="shared" si="175"/>
        <v>1381</v>
      </c>
      <c r="HR34" s="529"/>
      <c r="HS34" s="529"/>
      <c r="HT34" s="529">
        <f t="shared" si="176"/>
        <v>1381</v>
      </c>
      <c r="HU34" s="529"/>
      <c r="HV34" s="529"/>
      <c r="HW34" s="529">
        <f t="shared" si="177"/>
        <v>1381</v>
      </c>
      <c r="HX34" s="529"/>
      <c r="HY34" s="529"/>
      <c r="HZ34" s="531">
        <f t="shared" si="178"/>
        <v>1381</v>
      </c>
      <c r="IA34" s="529"/>
      <c r="IB34" s="529"/>
      <c r="IC34" s="531">
        <f t="shared" si="179"/>
        <v>1381</v>
      </c>
      <c r="ID34" s="529"/>
      <c r="IE34" s="529"/>
      <c r="IF34" s="531">
        <f t="shared" si="102"/>
        <v>1381</v>
      </c>
      <c r="IG34" s="529"/>
      <c r="IH34" s="529"/>
      <c r="II34" s="531">
        <f t="shared" si="180"/>
        <v>1381</v>
      </c>
      <c r="IJ34" s="529"/>
      <c r="IK34" s="529"/>
      <c r="IL34" s="531">
        <f t="shared" si="181"/>
        <v>1381</v>
      </c>
      <c r="IM34" s="529"/>
      <c r="IN34" s="529"/>
      <c r="IO34" s="531">
        <f t="shared" si="182"/>
        <v>1381</v>
      </c>
      <c r="IP34" s="529"/>
      <c r="IQ34" s="529"/>
      <c r="IR34" s="531">
        <f t="shared" si="183"/>
        <v>1381</v>
      </c>
      <c r="IS34" s="529"/>
      <c r="IT34" s="529"/>
      <c r="IU34" s="531">
        <f t="shared" si="184"/>
        <v>1381</v>
      </c>
      <c r="IV34" s="529"/>
      <c r="IW34" s="529"/>
      <c r="IX34" s="531">
        <f t="shared" si="103"/>
        <v>1381</v>
      </c>
      <c r="IY34" s="531"/>
      <c r="IZ34" s="531"/>
      <c r="JA34" s="531">
        <f t="shared" si="104"/>
        <v>1381</v>
      </c>
      <c r="JB34" s="531"/>
      <c r="JC34" s="531"/>
      <c r="JD34" s="531">
        <f t="shared" si="185"/>
        <v>1381</v>
      </c>
      <c r="JE34" s="531"/>
      <c r="JF34" s="531"/>
      <c r="JG34" s="531">
        <f t="shared" si="186"/>
        <v>1381</v>
      </c>
      <c r="JH34" s="535"/>
      <c r="JI34" s="535"/>
      <c r="JJ34" s="535">
        <f t="shared" si="187"/>
        <v>1381</v>
      </c>
      <c r="JK34" s="535"/>
      <c r="JL34" s="535"/>
      <c r="JM34" s="488">
        <f t="shared" si="188"/>
        <v>1381</v>
      </c>
      <c r="JN34" s="536"/>
      <c r="JO34" s="536"/>
      <c r="JP34" s="488">
        <f t="shared" si="105"/>
        <v>1381</v>
      </c>
      <c r="JQ34" s="536"/>
      <c r="JR34" s="536"/>
      <c r="JS34" s="488">
        <f t="shared" si="189"/>
        <v>1381</v>
      </c>
      <c r="JT34" s="536"/>
      <c r="JU34" s="536"/>
      <c r="JV34" s="488">
        <f t="shared" si="190"/>
        <v>1381</v>
      </c>
      <c r="JW34" s="536"/>
      <c r="JX34" s="536"/>
      <c r="JY34" s="488">
        <f t="shared" si="191"/>
        <v>1381</v>
      </c>
      <c r="JZ34" s="536"/>
      <c r="KA34" s="536"/>
      <c r="KB34" s="488">
        <f t="shared" si="192"/>
        <v>1381</v>
      </c>
      <c r="KC34" s="536"/>
      <c r="KD34" s="536"/>
      <c r="KE34" s="488">
        <f t="shared" si="193"/>
        <v>1381</v>
      </c>
      <c r="KF34" s="536"/>
      <c r="KG34" s="536"/>
      <c r="KH34" s="488">
        <f t="shared" si="194"/>
        <v>1381</v>
      </c>
      <c r="KI34" s="536"/>
      <c r="KJ34" s="536"/>
      <c r="KK34" s="488">
        <f t="shared" si="195"/>
        <v>1381</v>
      </c>
      <c r="KL34" s="536"/>
      <c r="KM34" s="536"/>
      <c r="KN34" s="488">
        <f t="shared" si="196"/>
        <v>1381</v>
      </c>
      <c r="KO34" s="537"/>
      <c r="KP34" s="537"/>
      <c r="KQ34" s="490">
        <f t="shared" si="197"/>
        <v>1381</v>
      </c>
      <c r="KR34" s="537"/>
      <c r="KS34" s="537"/>
      <c r="KT34" s="490">
        <f t="shared" si="198"/>
        <v>1381</v>
      </c>
      <c r="KU34" s="537"/>
      <c r="KV34" s="537"/>
      <c r="KW34" s="490">
        <f t="shared" si="199"/>
        <v>1381</v>
      </c>
      <c r="KX34" s="537"/>
      <c r="KY34" s="537"/>
      <c r="KZ34" s="490">
        <f t="shared" si="200"/>
        <v>1381</v>
      </c>
      <c r="LA34" s="538"/>
      <c r="LB34" s="538"/>
      <c r="LC34" s="491">
        <f t="shared" si="201"/>
        <v>1381</v>
      </c>
      <c r="LD34" s="537"/>
      <c r="LE34" s="537"/>
      <c r="LF34" s="490">
        <f t="shared" si="202"/>
        <v>1381</v>
      </c>
      <c r="LG34" s="537"/>
      <c r="LH34" s="537"/>
      <c r="LI34" s="490">
        <f t="shared" si="203"/>
        <v>1381</v>
      </c>
      <c r="LJ34" s="537"/>
      <c r="LK34" s="537"/>
      <c r="LL34" s="490">
        <f t="shared" si="204"/>
        <v>1381</v>
      </c>
      <c r="LM34" s="537"/>
      <c r="LN34" s="537"/>
      <c r="LO34" s="490">
        <f t="shared" si="205"/>
        <v>1381</v>
      </c>
      <c r="LP34" s="537"/>
      <c r="LQ34" s="537"/>
      <c r="LR34" s="490">
        <f t="shared" si="206"/>
        <v>1381</v>
      </c>
      <c r="LS34" s="537"/>
      <c r="LT34" s="537"/>
      <c r="LU34" s="490">
        <f t="shared" si="207"/>
        <v>1381</v>
      </c>
      <c r="LV34" s="537"/>
      <c r="LW34" s="537"/>
      <c r="LX34" s="490">
        <f t="shared" si="208"/>
        <v>1381</v>
      </c>
      <c r="LY34" s="537"/>
      <c r="LZ34" s="537"/>
      <c r="MA34" s="490">
        <f t="shared" si="209"/>
        <v>1381</v>
      </c>
      <c r="MB34" s="537"/>
      <c r="MC34" s="537"/>
      <c r="MD34" s="490">
        <f t="shared" si="210"/>
        <v>1381</v>
      </c>
      <c r="ME34" s="537"/>
      <c r="MF34" s="537"/>
      <c r="MG34" s="490">
        <f t="shared" si="211"/>
        <v>1381</v>
      </c>
      <c r="MH34" s="537"/>
      <c r="MI34" s="537"/>
      <c r="MJ34" s="490">
        <f t="shared" si="212"/>
        <v>1381</v>
      </c>
      <c r="MK34" s="537"/>
      <c r="ML34" s="537"/>
      <c r="MM34" s="490">
        <f t="shared" si="213"/>
        <v>1381</v>
      </c>
      <c r="MN34" s="537"/>
      <c r="MO34" s="537"/>
      <c r="MP34" s="490">
        <f t="shared" si="214"/>
        <v>1381</v>
      </c>
      <c r="MQ34" s="537"/>
      <c r="MR34" s="537"/>
      <c r="MS34" s="490">
        <f t="shared" si="215"/>
        <v>1381</v>
      </c>
      <c r="MT34" s="537"/>
      <c r="MU34" s="537"/>
      <c r="MV34" s="490">
        <f t="shared" si="216"/>
        <v>1381</v>
      </c>
      <c r="MW34" s="537"/>
      <c r="MX34" s="537"/>
      <c r="MY34" s="490">
        <f t="shared" si="217"/>
        <v>1381</v>
      </c>
      <c r="MZ34" s="537"/>
      <c r="NA34" s="537"/>
      <c r="NB34" s="490">
        <f t="shared" si="218"/>
        <v>1381</v>
      </c>
      <c r="NC34" s="537"/>
      <c r="ND34" s="537"/>
      <c r="NE34" s="490">
        <f t="shared" si="219"/>
        <v>1381</v>
      </c>
      <c r="NF34" s="537"/>
      <c r="NG34" s="537"/>
      <c r="NH34" s="490">
        <f t="shared" si="220"/>
        <v>1381</v>
      </c>
      <c r="NI34" s="537"/>
      <c r="NJ34" s="537"/>
      <c r="NK34" s="490">
        <f t="shared" si="221"/>
        <v>1381</v>
      </c>
      <c r="NL34" s="537"/>
      <c r="NM34" s="537"/>
      <c r="NN34" s="537"/>
      <c r="NO34" s="490">
        <f t="shared" si="222"/>
        <v>1381</v>
      </c>
      <c r="NP34" s="537"/>
      <c r="NQ34" s="537"/>
      <c r="NR34" s="490">
        <f t="shared" si="223"/>
        <v>1381</v>
      </c>
      <c r="NS34" s="537"/>
      <c r="NT34" s="537"/>
      <c r="NU34" s="490">
        <f t="shared" si="224"/>
        <v>1381</v>
      </c>
      <c r="NV34" s="537"/>
      <c r="NW34" s="537"/>
      <c r="NX34" s="490">
        <f t="shared" si="225"/>
        <v>1381</v>
      </c>
      <c r="NY34" s="492">
        <f t="shared" si="121"/>
        <v>0</v>
      </c>
      <c r="NZ34" s="493">
        <f t="shared" si="122"/>
        <v>0</v>
      </c>
      <c r="OA34" s="468"/>
      <c r="OB34" s="492">
        <f t="shared" si="123"/>
        <v>0</v>
      </c>
      <c r="OC34" s="493">
        <f t="shared" si="124"/>
        <v>0</v>
      </c>
      <c r="OD34" s="81"/>
      <c r="OE34" s="492">
        <f t="shared" si="125"/>
        <v>0</v>
      </c>
      <c r="OF34" s="493">
        <f t="shared" si="126"/>
        <v>0</v>
      </c>
      <c r="OG34" s="81"/>
      <c r="OH34" s="492">
        <f t="shared" si="127"/>
        <v>0</v>
      </c>
      <c r="OI34" s="493">
        <f t="shared" si="128"/>
        <v>0</v>
      </c>
    </row>
    <row r="35" spans="1:399" ht="33" hidden="1" x14ac:dyDescent="0.45">
      <c r="A35" s="470">
        <v>16</v>
      </c>
      <c r="B35" s="471" t="s">
        <v>585</v>
      </c>
      <c r="C35" s="498" t="s">
        <v>115</v>
      </c>
      <c r="D35" s="473">
        <v>0</v>
      </c>
      <c r="E35" s="474"/>
      <c r="F35" s="472"/>
      <c r="G35" s="498"/>
      <c r="H35" s="473">
        <f t="shared" si="135"/>
        <v>0</v>
      </c>
      <c r="I35" s="472"/>
      <c r="J35" s="498"/>
      <c r="K35" s="473">
        <f t="shared" si="136"/>
        <v>0</v>
      </c>
      <c r="L35" s="472"/>
      <c r="M35" s="498"/>
      <c r="N35" s="473">
        <f t="shared" si="137"/>
        <v>0</v>
      </c>
      <c r="O35" s="474"/>
      <c r="P35" s="472"/>
      <c r="Q35" s="498"/>
      <c r="R35" s="473">
        <f t="shared" si="138"/>
        <v>0</v>
      </c>
      <c r="S35" s="474"/>
      <c r="T35" s="474"/>
      <c r="U35" s="475">
        <f t="shared" si="226"/>
        <v>0</v>
      </c>
      <c r="V35" s="474"/>
      <c r="W35" s="474"/>
      <c r="X35" s="475">
        <f t="shared" si="65"/>
        <v>0</v>
      </c>
      <c r="Y35" s="474"/>
      <c r="Z35" s="474"/>
      <c r="AA35" s="476">
        <f t="shared" si="66"/>
        <v>0</v>
      </c>
      <c r="AB35" s="474"/>
      <c r="AC35" s="477"/>
      <c r="AD35" s="478">
        <f t="shared" si="67"/>
        <v>0</v>
      </c>
      <c r="AE35" s="474"/>
      <c r="AF35" s="474"/>
      <c r="AG35" s="475">
        <f t="shared" si="68"/>
        <v>0</v>
      </c>
      <c r="AH35" s="474"/>
      <c r="AI35" s="474"/>
      <c r="AJ35" s="479">
        <f t="shared" si="139"/>
        <v>0</v>
      </c>
      <c r="AK35" s="474"/>
      <c r="AL35" s="474"/>
      <c r="AM35" s="479">
        <f t="shared" si="69"/>
        <v>0</v>
      </c>
      <c r="AN35" s="474"/>
      <c r="AO35" s="474"/>
      <c r="AP35" s="480">
        <f t="shared" si="70"/>
        <v>0</v>
      </c>
      <c r="AQ35" s="474"/>
      <c r="AR35" s="474"/>
      <c r="AS35" s="480">
        <f t="shared" si="71"/>
        <v>0</v>
      </c>
      <c r="AT35" s="474"/>
      <c r="AU35" s="474"/>
      <c r="AV35" s="480">
        <f t="shared" si="129"/>
        <v>0</v>
      </c>
      <c r="AW35" s="477"/>
      <c r="AX35" s="474"/>
      <c r="AY35" s="479">
        <f t="shared" si="72"/>
        <v>0</v>
      </c>
      <c r="AZ35" s="474"/>
      <c r="BA35" s="474"/>
      <c r="BB35" s="483">
        <f t="shared" si="73"/>
        <v>0</v>
      </c>
      <c r="BC35" s="477"/>
      <c r="BD35" s="474"/>
      <c r="BE35" s="479">
        <f t="shared" si="74"/>
        <v>0</v>
      </c>
      <c r="BF35" s="474"/>
      <c r="BG35" s="474"/>
      <c r="BH35" s="479">
        <f t="shared" si="75"/>
        <v>0</v>
      </c>
      <c r="BI35" s="474"/>
      <c r="BJ35" s="474"/>
      <c r="BK35" s="479">
        <f t="shared" si="140"/>
        <v>0</v>
      </c>
      <c r="BL35" s="474"/>
      <c r="BM35" s="474"/>
      <c r="BN35" s="479">
        <f t="shared" si="76"/>
        <v>0</v>
      </c>
      <c r="BO35" s="474"/>
      <c r="BP35" s="474"/>
      <c r="BQ35" s="479">
        <f t="shared" si="141"/>
        <v>0</v>
      </c>
      <c r="BR35" s="474"/>
      <c r="BS35" s="474"/>
      <c r="BT35" s="484">
        <f t="shared" si="77"/>
        <v>0</v>
      </c>
      <c r="BU35" s="474"/>
      <c r="BV35" s="474"/>
      <c r="BW35" s="479">
        <f t="shared" si="78"/>
        <v>0</v>
      </c>
      <c r="BX35" s="474"/>
      <c r="BY35" s="474"/>
      <c r="BZ35" s="479">
        <f t="shared" si="142"/>
        <v>0</v>
      </c>
      <c r="CA35" s="474"/>
      <c r="CB35" s="474"/>
      <c r="CC35" s="479">
        <f t="shared" si="79"/>
        <v>0</v>
      </c>
      <c r="CD35" s="474"/>
      <c r="CE35" s="474"/>
      <c r="CF35" s="479">
        <f t="shared" si="143"/>
        <v>0</v>
      </c>
      <c r="CG35" s="474"/>
      <c r="CH35" s="474"/>
      <c r="CI35" s="480">
        <f t="shared" si="80"/>
        <v>0</v>
      </c>
      <c r="CJ35" s="474"/>
      <c r="CK35" s="474"/>
      <c r="CL35" s="479">
        <f t="shared" si="81"/>
        <v>0</v>
      </c>
      <c r="CM35" s="474"/>
      <c r="CN35" s="474"/>
      <c r="CO35" s="479">
        <f t="shared" si="144"/>
        <v>0</v>
      </c>
      <c r="CP35" s="474"/>
      <c r="CQ35" s="474"/>
      <c r="CR35" s="479">
        <f t="shared" si="82"/>
        <v>0</v>
      </c>
      <c r="CS35" s="474"/>
      <c r="CT35" s="474"/>
      <c r="CU35" s="479">
        <f t="shared" si="83"/>
        <v>0</v>
      </c>
      <c r="CV35" s="474"/>
      <c r="CW35" s="474"/>
      <c r="CX35" s="479">
        <f t="shared" si="145"/>
        <v>0</v>
      </c>
      <c r="CY35" s="474"/>
      <c r="CZ35" s="474"/>
      <c r="DA35" s="479">
        <f t="shared" si="146"/>
        <v>0</v>
      </c>
      <c r="DB35" s="474"/>
      <c r="DC35" s="474"/>
      <c r="DD35" s="479">
        <f t="shared" si="147"/>
        <v>0</v>
      </c>
      <c r="DE35" s="474"/>
      <c r="DF35" s="474"/>
      <c r="DG35" s="479">
        <f t="shared" si="148"/>
        <v>0</v>
      </c>
      <c r="DH35" s="474"/>
      <c r="DI35" s="474"/>
      <c r="DJ35" s="479">
        <f t="shared" si="149"/>
        <v>0</v>
      </c>
      <c r="DK35" s="474"/>
      <c r="DL35" s="474"/>
      <c r="DM35" s="479">
        <f t="shared" si="150"/>
        <v>0</v>
      </c>
      <c r="DN35" s="474"/>
      <c r="DO35" s="474"/>
      <c r="DP35" s="479">
        <f t="shared" si="84"/>
        <v>0</v>
      </c>
      <c r="DQ35" s="474"/>
      <c r="DR35" s="474"/>
      <c r="DS35" s="479">
        <f t="shared" si="151"/>
        <v>0</v>
      </c>
      <c r="DT35" s="474"/>
      <c r="DU35" s="474"/>
      <c r="DV35" s="479">
        <f t="shared" si="85"/>
        <v>0</v>
      </c>
      <c r="DW35" s="474"/>
      <c r="DX35" s="474"/>
      <c r="DY35" s="479">
        <f t="shared" si="86"/>
        <v>0</v>
      </c>
      <c r="DZ35" s="474"/>
      <c r="EA35" s="474"/>
      <c r="EB35" s="485">
        <f t="shared" si="152"/>
        <v>0</v>
      </c>
      <c r="EC35" s="474"/>
      <c r="ED35" s="474"/>
      <c r="EE35" s="479">
        <f t="shared" si="87"/>
        <v>0</v>
      </c>
      <c r="EF35" s="474"/>
      <c r="EG35" s="474"/>
      <c r="EH35" s="479">
        <f t="shared" si="153"/>
        <v>0</v>
      </c>
      <c r="EI35" s="474"/>
      <c r="EJ35" s="474"/>
      <c r="EK35" s="479">
        <f t="shared" si="88"/>
        <v>0</v>
      </c>
      <c r="EL35" s="474"/>
      <c r="EM35" s="474"/>
      <c r="EN35" s="479">
        <f t="shared" si="154"/>
        <v>0</v>
      </c>
      <c r="EO35" s="474"/>
      <c r="EP35" s="474"/>
      <c r="EQ35" s="479">
        <f t="shared" si="155"/>
        <v>0</v>
      </c>
      <c r="ER35" s="474"/>
      <c r="ES35" s="474"/>
      <c r="ET35" s="479">
        <f t="shared" si="89"/>
        <v>0</v>
      </c>
      <c r="EU35" s="474"/>
      <c r="EV35" s="474"/>
      <c r="EW35" s="479">
        <f t="shared" si="156"/>
        <v>0</v>
      </c>
      <c r="EX35" s="474"/>
      <c r="EY35" s="474"/>
      <c r="EZ35" s="479">
        <f t="shared" si="157"/>
        <v>0</v>
      </c>
      <c r="FA35" s="474"/>
      <c r="FB35" s="474"/>
      <c r="FC35" s="479">
        <f t="shared" si="158"/>
        <v>0</v>
      </c>
      <c r="FD35" s="474"/>
      <c r="FE35" s="474"/>
      <c r="FF35" s="479">
        <f t="shared" si="159"/>
        <v>0</v>
      </c>
      <c r="FG35" s="474"/>
      <c r="FH35" s="474"/>
      <c r="FI35" s="479">
        <f t="shared" si="160"/>
        <v>0</v>
      </c>
      <c r="FJ35" s="474"/>
      <c r="FK35" s="474"/>
      <c r="FL35" s="479">
        <f t="shared" si="93"/>
        <v>0</v>
      </c>
      <c r="FM35" s="474"/>
      <c r="FN35" s="474"/>
      <c r="FO35" s="479">
        <f t="shared" si="161"/>
        <v>0</v>
      </c>
      <c r="FP35" s="474"/>
      <c r="FQ35" s="474"/>
      <c r="FR35" s="479">
        <f t="shared" si="94"/>
        <v>0</v>
      </c>
      <c r="FS35" s="474"/>
      <c r="FT35" s="474"/>
      <c r="FU35" s="479">
        <f t="shared" si="95"/>
        <v>0</v>
      </c>
      <c r="FV35" s="474"/>
      <c r="FW35" s="474"/>
      <c r="FX35" s="479">
        <f t="shared" si="162"/>
        <v>0</v>
      </c>
      <c r="FY35" s="474"/>
      <c r="FZ35" s="474"/>
      <c r="GA35" s="479">
        <f t="shared" si="163"/>
        <v>0</v>
      </c>
      <c r="GB35" s="474"/>
      <c r="GC35" s="474"/>
      <c r="GD35" s="479">
        <f t="shared" si="164"/>
        <v>0</v>
      </c>
      <c r="GE35" s="474"/>
      <c r="GF35" s="474"/>
      <c r="GG35" s="479">
        <f t="shared" si="165"/>
        <v>0</v>
      </c>
      <c r="GH35" s="474"/>
      <c r="GI35" s="474"/>
      <c r="GJ35" s="479">
        <f t="shared" si="166"/>
        <v>0</v>
      </c>
      <c r="GK35" s="474"/>
      <c r="GL35" s="474"/>
      <c r="GM35" s="479">
        <f t="shared" si="167"/>
        <v>0</v>
      </c>
      <c r="GN35" s="474"/>
      <c r="GO35" s="474"/>
      <c r="GP35" s="479">
        <f t="shared" si="168"/>
        <v>0</v>
      </c>
      <c r="GQ35" s="474"/>
      <c r="GR35" s="474"/>
      <c r="GS35" s="479">
        <f t="shared" si="169"/>
        <v>0</v>
      </c>
      <c r="GT35" s="474"/>
      <c r="GU35" s="474"/>
      <c r="GV35" s="479">
        <f t="shared" si="170"/>
        <v>0</v>
      </c>
      <c r="GW35" s="474"/>
      <c r="GX35" s="474"/>
      <c r="GY35" s="479">
        <f t="shared" si="100"/>
        <v>0</v>
      </c>
      <c r="GZ35" s="474"/>
      <c r="HA35" s="474"/>
      <c r="HB35" s="479">
        <f t="shared" si="171"/>
        <v>0</v>
      </c>
      <c r="HC35" s="474"/>
      <c r="HD35" s="474"/>
      <c r="HE35" s="479">
        <f t="shared" si="101"/>
        <v>0</v>
      </c>
      <c r="HF35" s="474"/>
      <c r="HG35" s="474"/>
      <c r="HH35" s="479">
        <f t="shared" si="172"/>
        <v>0</v>
      </c>
      <c r="HI35" s="474"/>
      <c r="HJ35" s="474"/>
      <c r="HK35" s="479">
        <f t="shared" si="173"/>
        <v>0</v>
      </c>
      <c r="HL35" s="474"/>
      <c r="HM35" s="474"/>
      <c r="HN35" s="479">
        <f t="shared" si="174"/>
        <v>0</v>
      </c>
      <c r="HO35" s="474"/>
      <c r="HP35" s="474"/>
      <c r="HQ35" s="479">
        <f t="shared" si="175"/>
        <v>0</v>
      </c>
      <c r="HR35" s="474"/>
      <c r="HS35" s="474"/>
      <c r="HT35" s="479">
        <f t="shared" si="176"/>
        <v>0</v>
      </c>
      <c r="HU35" s="474"/>
      <c r="HV35" s="474"/>
      <c r="HW35" s="479">
        <f t="shared" si="177"/>
        <v>0</v>
      </c>
      <c r="HX35" s="474"/>
      <c r="HY35" s="474"/>
      <c r="HZ35" s="486">
        <f t="shared" si="178"/>
        <v>0</v>
      </c>
      <c r="IA35" s="474"/>
      <c r="IB35" s="474"/>
      <c r="IC35" s="486">
        <f t="shared" si="179"/>
        <v>0</v>
      </c>
      <c r="ID35" s="474"/>
      <c r="IE35" s="474"/>
      <c r="IF35" s="486">
        <f t="shared" si="102"/>
        <v>0</v>
      </c>
      <c r="IG35" s="474"/>
      <c r="IH35" s="474"/>
      <c r="II35" s="486">
        <f t="shared" si="180"/>
        <v>0</v>
      </c>
      <c r="IJ35" s="474"/>
      <c r="IK35" s="474"/>
      <c r="IL35" s="486">
        <f t="shared" si="181"/>
        <v>0</v>
      </c>
      <c r="IM35" s="474"/>
      <c r="IN35" s="474"/>
      <c r="IO35" s="486">
        <f t="shared" si="182"/>
        <v>0</v>
      </c>
      <c r="IP35" s="474"/>
      <c r="IQ35" s="474"/>
      <c r="IR35" s="486">
        <f t="shared" si="183"/>
        <v>0</v>
      </c>
      <c r="IS35" s="474"/>
      <c r="IT35" s="474"/>
      <c r="IU35" s="486">
        <f t="shared" si="184"/>
        <v>0</v>
      </c>
      <c r="IV35" s="474"/>
      <c r="IW35" s="474"/>
      <c r="IX35" s="486">
        <f t="shared" si="103"/>
        <v>0</v>
      </c>
      <c r="IY35" s="477"/>
      <c r="IZ35" s="477"/>
      <c r="JA35" s="486">
        <f t="shared" si="104"/>
        <v>0</v>
      </c>
      <c r="JB35" s="477"/>
      <c r="JC35" s="477"/>
      <c r="JD35" s="486">
        <f t="shared" si="185"/>
        <v>0</v>
      </c>
      <c r="JE35" s="477"/>
      <c r="JF35" s="477"/>
      <c r="JG35" s="486">
        <f t="shared" si="186"/>
        <v>0</v>
      </c>
      <c r="JH35" s="138"/>
      <c r="JI35" s="138"/>
      <c r="JJ35" s="487">
        <f t="shared" si="187"/>
        <v>0</v>
      </c>
      <c r="JK35" s="138"/>
      <c r="JL35" s="138"/>
      <c r="JM35" s="487">
        <f t="shared" si="188"/>
        <v>0</v>
      </c>
      <c r="JN35" s="238"/>
      <c r="JO35" s="238"/>
      <c r="JP35" s="488">
        <f t="shared" si="105"/>
        <v>0</v>
      </c>
      <c r="JQ35" s="238"/>
      <c r="JR35" s="238"/>
      <c r="JS35" s="488">
        <f t="shared" si="189"/>
        <v>0</v>
      </c>
      <c r="JT35" s="238"/>
      <c r="JU35" s="238"/>
      <c r="JV35" s="488">
        <f t="shared" si="190"/>
        <v>0</v>
      </c>
      <c r="JW35" s="238"/>
      <c r="JX35" s="238"/>
      <c r="JY35" s="488">
        <f t="shared" si="191"/>
        <v>0</v>
      </c>
      <c r="JZ35" s="238"/>
      <c r="KA35" s="238"/>
      <c r="KB35" s="488">
        <f t="shared" si="192"/>
        <v>0</v>
      </c>
      <c r="KC35" s="238"/>
      <c r="KD35" s="238"/>
      <c r="KE35" s="488">
        <f t="shared" si="193"/>
        <v>0</v>
      </c>
      <c r="KF35" s="238"/>
      <c r="KG35" s="238"/>
      <c r="KH35" s="488">
        <f t="shared" si="194"/>
        <v>0</v>
      </c>
      <c r="KI35" s="238"/>
      <c r="KJ35" s="238"/>
      <c r="KK35" s="488">
        <f t="shared" si="195"/>
        <v>0</v>
      </c>
      <c r="KL35" s="238"/>
      <c r="KM35" s="238"/>
      <c r="KN35" s="488">
        <f t="shared" si="196"/>
        <v>0</v>
      </c>
      <c r="KO35" s="489"/>
      <c r="KP35" s="489"/>
      <c r="KQ35" s="490">
        <f t="shared" si="197"/>
        <v>0</v>
      </c>
      <c r="KR35" s="489"/>
      <c r="KS35" s="489"/>
      <c r="KT35" s="490">
        <f t="shared" si="198"/>
        <v>0</v>
      </c>
      <c r="KU35" s="489"/>
      <c r="KV35" s="489"/>
      <c r="KW35" s="490">
        <f t="shared" si="199"/>
        <v>0</v>
      </c>
      <c r="KX35" s="489"/>
      <c r="KY35" s="489"/>
      <c r="KZ35" s="490">
        <f t="shared" si="200"/>
        <v>0</v>
      </c>
      <c r="LA35" s="241"/>
      <c r="LB35" s="241"/>
      <c r="LC35" s="491">
        <f t="shared" si="201"/>
        <v>0</v>
      </c>
      <c r="LD35" s="489"/>
      <c r="LE35" s="489"/>
      <c r="LF35" s="490">
        <f t="shared" si="202"/>
        <v>0</v>
      </c>
      <c r="LG35" s="489"/>
      <c r="LH35" s="489"/>
      <c r="LI35" s="490">
        <f t="shared" si="203"/>
        <v>0</v>
      </c>
      <c r="LJ35" s="489"/>
      <c r="LK35" s="489"/>
      <c r="LL35" s="490">
        <f t="shared" si="204"/>
        <v>0</v>
      </c>
      <c r="LM35" s="489"/>
      <c r="LN35" s="489"/>
      <c r="LO35" s="490">
        <f t="shared" si="205"/>
        <v>0</v>
      </c>
      <c r="LP35" s="489"/>
      <c r="LQ35" s="489"/>
      <c r="LR35" s="490">
        <f t="shared" si="206"/>
        <v>0</v>
      </c>
      <c r="LS35" s="489"/>
      <c r="LT35" s="489"/>
      <c r="LU35" s="490">
        <f t="shared" si="207"/>
        <v>0</v>
      </c>
      <c r="LV35" s="489"/>
      <c r="LW35" s="489"/>
      <c r="LX35" s="490">
        <f t="shared" si="208"/>
        <v>0</v>
      </c>
      <c r="LY35" s="489"/>
      <c r="LZ35" s="489"/>
      <c r="MA35" s="490">
        <f t="shared" si="209"/>
        <v>0</v>
      </c>
      <c r="MB35" s="489"/>
      <c r="MC35" s="489"/>
      <c r="MD35" s="490">
        <f t="shared" si="210"/>
        <v>0</v>
      </c>
      <c r="ME35" s="489"/>
      <c r="MF35" s="489"/>
      <c r="MG35" s="490">
        <f t="shared" si="211"/>
        <v>0</v>
      </c>
      <c r="MH35" s="489"/>
      <c r="MI35" s="489"/>
      <c r="MJ35" s="490">
        <f t="shared" si="212"/>
        <v>0</v>
      </c>
      <c r="MK35" s="489"/>
      <c r="ML35" s="489"/>
      <c r="MM35" s="490">
        <f t="shared" si="213"/>
        <v>0</v>
      </c>
      <c r="MN35" s="489"/>
      <c r="MO35" s="489"/>
      <c r="MP35" s="490">
        <f t="shared" si="214"/>
        <v>0</v>
      </c>
      <c r="MQ35" s="489"/>
      <c r="MR35" s="489"/>
      <c r="MS35" s="490">
        <f t="shared" si="215"/>
        <v>0</v>
      </c>
      <c r="MT35" s="489"/>
      <c r="MU35" s="489"/>
      <c r="MV35" s="490">
        <f t="shared" si="216"/>
        <v>0</v>
      </c>
      <c r="MW35" s="489"/>
      <c r="MX35" s="489"/>
      <c r="MY35" s="490">
        <f t="shared" si="217"/>
        <v>0</v>
      </c>
      <c r="MZ35" s="489"/>
      <c r="NA35" s="489"/>
      <c r="NB35" s="490">
        <f t="shared" si="218"/>
        <v>0</v>
      </c>
      <c r="NC35" s="489"/>
      <c r="ND35" s="489"/>
      <c r="NE35" s="490">
        <f t="shared" si="219"/>
        <v>0</v>
      </c>
      <c r="NF35" s="489"/>
      <c r="NG35" s="489"/>
      <c r="NH35" s="490">
        <f t="shared" si="220"/>
        <v>0</v>
      </c>
      <c r="NI35" s="489"/>
      <c r="NJ35" s="489"/>
      <c r="NK35" s="490">
        <f t="shared" si="221"/>
        <v>0</v>
      </c>
      <c r="NL35" s="489"/>
      <c r="NM35" s="489"/>
      <c r="NN35" s="489"/>
      <c r="NO35" s="490">
        <f t="shared" si="222"/>
        <v>0</v>
      </c>
      <c r="NP35" s="489"/>
      <c r="NQ35" s="489"/>
      <c r="NR35" s="490">
        <f t="shared" si="223"/>
        <v>0</v>
      </c>
      <c r="NS35" s="489"/>
      <c r="NT35" s="489"/>
      <c r="NU35" s="490">
        <f t="shared" si="224"/>
        <v>0</v>
      </c>
      <c r="NV35" s="489"/>
      <c r="NW35" s="489"/>
      <c r="NX35" s="490">
        <f t="shared" si="225"/>
        <v>0</v>
      </c>
      <c r="NY35" s="492">
        <f t="shared" si="121"/>
        <v>0</v>
      </c>
      <c r="NZ35" s="493">
        <f t="shared" si="122"/>
        <v>0</v>
      </c>
      <c r="OA35" s="468"/>
      <c r="OB35" s="492">
        <f t="shared" si="123"/>
        <v>0</v>
      </c>
      <c r="OC35" s="493">
        <f t="shared" si="124"/>
        <v>0</v>
      </c>
      <c r="OD35" s="81"/>
      <c r="OE35" s="492">
        <f t="shared" si="125"/>
        <v>0</v>
      </c>
      <c r="OF35" s="493">
        <f t="shared" si="126"/>
        <v>0</v>
      </c>
      <c r="OG35" s="81"/>
      <c r="OH35" s="492">
        <f t="shared" si="127"/>
        <v>0</v>
      </c>
      <c r="OI35" s="493">
        <f t="shared" si="128"/>
        <v>0</v>
      </c>
    </row>
    <row r="36" spans="1:399" ht="33" hidden="1" x14ac:dyDescent="0.45">
      <c r="A36" s="470">
        <v>17</v>
      </c>
      <c r="B36" s="471" t="s">
        <v>586</v>
      </c>
      <c r="C36" s="498" t="s">
        <v>115</v>
      </c>
      <c r="D36" s="473">
        <v>0</v>
      </c>
      <c r="E36" s="474"/>
      <c r="F36" s="472"/>
      <c r="G36" s="498"/>
      <c r="H36" s="473">
        <f t="shared" si="135"/>
        <v>0</v>
      </c>
      <c r="I36" s="472"/>
      <c r="J36" s="498"/>
      <c r="K36" s="473">
        <f t="shared" si="136"/>
        <v>0</v>
      </c>
      <c r="L36" s="472"/>
      <c r="M36" s="498"/>
      <c r="N36" s="473">
        <f t="shared" si="137"/>
        <v>0</v>
      </c>
      <c r="O36" s="474"/>
      <c r="P36" s="472"/>
      <c r="Q36" s="498"/>
      <c r="R36" s="473">
        <f t="shared" si="138"/>
        <v>0</v>
      </c>
      <c r="S36" s="474"/>
      <c r="T36" s="474"/>
      <c r="U36" s="475">
        <f t="shared" si="226"/>
        <v>0</v>
      </c>
      <c r="V36" s="474"/>
      <c r="W36" s="474"/>
      <c r="X36" s="475">
        <f t="shared" si="65"/>
        <v>0</v>
      </c>
      <c r="Y36" s="474"/>
      <c r="Z36" s="474"/>
      <c r="AA36" s="476">
        <f t="shared" si="66"/>
        <v>0</v>
      </c>
      <c r="AB36" s="474"/>
      <c r="AC36" s="477"/>
      <c r="AD36" s="478">
        <f t="shared" si="67"/>
        <v>0</v>
      </c>
      <c r="AE36" s="474"/>
      <c r="AF36" s="474"/>
      <c r="AG36" s="475">
        <f t="shared" si="68"/>
        <v>0</v>
      </c>
      <c r="AH36" s="474"/>
      <c r="AI36" s="474"/>
      <c r="AJ36" s="479">
        <f t="shared" si="139"/>
        <v>0</v>
      </c>
      <c r="AK36" s="474"/>
      <c r="AL36" s="474"/>
      <c r="AM36" s="479">
        <f t="shared" si="69"/>
        <v>0</v>
      </c>
      <c r="AN36" s="474"/>
      <c r="AO36" s="474"/>
      <c r="AP36" s="480">
        <f t="shared" si="70"/>
        <v>0</v>
      </c>
      <c r="AQ36" s="474"/>
      <c r="AR36" s="474"/>
      <c r="AS36" s="480">
        <f t="shared" si="71"/>
        <v>0</v>
      </c>
      <c r="AT36" s="474"/>
      <c r="AU36" s="474"/>
      <c r="AV36" s="480">
        <f t="shared" si="129"/>
        <v>0</v>
      </c>
      <c r="AW36" s="477"/>
      <c r="AX36" s="474"/>
      <c r="AY36" s="479">
        <f t="shared" si="72"/>
        <v>0</v>
      </c>
      <c r="AZ36" s="474"/>
      <c r="BA36" s="474"/>
      <c r="BB36" s="483">
        <f t="shared" si="73"/>
        <v>0</v>
      </c>
      <c r="BC36" s="477"/>
      <c r="BD36" s="474"/>
      <c r="BE36" s="479">
        <f t="shared" si="74"/>
        <v>0</v>
      </c>
      <c r="BF36" s="474"/>
      <c r="BG36" s="474"/>
      <c r="BH36" s="479">
        <f t="shared" si="75"/>
        <v>0</v>
      </c>
      <c r="BI36" s="474"/>
      <c r="BJ36" s="474"/>
      <c r="BK36" s="479">
        <f t="shared" si="140"/>
        <v>0</v>
      </c>
      <c r="BL36" s="474"/>
      <c r="BM36" s="474"/>
      <c r="BN36" s="479">
        <f t="shared" si="76"/>
        <v>0</v>
      </c>
      <c r="BO36" s="474"/>
      <c r="BP36" s="474"/>
      <c r="BQ36" s="479">
        <f t="shared" si="141"/>
        <v>0</v>
      </c>
      <c r="BR36" s="474"/>
      <c r="BS36" s="474"/>
      <c r="BT36" s="484">
        <f t="shared" si="77"/>
        <v>0</v>
      </c>
      <c r="BU36" s="474"/>
      <c r="BV36" s="474"/>
      <c r="BW36" s="479">
        <f t="shared" si="78"/>
        <v>0</v>
      </c>
      <c r="BX36" s="474"/>
      <c r="BY36" s="474"/>
      <c r="BZ36" s="479">
        <f t="shared" si="142"/>
        <v>0</v>
      </c>
      <c r="CA36" s="474"/>
      <c r="CB36" s="474"/>
      <c r="CC36" s="479">
        <f t="shared" si="79"/>
        <v>0</v>
      </c>
      <c r="CD36" s="474"/>
      <c r="CE36" s="474"/>
      <c r="CF36" s="479">
        <f t="shared" si="143"/>
        <v>0</v>
      </c>
      <c r="CG36" s="474"/>
      <c r="CH36" s="474"/>
      <c r="CI36" s="480">
        <f t="shared" si="80"/>
        <v>0</v>
      </c>
      <c r="CJ36" s="474"/>
      <c r="CK36" s="474"/>
      <c r="CL36" s="479">
        <f t="shared" si="81"/>
        <v>0</v>
      </c>
      <c r="CM36" s="474"/>
      <c r="CN36" s="474"/>
      <c r="CO36" s="479">
        <f t="shared" si="144"/>
        <v>0</v>
      </c>
      <c r="CP36" s="474"/>
      <c r="CQ36" s="474"/>
      <c r="CR36" s="479">
        <f t="shared" si="82"/>
        <v>0</v>
      </c>
      <c r="CS36" s="474"/>
      <c r="CT36" s="474"/>
      <c r="CU36" s="479">
        <f t="shared" si="83"/>
        <v>0</v>
      </c>
      <c r="CV36" s="474"/>
      <c r="CW36" s="474"/>
      <c r="CX36" s="479">
        <f t="shared" si="145"/>
        <v>0</v>
      </c>
      <c r="CY36" s="474"/>
      <c r="CZ36" s="474"/>
      <c r="DA36" s="479">
        <f t="shared" si="146"/>
        <v>0</v>
      </c>
      <c r="DB36" s="474"/>
      <c r="DC36" s="474"/>
      <c r="DD36" s="479">
        <f t="shared" si="147"/>
        <v>0</v>
      </c>
      <c r="DE36" s="474"/>
      <c r="DF36" s="474"/>
      <c r="DG36" s="479">
        <f t="shared" si="148"/>
        <v>0</v>
      </c>
      <c r="DH36" s="474"/>
      <c r="DI36" s="474"/>
      <c r="DJ36" s="479">
        <f t="shared" si="149"/>
        <v>0</v>
      </c>
      <c r="DK36" s="474"/>
      <c r="DL36" s="474"/>
      <c r="DM36" s="479">
        <f t="shared" si="150"/>
        <v>0</v>
      </c>
      <c r="DN36" s="474"/>
      <c r="DO36" s="474"/>
      <c r="DP36" s="479">
        <f t="shared" si="84"/>
        <v>0</v>
      </c>
      <c r="DQ36" s="474"/>
      <c r="DR36" s="474"/>
      <c r="DS36" s="479">
        <f t="shared" si="151"/>
        <v>0</v>
      </c>
      <c r="DT36" s="474"/>
      <c r="DU36" s="474"/>
      <c r="DV36" s="479">
        <f t="shared" si="85"/>
        <v>0</v>
      </c>
      <c r="DW36" s="474"/>
      <c r="DX36" s="474"/>
      <c r="DY36" s="479">
        <f t="shared" si="86"/>
        <v>0</v>
      </c>
      <c r="DZ36" s="474"/>
      <c r="EA36" s="474"/>
      <c r="EB36" s="485">
        <f t="shared" si="152"/>
        <v>0</v>
      </c>
      <c r="EC36" s="474"/>
      <c r="ED36" s="474"/>
      <c r="EE36" s="479">
        <f t="shared" si="87"/>
        <v>0</v>
      </c>
      <c r="EF36" s="474"/>
      <c r="EG36" s="474"/>
      <c r="EH36" s="479">
        <f t="shared" si="153"/>
        <v>0</v>
      </c>
      <c r="EI36" s="474"/>
      <c r="EJ36" s="474"/>
      <c r="EK36" s="479">
        <f t="shared" si="88"/>
        <v>0</v>
      </c>
      <c r="EL36" s="474"/>
      <c r="EM36" s="474"/>
      <c r="EN36" s="479">
        <f t="shared" si="154"/>
        <v>0</v>
      </c>
      <c r="EO36" s="474"/>
      <c r="EP36" s="474"/>
      <c r="EQ36" s="479">
        <f t="shared" si="155"/>
        <v>0</v>
      </c>
      <c r="ER36" s="474"/>
      <c r="ES36" s="474"/>
      <c r="ET36" s="479">
        <f t="shared" si="89"/>
        <v>0</v>
      </c>
      <c r="EU36" s="474"/>
      <c r="EV36" s="474"/>
      <c r="EW36" s="479">
        <f t="shared" si="156"/>
        <v>0</v>
      </c>
      <c r="EX36" s="474"/>
      <c r="EY36" s="474"/>
      <c r="EZ36" s="479">
        <f t="shared" si="157"/>
        <v>0</v>
      </c>
      <c r="FA36" s="474"/>
      <c r="FB36" s="474"/>
      <c r="FC36" s="479">
        <f t="shared" si="158"/>
        <v>0</v>
      </c>
      <c r="FD36" s="474"/>
      <c r="FE36" s="474"/>
      <c r="FF36" s="479">
        <f t="shared" si="159"/>
        <v>0</v>
      </c>
      <c r="FG36" s="474"/>
      <c r="FH36" s="474"/>
      <c r="FI36" s="479">
        <f t="shared" si="160"/>
        <v>0</v>
      </c>
      <c r="FJ36" s="474"/>
      <c r="FK36" s="474"/>
      <c r="FL36" s="479">
        <f t="shared" si="93"/>
        <v>0</v>
      </c>
      <c r="FM36" s="474"/>
      <c r="FN36" s="474"/>
      <c r="FO36" s="479">
        <f t="shared" si="161"/>
        <v>0</v>
      </c>
      <c r="FP36" s="474"/>
      <c r="FQ36" s="474"/>
      <c r="FR36" s="479">
        <f t="shared" si="94"/>
        <v>0</v>
      </c>
      <c r="FS36" s="474"/>
      <c r="FT36" s="474"/>
      <c r="FU36" s="479">
        <f t="shared" si="95"/>
        <v>0</v>
      </c>
      <c r="FV36" s="474"/>
      <c r="FW36" s="474"/>
      <c r="FX36" s="479">
        <f t="shared" si="162"/>
        <v>0</v>
      </c>
      <c r="FY36" s="474"/>
      <c r="FZ36" s="474"/>
      <c r="GA36" s="479">
        <f t="shared" si="163"/>
        <v>0</v>
      </c>
      <c r="GB36" s="474"/>
      <c r="GC36" s="474"/>
      <c r="GD36" s="479">
        <f t="shared" si="164"/>
        <v>0</v>
      </c>
      <c r="GE36" s="474"/>
      <c r="GF36" s="474"/>
      <c r="GG36" s="479">
        <f t="shared" si="165"/>
        <v>0</v>
      </c>
      <c r="GH36" s="474"/>
      <c r="GI36" s="474"/>
      <c r="GJ36" s="479">
        <f t="shared" si="166"/>
        <v>0</v>
      </c>
      <c r="GK36" s="474"/>
      <c r="GL36" s="474"/>
      <c r="GM36" s="479">
        <f t="shared" si="167"/>
        <v>0</v>
      </c>
      <c r="GN36" s="474"/>
      <c r="GO36" s="474"/>
      <c r="GP36" s="479">
        <f t="shared" si="168"/>
        <v>0</v>
      </c>
      <c r="GQ36" s="474"/>
      <c r="GR36" s="474"/>
      <c r="GS36" s="479">
        <f t="shared" si="169"/>
        <v>0</v>
      </c>
      <c r="GT36" s="474"/>
      <c r="GU36" s="474"/>
      <c r="GV36" s="479">
        <f t="shared" si="170"/>
        <v>0</v>
      </c>
      <c r="GW36" s="474"/>
      <c r="GX36" s="474"/>
      <c r="GY36" s="479">
        <f t="shared" si="100"/>
        <v>0</v>
      </c>
      <c r="GZ36" s="474"/>
      <c r="HA36" s="474"/>
      <c r="HB36" s="479">
        <f t="shared" si="171"/>
        <v>0</v>
      </c>
      <c r="HC36" s="474"/>
      <c r="HD36" s="474"/>
      <c r="HE36" s="479">
        <f t="shared" si="101"/>
        <v>0</v>
      </c>
      <c r="HF36" s="474"/>
      <c r="HG36" s="474"/>
      <c r="HH36" s="479">
        <f t="shared" si="172"/>
        <v>0</v>
      </c>
      <c r="HI36" s="474"/>
      <c r="HJ36" s="474"/>
      <c r="HK36" s="479">
        <f t="shared" si="173"/>
        <v>0</v>
      </c>
      <c r="HL36" s="474"/>
      <c r="HM36" s="474"/>
      <c r="HN36" s="479">
        <f t="shared" si="174"/>
        <v>0</v>
      </c>
      <c r="HO36" s="474"/>
      <c r="HP36" s="474"/>
      <c r="HQ36" s="479">
        <f t="shared" si="175"/>
        <v>0</v>
      </c>
      <c r="HR36" s="474"/>
      <c r="HS36" s="474"/>
      <c r="HT36" s="479">
        <f t="shared" si="176"/>
        <v>0</v>
      </c>
      <c r="HU36" s="474"/>
      <c r="HV36" s="474"/>
      <c r="HW36" s="479">
        <f t="shared" si="177"/>
        <v>0</v>
      </c>
      <c r="HX36" s="474"/>
      <c r="HY36" s="474"/>
      <c r="HZ36" s="486">
        <f t="shared" si="178"/>
        <v>0</v>
      </c>
      <c r="IA36" s="474"/>
      <c r="IB36" s="474"/>
      <c r="IC36" s="486">
        <f t="shared" si="179"/>
        <v>0</v>
      </c>
      <c r="ID36" s="474"/>
      <c r="IE36" s="474"/>
      <c r="IF36" s="486">
        <f t="shared" si="102"/>
        <v>0</v>
      </c>
      <c r="IG36" s="474"/>
      <c r="IH36" s="474"/>
      <c r="II36" s="486">
        <f t="shared" si="180"/>
        <v>0</v>
      </c>
      <c r="IJ36" s="474"/>
      <c r="IK36" s="474"/>
      <c r="IL36" s="486">
        <f t="shared" si="181"/>
        <v>0</v>
      </c>
      <c r="IM36" s="474"/>
      <c r="IN36" s="474"/>
      <c r="IO36" s="486">
        <f t="shared" si="182"/>
        <v>0</v>
      </c>
      <c r="IP36" s="474"/>
      <c r="IQ36" s="474"/>
      <c r="IR36" s="486">
        <f t="shared" si="183"/>
        <v>0</v>
      </c>
      <c r="IS36" s="474"/>
      <c r="IT36" s="474"/>
      <c r="IU36" s="486">
        <f t="shared" si="184"/>
        <v>0</v>
      </c>
      <c r="IV36" s="474"/>
      <c r="IW36" s="474"/>
      <c r="IX36" s="486">
        <f t="shared" si="103"/>
        <v>0</v>
      </c>
      <c r="IY36" s="477"/>
      <c r="IZ36" s="477"/>
      <c r="JA36" s="486">
        <f t="shared" si="104"/>
        <v>0</v>
      </c>
      <c r="JB36" s="477"/>
      <c r="JC36" s="477"/>
      <c r="JD36" s="486">
        <f t="shared" si="185"/>
        <v>0</v>
      </c>
      <c r="JE36" s="477"/>
      <c r="JF36" s="477"/>
      <c r="JG36" s="486">
        <f t="shared" si="186"/>
        <v>0</v>
      </c>
      <c r="JH36" s="138"/>
      <c r="JI36" s="138"/>
      <c r="JJ36" s="487">
        <f t="shared" si="187"/>
        <v>0</v>
      </c>
      <c r="JK36" s="138"/>
      <c r="JL36" s="138"/>
      <c r="JM36" s="487">
        <f t="shared" si="188"/>
        <v>0</v>
      </c>
      <c r="JN36" s="238"/>
      <c r="JO36" s="238"/>
      <c r="JP36" s="488">
        <f t="shared" si="105"/>
        <v>0</v>
      </c>
      <c r="JQ36" s="238"/>
      <c r="JR36" s="238"/>
      <c r="JS36" s="488">
        <f t="shared" si="189"/>
        <v>0</v>
      </c>
      <c r="JT36" s="238"/>
      <c r="JU36" s="238"/>
      <c r="JV36" s="488">
        <f t="shared" si="190"/>
        <v>0</v>
      </c>
      <c r="JW36" s="238"/>
      <c r="JX36" s="238"/>
      <c r="JY36" s="488">
        <f t="shared" si="191"/>
        <v>0</v>
      </c>
      <c r="JZ36" s="238"/>
      <c r="KA36" s="238"/>
      <c r="KB36" s="488">
        <f t="shared" si="192"/>
        <v>0</v>
      </c>
      <c r="KC36" s="238"/>
      <c r="KD36" s="238"/>
      <c r="KE36" s="488">
        <f t="shared" si="193"/>
        <v>0</v>
      </c>
      <c r="KF36" s="238"/>
      <c r="KG36" s="238"/>
      <c r="KH36" s="488">
        <f t="shared" si="194"/>
        <v>0</v>
      </c>
      <c r="KI36" s="238"/>
      <c r="KJ36" s="238"/>
      <c r="KK36" s="488">
        <f t="shared" si="195"/>
        <v>0</v>
      </c>
      <c r="KL36" s="238"/>
      <c r="KM36" s="238"/>
      <c r="KN36" s="488">
        <f t="shared" si="196"/>
        <v>0</v>
      </c>
      <c r="KO36" s="489"/>
      <c r="KP36" s="489"/>
      <c r="KQ36" s="490">
        <f t="shared" si="197"/>
        <v>0</v>
      </c>
      <c r="KR36" s="489"/>
      <c r="KS36" s="489"/>
      <c r="KT36" s="490">
        <f t="shared" si="198"/>
        <v>0</v>
      </c>
      <c r="KU36" s="489"/>
      <c r="KV36" s="489"/>
      <c r="KW36" s="490">
        <f t="shared" si="199"/>
        <v>0</v>
      </c>
      <c r="KX36" s="489"/>
      <c r="KY36" s="489"/>
      <c r="KZ36" s="490">
        <f t="shared" si="200"/>
        <v>0</v>
      </c>
      <c r="LA36" s="241"/>
      <c r="LB36" s="241"/>
      <c r="LC36" s="491">
        <f t="shared" si="201"/>
        <v>0</v>
      </c>
      <c r="LD36" s="489"/>
      <c r="LE36" s="489"/>
      <c r="LF36" s="490">
        <f t="shared" si="202"/>
        <v>0</v>
      </c>
      <c r="LG36" s="489"/>
      <c r="LH36" s="489"/>
      <c r="LI36" s="490">
        <f t="shared" si="203"/>
        <v>0</v>
      </c>
      <c r="LJ36" s="489"/>
      <c r="LK36" s="489"/>
      <c r="LL36" s="490">
        <f t="shared" si="204"/>
        <v>0</v>
      </c>
      <c r="LM36" s="489"/>
      <c r="LN36" s="489"/>
      <c r="LO36" s="490">
        <f t="shared" si="205"/>
        <v>0</v>
      </c>
      <c r="LP36" s="489"/>
      <c r="LQ36" s="489"/>
      <c r="LR36" s="490">
        <f t="shared" si="206"/>
        <v>0</v>
      </c>
      <c r="LS36" s="489"/>
      <c r="LT36" s="489"/>
      <c r="LU36" s="490">
        <f t="shared" si="207"/>
        <v>0</v>
      </c>
      <c r="LV36" s="489"/>
      <c r="LW36" s="489"/>
      <c r="LX36" s="490">
        <f t="shared" si="208"/>
        <v>0</v>
      </c>
      <c r="LY36" s="489"/>
      <c r="LZ36" s="489"/>
      <c r="MA36" s="490">
        <f t="shared" si="209"/>
        <v>0</v>
      </c>
      <c r="MB36" s="489"/>
      <c r="MC36" s="489"/>
      <c r="MD36" s="490">
        <f t="shared" si="210"/>
        <v>0</v>
      </c>
      <c r="ME36" s="489"/>
      <c r="MF36" s="489"/>
      <c r="MG36" s="490">
        <f t="shared" si="211"/>
        <v>0</v>
      </c>
      <c r="MH36" s="489"/>
      <c r="MI36" s="489"/>
      <c r="MJ36" s="490">
        <f t="shared" si="212"/>
        <v>0</v>
      </c>
      <c r="MK36" s="489"/>
      <c r="ML36" s="489"/>
      <c r="MM36" s="490">
        <f t="shared" si="213"/>
        <v>0</v>
      </c>
      <c r="MN36" s="489"/>
      <c r="MO36" s="489"/>
      <c r="MP36" s="490">
        <f t="shared" si="214"/>
        <v>0</v>
      </c>
      <c r="MQ36" s="489"/>
      <c r="MR36" s="489"/>
      <c r="MS36" s="490">
        <f t="shared" si="215"/>
        <v>0</v>
      </c>
      <c r="MT36" s="489"/>
      <c r="MU36" s="489"/>
      <c r="MV36" s="490">
        <f t="shared" si="216"/>
        <v>0</v>
      </c>
      <c r="MW36" s="489"/>
      <c r="MX36" s="489"/>
      <c r="MY36" s="490">
        <f t="shared" si="217"/>
        <v>0</v>
      </c>
      <c r="MZ36" s="489"/>
      <c r="NA36" s="489"/>
      <c r="NB36" s="490">
        <f t="shared" si="218"/>
        <v>0</v>
      </c>
      <c r="NC36" s="489"/>
      <c r="ND36" s="489"/>
      <c r="NE36" s="490">
        <f t="shared" si="219"/>
        <v>0</v>
      </c>
      <c r="NF36" s="489"/>
      <c r="NG36" s="489"/>
      <c r="NH36" s="490">
        <f t="shared" si="220"/>
        <v>0</v>
      </c>
      <c r="NI36" s="489"/>
      <c r="NJ36" s="489"/>
      <c r="NK36" s="490">
        <f t="shared" si="221"/>
        <v>0</v>
      </c>
      <c r="NL36" s="489"/>
      <c r="NM36" s="489"/>
      <c r="NN36" s="489"/>
      <c r="NO36" s="490">
        <f t="shared" si="222"/>
        <v>0</v>
      </c>
      <c r="NP36" s="489"/>
      <c r="NQ36" s="489"/>
      <c r="NR36" s="490">
        <f t="shared" si="223"/>
        <v>0</v>
      </c>
      <c r="NS36" s="489"/>
      <c r="NT36" s="489"/>
      <c r="NU36" s="490">
        <f t="shared" si="224"/>
        <v>0</v>
      </c>
      <c r="NV36" s="489"/>
      <c r="NW36" s="489"/>
      <c r="NX36" s="490">
        <f t="shared" si="225"/>
        <v>0</v>
      </c>
      <c r="NY36" s="492">
        <f t="shared" si="121"/>
        <v>0</v>
      </c>
      <c r="NZ36" s="493">
        <f t="shared" si="122"/>
        <v>0</v>
      </c>
      <c r="OA36" s="468"/>
      <c r="OB36" s="492">
        <f t="shared" si="123"/>
        <v>0</v>
      </c>
      <c r="OC36" s="493">
        <f t="shared" si="124"/>
        <v>0</v>
      </c>
      <c r="OD36" s="81"/>
      <c r="OE36" s="492">
        <f t="shared" si="125"/>
        <v>0</v>
      </c>
      <c r="OF36" s="493">
        <f t="shared" si="126"/>
        <v>0</v>
      </c>
      <c r="OG36" s="81"/>
      <c r="OH36" s="492">
        <f t="shared" si="127"/>
        <v>0</v>
      </c>
      <c r="OI36" s="493">
        <f t="shared" si="128"/>
        <v>0</v>
      </c>
    </row>
    <row r="37" spans="1:399" ht="33" hidden="1" x14ac:dyDescent="0.45">
      <c r="A37" s="470">
        <v>18</v>
      </c>
      <c r="B37" s="471" t="s">
        <v>587</v>
      </c>
      <c r="C37" s="498" t="s">
        <v>115</v>
      </c>
      <c r="D37" s="473">
        <v>0</v>
      </c>
      <c r="E37" s="474"/>
      <c r="F37" s="472"/>
      <c r="G37" s="498"/>
      <c r="H37" s="473">
        <f t="shared" si="135"/>
        <v>0</v>
      </c>
      <c r="I37" s="472"/>
      <c r="J37" s="498"/>
      <c r="K37" s="473">
        <f t="shared" si="136"/>
        <v>0</v>
      </c>
      <c r="L37" s="472"/>
      <c r="M37" s="498"/>
      <c r="N37" s="473">
        <f t="shared" si="137"/>
        <v>0</v>
      </c>
      <c r="O37" s="474"/>
      <c r="P37" s="472"/>
      <c r="Q37" s="498"/>
      <c r="R37" s="473">
        <f t="shared" si="138"/>
        <v>0</v>
      </c>
      <c r="S37" s="474"/>
      <c r="T37" s="474"/>
      <c r="U37" s="475">
        <f t="shared" si="226"/>
        <v>0</v>
      </c>
      <c r="V37" s="474"/>
      <c r="W37" s="474"/>
      <c r="X37" s="475">
        <f t="shared" si="65"/>
        <v>0</v>
      </c>
      <c r="Y37" s="474"/>
      <c r="Z37" s="474"/>
      <c r="AA37" s="476">
        <f t="shared" si="66"/>
        <v>0</v>
      </c>
      <c r="AB37" s="474"/>
      <c r="AC37" s="477"/>
      <c r="AD37" s="478">
        <f t="shared" si="67"/>
        <v>0</v>
      </c>
      <c r="AE37" s="474"/>
      <c r="AF37" s="474"/>
      <c r="AG37" s="475">
        <f t="shared" si="68"/>
        <v>0</v>
      </c>
      <c r="AH37" s="474"/>
      <c r="AI37" s="474"/>
      <c r="AJ37" s="479">
        <f t="shared" si="139"/>
        <v>0</v>
      </c>
      <c r="AK37" s="474"/>
      <c r="AL37" s="474"/>
      <c r="AM37" s="479">
        <f t="shared" si="69"/>
        <v>0</v>
      </c>
      <c r="AN37" s="474"/>
      <c r="AO37" s="474"/>
      <c r="AP37" s="480">
        <f t="shared" si="70"/>
        <v>0</v>
      </c>
      <c r="AQ37" s="474"/>
      <c r="AR37" s="474"/>
      <c r="AS37" s="480">
        <f t="shared" si="71"/>
        <v>0</v>
      </c>
      <c r="AT37" s="474"/>
      <c r="AU37" s="474"/>
      <c r="AV37" s="480">
        <f t="shared" si="129"/>
        <v>0</v>
      </c>
      <c r="AW37" s="477"/>
      <c r="AX37" s="474"/>
      <c r="AY37" s="479">
        <f t="shared" si="72"/>
        <v>0</v>
      </c>
      <c r="AZ37" s="474"/>
      <c r="BA37" s="474"/>
      <c r="BB37" s="483">
        <f t="shared" si="73"/>
        <v>0</v>
      </c>
      <c r="BC37" s="477"/>
      <c r="BD37" s="474"/>
      <c r="BE37" s="479">
        <f t="shared" si="74"/>
        <v>0</v>
      </c>
      <c r="BF37" s="474"/>
      <c r="BG37" s="474"/>
      <c r="BH37" s="479">
        <f t="shared" si="75"/>
        <v>0</v>
      </c>
      <c r="BI37" s="474"/>
      <c r="BJ37" s="474"/>
      <c r="BK37" s="479">
        <f t="shared" si="140"/>
        <v>0</v>
      </c>
      <c r="BL37" s="474"/>
      <c r="BM37" s="474"/>
      <c r="BN37" s="479">
        <f t="shared" si="76"/>
        <v>0</v>
      </c>
      <c r="BO37" s="474"/>
      <c r="BP37" s="474"/>
      <c r="BQ37" s="479">
        <f t="shared" si="141"/>
        <v>0</v>
      </c>
      <c r="BR37" s="474"/>
      <c r="BS37" s="474"/>
      <c r="BT37" s="484">
        <f t="shared" si="77"/>
        <v>0</v>
      </c>
      <c r="BU37" s="474"/>
      <c r="BV37" s="474"/>
      <c r="BW37" s="479">
        <f t="shared" si="78"/>
        <v>0</v>
      </c>
      <c r="BX37" s="474"/>
      <c r="BY37" s="474"/>
      <c r="BZ37" s="479">
        <f t="shared" si="142"/>
        <v>0</v>
      </c>
      <c r="CA37" s="474"/>
      <c r="CB37" s="474"/>
      <c r="CC37" s="479">
        <f t="shared" si="79"/>
        <v>0</v>
      </c>
      <c r="CD37" s="474"/>
      <c r="CE37" s="474"/>
      <c r="CF37" s="479">
        <f t="shared" si="143"/>
        <v>0</v>
      </c>
      <c r="CG37" s="474"/>
      <c r="CH37" s="474"/>
      <c r="CI37" s="480">
        <f t="shared" si="80"/>
        <v>0</v>
      </c>
      <c r="CJ37" s="474"/>
      <c r="CK37" s="474"/>
      <c r="CL37" s="479">
        <f t="shared" si="81"/>
        <v>0</v>
      </c>
      <c r="CM37" s="474"/>
      <c r="CN37" s="474"/>
      <c r="CO37" s="479">
        <f t="shared" si="144"/>
        <v>0</v>
      </c>
      <c r="CP37" s="474"/>
      <c r="CQ37" s="474"/>
      <c r="CR37" s="479">
        <f t="shared" si="82"/>
        <v>0</v>
      </c>
      <c r="CS37" s="474"/>
      <c r="CT37" s="474"/>
      <c r="CU37" s="479">
        <f t="shared" si="83"/>
        <v>0</v>
      </c>
      <c r="CV37" s="474"/>
      <c r="CW37" s="474"/>
      <c r="CX37" s="479">
        <f t="shared" si="145"/>
        <v>0</v>
      </c>
      <c r="CY37" s="474"/>
      <c r="CZ37" s="474"/>
      <c r="DA37" s="479">
        <f t="shared" si="146"/>
        <v>0</v>
      </c>
      <c r="DB37" s="474"/>
      <c r="DC37" s="474"/>
      <c r="DD37" s="479">
        <f t="shared" si="147"/>
        <v>0</v>
      </c>
      <c r="DE37" s="474"/>
      <c r="DF37" s="474"/>
      <c r="DG37" s="479">
        <f t="shared" si="148"/>
        <v>0</v>
      </c>
      <c r="DH37" s="474"/>
      <c r="DI37" s="474"/>
      <c r="DJ37" s="479">
        <f t="shared" si="149"/>
        <v>0</v>
      </c>
      <c r="DK37" s="474"/>
      <c r="DL37" s="474"/>
      <c r="DM37" s="479">
        <f t="shared" si="150"/>
        <v>0</v>
      </c>
      <c r="DN37" s="474"/>
      <c r="DO37" s="474"/>
      <c r="DP37" s="479">
        <f t="shared" si="84"/>
        <v>0</v>
      </c>
      <c r="DQ37" s="474"/>
      <c r="DR37" s="474"/>
      <c r="DS37" s="479">
        <f t="shared" si="151"/>
        <v>0</v>
      </c>
      <c r="DT37" s="474"/>
      <c r="DU37" s="474"/>
      <c r="DV37" s="479">
        <f t="shared" si="85"/>
        <v>0</v>
      </c>
      <c r="DW37" s="474"/>
      <c r="DX37" s="474"/>
      <c r="DY37" s="479">
        <f t="shared" si="86"/>
        <v>0</v>
      </c>
      <c r="DZ37" s="474"/>
      <c r="EA37" s="474"/>
      <c r="EB37" s="485">
        <f t="shared" si="152"/>
        <v>0</v>
      </c>
      <c r="EC37" s="474"/>
      <c r="ED37" s="474"/>
      <c r="EE37" s="479">
        <f t="shared" si="87"/>
        <v>0</v>
      </c>
      <c r="EF37" s="474"/>
      <c r="EG37" s="474"/>
      <c r="EH37" s="479">
        <f t="shared" si="153"/>
        <v>0</v>
      </c>
      <c r="EI37" s="474"/>
      <c r="EJ37" s="474"/>
      <c r="EK37" s="479">
        <f t="shared" si="88"/>
        <v>0</v>
      </c>
      <c r="EL37" s="474"/>
      <c r="EM37" s="474"/>
      <c r="EN37" s="479">
        <f t="shared" si="154"/>
        <v>0</v>
      </c>
      <c r="EO37" s="474"/>
      <c r="EP37" s="474"/>
      <c r="EQ37" s="479">
        <f t="shared" si="155"/>
        <v>0</v>
      </c>
      <c r="ER37" s="474"/>
      <c r="ES37" s="474"/>
      <c r="ET37" s="479">
        <f t="shared" si="89"/>
        <v>0</v>
      </c>
      <c r="EU37" s="474"/>
      <c r="EV37" s="474"/>
      <c r="EW37" s="479">
        <f t="shared" si="156"/>
        <v>0</v>
      </c>
      <c r="EX37" s="474"/>
      <c r="EY37" s="474"/>
      <c r="EZ37" s="479">
        <f t="shared" si="157"/>
        <v>0</v>
      </c>
      <c r="FA37" s="474"/>
      <c r="FB37" s="474"/>
      <c r="FC37" s="479">
        <f t="shared" si="158"/>
        <v>0</v>
      </c>
      <c r="FD37" s="474"/>
      <c r="FE37" s="474"/>
      <c r="FF37" s="479">
        <f t="shared" si="159"/>
        <v>0</v>
      </c>
      <c r="FG37" s="474"/>
      <c r="FH37" s="474"/>
      <c r="FI37" s="479">
        <f t="shared" si="160"/>
        <v>0</v>
      </c>
      <c r="FJ37" s="474"/>
      <c r="FK37" s="474"/>
      <c r="FL37" s="479">
        <f t="shared" si="93"/>
        <v>0</v>
      </c>
      <c r="FM37" s="474"/>
      <c r="FN37" s="474"/>
      <c r="FO37" s="479">
        <f t="shared" si="161"/>
        <v>0</v>
      </c>
      <c r="FP37" s="474"/>
      <c r="FQ37" s="474"/>
      <c r="FR37" s="479">
        <f t="shared" si="94"/>
        <v>0</v>
      </c>
      <c r="FS37" s="474"/>
      <c r="FT37" s="474"/>
      <c r="FU37" s="479">
        <f t="shared" si="95"/>
        <v>0</v>
      </c>
      <c r="FV37" s="474"/>
      <c r="FW37" s="474"/>
      <c r="FX37" s="479">
        <f t="shared" si="162"/>
        <v>0</v>
      </c>
      <c r="FY37" s="474"/>
      <c r="FZ37" s="474"/>
      <c r="GA37" s="479">
        <f t="shared" si="163"/>
        <v>0</v>
      </c>
      <c r="GB37" s="474"/>
      <c r="GC37" s="474"/>
      <c r="GD37" s="479">
        <f t="shared" si="164"/>
        <v>0</v>
      </c>
      <c r="GE37" s="474"/>
      <c r="GF37" s="474"/>
      <c r="GG37" s="479">
        <f t="shared" si="165"/>
        <v>0</v>
      </c>
      <c r="GH37" s="474"/>
      <c r="GI37" s="474"/>
      <c r="GJ37" s="479">
        <f t="shared" si="166"/>
        <v>0</v>
      </c>
      <c r="GK37" s="474"/>
      <c r="GL37" s="474"/>
      <c r="GM37" s="479">
        <f t="shared" si="167"/>
        <v>0</v>
      </c>
      <c r="GN37" s="474"/>
      <c r="GO37" s="474"/>
      <c r="GP37" s="479">
        <f t="shared" si="168"/>
        <v>0</v>
      </c>
      <c r="GQ37" s="474"/>
      <c r="GR37" s="474"/>
      <c r="GS37" s="479">
        <f t="shared" si="169"/>
        <v>0</v>
      </c>
      <c r="GT37" s="474"/>
      <c r="GU37" s="474"/>
      <c r="GV37" s="479">
        <f t="shared" si="170"/>
        <v>0</v>
      </c>
      <c r="GW37" s="474"/>
      <c r="GX37" s="474"/>
      <c r="GY37" s="479">
        <f t="shared" si="100"/>
        <v>0</v>
      </c>
      <c r="GZ37" s="474"/>
      <c r="HA37" s="474"/>
      <c r="HB37" s="479">
        <f t="shared" si="171"/>
        <v>0</v>
      </c>
      <c r="HC37" s="474"/>
      <c r="HD37" s="474"/>
      <c r="HE37" s="479">
        <f t="shared" si="101"/>
        <v>0</v>
      </c>
      <c r="HF37" s="474"/>
      <c r="HG37" s="474"/>
      <c r="HH37" s="479">
        <f t="shared" si="172"/>
        <v>0</v>
      </c>
      <c r="HI37" s="474"/>
      <c r="HJ37" s="474"/>
      <c r="HK37" s="479">
        <f t="shared" si="173"/>
        <v>0</v>
      </c>
      <c r="HL37" s="474"/>
      <c r="HM37" s="474"/>
      <c r="HN37" s="479">
        <f t="shared" si="174"/>
        <v>0</v>
      </c>
      <c r="HO37" s="474"/>
      <c r="HP37" s="474"/>
      <c r="HQ37" s="479">
        <f t="shared" si="175"/>
        <v>0</v>
      </c>
      <c r="HR37" s="474"/>
      <c r="HS37" s="474"/>
      <c r="HT37" s="479">
        <f t="shared" si="176"/>
        <v>0</v>
      </c>
      <c r="HU37" s="474"/>
      <c r="HV37" s="474"/>
      <c r="HW37" s="479">
        <f t="shared" si="177"/>
        <v>0</v>
      </c>
      <c r="HX37" s="474"/>
      <c r="HY37" s="474"/>
      <c r="HZ37" s="486">
        <f t="shared" si="178"/>
        <v>0</v>
      </c>
      <c r="IA37" s="474"/>
      <c r="IB37" s="474"/>
      <c r="IC37" s="486">
        <f t="shared" si="179"/>
        <v>0</v>
      </c>
      <c r="ID37" s="474"/>
      <c r="IE37" s="474"/>
      <c r="IF37" s="486">
        <f t="shared" si="102"/>
        <v>0</v>
      </c>
      <c r="IG37" s="474"/>
      <c r="IH37" s="474"/>
      <c r="II37" s="486">
        <f t="shared" si="180"/>
        <v>0</v>
      </c>
      <c r="IJ37" s="474"/>
      <c r="IK37" s="474"/>
      <c r="IL37" s="486">
        <f t="shared" si="181"/>
        <v>0</v>
      </c>
      <c r="IM37" s="474"/>
      <c r="IN37" s="474"/>
      <c r="IO37" s="486">
        <f t="shared" si="182"/>
        <v>0</v>
      </c>
      <c r="IP37" s="474"/>
      <c r="IQ37" s="474"/>
      <c r="IR37" s="486">
        <f t="shared" si="183"/>
        <v>0</v>
      </c>
      <c r="IS37" s="474"/>
      <c r="IT37" s="474"/>
      <c r="IU37" s="486">
        <f t="shared" si="184"/>
        <v>0</v>
      </c>
      <c r="IV37" s="474"/>
      <c r="IW37" s="474"/>
      <c r="IX37" s="486">
        <f t="shared" si="103"/>
        <v>0</v>
      </c>
      <c r="IY37" s="477"/>
      <c r="IZ37" s="477"/>
      <c r="JA37" s="486">
        <f t="shared" si="104"/>
        <v>0</v>
      </c>
      <c r="JB37" s="477"/>
      <c r="JC37" s="477"/>
      <c r="JD37" s="486">
        <f t="shared" si="185"/>
        <v>0</v>
      </c>
      <c r="JE37" s="477"/>
      <c r="JF37" s="477"/>
      <c r="JG37" s="486">
        <f t="shared" si="186"/>
        <v>0</v>
      </c>
      <c r="JH37" s="138"/>
      <c r="JI37" s="138"/>
      <c r="JJ37" s="487">
        <f t="shared" si="187"/>
        <v>0</v>
      </c>
      <c r="JK37" s="138"/>
      <c r="JL37" s="138"/>
      <c r="JM37" s="487">
        <f t="shared" si="188"/>
        <v>0</v>
      </c>
      <c r="JN37" s="238"/>
      <c r="JO37" s="238"/>
      <c r="JP37" s="488">
        <f t="shared" si="105"/>
        <v>0</v>
      </c>
      <c r="JQ37" s="238"/>
      <c r="JR37" s="238"/>
      <c r="JS37" s="488">
        <f t="shared" si="189"/>
        <v>0</v>
      </c>
      <c r="JT37" s="238"/>
      <c r="JU37" s="238"/>
      <c r="JV37" s="488">
        <f t="shared" si="190"/>
        <v>0</v>
      </c>
      <c r="JW37" s="238"/>
      <c r="JX37" s="238"/>
      <c r="JY37" s="488">
        <f t="shared" si="191"/>
        <v>0</v>
      </c>
      <c r="JZ37" s="238"/>
      <c r="KA37" s="238"/>
      <c r="KB37" s="488">
        <f t="shared" si="192"/>
        <v>0</v>
      </c>
      <c r="KC37" s="238"/>
      <c r="KD37" s="238"/>
      <c r="KE37" s="488">
        <f t="shared" si="193"/>
        <v>0</v>
      </c>
      <c r="KF37" s="238"/>
      <c r="KG37" s="238"/>
      <c r="KH37" s="488">
        <f t="shared" si="194"/>
        <v>0</v>
      </c>
      <c r="KI37" s="238"/>
      <c r="KJ37" s="238"/>
      <c r="KK37" s="488">
        <f t="shared" si="195"/>
        <v>0</v>
      </c>
      <c r="KL37" s="238"/>
      <c r="KM37" s="238"/>
      <c r="KN37" s="488">
        <f t="shared" si="196"/>
        <v>0</v>
      </c>
      <c r="KO37" s="489"/>
      <c r="KP37" s="489"/>
      <c r="KQ37" s="490">
        <f t="shared" si="197"/>
        <v>0</v>
      </c>
      <c r="KR37" s="489"/>
      <c r="KS37" s="489"/>
      <c r="KT37" s="490">
        <f t="shared" si="198"/>
        <v>0</v>
      </c>
      <c r="KU37" s="489"/>
      <c r="KV37" s="489"/>
      <c r="KW37" s="490">
        <f t="shared" si="199"/>
        <v>0</v>
      </c>
      <c r="KX37" s="489"/>
      <c r="KY37" s="489"/>
      <c r="KZ37" s="490">
        <f t="shared" si="200"/>
        <v>0</v>
      </c>
      <c r="LA37" s="241"/>
      <c r="LB37" s="241"/>
      <c r="LC37" s="491">
        <f t="shared" si="201"/>
        <v>0</v>
      </c>
      <c r="LD37" s="489"/>
      <c r="LE37" s="489"/>
      <c r="LF37" s="490">
        <f t="shared" si="202"/>
        <v>0</v>
      </c>
      <c r="LG37" s="489"/>
      <c r="LH37" s="489"/>
      <c r="LI37" s="490">
        <f t="shared" si="203"/>
        <v>0</v>
      </c>
      <c r="LJ37" s="489"/>
      <c r="LK37" s="489"/>
      <c r="LL37" s="490">
        <f t="shared" si="204"/>
        <v>0</v>
      </c>
      <c r="LM37" s="489"/>
      <c r="LN37" s="489"/>
      <c r="LO37" s="490">
        <f t="shared" si="205"/>
        <v>0</v>
      </c>
      <c r="LP37" s="489"/>
      <c r="LQ37" s="489"/>
      <c r="LR37" s="490">
        <f t="shared" si="206"/>
        <v>0</v>
      </c>
      <c r="LS37" s="489"/>
      <c r="LT37" s="489"/>
      <c r="LU37" s="490">
        <f t="shared" si="207"/>
        <v>0</v>
      </c>
      <c r="LV37" s="489"/>
      <c r="LW37" s="489"/>
      <c r="LX37" s="490">
        <f t="shared" si="208"/>
        <v>0</v>
      </c>
      <c r="LY37" s="489"/>
      <c r="LZ37" s="489"/>
      <c r="MA37" s="490">
        <f t="shared" si="209"/>
        <v>0</v>
      </c>
      <c r="MB37" s="489"/>
      <c r="MC37" s="489"/>
      <c r="MD37" s="490">
        <f t="shared" si="210"/>
        <v>0</v>
      </c>
      <c r="ME37" s="489"/>
      <c r="MF37" s="489"/>
      <c r="MG37" s="490">
        <f t="shared" si="211"/>
        <v>0</v>
      </c>
      <c r="MH37" s="489"/>
      <c r="MI37" s="489"/>
      <c r="MJ37" s="490">
        <f t="shared" si="212"/>
        <v>0</v>
      </c>
      <c r="MK37" s="489"/>
      <c r="ML37" s="489"/>
      <c r="MM37" s="490">
        <f t="shared" si="213"/>
        <v>0</v>
      </c>
      <c r="MN37" s="489"/>
      <c r="MO37" s="489"/>
      <c r="MP37" s="490">
        <f t="shared" si="214"/>
        <v>0</v>
      </c>
      <c r="MQ37" s="489"/>
      <c r="MR37" s="489"/>
      <c r="MS37" s="490">
        <f t="shared" si="215"/>
        <v>0</v>
      </c>
      <c r="MT37" s="489"/>
      <c r="MU37" s="489"/>
      <c r="MV37" s="490">
        <f t="shared" si="216"/>
        <v>0</v>
      </c>
      <c r="MW37" s="489"/>
      <c r="MX37" s="489"/>
      <c r="MY37" s="490">
        <f t="shared" si="217"/>
        <v>0</v>
      </c>
      <c r="MZ37" s="489"/>
      <c r="NA37" s="489"/>
      <c r="NB37" s="490">
        <f t="shared" si="218"/>
        <v>0</v>
      </c>
      <c r="NC37" s="489"/>
      <c r="ND37" s="489"/>
      <c r="NE37" s="490">
        <f t="shared" si="219"/>
        <v>0</v>
      </c>
      <c r="NF37" s="489"/>
      <c r="NG37" s="489"/>
      <c r="NH37" s="490">
        <f t="shared" si="220"/>
        <v>0</v>
      </c>
      <c r="NI37" s="489"/>
      <c r="NJ37" s="489"/>
      <c r="NK37" s="490">
        <f t="shared" si="221"/>
        <v>0</v>
      </c>
      <c r="NL37" s="489"/>
      <c r="NM37" s="489"/>
      <c r="NN37" s="489"/>
      <c r="NO37" s="490">
        <f t="shared" si="222"/>
        <v>0</v>
      </c>
      <c r="NP37" s="489"/>
      <c r="NQ37" s="489"/>
      <c r="NR37" s="490">
        <f t="shared" si="223"/>
        <v>0</v>
      </c>
      <c r="NS37" s="489"/>
      <c r="NT37" s="489"/>
      <c r="NU37" s="490">
        <f t="shared" si="224"/>
        <v>0</v>
      </c>
      <c r="NV37" s="489"/>
      <c r="NW37" s="489"/>
      <c r="NX37" s="490">
        <f t="shared" si="225"/>
        <v>0</v>
      </c>
      <c r="NY37" s="492">
        <f t="shared" si="121"/>
        <v>0</v>
      </c>
      <c r="NZ37" s="493">
        <f t="shared" si="122"/>
        <v>0</v>
      </c>
      <c r="OA37" s="468"/>
      <c r="OB37" s="492">
        <f t="shared" si="123"/>
        <v>0</v>
      </c>
      <c r="OC37" s="493">
        <f t="shared" si="124"/>
        <v>0</v>
      </c>
      <c r="OD37" s="81"/>
      <c r="OE37" s="492">
        <f t="shared" si="125"/>
        <v>0</v>
      </c>
      <c r="OF37" s="493">
        <f t="shared" si="126"/>
        <v>0</v>
      </c>
      <c r="OG37" s="81"/>
      <c r="OH37" s="492">
        <f t="shared" si="127"/>
        <v>0</v>
      </c>
      <c r="OI37" s="493">
        <f t="shared" si="128"/>
        <v>0</v>
      </c>
    </row>
    <row r="38" spans="1:399" ht="33" hidden="1" x14ac:dyDescent="0.45">
      <c r="A38" s="470">
        <v>19</v>
      </c>
      <c r="B38" s="471" t="s">
        <v>588</v>
      </c>
      <c r="C38" s="498" t="s">
        <v>115</v>
      </c>
      <c r="D38" s="473">
        <v>0</v>
      </c>
      <c r="E38" s="474"/>
      <c r="F38" s="472"/>
      <c r="G38" s="498"/>
      <c r="H38" s="473">
        <f t="shared" si="135"/>
        <v>0</v>
      </c>
      <c r="I38" s="472"/>
      <c r="J38" s="498"/>
      <c r="K38" s="473">
        <f t="shared" si="136"/>
        <v>0</v>
      </c>
      <c r="L38" s="472"/>
      <c r="M38" s="498"/>
      <c r="N38" s="473">
        <f t="shared" si="137"/>
        <v>0</v>
      </c>
      <c r="O38" s="474"/>
      <c r="P38" s="472"/>
      <c r="Q38" s="498"/>
      <c r="R38" s="473">
        <f t="shared" si="138"/>
        <v>0</v>
      </c>
      <c r="S38" s="474"/>
      <c r="T38" s="474"/>
      <c r="U38" s="475">
        <f t="shared" si="226"/>
        <v>0</v>
      </c>
      <c r="V38" s="474"/>
      <c r="W38" s="474"/>
      <c r="X38" s="475">
        <f t="shared" si="65"/>
        <v>0</v>
      </c>
      <c r="Y38" s="474"/>
      <c r="Z38" s="474"/>
      <c r="AA38" s="476">
        <f t="shared" si="66"/>
        <v>0</v>
      </c>
      <c r="AB38" s="474"/>
      <c r="AC38" s="477"/>
      <c r="AD38" s="478">
        <f t="shared" si="67"/>
        <v>0</v>
      </c>
      <c r="AE38" s="474"/>
      <c r="AF38" s="474"/>
      <c r="AG38" s="475">
        <f t="shared" si="68"/>
        <v>0</v>
      </c>
      <c r="AH38" s="474"/>
      <c r="AI38" s="474"/>
      <c r="AJ38" s="479">
        <f t="shared" si="139"/>
        <v>0</v>
      </c>
      <c r="AK38" s="474"/>
      <c r="AL38" s="474"/>
      <c r="AM38" s="479">
        <f t="shared" si="69"/>
        <v>0</v>
      </c>
      <c r="AN38" s="474"/>
      <c r="AO38" s="474"/>
      <c r="AP38" s="480">
        <f t="shared" si="70"/>
        <v>0</v>
      </c>
      <c r="AQ38" s="474"/>
      <c r="AR38" s="474"/>
      <c r="AS38" s="480">
        <f t="shared" si="71"/>
        <v>0</v>
      </c>
      <c r="AT38" s="474"/>
      <c r="AU38" s="474"/>
      <c r="AV38" s="480">
        <f t="shared" si="129"/>
        <v>0</v>
      </c>
      <c r="AW38" s="477"/>
      <c r="AX38" s="474"/>
      <c r="AY38" s="479">
        <f t="shared" si="72"/>
        <v>0</v>
      </c>
      <c r="AZ38" s="474"/>
      <c r="BA38" s="474"/>
      <c r="BB38" s="483">
        <f t="shared" si="73"/>
        <v>0</v>
      </c>
      <c r="BC38" s="477"/>
      <c r="BD38" s="474"/>
      <c r="BE38" s="479">
        <f t="shared" si="74"/>
        <v>0</v>
      </c>
      <c r="BF38" s="474"/>
      <c r="BG38" s="474"/>
      <c r="BH38" s="479">
        <f t="shared" si="75"/>
        <v>0</v>
      </c>
      <c r="BI38" s="474"/>
      <c r="BJ38" s="474"/>
      <c r="BK38" s="479">
        <f t="shared" si="140"/>
        <v>0</v>
      </c>
      <c r="BL38" s="474"/>
      <c r="BM38" s="474"/>
      <c r="BN38" s="479">
        <f t="shared" si="76"/>
        <v>0</v>
      </c>
      <c r="BO38" s="474"/>
      <c r="BP38" s="474"/>
      <c r="BQ38" s="479">
        <f t="shared" si="141"/>
        <v>0</v>
      </c>
      <c r="BR38" s="474"/>
      <c r="BS38" s="474"/>
      <c r="BT38" s="484">
        <f t="shared" si="77"/>
        <v>0</v>
      </c>
      <c r="BU38" s="474"/>
      <c r="BV38" s="474"/>
      <c r="BW38" s="479">
        <f t="shared" si="78"/>
        <v>0</v>
      </c>
      <c r="BX38" s="474"/>
      <c r="BY38" s="474"/>
      <c r="BZ38" s="479">
        <f t="shared" si="142"/>
        <v>0</v>
      </c>
      <c r="CA38" s="474"/>
      <c r="CB38" s="474"/>
      <c r="CC38" s="479">
        <f t="shared" si="79"/>
        <v>0</v>
      </c>
      <c r="CD38" s="474"/>
      <c r="CE38" s="474"/>
      <c r="CF38" s="479">
        <f t="shared" si="143"/>
        <v>0</v>
      </c>
      <c r="CG38" s="474"/>
      <c r="CH38" s="474"/>
      <c r="CI38" s="480">
        <f t="shared" si="80"/>
        <v>0</v>
      </c>
      <c r="CJ38" s="474"/>
      <c r="CK38" s="474"/>
      <c r="CL38" s="479">
        <f t="shared" si="81"/>
        <v>0</v>
      </c>
      <c r="CM38" s="474"/>
      <c r="CN38" s="474"/>
      <c r="CO38" s="479">
        <f t="shared" si="144"/>
        <v>0</v>
      </c>
      <c r="CP38" s="474"/>
      <c r="CQ38" s="474"/>
      <c r="CR38" s="479">
        <f t="shared" si="82"/>
        <v>0</v>
      </c>
      <c r="CS38" s="474"/>
      <c r="CT38" s="474"/>
      <c r="CU38" s="479">
        <f t="shared" si="83"/>
        <v>0</v>
      </c>
      <c r="CV38" s="474"/>
      <c r="CW38" s="474"/>
      <c r="CX38" s="479">
        <f t="shared" si="145"/>
        <v>0</v>
      </c>
      <c r="CY38" s="474"/>
      <c r="CZ38" s="474"/>
      <c r="DA38" s="479">
        <f t="shared" si="146"/>
        <v>0</v>
      </c>
      <c r="DB38" s="474"/>
      <c r="DC38" s="474"/>
      <c r="DD38" s="479">
        <f t="shared" si="147"/>
        <v>0</v>
      </c>
      <c r="DE38" s="474"/>
      <c r="DF38" s="474"/>
      <c r="DG38" s="479">
        <f t="shared" si="148"/>
        <v>0</v>
      </c>
      <c r="DH38" s="474"/>
      <c r="DI38" s="474"/>
      <c r="DJ38" s="479">
        <f t="shared" si="149"/>
        <v>0</v>
      </c>
      <c r="DK38" s="474"/>
      <c r="DL38" s="474"/>
      <c r="DM38" s="479">
        <f t="shared" si="150"/>
        <v>0</v>
      </c>
      <c r="DN38" s="474"/>
      <c r="DO38" s="474"/>
      <c r="DP38" s="479">
        <f t="shared" si="84"/>
        <v>0</v>
      </c>
      <c r="DQ38" s="474"/>
      <c r="DR38" s="474"/>
      <c r="DS38" s="479">
        <f t="shared" si="151"/>
        <v>0</v>
      </c>
      <c r="DT38" s="474"/>
      <c r="DU38" s="474"/>
      <c r="DV38" s="479">
        <f t="shared" si="85"/>
        <v>0</v>
      </c>
      <c r="DW38" s="474"/>
      <c r="DX38" s="474"/>
      <c r="DY38" s="479">
        <f t="shared" si="86"/>
        <v>0</v>
      </c>
      <c r="DZ38" s="474"/>
      <c r="EA38" s="474"/>
      <c r="EB38" s="485">
        <f t="shared" si="152"/>
        <v>0</v>
      </c>
      <c r="EC38" s="474"/>
      <c r="ED38" s="474"/>
      <c r="EE38" s="479">
        <f t="shared" si="87"/>
        <v>0</v>
      </c>
      <c r="EF38" s="474"/>
      <c r="EG38" s="474"/>
      <c r="EH38" s="479">
        <f t="shared" si="153"/>
        <v>0</v>
      </c>
      <c r="EI38" s="474"/>
      <c r="EJ38" s="474"/>
      <c r="EK38" s="479">
        <f t="shared" si="88"/>
        <v>0</v>
      </c>
      <c r="EL38" s="474"/>
      <c r="EM38" s="474"/>
      <c r="EN38" s="479">
        <f t="shared" si="154"/>
        <v>0</v>
      </c>
      <c r="EO38" s="474"/>
      <c r="EP38" s="474"/>
      <c r="EQ38" s="479">
        <f t="shared" si="155"/>
        <v>0</v>
      </c>
      <c r="ER38" s="474"/>
      <c r="ES38" s="474"/>
      <c r="ET38" s="479">
        <f t="shared" si="89"/>
        <v>0</v>
      </c>
      <c r="EU38" s="474"/>
      <c r="EV38" s="474"/>
      <c r="EW38" s="479">
        <f t="shared" si="156"/>
        <v>0</v>
      </c>
      <c r="EX38" s="474"/>
      <c r="EY38" s="474"/>
      <c r="EZ38" s="479">
        <f t="shared" si="157"/>
        <v>0</v>
      </c>
      <c r="FA38" s="474"/>
      <c r="FB38" s="474"/>
      <c r="FC38" s="479">
        <f t="shared" si="158"/>
        <v>0</v>
      </c>
      <c r="FD38" s="474"/>
      <c r="FE38" s="474"/>
      <c r="FF38" s="479">
        <f t="shared" si="159"/>
        <v>0</v>
      </c>
      <c r="FG38" s="474"/>
      <c r="FH38" s="474"/>
      <c r="FI38" s="479">
        <f t="shared" si="160"/>
        <v>0</v>
      </c>
      <c r="FJ38" s="474"/>
      <c r="FK38" s="474"/>
      <c r="FL38" s="479">
        <f t="shared" si="93"/>
        <v>0</v>
      </c>
      <c r="FM38" s="474"/>
      <c r="FN38" s="474"/>
      <c r="FO38" s="479">
        <f t="shared" si="161"/>
        <v>0</v>
      </c>
      <c r="FP38" s="474"/>
      <c r="FQ38" s="474"/>
      <c r="FR38" s="479">
        <f t="shared" si="94"/>
        <v>0</v>
      </c>
      <c r="FS38" s="474"/>
      <c r="FT38" s="474"/>
      <c r="FU38" s="479">
        <f t="shared" si="95"/>
        <v>0</v>
      </c>
      <c r="FV38" s="474"/>
      <c r="FW38" s="474"/>
      <c r="FX38" s="479">
        <f t="shared" si="162"/>
        <v>0</v>
      </c>
      <c r="FY38" s="474"/>
      <c r="FZ38" s="474"/>
      <c r="GA38" s="479">
        <f t="shared" si="163"/>
        <v>0</v>
      </c>
      <c r="GB38" s="474"/>
      <c r="GC38" s="474"/>
      <c r="GD38" s="479">
        <f t="shared" si="164"/>
        <v>0</v>
      </c>
      <c r="GE38" s="474"/>
      <c r="GF38" s="474"/>
      <c r="GG38" s="479">
        <f t="shared" si="165"/>
        <v>0</v>
      </c>
      <c r="GH38" s="474"/>
      <c r="GI38" s="474"/>
      <c r="GJ38" s="479">
        <f t="shared" si="166"/>
        <v>0</v>
      </c>
      <c r="GK38" s="474"/>
      <c r="GL38" s="474"/>
      <c r="GM38" s="479">
        <f t="shared" si="167"/>
        <v>0</v>
      </c>
      <c r="GN38" s="474"/>
      <c r="GO38" s="474"/>
      <c r="GP38" s="479">
        <f t="shared" si="168"/>
        <v>0</v>
      </c>
      <c r="GQ38" s="474"/>
      <c r="GR38" s="474"/>
      <c r="GS38" s="479">
        <f t="shared" si="169"/>
        <v>0</v>
      </c>
      <c r="GT38" s="474"/>
      <c r="GU38" s="474"/>
      <c r="GV38" s="479">
        <f t="shared" si="170"/>
        <v>0</v>
      </c>
      <c r="GW38" s="474"/>
      <c r="GX38" s="474"/>
      <c r="GY38" s="479">
        <f t="shared" si="100"/>
        <v>0</v>
      </c>
      <c r="GZ38" s="474"/>
      <c r="HA38" s="474"/>
      <c r="HB38" s="479">
        <f t="shared" si="171"/>
        <v>0</v>
      </c>
      <c r="HC38" s="474"/>
      <c r="HD38" s="474"/>
      <c r="HE38" s="479">
        <f t="shared" si="101"/>
        <v>0</v>
      </c>
      <c r="HF38" s="474"/>
      <c r="HG38" s="474"/>
      <c r="HH38" s="479">
        <f t="shared" si="172"/>
        <v>0</v>
      </c>
      <c r="HI38" s="474"/>
      <c r="HJ38" s="474"/>
      <c r="HK38" s="479">
        <f t="shared" si="173"/>
        <v>0</v>
      </c>
      <c r="HL38" s="474"/>
      <c r="HM38" s="474"/>
      <c r="HN38" s="479">
        <f t="shared" si="174"/>
        <v>0</v>
      </c>
      <c r="HO38" s="474"/>
      <c r="HP38" s="474"/>
      <c r="HQ38" s="479">
        <f t="shared" si="175"/>
        <v>0</v>
      </c>
      <c r="HR38" s="474"/>
      <c r="HS38" s="474"/>
      <c r="HT38" s="479">
        <f t="shared" si="176"/>
        <v>0</v>
      </c>
      <c r="HU38" s="474"/>
      <c r="HV38" s="474"/>
      <c r="HW38" s="479">
        <f t="shared" si="177"/>
        <v>0</v>
      </c>
      <c r="HX38" s="474"/>
      <c r="HY38" s="474"/>
      <c r="HZ38" s="486">
        <f t="shared" si="178"/>
        <v>0</v>
      </c>
      <c r="IA38" s="474"/>
      <c r="IB38" s="474"/>
      <c r="IC38" s="486">
        <f t="shared" si="179"/>
        <v>0</v>
      </c>
      <c r="ID38" s="474"/>
      <c r="IE38" s="474"/>
      <c r="IF38" s="486">
        <f t="shared" si="102"/>
        <v>0</v>
      </c>
      <c r="IG38" s="474"/>
      <c r="IH38" s="474"/>
      <c r="II38" s="486">
        <f t="shared" si="180"/>
        <v>0</v>
      </c>
      <c r="IJ38" s="474"/>
      <c r="IK38" s="474"/>
      <c r="IL38" s="486">
        <f t="shared" si="181"/>
        <v>0</v>
      </c>
      <c r="IM38" s="474"/>
      <c r="IN38" s="474"/>
      <c r="IO38" s="486">
        <f t="shared" si="182"/>
        <v>0</v>
      </c>
      <c r="IP38" s="474"/>
      <c r="IQ38" s="474"/>
      <c r="IR38" s="486">
        <f t="shared" si="183"/>
        <v>0</v>
      </c>
      <c r="IS38" s="474"/>
      <c r="IT38" s="474"/>
      <c r="IU38" s="486">
        <f t="shared" si="184"/>
        <v>0</v>
      </c>
      <c r="IV38" s="474"/>
      <c r="IW38" s="474"/>
      <c r="IX38" s="486">
        <f t="shared" si="103"/>
        <v>0</v>
      </c>
      <c r="IY38" s="477"/>
      <c r="IZ38" s="477"/>
      <c r="JA38" s="486">
        <f t="shared" si="104"/>
        <v>0</v>
      </c>
      <c r="JB38" s="477"/>
      <c r="JC38" s="477"/>
      <c r="JD38" s="486">
        <f t="shared" si="185"/>
        <v>0</v>
      </c>
      <c r="JE38" s="477"/>
      <c r="JF38" s="477"/>
      <c r="JG38" s="486">
        <f t="shared" si="186"/>
        <v>0</v>
      </c>
      <c r="JH38" s="138"/>
      <c r="JI38" s="138"/>
      <c r="JJ38" s="487">
        <f t="shared" si="187"/>
        <v>0</v>
      </c>
      <c r="JK38" s="138"/>
      <c r="JL38" s="138"/>
      <c r="JM38" s="487">
        <f t="shared" si="188"/>
        <v>0</v>
      </c>
      <c r="JN38" s="238"/>
      <c r="JO38" s="238"/>
      <c r="JP38" s="488">
        <f t="shared" si="105"/>
        <v>0</v>
      </c>
      <c r="JQ38" s="238"/>
      <c r="JR38" s="238"/>
      <c r="JS38" s="488">
        <f t="shared" si="189"/>
        <v>0</v>
      </c>
      <c r="JT38" s="238"/>
      <c r="JU38" s="238"/>
      <c r="JV38" s="488">
        <f t="shared" si="190"/>
        <v>0</v>
      </c>
      <c r="JW38" s="238"/>
      <c r="JX38" s="238"/>
      <c r="JY38" s="488">
        <f t="shared" si="191"/>
        <v>0</v>
      </c>
      <c r="JZ38" s="238"/>
      <c r="KA38" s="238"/>
      <c r="KB38" s="488">
        <f t="shared" si="192"/>
        <v>0</v>
      </c>
      <c r="KC38" s="238"/>
      <c r="KD38" s="238"/>
      <c r="KE38" s="488">
        <f t="shared" si="193"/>
        <v>0</v>
      </c>
      <c r="KF38" s="238"/>
      <c r="KG38" s="238"/>
      <c r="KH38" s="488">
        <f t="shared" si="194"/>
        <v>0</v>
      </c>
      <c r="KI38" s="238"/>
      <c r="KJ38" s="238"/>
      <c r="KK38" s="488">
        <f t="shared" si="195"/>
        <v>0</v>
      </c>
      <c r="KL38" s="238"/>
      <c r="KM38" s="238"/>
      <c r="KN38" s="488">
        <f t="shared" si="196"/>
        <v>0</v>
      </c>
      <c r="KO38" s="489"/>
      <c r="KP38" s="489"/>
      <c r="KQ38" s="490">
        <f t="shared" si="197"/>
        <v>0</v>
      </c>
      <c r="KR38" s="489"/>
      <c r="KS38" s="489"/>
      <c r="KT38" s="490">
        <f t="shared" si="198"/>
        <v>0</v>
      </c>
      <c r="KU38" s="489"/>
      <c r="KV38" s="489"/>
      <c r="KW38" s="490">
        <f t="shared" si="199"/>
        <v>0</v>
      </c>
      <c r="KX38" s="489"/>
      <c r="KY38" s="489"/>
      <c r="KZ38" s="490">
        <f t="shared" si="200"/>
        <v>0</v>
      </c>
      <c r="LA38" s="241"/>
      <c r="LB38" s="241"/>
      <c r="LC38" s="491">
        <f t="shared" si="201"/>
        <v>0</v>
      </c>
      <c r="LD38" s="489"/>
      <c r="LE38" s="489"/>
      <c r="LF38" s="490">
        <f t="shared" si="202"/>
        <v>0</v>
      </c>
      <c r="LG38" s="489"/>
      <c r="LH38" s="489"/>
      <c r="LI38" s="490">
        <f t="shared" si="203"/>
        <v>0</v>
      </c>
      <c r="LJ38" s="489"/>
      <c r="LK38" s="489"/>
      <c r="LL38" s="490">
        <f t="shared" si="204"/>
        <v>0</v>
      </c>
      <c r="LM38" s="489"/>
      <c r="LN38" s="489"/>
      <c r="LO38" s="490">
        <f t="shared" si="205"/>
        <v>0</v>
      </c>
      <c r="LP38" s="489"/>
      <c r="LQ38" s="489"/>
      <c r="LR38" s="490">
        <f t="shared" si="206"/>
        <v>0</v>
      </c>
      <c r="LS38" s="489"/>
      <c r="LT38" s="489"/>
      <c r="LU38" s="490">
        <f t="shared" si="207"/>
        <v>0</v>
      </c>
      <c r="LV38" s="489"/>
      <c r="LW38" s="489"/>
      <c r="LX38" s="490">
        <f t="shared" si="208"/>
        <v>0</v>
      </c>
      <c r="LY38" s="489"/>
      <c r="LZ38" s="489"/>
      <c r="MA38" s="490">
        <f t="shared" si="209"/>
        <v>0</v>
      </c>
      <c r="MB38" s="489"/>
      <c r="MC38" s="489"/>
      <c r="MD38" s="490">
        <f t="shared" si="210"/>
        <v>0</v>
      </c>
      <c r="ME38" s="489"/>
      <c r="MF38" s="489"/>
      <c r="MG38" s="490">
        <f t="shared" si="211"/>
        <v>0</v>
      </c>
      <c r="MH38" s="489"/>
      <c r="MI38" s="489"/>
      <c r="MJ38" s="490">
        <f t="shared" si="212"/>
        <v>0</v>
      </c>
      <c r="MK38" s="489"/>
      <c r="ML38" s="489"/>
      <c r="MM38" s="490">
        <f t="shared" si="213"/>
        <v>0</v>
      </c>
      <c r="MN38" s="489"/>
      <c r="MO38" s="489"/>
      <c r="MP38" s="490">
        <f t="shared" si="214"/>
        <v>0</v>
      </c>
      <c r="MQ38" s="489"/>
      <c r="MR38" s="489"/>
      <c r="MS38" s="490">
        <f t="shared" si="215"/>
        <v>0</v>
      </c>
      <c r="MT38" s="489"/>
      <c r="MU38" s="489"/>
      <c r="MV38" s="490">
        <f t="shared" si="216"/>
        <v>0</v>
      </c>
      <c r="MW38" s="489"/>
      <c r="MX38" s="489"/>
      <c r="MY38" s="490">
        <f t="shared" si="217"/>
        <v>0</v>
      </c>
      <c r="MZ38" s="489"/>
      <c r="NA38" s="489"/>
      <c r="NB38" s="490">
        <f t="shared" si="218"/>
        <v>0</v>
      </c>
      <c r="NC38" s="489"/>
      <c r="ND38" s="489"/>
      <c r="NE38" s="490">
        <f t="shared" si="219"/>
        <v>0</v>
      </c>
      <c r="NF38" s="489"/>
      <c r="NG38" s="489"/>
      <c r="NH38" s="490">
        <f>NE38+NF38-NG38</f>
        <v>0</v>
      </c>
      <c r="NI38" s="489"/>
      <c r="NJ38" s="489"/>
      <c r="NK38" s="490">
        <f t="shared" si="221"/>
        <v>0</v>
      </c>
      <c r="NL38" s="489"/>
      <c r="NM38" s="489"/>
      <c r="NN38" s="489"/>
      <c r="NO38" s="490">
        <f t="shared" si="222"/>
        <v>0</v>
      </c>
      <c r="NP38" s="489"/>
      <c r="NQ38" s="489"/>
      <c r="NR38" s="490">
        <f t="shared" si="223"/>
        <v>0</v>
      </c>
      <c r="NS38" s="489"/>
      <c r="NT38" s="489"/>
      <c r="NU38" s="490">
        <f t="shared" si="224"/>
        <v>0</v>
      </c>
      <c r="NV38" s="489"/>
      <c r="NW38" s="489"/>
      <c r="NX38" s="490">
        <f t="shared" si="225"/>
        <v>0</v>
      </c>
      <c r="NY38" s="492">
        <f t="shared" si="121"/>
        <v>0</v>
      </c>
      <c r="NZ38" s="493">
        <f t="shared" si="122"/>
        <v>0</v>
      </c>
      <c r="OA38" s="468"/>
      <c r="OB38" s="492">
        <f t="shared" si="123"/>
        <v>0</v>
      </c>
      <c r="OC38" s="493">
        <f t="shared" si="124"/>
        <v>0</v>
      </c>
      <c r="OD38" s="81"/>
      <c r="OE38" s="492">
        <f t="shared" si="125"/>
        <v>0</v>
      </c>
      <c r="OF38" s="493">
        <f t="shared" si="126"/>
        <v>0</v>
      </c>
      <c r="OG38" s="81"/>
      <c r="OH38" s="492">
        <f t="shared" si="127"/>
        <v>0</v>
      </c>
      <c r="OI38" s="493">
        <f t="shared" si="128"/>
        <v>0</v>
      </c>
    </row>
    <row r="39" spans="1:399" s="539" customFormat="1" ht="33" hidden="1" x14ac:dyDescent="0.45">
      <c r="A39" s="470">
        <v>20</v>
      </c>
      <c r="B39" s="582" t="s">
        <v>589</v>
      </c>
      <c r="C39" s="527" t="s">
        <v>115</v>
      </c>
      <c r="D39" s="495">
        <v>622</v>
      </c>
      <c r="E39" s="529"/>
      <c r="F39" s="495"/>
      <c r="G39" s="527"/>
      <c r="H39" s="495">
        <f t="shared" si="135"/>
        <v>622</v>
      </c>
      <c r="I39" s="495"/>
      <c r="J39" s="527"/>
      <c r="K39" s="495">
        <f t="shared" si="136"/>
        <v>622</v>
      </c>
      <c r="L39" s="495"/>
      <c r="M39" s="527"/>
      <c r="N39" s="495">
        <f t="shared" si="137"/>
        <v>622</v>
      </c>
      <c r="O39" s="529"/>
      <c r="P39" s="495"/>
      <c r="Q39" s="527"/>
      <c r="R39" s="495">
        <f t="shared" si="138"/>
        <v>622</v>
      </c>
      <c r="S39" s="529"/>
      <c r="T39" s="529"/>
      <c r="U39" s="529">
        <f t="shared" si="226"/>
        <v>622</v>
      </c>
      <c r="V39" s="529"/>
      <c r="W39" s="529"/>
      <c r="X39" s="529">
        <f t="shared" si="65"/>
        <v>622</v>
      </c>
      <c r="Y39" s="529"/>
      <c r="Z39" s="529"/>
      <c r="AA39" s="530">
        <f t="shared" si="66"/>
        <v>622</v>
      </c>
      <c r="AB39" s="529"/>
      <c r="AC39" s="531"/>
      <c r="AD39" s="531">
        <f t="shared" si="67"/>
        <v>622</v>
      </c>
      <c r="AE39" s="529"/>
      <c r="AF39" s="529"/>
      <c r="AG39" s="529">
        <f t="shared" si="68"/>
        <v>622</v>
      </c>
      <c r="AH39" s="529"/>
      <c r="AI39" s="529"/>
      <c r="AJ39" s="529">
        <f t="shared" si="139"/>
        <v>622</v>
      </c>
      <c r="AK39" s="529"/>
      <c r="AL39" s="529"/>
      <c r="AM39" s="529">
        <f t="shared" si="69"/>
        <v>622</v>
      </c>
      <c r="AN39" s="529"/>
      <c r="AO39" s="529"/>
      <c r="AP39" s="532">
        <f t="shared" si="70"/>
        <v>622</v>
      </c>
      <c r="AQ39" s="529"/>
      <c r="AR39" s="529"/>
      <c r="AS39" s="532">
        <f t="shared" si="71"/>
        <v>622</v>
      </c>
      <c r="AT39" s="529"/>
      <c r="AU39" s="529"/>
      <c r="AV39" s="532">
        <f t="shared" si="129"/>
        <v>622</v>
      </c>
      <c r="AW39" s="531"/>
      <c r="AX39" s="529"/>
      <c r="AY39" s="529">
        <f t="shared" si="72"/>
        <v>622</v>
      </c>
      <c r="AZ39" s="529"/>
      <c r="BA39" s="529"/>
      <c r="BB39" s="533">
        <f t="shared" si="73"/>
        <v>622</v>
      </c>
      <c r="BC39" s="531"/>
      <c r="BD39" s="529"/>
      <c r="BE39" s="529">
        <f t="shared" si="74"/>
        <v>622</v>
      </c>
      <c r="BF39" s="529"/>
      <c r="BG39" s="529"/>
      <c r="BH39" s="529">
        <f t="shared" si="75"/>
        <v>622</v>
      </c>
      <c r="BI39" s="529"/>
      <c r="BJ39" s="529"/>
      <c r="BK39" s="529">
        <f t="shared" si="140"/>
        <v>622</v>
      </c>
      <c r="BL39" s="529"/>
      <c r="BM39" s="529"/>
      <c r="BN39" s="529">
        <f t="shared" si="76"/>
        <v>622</v>
      </c>
      <c r="BO39" s="529"/>
      <c r="BP39" s="529"/>
      <c r="BQ39" s="529">
        <f t="shared" si="141"/>
        <v>622</v>
      </c>
      <c r="BR39" s="529"/>
      <c r="BS39" s="529"/>
      <c r="BT39" s="583">
        <f t="shared" si="77"/>
        <v>622</v>
      </c>
      <c r="BU39" s="529"/>
      <c r="BV39" s="529"/>
      <c r="BW39" s="529">
        <f t="shared" si="78"/>
        <v>622</v>
      </c>
      <c r="BX39" s="529"/>
      <c r="BY39" s="529"/>
      <c r="BZ39" s="529">
        <f t="shared" si="142"/>
        <v>622</v>
      </c>
      <c r="CA39" s="529"/>
      <c r="CB39" s="529"/>
      <c r="CC39" s="529">
        <f t="shared" si="79"/>
        <v>622</v>
      </c>
      <c r="CD39" s="529"/>
      <c r="CE39" s="529"/>
      <c r="CF39" s="529">
        <f t="shared" si="143"/>
        <v>622</v>
      </c>
      <c r="CG39" s="529"/>
      <c r="CH39" s="529"/>
      <c r="CI39" s="532">
        <f t="shared" si="80"/>
        <v>622</v>
      </c>
      <c r="CJ39" s="529"/>
      <c r="CK39" s="529"/>
      <c r="CL39" s="529">
        <f t="shared" si="81"/>
        <v>622</v>
      </c>
      <c r="CM39" s="529"/>
      <c r="CN39" s="529"/>
      <c r="CO39" s="529">
        <f t="shared" si="144"/>
        <v>622</v>
      </c>
      <c r="CP39" s="529"/>
      <c r="CQ39" s="529"/>
      <c r="CR39" s="529">
        <f t="shared" si="82"/>
        <v>622</v>
      </c>
      <c r="CS39" s="529"/>
      <c r="CT39" s="529"/>
      <c r="CU39" s="529">
        <f t="shared" si="83"/>
        <v>622</v>
      </c>
      <c r="CV39" s="529"/>
      <c r="CW39" s="529"/>
      <c r="CX39" s="529">
        <f t="shared" si="145"/>
        <v>622</v>
      </c>
      <c r="CY39" s="529"/>
      <c r="CZ39" s="529"/>
      <c r="DA39" s="529">
        <f t="shared" si="146"/>
        <v>622</v>
      </c>
      <c r="DB39" s="529"/>
      <c r="DC39" s="529"/>
      <c r="DD39" s="529">
        <f t="shared" si="147"/>
        <v>622</v>
      </c>
      <c r="DE39" s="529"/>
      <c r="DF39" s="529"/>
      <c r="DG39" s="529">
        <f t="shared" si="148"/>
        <v>622</v>
      </c>
      <c r="DH39" s="529"/>
      <c r="DI39" s="529"/>
      <c r="DJ39" s="529">
        <f t="shared" si="149"/>
        <v>622</v>
      </c>
      <c r="DK39" s="529"/>
      <c r="DL39" s="529"/>
      <c r="DM39" s="529">
        <f t="shared" si="150"/>
        <v>622</v>
      </c>
      <c r="DN39" s="529"/>
      <c r="DO39" s="529"/>
      <c r="DP39" s="529">
        <f t="shared" si="84"/>
        <v>622</v>
      </c>
      <c r="DQ39" s="529"/>
      <c r="DR39" s="529"/>
      <c r="DS39" s="529">
        <f t="shared" si="151"/>
        <v>622</v>
      </c>
      <c r="DT39" s="529"/>
      <c r="DU39" s="529"/>
      <c r="DV39" s="529">
        <f t="shared" si="85"/>
        <v>622</v>
      </c>
      <c r="DW39" s="529"/>
      <c r="DX39" s="529"/>
      <c r="DY39" s="529">
        <f t="shared" si="86"/>
        <v>622</v>
      </c>
      <c r="DZ39" s="529"/>
      <c r="EA39" s="529"/>
      <c r="EB39" s="495">
        <f t="shared" si="152"/>
        <v>622</v>
      </c>
      <c r="EC39" s="529"/>
      <c r="ED39" s="529"/>
      <c r="EE39" s="529">
        <f t="shared" si="87"/>
        <v>622</v>
      </c>
      <c r="EF39" s="529"/>
      <c r="EG39" s="529"/>
      <c r="EH39" s="479">
        <f t="shared" si="153"/>
        <v>622</v>
      </c>
      <c r="EI39" s="529"/>
      <c r="EJ39" s="529"/>
      <c r="EK39" s="529">
        <f t="shared" si="88"/>
        <v>622</v>
      </c>
      <c r="EL39" s="529"/>
      <c r="EM39" s="529"/>
      <c r="EN39" s="529">
        <f t="shared" si="154"/>
        <v>622</v>
      </c>
      <c r="EO39" s="529"/>
      <c r="EP39" s="529"/>
      <c r="EQ39" s="529">
        <f t="shared" si="155"/>
        <v>622</v>
      </c>
      <c r="ER39" s="529"/>
      <c r="ES39" s="529"/>
      <c r="ET39" s="529">
        <f t="shared" si="89"/>
        <v>622</v>
      </c>
      <c r="EU39" s="529"/>
      <c r="EV39" s="529"/>
      <c r="EW39" s="529">
        <f t="shared" si="156"/>
        <v>622</v>
      </c>
      <c r="EX39" s="529"/>
      <c r="EY39" s="529"/>
      <c r="EZ39" s="529">
        <f t="shared" si="157"/>
        <v>622</v>
      </c>
      <c r="FA39" s="529"/>
      <c r="FB39" s="529"/>
      <c r="FC39" s="529">
        <f t="shared" si="158"/>
        <v>622</v>
      </c>
      <c r="FD39" s="529"/>
      <c r="FE39" s="529"/>
      <c r="FF39" s="529">
        <f t="shared" si="159"/>
        <v>622</v>
      </c>
      <c r="FG39" s="529"/>
      <c r="FH39" s="529"/>
      <c r="FI39" s="529">
        <f t="shared" si="160"/>
        <v>622</v>
      </c>
      <c r="FJ39" s="529"/>
      <c r="FK39" s="529"/>
      <c r="FL39" s="529">
        <f t="shared" si="93"/>
        <v>622</v>
      </c>
      <c r="FM39" s="529"/>
      <c r="FN39" s="529"/>
      <c r="FO39" s="529">
        <f t="shared" si="161"/>
        <v>622</v>
      </c>
      <c r="FP39" s="529"/>
      <c r="FQ39" s="529"/>
      <c r="FR39" s="529">
        <f t="shared" si="94"/>
        <v>622</v>
      </c>
      <c r="FS39" s="529"/>
      <c r="FT39" s="529"/>
      <c r="FU39" s="529">
        <f t="shared" si="95"/>
        <v>622</v>
      </c>
      <c r="FV39" s="529"/>
      <c r="FW39" s="529"/>
      <c r="FX39" s="529">
        <f t="shared" si="162"/>
        <v>622</v>
      </c>
      <c r="FY39" s="529"/>
      <c r="FZ39" s="529"/>
      <c r="GA39" s="529">
        <f t="shared" si="163"/>
        <v>622</v>
      </c>
      <c r="GB39" s="529"/>
      <c r="GC39" s="529"/>
      <c r="GD39" s="529">
        <f t="shared" si="164"/>
        <v>622</v>
      </c>
      <c r="GE39" s="529"/>
      <c r="GF39" s="529"/>
      <c r="GG39" s="529">
        <f t="shared" si="165"/>
        <v>622</v>
      </c>
      <c r="GH39" s="529"/>
      <c r="GI39" s="529"/>
      <c r="GJ39" s="529">
        <f t="shared" si="166"/>
        <v>622</v>
      </c>
      <c r="GK39" s="529"/>
      <c r="GL39" s="529"/>
      <c r="GM39" s="529">
        <f t="shared" si="167"/>
        <v>622</v>
      </c>
      <c r="GN39" s="529"/>
      <c r="GO39" s="529"/>
      <c r="GP39" s="529">
        <f t="shared" si="168"/>
        <v>622</v>
      </c>
      <c r="GQ39" s="529"/>
      <c r="GR39" s="529"/>
      <c r="GS39" s="529">
        <f t="shared" si="169"/>
        <v>622</v>
      </c>
      <c r="GT39" s="529"/>
      <c r="GU39" s="529"/>
      <c r="GV39" s="529">
        <f t="shared" si="170"/>
        <v>622</v>
      </c>
      <c r="GW39" s="529"/>
      <c r="GX39" s="529"/>
      <c r="GY39" s="529">
        <f t="shared" si="100"/>
        <v>622</v>
      </c>
      <c r="GZ39" s="529"/>
      <c r="HA39" s="529"/>
      <c r="HB39" s="529">
        <f t="shared" si="171"/>
        <v>622</v>
      </c>
      <c r="HC39" s="529"/>
      <c r="HD39" s="529"/>
      <c r="HE39" s="529">
        <f t="shared" si="101"/>
        <v>622</v>
      </c>
      <c r="HF39" s="529"/>
      <c r="HG39" s="529"/>
      <c r="HH39" s="529">
        <f t="shared" si="172"/>
        <v>622</v>
      </c>
      <c r="HI39" s="529"/>
      <c r="HJ39" s="529"/>
      <c r="HK39" s="529">
        <f t="shared" si="173"/>
        <v>622</v>
      </c>
      <c r="HL39" s="529"/>
      <c r="HM39" s="529"/>
      <c r="HN39" s="529">
        <f t="shared" si="174"/>
        <v>622</v>
      </c>
      <c r="HO39" s="529"/>
      <c r="HP39" s="529"/>
      <c r="HQ39" s="529">
        <f t="shared" si="175"/>
        <v>622</v>
      </c>
      <c r="HR39" s="529"/>
      <c r="HS39" s="529"/>
      <c r="HT39" s="529">
        <f t="shared" si="176"/>
        <v>622</v>
      </c>
      <c r="HU39" s="529"/>
      <c r="HV39" s="529"/>
      <c r="HW39" s="529">
        <f t="shared" si="177"/>
        <v>622</v>
      </c>
      <c r="HX39" s="529"/>
      <c r="HY39" s="529"/>
      <c r="HZ39" s="531">
        <f t="shared" si="178"/>
        <v>622</v>
      </c>
      <c r="IA39" s="529"/>
      <c r="IB39" s="529"/>
      <c r="IC39" s="531">
        <f t="shared" si="179"/>
        <v>622</v>
      </c>
      <c r="ID39" s="529"/>
      <c r="IE39" s="529"/>
      <c r="IF39" s="531">
        <f t="shared" si="102"/>
        <v>622</v>
      </c>
      <c r="IG39" s="529"/>
      <c r="IH39" s="529"/>
      <c r="II39" s="531">
        <f t="shared" si="180"/>
        <v>622</v>
      </c>
      <c r="IJ39" s="529"/>
      <c r="IK39" s="529"/>
      <c r="IL39" s="531">
        <f t="shared" si="181"/>
        <v>622</v>
      </c>
      <c r="IM39" s="529"/>
      <c r="IN39" s="529"/>
      <c r="IO39" s="531">
        <f t="shared" si="182"/>
        <v>622</v>
      </c>
      <c r="IP39" s="529"/>
      <c r="IQ39" s="529"/>
      <c r="IR39" s="531">
        <f t="shared" si="183"/>
        <v>622</v>
      </c>
      <c r="IS39" s="529"/>
      <c r="IT39" s="529"/>
      <c r="IU39" s="531">
        <f t="shared" si="184"/>
        <v>622</v>
      </c>
      <c r="IV39" s="529"/>
      <c r="IW39" s="529"/>
      <c r="IX39" s="531">
        <f t="shared" si="103"/>
        <v>622</v>
      </c>
      <c r="IY39" s="531"/>
      <c r="IZ39" s="531"/>
      <c r="JA39" s="531">
        <f t="shared" si="104"/>
        <v>622</v>
      </c>
      <c r="JB39" s="531"/>
      <c r="JC39" s="531"/>
      <c r="JD39" s="531">
        <f t="shared" si="185"/>
        <v>622</v>
      </c>
      <c r="JE39" s="531"/>
      <c r="JF39" s="531"/>
      <c r="JG39" s="531">
        <f t="shared" si="186"/>
        <v>622</v>
      </c>
      <c r="JH39" s="535"/>
      <c r="JI39" s="535"/>
      <c r="JJ39" s="535">
        <f t="shared" si="187"/>
        <v>622</v>
      </c>
      <c r="JK39" s="535"/>
      <c r="JL39" s="535"/>
      <c r="JM39" s="487">
        <f t="shared" si="188"/>
        <v>622</v>
      </c>
      <c r="JN39" s="536"/>
      <c r="JO39" s="536"/>
      <c r="JP39" s="487">
        <f t="shared" si="105"/>
        <v>622</v>
      </c>
      <c r="JQ39" s="536"/>
      <c r="JR39" s="536"/>
      <c r="JS39" s="487">
        <f t="shared" si="189"/>
        <v>622</v>
      </c>
      <c r="JT39" s="536"/>
      <c r="JU39" s="536"/>
      <c r="JV39" s="487">
        <f t="shared" si="190"/>
        <v>622</v>
      </c>
      <c r="JW39" s="536"/>
      <c r="JX39" s="536"/>
      <c r="JY39" s="487">
        <f t="shared" si="191"/>
        <v>622</v>
      </c>
      <c r="JZ39" s="536"/>
      <c r="KA39" s="536"/>
      <c r="KB39" s="487">
        <f t="shared" si="192"/>
        <v>622</v>
      </c>
      <c r="KC39" s="536"/>
      <c r="KD39" s="536"/>
      <c r="KE39" s="487">
        <f t="shared" si="193"/>
        <v>622</v>
      </c>
      <c r="KF39" s="536"/>
      <c r="KG39" s="536"/>
      <c r="KH39" s="487">
        <f t="shared" si="194"/>
        <v>622</v>
      </c>
      <c r="KI39" s="536"/>
      <c r="KJ39" s="536"/>
      <c r="KK39" s="487">
        <f t="shared" si="195"/>
        <v>622</v>
      </c>
      <c r="KL39" s="536"/>
      <c r="KM39" s="536"/>
      <c r="KN39" s="487">
        <f t="shared" si="196"/>
        <v>622</v>
      </c>
      <c r="KO39" s="537"/>
      <c r="KP39" s="537"/>
      <c r="KQ39" s="584">
        <f t="shared" si="197"/>
        <v>622</v>
      </c>
      <c r="KR39" s="537"/>
      <c r="KS39" s="537"/>
      <c r="KT39" s="584">
        <f t="shared" si="198"/>
        <v>622</v>
      </c>
      <c r="KU39" s="537"/>
      <c r="KV39" s="537"/>
      <c r="KW39" s="584">
        <f t="shared" si="199"/>
        <v>622</v>
      </c>
      <c r="KX39" s="537"/>
      <c r="KY39" s="537"/>
      <c r="KZ39" s="584">
        <f t="shared" si="200"/>
        <v>622</v>
      </c>
      <c r="LA39" s="538"/>
      <c r="LB39" s="538"/>
      <c r="LC39" s="585">
        <f t="shared" si="201"/>
        <v>622</v>
      </c>
      <c r="LD39" s="537"/>
      <c r="LE39" s="537"/>
      <c r="LF39" s="584">
        <f t="shared" si="202"/>
        <v>622</v>
      </c>
      <c r="LG39" s="537"/>
      <c r="LH39" s="537"/>
      <c r="LI39" s="584">
        <f t="shared" si="203"/>
        <v>622</v>
      </c>
      <c r="LJ39" s="537"/>
      <c r="LK39" s="537"/>
      <c r="LL39" s="584">
        <f t="shared" si="204"/>
        <v>622</v>
      </c>
      <c r="LM39" s="537"/>
      <c r="LN39" s="537"/>
      <c r="LO39" s="584">
        <f t="shared" si="205"/>
        <v>622</v>
      </c>
      <c r="LP39" s="537"/>
      <c r="LQ39" s="537"/>
      <c r="LR39" s="584">
        <f t="shared" si="206"/>
        <v>622</v>
      </c>
      <c r="LS39" s="537"/>
      <c r="LT39" s="537"/>
      <c r="LU39" s="584">
        <f t="shared" si="207"/>
        <v>622</v>
      </c>
      <c r="LV39" s="537"/>
      <c r="LW39" s="537"/>
      <c r="LX39" s="490">
        <f t="shared" si="208"/>
        <v>622</v>
      </c>
      <c r="LY39" s="537"/>
      <c r="LZ39" s="537"/>
      <c r="MA39" s="490">
        <f t="shared" si="209"/>
        <v>622</v>
      </c>
      <c r="MB39" s="537"/>
      <c r="MC39" s="537"/>
      <c r="MD39" s="490">
        <f t="shared" si="210"/>
        <v>622</v>
      </c>
      <c r="ME39" s="537"/>
      <c r="MF39" s="537"/>
      <c r="MG39" s="490">
        <f t="shared" si="211"/>
        <v>622</v>
      </c>
      <c r="MH39" s="537"/>
      <c r="MI39" s="537"/>
      <c r="MJ39" s="490">
        <f t="shared" si="212"/>
        <v>622</v>
      </c>
      <c r="MK39" s="537"/>
      <c r="ML39" s="537"/>
      <c r="MM39" s="490">
        <f t="shared" si="213"/>
        <v>622</v>
      </c>
      <c r="MN39" s="537"/>
      <c r="MO39" s="537"/>
      <c r="MP39" s="490">
        <f t="shared" si="214"/>
        <v>622</v>
      </c>
      <c r="MQ39" s="537"/>
      <c r="MR39" s="537"/>
      <c r="MS39" s="490">
        <f t="shared" si="215"/>
        <v>622</v>
      </c>
      <c r="MT39" s="537"/>
      <c r="MU39" s="537"/>
      <c r="MV39" s="490">
        <f t="shared" si="216"/>
        <v>622</v>
      </c>
      <c r="MW39" s="537"/>
      <c r="MX39" s="537"/>
      <c r="MY39" s="490">
        <f t="shared" si="217"/>
        <v>622</v>
      </c>
      <c r="MZ39" s="537"/>
      <c r="NA39" s="537"/>
      <c r="NB39" s="490">
        <f t="shared" si="218"/>
        <v>622</v>
      </c>
      <c r="NC39" s="537"/>
      <c r="ND39" s="537"/>
      <c r="NE39" s="490">
        <f t="shared" si="219"/>
        <v>622</v>
      </c>
      <c r="NF39" s="537"/>
      <c r="NG39" s="537"/>
      <c r="NH39" s="490">
        <f t="shared" si="220"/>
        <v>622</v>
      </c>
      <c r="NI39" s="537"/>
      <c r="NJ39" s="537"/>
      <c r="NK39" s="490">
        <f t="shared" si="221"/>
        <v>622</v>
      </c>
      <c r="NL39" s="537"/>
      <c r="NM39" s="537"/>
      <c r="NN39" s="537"/>
      <c r="NO39" s="490">
        <f t="shared" si="222"/>
        <v>622</v>
      </c>
      <c r="NP39" s="537"/>
      <c r="NQ39" s="537"/>
      <c r="NR39" s="490">
        <f t="shared" si="223"/>
        <v>622</v>
      </c>
      <c r="NS39" s="537"/>
      <c r="NT39" s="537"/>
      <c r="NU39" s="490">
        <f t="shared" si="224"/>
        <v>622</v>
      </c>
      <c r="NV39" s="537"/>
      <c r="NW39" s="537"/>
      <c r="NX39" s="490">
        <f t="shared" si="225"/>
        <v>622</v>
      </c>
      <c r="NY39" s="492">
        <f t="shared" si="121"/>
        <v>0</v>
      </c>
      <c r="NZ39" s="493">
        <f t="shared" si="122"/>
        <v>0</v>
      </c>
      <c r="OA39" s="468"/>
      <c r="OB39" s="492">
        <f t="shared" si="123"/>
        <v>0</v>
      </c>
      <c r="OC39" s="493">
        <f t="shared" si="124"/>
        <v>0</v>
      </c>
      <c r="OD39" s="81"/>
      <c r="OE39" s="492">
        <f t="shared" si="125"/>
        <v>0</v>
      </c>
      <c r="OF39" s="493">
        <f t="shared" si="126"/>
        <v>0</v>
      </c>
      <c r="OG39" s="81"/>
      <c r="OH39" s="492">
        <f t="shared" si="127"/>
        <v>0</v>
      </c>
      <c r="OI39" s="493">
        <f t="shared" si="128"/>
        <v>0</v>
      </c>
    </row>
    <row r="40" spans="1:399" s="539" customFormat="1" ht="33" hidden="1" x14ac:dyDescent="0.45">
      <c r="A40" s="470">
        <v>21</v>
      </c>
      <c r="B40" s="582" t="s">
        <v>590</v>
      </c>
      <c r="C40" s="527" t="s">
        <v>115</v>
      </c>
      <c r="D40" s="495">
        <v>291</v>
      </c>
      <c r="E40" s="529"/>
      <c r="F40" s="495"/>
      <c r="G40" s="527"/>
      <c r="H40" s="495">
        <f t="shared" si="135"/>
        <v>291</v>
      </c>
      <c r="I40" s="495"/>
      <c r="J40" s="527"/>
      <c r="K40" s="495">
        <f t="shared" si="136"/>
        <v>291</v>
      </c>
      <c r="L40" s="495"/>
      <c r="M40" s="527"/>
      <c r="N40" s="495">
        <f t="shared" si="137"/>
        <v>291</v>
      </c>
      <c r="O40" s="529"/>
      <c r="P40" s="495"/>
      <c r="Q40" s="527"/>
      <c r="R40" s="495">
        <f t="shared" si="138"/>
        <v>291</v>
      </c>
      <c r="S40" s="529"/>
      <c r="T40" s="529"/>
      <c r="U40" s="529">
        <f t="shared" si="226"/>
        <v>291</v>
      </c>
      <c r="V40" s="529"/>
      <c r="W40" s="529"/>
      <c r="X40" s="529">
        <f t="shared" si="65"/>
        <v>291</v>
      </c>
      <c r="Y40" s="529"/>
      <c r="Z40" s="529"/>
      <c r="AA40" s="530">
        <f t="shared" si="66"/>
        <v>291</v>
      </c>
      <c r="AB40" s="529"/>
      <c r="AC40" s="531"/>
      <c r="AD40" s="531">
        <f t="shared" si="67"/>
        <v>291</v>
      </c>
      <c r="AE40" s="529"/>
      <c r="AF40" s="529"/>
      <c r="AG40" s="529">
        <f t="shared" si="68"/>
        <v>291</v>
      </c>
      <c r="AH40" s="529"/>
      <c r="AI40" s="529"/>
      <c r="AJ40" s="529">
        <f t="shared" si="139"/>
        <v>291</v>
      </c>
      <c r="AK40" s="529"/>
      <c r="AL40" s="529"/>
      <c r="AM40" s="529">
        <f t="shared" si="69"/>
        <v>291</v>
      </c>
      <c r="AN40" s="529"/>
      <c r="AO40" s="529"/>
      <c r="AP40" s="532">
        <f t="shared" si="70"/>
        <v>291</v>
      </c>
      <c r="AQ40" s="529"/>
      <c r="AR40" s="529"/>
      <c r="AS40" s="532">
        <f t="shared" si="71"/>
        <v>291</v>
      </c>
      <c r="AT40" s="529"/>
      <c r="AU40" s="529"/>
      <c r="AV40" s="532">
        <f t="shared" si="129"/>
        <v>291</v>
      </c>
      <c r="AW40" s="531"/>
      <c r="AX40" s="529"/>
      <c r="AY40" s="529">
        <f t="shared" si="72"/>
        <v>291</v>
      </c>
      <c r="AZ40" s="529"/>
      <c r="BA40" s="529"/>
      <c r="BB40" s="533">
        <f t="shared" si="73"/>
        <v>291</v>
      </c>
      <c r="BC40" s="531"/>
      <c r="BD40" s="529"/>
      <c r="BE40" s="529">
        <f t="shared" si="74"/>
        <v>291</v>
      </c>
      <c r="BF40" s="529"/>
      <c r="BG40" s="529"/>
      <c r="BH40" s="529">
        <f t="shared" si="75"/>
        <v>291</v>
      </c>
      <c r="BI40" s="529"/>
      <c r="BJ40" s="529"/>
      <c r="BK40" s="529">
        <f t="shared" si="140"/>
        <v>291</v>
      </c>
      <c r="BL40" s="529"/>
      <c r="BM40" s="529"/>
      <c r="BN40" s="529">
        <f t="shared" si="76"/>
        <v>291</v>
      </c>
      <c r="BO40" s="529"/>
      <c r="BP40" s="529"/>
      <c r="BQ40" s="529">
        <f t="shared" si="141"/>
        <v>291</v>
      </c>
      <c r="BR40" s="529"/>
      <c r="BS40" s="529"/>
      <c r="BT40" s="583">
        <f t="shared" si="77"/>
        <v>291</v>
      </c>
      <c r="BU40" s="529"/>
      <c r="BV40" s="529"/>
      <c r="BW40" s="529">
        <f t="shared" si="78"/>
        <v>291</v>
      </c>
      <c r="BX40" s="529"/>
      <c r="BY40" s="529"/>
      <c r="BZ40" s="529">
        <f t="shared" si="142"/>
        <v>291</v>
      </c>
      <c r="CA40" s="529"/>
      <c r="CB40" s="529"/>
      <c r="CC40" s="529">
        <f t="shared" si="79"/>
        <v>291</v>
      </c>
      <c r="CD40" s="529"/>
      <c r="CE40" s="529"/>
      <c r="CF40" s="529">
        <f t="shared" si="143"/>
        <v>291</v>
      </c>
      <c r="CG40" s="529"/>
      <c r="CH40" s="529"/>
      <c r="CI40" s="532">
        <f t="shared" si="80"/>
        <v>291</v>
      </c>
      <c r="CJ40" s="529"/>
      <c r="CK40" s="529"/>
      <c r="CL40" s="529">
        <f t="shared" si="81"/>
        <v>291</v>
      </c>
      <c r="CM40" s="529"/>
      <c r="CN40" s="529"/>
      <c r="CO40" s="529">
        <f t="shared" si="144"/>
        <v>291</v>
      </c>
      <c r="CP40" s="529"/>
      <c r="CQ40" s="529"/>
      <c r="CR40" s="529">
        <f t="shared" si="82"/>
        <v>291</v>
      </c>
      <c r="CS40" s="529"/>
      <c r="CT40" s="529"/>
      <c r="CU40" s="529">
        <f t="shared" si="83"/>
        <v>291</v>
      </c>
      <c r="CV40" s="529"/>
      <c r="CW40" s="529"/>
      <c r="CX40" s="529">
        <f t="shared" si="145"/>
        <v>291</v>
      </c>
      <c r="CY40" s="529"/>
      <c r="CZ40" s="529"/>
      <c r="DA40" s="529">
        <f t="shared" si="146"/>
        <v>291</v>
      </c>
      <c r="DB40" s="529"/>
      <c r="DC40" s="529"/>
      <c r="DD40" s="529">
        <f t="shared" si="147"/>
        <v>291</v>
      </c>
      <c r="DE40" s="529"/>
      <c r="DF40" s="529"/>
      <c r="DG40" s="529">
        <f t="shared" si="148"/>
        <v>291</v>
      </c>
      <c r="DH40" s="529"/>
      <c r="DI40" s="529"/>
      <c r="DJ40" s="529">
        <f t="shared" si="149"/>
        <v>291</v>
      </c>
      <c r="DK40" s="529"/>
      <c r="DL40" s="529"/>
      <c r="DM40" s="529">
        <f t="shared" si="150"/>
        <v>291</v>
      </c>
      <c r="DN40" s="529"/>
      <c r="DO40" s="529"/>
      <c r="DP40" s="529">
        <f t="shared" si="84"/>
        <v>291</v>
      </c>
      <c r="DQ40" s="529"/>
      <c r="DR40" s="529"/>
      <c r="DS40" s="529">
        <f t="shared" si="151"/>
        <v>291</v>
      </c>
      <c r="DT40" s="529"/>
      <c r="DU40" s="529"/>
      <c r="DV40" s="529">
        <f t="shared" si="85"/>
        <v>291</v>
      </c>
      <c r="DW40" s="529"/>
      <c r="DX40" s="529"/>
      <c r="DY40" s="529">
        <f t="shared" si="86"/>
        <v>291</v>
      </c>
      <c r="DZ40" s="529"/>
      <c r="EA40" s="529"/>
      <c r="EB40" s="495">
        <f t="shared" si="152"/>
        <v>291</v>
      </c>
      <c r="EC40" s="529"/>
      <c r="ED40" s="529"/>
      <c r="EE40" s="529">
        <f t="shared" si="87"/>
        <v>291</v>
      </c>
      <c r="EF40" s="529"/>
      <c r="EG40" s="529"/>
      <c r="EH40" s="479">
        <f t="shared" si="153"/>
        <v>291</v>
      </c>
      <c r="EI40" s="529"/>
      <c r="EJ40" s="529"/>
      <c r="EK40" s="529">
        <f t="shared" si="88"/>
        <v>291</v>
      </c>
      <c r="EL40" s="529"/>
      <c r="EM40" s="529"/>
      <c r="EN40" s="529">
        <f t="shared" si="154"/>
        <v>291</v>
      </c>
      <c r="EO40" s="529"/>
      <c r="EP40" s="529"/>
      <c r="EQ40" s="529">
        <f t="shared" si="155"/>
        <v>291</v>
      </c>
      <c r="ER40" s="529"/>
      <c r="ES40" s="529"/>
      <c r="ET40" s="529">
        <f t="shared" si="89"/>
        <v>291</v>
      </c>
      <c r="EU40" s="529"/>
      <c r="EV40" s="529"/>
      <c r="EW40" s="529">
        <f t="shared" si="156"/>
        <v>291</v>
      </c>
      <c r="EX40" s="529"/>
      <c r="EY40" s="529"/>
      <c r="EZ40" s="529">
        <f t="shared" si="157"/>
        <v>291</v>
      </c>
      <c r="FA40" s="529"/>
      <c r="FB40" s="529"/>
      <c r="FC40" s="529">
        <f t="shared" si="158"/>
        <v>291</v>
      </c>
      <c r="FD40" s="529"/>
      <c r="FE40" s="529"/>
      <c r="FF40" s="529">
        <f t="shared" si="159"/>
        <v>291</v>
      </c>
      <c r="FG40" s="529"/>
      <c r="FH40" s="529"/>
      <c r="FI40" s="529">
        <f t="shared" si="160"/>
        <v>291</v>
      </c>
      <c r="FJ40" s="529"/>
      <c r="FK40" s="529"/>
      <c r="FL40" s="529">
        <f t="shared" si="93"/>
        <v>291</v>
      </c>
      <c r="FM40" s="529"/>
      <c r="FN40" s="529"/>
      <c r="FO40" s="529">
        <f t="shared" si="161"/>
        <v>291</v>
      </c>
      <c r="FP40" s="529"/>
      <c r="FQ40" s="529"/>
      <c r="FR40" s="529">
        <f t="shared" si="94"/>
        <v>291</v>
      </c>
      <c r="FS40" s="529"/>
      <c r="FT40" s="529"/>
      <c r="FU40" s="529">
        <f t="shared" si="95"/>
        <v>291</v>
      </c>
      <c r="FV40" s="529"/>
      <c r="FW40" s="529"/>
      <c r="FX40" s="529">
        <f t="shared" si="162"/>
        <v>291</v>
      </c>
      <c r="FY40" s="529"/>
      <c r="FZ40" s="529"/>
      <c r="GA40" s="529">
        <f t="shared" si="163"/>
        <v>291</v>
      </c>
      <c r="GB40" s="529"/>
      <c r="GC40" s="529"/>
      <c r="GD40" s="529">
        <f t="shared" si="164"/>
        <v>291</v>
      </c>
      <c r="GE40" s="529"/>
      <c r="GF40" s="529"/>
      <c r="GG40" s="529">
        <f t="shared" si="165"/>
        <v>291</v>
      </c>
      <c r="GH40" s="529"/>
      <c r="GI40" s="529"/>
      <c r="GJ40" s="529">
        <f t="shared" si="166"/>
        <v>291</v>
      </c>
      <c r="GK40" s="529"/>
      <c r="GL40" s="529"/>
      <c r="GM40" s="529">
        <f t="shared" si="167"/>
        <v>291</v>
      </c>
      <c r="GN40" s="529"/>
      <c r="GO40" s="529"/>
      <c r="GP40" s="529">
        <f t="shared" si="168"/>
        <v>291</v>
      </c>
      <c r="GQ40" s="529"/>
      <c r="GR40" s="529"/>
      <c r="GS40" s="529">
        <f t="shared" si="169"/>
        <v>291</v>
      </c>
      <c r="GT40" s="529"/>
      <c r="GU40" s="529"/>
      <c r="GV40" s="529">
        <f t="shared" si="170"/>
        <v>291</v>
      </c>
      <c r="GW40" s="529"/>
      <c r="GX40" s="529"/>
      <c r="GY40" s="529">
        <f t="shared" si="100"/>
        <v>291</v>
      </c>
      <c r="GZ40" s="529"/>
      <c r="HA40" s="529"/>
      <c r="HB40" s="529">
        <f t="shared" si="171"/>
        <v>291</v>
      </c>
      <c r="HC40" s="529"/>
      <c r="HD40" s="529"/>
      <c r="HE40" s="529">
        <f t="shared" si="101"/>
        <v>291</v>
      </c>
      <c r="HF40" s="529"/>
      <c r="HG40" s="529"/>
      <c r="HH40" s="529">
        <f t="shared" si="172"/>
        <v>291</v>
      </c>
      <c r="HI40" s="529"/>
      <c r="HJ40" s="529"/>
      <c r="HK40" s="529">
        <f t="shared" si="173"/>
        <v>291</v>
      </c>
      <c r="HL40" s="529"/>
      <c r="HM40" s="529"/>
      <c r="HN40" s="529">
        <f t="shared" si="174"/>
        <v>291</v>
      </c>
      <c r="HO40" s="529"/>
      <c r="HP40" s="529"/>
      <c r="HQ40" s="529">
        <f t="shared" si="175"/>
        <v>291</v>
      </c>
      <c r="HR40" s="529"/>
      <c r="HS40" s="529"/>
      <c r="HT40" s="529">
        <f t="shared" si="176"/>
        <v>291</v>
      </c>
      <c r="HU40" s="529"/>
      <c r="HV40" s="529"/>
      <c r="HW40" s="529">
        <f t="shared" si="177"/>
        <v>291</v>
      </c>
      <c r="HX40" s="529"/>
      <c r="HY40" s="529"/>
      <c r="HZ40" s="531">
        <f t="shared" si="178"/>
        <v>291</v>
      </c>
      <c r="IA40" s="529"/>
      <c r="IB40" s="529"/>
      <c r="IC40" s="531">
        <f t="shared" si="179"/>
        <v>291</v>
      </c>
      <c r="ID40" s="529"/>
      <c r="IE40" s="529"/>
      <c r="IF40" s="531">
        <f t="shared" si="102"/>
        <v>291</v>
      </c>
      <c r="IG40" s="529"/>
      <c r="IH40" s="529"/>
      <c r="II40" s="531">
        <f t="shared" si="180"/>
        <v>291</v>
      </c>
      <c r="IJ40" s="529"/>
      <c r="IK40" s="529"/>
      <c r="IL40" s="531">
        <f t="shared" si="181"/>
        <v>291</v>
      </c>
      <c r="IM40" s="529"/>
      <c r="IN40" s="529"/>
      <c r="IO40" s="531">
        <f t="shared" si="182"/>
        <v>291</v>
      </c>
      <c r="IP40" s="529"/>
      <c r="IQ40" s="529"/>
      <c r="IR40" s="531">
        <f t="shared" si="183"/>
        <v>291</v>
      </c>
      <c r="IS40" s="529"/>
      <c r="IT40" s="529"/>
      <c r="IU40" s="531">
        <f t="shared" si="184"/>
        <v>291</v>
      </c>
      <c r="IV40" s="529"/>
      <c r="IW40" s="529"/>
      <c r="IX40" s="531">
        <f t="shared" si="103"/>
        <v>291</v>
      </c>
      <c r="IY40" s="531"/>
      <c r="IZ40" s="531"/>
      <c r="JA40" s="531">
        <f t="shared" si="104"/>
        <v>291</v>
      </c>
      <c r="JB40" s="531"/>
      <c r="JC40" s="531"/>
      <c r="JD40" s="531">
        <f t="shared" si="185"/>
        <v>291</v>
      </c>
      <c r="JE40" s="531"/>
      <c r="JF40" s="531"/>
      <c r="JG40" s="531">
        <f t="shared" si="186"/>
        <v>291</v>
      </c>
      <c r="JH40" s="535"/>
      <c r="JI40" s="535"/>
      <c r="JJ40" s="535">
        <f t="shared" si="187"/>
        <v>291</v>
      </c>
      <c r="JK40" s="535"/>
      <c r="JL40" s="535"/>
      <c r="JM40" s="487">
        <f t="shared" si="188"/>
        <v>291</v>
      </c>
      <c r="JN40" s="536"/>
      <c r="JO40" s="536"/>
      <c r="JP40" s="487">
        <f t="shared" si="105"/>
        <v>291</v>
      </c>
      <c r="JQ40" s="536"/>
      <c r="JR40" s="536"/>
      <c r="JS40" s="487">
        <f t="shared" si="189"/>
        <v>291</v>
      </c>
      <c r="JT40" s="536"/>
      <c r="JU40" s="536"/>
      <c r="JV40" s="487">
        <f t="shared" si="190"/>
        <v>291</v>
      </c>
      <c r="JW40" s="536"/>
      <c r="JX40" s="536"/>
      <c r="JY40" s="487">
        <f t="shared" si="191"/>
        <v>291</v>
      </c>
      <c r="JZ40" s="536"/>
      <c r="KA40" s="536"/>
      <c r="KB40" s="487">
        <f t="shared" si="192"/>
        <v>291</v>
      </c>
      <c r="KC40" s="536"/>
      <c r="KD40" s="536"/>
      <c r="KE40" s="487">
        <f t="shared" si="193"/>
        <v>291</v>
      </c>
      <c r="KF40" s="536"/>
      <c r="KG40" s="536"/>
      <c r="KH40" s="487">
        <f t="shared" si="194"/>
        <v>291</v>
      </c>
      <c r="KI40" s="536"/>
      <c r="KJ40" s="536"/>
      <c r="KK40" s="487">
        <f t="shared" si="195"/>
        <v>291</v>
      </c>
      <c r="KL40" s="536"/>
      <c r="KM40" s="536"/>
      <c r="KN40" s="487">
        <f t="shared" si="196"/>
        <v>291</v>
      </c>
      <c r="KO40" s="537"/>
      <c r="KP40" s="537">
        <v>50</v>
      </c>
      <c r="KQ40" s="584">
        <f t="shared" si="197"/>
        <v>241</v>
      </c>
      <c r="KR40" s="537"/>
      <c r="KS40" s="537"/>
      <c r="KT40" s="584">
        <f t="shared" si="198"/>
        <v>241</v>
      </c>
      <c r="KU40" s="537"/>
      <c r="KV40" s="537"/>
      <c r="KW40" s="584">
        <f t="shared" si="199"/>
        <v>241</v>
      </c>
      <c r="KX40" s="537"/>
      <c r="KY40" s="537"/>
      <c r="KZ40" s="584">
        <f t="shared" si="200"/>
        <v>241</v>
      </c>
      <c r="LA40" s="538"/>
      <c r="LB40" s="538"/>
      <c r="LC40" s="585">
        <f t="shared" si="201"/>
        <v>241</v>
      </c>
      <c r="LD40" s="537"/>
      <c r="LE40" s="537"/>
      <c r="LF40" s="584">
        <f t="shared" si="202"/>
        <v>241</v>
      </c>
      <c r="LG40" s="537"/>
      <c r="LH40" s="537"/>
      <c r="LI40" s="584">
        <f t="shared" si="203"/>
        <v>241</v>
      </c>
      <c r="LJ40" s="537"/>
      <c r="LK40" s="537"/>
      <c r="LL40" s="584">
        <f t="shared" si="204"/>
        <v>241</v>
      </c>
      <c r="LM40" s="537"/>
      <c r="LN40" s="537"/>
      <c r="LO40" s="584">
        <f t="shared" si="205"/>
        <v>241</v>
      </c>
      <c r="LP40" s="537"/>
      <c r="LQ40" s="537"/>
      <c r="LR40" s="584">
        <f t="shared" si="206"/>
        <v>241</v>
      </c>
      <c r="LS40" s="537"/>
      <c r="LT40" s="537"/>
      <c r="LU40" s="584">
        <f t="shared" si="207"/>
        <v>241</v>
      </c>
      <c r="LV40" s="537"/>
      <c r="LW40" s="537"/>
      <c r="LX40" s="490">
        <f t="shared" si="208"/>
        <v>241</v>
      </c>
      <c r="LY40" s="537"/>
      <c r="LZ40" s="537"/>
      <c r="MA40" s="490">
        <f t="shared" si="209"/>
        <v>241</v>
      </c>
      <c r="MB40" s="537"/>
      <c r="MC40" s="537"/>
      <c r="MD40" s="490">
        <f t="shared" si="210"/>
        <v>241</v>
      </c>
      <c r="ME40" s="537"/>
      <c r="MF40" s="537"/>
      <c r="MG40" s="490">
        <f t="shared" si="211"/>
        <v>241</v>
      </c>
      <c r="MH40" s="537"/>
      <c r="MI40" s="537"/>
      <c r="MJ40" s="490">
        <f t="shared" si="212"/>
        <v>241</v>
      </c>
      <c r="MK40" s="537"/>
      <c r="ML40" s="537">
        <v>120</v>
      </c>
      <c r="MM40" s="490">
        <f t="shared" si="213"/>
        <v>121</v>
      </c>
      <c r="MN40" s="537"/>
      <c r="MO40" s="537"/>
      <c r="MP40" s="490">
        <f t="shared" si="214"/>
        <v>121</v>
      </c>
      <c r="MQ40" s="537"/>
      <c r="MR40" s="537"/>
      <c r="MS40" s="490">
        <f t="shared" si="215"/>
        <v>121</v>
      </c>
      <c r="MT40" s="537"/>
      <c r="MU40" s="537"/>
      <c r="MV40" s="490">
        <f t="shared" si="216"/>
        <v>121</v>
      </c>
      <c r="MW40" s="537"/>
      <c r="MX40" s="537"/>
      <c r="MY40" s="490">
        <f t="shared" si="217"/>
        <v>121</v>
      </c>
      <c r="MZ40" s="537"/>
      <c r="NA40" s="537"/>
      <c r="NB40" s="490">
        <f t="shared" si="218"/>
        <v>121</v>
      </c>
      <c r="NC40" s="537"/>
      <c r="ND40" s="537"/>
      <c r="NE40" s="490">
        <f t="shared" si="219"/>
        <v>121</v>
      </c>
      <c r="NF40" s="537"/>
      <c r="NG40" s="537"/>
      <c r="NH40" s="490">
        <f t="shared" si="220"/>
        <v>121</v>
      </c>
      <c r="NI40" s="537"/>
      <c r="NJ40" s="537"/>
      <c r="NK40" s="490">
        <f t="shared" si="221"/>
        <v>121</v>
      </c>
      <c r="NL40" s="537"/>
      <c r="NM40" s="537"/>
      <c r="NN40" s="537"/>
      <c r="NO40" s="490">
        <f t="shared" si="222"/>
        <v>121</v>
      </c>
      <c r="NP40" s="537"/>
      <c r="NQ40" s="537"/>
      <c r="NR40" s="490">
        <f t="shared" si="223"/>
        <v>121</v>
      </c>
      <c r="NS40" s="537"/>
      <c r="NT40" s="537"/>
      <c r="NU40" s="490">
        <f t="shared" si="224"/>
        <v>121</v>
      </c>
      <c r="NV40" s="537"/>
      <c r="NW40" s="537"/>
      <c r="NX40" s="490">
        <f t="shared" si="225"/>
        <v>121</v>
      </c>
      <c r="NY40" s="492">
        <f t="shared" si="121"/>
        <v>0</v>
      </c>
      <c r="NZ40" s="493">
        <f t="shared" si="122"/>
        <v>0</v>
      </c>
      <c r="OA40" s="468"/>
      <c r="OB40" s="492">
        <f t="shared" si="123"/>
        <v>0</v>
      </c>
      <c r="OC40" s="493">
        <f t="shared" si="124"/>
        <v>0</v>
      </c>
      <c r="OD40" s="81"/>
      <c r="OE40" s="492">
        <f t="shared" si="125"/>
        <v>50</v>
      </c>
      <c r="OF40" s="493">
        <f t="shared" si="126"/>
        <v>2.3809523809523809</v>
      </c>
      <c r="OG40" s="81"/>
      <c r="OH40" s="492">
        <f t="shared" si="127"/>
        <v>50</v>
      </c>
      <c r="OI40" s="493">
        <f t="shared" si="128"/>
        <v>0.7142857142857143</v>
      </c>
    </row>
    <row r="41" spans="1:399" s="539" customFormat="1" ht="33" hidden="1" x14ac:dyDescent="0.45">
      <c r="A41" s="470">
        <v>22</v>
      </c>
      <c r="B41" s="582" t="s">
        <v>591</v>
      </c>
      <c r="C41" s="527" t="s">
        <v>115</v>
      </c>
      <c r="D41" s="495">
        <v>516</v>
      </c>
      <c r="E41" s="529"/>
      <c r="F41" s="495"/>
      <c r="G41" s="527"/>
      <c r="H41" s="495">
        <f t="shared" si="135"/>
        <v>516</v>
      </c>
      <c r="I41" s="495"/>
      <c r="J41" s="527"/>
      <c r="K41" s="495">
        <f t="shared" si="136"/>
        <v>516</v>
      </c>
      <c r="L41" s="495"/>
      <c r="M41" s="527"/>
      <c r="N41" s="495">
        <f t="shared" si="137"/>
        <v>516</v>
      </c>
      <c r="O41" s="529"/>
      <c r="P41" s="495"/>
      <c r="Q41" s="527"/>
      <c r="R41" s="495">
        <f t="shared" si="138"/>
        <v>516</v>
      </c>
      <c r="S41" s="529"/>
      <c r="T41" s="529"/>
      <c r="U41" s="529">
        <f t="shared" si="226"/>
        <v>516</v>
      </c>
      <c r="V41" s="529"/>
      <c r="W41" s="529"/>
      <c r="X41" s="529">
        <f t="shared" si="65"/>
        <v>516</v>
      </c>
      <c r="Y41" s="529"/>
      <c r="Z41" s="529"/>
      <c r="AA41" s="530">
        <f t="shared" si="66"/>
        <v>516</v>
      </c>
      <c r="AB41" s="529"/>
      <c r="AC41" s="531"/>
      <c r="AD41" s="531">
        <f t="shared" si="67"/>
        <v>516</v>
      </c>
      <c r="AE41" s="529"/>
      <c r="AF41" s="529"/>
      <c r="AG41" s="529">
        <f t="shared" si="68"/>
        <v>516</v>
      </c>
      <c r="AH41" s="529"/>
      <c r="AI41" s="529"/>
      <c r="AJ41" s="529">
        <f t="shared" si="139"/>
        <v>516</v>
      </c>
      <c r="AK41" s="529"/>
      <c r="AL41" s="529"/>
      <c r="AM41" s="529">
        <f t="shared" si="69"/>
        <v>516</v>
      </c>
      <c r="AN41" s="529"/>
      <c r="AO41" s="529"/>
      <c r="AP41" s="532">
        <f t="shared" si="70"/>
        <v>516</v>
      </c>
      <c r="AQ41" s="529"/>
      <c r="AR41" s="529"/>
      <c r="AS41" s="532">
        <f t="shared" si="71"/>
        <v>516</v>
      </c>
      <c r="AT41" s="529"/>
      <c r="AU41" s="529"/>
      <c r="AV41" s="532">
        <f t="shared" si="129"/>
        <v>516</v>
      </c>
      <c r="AW41" s="531"/>
      <c r="AX41" s="529"/>
      <c r="AY41" s="529">
        <f t="shared" si="72"/>
        <v>516</v>
      </c>
      <c r="AZ41" s="529"/>
      <c r="BA41" s="529"/>
      <c r="BB41" s="533">
        <f t="shared" si="73"/>
        <v>516</v>
      </c>
      <c r="BC41" s="531"/>
      <c r="BD41" s="529"/>
      <c r="BE41" s="529">
        <f t="shared" si="74"/>
        <v>516</v>
      </c>
      <c r="BF41" s="529"/>
      <c r="BG41" s="529"/>
      <c r="BH41" s="529">
        <f t="shared" si="75"/>
        <v>516</v>
      </c>
      <c r="BI41" s="529"/>
      <c r="BJ41" s="529"/>
      <c r="BK41" s="529">
        <f t="shared" si="140"/>
        <v>516</v>
      </c>
      <c r="BL41" s="529"/>
      <c r="BM41" s="529"/>
      <c r="BN41" s="529">
        <f t="shared" si="76"/>
        <v>516</v>
      </c>
      <c r="BO41" s="529"/>
      <c r="BP41" s="529"/>
      <c r="BQ41" s="529">
        <f t="shared" si="141"/>
        <v>516</v>
      </c>
      <c r="BR41" s="529"/>
      <c r="BS41" s="529"/>
      <c r="BT41" s="583">
        <f t="shared" si="77"/>
        <v>516</v>
      </c>
      <c r="BU41" s="529"/>
      <c r="BV41" s="529"/>
      <c r="BW41" s="529">
        <f t="shared" si="78"/>
        <v>516</v>
      </c>
      <c r="BX41" s="529"/>
      <c r="BY41" s="529"/>
      <c r="BZ41" s="529">
        <f t="shared" si="142"/>
        <v>516</v>
      </c>
      <c r="CA41" s="529"/>
      <c r="CB41" s="529"/>
      <c r="CC41" s="529">
        <f t="shared" si="79"/>
        <v>516</v>
      </c>
      <c r="CD41" s="529"/>
      <c r="CE41" s="529"/>
      <c r="CF41" s="529">
        <f t="shared" si="143"/>
        <v>516</v>
      </c>
      <c r="CG41" s="529"/>
      <c r="CH41" s="529"/>
      <c r="CI41" s="532">
        <f t="shared" si="80"/>
        <v>516</v>
      </c>
      <c r="CJ41" s="529"/>
      <c r="CK41" s="529"/>
      <c r="CL41" s="529">
        <f t="shared" si="81"/>
        <v>516</v>
      </c>
      <c r="CM41" s="529"/>
      <c r="CN41" s="529"/>
      <c r="CO41" s="529">
        <f t="shared" si="144"/>
        <v>516</v>
      </c>
      <c r="CP41" s="529"/>
      <c r="CQ41" s="529"/>
      <c r="CR41" s="529">
        <f t="shared" si="82"/>
        <v>516</v>
      </c>
      <c r="CS41" s="529"/>
      <c r="CT41" s="529"/>
      <c r="CU41" s="529">
        <f t="shared" si="83"/>
        <v>516</v>
      </c>
      <c r="CV41" s="529"/>
      <c r="CW41" s="529"/>
      <c r="CX41" s="529">
        <f t="shared" si="145"/>
        <v>516</v>
      </c>
      <c r="CY41" s="529"/>
      <c r="CZ41" s="529"/>
      <c r="DA41" s="529">
        <f t="shared" si="146"/>
        <v>516</v>
      </c>
      <c r="DB41" s="529"/>
      <c r="DC41" s="529"/>
      <c r="DD41" s="529">
        <f t="shared" si="147"/>
        <v>516</v>
      </c>
      <c r="DE41" s="529"/>
      <c r="DF41" s="529"/>
      <c r="DG41" s="529">
        <f t="shared" si="148"/>
        <v>516</v>
      </c>
      <c r="DH41" s="529"/>
      <c r="DI41" s="529"/>
      <c r="DJ41" s="529">
        <f t="shared" si="149"/>
        <v>516</v>
      </c>
      <c r="DK41" s="529"/>
      <c r="DL41" s="529"/>
      <c r="DM41" s="529">
        <f t="shared" si="150"/>
        <v>516</v>
      </c>
      <c r="DN41" s="529"/>
      <c r="DO41" s="529"/>
      <c r="DP41" s="529">
        <f t="shared" si="84"/>
        <v>516</v>
      </c>
      <c r="DQ41" s="529"/>
      <c r="DR41" s="529"/>
      <c r="DS41" s="529">
        <f t="shared" si="151"/>
        <v>516</v>
      </c>
      <c r="DT41" s="529"/>
      <c r="DU41" s="529"/>
      <c r="DV41" s="529">
        <f t="shared" si="85"/>
        <v>516</v>
      </c>
      <c r="DW41" s="529"/>
      <c r="DX41" s="529"/>
      <c r="DY41" s="529">
        <f t="shared" si="86"/>
        <v>516</v>
      </c>
      <c r="DZ41" s="529"/>
      <c r="EA41" s="529"/>
      <c r="EB41" s="495">
        <f t="shared" si="152"/>
        <v>516</v>
      </c>
      <c r="EC41" s="529"/>
      <c r="ED41" s="529"/>
      <c r="EE41" s="529">
        <f t="shared" si="87"/>
        <v>516</v>
      </c>
      <c r="EF41" s="529"/>
      <c r="EG41" s="529"/>
      <c r="EH41" s="479">
        <f t="shared" si="153"/>
        <v>516</v>
      </c>
      <c r="EI41" s="529"/>
      <c r="EJ41" s="529"/>
      <c r="EK41" s="529">
        <f t="shared" si="88"/>
        <v>516</v>
      </c>
      <c r="EL41" s="529"/>
      <c r="EM41" s="529"/>
      <c r="EN41" s="529">
        <f t="shared" si="154"/>
        <v>516</v>
      </c>
      <c r="EO41" s="529"/>
      <c r="EP41" s="529"/>
      <c r="EQ41" s="529">
        <f t="shared" si="155"/>
        <v>516</v>
      </c>
      <c r="ER41" s="529"/>
      <c r="ES41" s="529"/>
      <c r="ET41" s="529">
        <f t="shared" si="89"/>
        <v>516</v>
      </c>
      <c r="EU41" s="529"/>
      <c r="EV41" s="529"/>
      <c r="EW41" s="529">
        <f t="shared" si="156"/>
        <v>516</v>
      </c>
      <c r="EX41" s="529"/>
      <c r="EY41" s="529"/>
      <c r="EZ41" s="529">
        <f t="shared" si="157"/>
        <v>516</v>
      </c>
      <c r="FA41" s="529"/>
      <c r="FB41" s="529"/>
      <c r="FC41" s="529">
        <f t="shared" si="158"/>
        <v>516</v>
      </c>
      <c r="FD41" s="529"/>
      <c r="FE41" s="529"/>
      <c r="FF41" s="529">
        <f t="shared" si="159"/>
        <v>516</v>
      </c>
      <c r="FG41" s="529"/>
      <c r="FH41" s="529"/>
      <c r="FI41" s="529">
        <f t="shared" si="160"/>
        <v>516</v>
      </c>
      <c r="FJ41" s="529"/>
      <c r="FK41" s="529"/>
      <c r="FL41" s="529">
        <f t="shared" si="93"/>
        <v>516</v>
      </c>
      <c r="FM41" s="529"/>
      <c r="FN41" s="529"/>
      <c r="FO41" s="529">
        <f t="shared" si="161"/>
        <v>516</v>
      </c>
      <c r="FP41" s="529"/>
      <c r="FQ41" s="529"/>
      <c r="FR41" s="529">
        <f t="shared" si="94"/>
        <v>516</v>
      </c>
      <c r="FS41" s="529"/>
      <c r="FT41" s="529"/>
      <c r="FU41" s="529">
        <f t="shared" si="95"/>
        <v>516</v>
      </c>
      <c r="FV41" s="529"/>
      <c r="FW41" s="529"/>
      <c r="FX41" s="529">
        <f t="shared" si="162"/>
        <v>516</v>
      </c>
      <c r="FY41" s="529"/>
      <c r="FZ41" s="529"/>
      <c r="GA41" s="529">
        <f t="shared" si="163"/>
        <v>516</v>
      </c>
      <c r="GB41" s="529"/>
      <c r="GC41" s="529"/>
      <c r="GD41" s="529">
        <f t="shared" si="164"/>
        <v>516</v>
      </c>
      <c r="GE41" s="529"/>
      <c r="GF41" s="529"/>
      <c r="GG41" s="529">
        <f t="shared" si="165"/>
        <v>516</v>
      </c>
      <c r="GH41" s="529"/>
      <c r="GI41" s="529"/>
      <c r="GJ41" s="529">
        <f t="shared" si="166"/>
        <v>516</v>
      </c>
      <c r="GK41" s="529"/>
      <c r="GL41" s="529"/>
      <c r="GM41" s="529">
        <f t="shared" si="167"/>
        <v>516</v>
      </c>
      <c r="GN41" s="529"/>
      <c r="GO41" s="529"/>
      <c r="GP41" s="529">
        <f t="shared" si="168"/>
        <v>516</v>
      </c>
      <c r="GQ41" s="529"/>
      <c r="GR41" s="529"/>
      <c r="GS41" s="529">
        <f t="shared" si="169"/>
        <v>516</v>
      </c>
      <c r="GT41" s="529"/>
      <c r="GU41" s="529"/>
      <c r="GV41" s="529">
        <f t="shared" si="170"/>
        <v>516</v>
      </c>
      <c r="GW41" s="529"/>
      <c r="GX41" s="529"/>
      <c r="GY41" s="529">
        <f t="shared" si="100"/>
        <v>516</v>
      </c>
      <c r="GZ41" s="529"/>
      <c r="HA41" s="529"/>
      <c r="HB41" s="529">
        <f t="shared" si="171"/>
        <v>516</v>
      </c>
      <c r="HC41" s="529"/>
      <c r="HD41" s="529"/>
      <c r="HE41" s="529">
        <f t="shared" si="101"/>
        <v>516</v>
      </c>
      <c r="HF41" s="529"/>
      <c r="HG41" s="529"/>
      <c r="HH41" s="529">
        <f t="shared" si="172"/>
        <v>516</v>
      </c>
      <c r="HI41" s="529"/>
      <c r="HJ41" s="529"/>
      <c r="HK41" s="529">
        <f t="shared" si="173"/>
        <v>516</v>
      </c>
      <c r="HL41" s="529"/>
      <c r="HM41" s="529"/>
      <c r="HN41" s="529">
        <f t="shared" si="174"/>
        <v>516</v>
      </c>
      <c r="HO41" s="529"/>
      <c r="HP41" s="529"/>
      <c r="HQ41" s="529">
        <f t="shared" si="175"/>
        <v>516</v>
      </c>
      <c r="HR41" s="529"/>
      <c r="HS41" s="529"/>
      <c r="HT41" s="529">
        <f t="shared" si="176"/>
        <v>516</v>
      </c>
      <c r="HU41" s="529"/>
      <c r="HV41" s="529"/>
      <c r="HW41" s="529">
        <f t="shared" si="177"/>
        <v>516</v>
      </c>
      <c r="HX41" s="529"/>
      <c r="HY41" s="529"/>
      <c r="HZ41" s="531">
        <f t="shared" si="178"/>
        <v>516</v>
      </c>
      <c r="IA41" s="529"/>
      <c r="IB41" s="529"/>
      <c r="IC41" s="531">
        <f t="shared" si="179"/>
        <v>516</v>
      </c>
      <c r="ID41" s="529"/>
      <c r="IE41" s="529"/>
      <c r="IF41" s="531">
        <f t="shared" si="102"/>
        <v>516</v>
      </c>
      <c r="IG41" s="529"/>
      <c r="IH41" s="529"/>
      <c r="II41" s="531">
        <f t="shared" si="180"/>
        <v>516</v>
      </c>
      <c r="IJ41" s="529"/>
      <c r="IK41" s="529"/>
      <c r="IL41" s="531">
        <f t="shared" si="181"/>
        <v>516</v>
      </c>
      <c r="IM41" s="529"/>
      <c r="IN41" s="529"/>
      <c r="IO41" s="531">
        <f t="shared" si="182"/>
        <v>516</v>
      </c>
      <c r="IP41" s="529"/>
      <c r="IQ41" s="529"/>
      <c r="IR41" s="531">
        <f t="shared" si="183"/>
        <v>516</v>
      </c>
      <c r="IS41" s="529"/>
      <c r="IT41" s="529"/>
      <c r="IU41" s="531">
        <f t="shared" si="184"/>
        <v>516</v>
      </c>
      <c r="IV41" s="529"/>
      <c r="IW41" s="529"/>
      <c r="IX41" s="531">
        <f t="shared" si="103"/>
        <v>516</v>
      </c>
      <c r="IY41" s="531"/>
      <c r="IZ41" s="531"/>
      <c r="JA41" s="531">
        <f t="shared" si="104"/>
        <v>516</v>
      </c>
      <c r="JB41" s="531"/>
      <c r="JC41" s="531"/>
      <c r="JD41" s="531">
        <f t="shared" si="185"/>
        <v>516</v>
      </c>
      <c r="JE41" s="531"/>
      <c r="JF41" s="531"/>
      <c r="JG41" s="531">
        <f t="shared" si="186"/>
        <v>516</v>
      </c>
      <c r="JH41" s="535"/>
      <c r="JI41" s="535"/>
      <c r="JJ41" s="535">
        <f t="shared" si="187"/>
        <v>516</v>
      </c>
      <c r="JK41" s="535"/>
      <c r="JL41" s="535"/>
      <c r="JM41" s="487">
        <f t="shared" si="188"/>
        <v>516</v>
      </c>
      <c r="JN41" s="536"/>
      <c r="JO41" s="536"/>
      <c r="JP41" s="487">
        <f t="shared" si="105"/>
        <v>516</v>
      </c>
      <c r="JQ41" s="536"/>
      <c r="JR41" s="536"/>
      <c r="JS41" s="487">
        <f t="shared" si="189"/>
        <v>516</v>
      </c>
      <c r="JT41" s="536"/>
      <c r="JU41" s="536"/>
      <c r="JV41" s="487">
        <f t="shared" si="190"/>
        <v>516</v>
      </c>
      <c r="JW41" s="536"/>
      <c r="JX41" s="536"/>
      <c r="JY41" s="487">
        <f t="shared" si="191"/>
        <v>516</v>
      </c>
      <c r="JZ41" s="536"/>
      <c r="KA41" s="536"/>
      <c r="KB41" s="487">
        <f t="shared" si="192"/>
        <v>516</v>
      </c>
      <c r="KC41" s="536"/>
      <c r="KD41" s="536"/>
      <c r="KE41" s="487">
        <f t="shared" si="193"/>
        <v>516</v>
      </c>
      <c r="KF41" s="536"/>
      <c r="KG41" s="536"/>
      <c r="KH41" s="487">
        <f t="shared" si="194"/>
        <v>516</v>
      </c>
      <c r="KI41" s="536"/>
      <c r="KJ41" s="536"/>
      <c r="KK41" s="487">
        <f t="shared" si="195"/>
        <v>516</v>
      </c>
      <c r="KL41" s="536"/>
      <c r="KM41" s="536"/>
      <c r="KN41" s="487">
        <f t="shared" si="196"/>
        <v>516</v>
      </c>
      <c r="KO41" s="537"/>
      <c r="KP41" s="537"/>
      <c r="KQ41" s="584">
        <f t="shared" si="197"/>
        <v>516</v>
      </c>
      <c r="KR41" s="537"/>
      <c r="KS41" s="537"/>
      <c r="KT41" s="584">
        <f t="shared" si="198"/>
        <v>516</v>
      </c>
      <c r="KU41" s="537"/>
      <c r="KV41" s="537"/>
      <c r="KW41" s="584">
        <f t="shared" si="199"/>
        <v>516</v>
      </c>
      <c r="KX41" s="537"/>
      <c r="KY41" s="537"/>
      <c r="KZ41" s="584">
        <f t="shared" si="200"/>
        <v>516</v>
      </c>
      <c r="LA41" s="538"/>
      <c r="LB41" s="538"/>
      <c r="LC41" s="585">
        <f t="shared" si="201"/>
        <v>516</v>
      </c>
      <c r="LD41" s="537"/>
      <c r="LE41" s="537"/>
      <c r="LF41" s="584">
        <f t="shared" si="202"/>
        <v>516</v>
      </c>
      <c r="LG41" s="537"/>
      <c r="LH41" s="537"/>
      <c r="LI41" s="584">
        <f t="shared" si="203"/>
        <v>516</v>
      </c>
      <c r="LJ41" s="537"/>
      <c r="LK41" s="537"/>
      <c r="LL41" s="584">
        <f t="shared" si="204"/>
        <v>516</v>
      </c>
      <c r="LM41" s="537"/>
      <c r="LN41" s="537"/>
      <c r="LO41" s="584">
        <f t="shared" si="205"/>
        <v>516</v>
      </c>
      <c r="LP41" s="537"/>
      <c r="LQ41" s="537"/>
      <c r="LR41" s="584">
        <f t="shared" si="206"/>
        <v>516</v>
      </c>
      <c r="LS41" s="537"/>
      <c r="LT41" s="537"/>
      <c r="LU41" s="584">
        <f t="shared" si="207"/>
        <v>516</v>
      </c>
      <c r="LV41" s="537"/>
      <c r="LW41" s="537"/>
      <c r="LX41" s="490">
        <f t="shared" si="208"/>
        <v>516</v>
      </c>
      <c r="LY41" s="537"/>
      <c r="LZ41" s="537"/>
      <c r="MA41" s="490">
        <f t="shared" si="209"/>
        <v>516</v>
      </c>
      <c r="MB41" s="537"/>
      <c r="MC41" s="537"/>
      <c r="MD41" s="490">
        <f t="shared" si="210"/>
        <v>516</v>
      </c>
      <c r="ME41" s="537"/>
      <c r="MF41" s="537"/>
      <c r="MG41" s="490">
        <f t="shared" si="211"/>
        <v>516</v>
      </c>
      <c r="MH41" s="537"/>
      <c r="MI41" s="537"/>
      <c r="MJ41" s="490">
        <f t="shared" si="212"/>
        <v>516</v>
      </c>
      <c r="MK41" s="537"/>
      <c r="ML41" s="537"/>
      <c r="MM41" s="490">
        <f t="shared" si="213"/>
        <v>516</v>
      </c>
      <c r="MN41" s="537"/>
      <c r="MO41" s="537"/>
      <c r="MP41" s="490">
        <f t="shared" si="214"/>
        <v>516</v>
      </c>
      <c r="MQ41" s="537"/>
      <c r="MR41" s="537"/>
      <c r="MS41" s="490">
        <f t="shared" si="215"/>
        <v>516</v>
      </c>
      <c r="MT41" s="537"/>
      <c r="MU41" s="537"/>
      <c r="MV41" s="490">
        <f t="shared" si="216"/>
        <v>516</v>
      </c>
      <c r="MW41" s="537"/>
      <c r="MX41" s="537"/>
      <c r="MY41" s="490">
        <f t="shared" si="217"/>
        <v>516</v>
      </c>
      <c r="MZ41" s="537"/>
      <c r="NA41" s="537"/>
      <c r="NB41" s="490">
        <f t="shared" si="218"/>
        <v>516</v>
      </c>
      <c r="NC41" s="537"/>
      <c r="ND41" s="537"/>
      <c r="NE41" s="490">
        <f t="shared" si="219"/>
        <v>516</v>
      </c>
      <c r="NF41" s="537"/>
      <c r="NG41" s="537"/>
      <c r="NH41" s="490">
        <f t="shared" si="220"/>
        <v>516</v>
      </c>
      <c r="NI41" s="537"/>
      <c r="NJ41" s="537"/>
      <c r="NK41" s="490">
        <f t="shared" si="221"/>
        <v>516</v>
      </c>
      <c r="NL41" s="537"/>
      <c r="NM41" s="537"/>
      <c r="NN41" s="537"/>
      <c r="NO41" s="490">
        <f t="shared" si="222"/>
        <v>516</v>
      </c>
      <c r="NP41" s="537"/>
      <c r="NQ41" s="537"/>
      <c r="NR41" s="490">
        <f t="shared" si="223"/>
        <v>516</v>
      </c>
      <c r="NS41" s="537"/>
      <c r="NT41" s="537"/>
      <c r="NU41" s="490">
        <f t="shared" si="224"/>
        <v>516</v>
      </c>
      <c r="NV41" s="537"/>
      <c r="NW41" s="537"/>
      <c r="NX41" s="490">
        <f t="shared" si="225"/>
        <v>516</v>
      </c>
      <c r="NY41" s="492">
        <f t="shared" si="121"/>
        <v>0</v>
      </c>
      <c r="NZ41" s="493">
        <f t="shared" si="122"/>
        <v>0</v>
      </c>
      <c r="OA41" s="468"/>
      <c r="OB41" s="492">
        <f t="shared" si="123"/>
        <v>0</v>
      </c>
      <c r="OC41" s="493">
        <f t="shared" si="124"/>
        <v>0</v>
      </c>
      <c r="OD41" s="81"/>
      <c r="OE41" s="492">
        <f t="shared" si="125"/>
        <v>0</v>
      </c>
      <c r="OF41" s="493">
        <f t="shared" si="126"/>
        <v>0</v>
      </c>
      <c r="OG41" s="81"/>
      <c r="OH41" s="492">
        <f t="shared" si="127"/>
        <v>0</v>
      </c>
      <c r="OI41" s="493">
        <f t="shared" si="128"/>
        <v>0</v>
      </c>
    </row>
    <row r="42" spans="1:399" ht="33" hidden="1" x14ac:dyDescent="0.45">
      <c r="A42" s="470">
        <v>23</v>
      </c>
      <c r="B42" s="471" t="s">
        <v>592</v>
      </c>
      <c r="C42" s="498" t="s">
        <v>115</v>
      </c>
      <c r="D42" s="473">
        <v>0</v>
      </c>
      <c r="E42" s="474"/>
      <c r="F42" s="472"/>
      <c r="G42" s="498"/>
      <c r="H42" s="473">
        <f t="shared" si="135"/>
        <v>0</v>
      </c>
      <c r="I42" s="472"/>
      <c r="J42" s="498"/>
      <c r="K42" s="473">
        <f t="shared" si="136"/>
        <v>0</v>
      </c>
      <c r="L42" s="472"/>
      <c r="M42" s="498"/>
      <c r="N42" s="473">
        <f t="shared" si="137"/>
        <v>0</v>
      </c>
      <c r="O42" s="474"/>
      <c r="P42" s="472"/>
      <c r="Q42" s="498"/>
      <c r="R42" s="473">
        <f t="shared" si="138"/>
        <v>0</v>
      </c>
      <c r="S42" s="474"/>
      <c r="T42" s="474"/>
      <c r="U42" s="475">
        <f t="shared" si="226"/>
        <v>0</v>
      </c>
      <c r="V42" s="474"/>
      <c r="W42" s="474"/>
      <c r="X42" s="475">
        <f t="shared" si="65"/>
        <v>0</v>
      </c>
      <c r="Y42" s="474"/>
      <c r="Z42" s="474"/>
      <c r="AA42" s="476">
        <f t="shared" si="66"/>
        <v>0</v>
      </c>
      <c r="AB42" s="474"/>
      <c r="AC42" s="477"/>
      <c r="AD42" s="478">
        <f t="shared" si="67"/>
        <v>0</v>
      </c>
      <c r="AE42" s="474"/>
      <c r="AF42" s="474"/>
      <c r="AG42" s="475">
        <f t="shared" si="68"/>
        <v>0</v>
      </c>
      <c r="AH42" s="474"/>
      <c r="AI42" s="474"/>
      <c r="AJ42" s="479">
        <f t="shared" si="139"/>
        <v>0</v>
      </c>
      <c r="AK42" s="474"/>
      <c r="AL42" s="474"/>
      <c r="AM42" s="479">
        <f t="shared" si="69"/>
        <v>0</v>
      </c>
      <c r="AN42" s="474"/>
      <c r="AO42" s="474"/>
      <c r="AP42" s="480">
        <f t="shared" si="70"/>
        <v>0</v>
      </c>
      <c r="AQ42" s="474"/>
      <c r="AR42" s="474"/>
      <c r="AS42" s="480">
        <f t="shared" si="71"/>
        <v>0</v>
      </c>
      <c r="AT42" s="474"/>
      <c r="AU42" s="474"/>
      <c r="AV42" s="480">
        <f t="shared" si="129"/>
        <v>0</v>
      </c>
      <c r="AW42" s="477"/>
      <c r="AX42" s="474"/>
      <c r="AY42" s="479">
        <f t="shared" si="72"/>
        <v>0</v>
      </c>
      <c r="AZ42" s="474"/>
      <c r="BA42" s="474"/>
      <c r="BB42" s="483">
        <f t="shared" si="73"/>
        <v>0</v>
      </c>
      <c r="BC42" s="477"/>
      <c r="BD42" s="474"/>
      <c r="BE42" s="479">
        <f t="shared" si="74"/>
        <v>0</v>
      </c>
      <c r="BF42" s="474"/>
      <c r="BG42" s="474"/>
      <c r="BH42" s="479">
        <f t="shared" si="75"/>
        <v>0</v>
      </c>
      <c r="BI42" s="474"/>
      <c r="BJ42" s="474"/>
      <c r="BK42" s="479">
        <f t="shared" si="140"/>
        <v>0</v>
      </c>
      <c r="BL42" s="474"/>
      <c r="BM42" s="474"/>
      <c r="BN42" s="479">
        <f t="shared" si="76"/>
        <v>0</v>
      </c>
      <c r="BO42" s="474"/>
      <c r="BP42" s="474"/>
      <c r="BQ42" s="479">
        <f t="shared" si="141"/>
        <v>0</v>
      </c>
      <c r="BR42" s="474"/>
      <c r="BS42" s="474"/>
      <c r="BT42" s="484">
        <f t="shared" si="77"/>
        <v>0</v>
      </c>
      <c r="BU42" s="474"/>
      <c r="BV42" s="474"/>
      <c r="BW42" s="479">
        <f t="shared" si="78"/>
        <v>0</v>
      </c>
      <c r="BX42" s="474"/>
      <c r="BY42" s="474"/>
      <c r="BZ42" s="479">
        <f t="shared" si="142"/>
        <v>0</v>
      </c>
      <c r="CA42" s="474"/>
      <c r="CB42" s="474"/>
      <c r="CC42" s="479">
        <f t="shared" si="79"/>
        <v>0</v>
      </c>
      <c r="CD42" s="474"/>
      <c r="CE42" s="474"/>
      <c r="CF42" s="479">
        <f t="shared" si="143"/>
        <v>0</v>
      </c>
      <c r="CG42" s="474"/>
      <c r="CH42" s="474"/>
      <c r="CI42" s="480">
        <f t="shared" si="80"/>
        <v>0</v>
      </c>
      <c r="CJ42" s="474"/>
      <c r="CK42" s="474"/>
      <c r="CL42" s="479">
        <f t="shared" si="81"/>
        <v>0</v>
      </c>
      <c r="CM42" s="474"/>
      <c r="CN42" s="474"/>
      <c r="CO42" s="479">
        <f t="shared" si="144"/>
        <v>0</v>
      </c>
      <c r="CP42" s="474"/>
      <c r="CQ42" s="474"/>
      <c r="CR42" s="479">
        <f t="shared" si="82"/>
        <v>0</v>
      </c>
      <c r="CS42" s="474"/>
      <c r="CT42" s="474"/>
      <c r="CU42" s="479">
        <f t="shared" si="83"/>
        <v>0</v>
      </c>
      <c r="CV42" s="474"/>
      <c r="CW42" s="474"/>
      <c r="CX42" s="479">
        <f t="shared" si="145"/>
        <v>0</v>
      </c>
      <c r="CY42" s="474"/>
      <c r="CZ42" s="474"/>
      <c r="DA42" s="479">
        <f t="shared" si="146"/>
        <v>0</v>
      </c>
      <c r="DB42" s="474"/>
      <c r="DC42" s="474"/>
      <c r="DD42" s="479">
        <f t="shared" si="147"/>
        <v>0</v>
      </c>
      <c r="DE42" s="474"/>
      <c r="DF42" s="474"/>
      <c r="DG42" s="479">
        <f t="shared" si="148"/>
        <v>0</v>
      </c>
      <c r="DH42" s="474"/>
      <c r="DI42" s="474"/>
      <c r="DJ42" s="479">
        <f t="shared" si="149"/>
        <v>0</v>
      </c>
      <c r="DK42" s="474"/>
      <c r="DL42" s="474"/>
      <c r="DM42" s="479">
        <f t="shared" si="150"/>
        <v>0</v>
      </c>
      <c r="DN42" s="474"/>
      <c r="DO42" s="474"/>
      <c r="DP42" s="479">
        <f t="shared" si="84"/>
        <v>0</v>
      </c>
      <c r="DQ42" s="474"/>
      <c r="DR42" s="474"/>
      <c r="DS42" s="479">
        <f t="shared" si="151"/>
        <v>0</v>
      </c>
      <c r="DT42" s="474"/>
      <c r="DU42" s="474"/>
      <c r="DV42" s="479">
        <f t="shared" si="85"/>
        <v>0</v>
      </c>
      <c r="DW42" s="474"/>
      <c r="DX42" s="474"/>
      <c r="DY42" s="479">
        <f t="shared" si="86"/>
        <v>0</v>
      </c>
      <c r="DZ42" s="474"/>
      <c r="EA42" s="474"/>
      <c r="EB42" s="485">
        <f t="shared" si="152"/>
        <v>0</v>
      </c>
      <c r="EC42" s="474"/>
      <c r="ED42" s="474"/>
      <c r="EE42" s="479">
        <f t="shared" si="87"/>
        <v>0</v>
      </c>
      <c r="EF42" s="474"/>
      <c r="EG42" s="474"/>
      <c r="EH42" s="479">
        <f t="shared" si="153"/>
        <v>0</v>
      </c>
      <c r="EI42" s="474"/>
      <c r="EJ42" s="474"/>
      <c r="EK42" s="479">
        <f t="shared" si="88"/>
        <v>0</v>
      </c>
      <c r="EL42" s="474"/>
      <c r="EM42" s="474"/>
      <c r="EN42" s="479">
        <f t="shared" si="154"/>
        <v>0</v>
      </c>
      <c r="EO42" s="474"/>
      <c r="EP42" s="474"/>
      <c r="EQ42" s="479">
        <f t="shared" si="155"/>
        <v>0</v>
      </c>
      <c r="ER42" s="474"/>
      <c r="ES42" s="474"/>
      <c r="ET42" s="479">
        <f t="shared" si="89"/>
        <v>0</v>
      </c>
      <c r="EU42" s="474"/>
      <c r="EV42" s="474"/>
      <c r="EW42" s="479">
        <f t="shared" si="156"/>
        <v>0</v>
      </c>
      <c r="EX42" s="474"/>
      <c r="EY42" s="474"/>
      <c r="EZ42" s="479">
        <f t="shared" si="157"/>
        <v>0</v>
      </c>
      <c r="FA42" s="474"/>
      <c r="FB42" s="474"/>
      <c r="FC42" s="479">
        <f t="shared" si="158"/>
        <v>0</v>
      </c>
      <c r="FD42" s="474"/>
      <c r="FE42" s="474"/>
      <c r="FF42" s="479">
        <f t="shared" si="159"/>
        <v>0</v>
      </c>
      <c r="FG42" s="474"/>
      <c r="FH42" s="474"/>
      <c r="FI42" s="479">
        <f t="shared" si="160"/>
        <v>0</v>
      </c>
      <c r="FJ42" s="474"/>
      <c r="FK42" s="474"/>
      <c r="FL42" s="479">
        <f t="shared" si="93"/>
        <v>0</v>
      </c>
      <c r="FM42" s="474"/>
      <c r="FN42" s="474"/>
      <c r="FO42" s="479">
        <f t="shared" si="161"/>
        <v>0</v>
      </c>
      <c r="FP42" s="474"/>
      <c r="FQ42" s="474"/>
      <c r="FR42" s="479">
        <f t="shared" si="94"/>
        <v>0</v>
      </c>
      <c r="FS42" s="474"/>
      <c r="FT42" s="474"/>
      <c r="FU42" s="479">
        <f t="shared" si="95"/>
        <v>0</v>
      </c>
      <c r="FV42" s="474"/>
      <c r="FW42" s="474"/>
      <c r="FX42" s="479">
        <f t="shared" si="162"/>
        <v>0</v>
      </c>
      <c r="FY42" s="474"/>
      <c r="FZ42" s="474"/>
      <c r="GA42" s="479">
        <f t="shared" si="163"/>
        <v>0</v>
      </c>
      <c r="GB42" s="474"/>
      <c r="GC42" s="474"/>
      <c r="GD42" s="479">
        <f t="shared" si="164"/>
        <v>0</v>
      </c>
      <c r="GE42" s="474"/>
      <c r="GF42" s="474"/>
      <c r="GG42" s="479">
        <f t="shared" si="165"/>
        <v>0</v>
      </c>
      <c r="GH42" s="474"/>
      <c r="GI42" s="474"/>
      <c r="GJ42" s="479">
        <f t="shared" si="166"/>
        <v>0</v>
      </c>
      <c r="GK42" s="474"/>
      <c r="GL42" s="474"/>
      <c r="GM42" s="479">
        <f t="shared" si="167"/>
        <v>0</v>
      </c>
      <c r="GN42" s="474"/>
      <c r="GO42" s="474"/>
      <c r="GP42" s="479">
        <f t="shared" si="168"/>
        <v>0</v>
      </c>
      <c r="GQ42" s="474"/>
      <c r="GR42" s="474"/>
      <c r="GS42" s="479">
        <f t="shared" si="169"/>
        <v>0</v>
      </c>
      <c r="GT42" s="474"/>
      <c r="GU42" s="474"/>
      <c r="GV42" s="479">
        <f t="shared" si="170"/>
        <v>0</v>
      </c>
      <c r="GW42" s="474"/>
      <c r="GX42" s="474"/>
      <c r="GY42" s="479">
        <f t="shared" si="100"/>
        <v>0</v>
      </c>
      <c r="GZ42" s="474"/>
      <c r="HA42" s="474"/>
      <c r="HB42" s="479">
        <f t="shared" si="171"/>
        <v>0</v>
      </c>
      <c r="HC42" s="474"/>
      <c r="HD42" s="474"/>
      <c r="HE42" s="479">
        <f t="shared" si="101"/>
        <v>0</v>
      </c>
      <c r="HF42" s="474"/>
      <c r="HG42" s="474"/>
      <c r="HH42" s="479">
        <f t="shared" si="172"/>
        <v>0</v>
      </c>
      <c r="HI42" s="474"/>
      <c r="HJ42" s="474"/>
      <c r="HK42" s="479">
        <f t="shared" si="173"/>
        <v>0</v>
      </c>
      <c r="HL42" s="474"/>
      <c r="HM42" s="474"/>
      <c r="HN42" s="479">
        <f t="shared" si="174"/>
        <v>0</v>
      </c>
      <c r="HO42" s="474"/>
      <c r="HP42" s="474"/>
      <c r="HQ42" s="479">
        <f t="shared" si="175"/>
        <v>0</v>
      </c>
      <c r="HR42" s="474"/>
      <c r="HS42" s="474"/>
      <c r="HT42" s="479">
        <f t="shared" si="176"/>
        <v>0</v>
      </c>
      <c r="HU42" s="474"/>
      <c r="HV42" s="474"/>
      <c r="HW42" s="479">
        <f t="shared" si="177"/>
        <v>0</v>
      </c>
      <c r="HX42" s="474"/>
      <c r="HY42" s="474"/>
      <c r="HZ42" s="486">
        <f t="shared" si="178"/>
        <v>0</v>
      </c>
      <c r="IA42" s="474"/>
      <c r="IB42" s="474"/>
      <c r="IC42" s="486">
        <f t="shared" si="179"/>
        <v>0</v>
      </c>
      <c r="ID42" s="474"/>
      <c r="IE42" s="474"/>
      <c r="IF42" s="486">
        <f t="shared" si="102"/>
        <v>0</v>
      </c>
      <c r="IG42" s="474"/>
      <c r="IH42" s="474"/>
      <c r="II42" s="486">
        <f t="shared" si="180"/>
        <v>0</v>
      </c>
      <c r="IJ42" s="474"/>
      <c r="IK42" s="474"/>
      <c r="IL42" s="486">
        <f t="shared" si="181"/>
        <v>0</v>
      </c>
      <c r="IM42" s="474"/>
      <c r="IN42" s="474"/>
      <c r="IO42" s="486">
        <f t="shared" si="182"/>
        <v>0</v>
      </c>
      <c r="IP42" s="474"/>
      <c r="IQ42" s="474"/>
      <c r="IR42" s="486">
        <f t="shared" si="183"/>
        <v>0</v>
      </c>
      <c r="IS42" s="474"/>
      <c r="IT42" s="474"/>
      <c r="IU42" s="486">
        <f t="shared" si="184"/>
        <v>0</v>
      </c>
      <c r="IV42" s="474"/>
      <c r="IW42" s="474"/>
      <c r="IX42" s="486">
        <f t="shared" si="103"/>
        <v>0</v>
      </c>
      <c r="IY42" s="477"/>
      <c r="IZ42" s="477"/>
      <c r="JA42" s="486">
        <f t="shared" si="104"/>
        <v>0</v>
      </c>
      <c r="JB42" s="477"/>
      <c r="JC42" s="477"/>
      <c r="JD42" s="486">
        <f t="shared" si="185"/>
        <v>0</v>
      </c>
      <c r="JE42" s="477"/>
      <c r="JF42" s="477"/>
      <c r="JG42" s="486">
        <f t="shared" si="186"/>
        <v>0</v>
      </c>
      <c r="JH42" s="138"/>
      <c r="JI42" s="138"/>
      <c r="JJ42" s="487">
        <f t="shared" si="187"/>
        <v>0</v>
      </c>
      <c r="JK42" s="138"/>
      <c r="JL42" s="138"/>
      <c r="JM42" s="487">
        <f t="shared" si="188"/>
        <v>0</v>
      </c>
      <c r="JN42" s="238"/>
      <c r="JO42" s="238"/>
      <c r="JP42" s="488">
        <f t="shared" si="105"/>
        <v>0</v>
      </c>
      <c r="JQ42" s="238"/>
      <c r="JR42" s="238"/>
      <c r="JS42" s="488">
        <f t="shared" si="189"/>
        <v>0</v>
      </c>
      <c r="JT42" s="238"/>
      <c r="JU42" s="238"/>
      <c r="JV42" s="488">
        <f t="shared" si="190"/>
        <v>0</v>
      </c>
      <c r="JW42" s="238"/>
      <c r="JX42" s="238"/>
      <c r="JY42" s="488">
        <f t="shared" si="191"/>
        <v>0</v>
      </c>
      <c r="JZ42" s="238"/>
      <c r="KA42" s="238"/>
      <c r="KB42" s="488">
        <f t="shared" si="192"/>
        <v>0</v>
      </c>
      <c r="KC42" s="238"/>
      <c r="KD42" s="238"/>
      <c r="KE42" s="488">
        <f t="shared" si="193"/>
        <v>0</v>
      </c>
      <c r="KF42" s="238"/>
      <c r="KG42" s="238"/>
      <c r="KH42" s="488">
        <f t="shared" si="194"/>
        <v>0</v>
      </c>
      <c r="KI42" s="238"/>
      <c r="KJ42" s="238"/>
      <c r="KK42" s="488">
        <f t="shared" si="195"/>
        <v>0</v>
      </c>
      <c r="KL42" s="238"/>
      <c r="KM42" s="238"/>
      <c r="KN42" s="488">
        <f t="shared" si="196"/>
        <v>0</v>
      </c>
      <c r="KO42" s="489"/>
      <c r="KP42" s="489"/>
      <c r="KQ42" s="490">
        <f t="shared" si="197"/>
        <v>0</v>
      </c>
      <c r="KR42" s="489"/>
      <c r="KS42" s="489"/>
      <c r="KT42" s="490">
        <f t="shared" si="198"/>
        <v>0</v>
      </c>
      <c r="KU42" s="489"/>
      <c r="KV42" s="489"/>
      <c r="KW42" s="490">
        <f t="shared" si="199"/>
        <v>0</v>
      </c>
      <c r="KX42" s="489"/>
      <c r="KY42" s="489"/>
      <c r="KZ42" s="490">
        <f t="shared" si="200"/>
        <v>0</v>
      </c>
      <c r="LA42" s="241"/>
      <c r="LB42" s="241"/>
      <c r="LC42" s="491">
        <f t="shared" si="201"/>
        <v>0</v>
      </c>
      <c r="LD42" s="489"/>
      <c r="LE42" s="489"/>
      <c r="LF42" s="490">
        <f t="shared" si="202"/>
        <v>0</v>
      </c>
      <c r="LG42" s="489"/>
      <c r="LH42" s="489"/>
      <c r="LI42" s="490">
        <f t="shared" si="203"/>
        <v>0</v>
      </c>
      <c r="LJ42" s="489"/>
      <c r="LK42" s="489"/>
      <c r="LL42" s="490">
        <f t="shared" si="204"/>
        <v>0</v>
      </c>
      <c r="LM42" s="489"/>
      <c r="LN42" s="489"/>
      <c r="LO42" s="490">
        <f t="shared" si="205"/>
        <v>0</v>
      </c>
      <c r="LP42" s="489"/>
      <c r="LQ42" s="489"/>
      <c r="LR42" s="490">
        <f t="shared" si="206"/>
        <v>0</v>
      </c>
      <c r="LS42" s="489"/>
      <c r="LT42" s="489"/>
      <c r="LU42" s="490">
        <f t="shared" si="207"/>
        <v>0</v>
      </c>
      <c r="LV42" s="489"/>
      <c r="LW42" s="489"/>
      <c r="LX42" s="490">
        <f t="shared" si="208"/>
        <v>0</v>
      </c>
      <c r="LY42" s="489"/>
      <c r="LZ42" s="489"/>
      <c r="MA42" s="490">
        <f t="shared" si="209"/>
        <v>0</v>
      </c>
      <c r="MB42" s="489"/>
      <c r="MC42" s="489"/>
      <c r="MD42" s="490">
        <f t="shared" si="210"/>
        <v>0</v>
      </c>
      <c r="ME42" s="489"/>
      <c r="MF42" s="489"/>
      <c r="MG42" s="490">
        <f t="shared" si="211"/>
        <v>0</v>
      </c>
      <c r="MH42" s="489"/>
      <c r="MI42" s="489"/>
      <c r="MJ42" s="490">
        <f t="shared" si="212"/>
        <v>0</v>
      </c>
      <c r="MK42" s="489"/>
      <c r="ML42" s="489"/>
      <c r="MM42" s="490">
        <f t="shared" si="213"/>
        <v>0</v>
      </c>
      <c r="MN42" s="489"/>
      <c r="MO42" s="489"/>
      <c r="MP42" s="490">
        <f t="shared" si="214"/>
        <v>0</v>
      </c>
      <c r="MQ42" s="489"/>
      <c r="MR42" s="489"/>
      <c r="MS42" s="490">
        <f t="shared" si="215"/>
        <v>0</v>
      </c>
      <c r="MT42" s="489"/>
      <c r="MU42" s="489"/>
      <c r="MV42" s="490">
        <f t="shared" si="216"/>
        <v>0</v>
      </c>
      <c r="MW42" s="489"/>
      <c r="MX42" s="489"/>
      <c r="MY42" s="490">
        <f t="shared" si="217"/>
        <v>0</v>
      </c>
      <c r="MZ42" s="489"/>
      <c r="NA42" s="489"/>
      <c r="NB42" s="490">
        <f t="shared" si="218"/>
        <v>0</v>
      </c>
      <c r="NC42" s="489"/>
      <c r="ND42" s="489"/>
      <c r="NE42" s="490">
        <f t="shared" si="219"/>
        <v>0</v>
      </c>
      <c r="NF42" s="489"/>
      <c r="NG42" s="489"/>
      <c r="NH42" s="490">
        <f t="shared" si="220"/>
        <v>0</v>
      </c>
      <c r="NI42" s="489"/>
      <c r="NJ42" s="489"/>
      <c r="NK42" s="490">
        <f t="shared" si="221"/>
        <v>0</v>
      </c>
      <c r="NL42" s="489"/>
      <c r="NM42" s="489"/>
      <c r="NN42" s="489"/>
      <c r="NO42" s="490">
        <f t="shared" si="222"/>
        <v>0</v>
      </c>
      <c r="NP42" s="489"/>
      <c r="NQ42" s="489"/>
      <c r="NR42" s="490">
        <f t="shared" si="223"/>
        <v>0</v>
      </c>
      <c r="NS42" s="489"/>
      <c r="NT42" s="489"/>
      <c r="NU42" s="490">
        <f t="shared" si="224"/>
        <v>0</v>
      </c>
      <c r="NV42" s="489"/>
      <c r="NW42" s="489"/>
      <c r="NX42" s="490">
        <f t="shared" si="225"/>
        <v>0</v>
      </c>
      <c r="NY42" s="492">
        <f t="shared" si="121"/>
        <v>0</v>
      </c>
      <c r="NZ42" s="493">
        <f t="shared" si="122"/>
        <v>0</v>
      </c>
      <c r="OA42" s="468"/>
      <c r="OB42" s="492">
        <f t="shared" si="123"/>
        <v>0</v>
      </c>
      <c r="OC42" s="493">
        <f t="shared" si="124"/>
        <v>0</v>
      </c>
      <c r="OD42" s="81"/>
      <c r="OE42" s="492">
        <f t="shared" si="125"/>
        <v>0</v>
      </c>
      <c r="OF42" s="493">
        <f t="shared" si="126"/>
        <v>0</v>
      </c>
      <c r="OG42" s="81"/>
      <c r="OH42" s="492">
        <f t="shared" si="127"/>
        <v>0</v>
      </c>
      <c r="OI42" s="493">
        <f t="shared" si="128"/>
        <v>0</v>
      </c>
    </row>
    <row r="43" spans="1:399" ht="33" hidden="1" x14ac:dyDescent="0.45">
      <c r="A43" s="470">
        <v>24</v>
      </c>
      <c r="B43" s="586" t="s">
        <v>593</v>
      </c>
      <c r="C43" s="498" t="s">
        <v>115</v>
      </c>
      <c r="D43" s="473">
        <v>0</v>
      </c>
      <c r="E43" s="474"/>
      <c r="F43" s="472"/>
      <c r="G43" s="498"/>
      <c r="H43" s="473">
        <f t="shared" si="135"/>
        <v>0</v>
      </c>
      <c r="I43" s="472"/>
      <c r="J43" s="498"/>
      <c r="K43" s="473">
        <f t="shared" si="136"/>
        <v>0</v>
      </c>
      <c r="L43" s="472"/>
      <c r="M43" s="498"/>
      <c r="N43" s="473">
        <f t="shared" si="137"/>
        <v>0</v>
      </c>
      <c r="O43" s="474"/>
      <c r="P43" s="472"/>
      <c r="Q43" s="498"/>
      <c r="R43" s="473">
        <f t="shared" si="138"/>
        <v>0</v>
      </c>
      <c r="S43" s="474"/>
      <c r="T43" s="474"/>
      <c r="U43" s="475">
        <f t="shared" si="226"/>
        <v>0</v>
      </c>
      <c r="V43" s="474"/>
      <c r="W43" s="474"/>
      <c r="X43" s="475">
        <f t="shared" si="65"/>
        <v>0</v>
      </c>
      <c r="Y43" s="474"/>
      <c r="Z43" s="474"/>
      <c r="AA43" s="478">
        <f t="shared" si="66"/>
        <v>0</v>
      </c>
      <c r="AB43" s="474"/>
      <c r="AC43" s="477"/>
      <c r="AD43" s="478">
        <f t="shared" si="67"/>
        <v>0</v>
      </c>
      <c r="AE43" s="474"/>
      <c r="AF43" s="474"/>
      <c r="AG43" s="475">
        <f t="shared" si="68"/>
        <v>0</v>
      </c>
      <c r="AH43" s="474"/>
      <c r="AI43" s="474"/>
      <c r="AJ43" s="479">
        <f t="shared" si="139"/>
        <v>0</v>
      </c>
      <c r="AK43" s="474"/>
      <c r="AL43" s="474"/>
      <c r="AM43" s="479">
        <f t="shared" si="69"/>
        <v>0</v>
      </c>
      <c r="AN43" s="474"/>
      <c r="AO43" s="474"/>
      <c r="AP43" s="479">
        <f t="shared" si="70"/>
        <v>0</v>
      </c>
      <c r="AQ43" s="474"/>
      <c r="AR43" s="474"/>
      <c r="AS43" s="479">
        <f t="shared" si="71"/>
        <v>0</v>
      </c>
      <c r="AT43" s="474"/>
      <c r="AU43" s="474"/>
      <c r="AV43" s="479">
        <f t="shared" si="129"/>
        <v>0</v>
      </c>
      <c r="AW43" s="477"/>
      <c r="AX43" s="474"/>
      <c r="AY43" s="479">
        <f t="shared" si="72"/>
        <v>0</v>
      </c>
      <c r="AZ43" s="474"/>
      <c r="BA43" s="474"/>
      <c r="BB43" s="483">
        <f t="shared" si="73"/>
        <v>0</v>
      </c>
      <c r="BC43" s="477"/>
      <c r="BD43" s="474"/>
      <c r="BE43" s="479">
        <f t="shared" si="74"/>
        <v>0</v>
      </c>
      <c r="BF43" s="474"/>
      <c r="BG43" s="474"/>
      <c r="BH43" s="479">
        <f t="shared" si="75"/>
        <v>0</v>
      </c>
      <c r="BI43" s="474"/>
      <c r="BJ43" s="474"/>
      <c r="BK43" s="479">
        <f t="shared" si="140"/>
        <v>0</v>
      </c>
      <c r="BL43" s="474"/>
      <c r="BM43" s="474"/>
      <c r="BN43" s="479">
        <f t="shared" si="76"/>
        <v>0</v>
      </c>
      <c r="BO43" s="474"/>
      <c r="BP43" s="474"/>
      <c r="BQ43" s="479">
        <f t="shared" si="141"/>
        <v>0</v>
      </c>
      <c r="BR43" s="474"/>
      <c r="BS43" s="474"/>
      <c r="BT43" s="484">
        <f t="shared" si="77"/>
        <v>0</v>
      </c>
      <c r="BU43" s="474"/>
      <c r="BV43" s="474"/>
      <c r="BW43" s="479">
        <f t="shared" si="78"/>
        <v>0</v>
      </c>
      <c r="BX43" s="474"/>
      <c r="BY43" s="474"/>
      <c r="BZ43" s="479">
        <f t="shared" si="142"/>
        <v>0</v>
      </c>
      <c r="CA43" s="474"/>
      <c r="CB43" s="474"/>
      <c r="CC43" s="479">
        <f t="shared" si="79"/>
        <v>0</v>
      </c>
      <c r="CD43" s="474"/>
      <c r="CE43" s="474"/>
      <c r="CF43" s="479">
        <f t="shared" si="143"/>
        <v>0</v>
      </c>
      <c r="CG43" s="474"/>
      <c r="CH43" s="474"/>
      <c r="CI43" s="479">
        <f t="shared" si="80"/>
        <v>0</v>
      </c>
      <c r="CJ43" s="474"/>
      <c r="CK43" s="474"/>
      <c r="CL43" s="479">
        <f t="shared" si="81"/>
        <v>0</v>
      </c>
      <c r="CM43" s="474"/>
      <c r="CN43" s="474"/>
      <c r="CO43" s="479">
        <f t="shared" si="144"/>
        <v>0</v>
      </c>
      <c r="CP43" s="474"/>
      <c r="CQ43" s="474"/>
      <c r="CR43" s="479">
        <f t="shared" si="82"/>
        <v>0</v>
      </c>
      <c r="CS43" s="474"/>
      <c r="CT43" s="474"/>
      <c r="CU43" s="479">
        <f t="shared" si="83"/>
        <v>0</v>
      </c>
      <c r="CV43" s="474"/>
      <c r="CW43" s="474"/>
      <c r="CX43" s="479">
        <f t="shared" si="145"/>
        <v>0</v>
      </c>
      <c r="CY43" s="474"/>
      <c r="CZ43" s="474"/>
      <c r="DA43" s="479">
        <f t="shared" si="146"/>
        <v>0</v>
      </c>
      <c r="DB43" s="474"/>
      <c r="DC43" s="474"/>
      <c r="DD43" s="479">
        <f t="shared" si="147"/>
        <v>0</v>
      </c>
      <c r="DE43" s="474"/>
      <c r="DF43" s="474"/>
      <c r="DG43" s="479">
        <f t="shared" si="148"/>
        <v>0</v>
      </c>
      <c r="DH43" s="474"/>
      <c r="DI43" s="474"/>
      <c r="DJ43" s="479">
        <f t="shared" si="149"/>
        <v>0</v>
      </c>
      <c r="DK43" s="474"/>
      <c r="DL43" s="474"/>
      <c r="DM43" s="479">
        <f t="shared" si="150"/>
        <v>0</v>
      </c>
      <c r="DN43" s="474"/>
      <c r="DO43" s="474"/>
      <c r="DP43" s="479">
        <f t="shared" si="84"/>
        <v>0</v>
      </c>
      <c r="DQ43" s="474"/>
      <c r="DR43" s="474"/>
      <c r="DS43" s="479">
        <f t="shared" si="151"/>
        <v>0</v>
      </c>
      <c r="DT43" s="474"/>
      <c r="DU43" s="474"/>
      <c r="DV43" s="479">
        <f t="shared" si="85"/>
        <v>0</v>
      </c>
      <c r="DW43" s="474"/>
      <c r="DX43" s="474"/>
      <c r="DY43" s="479">
        <f t="shared" si="86"/>
        <v>0</v>
      </c>
      <c r="DZ43" s="474"/>
      <c r="EA43" s="474"/>
      <c r="EB43" s="485">
        <f t="shared" si="152"/>
        <v>0</v>
      </c>
      <c r="EC43" s="474"/>
      <c r="ED43" s="474"/>
      <c r="EE43" s="479">
        <f t="shared" si="87"/>
        <v>0</v>
      </c>
      <c r="EF43" s="474"/>
      <c r="EG43" s="474"/>
      <c r="EH43" s="479">
        <f t="shared" si="153"/>
        <v>0</v>
      </c>
      <c r="EI43" s="474"/>
      <c r="EJ43" s="474"/>
      <c r="EK43" s="479">
        <f t="shared" si="88"/>
        <v>0</v>
      </c>
      <c r="EL43" s="474"/>
      <c r="EM43" s="474"/>
      <c r="EN43" s="479">
        <f t="shared" si="154"/>
        <v>0</v>
      </c>
      <c r="EO43" s="474"/>
      <c r="EP43" s="474"/>
      <c r="EQ43" s="479">
        <f t="shared" si="155"/>
        <v>0</v>
      </c>
      <c r="ER43" s="474"/>
      <c r="ES43" s="474"/>
      <c r="ET43" s="479">
        <f t="shared" si="89"/>
        <v>0</v>
      </c>
      <c r="EU43" s="474"/>
      <c r="EV43" s="474"/>
      <c r="EW43" s="479">
        <f t="shared" si="156"/>
        <v>0</v>
      </c>
      <c r="EX43" s="474"/>
      <c r="EY43" s="474"/>
      <c r="EZ43" s="479">
        <f t="shared" si="157"/>
        <v>0</v>
      </c>
      <c r="FA43" s="474"/>
      <c r="FB43" s="474"/>
      <c r="FC43" s="479">
        <f t="shared" si="158"/>
        <v>0</v>
      </c>
      <c r="FD43" s="474"/>
      <c r="FE43" s="474"/>
      <c r="FF43" s="479">
        <f t="shared" si="159"/>
        <v>0</v>
      </c>
      <c r="FG43" s="474"/>
      <c r="FH43" s="474"/>
      <c r="FI43" s="479">
        <f t="shared" si="160"/>
        <v>0</v>
      </c>
      <c r="FJ43" s="474"/>
      <c r="FK43" s="474"/>
      <c r="FL43" s="479">
        <f t="shared" si="93"/>
        <v>0</v>
      </c>
      <c r="FM43" s="474"/>
      <c r="FN43" s="474"/>
      <c r="FO43" s="479">
        <f t="shared" si="161"/>
        <v>0</v>
      </c>
      <c r="FP43" s="474"/>
      <c r="FQ43" s="474"/>
      <c r="FR43" s="479">
        <f t="shared" si="94"/>
        <v>0</v>
      </c>
      <c r="FS43" s="474"/>
      <c r="FT43" s="474"/>
      <c r="FU43" s="479">
        <f t="shared" si="95"/>
        <v>0</v>
      </c>
      <c r="FV43" s="474"/>
      <c r="FW43" s="474"/>
      <c r="FX43" s="479">
        <f t="shared" si="162"/>
        <v>0</v>
      </c>
      <c r="FY43" s="474"/>
      <c r="FZ43" s="474"/>
      <c r="GA43" s="479">
        <f t="shared" si="163"/>
        <v>0</v>
      </c>
      <c r="GB43" s="474"/>
      <c r="GC43" s="474"/>
      <c r="GD43" s="479">
        <f t="shared" si="164"/>
        <v>0</v>
      </c>
      <c r="GE43" s="474"/>
      <c r="GF43" s="474"/>
      <c r="GG43" s="479">
        <f t="shared" si="165"/>
        <v>0</v>
      </c>
      <c r="GH43" s="474"/>
      <c r="GI43" s="474"/>
      <c r="GJ43" s="479">
        <f t="shared" si="166"/>
        <v>0</v>
      </c>
      <c r="GK43" s="474"/>
      <c r="GL43" s="474"/>
      <c r="GM43" s="479">
        <f t="shared" si="167"/>
        <v>0</v>
      </c>
      <c r="GN43" s="474"/>
      <c r="GO43" s="474"/>
      <c r="GP43" s="479">
        <f t="shared" si="168"/>
        <v>0</v>
      </c>
      <c r="GQ43" s="474"/>
      <c r="GR43" s="474"/>
      <c r="GS43" s="479">
        <f t="shared" si="169"/>
        <v>0</v>
      </c>
      <c r="GT43" s="474"/>
      <c r="GU43" s="474"/>
      <c r="GV43" s="479">
        <f t="shared" si="170"/>
        <v>0</v>
      </c>
      <c r="GW43" s="474"/>
      <c r="GX43" s="474"/>
      <c r="GY43" s="479">
        <f t="shared" si="100"/>
        <v>0</v>
      </c>
      <c r="GZ43" s="474"/>
      <c r="HA43" s="474"/>
      <c r="HB43" s="479">
        <f t="shared" si="171"/>
        <v>0</v>
      </c>
      <c r="HC43" s="474"/>
      <c r="HD43" s="474"/>
      <c r="HE43" s="479">
        <f t="shared" si="101"/>
        <v>0</v>
      </c>
      <c r="HF43" s="474"/>
      <c r="HG43" s="474"/>
      <c r="HH43" s="479">
        <f t="shared" si="172"/>
        <v>0</v>
      </c>
      <c r="HI43" s="474"/>
      <c r="HJ43" s="474"/>
      <c r="HK43" s="479">
        <f t="shared" si="173"/>
        <v>0</v>
      </c>
      <c r="HL43" s="474"/>
      <c r="HM43" s="474"/>
      <c r="HN43" s="479">
        <f t="shared" si="174"/>
        <v>0</v>
      </c>
      <c r="HO43" s="474"/>
      <c r="HP43" s="474"/>
      <c r="HQ43" s="479">
        <f t="shared" si="175"/>
        <v>0</v>
      </c>
      <c r="HR43" s="474"/>
      <c r="HS43" s="474"/>
      <c r="HT43" s="479">
        <f t="shared" si="176"/>
        <v>0</v>
      </c>
      <c r="HU43" s="474"/>
      <c r="HV43" s="474"/>
      <c r="HW43" s="479">
        <f t="shared" si="177"/>
        <v>0</v>
      </c>
      <c r="HX43" s="474"/>
      <c r="HY43" s="474"/>
      <c r="HZ43" s="486">
        <f t="shared" si="178"/>
        <v>0</v>
      </c>
      <c r="IA43" s="474"/>
      <c r="IB43" s="474"/>
      <c r="IC43" s="486">
        <f t="shared" si="179"/>
        <v>0</v>
      </c>
      <c r="ID43" s="474"/>
      <c r="IE43" s="474"/>
      <c r="IF43" s="486">
        <f t="shared" si="102"/>
        <v>0</v>
      </c>
      <c r="IG43" s="474"/>
      <c r="IH43" s="474"/>
      <c r="II43" s="486">
        <f t="shared" si="180"/>
        <v>0</v>
      </c>
      <c r="IJ43" s="474"/>
      <c r="IK43" s="474"/>
      <c r="IL43" s="486">
        <f t="shared" si="181"/>
        <v>0</v>
      </c>
      <c r="IM43" s="474"/>
      <c r="IN43" s="474"/>
      <c r="IO43" s="486">
        <f t="shared" si="182"/>
        <v>0</v>
      </c>
      <c r="IP43" s="474"/>
      <c r="IQ43" s="474"/>
      <c r="IR43" s="486">
        <f t="shared" si="183"/>
        <v>0</v>
      </c>
      <c r="IS43" s="474"/>
      <c r="IT43" s="474"/>
      <c r="IU43" s="486">
        <f t="shared" si="184"/>
        <v>0</v>
      </c>
      <c r="IV43" s="474"/>
      <c r="IW43" s="474"/>
      <c r="IX43" s="486">
        <f t="shared" si="103"/>
        <v>0</v>
      </c>
      <c r="IY43" s="477"/>
      <c r="IZ43" s="477"/>
      <c r="JA43" s="486">
        <f t="shared" si="104"/>
        <v>0</v>
      </c>
      <c r="JB43" s="477"/>
      <c r="JC43" s="477"/>
      <c r="JD43" s="486">
        <f t="shared" si="185"/>
        <v>0</v>
      </c>
      <c r="JE43" s="477"/>
      <c r="JF43" s="477"/>
      <c r="JG43" s="486">
        <f t="shared" si="186"/>
        <v>0</v>
      </c>
      <c r="JH43" s="138"/>
      <c r="JI43" s="138"/>
      <c r="JJ43" s="487">
        <f t="shared" si="187"/>
        <v>0</v>
      </c>
      <c r="JK43" s="138"/>
      <c r="JL43" s="138"/>
      <c r="JM43" s="487">
        <f t="shared" si="188"/>
        <v>0</v>
      </c>
      <c r="JN43" s="238"/>
      <c r="JO43" s="238"/>
      <c r="JP43" s="488">
        <f t="shared" si="105"/>
        <v>0</v>
      </c>
      <c r="JQ43" s="238"/>
      <c r="JR43" s="238"/>
      <c r="JS43" s="488">
        <f t="shared" si="189"/>
        <v>0</v>
      </c>
      <c r="JT43" s="238"/>
      <c r="JU43" s="238"/>
      <c r="JV43" s="488">
        <f t="shared" si="190"/>
        <v>0</v>
      </c>
      <c r="JW43" s="238"/>
      <c r="JX43" s="238"/>
      <c r="JY43" s="488">
        <f t="shared" si="191"/>
        <v>0</v>
      </c>
      <c r="JZ43" s="238"/>
      <c r="KA43" s="238"/>
      <c r="KB43" s="488">
        <f t="shared" si="192"/>
        <v>0</v>
      </c>
      <c r="KC43" s="238"/>
      <c r="KD43" s="238"/>
      <c r="KE43" s="488">
        <f t="shared" si="193"/>
        <v>0</v>
      </c>
      <c r="KF43" s="238"/>
      <c r="KG43" s="238"/>
      <c r="KH43" s="488">
        <f t="shared" si="194"/>
        <v>0</v>
      </c>
      <c r="KI43" s="238"/>
      <c r="KJ43" s="238"/>
      <c r="KK43" s="488">
        <f t="shared" si="195"/>
        <v>0</v>
      </c>
      <c r="KL43" s="238"/>
      <c r="KM43" s="238"/>
      <c r="KN43" s="488">
        <f t="shared" si="196"/>
        <v>0</v>
      </c>
      <c r="KO43" s="489"/>
      <c r="KP43" s="489"/>
      <c r="KQ43" s="490">
        <f t="shared" si="197"/>
        <v>0</v>
      </c>
      <c r="KR43" s="489"/>
      <c r="KS43" s="489"/>
      <c r="KT43" s="490">
        <f t="shared" si="198"/>
        <v>0</v>
      </c>
      <c r="KU43" s="489"/>
      <c r="KV43" s="489"/>
      <c r="KW43" s="490">
        <f t="shared" si="199"/>
        <v>0</v>
      </c>
      <c r="KX43" s="489"/>
      <c r="KY43" s="489"/>
      <c r="KZ43" s="490">
        <f t="shared" si="200"/>
        <v>0</v>
      </c>
      <c r="LA43" s="241"/>
      <c r="LB43" s="241"/>
      <c r="LC43" s="491">
        <f t="shared" si="201"/>
        <v>0</v>
      </c>
      <c r="LD43" s="489"/>
      <c r="LE43" s="489"/>
      <c r="LF43" s="490">
        <f t="shared" si="202"/>
        <v>0</v>
      </c>
      <c r="LG43" s="489"/>
      <c r="LH43" s="489"/>
      <c r="LI43" s="490">
        <f t="shared" si="203"/>
        <v>0</v>
      </c>
      <c r="LJ43" s="489"/>
      <c r="LK43" s="489"/>
      <c r="LL43" s="490">
        <f t="shared" si="204"/>
        <v>0</v>
      </c>
      <c r="LM43" s="489"/>
      <c r="LN43" s="489"/>
      <c r="LO43" s="490">
        <f t="shared" si="205"/>
        <v>0</v>
      </c>
      <c r="LP43" s="489"/>
      <c r="LQ43" s="489"/>
      <c r="LR43" s="490">
        <f t="shared" si="206"/>
        <v>0</v>
      </c>
      <c r="LS43" s="489"/>
      <c r="LT43" s="489"/>
      <c r="LU43" s="490">
        <f t="shared" si="207"/>
        <v>0</v>
      </c>
      <c r="LV43" s="489"/>
      <c r="LW43" s="489"/>
      <c r="LX43" s="490">
        <f t="shared" si="208"/>
        <v>0</v>
      </c>
      <c r="LY43" s="489"/>
      <c r="LZ43" s="489"/>
      <c r="MA43" s="490">
        <f t="shared" si="209"/>
        <v>0</v>
      </c>
      <c r="MB43" s="489"/>
      <c r="MC43" s="489"/>
      <c r="MD43" s="490">
        <f t="shared" si="210"/>
        <v>0</v>
      </c>
      <c r="ME43" s="489"/>
      <c r="MF43" s="489"/>
      <c r="MG43" s="490">
        <f t="shared" si="211"/>
        <v>0</v>
      </c>
      <c r="MH43" s="489"/>
      <c r="MI43" s="489"/>
      <c r="MJ43" s="490">
        <f t="shared" si="212"/>
        <v>0</v>
      </c>
      <c r="MK43" s="489"/>
      <c r="ML43" s="489"/>
      <c r="MM43" s="490">
        <f t="shared" si="213"/>
        <v>0</v>
      </c>
      <c r="MN43" s="489"/>
      <c r="MO43" s="489"/>
      <c r="MP43" s="490">
        <f t="shared" si="214"/>
        <v>0</v>
      </c>
      <c r="MQ43" s="489"/>
      <c r="MR43" s="489"/>
      <c r="MS43" s="490">
        <f t="shared" si="215"/>
        <v>0</v>
      </c>
      <c r="MT43" s="489"/>
      <c r="MU43" s="489"/>
      <c r="MV43" s="490">
        <f t="shared" si="216"/>
        <v>0</v>
      </c>
      <c r="MW43" s="489"/>
      <c r="MX43" s="489"/>
      <c r="MY43" s="490">
        <f t="shared" si="217"/>
        <v>0</v>
      </c>
      <c r="MZ43" s="489"/>
      <c r="NA43" s="489"/>
      <c r="NB43" s="490">
        <f t="shared" si="218"/>
        <v>0</v>
      </c>
      <c r="NC43" s="489"/>
      <c r="ND43" s="489"/>
      <c r="NE43" s="490">
        <f t="shared" si="219"/>
        <v>0</v>
      </c>
      <c r="NF43" s="489"/>
      <c r="NG43" s="489"/>
      <c r="NH43" s="490">
        <f t="shared" si="220"/>
        <v>0</v>
      </c>
      <c r="NI43" s="489"/>
      <c r="NJ43" s="489"/>
      <c r="NK43" s="490">
        <f t="shared" si="221"/>
        <v>0</v>
      </c>
      <c r="NL43" s="489"/>
      <c r="NM43" s="489"/>
      <c r="NN43" s="489"/>
      <c r="NO43" s="490">
        <f t="shared" si="222"/>
        <v>0</v>
      </c>
      <c r="NP43" s="489"/>
      <c r="NQ43" s="489"/>
      <c r="NR43" s="490">
        <f t="shared" si="223"/>
        <v>0</v>
      </c>
      <c r="NS43" s="489"/>
      <c r="NT43" s="489"/>
      <c r="NU43" s="490">
        <f t="shared" si="224"/>
        <v>0</v>
      </c>
      <c r="NV43" s="489"/>
      <c r="NW43" s="489"/>
      <c r="NX43" s="490">
        <f t="shared" si="225"/>
        <v>0</v>
      </c>
      <c r="NY43" s="492">
        <f t="shared" si="121"/>
        <v>0</v>
      </c>
      <c r="NZ43" s="493">
        <f t="shared" si="122"/>
        <v>0</v>
      </c>
      <c r="OA43" s="468"/>
      <c r="OB43" s="492">
        <f t="shared" si="123"/>
        <v>0</v>
      </c>
      <c r="OC43" s="493">
        <f t="shared" si="124"/>
        <v>0</v>
      </c>
      <c r="OD43" s="81"/>
      <c r="OE43" s="492">
        <f t="shared" si="125"/>
        <v>0</v>
      </c>
      <c r="OF43" s="493">
        <f t="shared" si="126"/>
        <v>0</v>
      </c>
      <c r="OG43" s="81"/>
      <c r="OH43" s="492">
        <f t="shared" si="127"/>
        <v>0</v>
      </c>
      <c r="OI43" s="493">
        <f t="shared" si="128"/>
        <v>0</v>
      </c>
    </row>
    <row r="44" spans="1:399" ht="33" hidden="1" x14ac:dyDescent="0.45">
      <c r="A44" s="470">
        <v>25</v>
      </c>
      <c r="B44" s="586" t="s">
        <v>594</v>
      </c>
      <c r="C44" s="498" t="s">
        <v>111</v>
      </c>
      <c r="D44" s="473">
        <v>0</v>
      </c>
      <c r="E44" s="474"/>
      <c r="F44" s="472"/>
      <c r="G44" s="498"/>
      <c r="H44" s="473">
        <f t="shared" si="135"/>
        <v>0</v>
      </c>
      <c r="I44" s="472"/>
      <c r="J44" s="498"/>
      <c r="K44" s="473">
        <f t="shared" si="136"/>
        <v>0</v>
      </c>
      <c r="L44" s="472"/>
      <c r="M44" s="498"/>
      <c r="N44" s="473">
        <f t="shared" si="137"/>
        <v>0</v>
      </c>
      <c r="O44" s="474"/>
      <c r="P44" s="472"/>
      <c r="Q44" s="498"/>
      <c r="R44" s="473">
        <f t="shared" si="138"/>
        <v>0</v>
      </c>
      <c r="S44" s="474"/>
      <c r="T44" s="474"/>
      <c r="U44" s="475">
        <f t="shared" si="226"/>
        <v>0</v>
      </c>
      <c r="V44" s="474"/>
      <c r="W44" s="474"/>
      <c r="X44" s="475">
        <f t="shared" si="65"/>
        <v>0</v>
      </c>
      <c r="Y44" s="474"/>
      <c r="Z44" s="474"/>
      <c r="AA44" s="478">
        <f t="shared" si="66"/>
        <v>0</v>
      </c>
      <c r="AB44" s="474"/>
      <c r="AC44" s="477"/>
      <c r="AD44" s="478">
        <f t="shared" si="67"/>
        <v>0</v>
      </c>
      <c r="AE44" s="474"/>
      <c r="AF44" s="474"/>
      <c r="AG44" s="475">
        <f t="shared" si="68"/>
        <v>0</v>
      </c>
      <c r="AH44" s="474"/>
      <c r="AI44" s="474"/>
      <c r="AJ44" s="479">
        <f t="shared" si="139"/>
        <v>0</v>
      </c>
      <c r="AK44" s="474"/>
      <c r="AL44" s="474"/>
      <c r="AM44" s="479">
        <f t="shared" si="69"/>
        <v>0</v>
      </c>
      <c r="AN44" s="474"/>
      <c r="AO44" s="474"/>
      <c r="AP44" s="479">
        <f t="shared" si="70"/>
        <v>0</v>
      </c>
      <c r="AQ44" s="474"/>
      <c r="AR44" s="474"/>
      <c r="AS44" s="479">
        <f t="shared" si="71"/>
        <v>0</v>
      </c>
      <c r="AT44" s="474"/>
      <c r="AU44" s="474"/>
      <c r="AV44" s="479">
        <f t="shared" si="129"/>
        <v>0</v>
      </c>
      <c r="AW44" s="477"/>
      <c r="AX44" s="474"/>
      <c r="AY44" s="479">
        <f t="shared" si="72"/>
        <v>0</v>
      </c>
      <c r="AZ44" s="474"/>
      <c r="BA44" s="474"/>
      <c r="BB44" s="483">
        <f t="shared" si="73"/>
        <v>0</v>
      </c>
      <c r="BC44" s="477"/>
      <c r="BD44" s="474"/>
      <c r="BE44" s="479">
        <f t="shared" si="74"/>
        <v>0</v>
      </c>
      <c r="BF44" s="474"/>
      <c r="BG44" s="474"/>
      <c r="BH44" s="479">
        <f t="shared" si="75"/>
        <v>0</v>
      </c>
      <c r="BI44" s="474"/>
      <c r="BJ44" s="474"/>
      <c r="BK44" s="479">
        <f t="shared" si="140"/>
        <v>0</v>
      </c>
      <c r="BL44" s="474"/>
      <c r="BM44" s="474"/>
      <c r="BN44" s="479">
        <f t="shared" si="76"/>
        <v>0</v>
      </c>
      <c r="BO44" s="474"/>
      <c r="BP44" s="474"/>
      <c r="BQ44" s="479">
        <f t="shared" si="141"/>
        <v>0</v>
      </c>
      <c r="BR44" s="474"/>
      <c r="BS44" s="474"/>
      <c r="BT44" s="484">
        <f t="shared" si="77"/>
        <v>0</v>
      </c>
      <c r="BU44" s="474"/>
      <c r="BV44" s="474"/>
      <c r="BW44" s="479">
        <f t="shared" si="78"/>
        <v>0</v>
      </c>
      <c r="BX44" s="474"/>
      <c r="BY44" s="474"/>
      <c r="BZ44" s="479">
        <f t="shared" si="142"/>
        <v>0</v>
      </c>
      <c r="CA44" s="474"/>
      <c r="CB44" s="474"/>
      <c r="CC44" s="479">
        <f t="shared" si="79"/>
        <v>0</v>
      </c>
      <c r="CD44" s="474"/>
      <c r="CE44" s="474"/>
      <c r="CF44" s="479">
        <f t="shared" si="143"/>
        <v>0</v>
      </c>
      <c r="CG44" s="474"/>
      <c r="CH44" s="474"/>
      <c r="CI44" s="479">
        <f t="shared" si="80"/>
        <v>0</v>
      </c>
      <c r="CJ44" s="474"/>
      <c r="CK44" s="474"/>
      <c r="CL44" s="479">
        <f t="shared" si="81"/>
        <v>0</v>
      </c>
      <c r="CM44" s="474"/>
      <c r="CN44" s="474"/>
      <c r="CO44" s="479">
        <f t="shared" si="144"/>
        <v>0</v>
      </c>
      <c r="CP44" s="474"/>
      <c r="CQ44" s="474"/>
      <c r="CR44" s="479">
        <f t="shared" si="82"/>
        <v>0</v>
      </c>
      <c r="CS44" s="474"/>
      <c r="CT44" s="474"/>
      <c r="CU44" s="479">
        <f t="shared" si="83"/>
        <v>0</v>
      </c>
      <c r="CV44" s="474"/>
      <c r="CW44" s="474"/>
      <c r="CX44" s="479">
        <f t="shared" si="145"/>
        <v>0</v>
      </c>
      <c r="CY44" s="474"/>
      <c r="CZ44" s="474"/>
      <c r="DA44" s="479">
        <f t="shared" si="146"/>
        <v>0</v>
      </c>
      <c r="DB44" s="474"/>
      <c r="DC44" s="474"/>
      <c r="DD44" s="479">
        <f t="shared" si="147"/>
        <v>0</v>
      </c>
      <c r="DE44" s="474"/>
      <c r="DF44" s="474"/>
      <c r="DG44" s="479">
        <f t="shared" si="148"/>
        <v>0</v>
      </c>
      <c r="DH44" s="474"/>
      <c r="DI44" s="474"/>
      <c r="DJ44" s="479">
        <f t="shared" si="149"/>
        <v>0</v>
      </c>
      <c r="DK44" s="474"/>
      <c r="DL44" s="474"/>
      <c r="DM44" s="479">
        <f t="shared" si="150"/>
        <v>0</v>
      </c>
      <c r="DN44" s="474"/>
      <c r="DO44" s="474"/>
      <c r="DP44" s="479">
        <f t="shared" si="84"/>
        <v>0</v>
      </c>
      <c r="DQ44" s="474"/>
      <c r="DR44" s="474"/>
      <c r="DS44" s="479">
        <f t="shared" si="151"/>
        <v>0</v>
      </c>
      <c r="DT44" s="474"/>
      <c r="DU44" s="474"/>
      <c r="DV44" s="479">
        <f t="shared" si="85"/>
        <v>0</v>
      </c>
      <c r="DW44" s="474"/>
      <c r="DX44" s="474"/>
      <c r="DY44" s="479">
        <f t="shared" si="86"/>
        <v>0</v>
      </c>
      <c r="DZ44" s="474"/>
      <c r="EA44" s="474"/>
      <c r="EB44" s="485">
        <f t="shared" si="152"/>
        <v>0</v>
      </c>
      <c r="EC44" s="474"/>
      <c r="ED44" s="474"/>
      <c r="EE44" s="479">
        <f t="shared" si="87"/>
        <v>0</v>
      </c>
      <c r="EF44" s="474"/>
      <c r="EG44" s="474"/>
      <c r="EH44" s="479">
        <f t="shared" si="153"/>
        <v>0</v>
      </c>
      <c r="EI44" s="474"/>
      <c r="EJ44" s="474"/>
      <c r="EK44" s="479">
        <f t="shared" si="88"/>
        <v>0</v>
      </c>
      <c r="EL44" s="474"/>
      <c r="EM44" s="474"/>
      <c r="EN44" s="479">
        <f t="shared" si="154"/>
        <v>0</v>
      </c>
      <c r="EO44" s="474"/>
      <c r="EP44" s="474"/>
      <c r="EQ44" s="479">
        <f t="shared" si="155"/>
        <v>0</v>
      </c>
      <c r="ER44" s="474"/>
      <c r="ES44" s="474"/>
      <c r="ET44" s="479">
        <f t="shared" si="89"/>
        <v>0</v>
      </c>
      <c r="EU44" s="474"/>
      <c r="EV44" s="474"/>
      <c r="EW44" s="479">
        <f t="shared" si="156"/>
        <v>0</v>
      </c>
      <c r="EX44" s="474"/>
      <c r="EY44" s="474"/>
      <c r="EZ44" s="479">
        <f t="shared" si="157"/>
        <v>0</v>
      </c>
      <c r="FA44" s="474"/>
      <c r="FB44" s="474"/>
      <c r="FC44" s="479">
        <f t="shared" si="158"/>
        <v>0</v>
      </c>
      <c r="FD44" s="474"/>
      <c r="FE44" s="474"/>
      <c r="FF44" s="479">
        <f t="shared" si="159"/>
        <v>0</v>
      </c>
      <c r="FG44" s="474"/>
      <c r="FH44" s="474"/>
      <c r="FI44" s="479">
        <f t="shared" si="160"/>
        <v>0</v>
      </c>
      <c r="FJ44" s="474"/>
      <c r="FK44" s="474"/>
      <c r="FL44" s="479">
        <f t="shared" si="93"/>
        <v>0</v>
      </c>
      <c r="FM44" s="474"/>
      <c r="FN44" s="474"/>
      <c r="FO44" s="479">
        <f t="shared" si="161"/>
        <v>0</v>
      </c>
      <c r="FP44" s="474"/>
      <c r="FQ44" s="474"/>
      <c r="FR44" s="479">
        <f t="shared" si="94"/>
        <v>0</v>
      </c>
      <c r="FS44" s="474"/>
      <c r="FT44" s="474"/>
      <c r="FU44" s="479">
        <f t="shared" si="95"/>
        <v>0</v>
      </c>
      <c r="FV44" s="474"/>
      <c r="FW44" s="474"/>
      <c r="FX44" s="479">
        <f t="shared" si="162"/>
        <v>0</v>
      </c>
      <c r="FY44" s="474"/>
      <c r="FZ44" s="474"/>
      <c r="GA44" s="479">
        <f t="shared" si="163"/>
        <v>0</v>
      </c>
      <c r="GB44" s="474"/>
      <c r="GC44" s="474"/>
      <c r="GD44" s="479">
        <f t="shared" si="164"/>
        <v>0</v>
      </c>
      <c r="GE44" s="474"/>
      <c r="GF44" s="474"/>
      <c r="GG44" s="479">
        <f t="shared" si="165"/>
        <v>0</v>
      </c>
      <c r="GH44" s="474"/>
      <c r="GI44" s="474"/>
      <c r="GJ44" s="479">
        <f t="shared" si="166"/>
        <v>0</v>
      </c>
      <c r="GK44" s="474">
        <v>1</v>
      </c>
      <c r="GL44" s="474"/>
      <c r="GM44" s="479">
        <f t="shared" si="167"/>
        <v>1</v>
      </c>
      <c r="GN44" s="474"/>
      <c r="GO44" s="474">
        <v>1</v>
      </c>
      <c r="GP44" s="479">
        <f t="shared" si="168"/>
        <v>0</v>
      </c>
      <c r="GQ44" s="474"/>
      <c r="GR44" s="474"/>
      <c r="GS44" s="479">
        <f t="shared" si="169"/>
        <v>0</v>
      </c>
      <c r="GT44" s="474"/>
      <c r="GU44" s="474"/>
      <c r="GV44" s="479">
        <f t="shared" si="170"/>
        <v>0</v>
      </c>
      <c r="GW44" s="474"/>
      <c r="GX44" s="474"/>
      <c r="GY44" s="479">
        <f t="shared" si="100"/>
        <v>0</v>
      </c>
      <c r="GZ44" s="474"/>
      <c r="HA44" s="474"/>
      <c r="HB44" s="479">
        <f t="shared" si="171"/>
        <v>0</v>
      </c>
      <c r="HC44" s="474"/>
      <c r="HD44" s="474"/>
      <c r="HE44" s="479">
        <f t="shared" si="101"/>
        <v>0</v>
      </c>
      <c r="HF44" s="474"/>
      <c r="HG44" s="474"/>
      <c r="HH44" s="479">
        <f t="shared" si="172"/>
        <v>0</v>
      </c>
      <c r="HI44" s="474"/>
      <c r="HJ44" s="474"/>
      <c r="HK44" s="479">
        <f t="shared" si="173"/>
        <v>0</v>
      </c>
      <c r="HL44" s="474"/>
      <c r="HM44" s="474"/>
      <c r="HN44" s="479">
        <f t="shared" si="174"/>
        <v>0</v>
      </c>
      <c r="HO44" s="474"/>
      <c r="HP44" s="474"/>
      <c r="HQ44" s="479">
        <f t="shared" si="175"/>
        <v>0</v>
      </c>
      <c r="HR44" s="474"/>
      <c r="HS44" s="474"/>
      <c r="HT44" s="479">
        <f t="shared" si="176"/>
        <v>0</v>
      </c>
      <c r="HU44" s="474"/>
      <c r="HV44" s="474"/>
      <c r="HW44" s="479">
        <f t="shared" si="177"/>
        <v>0</v>
      </c>
      <c r="HX44" s="474"/>
      <c r="HY44" s="474"/>
      <c r="HZ44" s="486">
        <f t="shared" si="178"/>
        <v>0</v>
      </c>
      <c r="IA44" s="474"/>
      <c r="IB44" s="474"/>
      <c r="IC44" s="486">
        <f t="shared" si="179"/>
        <v>0</v>
      </c>
      <c r="ID44" s="474"/>
      <c r="IE44" s="474"/>
      <c r="IF44" s="486">
        <f t="shared" si="102"/>
        <v>0</v>
      </c>
      <c r="IG44" s="474"/>
      <c r="IH44" s="474"/>
      <c r="II44" s="486">
        <f t="shared" si="180"/>
        <v>0</v>
      </c>
      <c r="IJ44" s="474"/>
      <c r="IK44" s="474"/>
      <c r="IL44" s="486">
        <f t="shared" si="181"/>
        <v>0</v>
      </c>
      <c r="IM44" s="474"/>
      <c r="IN44" s="474"/>
      <c r="IO44" s="486">
        <f t="shared" si="182"/>
        <v>0</v>
      </c>
      <c r="IP44" s="474"/>
      <c r="IQ44" s="474"/>
      <c r="IR44" s="486">
        <f t="shared" si="183"/>
        <v>0</v>
      </c>
      <c r="IS44" s="474"/>
      <c r="IT44" s="474"/>
      <c r="IU44" s="486">
        <f t="shared" si="184"/>
        <v>0</v>
      </c>
      <c r="IV44" s="474"/>
      <c r="IW44" s="474"/>
      <c r="IX44" s="486">
        <f t="shared" si="103"/>
        <v>0</v>
      </c>
      <c r="IY44" s="477"/>
      <c r="IZ44" s="477"/>
      <c r="JA44" s="486">
        <f t="shared" si="104"/>
        <v>0</v>
      </c>
      <c r="JB44" s="477"/>
      <c r="JC44" s="477"/>
      <c r="JD44" s="486">
        <f t="shared" si="185"/>
        <v>0</v>
      </c>
      <c r="JE44" s="477"/>
      <c r="JF44" s="477"/>
      <c r="JG44" s="486">
        <f t="shared" si="186"/>
        <v>0</v>
      </c>
      <c r="JH44" s="138"/>
      <c r="JI44" s="138"/>
      <c r="JJ44" s="487">
        <f t="shared" si="187"/>
        <v>0</v>
      </c>
      <c r="JK44" s="138"/>
      <c r="JL44" s="138"/>
      <c r="JM44" s="487">
        <f t="shared" si="188"/>
        <v>0</v>
      </c>
      <c r="JN44" s="238"/>
      <c r="JO44" s="238"/>
      <c r="JP44" s="488">
        <f t="shared" si="105"/>
        <v>0</v>
      </c>
      <c r="JQ44" s="238"/>
      <c r="JR44" s="238"/>
      <c r="JS44" s="488">
        <f t="shared" si="189"/>
        <v>0</v>
      </c>
      <c r="JT44" s="238"/>
      <c r="JU44" s="238"/>
      <c r="JV44" s="488">
        <f t="shared" si="190"/>
        <v>0</v>
      </c>
      <c r="JW44" s="238"/>
      <c r="JX44" s="238"/>
      <c r="JY44" s="488">
        <f t="shared" si="191"/>
        <v>0</v>
      </c>
      <c r="JZ44" s="238"/>
      <c r="KA44" s="238"/>
      <c r="KB44" s="488">
        <f t="shared" si="192"/>
        <v>0</v>
      </c>
      <c r="KC44" s="238"/>
      <c r="KD44" s="238"/>
      <c r="KE44" s="488">
        <f t="shared" si="193"/>
        <v>0</v>
      </c>
      <c r="KF44" s="238"/>
      <c r="KG44" s="238"/>
      <c r="KH44" s="488">
        <f t="shared" si="194"/>
        <v>0</v>
      </c>
      <c r="KI44" s="238"/>
      <c r="KJ44" s="238"/>
      <c r="KK44" s="488">
        <f t="shared" si="195"/>
        <v>0</v>
      </c>
      <c r="KL44" s="238"/>
      <c r="KM44" s="238"/>
      <c r="KN44" s="488">
        <f t="shared" si="196"/>
        <v>0</v>
      </c>
      <c r="KO44" s="489"/>
      <c r="KP44" s="489"/>
      <c r="KQ44" s="490">
        <f t="shared" si="197"/>
        <v>0</v>
      </c>
      <c r="KR44" s="489"/>
      <c r="KS44" s="489"/>
      <c r="KT44" s="490">
        <f t="shared" si="198"/>
        <v>0</v>
      </c>
      <c r="KU44" s="489"/>
      <c r="KV44" s="489"/>
      <c r="KW44" s="490">
        <f t="shared" si="199"/>
        <v>0</v>
      </c>
      <c r="KX44" s="489"/>
      <c r="KY44" s="489"/>
      <c r="KZ44" s="490">
        <f t="shared" si="200"/>
        <v>0</v>
      </c>
      <c r="LA44" s="241"/>
      <c r="LB44" s="241"/>
      <c r="LC44" s="491">
        <f t="shared" si="201"/>
        <v>0</v>
      </c>
      <c r="LD44" s="489"/>
      <c r="LE44" s="489"/>
      <c r="LF44" s="490">
        <f t="shared" si="202"/>
        <v>0</v>
      </c>
      <c r="LG44" s="489"/>
      <c r="LH44" s="489"/>
      <c r="LI44" s="490">
        <f t="shared" si="203"/>
        <v>0</v>
      </c>
      <c r="LJ44" s="489"/>
      <c r="LK44" s="489"/>
      <c r="LL44" s="490">
        <f t="shared" si="204"/>
        <v>0</v>
      </c>
      <c r="LM44" s="489"/>
      <c r="LN44" s="489"/>
      <c r="LO44" s="490">
        <f t="shared" si="205"/>
        <v>0</v>
      </c>
      <c r="LP44" s="489"/>
      <c r="LQ44" s="489"/>
      <c r="LR44" s="490">
        <f t="shared" si="206"/>
        <v>0</v>
      </c>
      <c r="LS44" s="489"/>
      <c r="LT44" s="489"/>
      <c r="LU44" s="490">
        <f t="shared" si="207"/>
        <v>0</v>
      </c>
      <c r="LV44" s="489"/>
      <c r="LW44" s="489"/>
      <c r="LX44" s="490">
        <f t="shared" si="208"/>
        <v>0</v>
      </c>
      <c r="LY44" s="489"/>
      <c r="LZ44" s="489"/>
      <c r="MA44" s="490">
        <f t="shared" si="209"/>
        <v>0</v>
      </c>
      <c r="MB44" s="489"/>
      <c r="MC44" s="489"/>
      <c r="MD44" s="490">
        <f t="shared" si="210"/>
        <v>0</v>
      </c>
      <c r="ME44" s="489"/>
      <c r="MF44" s="489"/>
      <c r="MG44" s="490">
        <f t="shared" si="211"/>
        <v>0</v>
      </c>
      <c r="MH44" s="489"/>
      <c r="MI44" s="489"/>
      <c r="MJ44" s="490">
        <f t="shared" si="212"/>
        <v>0</v>
      </c>
      <c r="MK44" s="489"/>
      <c r="ML44" s="489"/>
      <c r="MM44" s="490">
        <f t="shared" si="213"/>
        <v>0</v>
      </c>
      <c r="MN44" s="489"/>
      <c r="MO44" s="489"/>
      <c r="MP44" s="490">
        <f t="shared" si="214"/>
        <v>0</v>
      </c>
      <c r="MQ44" s="489"/>
      <c r="MR44" s="489"/>
      <c r="MS44" s="490">
        <f t="shared" si="215"/>
        <v>0</v>
      </c>
      <c r="MT44" s="489"/>
      <c r="MU44" s="489"/>
      <c r="MV44" s="490">
        <f t="shared" si="216"/>
        <v>0</v>
      </c>
      <c r="MW44" s="489"/>
      <c r="MX44" s="489"/>
      <c r="MY44" s="490">
        <f t="shared" si="217"/>
        <v>0</v>
      </c>
      <c r="MZ44" s="489"/>
      <c r="NA44" s="489"/>
      <c r="NB44" s="490">
        <f t="shared" si="218"/>
        <v>0</v>
      </c>
      <c r="NC44" s="489"/>
      <c r="ND44" s="489"/>
      <c r="NE44" s="490">
        <f t="shared" si="219"/>
        <v>0</v>
      </c>
      <c r="NF44" s="489"/>
      <c r="NG44" s="489"/>
      <c r="NH44" s="490">
        <f t="shared" si="220"/>
        <v>0</v>
      </c>
      <c r="NI44" s="489"/>
      <c r="NJ44" s="489"/>
      <c r="NK44" s="490">
        <f t="shared" si="221"/>
        <v>0</v>
      </c>
      <c r="NL44" s="489"/>
      <c r="NM44" s="489"/>
      <c r="NN44" s="489"/>
      <c r="NO44" s="490">
        <f t="shared" si="222"/>
        <v>0</v>
      </c>
      <c r="NP44" s="489"/>
      <c r="NQ44" s="489"/>
      <c r="NR44" s="490">
        <f t="shared" si="223"/>
        <v>0</v>
      </c>
      <c r="NS44" s="489"/>
      <c r="NT44" s="489"/>
      <c r="NU44" s="490">
        <f t="shared" si="224"/>
        <v>0</v>
      </c>
      <c r="NV44" s="489"/>
      <c r="NW44" s="489"/>
      <c r="NX44" s="490">
        <f t="shared" si="225"/>
        <v>0</v>
      </c>
      <c r="NY44" s="492">
        <f t="shared" si="121"/>
        <v>0</v>
      </c>
      <c r="NZ44" s="493">
        <f t="shared" si="122"/>
        <v>0</v>
      </c>
      <c r="OA44" s="468"/>
      <c r="OB44" s="492">
        <f t="shared" si="123"/>
        <v>1</v>
      </c>
      <c r="OC44" s="493">
        <f t="shared" si="124"/>
        <v>3.8461538461538464E-2</v>
      </c>
      <c r="OD44" s="81"/>
      <c r="OE44" s="492">
        <f t="shared" si="125"/>
        <v>0</v>
      </c>
      <c r="OF44" s="493">
        <f t="shared" si="126"/>
        <v>0</v>
      </c>
      <c r="OG44" s="81"/>
      <c r="OH44" s="492">
        <f t="shared" si="127"/>
        <v>1</v>
      </c>
      <c r="OI44" s="493">
        <f t="shared" si="128"/>
        <v>1.4285714285714285E-2</v>
      </c>
    </row>
    <row r="45" spans="1:399" ht="28.5" hidden="1" customHeight="1" x14ac:dyDescent="0.45">
      <c r="A45" s="470">
        <v>26</v>
      </c>
      <c r="B45" s="471" t="s">
        <v>595</v>
      </c>
      <c r="C45" s="498" t="s">
        <v>155</v>
      </c>
      <c r="D45" s="473">
        <v>0</v>
      </c>
      <c r="E45" s="474"/>
      <c r="F45" s="472"/>
      <c r="G45" s="498"/>
      <c r="H45" s="473">
        <f t="shared" si="135"/>
        <v>0</v>
      </c>
      <c r="I45" s="472"/>
      <c r="J45" s="498"/>
      <c r="K45" s="473">
        <f t="shared" si="136"/>
        <v>0</v>
      </c>
      <c r="L45" s="472"/>
      <c r="M45" s="498"/>
      <c r="N45" s="473">
        <f t="shared" si="137"/>
        <v>0</v>
      </c>
      <c r="O45" s="474"/>
      <c r="P45" s="472"/>
      <c r="Q45" s="498"/>
      <c r="R45" s="473">
        <f t="shared" si="138"/>
        <v>0</v>
      </c>
      <c r="S45" s="474"/>
      <c r="T45" s="474"/>
      <c r="U45" s="475">
        <f t="shared" si="226"/>
        <v>0</v>
      </c>
      <c r="V45" s="474"/>
      <c r="W45" s="474"/>
      <c r="X45" s="475">
        <f t="shared" si="65"/>
        <v>0</v>
      </c>
      <c r="Y45" s="474"/>
      <c r="Z45" s="474"/>
      <c r="AA45" s="476">
        <f t="shared" si="66"/>
        <v>0</v>
      </c>
      <c r="AB45" s="474"/>
      <c r="AC45" s="477"/>
      <c r="AD45" s="478">
        <f t="shared" si="67"/>
        <v>0</v>
      </c>
      <c r="AE45" s="474"/>
      <c r="AF45" s="474"/>
      <c r="AG45" s="475">
        <f t="shared" si="68"/>
        <v>0</v>
      </c>
      <c r="AH45" s="474"/>
      <c r="AI45" s="474"/>
      <c r="AJ45" s="479">
        <f t="shared" si="139"/>
        <v>0</v>
      </c>
      <c r="AK45" s="474"/>
      <c r="AL45" s="474"/>
      <c r="AM45" s="479">
        <f t="shared" si="69"/>
        <v>0</v>
      </c>
      <c r="AN45" s="474"/>
      <c r="AO45" s="474"/>
      <c r="AP45" s="480">
        <f t="shared" si="70"/>
        <v>0</v>
      </c>
      <c r="AQ45" s="474"/>
      <c r="AR45" s="474"/>
      <c r="AS45" s="480">
        <f t="shared" si="71"/>
        <v>0</v>
      </c>
      <c r="AT45" s="474"/>
      <c r="AU45" s="474"/>
      <c r="AV45" s="480">
        <f t="shared" si="129"/>
        <v>0</v>
      </c>
      <c r="AW45" s="477"/>
      <c r="AX45" s="474"/>
      <c r="AY45" s="479">
        <f t="shared" si="72"/>
        <v>0</v>
      </c>
      <c r="AZ45" s="474"/>
      <c r="BA45" s="474"/>
      <c r="BB45" s="483">
        <f t="shared" si="73"/>
        <v>0</v>
      </c>
      <c r="BC45" s="477"/>
      <c r="BD45" s="474"/>
      <c r="BE45" s="479">
        <f t="shared" si="74"/>
        <v>0</v>
      </c>
      <c r="BF45" s="474"/>
      <c r="BG45" s="474"/>
      <c r="BH45" s="479">
        <f t="shared" si="75"/>
        <v>0</v>
      </c>
      <c r="BI45" s="474"/>
      <c r="BJ45" s="474"/>
      <c r="BK45" s="479">
        <f t="shared" si="140"/>
        <v>0</v>
      </c>
      <c r="BL45" s="474"/>
      <c r="BM45" s="474"/>
      <c r="BN45" s="479">
        <f t="shared" si="76"/>
        <v>0</v>
      </c>
      <c r="BO45" s="474"/>
      <c r="BP45" s="474"/>
      <c r="BQ45" s="479">
        <f t="shared" si="141"/>
        <v>0</v>
      </c>
      <c r="BR45" s="474"/>
      <c r="BS45" s="474"/>
      <c r="BT45" s="484">
        <f t="shared" si="77"/>
        <v>0</v>
      </c>
      <c r="BU45" s="474"/>
      <c r="BV45" s="474"/>
      <c r="BW45" s="479">
        <f t="shared" si="78"/>
        <v>0</v>
      </c>
      <c r="BX45" s="474"/>
      <c r="BY45" s="474"/>
      <c r="BZ45" s="479">
        <f t="shared" si="142"/>
        <v>0</v>
      </c>
      <c r="CA45" s="474"/>
      <c r="CB45" s="474"/>
      <c r="CC45" s="479">
        <f t="shared" si="79"/>
        <v>0</v>
      </c>
      <c r="CD45" s="474"/>
      <c r="CE45" s="474"/>
      <c r="CF45" s="479">
        <f t="shared" si="143"/>
        <v>0</v>
      </c>
      <c r="CG45" s="474"/>
      <c r="CH45" s="474"/>
      <c r="CI45" s="480">
        <f t="shared" si="80"/>
        <v>0</v>
      </c>
      <c r="CJ45" s="474"/>
      <c r="CK45" s="474"/>
      <c r="CL45" s="479">
        <f t="shared" si="81"/>
        <v>0</v>
      </c>
      <c r="CM45" s="474"/>
      <c r="CN45" s="474"/>
      <c r="CO45" s="479">
        <f t="shared" si="144"/>
        <v>0</v>
      </c>
      <c r="CP45" s="474"/>
      <c r="CQ45" s="474"/>
      <c r="CR45" s="479">
        <f t="shared" si="82"/>
        <v>0</v>
      </c>
      <c r="CS45" s="474"/>
      <c r="CT45" s="474"/>
      <c r="CU45" s="479">
        <f t="shared" si="83"/>
        <v>0</v>
      </c>
      <c r="CV45" s="474"/>
      <c r="CW45" s="474"/>
      <c r="CX45" s="479">
        <f t="shared" si="145"/>
        <v>0</v>
      </c>
      <c r="CY45" s="474"/>
      <c r="CZ45" s="474"/>
      <c r="DA45" s="479">
        <f t="shared" si="146"/>
        <v>0</v>
      </c>
      <c r="DB45" s="474"/>
      <c r="DC45" s="474"/>
      <c r="DD45" s="479">
        <f t="shared" si="147"/>
        <v>0</v>
      </c>
      <c r="DE45" s="474"/>
      <c r="DF45" s="474"/>
      <c r="DG45" s="479">
        <f t="shared" si="148"/>
        <v>0</v>
      </c>
      <c r="DH45" s="474"/>
      <c r="DI45" s="474"/>
      <c r="DJ45" s="479">
        <f t="shared" si="149"/>
        <v>0</v>
      </c>
      <c r="DK45" s="474"/>
      <c r="DL45" s="474"/>
      <c r="DM45" s="479">
        <f t="shared" si="150"/>
        <v>0</v>
      </c>
      <c r="DN45" s="474"/>
      <c r="DO45" s="474"/>
      <c r="DP45" s="479">
        <f t="shared" si="84"/>
        <v>0</v>
      </c>
      <c r="DQ45" s="474"/>
      <c r="DR45" s="474"/>
      <c r="DS45" s="479">
        <f t="shared" si="151"/>
        <v>0</v>
      </c>
      <c r="DT45" s="474"/>
      <c r="DU45" s="474"/>
      <c r="DV45" s="479">
        <f t="shared" si="85"/>
        <v>0</v>
      </c>
      <c r="DW45" s="474"/>
      <c r="DX45" s="474"/>
      <c r="DY45" s="479">
        <f t="shared" si="86"/>
        <v>0</v>
      </c>
      <c r="DZ45" s="474"/>
      <c r="EA45" s="474"/>
      <c r="EB45" s="485">
        <f t="shared" si="152"/>
        <v>0</v>
      </c>
      <c r="EC45" s="474"/>
      <c r="ED45" s="474"/>
      <c r="EE45" s="479">
        <f t="shared" si="87"/>
        <v>0</v>
      </c>
      <c r="EF45" s="474"/>
      <c r="EG45" s="474"/>
      <c r="EH45" s="479">
        <f t="shared" si="153"/>
        <v>0</v>
      </c>
      <c r="EI45" s="474"/>
      <c r="EJ45" s="474"/>
      <c r="EK45" s="479">
        <f t="shared" si="88"/>
        <v>0</v>
      </c>
      <c r="EL45" s="474"/>
      <c r="EM45" s="474"/>
      <c r="EN45" s="479">
        <f t="shared" si="154"/>
        <v>0</v>
      </c>
      <c r="EO45" s="474"/>
      <c r="EP45" s="474"/>
      <c r="EQ45" s="479">
        <f t="shared" si="155"/>
        <v>0</v>
      </c>
      <c r="ER45" s="474"/>
      <c r="ES45" s="474"/>
      <c r="ET45" s="479">
        <f t="shared" si="89"/>
        <v>0</v>
      </c>
      <c r="EU45" s="474"/>
      <c r="EV45" s="474"/>
      <c r="EW45" s="479">
        <f t="shared" si="156"/>
        <v>0</v>
      </c>
      <c r="EX45" s="474"/>
      <c r="EY45" s="474"/>
      <c r="EZ45" s="479">
        <f t="shared" si="157"/>
        <v>0</v>
      </c>
      <c r="FA45" s="474"/>
      <c r="FB45" s="474"/>
      <c r="FC45" s="479">
        <f t="shared" si="158"/>
        <v>0</v>
      </c>
      <c r="FD45" s="474"/>
      <c r="FE45" s="474"/>
      <c r="FF45" s="479">
        <f t="shared" si="159"/>
        <v>0</v>
      </c>
      <c r="FG45" s="474"/>
      <c r="FH45" s="474"/>
      <c r="FI45" s="479">
        <f t="shared" si="160"/>
        <v>0</v>
      </c>
      <c r="FJ45" s="474"/>
      <c r="FK45" s="474"/>
      <c r="FL45" s="479">
        <f t="shared" si="93"/>
        <v>0</v>
      </c>
      <c r="FM45" s="474"/>
      <c r="FN45" s="474"/>
      <c r="FO45" s="479">
        <f t="shared" si="161"/>
        <v>0</v>
      </c>
      <c r="FP45" s="474"/>
      <c r="FQ45" s="474"/>
      <c r="FR45" s="479">
        <f t="shared" si="94"/>
        <v>0</v>
      </c>
      <c r="FS45" s="474"/>
      <c r="FT45" s="474"/>
      <c r="FU45" s="479">
        <f t="shared" si="95"/>
        <v>0</v>
      </c>
      <c r="FV45" s="474"/>
      <c r="FW45" s="474"/>
      <c r="FX45" s="479">
        <f t="shared" si="162"/>
        <v>0</v>
      </c>
      <c r="FY45" s="474"/>
      <c r="FZ45" s="474"/>
      <c r="GA45" s="479">
        <f t="shared" si="163"/>
        <v>0</v>
      </c>
      <c r="GB45" s="474"/>
      <c r="GC45" s="474"/>
      <c r="GD45" s="479">
        <f t="shared" si="164"/>
        <v>0</v>
      </c>
      <c r="GE45" s="474"/>
      <c r="GF45" s="474"/>
      <c r="GG45" s="479">
        <f t="shared" si="165"/>
        <v>0</v>
      </c>
      <c r="GH45" s="474"/>
      <c r="GI45" s="474"/>
      <c r="GJ45" s="479">
        <f t="shared" si="166"/>
        <v>0</v>
      </c>
      <c r="GK45" s="474"/>
      <c r="GL45" s="474"/>
      <c r="GM45" s="479">
        <f t="shared" si="167"/>
        <v>0</v>
      </c>
      <c r="GN45" s="474"/>
      <c r="GO45" s="474"/>
      <c r="GP45" s="479">
        <f t="shared" si="168"/>
        <v>0</v>
      </c>
      <c r="GQ45" s="474"/>
      <c r="GR45" s="474"/>
      <c r="GS45" s="479">
        <f t="shared" si="169"/>
        <v>0</v>
      </c>
      <c r="GT45" s="474"/>
      <c r="GU45" s="474"/>
      <c r="GV45" s="479">
        <f t="shared" si="170"/>
        <v>0</v>
      </c>
      <c r="GW45" s="474"/>
      <c r="GX45" s="474"/>
      <c r="GY45" s="479">
        <f t="shared" si="100"/>
        <v>0</v>
      </c>
      <c r="GZ45" s="474"/>
      <c r="HA45" s="474"/>
      <c r="HB45" s="479">
        <f t="shared" si="171"/>
        <v>0</v>
      </c>
      <c r="HC45" s="474"/>
      <c r="HD45" s="474"/>
      <c r="HE45" s="479">
        <f t="shared" si="101"/>
        <v>0</v>
      </c>
      <c r="HF45" s="474"/>
      <c r="HG45" s="474"/>
      <c r="HH45" s="479">
        <f t="shared" si="172"/>
        <v>0</v>
      </c>
      <c r="HI45" s="474"/>
      <c r="HJ45" s="474"/>
      <c r="HK45" s="479">
        <f t="shared" si="173"/>
        <v>0</v>
      </c>
      <c r="HL45" s="474"/>
      <c r="HM45" s="474"/>
      <c r="HN45" s="479">
        <f t="shared" si="174"/>
        <v>0</v>
      </c>
      <c r="HO45" s="474"/>
      <c r="HP45" s="474"/>
      <c r="HQ45" s="479">
        <f t="shared" si="175"/>
        <v>0</v>
      </c>
      <c r="HR45" s="474"/>
      <c r="HS45" s="474"/>
      <c r="HT45" s="479">
        <f t="shared" si="176"/>
        <v>0</v>
      </c>
      <c r="HU45" s="474"/>
      <c r="HV45" s="474"/>
      <c r="HW45" s="479">
        <f t="shared" si="177"/>
        <v>0</v>
      </c>
      <c r="HX45" s="474"/>
      <c r="HY45" s="474"/>
      <c r="HZ45" s="486">
        <f t="shared" si="178"/>
        <v>0</v>
      </c>
      <c r="IA45" s="474"/>
      <c r="IB45" s="474"/>
      <c r="IC45" s="486">
        <f t="shared" si="179"/>
        <v>0</v>
      </c>
      <c r="ID45" s="474"/>
      <c r="IE45" s="474"/>
      <c r="IF45" s="486">
        <f t="shared" si="102"/>
        <v>0</v>
      </c>
      <c r="IG45" s="474"/>
      <c r="IH45" s="474"/>
      <c r="II45" s="486">
        <f t="shared" si="180"/>
        <v>0</v>
      </c>
      <c r="IJ45" s="474"/>
      <c r="IK45" s="474"/>
      <c r="IL45" s="486">
        <f t="shared" si="181"/>
        <v>0</v>
      </c>
      <c r="IM45" s="474"/>
      <c r="IN45" s="474"/>
      <c r="IO45" s="486">
        <f t="shared" si="182"/>
        <v>0</v>
      </c>
      <c r="IP45" s="474"/>
      <c r="IQ45" s="474"/>
      <c r="IR45" s="486">
        <f t="shared" si="183"/>
        <v>0</v>
      </c>
      <c r="IS45" s="474"/>
      <c r="IT45" s="474"/>
      <c r="IU45" s="486">
        <f t="shared" si="184"/>
        <v>0</v>
      </c>
      <c r="IV45" s="474"/>
      <c r="IW45" s="474"/>
      <c r="IX45" s="486">
        <f t="shared" si="103"/>
        <v>0</v>
      </c>
      <c r="IY45" s="477"/>
      <c r="IZ45" s="477"/>
      <c r="JA45" s="486">
        <f t="shared" si="104"/>
        <v>0</v>
      </c>
      <c r="JB45" s="477"/>
      <c r="JC45" s="477"/>
      <c r="JD45" s="486">
        <f t="shared" si="185"/>
        <v>0</v>
      </c>
      <c r="JE45" s="477"/>
      <c r="JF45" s="477"/>
      <c r="JG45" s="486">
        <f t="shared" si="186"/>
        <v>0</v>
      </c>
      <c r="JH45" s="138"/>
      <c r="JI45" s="138"/>
      <c r="JJ45" s="487">
        <f t="shared" si="187"/>
        <v>0</v>
      </c>
      <c r="JK45" s="138"/>
      <c r="JL45" s="138"/>
      <c r="JM45" s="487">
        <f t="shared" si="188"/>
        <v>0</v>
      </c>
      <c r="JN45" s="238"/>
      <c r="JO45" s="238"/>
      <c r="JP45" s="488">
        <f t="shared" si="105"/>
        <v>0</v>
      </c>
      <c r="JQ45" s="238"/>
      <c r="JR45" s="238"/>
      <c r="JS45" s="488">
        <f t="shared" si="189"/>
        <v>0</v>
      </c>
      <c r="JT45" s="238"/>
      <c r="JU45" s="238"/>
      <c r="JV45" s="488">
        <f t="shared" si="190"/>
        <v>0</v>
      </c>
      <c r="JW45" s="238"/>
      <c r="JX45" s="238"/>
      <c r="JY45" s="488">
        <f t="shared" si="191"/>
        <v>0</v>
      </c>
      <c r="JZ45" s="238"/>
      <c r="KA45" s="238"/>
      <c r="KB45" s="488">
        <f t="shared" si="192"/>
        <v>0</v>
      </c>
      <c r="KC45" s="238"/>
      <c r="KD45" s="238"/>
      <c r="KE45" s="488">
        <f t="shared" si="193"/>
        <v>0</v>
      </c>
      <c r="KF45" s="238"/>
      <c r="KG45" s="238"/>
      <c r="KH45" s="488">
        <f t="shared" si="194"/>
        <v>0</v>
      </c>
      <c r="KI45" s="238"/>
      <c r="KJ45" s="238"/>
      <c r="KK45" s="488">
        <f t="shared" si="195"/>
        <v>0</v>
      </c>
      <c r="KL45" s="238"/>
      <c r="KM45" s="238"/>
      <c r="KN45" s="488">
        <f t="shared" si="196"/>
        <v>0</v>
      </c>
      <c r="KO45" s="489"/>
      <c r="KP45" s="489"/>
      <c r="KQ45" s="490">
        <f t="shared" si="197"/>
        <v>0</v>
      </c>
      <c r="KR45" s="489"/>
      <c r="KS45" s="489"/>
      <c r="KT45" s="490">
        <f t="shared" si="198"/>
        <v>0</v>
      </c>
      <c r="KU45" s="489"/>
      <c r="KV45" s="489"/>
      <c r="KW45" s="490">
        <f t="shared" si="199"/>
        <v>0</v>
      </c>
      <c r="KX45" s="489"/>
      <c r="KY45" s="489"/>
      <c r="KZ45" s="490">
        <f t="shared" si="200"/>
        <v>0</v>
      </c>
      <c r="LA45" s="241"/>
      <c r="LB45" s="241"/>
      <c r="LC45" s="491">
        <f t="shared" si="201"/>
        <v>0</v>
      </c>
      <c r="LD45" s="489"/>
      <c r="LE45" s="489"/>
      <c r="LF45" s="490">
        <f t="shared" si="202"/>
        <v>0</v>
      </c>
      <c r="LG45" s="489"/>
      <c r="LH45" s="489"/>
      <c r="LI45" s="490">
        <f t="shared" si="203"/>
        <v>0</v>
      </c>
      <c r="LJ45" s="489"/>
      <c r="LK45" s="489"/>
      <c r="LL45" s="490">
        <f t="shared" si="204"/>
        <v>0</v>
      </c>
      <c r="LM45" s="489"/>
      <c r="LN45" s="489"/>
      <c r="LO45" s="490">
        <f t="shared" si="205"/>
        <v>0</v>
      </c>
      <c r="LP45" s="489"/>
      <c r="LQ45" s="489"/>
      <c r="LR45" s="490">
        <f t="shared" si="206"/>
        <v>0</v>
      </c>
      <c r="LS45" s="489"/>
      <c r="LT45" s="489"/>
      <c r="LU45" s="490">
        <f t="shared" si="207"/>
        <v>0</v>
      </c>
      <c r="LV45" s="489"/>
      <c r="LW45" s="489"/>
      <c r="LX45" s="490">
        <f t="shared" si="208"/>
        <v>0</v>
      </c>
      <c r="LY45" s="489"/>
      <c r="LZ45" s="489"/>
      <c r="MA45" s="490">
        <f t="shared" si="209"/>
        <v>0</v>
      </c>
      <c r="MB45" s="489"/>
      <c r="MC45" s="489"/>
      <c r="MD45" s="490">
        <f t="shared" si="210"/>
        <v>0</v>
      </c>
      <c r="ME45" s="489"/>
      <c r="MF45" s="489"/>
      <c r="MG45" s="490">
        <f t="shared" si="211"/>
        <v>0</v>
      </c>
      <c r="MH45" s="489"/>
      <c r="MI45" s="489"/>
      <c r="MJ45" s="490">
        <f t="shared" si="212"/>
        <v>0</v>
      </c>
      <c r="MK45" s="489"/>
      <c r="ML45" s="489"/>
      <c r="MM45" s="490">
        <f t="shared" si="213"/>
        <v>0</v>
      </c>
      <c r="MN45" s="489"/>
      <c r="MO45" s="489"/>
      <c r="MP45" s="490">
        <f t="shared" si="214"/>
        <v>0</v>
      </c>
      <c r="MQ45" s="489"/>
      <c r="MR45" s="489"/>
      <c r="MS45" s="490">
        <f t="shared" si="215"/>
        <v>0</v>
      </c>
      <c r="MT45" s="489"/>
      <c r="MU45" s="489"/>
      <c r="MV45" s="490">
        <f t="shared" si="216"/>
        <v>0</v>
      </c>
      <c r="MW45" s="489"/>
      <c r="MX45" s="489"/>
      <c r="MY45" s="490">
        <f t="shared" si="217"/>
        <v>0</v>
      </c>
      <c r="MZ45" s="489"/>
      <c r="NA45" s="489"/>
      <c r="NB45" s="490">
        <f t="shared" si="218"/>
        <v>0</v>
      </c>
      <c r="NC45" s="489"/>
      <c r="ND45" s="489"/>
      <c r="NE45" s="490">
        <f t="shared" si="219"/>
        <v>0</v>
      </c>
      <c r="NF45" s="489"/>
      <c r="NG45" s="489"/>
      <c r="NH45" s="490">
        <f t="shared" si="220"/>
        <v>0</v>
      </c>
      <c r="NI45" s="489"/>
      <c r="NJ45" s="489"/>
      <c r="NK45" s="490">
        <f t="shared" si="221"/>
        <v>0</v>
      </c>
      <c r="NL45" s="489"/>
      <c r="NM45" s="489"/>
      <c r="NN45" s="489"/>
      <c r="NO45" s="490">
        <f t="shared" si="222"/>
        <v>0</v>
      </c>
      <c r="NP45" s="489"/>
      <c r="NQ45" s="489"/>
      <c r="NR45" s="490">
        <f t="shared" si="223"/>
        <v>0</v>
      </c>
      <c r="NS45" s="489"/>
      <c r="NT45" s="489"/>
      <c r="NU45" s="490">
        <f t="shared" si="224"/>
        <v>0</v>
      </c>
      <c r="NV45" s="489"/>
      <c r="NW45" s="489"/>
      <c r="NX45" s="490">
        <f t="shared" si="225"/>
        <v>0</v>
      </c>
      <c r="NY45" s="492">
        <f t="shared" si="121"/>
        <v>0</v>
      </c>
      <c r="NZ45" s="493">
        <f t="shared" si="122"/>
        <v>0</v>
      </c>
      <c r="OA45" s="468"/>
      <c r="OB45" s="492">
        <f t="shared" si="123"/>
        <v>0</v>
      </c>
      <c r="OC45" s="493">
        <f t="shared" si="124"/>
        <v>0</v>
      </c>
      <c r="OD45" s="81"/>
      <c r="OE45" s="492">
        <f t="shared" si="125"/>
        <v>0</v>
      </c>
      <c r="OF45" s="493">
        <f t="shared" si="126"/>
        <v>0</v>
      </c>
      <c r="OG45" s="81"/>
      <c r="OH45" s="492">
        <f t="shared" si="127"/>
        <v>0</v>
      </c>
      <c r="OI45" s="493">
        <f t="shared" si="128"/>
        <v>0</v>
      </c>
    </row>
    <row r="46" spans="1:399" ht="27.75" hidden="1" customHeight="1" x14ac:dyDescent="0.45">
      <c r="A46" s="470">
        <v>27</v>
      </c>
      <c r="B46" s="471" t="s">
        <v>596</v>
      </c>
      <c r="C46" s="498" t="s">
        <v>155</v>
      </c>
      <c r="D46" s="473">
        <v>20</v>
      </c>
      <c r="E46" s="474"/>
      <c r="F46" s="472"/>
      <c r="G46" s="498">
        <v>10</v>
      </c>
      <c r="H46" s="473">
        <f t="shared" si="135"/>
        <v>10</v>
      </c>
      <c r="I46" s="472"/>
      <c r="J46" s="498"/>
      <c r="K46" s="473">
        <f t="shared" si="136"/>
        <v>10</v>
      </c>
      <c r="L46" s="472"/>
      <c r="M46" s="498"/>
      <c r="N46" s="473">
        <f t="shared" si="137"/>
        <v>10</v>
      </c>
      <c r="O46" s="474"/>
      <c r="P46" s="472"/>
      <c r="Q46" s="498"/>
      <c r="R46" s="473">
        <f t="shared" si="138"/>
        <v>10</v>
      </c>
      <c r="S46" s="474"/>
      <c r="T46" s="474"/>
      <c r="U46" s="475">
        <f t="shared" si="226"/>
        <v>10</v>
      </c>
      <c r="V46" s="474"/>
      <c r="W46" s="474"/>
      <c r="X46" s="475">
        <f t="shared" si="65"/>
        <v>10</v>
      </c>
      <c r="Y46" s="474"/>
      <c r="Z46" s="474"/>
      <c r="AA46" s="476">
        <f t="shared" si="66"/>
        <v>10</v>
      </c>
      <c r="AB46" s="474"/>
      <c r="AC46" s="477"/>
      <c r="AD46" s="478">
        <f t="shared" si="67"/>
        <v>10</v>
      </c>
      <c r="AE46" s="474"/>
      <c r="AF46" s="474"/>
      <c r="AG46" s="475">
        <f t="shared" si="68"/>
        <v>10</v>
      </c>
      <c r="AH46" s="474"/>
      <c r="AI46" s="474"/>
      <c r="AJ46" s="479">
        <f t="shared" si="139"/>
        <v>10</v>
      </c>
      <c r="AK46" s="474"/>
      <c r="AL46" s="474"/>
      <c r="AM46" s="479">
        <f t="shared" si="69"/>
        <v>10</v>
      </c>
      <c r="AN46" s="474"/>
      <c r="AO46" s="474"/>
      <c r="AP46" s="480">
        <f t="shared" si="70"/>
        <v>10</v>
      </c>
      <c r="AQ46" s="474"/>
      <c r="AR46" s="474"/>
      <c r="AS46" s="480">
        <f t="shared" si="71"/>
        <v>10</v>
      </c>
      <c r="AT46" s="474"/>
      <c r="AU46" s="474"/>
      <c r="AV46" s="480">
        <f t="shared" si="129"/>
        <v>10</v>
      </c>
      <c r="AW46" s="477"/>
      <c r="AX46" s="474"/>
      <c r="AY46" s="479">
        <f t="shared" si="72"/>
        <v>10</v>
      </c>
      <c r="AZ46" s="474"/>
      <c r="BA46" s="474"/>
      <c r="BB46" s="483">
        <f t="shared" si="73"/>
        <v>10</v>
      </c>
      <c r="BC46" s="477"/>
      <c r="BD46" s="474"/>
      <c r="BE46" s="479">
        <f t="shared" si="74"/>
        <v>10</v>
      </c>
      <c r="BF46" s="474"/>
      <c r="BG46" s="474"/>
      <c r="BH46" s="479">
        <f t="shared" si="75"/>
        <v>10</v>
      </c>
      <c r="BI46" s="474"/>
      <c r="BJ46" s="474"/>
      <c r="BK46" s="479">
        <f t="shared" si="140"/>
        <v>10</v>
      </c>
      <c r="BL46" s="474"/>
      <c r="BM46" s="474"/>
      <c r="BN46" s="479">
        <f t="shared" si="76"/>
        <v>10</v>
      </c>
      <c r="BO46" s="474"/>
      <c r="BP46" s="474"/>
      <c r="BQ46" s="479">
        <f t="shared" si="141"/>
        <v>10</v>
      </c>
      <c r="BR46" s="474"/>
      <c r="BS46" s="474"/>
      <c r="BT46" s="484">
        <f t="shared" si="77"/>
        <v>10</v>
      </c>
      <c r="BU46" s="474"/>
      <c r="BV46" s="474"/>
      <c r="BW46" s="479">
        <f t="shared" si="78"/>
        <v>10</v>
      </c>
      <c r="BX46" s="474"/>
      <c r="BY46" s="474"/>
      <c r="BZ46" s="479">
        <f t="shared" si="142"/>
        <v>10</v>
      </c>
      <c r="CA46" s="474"/>
      <c r="CB46" s="474"/>
      <c r="CC46" s="479">
        <f t="shared" si="79"/>
        <v>10</v>
      </c>
      <c r="CD46" s="474"/>
      <c r="CE46" s="474">
        <v>3</v>
      </c>
      <c r="CF46" s="479">
        <f t="shared" si="143"/>
        <v>7</v>
      </c>
      <c r="CG46" s="474"/>
      <c r="CH46" s="474"/>
      <c r="CI46" s="480">
        <f t="shared" si="80"/>
        <v>7</v>
      </c>
      <c r="CJ46" s="474"/>
      <c r="CK46" s="474"/>
      <c r="CL46" s="479">
        <f t="shared" si="81"/>
        <v>7</v>
      </c>
      <c r="CM46" s="474"/>
      <c r="CN46" s="474"/>
      <c r="CO46" s="479">
        <f t="shared" si="144"/>
        <v>7</v>
      </c>
      <c r="CP46" s="474"/>
      <c r="CQ46" s="474"/>
      <c r="CR46" s="479">
        <f t="shared" si="82"/>
        <v>7</v>
      </c>
      <c r="CS46" s="474"/>
      <c r="CT46" s="474"/>
      <c r="CU46" s="479">
        <f t="shared" si="83"/>
        <v>7</v>
      </c>
      <c r="CV46" s="474"/>
      <c r="CW46" s="474"/>
      <c r="CX46" s="479">
        <f t="shared" si="145"/>
        <v>7</v>
      </c>
      <c r="CY46" s="474"/>
      <c r="CZ46" s="474"/>
      <c r="DA46" s="479">
        <f t="shared" si="146"/>
        <v>7</v>
      </c>
      <c r="DB46" s="474"/>
      <c r="DC46" s="474"/>
      <c r="DD46" s="479">
        <f t="shared" si="147"/>
        <v>7</v>
      </c>
      <c r="DE46" s="474"/>
      <c r="DF46" s="474"/>
      <c r="DG46" s="479">
        <f t="shared" si="148"/>
        <v>7</v>
      </c>
      <c r="DH46" s="474"/>
      <c r="DI46" s="474"/>
      <c r="DJ46" s="479">
        <f t="shared" si="149"/>
        <v>7</v>
      </c>
      <c r="DK46" s="474"/>
      <c r="DL46" s="474"/>
      <c r="DM46" s="479">
        <f t="shared" si="150"/>
        <v>7</v>
      </c>
      <c r="DN46" s="474"/>
      <c r="DO46" s="474"/>
      <c r="DP46" s="479">
        <f t="shared" si="84"/>
        <v>7</v>
      </c>
      <c r="DQ46" s="474"/>
      <c r="DR46" s="474"/>
      <c r="DS46" s="479">
        <f t="shared" si="151"/>
        <v>7</v>
      </c>
      <c r="DT46" s="474"/>
      <c r="DU46" s="474"/>
      <c r="DV46" s="479">
        <f t="shared" si="85"/>
        <v>7</v>
      </c>
      <c r="DW46" s="474"/>
      <c r="DX46" s="474"/>
      <c r="DY46" s="479">
        <f t="shared" si="86"/>
        <v>7</v>
      </c>
      <c r="DZ46" s="474"/>
      <c r="EA46" s="474"/>
      <c r="EB46" s="485">
        <f t="shared" si="152"/>
        <v>7</v>
      </c>
      <c r="EC46" s="474"/>
      <c r="ED46" s="474"/>
      <c r="EE46" s="479">
        <f t="shared" si="87"/>
        <v>7</v>
      </c>
      <c r="EF46" s="474"/>
      <c r="EG46" s="474">
        <v>7</v>
      </c>
      <c r="EH46" s="479">
        <f t="shared" si="153"/>
        <v>0</v>
      </c>
      <c r="EI46" s="474"/>
      <c r="EJ46" s="474"/>
      <c r="EK46" s="479">
        <f t="shared" si="88"/>
        <v>0</v>
      </c>
      <c r="EL46" s="474"/>
      <c r="EM46" s="474"/>
      <c r="EN46" s="479">
        <f t="shared" si="154"/>
        <v>0</v>
      </c>
      <c r="EO46" s="474"/>
      <c r="EP46" s="474"/>
      <c r="EQ46" s="479">
        <f t="shared" si="155"/>
        <v>0</v>
      </c>
      <c r="ER46" s="474"/>
      <c r="ES46" s="474"/>
      <c r="ET46" s="479">
        <f t="shared" si="89"/>
        <v>0</v>
      </c>
      <c r="EU46" s="474"/>
      <c r="EV46" s="474"/>
      <c r="EW46" s="479">
        <f t="shared" si="156"/>
        <v>0</v>
      </c>
      <c r="EX46" s="474"/>
      <c r="EY46" s="474"/>
      <c r="EZ46" s="479">
        <f t="shared" si="157"/>
        <v>0</v>
      </c>
      <c r="FA46" s="474"/>
      <c r="FB46" s="474"/>
      <c r="FC46" s="479">
        <f t="shared" si="158"/>
        <v>0</v>
      </c>
      <c r="FD46" s="474"/>
      <c r="FE46" s="474"/>
      <c r="FF46" s="479">
        <f t="shared" si="159"/>
        <v>0</v>
      </c>
      <c r="FG46" s="474"/>
      <c r="FH46" s="474"/>
      <c r="FI46" s="479">
        <f t="shared" si="160"/>
        <v>0</v>
      </c>
      <c r="FJ46" s="474"/>
      <c r="FK46" s="474"/>
      <c r="FL46" s="479">
        <f t="shared" si="93"/>
        <v>0</v>
      </c>
      <c r="FM46" s="474"/>
      <c r="FN46" s="474"/>
      <c r="FO46" s="479">
        <f t="shared" si="161"/>
        <v>0</v>
      </c>
      <c r="FP46" s="474"/>
      <c r="FQ46" s="474"/>
      <c r="FR46" s="479">
        <f t="shared" si="94"/>
        <v>0</v>
      </c>
      <c r="FS46" s="474"/>
      <c r="FT46" s="474"/>
      <c r="FU46" s="479">
        <f t="shared" si="95"/>
        <v>0</v>
      </c>
      <c r="FV46" s="474"/>
      <c r="FW46" s="474"/>
      <c r="FX46" s="479">
        <f t="shared" si="162"/>
        <v>0</v>
      </c>
      <c r="FY46" s="474"/>
      <c r="FZ46" s="474"/>
      <c r="GA46" s="479">
        <f t="shared" si="163"/>
        <v>0</v>
      </c>
      <c r="GB46" s="474"/>
      <c r="GC46" s="474"/>
      <c r="GD46" s="479">
        <f t="shared" si="164"/>
        <v>0</v>
      </c>
      <c r="GE46" s="474"/>
      <c r="GF46" s="474"/>
      <c r="GG46" s="479">
        <f t="shared" si="165"/>
        <v>0</v>
      </c>
      <c r="GH46" s="474"/>
      <c r="GI46" s="474"/>
      <c r="GJ46" s="479">
        <f t="shared" si="166"/>
        <v>0</v>
      </c>
      <c r="GK46" s="474"/>
      <c r="GL46" s="474"/>
      <c r="GM46" s="479">
        <f t="shared" si="167"/>
        <v>0</v>
      </c>
      <c r="GN46" s="474"/>
      <c r="GO46" s="474"/>
      <c r="GP46" s="479">
        <f t="shared" si="168"/>
        <v>0</v>
      </c>
      <c r="GQ46" s="474"/>
      <c r="GR46" s="474"/>
      <c r="GS46" s="479">
        <f t="shared" si="169"/>
        <v>0</v>
      </c>
      <c r="GT46" s="474">
        <v>6</v>
      </c>
      <c r="GU46" s="474"/>
      <c r="GV46" s="479">
        <f t="shared" si="170"/>
        <v>6</v>
      </c>
      <c r="GW46" s="474"/>
      <c r="GX46" s="474">
        <v>6</v>
      </c>
      <c r="GY46" s="479">
        <f t="shared" si="100"/>
        <v>0</v>
      </c>
      <c r="GZ46" s="474"/>
      <c r="HA46" s="474"/>
      <c r="HB46" s="479">
        <f t="shared" si="171"/>
        <v>0</v>
      </c>
      <c r="HC46" s="474"/>
      <c r="HD46" s="474"/>
      <c r="HE46" s="479">
        <f t="shared" si="101"/>
        <v>0</v>
      </c>
      <c r="HF46" s="474"/>
      <c r="HG46" s="474"/>
      <c r="HH46" s="479">
        <f t="shared" si="172"/>
        <v>0</v>
      </c>
      <c r="HI46" s="474"/>
      <c r="HJ46" s="474"/>
      <c r="HK46" s="479">
        <f t="shared" si="173"/>
        <v>0</v>
      </c>
      <c r="HL46" s="474"/>
      <c r="HM46" s="474"/>
      <c r="HN46" s="479">
        <f t="shared" si="174"/>
        <v>0</v>
      </c>
      <c r="HO46" s="474"/>
      <c r="HP46" s="474"/>
      <c r="HQ46" s="479">
        <f t="shared" si="175"/>
        <v>0</v>
      </c>
      <c r="HR46" s="474"/>
      <c r="HS46" s="474"/>
      <c r="HT46" s="479">
        <f t="shared" si="176"/>
        <v>0</v>
      </c>
      <c r="HU46" s="474"/>
      <c r="HV46" s="474"/>
      <c r="HW46" s="479">
        <f t="shared" si="177"/>
        <v>0</v>
      </c>
      <c r="HX46" s="474"/>
      <c r="HY46" s="474"/>
      <c r="HZ46" s="486">
        <f t="shared" si="178"/>
        <v>0</v>
      </c>
      <c r="IA46" s="474"/>
      <c r="IB46" s="474"/>
      <c r="IC46" s="486">
        <f t="shared" si="179"/>
        <v>0</v>
      </c>
      <c r="ID46" s="474"/>
      <c r="IE46" s="474"/>
      <c r="IF46" s="486">
        <f t="shared" si="102"/>
        <v>0</v>
      </c>
      <c r="IG46" s="474"/>
      <c r="IH46" s="474"/>
      <c r="II46" s="486">
        <f t="shared" si="180"/>
        <v>0</v>
      </c>
      <c r="IJ46" s="474"/>
      <c r="IK46" s="474"/>
      <c r="IL46" s="486">
        <f t="shared" si="181"/>
        <v>0</v>
      </c>
      <c r="IM46" s="474"/>
      <c r="IN46" s="474"/>
      <c r="IO46" s="486">
        <f t="shared" si="182"/>
        <v>0</v>
      </c>
      <c r="IP46" s="474"/>
      <c r="IQ46" s="474"/>
      <c r="IR46" s="486">
        <f t="shared" si="183"/>
        <v>0</v>
      </c>
      <c r="IS46" s="474"/>
      <c r="IT46" s="474"/>
      <c r="IU46" s="486">
        <f t="shared" si="184"/>
        <v>0</v>
      </c>
      <c r="IV46" s="474"/>
      <c r="IW46" s="474"/>
      <c r="IX46" s="486">
        <f t="shared" si="103"/>
        <v>0</v>
      </c>
      <c r="IY46" s="477"/>
      <c r="IZ46" s="477"/>
      <c r="JA46" s="486">
        <f t="shared" si="104"/>
        <v>0</v>
      </c>
      <c r="JB46" s="477"/>
      <c r="JC46" s="477"/>
      <c r="JD46" s="486">
        <f t="shared" si="185"/>
        <v>0</v>
      </c>
      <c r="JE46" s="477"/>
      <c r="JF46" s="477"/>
      <c r="JG46" s="486">
        <f t="shared" si="186"/>
        <v>0</v>
      </c>
      <c r="JH46" s="138"/>
      <c r="JI46" s="138"/>
      <c r="JJ46" s="487">
        <f t="shared" si="187"/>
        <v>0</v>
      </c>
      <c r="JK46" s="138"/>
      <c r="JL46" s="138"/>
      <c r="JM46" s="487">
        <f t="shared" si="188"/>
        <v>0</v>
      </c>
      <c r="JN46" s="238"/>
      <c r="JO46" s="238"/>
      <c r="JP46" s="488">
        <f t="shared" si="105"/>
        <v>0</v>
      </c>
      <c r="JQ46" s="238"/>
      <c r="JR46" s="238"/>
      <c r="JS46" s="488">
        <f t="shared" si="189"/>
        <v>0</v>
      </c>
      <c r="JT46" s="238"/>
      <c r="JU46" s="238"/>
      <c r="JV46" s="488">
        <f t="shared" si="190"/>
        <v>0</v>
      </c>
      <c r="JW46" s="238"/>
      <c r="JX46" s="238"/>
      <c r="JY46" s="488">
        <f t="shared" si="191"/>
        <v>0</v>
      </c>
      <c r="JZ46" s="238"/>
      <c r="KA46" s="238"/>
      <c r="KB46" s="488">
        <f t="shared" si="192"/>
        <v>0</v>
      </c>
      <c r="KC46" s="238">
        <v>6</v>
      </c>
      <c r="KD46" s="238"/>
      <c r="KE46" s="488">
        <f t="shared" si="193"/>
        <v>6</v>
      </c>
      <c r="KF46" s="238"/>
      <c r="KG46" s="238">
        <v>6</v>
      </c>
      <c r="KH46" s="488">
        <f t="shared" si="194"/>
        <v>0</v>
      </c>
      <c r="KI46" s="238"/>
      <c r="KJ46" s="238"/>
      <c r="KK46" s="488">
        <f t="shared" si="195"/>
        <v>0</v>
      </c>
      <c r="KL46" s="238"/>
      <c r="KM46" s="238"/>
      <c r="KN46" s="488">
        <f t="shared" si="196"/>
        <v>0</v>
      </c>
      <c r="KO46" s="489"/>
      <c r="KP46" s="489"/>
      <c r="KQ46" s="490">
        <f t="shared" si="197"/>
        <v>0</v>
      </c>
      <c r="KR46" s="489"/>
      <c r="KS46" s="489"/>
      <c r="KT46" s="490">
        <f t="shared" si="198"/>
        <v>0</v>
      </c>
      <c r="KU46" s="489"/>
      <c r="KV46" s="489"/>
      <c r="KW46" s="490">
        <f t="shared" si="199"/>
        <v>0</v>
      </c>
      <c r="KX46" s="489"/>
      <c r="KY46" s="489"/>
      <c r="KZ46" s="490">
        <f t="shared" si="200"/>
        <v>0</v>
      </c>
      <c r="LA46" s="241"/>
      <c r="LB46" s="241"/>
      <c r="LC46" s="491">
        <f t="shared" si="201"/>
        <v>0</v>
      </c>
      <c r="LD46" s="489"/>
      <c r="LE46" s="489"/>
      <c r="LF46" s="490">
        <f t="shared" si="202"/>
        <v>0</v>
      </c>
      <c r="LG46" s="489"/>
      <c r="LH46" s="489"/>
      <c r="LI46" s="490">
        <f t="shared" si="203"/>
        <v>0</v>
      </c>
      <c r="LJ46" s="489"/>
      <c r="LK46" s="489"/>
      <c r="LL46" s="490">
        <f t="shared" si="204"/>
        <v>0</v>
      </c>
      <c r="LM46" s="489"/>
      <c r="LN46" s="489"/>
      <c r="LO46" s="490">
        <f t="shared" si="205"/>
        <v>0</v>
      </c>
      <c r="LP46" s="489"/>
      <c r="LQ46" s="489"/>
      <c r="LR46" s="490">
        <f t="shared" si="206"/>
        <v>0</v>
      </c>
      <c r="LS46" s="489"/>
      <c r="LT46" s="489"/>
      <c r="LU46" s="490">
        <f t="shared" si="207"/>
        <v>0</v>
      </c>
      <c r="LV46" s="489"/>
      <c r="LW46" s="489"/>
      <c r="LX46" s="490">
        <f t="shared" si="208"/>
        <v>0</v>
      </c>
      <c r="LY46" s="489"/>
      <c r="LZ46" s="489"/>
      <c r="MA46" s="490">
        <f t="shared" si="209"/>
        <v>0</v>
      </c>
      <c r="MB46" s="489"/>
      <c r="MC46" s="489"/>
      <c r="MD46" s="490">
        <f t="shared" si="210"/>
        <v>0</v>
      </c>
      <c r="ME46" s="489">
        <v>5</v>
      </c>
      <c r="MF46" s="489"/>
      <c r="MG46" s="490">
        <f t="shared" si="211"/>
        <v>5</v>
      </c>
      <c r="MH46" s="489"/>
      <c r="MI46" s="489">
        <v>5</v>
      </c>
      <c r="MJ46" s="490">
        <f t="shared" si="212"/>
        <v>0</v>
      </c>
      <c r="MK46" s="489"/>
      <c r="ML46" s="489"/>
      <c r="MM46" s="490">
        <f t="shared" si="213"/>
        <v>0</v>
      </c>
      <c r="MN46" s="489"/>
      <c r="MO46" s="489"/>
      <c r="MP46" s="490">
        <f t="shared" si="214"/>
        <v>0</v>
      </c>
      <c r="MQ46" s="489"/>
      <c r="MR46" s="489"/>
      <c r="MS46" s="490">
        <f t="shared" si="215"/>
        <v>0</v>
      </c>
      <c r="MT46" s="489"/>
      <c r="MU46" s="489"/>
      <c r="MV46" s="490">
        <f t="shared" si="216"/>
        <v>0</v>
      </c>
      <c r="MW46" s="489"/>
      <c r="MX46" s="489"/>
      <c r="MY46" s="490">
        <f t="shared" si="217"/>
        <v>0</v>
      </c>
      <c r="MZ46" s="489"/>
      <c r="NA46" s="489"/>
      <c r="NB46" s="490">
        <f t="shared" si="218"/>
        <v>0</v>
      </c>
      <c r="NC46" s="489"/>
      <c r="ND46" s="489"/>
      <c r="NE46" s="490">
        <f t="shared" si="219"/>
        <v>0</v>
      </c>
      <c r="NF46" s="489"/>
      <c r="NG46" s="489"/>
      <c r="NH46" s="490">
        <f t="shared" si="220"/>
        <v>0</v>
      </c>
      <c r="NI46" s="489"/>
      <c r="NJ46" s="489"/>
      <c r="NK46" s="490">
        <f t="shared" si="221"/>
        <v>0</v>
      </c>
      <c r="NL46" s="489"/>
      <c r="NM46" s="489"/>
      <c r="NN46" s="489"/>
      <c r="NO46" s="490">
        <f t="shared" si="222"/>
        <v>0</v>
      </c>
      <c r="NP46" s="489"/>
      <c r="NQ46" s="489"/>
      <c r="NR46" s="490">
        <f t="shared" si="223"/>
        <v>0</v>
      </c>
      <c r="NS46" s="489"/>
      <c r="NT46" s="489"/>
      <c r="NU46" s="490">
        <f t="shared" si="224"/>
        <v>0</v>
      </c>
      <c r="NV46" s="489"/>
      <c r="NW46" s="489"/>
      <c r="NX46" s="490">
        <f t="shared" si="225"/>
        <v>0</v>
      </c>
      <c r="NY46" s="492">
        <f t="shared" si="121"/>
        <v>7</v>
      </c>
      <c r="NZ46" s="493">
        <f t="shared" si="122"/>
        <v>0.30434782608695654</v>
      </c>
      <c r="OA46" s="468"/>
      <c r="OB46" s="492">
        <f t="shared" si="123"/>
        <v>6</v>
      </c>
      <c r="OC46" s="493">
        <f t="shared" si="124"/>
        <v>0.23076923076923078</v>
      </c>
      <c r="OD46" s="81"/>
      <c r="OE46" s="492">
        <f t="shared" si="125"/>
        <v>6</v>
      </c>
      <c r="OF46" s="493">
        <f t="shared" si="126"/>
        <v>0.2857142857142857</v>
      </c>
      <c r="OG46" s="81"/>
      <c r="OH46" s="492">
        <f t="shared" si="127"/>
        <v>19</v>
      </c>
      <c r="OI46" s="493">
        <f t="shared" si="128"/>
        <v>0.27142857142857141</v>
      </c>
    </row>
    <row r="47" spans="1:399" ht="28.5" hidden="1" customHeight="1" x14ac:dyDescent="0.45">
      <c r="A47" s="470">
        <v>28</v>
      </c>
      <c r="B47" s="471" t="s">
        <v>597</v>
      </c>
      <c r="C47" s="498" t="s">
        <v>115</v>
      </c>
      <c r="D47" s="473">
        <v>0</v>
      </c>
      <c r="E47" s="474"/>
      <c r="F47" s="472"/>
      <c r="G47" s="498"/>
      <c r="H47" s="473">
        <f t="shared" si="135"/>
        <v>0</v>
      </c>
      <c r="I47" s="472"/>
      <c r="J47" s="498"/>
      <c r="K47" s="473">
        <f t="shared" si="136"/>
        <v>0</v>
      </c>
      <c r="L47" s="472"/>
      <c r="M47" s="498"/>
      <c r="N47" s="473">
        <f t="shared" si="137"/>
        <v>0</v>
      </c>
      <c r="O47" s="474"/>
      <c r="P47" s="472"/>
      <c r="Q47" s="498"/>
      <c r="R47" s="473">
        <f t="shared" si="138"/>
        <v>0</v>
      </c>
      <c r="S47" s="474"/>
      <c r="T47" s="474"/>
      <c r="U47" s="475">
        <f t="shared" si="226"/>
        <v>0</v>
      </c>
      <c r="V47" s="474"/>
      <c r="W47" s="474"/>
      <c r="X47" s="475">
        <f t="shared" si="65"/>
        <v>0</v>
      </c>
      <c r="Y47" s="474"/>
      <c r="Z47" s="474"/>
      <c r="AA47" s="476">
        <f t="shared" si="66"/>
        <v>0</v>
      </c>
      <c r="AB47" s="474"/>
      <c r="AC47" s="477"/>
      <c r="AD47" s="478">
        <f t="shared" si="67"/>
        <v>0</v>
      </c>
      <c r="AE47" s="474"/>
      <c r="AF47" s="474"/>
      <c r="AG47" s="475">
        <f t="shared" si="68"/>
        <v>0</v>
      </c>
      <c r="AH47" s="474"/>
      <c r="AI47" s="474"/>
      <c r="AJ47" s="479">
        <f t="shared" si="139"/>
        <v>0</v>
      </c>
      <c r="AK47" s="474"/>
      <c r="AL47" s="474"/>
      <c r="AM47" s="479">
        <f t="shared" si="69"/>
        <v>0</v>
      </c>
      <c r="AN47" s="474"/>
      <c r="AO47" s="474"/>
      <c r="AP47" s="480">
        <f t="shared" si="70"/>
        <v>0</v>
      </c>
      <c r="AQ47" s="474"/>
      <c r="AR47" s="474"/>
      <c r="AS47" s="480">
        <f t="shared" si="71"/>
        <v>0</v>
      </c>
      <c r="AT47" s="474"/>
      <c r="AU47" s="474"/>
      <c r="AV47" s="480">
        <f t="shared" si="129"/>
        <v>0</v>
      </c>
      <c r="AW47" s="477"/>
      <c r="AX47" s="474"/>
      <c r="AY47" s="479">
        <f t="shared" si="72"/>
        <v>0</v>
      </c>
      <c r="AZ47" s="474"/>
      <c r="BA47" s="474"/>
      <c r="BB47" s="483">
        <f t="shared" si="73"/>
        <v>0</v>
      </c>
      <c r="BC47" s="477"/>
      <c r="BD47" s="474"/>
      <c r="BE47" s="479">
        <f t="shared" si="74"/>
        <v>0</v>
      </c>
      <c r="BF47" s="474"/>
      <c r="BG47" s="474"/>
      <c r="BH47" s="479">
        <f t="shared" si="75"/>
        <v>0</v>
      </c>
      <c r="BI47" s="474"/>
      <c r="BJ47" s="474"/>
      <c r="BK47" s="479">
        <f t="shared" si="140"/>
        <v>0</v>
      </c>
      <c r="BL47" s="474"/>
      <c r="BM47" s="474"/>
      <c r="BN47" s="479">
        <f t="shared" si="76"/>
        <v>0</v>
      </c>
      <c r="BO47" s="474"/>
      <c r="BP47" s="474"/>
      <c r="BQ47" s="479">
        <f t="shared" si="141"/>
        <v>0</v>
      </c>
      <c r="BR47" s="474"/>
      <c r="BS47" s="474"/>
      <c r="BT47" s="484">
        <f t="shared" si="77"/>
        <v>0</v>
      </c>
      <c r="BU47" s="474"/>
      <c r="BV47" s="474"/>
      <c r="BW47" s="479">
        <f t="shared" si="78"/>
        <v>0</v>
      </c>
      <c r="BX47" s="474"/>
      <c r="BY47" s="474"/>
      <c r="BZ47" s="479">
        <f t="shared" si="142"/>
        <v>0</v>
      </c>
      <c r="CA47" s="474"/>
      <c r="CB47" s="474"/>
      <c r="CC47" s="479">
        <f t="shared" si="79"/>
        <v>0</v>
      </c>
      <c r="CD47" s="474"/>
      <c r="CE47" s="474"/>
      <c r="CF47" s="479">
        <f t="shared" si="143"/>
        <v>0</v>
      </c>
      <c r="CG47" s="474"/>
      <c r="CH47" s="474"/>
      <c r="CI47" s="480">
        <f t="shared" si="80"/>
        <v>0</v>
      </c>
      <c r="CJ47" s="474"/>
      <c r="CK47" s="474"/>
      <c r="CL47" s="479">
        <f t="shared" si="81"/>
        <v>0</v>
      </c>
      <c r="CM47" s="474"/>
      <c r="CN47" s="474"/>
      <c r="CO47" s="479">
        <f t="shared" si="144"/>
        <v>0</v>
      </c>
      <c r="CP47" s="474"/>
      <c r="CQ47" s="474"/>
      <c r="CR47" s="479">
        <f t="shared" si="82"/>
        <v>0</v>
      </c>
      <c r="CS47" s="474"/>
      <c r="CT47" s="474"/>
      <c r="CU47" s="479">
        <f t="shared" si="83"/>
        <v>0</v>
      </c>
      <c r="CV47" s="474"/>
      <c r="CW47" s="474"/>
      <c r="CX47" s="479">
        <f t="shared" si="145"/>
        <v>0</v>
      </c>
      <c r="CY47" s="474"/>
      <c r="CZ47" s="474"/>
      <c r="DA47" s="479">
        <f t="shared" si="146"/>
        <v>0</v>
      </c>
      <c r="DB47" s="474"/>
      <c r="DC47" s="474"/>
      <c r="DD47" s="479">
        <f t="shared" si="147"/>
        <v>0</v>
      </c>
      <c r="DE47" s="474"/>
      <c r="DF47" s="474"/>
      <c r="DG47" s="479">
        <f t="shared" si="148"/>
        <v>0</v>
      </c>
      <c r="DH47" s="474"/>
      <c r="DI47" s="474"/>
      <c r="DJ47" s="479">
        <f t="shared" si="149"/>
        <v>0</v>
      </c>
      <c r="DK47" s="474"/>
      <c r="DL47" s="474"/>
      <c r="DM47" s="479">
        <f t="shared" si="150"/>
        <v>0</v>
      </c>
      <c r="DN47" s="474"/>
      <c r="DO47" s="474"/>
      <c r="DP47" s="479">
        <f t="shared" si="84"/>
        <v>0</v>
      </c>
      <c r="DQ47" s="474"/>
      <c r="DR47" s="474"/>
      <c r="DS47" s="479">
        <f t="shared" si="151"/>
        <v>0</v>
      </c>
      <c r="DT47" s="474"/>
      <c r="DU47" s="474"/>
      <c r="DV47" s="479">
        <f t="shared" si="85"/>
        <v>0</v>
      </c>
      <c r="DW47" s="474"/>
      <c r="DX47" s="474"/>
      <c r="DY47" s="479">
        <f t="shared" si="86"/>
        <v>0</v>
      </c>
      <c r="DZ47" s="474"/>
      <c r="EA47" s="474"/>
      <c r="EB47" s="485">
        <f t="shared" si="152"/>
        <v>0</v>
      </c>
      <c r="EC47" s="474"/>
      <c r="ED47" s="474"/>
      <c r="EE47" s="479">
        <f t="shared" si="87"/>
        <v>0</v>
      </c>
      <c r="EF47" s="474"/>
      <c r="EG47" s="474"/>
      <c r="EH47" s="479">
        <f t="shared" si="153"/>
        <v>0</v>
      </c>
      <c r="EI47" s="474"/>
      <c r="EJ47" s="474"/>
      <c r="EK47" s="479">
        <f t="shared" si="88"/>
        <v>0</v>
      </c>
      <c r="EL47" s="474"/>
      <c r="EM47" s="474"/>
      <c r="EN47" s="479">
        <f t="shared" si="154"/>
        <v>0</v>
      </c>
      <c r="EO47" s="474"/>
      <c r="EP47" s="474"/>
      <c r="EQ47" s="479">
        <f t="shared" si="155"/>
        <v>0</v>
      </c>
      <c r="ER47" s="474"/>
      <c r="ES47" s="474"/>
      <c r="ET47" s="479">
        <f t="shared" si="89"/>
        <v>0</v>
      </c>
      <c r="EU47" s="474"/>
      <c r="EV47" s="474"/>
      <c r="EW47" s="479">
        <f t="shared" si="156"/>
        <v>0</v>
      </c>
      <c r="EX47" s="474"/>
      <c r="EY47" s="474"/>
      <c r="EZ47" s="479">
        <f t="shared" si="157"/>
        <v>0</v>
      </c>
      <c r="FA47" s="474"/>
      <c r="FB47" s="474"/>
      <c r="FC47" s="479">
        <f t="shared" si="158"/>
        <v>0</v>
      </c>
      <c r="FD47" s="474"/>
      <c r="FE47" s="474"/>
      <c r="FF47" s="479">
        <f t="shared" si="159"/>
        <v>0</v>
      </c>
      <c r="FG47" s="474"/>
      <c r="FH47" s="474"/>
      <c r="FI47" s="479">
        <f t="shared" si="160"/>
        <v>0</v>
      </c>
      <c r="FJ47" s="474"/>
      <c r="FK47" s="474"/>
      <c r="FL47" s="479">
        <f t="shared" si="93"/>
        <v>0</v>
      </c>
      <c r="FM47" s="474"/>
      <c r="FN47" s="474"/>
      <c r="FO47" s="479">
        <f t="shared" si="161"/>
        <v>0</v>
      </c>
      <c r="FP47" s="474"/>
      <c r="FQ47" s="474"/>
      <c r="FR47" s="479">
        <f t="shared" si="94"/>
        <v>0</v>
      </c>
      <c r="FS47" s="474"/>
      <c r="FT47" s="474"/>
      <c r="FU47" s="479">
        <f t="shared" si="95"/>
        <v>0</v>
      </c>
      <c r="FV47" s="474"/>
      <c r="FW47" s="474"/>
      <c r="FX47" s="479">
        <f t="shared" si="162"/>
        <v>0</v>
      </c>
      <c r="FY47" s="474"/>
      <c r="FZ47" s="474"/>
      <c r="GA47" s="479">
        <f t="shared" si="163"/>
        <v>0</v>
      </c>
      <c r="GB47" s="474"/>
      <c r="GC47" s="474"/>
      <c r="GD47" s="479">
        <f t="shared" si="164"/>
        <v>0</v>
      </c>
      <c r="GE47" s="474"/>
      <c r="GF47" s="474"/>
      <c r="GG47" s="479">
        <f t="shared" si="165"/>
        <v>0</v>
      </c>
      <c r="GH47" s="474"/>
      <c r="GI47" s="474"/>
      <c r="GJ47" s="479">
        <f t="shared" si="166"/>
        <v>0</v>
      </c>
      <c r="GK47" s="474"/>
      <c r="GL47" s="474"/>
      <c r="GM47" s="479">
        <f t="shared" si="167"/>
        <v>0</v>
      </c>
      <c r="GN47" s="474"/>
      <c r="GO47" s="474"/>
      <c r="GP47" s="479">
        <f t="shared" si="168"/>
        <v>0</v>
      </c>
      <c r="GQ47" s="474"/>
      <c r="GR47" s="474"/>
      <c r="GS47" s="479">
        <f t="shared" si="169"/>
        <v>0</v>
      </c>
      <c r="GT47" s="474"/>
      <c r="GU47" s="474"/>
      <c r="GV47" s="479">
        <f t="shared" si="170"/>
        <v>0</v>
      </c>
      <c r="GW47" s="474"/>
      <c r="GX47" s="474"/>
      <c r="GY47" s="479">
        <f t="shared" si="100"/>
        <v>0</v>
      </c>
      <c r="GZ47" s="474"/>
      <c r="HA47" s="474"/>
      <c r="HB47" s="479">
        <f t="shared" si="171"/>
        <v>0</v>
      </c>
      <c r="HC47" s="474"/>
      <c r="HD47" s="474"/>
      <c r="HE47" s="479">
        <f t="shared" si="101"/>
        <v>0</v>
      </c>
      <c r="HF47" s="474"/>
      <c r="HG47" s="474"/>
      <c r="HH47" s="479">
        <f t="shared" si="172"/>
        <v>0</v>
      </c>
      <c r="HI47" s="474"/>
      <c r="HJ47" s="474"/>
      <c r="HK47" s="479">
        <f t="shared" si="173"/>
        <v>0</v>
      </c>
      <c r="HL47" s="474"/>
      <c r="HM47" s="474"/>
      <c r="HN47" s="479">
        <f t="shared" si="174"/>
        <v>0</v>
      </c>
      <c r="HO47" s="474"/>
      <c r="HP47" s="474"/>
      <c r="HQ47" s="479">
        <f t="shared" si="175"/>
        <v>0</v>
      </c>
      <c r="HR47" s="474"/>
      <c r="HS47" s="474"/>
      <c r="HT47" s="479">
        <f t="shared" si="176"/>
        <v>0</v>
      </c>
      <c r="HU47" s="474"/>
      <c r="HV47" s="474"/>
      <c r="HW47" s="479">
        <f t="shared" si="177"/>
        <v>0</v>
      </c>
      <c r="HX47" s="474"/>
      <c r="HY47" s="474"/>
      <c r="HZ47" s="486">
        <f t="shared" si="178"/>
        <v>0</v>
      </c>
      <c r="IA47" s="474"/>
      <c r="IB47" s="474"/>
      <c r="IC47" s="486">
        <f t="shared" si="179"/>
        <v>0</v>
      </c>
      <c r="ID47" s="474"/>
      <c r="IE47" s="474"/>
      <c r="IF47" s="486">
        <f t="shared" si="102"/>
        <v>0</v>
      </c>
      <c r="IG47" s="474"/>
      <c r="IH47" s="474"/>
      <c r="II47" s="486">
        <f t="shared" si="180"/>
        <v>0</v>
      </c>
      <c r="IJ47" s="474"/>
      <c r="IK47" s="474"/>
      <c r="IL47" s="486">
        <f t="shared" si="181"/>
        <v>0</v>
      </c>
      <c r="IM47" s="474"/>
      <c r="IN47" s="474"/>
      <c r="IO47" s="486">
        <f t="shared" si="182"/>
        <v>0</v>
      </c>
      <c r="IP47" s="474"/>
      <c r="IQ47" s="474"/>
      <c r="IR47" s="486">
        <f t="shared" si="183"/>
        <v>0</v>
      </c>
      <c r="IS47" s="474"/>
      <c r="IT47" s="474"/>
      <c r="IU47" s="486">
        <f t="shared" si="184"/>
        <v>0</v>
      </c>
      <c r="IV47" s="474"/>
      <c r="IW47" s="474"/>
      <c r="IX47" s="486">
        <f t="shared" si="103"/>
        <v>0</v>
      </c>
      <c r="IY47" s="477"/>
      <c r="IZ47" s="477"/>
      <c r="JA47" s="486">
        <f t="shared" si="104"/>
        <v>0</v>
      </c>
      <c r="JB47" s="477"/>
      <c r="JC47" s="477"/>
      <c r="JD47" s="486">
        <f t="shared" si="185"/>
        <v>0</v>
      </c>
      <c r="JE47" s="477"/>
      <c r="JF47" s="477"/>
      <c r="JG47" s="486">
        <f t="shared" si="186"/>
        <v>0</v>
      </c>
      <c r="JH47" s="138"/>
      <c r="JI47" s="138"/>
      <c r="JJ47" s="487">
        <f t="shared" si="187"/>
        <v>0</v>
      </c>
      <c r="JK47" s="138"/>
      <c r="JL47" s="138"/>
      <c r="JM47" s="487">
        <f t="shared" si="188"/>
        <v>0</v>
      </c>
      <c r="JN47" s="238"/>
      <c r="JO47" s="238"/>
      <c r="JP47" s="488">
        <f t="shared" si="105"/>
        <v>0</v>
      </c>
      <c r="JQ47" s="238"/>
      <c r="JR47" s="238"/>
      <c r="JS47" s="488">
        <f t="shared" si="189"/>
        <v>0</v>
      </c>
      <c r="JT47" s="238"/>
      <c r="JU47" s="238"/>
      <c r="JV47" s="488">
        <f t="shared" si="190"/>
        <v>0</v>
      </c>
      <c r="JW47" s="238"/>
      <c r="JX47" s="238"/>
      <c r="JY47" s="488">
        <f t="shared" si="191"/>
        <v>0</v>
      </c>
      <c r="JZ47" s="238"/>
      <c r="KA47" s="238"/>
      <c r="KB47" s="488">
        <f t="shared" si="192"/>
        <v>0</v>
      </c>
      <c r="KC47" s="238"/>
      <c r="KD47" s="238"/>
      <c r="KE47" s="488">
        <f t="shared" si="193"/>
        <v>0</v>
      </c>
      <c r="KF47" s="238"/>
      <c r="KG47" s="238"/>
      <c r="KH47" s="488">
        <f t="shared" si="194"/>
        <v>0</v>
      </c>
      <c r="KI47" s="238"/>
      <c r="KJ47" s="238"/>
      <c r="KK47" s="488">
        <f t="shared" si="195"/>
        <v>0</v>
      </c>
      <c r="KL47" s="238"/>
      <c r="KM47" s="238"/>
      <c r="KN47" s="488">
        <f t="shared" si="196"/>
        <v>0</v>
      </c>
      <c r="KO47" s="489"/>
      <c r="KP47" s="489"/>
      <c r="KQ47" s="490">
        <f t="shared" si="197"/>
        <v>0</v>
      </c>
      <c r="KR47" s="489"/>
      <c r="KS47" s="489"/>
      <c r="KT47" s="490">
        <f t="shared" si="198"/>
        <v>0</v>
      </c>
      <c r="KU47" s="489"/>
      <c r="KV47" s="489"/>
      <c r="KW47" s="490">
        <f t="shared" si="199"/>
        <v>0</v>
      </c>
      <c r="KX47" s="489"/>
      <c r="KY47" s="489"/>
      <c r="KZ47" s="490">
        <f t="shared" si="200"/>
        <v>0</v>
      </c>
      <c r="LA47" s="241"/>
      <c r="LB47" s="241"/>
      <c r="LC47" s="491">
        <f t="shared" si="201"/>
        <v>0</v>
      </c>
      <c r="LD47" s="489"/>
      <c r="LE47" s="489"/>
      <c r="LF47" s="490">
        <f t="shared" si="202"/>
        <v>0</v>
      </c>
      <c r="LG47" s="489"/>
      <c r="LH47" s="489"/>
      <c r="LI47" s="490">
        <f t="shared" si="203"/>
        <v>0</v>
      </c>
      <c r="LJ47" s="489"/>
      <c r="LK47" s="489"/>
      <c r="LL47" s="490">
        <f t="shared" si="204"/>
        <v>0</v>
      </c>
      <c r="LM47" s="489"/>
      <c r="LN47" s="489"/>
      <c r="LO47" s="490">
        <f t="shared" si="205"/>
        <v>0</v>
      </c>
      <c r="LP47" s="489"/>
      <c r="LQ47" s="489"/>
      <c r="LR47" s="490">
        <f t="shared" si="206"/>
        <v>0</v>
      </c>
      <c r="LS47" s="489"/>
      <c r="LT47" s="489"/>
      <c r="LU47" s="490">
        <f t="shared" si="207"/>
        <v>0</v>
      </c>
      <c r="LV47" s="489"/>
      <c r="LW47" s="489"/>
      <c r="LX47" s="490">
        <f t="shared" si="208"/>
        <v>0</v>
      </c>
      <c r="LY47" s="489"/>
      <c r="LZ47" s="489"/>
      <c r="MA47" s="490">
        <f t="shared" si="209"/>
        <v>0</v>
      </c>
      <c r="MB47" s="489"/>
      <c r="MC47" s="489"/>
      <c r="MD47" s="490">
        <f t="shared" si="210"/>
        <v>0</v>
      </c>
      <c r="ME47" s="489"/>
      <c r="MF47" s="489"/>
      <c r="MG47" s="490">
        <f t="shared" si="211"/>
        <v>0</v>
      </c>
      <c r="MH47" s="489"/>
      <c r="MI47" s="489"/>
      <c r="MJ47" s="490">
        <f t="shared" si="212"/>
        <v>0</v>
      </c>
      <c r="MK47" s="489"/>
      <c r="ML47" s="489"/>
      <c r="MM47" s="490">
        <f t="shared" si="213"/>
        <v>0</v>
      </c>
      <c r="MN47" s="489"/>
      <c r="MO47" s="489"/>
      <c r="MP47" s="490">
        <f t="shared" si="214"/>
        <v>0</v>
      </c>
      <c r="MQ47" s="489"/>
      <c r="MR47" s="489"/>
      <c r="MS47" s="490">
        <f t="shared" si="215"/>
        <v>0</v>
      </c>
      <c r="MT47" s="489"/>
      <c r="MU47" s="489"/>
      <c r="MV47" s="490">
        <f t="shared" si="216"/>
        <v>0</v>
      </c>
      <c r="MW47" s="489"/>
      <c r="MX47" s="489"/>
      <c r="MY47" s="490">
        <f t="shared" si="217"/>
        <v>0</v>
      </c>
      <c r="MZ47" s="489"/>
      <c r="NA47" s="489"/>
      <c r="NB47" s="490">
        <f t="shared" si="218"/>
        <v>0</v>
      </c>
      <c r="NC47" s="489"/>
      <c r="ND47" s="489"/>
      <c r="NE47" s="490">
        <f t="shared" si="219"/>
        <v>0</v>
      </c>
      <c r="NF47" s="489"/>
      <c r="NG47" s="489"/>
      <c r="NH47" s="490">
        <f t="shared" si="220"/>
        <v>0</v>
      </c>
      <c r="NI47" s="489"/>
      <c r="NJ47" s="489"/>
      <c r="NK47" s="490">
        <f t="shared" si="221"/>
        <v>0</v>
      </c>
      <c r="NL47" s="489"/>
      <c r="NM47" s="489"/>
      <c r="NN47" s="489"/>
      <c r="NO47" s="490">
        <f t="shared" si="222"/>
        <v>0</v>
      </c>
      <c r="NP47" s="489"/>
      <c r="NQ47" s="489"/>
      <c r="NR47" s="490">
        <f t="shared" si="223"/>
        <v>0</v>
      </c>
      <c r="NS47" s="489"/>
      <c r="NT47" s="489"/>
      <c r="NU47" s="490">
        <f t="shared" si="224"/>
        <v>0</v>
      </c>
      <c r="NV47" s="489"/>
      <c r="NW47" s="489"/>
      <c r="NX47" s="490">
        <f t="shared" si="225"/>
        <v>0</v>
      </c>
      <c r="NY47" s="492">
        <f t="shared" si="121"/>
        <v>0</v>
      </c>
      <c r="NZ47" s="493">
        <f t="shared" si="122"/>
        <v>0</v>
      </c>
      <c r="OA47" s="468"/>
      <c r="OB47" s="492">
        <f t="shared" si="123"/>
        <v>0</v>
      </c>
      <c r="OC47" s="493">
        <f t="shared" si="124"/>
        <v>0</v>
      </c>
      <c r="OD47" s="81"/>
      <c r="OE47" s="492">
        <f t="shared" si="125"/>
        <v>0</v>
      </c>
      <c r="OF47" s="493">
        <f t="shared" si="126"/>
        <v>0</v>
      </c>
      <c r="OG47" s="81"/>
      <c r="OH47" s="492">
        <f t="shared" si="127"/>
        <v>0</v>
      </c>
      <c r="OI47" s="493">
        <f t="shared" si="128"/>
        <v>0</v>
      </c>
    </row>
    <row r="48" spans="1:399" ht="33" hidden="1" x14ac:dyDescent="0.45">
      <c r="A48" s="470">
        <v>29</v>
      </c>
      <c r="B48" s="471" t="s">
        <v>598</v>
      </c>
      <c r="C48" s="498" t="s">
        <v>115</v>
      </c>
      <c r="D48" s="473">
        <v>11</v>
      </c>
      <c r="E48" s="474"/>
      <c r="F48" s="472"/>
      <c r="G48" s="498"/>
      <c r="H48" s="473">
        <f t="shared" si="135"/>
        <v>11</v>
      </c>
      <c r="I48" s="472"/>
      <c r="J48" s="498"/>
      <c r="K48" s="473">
        <f t="shared" si="136"/>
        <v>11</v>
      </c>
      <c r="L48" s="472"/>
      <c r="M48" s="498"/>
      <c r="N48" s="473">
        <f t="shared" si="137"/>
        <v>11</v>
      </c>
      <c r="O48" s="474"/>
      <c r="P48" s="472"/>
      <c r="Q48" s="498"/>
      <c r="R48" s="473">
        <f t="shared" si="138"/>
        <v>11</v>
      </c>
      <c r="S48" s="474"/>
      <c r="T48" s="474"/>
      <c r="U48" s="475">
        <f t="shared" si="226"/>
        <v>11</v>
      </c>
      <c r="V48" s="474"/>
      <c r="W48" s="474"/>
      <c r="X48" s="475">
        <f t="shared" si="65"/>
        <v>11</v>
      </c>
      <c r="Y48" s="474"/>
      <c r="Z48" s="474"/>
      <c r="AA48" s="476">
        <f t="shared" si="66"/>
        <v>11</v>
      </c>
      <c r="AB48" s="474"/>
      <c r="AC48" s="477"/>
      <c r="AD48" s="478">
        <f t="shared" si="67"/>
        <v>11</v>
      </c>
      <c r="AE48" s="474"/>
      <c r="AF48" s="474"/>
      <c r="AG48" s="475">
        <f t="shared" si="68"/>
        <v>11</v>
      </c>
      <c r="AH48" s="474"/>
      <c r="AI48" s="474"/>
      <c r="AJ48" s="479">
        <f t="shared" si="139"/>
        <v>11</v>
      </c>
      <c r="AK48" s="474"/>
      <c r="AL48" s="474"/>
      <c r="AM48" s="479">
        <f t="shared" si="69"/>
        <v>11</v>
      </c>
      <c r="AN48" s="474"/>
      <c r="AO48" s="474"/>
      <c r="AP48" s="480">
        <f t="shared" si="70"/>
        <v>11</v>
      </c>
      <c r="AQ48" s="474"/>
      <c r="AR48" s="474"/>
      <c r="AS48" s="480">
        <f t="shared" si="71"/>
        <v>11</v>
      </c>
      <c r="AT48" s="474"/>
      <c r="AU48" s="474"/>
      <c r="AV48" s="480">
        <f t="shared" si="129"/>
        <v>11</v>
      </c>
      <c r="AW48" s="477"/>
      <c r="AX48" s="474"/>
      <c r="AY48" s="479">
        <f t="shared" si="72"/>
        <v>11</v>
      </c>
      <c r="AZ48" s="474"/>
      <c r="BA48" s="474"/>
      <c r="BB48" s="483">
        <f t="shared" si="73"/>
        <v>11</v>
      </c>
      <c r="BC48" s="477"/>
      <c r="BD48" s="474"/>
      <c r="BE48" s="479">
        <f t="shared" si="74"/>
        <v>11</v>
      </c>
      <c r="BF48" s="474"/>
      <c r="BG48" s="474">
        <v>1</v>
      </c>
      <c r="BH48" s="479">
        <f t="shared" si="75"/>
        <v>10</v>
      </c>
      <c r="BI48" s="474"/>
      <c r="BJ48" s="474">
        <v>4</v>
      </c>
      <c r="BK48" s="479">
        <f t="shared" si="140"/>
        <v>6</v>
      </c>
      <c r="BL48" s="474"/>
      <c r="BM48" s="474">
        <v>5</v>
      </c>
      <c r="BN48" s="479">
        <f t="shared" si="76"/>
        <v>1</v>
      </c>
      <c r="BO48" s="474"/>
      <c r="BP48" s="474"/>
      <c r="BQ48" s="479">
        <f t="shared" si="141"/>
        <v>1</v>
      </c>
      <c r="BR48" s="474"/>
      <c r="BS48" s="474"/>
      <c r="BT48" s="484">
        <f t="shared" si="77"/>
        <v>1</v>
      </c>
      <c r="BU48" s="474"/>
      <c r="BV48" s="474"/>
      <c r="BW48" s="479">
        <f t="shared" si="78"/>
        <v>1</v>
      </c>
      <c r="BX48" s="474"/>
      <c r="BY48" s="474"/>
      <c r="BZ48" s="479">
        <f t="shared" si="142"/>
        <v>1</v>
      </c>
      <c r="CA48" s="474"/>
      <c r="CB48" s="474">
        <v>1</v>
      </c>
      <c r="CC48" s="479">
        <f t="shared" si="79"/>
        <v>0</v>
      </c>
      <c r="CD48" s="474"/>
      <c r="CE48" s="474"/>
      <c r="CF48" s="479">
        <f t="shared" si="143"/>
        <v>0</v>
      </c>
      <c r="CG48" s="474"/>
      <c r="CH48" s="474"/>
      <c r="CI48" s="480">
        <f t="shared" si="80"/>
        <v>0</v>
      </c>
      <c r="CJ48" s="474"/>
      <c r="CK48" s="474"/>
      <c r="CL48" s="479">
        <f t="shared" si="81"/>
        <v>0</v>
      </c>
      <c r="CM48" s="474"/>
      <c r="CN48" s="474"/>
      <c r="CO48" s="479">
        <f t="shared" si="144"/>
        <v>0</v>
      </c>
      <c r="CP48" s="474"/>
      <c r="CQ48" s="474"/>
      <c r="CR48" s="479">
        <f t="shared" si="82"/>
        <v>0</v>
      </c>
      <c r="CS48" s="474"/>
      <c r="CT48" s="474"/>
      <c r="CU48" s="479">
        <f t="shared" si="83"/>
        <v>0</v>
      </c>
      <c r="CV48" s="474"/>
      <c r="CW48" s="474"/>
      <c r="CX48" s="479">
        <f t="shared" si="145"/>
        <v>0</v>
      </c>
      <c r="CY48" s="474"/>
      <c r="CZ48" s="474"/>
      <c r="DA48" s="479">
        <f t="shared" si="146"/>
        <v>0</v>
      </c>
      <c r="DB48" s="474"/>
      <c r="DC48" s="474"/>
      <c r="DD48" s="479">
        <f t="shared" si="147"/>
        <v>0</v>
      </c>
      <c r="DE48" s="474"/>
      <c r="DF48" s="474"/>
      <c r="DG48" s="479">
        <f t="shared" si="148"/>
        <v>0</v>
      </c>
      <c r="DH48" s="474"/>
      <c r="DI48" s="474"/>
      <c r="DJ48" s="479">
        <f t="shared" si="149"/>
        <v>0</v>
      </c>
      <c r="DK48" s="474"/>
      <c r="DL48" s="474"/>
      <c r="DM48" s="479">
        <f t="shared" si="150"/>
        <v>0</v>
      </c>
      <c r="DN48" s="474"/>
      <c r="DO48" s="474"/>
      <c r="DP48" s="479">
        <f t="shared" si="84"/>
        <v>0</v>
      </c>
      <c r="DQ48" s="474"/>
      <c r="DR48" s="474"/>
      <c r="DS48" s="479">
        <f t="shared" si="151"/>
        <v>0</v>
      </c>
      <c r="DT48" s="474"/>
      <c r="DU48" s="474"/>
      <c r="DV48" s="479">
        <f t="shared" si="85"/>
        <v>0</v>
      </c>
      <c r="DW48" s="474"/>
      <c r="DX48" s="474"/>
      <c r="DY48" s="479">
        <f t="shared" si="86"/>
        <v>0</v>
      </c>
      <c r="DZ48" s="474"/>
      <c r="EA48" s="474"/>
      <c r="EB48" s="485">
        <f t="shared" si="152"/>
        <v>0</v>
      </c>
      <c r="EC48" s="474"/>
      <c r="ED48" s="474"/>
      <c r="EE48" s="479">
        <f t="shared" si="87"/>
        <v>0</v>
      </c>
      <c r="EF48" s="474"/>
      <c r="EG48" s="474"/>
      <c r="EH48" s="479">
        <f t="shared" si="153"/>
        <v>0</v>
      </c>
      <c r="EI48" s="474">
        <v>10</v>
      </c>
      <c r="EJ48" s="474">
        <v>9</v>
      </c>
      <c r="EK48" s="479">
        <f t="shared" si="88"/>
        <v>1</v>
      </c>
      <c r="EL48" s="474"/>
      <c r="EM48" s="474">
        <v>1</v>
      </c>
      <c r="EN48" s="479">
        <f t="shared" si="154"/>
        <v>0</v>
      </c>
      <c r="EO48" s="474"/>
      <c r="EP48" s="474"/>
      <c r="EQ48" s="479">
        <f t="shared" si="155"/>
        <v>0</v>
      </c>
      <c r="ER48" s="474"/>
      <c r="ES48" s="474"/>
      <c r="ET48" s="479">
        <f t="shared" si="89"/>
        <v>0</v>
      </c>
      <c r="EU48" s="474"/>
      <c r="EV48" s="474"/>
      <c r="EW48" s="479">
        <f t="shared" si="156"/>
        <v>0</v>
      </c>
      <c r="EX48" s="474"/>
      <c r="EY48" s="474"/>
      <c r="EZ48" s="479">
        <f t="shared" si="157"/>
        <v>0</v>
      </c>
      <c r="FA48" s="474"/>
      <c r="FB48" s="474"/>
      <c r="FC48" s="479">
        <f t="shared" si="158"/>
        <v>0</v>
      </c>
      <c r="FD48" s="474"/>
      <c r="FE48" s="474"/>
      <c r="FF48" s="479">
        <f t="shared" si="159"/>
        <v>0</v>
      </c>
      <c r="FG48" s="474"/>
      <c r="FH48" s="474"/>
      <c r="FI48" s="479">
        <f t="shared" si="160"/>
        <v>0</v>
      </c>
      <c r="FJ48" s="474"/>
      <c r="FK48" s="474"/>
      <c r="FL48" s="479">
        <f t="shared" si="93"/>
        <v>0</v>
      </c>
      <c r="FM48" s="474"/>
      <c r="FN48" s="474"/>
      <c r="FO48" s="479">
        <f t="shared" si="161"/>
        <v>0</v>
      </c>
      <c r="FP48" s="474"/>
      <c r="FQ48" s="474"/>
      <c r="FR48" s="479">
        <f t="shared" si="94"/>
        <v>0</v>
      </c>
      <c r="FS48" s="474"/>
      <c r="FT48" s="474"/>
      <c r="FU48" s="479">
        <f t="shared" si="95"/>
        <v>0</v>
      </c>
      <c r="FV48" s="474"/>
      <c r="FW48" s="474"/>
      <c r="FX48" s="479">
        <f t="shared" si="162"/>
        <v>0</v>
      </c>
      <c r="FY48" s="474"/>
      <c r="FZ48" s="474"/>
      <c r="GA48" s="479">
        <f t="shared" si="163"/>
        <v>0</v>
      </c>
      <c r="GB48" s="474"/>
      <c r="GC48" s="474"/>
      <c r="GD48" s="479">
        <f t="shared" si="164"/>
        <v>0</v>
      </c>
      <c r="GE48" s="474"/>
      <c r="GF48" s="474"/>
      <c r="GG48" s="479">
        <f t="shared" si="165"/>
        <v>0</v>
      </c>
      <c r="GH48" s="474"/>
      <c r="GI48" s="474"/>
      <c r="GJ48" s="479">
        <f t="shared" si="166"/>
        <v>0</v>
      </c>
      <c r="GK48" s="474"/>
      <c r="GL48" s="474"/>
      <c r="GM48" s="479">
        <f t="shared" si="167"/>
        <v>0</v>
      </c>
      <c r="GN48" s="474"/>
      <c r="GO48" s="474"/>
      <c r="GP48" s="479">
        <f t="shared" si="168"/>
        <v>0</v>
      </c>
      <c r="GQ48" s="474"/>
      <c r="GR48" s="474"/>
      <c r="GS48" s="479">
        <f t="shared" si="169"/>
        <v>0</v>
      </c>
      <c r="GT48" s="474"/>
      <c r="GU48" s="474"/>
      <c r="GV48" s="479">
        <f t="shared" si="170"/>
        <v>0</v>
      </c>
      <c r="GW48" s="474"/>
      <c r="GX48" s="474"/>
      <c r="GY48" s="479">
        <f t="shared" si="100"/>
        <v>0</v>
      </c>
      <c r="GZ48" s="474"/>
      <c r="HA48" s="474"/>
      <c r="HB48" s="479">
        <f t="shared" si="171"/>
        <v>0</v>
      </c>
      <c r="HC48" s="474">
        <v>10</v>
      </c>
      <c r="HD48" s="474"/>
      <c r="HE48" s="479">
        <f t="shared" si="101"/>
        <v>10</v>
      </c>
      <c r="HF48" s="474"/>
      <c r="HG48" s="474">
        <v>10</v>
      </c>
      <c r="HH48" s="479">
        <f t="shared" si="172"/>
        <v>0</v>
      </c>
      <c r="HI48" s="474"/>
      <c r="HJ48" s="474"/>
      <c r="HK48" s="479">
        <f t="shared" si="173"/>
        <v>0</v>
      </c>
      <c r="HL48" s="474"/>
      <c r="HM48" s="474"/>
      <c r="HN48" s="479">
        <f t="shared" si="174"/>
        <v>0</v>
      </c>
      <c r="HO48" s="474"/>
      <c r="HP48" s="474"/>
      <c r="HQ48" s="479">
        <f t="shared" si="175"/>
        <v>0</v>
      </c>
      <c r="HR48" s="474"/>
      <c r="HS48" s="474"/>
      <c r="HT48" s="479">
        <f t="shared" si="176"/>
        <v>0</v>
      </c>
      <c r="HU48" s="474"/>
      <c r="HV48" s="474"/>
      <c r="HW48" s="479">
        <f t="shared" si="177"/>
        <v>0</v>
      </c>
      <c r="HX48" s="474"/>
      <c r="HY48" s="474"/>
      <c r="HZ48" s="486">
        <f t="shared" si="178"/>
        <v>0</v>
      </c>
      <c r="IA48" s="474"/>
      <c r="IB48" s="474"/>
      <c r="IC48" s="486">
        <f t="shared" si="179"/>
        <v>0</v>
      </c>
      <c r="ID48" s="474"/>
      <c r="IE48" s="474"/>
      <c r="IF48" s="486">
        <f t="shared" si="102"/>
        <v>0</v>
      </c>
      <c r="IG48" s="474"/>
      <c r="IH48" s="474"/>
      <c r="II48" s="486">
        <f t="shared" si="180"/>
        <v>0</v>
      </c>
      <c r="IJ48" s="474"/>
      <c r="IK48" s="474"/>
      <c r="IL48" s="486">
        <f t="shared" si="181"/>
        <v>0</v>
      </c>
      <c r="IM48" s="474"/>
      <c r="IN48" s="474"/>
      <c r="IO48" s="486">
        <f t="shared" si="182"/>
        <v>0</v>
      </c>
      <c r="IP48" s="474"/>
      <c r="IQ48" s="474"/>
      <c r="IR48" s="486">
        <f t="shared" si="183"/>
        <v>0</v>
      </c>
      <c r="IS48" s="474"/>
      <c r="IT48" s="474"/>
      <c r="IU48" s="486">
        <f t="shared" si="184"/>
        <v>0</v>
      </c>
      <c r="IV48" s="474"/>
      <c r="IW48" s="474"/>
      <c r="IX48" s="486">
        <f t="shared" si="103"/>
        <v>0</v>
      </c>
      <c r="IY48" s="477"/>
      <c r="IZ48" s="477"/>
      <c r="JA48" s="486">
        <f t="shared" si="104"/>
        <v>0</v>
      </c>
      <c r="JB48" s="477"/>
      <c r="JC48" s="477"/>
      <c r="JD48" s="486">
        <f t="shared" si="185"/>
        <v>0</v>
      </c>
      <c r="JE48" s="477"/>
      <c r="JF48" s="477"/>
      <c r="JG48" s="486">
        <f t="shared" si="186"/>
        <v>0</v>
      </c>
      <c r="JH48" s="138"/>
      <c r="JI48" s="138"/>
      <c r="JJ48" s="487">
        <f t="shared" si="187"/>
        <v>0</v>
      </c>
      <c r="JK48" s="138"/>
      <c r="JL48" s="138"/>
      <c r="JM48" s="487">
        <f t="shared" si="188"/>
        <v>0</v>
      </c>
      <c r="JN48" s="238"/>
      <c r="JO48" s="238"/>
      <c r="JP48" s="488">
        <f t="shared" si="105"/>
        <v>0</v>
      </c>
      <c r="JQ48" s="238"/>
      <c r="JR48" s="238"/>
      <c r="JS48" s="488">
        <f t="shared" si="189"/>
        <v>0</v>
      </c>
      <c r="JT48" s="238"/>
      <c r="JU48" s="238"/>
      <c r="JV48" s="488">
        <f t="shared" si="190"/>
        <v>0</v>
      </c>
      <c r="JW48" s="238"/>
      <c r="JX48" s="238"/>
      <c r="JY48" s="488">
        <f t="shared" si="191"/>
        <v>0</v>
      </c>
      <c r="JZ48" s="238"/>
      <c r="KA48" s="238"/>
      <c r="KB48" s="488">
        <f t="shared" si="192"/>
        <v>0</v>
      </c>
      <c r="KC48" s="238">
        <v>9</v>
      </c>
      <c r="KD48" s="238"/>
      <c r="KE48" s="488">
        <f t="shared" si="193"/>
        <v>9</v>
      </c>
      <c r="KF48" s="238"/>
      <c r="KG48" s="238">
        <v>9</v>
      </c>
      <c r="KH48" s="488">
        <f t="shared" si="194"/>
        <v>0</v>
      </c>
      <c r="KI48" s="238"/>
      <c r="KJ48" s="238"/>
      <c r="KK48" s="488">
        <f t="shared" si="195"/>
        <v>0</v>
      </c>
      <c r="KL48" s="238"/>
      <c r="KM48" s="238"/>
      <c r="KN48" s="488">
        <f t="shared" si="196"/>
        <v>0</v>
      </c>
      <c r="KO48" s="489"/>
      <c r="KP48" s="489"/>
      <c r="KQ48" s="490">
        <f t="shared" si="197"/>
        <v>0</v>
      </c>
      <c r="KR48" s="489"/>
      <c r="KS48" s="489"/>
      <c r="KT48" s="490">
        <f t="shared" si="198"/>
        <v>0</v>
      </c>
      <c r="KU48" s="489"/>
      <c r="KV48" s="489"/>
      <c r="KW48" s="490">
        <f t="shared" si="199"/>
        <v>0</v>
      </c>
      <c r="KX48" s="489"/>
      <c r="KY48" s="489"/>
      <c r="KZ48" s="490">
        <f t="shared" si="200"/>
        <v>0</v>
      </c>
      <c r="LA48" s="241"/>
      <c r="LB48" s="241"/>
      <c r="LC48" s="491">
        <f t="shared" si="201"/>
        <v>0</v>
      </c>
      <c r="LD48" s="489"/>
      <c r="LE48" s="489"/>
      <c r="LF48" s="490">
        <f t="shared" si="202"/>
        <v>0</v>
      </c>
      <c r="LG48" s="489"/>
      <c r="LH48" s="489"/>
      <c r="LI48" s="490">
        <f t="shared" si="203"/>
        <v>0</v>
      </c>
      <c r="LJ48" s="489"/>
      <c r="LK48" s="489"/>
      <c r="LL48" s="490">
        <f t="shared" si="204"/>
        <v>0</v>
      </c>
      <c r="LM48" s="489"/>
      <c r="LN48" s="489"/>
      <c r="LO48" s="490">
        <f t="shared" si="205"/>
        <v>0</v>
      </c>
      <c r="LP48" s="489"/>
      <c r="LQ48" s="489"/>
      <c r="LR48" s="490">
        <f t="shared" si="206"/>
        <v>0</v>
      </c>
      <c r="LS48" s="489"/>
      <c r="LT48" s="489"/>
      <c r="LU48" s="490">
        <f t="shared" si="207"/>
        <v>0</v>
      </c>
      <c r="LV48" s="489"/>
      <c r="LW48" s="489"/>
      <c r="LX48" s="490">
        <f t="shared" si="208"/>
        <v>0</v>
      </c>
      <c r="LY48" s="489"/>
      <c r="LZ48" s="489"/>
      <c r="MA48" s="490">
        <f t="shared" si="209"/>
        <v>0</v>
      </c>
      <c r="MB48" s="489"/>
      <c r="MC48" s="489"/>
      <c r="MD48" s="490">
        <f t="shared" si="210"/>
        <v>0</v>
      </c>
      <c r="ME48" s="489">
        <v>7</v>
      </c>
      <c r="MF48" s="489"/>
      <c r="MG48" s="490">
        <f t="shared" si="211"/>
        <v>7</v>
      </c>
      <c r="MH48" s="489"/>
      <c r="MI48" s="489">
        <v>7</v>
      </c>
      <c r="MJ48" s="490">
        <f t="shared" si="212"/>
        <v>0</v>
      </c>
      <c r="MK48" s="489"/>
      <c r="ML48" s="489"/>
      <c r="MM48" s="490">
        <f t="shared" si="213"/>
        <v>0</v>
      </c>
      <c r="MN48" s="489"/>
      <c r="MO48" s="489"/>
      <c r="MP48" s="490">
        <f t="shared" si="214"/>
        <v>0</v>
      </c>
      <c r="MQ48" s="489"/>
      <c r="MR48" s="489"/>
      <c r="MS48" s="490">
        <f t="shared" si="215"/>
        <v>0</v>
      </c>
      <c r="MT48" s="489"/>
      <c r="MU48" s="489"/>
      <c r="MV48" s="490">
        <f t="shared" si="216"/>
        <v>0</v>
      </c>
      <c r="MW48" s="489"/>
      <c r="MX48" s="489"/>
      <c r="MY48" s="490">
        <f t="shared" si="217"/>
        <v>0</v>
      </c>
      <c r="MZ48" s="489"/>
      <c r="NA48" s="489"/>
      <c r="NB48" s="490">
        <f t="shared" si="218"/>
        <v>0</v>
      </c>
      <c r="NC48" s="489"/>
      <c r="ND48" s="489"/>
      <c r="NE48" s="490">
        <f t="shared" si="219"/>
        <v>0</v>
      </c>
      <c r="NF48" s="489"/>
      <c r="NG48" s="489"/>
      <c r="NH48" s="490">
        <f t="shared" si="220"/>
        <v>0</v>
      </c>
      <c r="NI48" s="489"/>
      <c r="NJ48" s="489"/>
      <c r="NK48" s="490">
        <f t="shared" si="221"/>
        <v>0</v>
      </c>
      <c r="NL48" s="489"/>
      <c r="NM48" s="489"/>
      <c r="NN48" s="489"/>
      <c r="NO48" s="490">
        <f t="shared" si="222"/>
        <v>0</v>
      </c>
      <c r="NP48" s="489"/>
      <c r="NQ48" s="489"/>
      <c r="NR48" s="490">
        <f t="shared" si="223"/>
        <v>0</v>
      </c>
      <c r="NS48" s="489"/>
      <c r="NT48" s="489"/>
      <c r="NU48" s="490">
        <f t="shared" si="224"/>
        <v>0</v>
      </c>
      <c r="NV48" s="489"/>
      <c r="NW48" s="489"/>
      <c r="NX48" s="490">
        <f t="shared" si="225"/>
        <v>0</v>
      </c>
      <c r="NY48" s="492">
        <f t="shared" si="121"/>
        <v>10</v>
      </c>
      <c r="NZ48" s="493">
        <f t="shared" si="122"/>
        <v>0.43478260869565216</v>
      </c>
      <c r="OA48" s="468"/>
      <c r="OB48" s="492">
        <f t="shared" si="123"/>
        <v>10</v>
      </c>
      <c r="OC48" s="493">
        <f t="shared" si="124"/>
        <v>0.38461538461538464</v>
      </c>
      <c r="OD48" s="81"/>
      <c r="OE48" s="492">
        <f t="shared" si="125"/>
        <v>9</v>
      </c>
      <c r="OF48" s="493">
        <f t="shared" si="126"/>
        <v>0.42857142857142855</v>
      </c>
      <c r="OG48" s="81"/>
      <c r="OH48" s="492">
        <f t="shared" si="127"/>
        <v>29</v>
      </c>
      <c r="OI48" s="493">
        <f t="shared" si="128"/>
        <v>0.41428571428571431</v>
      </c>
    </row>
    <row r="49" spans="1:14221" ht="34.5" hidden="1" customHeight="1" x14ac:dyDescent="0.45">
      <c r="A49" s="470">
        <v>30</v>
      </c>
      <c r="B49" s="586" t="s">
        <v>599</v>
      </c>
      <c r="C49" s="498" t="s">
        <v>115</v>
      </c>
      <c r="D49" s="473">
        <v>0</v>
      </c>
      <c r="E49" s="474"/>
      <c r="F49" s="472"/>
      <c r="G49" s="498"/>
      <c r="H49" s="473">
        <f t="shared" si="135"/>
        <v>0</v>
      </c>
      <c r="I49" s="472"/>
      <c r="J49" s="498"/>
      <c r="K49" s="473">
        <f t="shared" si="136"/>
        <v>0</v>
      </c>
      <c r="L49" s="472"/>
      <c r="M49" s="498"/>
      <c r="N49" s="473">
        <f t="shared" si="137"/>
        <v>0</v>
      </c>
      <c r="O49" s="474"/>
      <c r="P49" s="472"/>
      <c r="Q49" s="498"/>
      <c r="R49" s="473">
        <f t="shared" si="138"/>
        <v>0</v>
      </c>
      <c r="S49" s="474"/>
      <c r="T49" s="474"/>
      <c r="U49" s="475">
        <f t="shared" si="226"/>
        <v>0</v>
      </c>
      <c r="V49" s="474"/>
      <c r="W49" s="474"/>
      <c r="X49" s="475">
        <f t="shared" si="65"/>
        <v>0</v>
      </c>
      <c r="Y49" s="474"/>
      <c r="Z49" s="474"/>
      <c r="AA49" s="478">
        <f t="shared" si="66"/>
        <v>0</v>
      </c>
      <c r="AB49" s="474"/>
      <c r="AC49" s="477"/>
      <c r="AD49" s="478">
        <f t="shared" si="67"/>
        <v>0</v>
      </c>
      <c r="AE49" s="474"/>
      <c r="AF49" s="474"/>
      <c r="AG49" s="475">
        <f t="shared" si="68"/>
        <v>0</v>
      </c>
      <c r="AH49" s="474"/>
      <c r="AI49" s="474"/>
      <c r="AJ49" s="479">
        <f t="shared" si="139"/>
        <v>0</v>
      </c>
      <c r="AK49" s="474"/>
      <c r="AL49" s="474"/>
      <c r="AM49" s="479">
        <f t="shared" si="69"/>
        <v>0</v>
      </c>
      <c r="AN49" s="474"/>
      <c r="AO49" s="474"/>
      <c r="AP49" s="479">
        <f t="shared" si="70"/>
        <v>0</v>
      </c>
      <c r="AQ49" s="474"/>
      <c r="AR49" s="474"/>
      <c r="AS49" s="479">
        <f t="shared" si="71"/>
        <v>0</v>
      </c>
      <c r="AT49" s="474"/>
      <c r="AU49" s="474"/>
      <c r="AV49" s="479">
        <f t="shared" si="129"/>
        <v>0</v>
      </c>
      <c r="AW49" s="477"/>
      <c r="AX49" s="474"/>
      <c r="AY49" s="479">
        <f t="shared" si="72"/>
        <v>0</v>
      </c>
      <c r="AZ49" s="474"/>
      <c r="BA49" s="474"/>
      <c r="BB49" s="483">
        <f t="shared" si="73"/>
        <v>0</v>
      </c>
      <c r="BC49" s="477"/>
      <c r="BD49" s="474"/>
      <c r="BE49" s="479">
        <f t="shared" si="74"/>
        <v>0</v>
      </c>
      <c r="BF49" s="474"/>
      <c r="BG49" s="474"/>
      <c r="BH49" s="479">
        <f t="shared" si="75"/>
        <v>0</v>
      </c>
      <c r="BI49" s="474"/>
      <c r="BJ49" s="474"/>
      <c r="BK49" s="479">
        <f t="shared" si="140"/>
        <v>0</v>
      </c>
      <c r="BL49" s="474"/>
      <c r="BM49" s="474"/>
      <c r="BN49" s="479">
        <f t="shared" si="76"/>
        <v>0</v>
      </c>
      <c r="BO49" s="474"/>
      <c r="BP49" s="474"/>
      <c r="BQ49" s="479">
        <f t="shared" si="141"/>
        <v>0</v>
      </c>
      <c r="BR49" s="474"/>
      <c r="BS49" s="474"/>
      <c r="BT49" s="484">
        <f t="shared" si="77"/>
        <v>0</v>
      </c>
      <c r="BU49" s="474"/>
      <c r="BV49" s="474"/>
      <c r="BW49" s="479">
        <f>+BT49+BU49-BV49</f>
        <v>0</v>
      </c>
      <c r="BX49" s="474"/>
      <c r="BY49" s="474"/>
      <c r="BZ49" s="479">
        <f t="shared" si="142"/>
        <v>0</v>
      </c>
      <c r="CA49" s="474"/>
      <c r="CB49" s="474"/>
      <c r="CC49" s="479">
        <f t="shared" si="79"/>
        <v>0</v>
      </c>
      <c r="CD49" s="474"/>
      <c r="CE49" s="474"/>
      <c r="CF49" s="479">
        <f t="shared" si="143"/>
        <v>0</v>
      </c>
      <c r="CG49" s="474"/>
      <c r="CH49" s="474"/>
      <c r="CI49" s="479">
        <f t="shared" si="80"/>
        <v>0</v>
      </c>
      <c r="CJ49" s="474"/>
      <c r="CK49" s="474"/>
      <c r="CL49" s="479">
        <f t="shared" si="81"/>
        <v>0</v>
      </c>
      <c r="CM49" s="474"/>
      <c r="CN49" s="474"/>
      <c r="CO49" s="479">
        <f t="shared" si="144"/>
        <v>0</v>
      </c>
      <c r="CP49" s="474"/>
      <c r="CQ49" s="474"/>
      <c r="CR49" s="479">
        <f t="shared" si="82"/>
        <v>0</v>
      </c>
      <c r="CS49" s="474"/>
      <c r="CT49" s="474"/>
      <c r="CU49" s="479">
        <f t="shared" si="83"/>
        <v>0</v>
      </c>
      <c r="CV49" s="474"/>
      <c r="CW49" s="474"/>
      <c r="CX49" s="479">
        <f t="shared" si="145"/>
        <v>0</v>
      </c>
      <c r="CY49" s="474"/>
      <c r="CZ49" s="474"/>
      <c r="DA49" s="479">
        <f t="shared" si="146"/>
        <v>0</v>
      </c>
      <c r="DB49" s="474"/>
      <c r="DC49" s="474"/>
      <c r="DD49" s="479">
        <f t="shared" si="147"/>
        <v>0</v>
      </c>
      <c r="DE49" s="474"/>
      <c r="DF49" s="474"/>
      <c r="DG49" s="479">
        <f t="shared" si="148"/>
        <v>0</v>
      </c>
      <c r="DH49" s="474"/>
      <c r="DI49" s="474"/>
      <c r="DJ49" s="479">
        <f t="shared" si="149"/>
        <v>0</v>
      </c>
      <c r="DK49" s="474"/>
      <c r="DL49" s="474"/>
      <c r="DM49" s="479">
        <f t="shared" si="150"/>
        <v>0</v>
      </c>
      <c r="DN49" s="474"/>
      <c r="DO49" s="474"/>
      <c r="DP49" s="479">
        <f t="shared" si="84"/>
        <v>0</v>
      </c>
      <c r="DQ49" s="474"/>
      <c r="DR49" s="474"/>
      <c r="DS49" s="479">
        <f t="shared" si="151"/>
        <v>0</v>
      </c>
      <c r="DT49" s="474"/>
      <c r="DU49" s="474"/>
      <c r="DV49" s="479">
        <f t="shared" si="85"/>
        <v>0</v>
      </c>
      <c r="DW49" s="474"/>
      <c r="DX49" s="474"/>
      <c r="DY49" s="479">
        <f t="shared" si="86"/>
        <v>0</v>
      </c>
      <c r="DZ49" s="474"/>
      <c r="EA49" s="474"/>
      <c r="EB49" s="485">
        <f t="shared" si="152"/>
        <v>0</v>
      </c>
      <c r="EC49" s="474"/>
      <c r="ED49" s="474"/>
      <c r="EE49" s="479">
        <f t="shared" si="87"/>
        <v>0</v>
      </c>
      <c r="EF49" s="474"/>
      <c r="EG49" s="474"/>
      <c r="EH49" s="479">
        <f t="shared" si="153"/>
        <v>0</v>
      </c>
      <c r="EI49" s="474"/>
      <c r="EJ49" s="474"/>
      <c r="EK49" s="479">
        <f>EH49+EI49-EJ49</f>
        <v>0</v>
      </c>
      <c r="EL49" s="474"/>
      <c r="EM49" s="474"/>
      <c r="EN49" s="479">
        <f>EK49+EL49-EM49</f>
        <v>0</v>
      </c>
      <c r="EO49" s="474"/>
      <c r="EP49" s="474"/>
      <c r="EQ49" s="479">
        <f>EN49+EO49-EP49</f>
        <v>0</v>
      </c>
      <c r="ER49" s="474"/>
      <c r="ES49" s="474"/>
      <c r="ET49" s="479">
        <f t="shared" si="89"/>
        <v>0</v>
      </c>
      <c r="EU49" s="474"/>
      <c r="EV49" s="474"/>
      <c r="EW49" s="479">
        <f t="shared" si="156"/>
        <v>0</v>
      </c>
      <c r="EX49" s="474"/>
      <c r="EY49" s="474"/>
      <c r="EZ49" s="479">
        <f t="shared" si="157"/>
        <v>0</v>
      </c>
      <c r="FA49" s="474"/>
      <c r="FB49" s="474"/>
      <c r="FC49" s="479">
        <f>EZ49+FA49-FB49</f>
        <v>0</v>
      </c>
      <c r="FD49" s="474"/>
      <c r="FE49" s="474"/>
      <c r="FF49" s="479">
        <f t="shared" si="159"/>
        <v>0</v>
      </c>
      <c r="FG49" s="474"/>
      <c r="FH49" s="474"/>
      <c r="FI49" s="479">
        <f t="shared" si="160"/>
        <v>0</v>
      </c>
      <c r="FJ49" s="474"/>
      <c r="FK49" s="474"/>
      <c r="FL49" s="479">
        <f t="shared" si="93"/>
        <v>0</v>
      </c>
      <c r="FM49" s="474"/>
      <c r="FN49" s="474"/>
      <c r="FO49" s="479">
        <f t="shared" si="161"/>
        <v>0</v>
      </c>
      <c r="FP49" s="474"/>
      <c r="FQ49" s="474"/>
      <c r="FR49" s="479">
        <f t="shared" si="94"/>
        <v>0</v>
      </c>
      <c r="FS49" s="474"/>
      <c r="FT49" s="474"/>
      <c r="FU49" s="479">
        <f t="shared" si="95"/>
        <v>0</v>
      </c>
      <c r="FV49" s="474"/>
      <c r="FW49" s="474"/>
      <c r="FX49" s="479">
        <f t="shared" si="162"/>
        <v>0</v>
      </c>
      <c r="FY49" s="474"/>
      <c r="FZ49" s="474"/>
      <c r="GA49" s="479">
        <f t="shared" si="163"/>
        <v>0</v>
      </c>
      <c r="GB49" s="474"/>
      <c r="GC49" s="474"/>
      <c r="GD49" s="479">
        <f t="shared" si="164"/>
        <v>0</v>
      </c>
      <c r="GE49" s="474"/>
      <c r="GF49" s="474"/>
      <c r="GG49" s="479">
        <f t="shared" si="165"/>
        <v>0</v>
      </c>
      <c r="GH49" s="474"/>
      <c r="GI49" s="474"/>
      <c r="GJ49" s="479">
        <f t="shared" si="166"/>
        <v>0</v>
      </c>
      <c r="GK49" s="474"/>
      <c r="GL49" s="474"/>
      <c r="GM49" s="479">
        <f t="shared" si="167"/>
        <v>0</v>
      </c>
      <c r="GN49" s="474"/>
      <c r="GO49" s="474"/>
      <c r="GP49" s="479">
        <f t="shared" si="168"/>
        <v>0</v>
      </c>
      <c r="GQ49" s="474"/>
      <c r="GR49" s="474"/>
      <c r="GS49" s="479">
        <f t="shared" si="169"/>
        <v>0</v>
      </c>
      <c r="GT49" s="474"/>
      <c r="GU49" s="474"/>
      <c r="GV49" s="479">
        <f t="shared" si="170"/>
        <v>0</v>
      </c>
      <c r="GW49" s="474"/>
      <c r="GX49" s="474"/>
      <c r="GY49" s="479">
        <f t="shared" si="100"/>
        <v>0</v>
      </c>
      <c r="GZ49" s="474"/>
      <c r="HA49" s="474"/>
      <c r="HB49" s="479">
        <f t="shared" si="171"/>
        <v>0</v>
      </c>
      <c r="HC49" s="474"/>
      <c r="HD49" s="474"/>
      <c r="HE49" s="479">
        <f t="shared" si="101"/>
        <v>0</v>
      </c>
      <c r="HF49" s="474"/>
      <c r="HG49" s="474"/>
      <c r="HH49" s="479">
        <f t="shared" si="172"/>
        <v>0</v>
      </c>
      <c r="HI49" s="474"/>
      <c r="HJ49" s="474"/>
      <c r="HK49" s="479">
        <f t="shared" si="173"/>
        <v>0</v>
      </c>
      <c r="HL49" s="474"/>
      <c r="HM49" s="474"/>
      <c r="HN49" s="479">
        <f t="shared" si="174"/>
        <v>0</v>
      </c>
      <c r="HO49" s="474"/>
      <c r="HP49" s="474"/>
      <c r="HQ49" s="479">
        <f t="shared" si="175"/>
        <v>0</v>
      </c>
      <c r="HR49" s="474"/>
      <c r="HS49" s="474"/>
      <c r="HT49" s="479">
        <f t="shared" si="176"/>
        <v>0</v>
      </c>
      <c r="HU49" s="474"/>
      <c r="HV49" s="474"/>
      <c r="HW49" s="479">
        <f t="shared" si="177"/>
        <v>0</v>
      </c>
      <c r="HX49" s="474"/>
      <c r="HY49" s="474"/>
      <c r="HZ49" s="486">
        <f t="shared" si="178"/>
        <v>0</v>
      </c>
      <c r="IA49" s="474"/>
      <c r="IB49" s="474"/>
      <c r="IC49" s="486">
        <f t="shared" si="179"/>
        <v>0</v>
      </c>
      <c r="ID49" s="474"/>
      <c r="IE49" s="474"/>
      <c r="IF49" s="486">
        <f t="shared" si="102"/>
        <v>0</v>
      </c>
      <c r="IG49" s="474"/>
      <c r="IH49" s="474"/>
      <c r="II49" s="486">
        <f t="shared" si="180"/>
        <v>0</v>
      </c>
      <c r="IJ49" s="474"/>
      <c r="IK49" s="474"/>
      <c r="IL49" s="486">
        <f t="shared" si="181"/>
        <v>0</v>
      </c>
      <c r="IM49" s="474"/>
      <c r="IN49" s="474"/>
      <c r="IO49" s="486">
        <f t="shared" si="182"/>
        <v>0</v>
      </c>
      <c r="IP49" s="474"/>
      <c r="IQ49" s="474"/>
      <c r="IR49" s="486">
        <f t="shared" si="183"/>
        <v>0</v>
      </c>
      <c r="IS49" s="474"/>
      <c r="IT49" s="474"/>
      <c r="IU49" s="486">
        <f t="shared" si="184"/>
        <v>0</v>
      </c>
      <c r="IV49" s="474"/>
      <c r="IW49" s="474"/>
      <c r="IX49" s="486">
        <f t="shared" si="103"/>
        <v>0</v>
      </c>
      <c r="IY49" s="477"/>
      <c r="IZ49" s="477"/>
      <c r="JA49" s="486">
        <f t="shared" si="104"/>
        <v>0</v>
      </c>
      <c r="JB49" s="477"/>
      <c r="JC49" s="477"/>
      <c r="JD49" s="486">
        <f t="shared" si="185"/>
        <v>0</v>
      </c>
      <c r="JE49" s="477"/>
      <c r="JF49" s="477"/>
      <c r="JG49" s="486">
        <f t="shared" si="186"/>
        <v>0</v>
      </c>
      <c r="JH49" s="138"/>
      <c r="JI49" s="138"/>
      <c r="JJ49" s="487">
        <f t="shared" si="187"/>
        <v>0</v>
      </c>
      <c r="JK49" s="138"/>
      <c r="JL49" s="138"/>
      <c r="JM49" s="487">
        <f t="shared" si="188"/>
        <v>0</v>
      </c>
      <c r="JN49" s="238"/>
      <c r="JO49" s="238"/>
      <c r="JP49" s="488">
        <f t="shared" si="105"/>
        <v>0</v>
      </c>
      <c r="JQ49" s="238"/>
      <c r="JR49" s="238"/>
      <c r="JS49" s="488">
        <f t="shared" si="189"/>
        <v>0</v>
      </c>
      <c r="JT49" s="238"/>
      <c r="JU49" s="238"/>
      <c r="JV49" s="488">
        <f t="shared" si="190"/>
        <v>0</v>
      </c>
      <c r="JW49" s="238"/>
      <c r="JX49" s="238"/>
      <c r="JY49" s="488">
        <f t="shared" si="191"/>
        <v>0</v>
      </c>
      <c r="JZ49" s="238"/>
      <c r="KA49" s="238"/>
      <c r="KB49" s="488">
        <f t="shared" si="192"/>
        <v>0</v>
      </c>
      <c r="KC49" s="238"/>
      <c r="KD49" s="238"/>
      <c r="KE49" s="488">
        <f t="shared" si="193"/>
        <v>0</v>
      </c>
      <c r="KF49" s="238"/>
      <c r="KG49" s="238"/>
      <c r="KH49" s="488">
        <f t="shared" si="194"/>
        <v>0</v>
      </c>
      <c r="KI49" s="238"/>
      <c r="KJ49" s="238"/>
      <c r="KK49" s="488">
        <f t="shared" si="195"/>
        <v>0</v>
      </c>
      <c r="KL49" s="238"/>
      <c r="KM49" s="238"/>
      <c r="KN49" s="488">
        <f t="shared" si="196"/>
        <v>0</v>
      </c>
      <c r="KO49" s="489"/>
      <c r="KP49" s="489"/>
      <c r="KQ49" s="490">
        <f t="shared" si="197"/>
        <v>0</v>
      </c>
      <c r="KR49" s="489"/>
      <c r="KS49" s="489"/>
      <c r="KT49" s="490">
        <f t="shared" si="198"/>
        <v>0</v>
      </c>
      <c r="KU49" s="489"/>
      <c r="KV49" s="489"/>
      <c r="KW49" s="490">
        <f t="shared" si="199"/>
        <v>0</v>
      </c>
      <c r="KX49" s="489"/>
      <c r="KY49" s="489"/>
      <c r="KZ49" s="490">
        <f t="shared" si="200"/>
        <v>0</v>
      </c>
      <c r="LA49" s="241"/>
      <c r="LB49" s="241"/>
      <c r="LC49" s="491">
        <f t="shared" si="201"/>
        <v>0</v>
      </c>
      <c r="LD49" s="489"/>
      <c r="LE49" s="489"/>
      <c r="LF49" s="490">
        <f t="shared" si="202"/>
        <v>0</v>
      </c>
      <c r="LG49" s="489"/>
      <c r="LH49" s="489"/>
      <c r="LI49" s="490">
        <f t="shared" si="203"/>
        <v>0</v>
      </c>
      <c r="LJ49" s="489"/>
      <c r="LK49" s="489"/>
      <c r="LL49" s="490">
        <f t="shared" si="204"/>
        <v>0</v>
      </c>
      <c r="LM49" s="489"/>
      <c r="LN49" s="489"/>
      <c r="LO49" s="490">
        <f t="shared" si="205"/>
        <v>0</v>
      </c>
      <c r="LP49" s="489"/>
      <c r="LQ49" s="489"/>
      <c r="LR49" s="490">
        <f t="shared" si="206"/>
        <v>0</v>
      </c>
      <c r="LS49" s="489"/>
      <c r="LT49" s="489"/>
      <c r="LU49" s="490">
        <f t="shared" si="207"/>
        <v>0</v>
      </c>
      <c r="LV49" s="489"/>
      <c r="LW49" s="489"/>
      <c r="LX49" s="490">
        <f t="shared" si="208"/>
        <v>0</v>
      </c>
      <c r="LY49" s="489"/>
      <c r="LZ49" s="489"/>
      <c r="MA49" s="490">
        <f t="shared" si="209"/>
        <v>0</v>
      </c>
      <c r="MB49" s="489"/>
      <c r="MC49" s="489"/>
      <c r="MD49" s="490">
        <f t="shared" si="210"/>
        <v>0</v>
      </c>
      <c r="ME49" s="489"/>
      <c r="MF49" s="489"/>
      <c r="MG49" s="490">
        <f t="shared" si="211"/>
        <v>0</v>
      </c>
      <c r="MH49" s="489"/>
      <c r="MI49" s="489"/>
      <c r="MJ49" s="490">
        <f t="shared" si="212"/>
        <v>0</v>
      </c>
      <c r="MK49" s="489"/>
      <c r="ML49" s="489"/>
      <c r="MM49" s="490">
        <f t="shared" si="213"/>
        <v>0</v>
      </c>
      <c r="MN49" s="489"/>
      <c r="MO49" s="489"/>
      <c r="MP49" s="490">
        <f t="shared" si="214"/>
        <v>0</v>
      </c>
      <c r="MQ49" s="489"/>
      <c r="MR49" s="489"/>
      <c r="MS49" s="490">
        <f t="shared" si="215"/>
        <v>0</v>
      </c>
      <c r="MT49" s="489"/>
      <c r="MU49" s="489"/>
      <c r="MV49" s="490">
        <f t="shared" si="216"/>
        <v>0</v>
      </c>
      <c r="MW49" s="489"/>
      <c r="MX49" s="489"/>
      <c r="MY49" s="490">
        <f t="shared" si="217"/>
        <v>0</v>
      </c>
      <c r="MZ49" s="489"/>
      <c r="NA49" s="489"/>
      <c r="NB49" s="490">
        <f t="shared" si="218"/>
        <v>0</v>
      </c>
      <c r="NC49" s="489"/>
      <c r="ND49" s="489"/>
      <c r="NE49" s="490">
        <f t="shared" si="219"/>
        <v>0</v>
      </c>
      <c r="NF49" s="489"/>
      <c r="NG49" s="489"/>
      <c r="NH49" s="490">
        <f t="shared" si="220"/>
        <v>0</v>
      </c>
      <c r="NI49" s="489"/>
      <c r="NJ49" s="489"/>
      <c r="NK49" s="490">
        <f t="shared" si="221"/>
        <v>0</v>
      </c>
      <c r="NL49" s="489"/>
      <c r="NM49" s="489"/>
      <c r="NN49" s="489"/>
      <c r="NO49" s="490">
        <f t="shared" si="222"/>
        <v>0</v>
      </c>
      <c r="NP49" s="489"/>
      <c r="NQ49" s="489"/>
      <c r="NR49" s="490">
        <f t="shared" si="223"/>
        <v>0</v>
      </c>
      <c r="NS49" s="489"/>
      <c r="NT49" s="489"/>
      <c r="NU49" s="490">
        <f t="shared" si="224"/>
        <v>0</v>
      </c>
      <c r="NV49" s="489"/>
      <c r="NW49" s="489"/>
      <c r="NX49" s="490">
        <f t="shared" si="225"/>
        <v>0</v>
      </c>
      <c r="NY49" s="492">
        <f t="shared" si="121"/>
        <v>0</v>
      </c>
      <c r="NZ49" s="493">
        <f t="shared" si="122"/>
        <v>0</v>
      </c>
      <c r="OA49" s="468"/>
      <c r="OB49" s="492">
        <f t="shared" si="123"/>
        <v>0</v>
      </c>
      <c r="OC49" s="493">
        <f t="shared" si="124"/>
        <v>0</v>
      </c>
      <c r="OD49" s="81"/>
      <c r="OE49" s="492">
        <f t="shared" si="125"/>
        <v>0</v>
      </c>
      <c r="OF49" s="493">
        <f t="shared" si="126"/>
        <v>0</v>
      </c>
      <c r="OG49" s="81"/>
      <c r="OH49" s="492">
        <f t="shared" si="127"/>
        <v>0</v>
      </c>
      <c r="OI49" s="493">
        <f t="shared" si="128"/>
        <v>0</v>
      </c>
    </row>
    <row r="50" spans="1:14221" s="356" customFormat="1" ht="31.5" hidden="1" customHeight="1" x14ac:dyDescent="0.45">
      <c r="A50" s="587"/>
      <c r="B50" s="588" t="s">
        <v>600</v>
      </c>
      <c r="C50" s="922"/>
      <c r="D50" s="923"/>
      <c r="E50" s="923"/>
      <c r="F50" s="923"/>
      <c r="G50" s="923"/>
      <c r="H50" s="923"/>
      <c r="I50" s="923"/>
      <c r="J50" s="923"/>
      <c r="K50" s="923"/>
      <c r="L50" s="923"/>
      <c r="M50" s="923"/>
      <c r="N50" s="923"/>
      <c r="O50" s="923"/>
      <c r="P50" s="923"/>
      <c r="Q50" s="923"/>
      <c r="R50" s="923"/>
      <c r="S50" s="923"/>
      <c r="T50" s="923"/>
      <c r="U50" s="923"/>
      <c r="V50" s="923"/>
      <c r="W50" s="923"/>
      <c r="X50" s="923"/>
      <c r="Y50" s="923"/>
      <c r="Z50" s="923"/>
      <c r="AA50" s="923"/>
      <c r="AB50" s="923"/>
      <c r="AC50" s="923"/>
      <c r="AD50" s="923"/>
      <c r="AE50" s="923"/>
      <c r="AF50" s="923"/>
      <c r="AG50" s="923"/>
      <c r="AH50" s="923"/>
      <c r="AI50" s="923"/>
      <c r="AJ50" s="923"/>
      <c r="AK50" s="923"/>
      <c r="AL50" s="923"/>
      <c r="AM50" s="923"/>
      <c r="AN50" s="923"/>
      <c r="AO50" s="923"/>
      <c r="AP50" s="923"/>
      <c r="AQ50" s="923"/>
      <c r="AR50" s="923"/>
      <c r="AS50" s="923"/>
      <c r="AT50" s="923"/>
      <c r="AU50" s="923"/>
      <c r="AV50" s="923"/>
      <c r="AW50" s="923"/>
      <c r="AX50" s="923"/>
      <c r="AY50" s="923"/>
      <c r="AZ50" s="923"/>
      <c r="BA50" s="923"/>
      <c r="BB50" s="923"/>
      <c r="BC50" s="923"/>
      <c r="BD50" s="923"/>
      <c r="BE50" s="923"/>
      <c r="BF50" s="923"/>
      <c r="BG50" s="923"/>
      <c r="BH50" s="923"/>
      <c r="BI50" s="923"/>
      <c r="BJ50" s="923"/>
      <c r="BK50" s="923"/>
      <c r="BL50" s="923"/>
      <c r="BM50" s="923"/>
      <c r="BN50" s="923"/>
      <c r="BO50" s="923"/>
      <c r="BP50" s="923"/>
      <c r="BQ50" s="923"/>
      <c r="BR50" s="923"/>
      <c r="BS50" s="923"/>
      <c r="BT50" s="923"/>
      <c r="BU50" s="923"/>
      <c r="BV50" s="923"/>
      <c r="BW50" s="923"/>
      <c r="BX50" s="923"/>
      <c r="BY50" s="923"/>
      <c r="BZ50" s="923"/>
      <c r="CA50" s="923"/>
      <c r="CB50" s="923"/>
      <c r="CC50" s="923"/>
      <c r="CD50" s="923"/>
      <c r="CE50" s="923"/>
      <c r="CF50" s="923"/>
      <c r="CG50" s="923"/>
      <c r="CH50" s="923"/>
      <c r="CI50" s="923"/>
      <c r="CJ50" s="923"/>
      <c r="CK50" s="923"/>
      <c r="CL50" s="923"/>
      <c r="CM50" s="923"/>
      <c r="CN50" s="923"/>
      <c r="CO50" s="923"/>
      <c r="CP50" s="923"/>
      <c r="CQ50" s="923"/>
      <c r="CR50" s="923"/>
      <c r="CS50" s="923"/>
      <c r="CT50" s="923"/>
      <c r="CU50" s="923"/>
      <c r="CV50" s="923"/>
      <c r="CW50" s="923"/>
      <c r="CX50" s="923"/>
      <c r="CY50" s="923"/>
      <c r="CZ50" s="923"/>
      <c r="DA50" s="923"/>
      <c r="DB50" s="923"/>
      <c r="DC50" s="923"/>
      <c r="DD50" s="923"/>
      <c r="DE50" s="923"/>
      <c r="DF50" s="923"/>
      <c r="DG50" s="923"/>
      <c r="DH50" s="923"/>
      <c r="DI50" s="923"/>
      <c r="DJ50" s="923"/>
      <c r="DK50" s="923"/>
      <c r="DL50" s="923"/>
      <c r="DM50" s="923"/>
      <c r="DN50" s="923"/>
      <c r="DO50" s="923"/>
      <c r="DP50" s="923"/>
      <c r="DQ50" s="923"/>
      <c r="DR50" s="923"/>
      <c r="DS50" s="923"/>
      <c r="DT50" s="923"/>
      <c r="DU50" s="923"/>
      <c r="DV50" s="923"/>
      <c r="DW50" s="923"/>
      <c r="DX50" s="923"/>
      <c r="DY50" s="923"/>
      <c r="DZ50" s="923"/>
      <c r="EA50" s="923"/>
      <c r="EB50" s="923"/>
      <c r="EC50" s="923"/>
      <c r="ED50" s="923"/>
      <c r="EE50" s="923"/>
      <c r="EF50" s="923"/>
      <c r="EG50" s="923"/>
      <c r="EH50" s="923"/>
      <c r="EI50" s="923"/>
      <c r="EJ50" s="923"/>
      <c r="EK50" s="923"/>
      <c r="EL50" s="923"/>
      <c r="EM50" s="923"/>
      <c r="EN50" s="923"/>
      <c r="EO50" s="923"/>
      <c r="EP50" s="923"/>
      <c r="EQ50" s="923"/>
      <c r="ER50" s="923"/>
      <c r="ES50" s="923"/>
      <c r="ET50" s="923"/>
      <c r="EU50" s="923"/>
      <c r="EV50" s="923"/>
      <c r="EW50" s="923"/>
      <c r="EX50" s="923"/>
      <c r="EY50" s="923"/>
      <c r="EZ50" s="923"/>
      <c r="FA50" s="923"/>
      <c r="FB50" s="923"/>
      <c r="FC50" s="923"/>
      <c r="FD50" s="923"/>
      <c r="FE50" s="923"/>
      <c r="FF50" s="923"/>
      <c r="FG50" s="923"/>
      <c r="FH50" s="923"/>
      <c r="FI50" s="923"/>
      <c r="FJ50" s="923"/>
      <c r="FK50" s="923"/>
      <c r="FL50" s="923"/>
      <c r="FM50" s="923"/>
      <c r="FN50" s="923"/>
      <c r="FO50" s="923"/>
      <c r="FP50" s="923"/>
      <c r="FQ50" s="923"/>
      <c r="FR50" s="923"/>
      <c r="FS50" s="923"/>
      <c r="FT50" s="923"/>
      <c r="FU50" s="923"/>
      <c r="FV50" s="923"/>
      <c r="FW50" s="923"/>
      <c r="FX50" s="923"/>
      <c r="FY50" s="923"/>
      <c r="FZ50" s="923"/>
      <c r="GA50" s="923"/>
      <c r="GB50" s="923"/>
      <c r="GC50" s="923"/>
      <c r="GD50" s="923"/>
      <c r="GE50" s="923"/>
      <c r="GF50" s="923"/>
      <c r="GG50" s="923"/>
      <c r="GH50" s="923"/>
      <c r="GI50" s="923"/>
      <c r="GJ50" s="923"/>
      <c r="GK50" s="923"/>
      <c r="GL50" s="923"/>
      <c r="GM50" s="923"/>
      <c r="GN50" s="923"/>
      <c r="GO50" s="923"/>
      <c r="GP50" s="923"/>
      <c r="GQ50" s="923"/>
      <c r="GR50" s="923"/>
      <c r="GS50" s="923"/>
      <c r="GT50" s="923"/>
      <c r="GU50" s="923"/>
      <c r="GV50" s="923"/>
      <c r="GW50" s="923"/>
      <c r="GX50" s="923"/>
      <c r="GY50" s="923"/>
      <c r="GZ50" s="923"/>
      <c r="HA50" s="923"/>
      <c r="HB50" s="923"/>
      <c r="HC50" s="923"/>
      <c r="HD50" s="923"/>
      <c r="HE50" s="923"/>
      <c r="HF50" s="923"/>
      <c r="HG50" s="923"/>
      <c r="HH50" s="923"/>
      <c r="HI50" s="923"/>
      <c r="HJ50" s="923"/>
      <c r="HK50" s="923"/>
      <c r="HL50" s="923"/>
      <c r="HM50" s="923"/>
      <c r="HN50" s="923"/>
      <c r="HO50" s="923"/>
      <c r="HP50" s="923"/>
      <c r="HQ50" s="923"/>
      <c r="HR50" s="923"/>
      <c r="HS50" s="923"/>
      <c r="HT50" s="923"/>
      <c r="HU50" s="923"/>
      <c r="HV50" s="923"/>
      <c r="HW50" s="923"/>
      <c r="HX50" s="923"/>
      <c r="HY50" s="923"/>
      <c r="HZ50" s="923"/>
      <c r="IA50" s="923"/>
      <c r="IB50" s="923"/>
      <c r="IC50" s="923"/>
      <c r="ID50" s="923"/>
      <c r="IE50" s="923"/>
      <c r="IF50" s="923"/>
      <c r="IG50" s="923"/>
      <c r="IH50" s="923"/>
      <c r="II50" s="923"/>
      <c r="IJ50" s="923"/>
      <c r="IK50" s="923"/>
      <c r="IL50" s="923"/>
      <c r="IM50" s="923"/>
      <c r="IN50" s="923"/>
      <c r="IO50" s="923"/>
      <c r="IP50" s="923"/>
      <c r="IQ50" s="923"/>
      <c r="IR50" s="923"/>
      <c r="IS50" s="923"/>
      <c r="IT50" s="923"/>
      <c r="IU50" s="923"/>
      <c r="IV50" s="923"/>
      <c r="IW50" s="923"/>
      <c r="IX50" s="924"/>
      <c r="IY50" s="505"/>
      <c r="IZ50" s="505"/>
      <c r="JA50" s="505"/>
      <c r="JB50" s="505"/>
      <c r="JC50" s="505"/>
      <c r="JD50" s="505"/>
      <c r="JE50" s="505"/>
      <c r="JF50" s="505"/>
      <c r="JG50" s="505"/>
      <c r="JH50" s="89"/>
      <c r="JI50" s="89"/>
      <c r="JJ50" s="89"/>
      <c r="JK50" s="89"/>
      <c r="JL50" s="89"/>
      <c r="JM50" s="89"/>
      <c r="JN50" s="508"/>
      <c r="JO50" s="506"/>
      <c r="JP50" s="507"/>
      <c r="JQ50" s="508"/>
      <c r="JR50" s="506"/>
      <c r="JS50" s="507"/>
      <c r="JT50" s="508"/>
      <c r="JU50" s="506"/>
      <c r="JV50" s="507"/>
      <c r="JW50" s="508"/>
      <c r="JX50" s="506"/>
      <c r="JY50" s="507"/>
      <c r="JZ50" s="508"/>
      <c r="KA50" s="506"/>
      <c r="KB50" s="507"/>
      <c r="KC50" s="508"/>
      <c r="KD50" s="506"/>
      <c r="KE50" s="507"/>
      <c r="KF50" s="508"/>
      <c r="KG50" s="506"/>
      <c r="KH50" s="507"/>
      <c r="KI50" s="508"/>
      <c r="KJ50" s="506"/>
      <c r="KK50" s="507"/>
      <c r="KL50" s="508"/>
      <c r="KM50" s="506"/>
      <c r="KN50" s="507"/>
      <c r="KO50" s="509"/>
      <c r="KP50" s="510"/>
      <c r="KQ50" s="511"/>
      <c r="KR50" s="509"/>
      <c r="KS50" s="510"/>
      <c r="KT50" s="511"/>
      <c r="KU50" s="509"/>
      <c r="KV50" s="510"/>
      <c r="KW50" s="511"/>
      <c r="KX50" s="509"/>
      <c r="KY50" s="510"/>
      <c r="KZ50" s="511"/>
      <c r="LA50" s="512"/>
      <c r="LB50" s="513"/>
      <c r="LC50" s="514"/>
      <c r="LD50" s="509"/>
      <c r="LE50" s="510"/>
      <c r="LF50" s="511"/>
      <c r="LG50" s="509"/>
      <c r="LH50" s="510"/>
      <c r="LI50" s="511"/>
      <c r="LJ50" s="509"/>
      <c r="LK50" s="510"/>
      <c r="LL50" s="511"/>
      <c r="LM50" s="509"/>
      <c r="LN50" s="510"/>
      <c r="LO50" s="511"/>
      <c r="LP50" s="509"/>
      <c r="LQ50" s="510"/>
      <c r="LR50" s="511"/>
      <c r="LS50" s="509"/>
      <c r="LT50" s="510"/>
      <c r="LU50" s="511"/>
      <c r="LV50" s="509"/>
      <c r="LW50" s="510"/>
      <c r="LX50" s="511"/>
      <c r="LY50" s="509"/>
      <c r="LZ50" s="510"/>
      <c r="MA50" s="511"/>
      <c r="MB50" s="509"/>
      <c r="MC50" s="510"/>
      <c r="MD50" s="511"/>
      <c r="ME50" s="509"/>
      <c r="MF50" s="510"/>
      <c r="MG50" s="511"/>
      <c r="MH50" s="509"/>
      <c r="MI50" s="510"/>
      <c r="MJ50" s="511"/>
      <c r="MK50" s="509"/>
      <c r="ML50" s="510"/>
      <c r="MM50" s="511"/>
      <c r="MN50" s="509"/>
      <c r="MO50" s="510"/>
      <c r="MP50" s="511"/>
      <c r="MQ50" s="509"/>
      <c r="MR50" s="510"/>
      <c r="MS50" s="511"/>
      <c r="MT50" s="509"/>
      <c r="MU50" s="510"/>
      <c r="MV50" s="511"/>
      <c r="MW50" s="509"/>
      <c r="MX50" s="510"/>
      <c r="MY50" s="511"/>
      <c r="MZ50" s="509"/>
      <c r="NA50" s="510"/>
      <c r="NB50" s="511"/>
      <c r="NC50" s="509"/>
      <c r="ND50" s="510"/>
      <c r="NE50" s="511"/>
      <c r="NF50" s="509"/>
      <c r="NG50" s="510"/>
      <c r="NH50" s="511"/>
      <c r="NI50" s="509"/>
      <c r="NJ50" s="510"/>
      <c r="NK50" s="511"/>
      <c r="NL50" s="509"/>
      <c r="NM50" s="510"/>
      <c r="NN50" s="510"/>
      <c r="NO50" s="511"/>
      <c r="NP50" s="509"/>
      <c r="NQ50" s="510"/>
      <c r="NR50" s="511"/>
      <c r="NS50" s="509"/>
      <c r="NT50" s="510"/>
      <c r="NU50" s="511"/>
      <c r="NV50" s="509"/>
      <c r="NW50" s="510"/>
      <c r="NX50" s="511"/>
      <c r="NY50" s="492">
        <f t="shared" si="121"/>
        <v>0</v>
      </c>
      <c r="NZ50" s="493">
        <f t="shared" si="122"/>
        <v>0</v>
      </c>
      <c r="OA50" s="468"/>
      <c r="OB50" s="492">
        <f t="shared" si="123"/>
        <v>0</v>
      </c>
      <c r="OC50" s="493">
        <f t="shared" si="124"/>
        <v>0</v>
      </c>
      <c r="OD50" s="81"/>
      <c r="OE50" s="492">
        <f t="shared" si="125"/>
        <v>0</v>
      </c>
      <c r="OF50" s="493">
        <f t="shared" si="126"/>
        <v>0</v>
      </c>
      <c r="OG50" s="81"/>
      <c r="OH50" s="492">
        <f t="shared" si="127"/>
        <v>0</v>
      </c>
      <c r="OI50" s="493">
        <f t="shared" si="128"/>
        <v>0</v>
      </c>
      <c r="OJ50" s="524"/>
      <c r="OK50" s="524"/>
      <c r="OL50" s="524"/>
      <c r="OM50" s="524"/>
      <c r="ON50" s="524"/>
      <c r="OO50" s="524"/>
      <c r="OP50" s="524"/>
      <c r="OQ50" s="524"/>
      <c r="OR50" s="524"/>
      <c r="OS50" s="524"/>
      <c r="OT50" s="524"/>
      <c r="OU50" s="524"/>
      <c r="OV50" s="524"/>
      <c r="OW50" s="524"/>
      <c r="OX50" s="524"/>
      <c r="OY50" s="524"/>
      <c r="OZ50" s="524"/>
      <c r="PA50" s="524"/>
      <c r="PB50" s="524"/>
      <c r="PC50" s="524"/>
      <c r="PD50" s="524"/>
      <c r="PE50" s="524"/>
      <c r="PF50" s="524"/>
      <c r="PG50" s="524"/>
      <c r="PH50" s="524"/>
      <c r="PI50" s="524"/>
      <c r="PJ50" s="524"/>
      <c r="PK50" s="524"/>
      <c r="PL50" s="524"/>
      <c r="PM50" s="524"/>
      <c r="PN50" s="524"/>
      <c r="PO50" s="524"/>
      <c r="PP50" s="524"/>
      <c r="PQ50" s="524"/>
      <c r="PR50" s="524"/>
      <c r="PS50" s="524"/>
      <c r="PT50" s="524"/>
      <c r="PU50" s="524"/>
      <c r="PV50" s="524"/>
      <c r="PW50" s="524"/>
      <c r="PX50" s="524"/>
      <c r="PY50" s="524"/>
      <c r="PZ50" s="524"/>
      <c r="QA50" s="524"/>
      <c r="QB50" s="524"/>
      <c r="QC50" s="524"/>
      <c r="QD50" s="524"/>
      <c r="QE50" s="524"/>
      <c r="QF50" s="524"/>
      <c r="QG50" s="524"/>
      <c r="QH50" s="524"/>
      <c r="QI50" s="524"/>
      <c r="QJ50" s="524"/>
      <c r="QK50" s="524"/>
      <c r="QL50" s="524"/>
      <c r="QM50" s="524"/>
      <c r="QN50" s="524"/>
      <c r="QO50" s="524"/>
      <c r="QP50" s="524"/>
      <c r="QQ50" s="524"/>
      <c r="QR50" s="524"/>
      <c r="QS50" s="524"/>
      <c r="QT50" s="524"/>
      <c r="QU50" s="524"/>
      <c r="QV50" s="524"/>
      <c r="QW50" s="524"/>
      <c r="QX50" s="524"/>
      <c r="QY50" s="524"/>
      <c r="QZ50" s="524"/>
      <c r="RA50" s="524"/>
      <c r="RB50" s="524"/>
      <c r="RC50" s="524"/>
      <c r="RD50" s="524"/>
      <c r="RE50" s="524"/>
      <c r="RF50" s="524"/>
      <c r="RG50" s="524"/>
      <c r="RH50" s="524"/>
      <c r="RI50" s="524"/>
      <c r="RJ50" s="524"/>
      <c r="RK50" s="524"/>
      <c r="RL50" s="524"/>
      <c r="RM50" s="524"/>
      <c r="RN50" s="524"/>
      <c r="RO50" s="524"/>
      <c r="RP50" s="524"/>
      <c r="RQ50" s="524"/>
      <c r="RR50" s="524"/>
      <c r="RS50" s="524"/>
      <c r="RT50" s="524"/>
      <c r="RU50" s="524"/>
      <c r="RV50" s="524"/>
      <c r="RW50" s="524"/>
      <c r="RX50" s="524"/>
      <c r="RY50" s="524"/>
      <c r="RZ50" s="524"/>
      <c r="SA50" s="524"/>
      <c r="SB50" s="524"/>
      <c r="SC50" s="524"/>
      <c r="SD50" s="524"/>
      <c r="SE50" s="524"/>
      <c r="SF50" s="524"/>
      <c r="SG50" s="524"/>
      <c r="SH50" s="524"/>
      <c r="SI50" s="524"/>
      <c r="SJ50" s="524"/>
      <c r="SK50" s="524"/>
      <c r="SL50" s="524"/>
      <c r="SM50" s="524"/>
      <c r="SN50" s="524"/>
      <c r="SO50" s="524"/>
      <c r="SP50" s="524"/>
      <c r="SQ50" s="524"/>
      <c r="SR50" s="524"/>
      <c r="SS50" s="524"/>
      <c r="ST50" s="524"/>
      <c r="SU50" s="524"/>
      <c r="SV50" s="524"/>
    </row>
    <row r="51" spans="1:14221" ht="33.75" hidden="1" customHeight="1" x14ac:dyDescent="0.45">
      <c r="A51" s="589">
        <v>1</v>
      </c>
      <c r="B51" s="586" t="s">
        <v>601</v>
      </c>
      <c r="C51" s="472" t="s">
        <v>115</v>
      </c>
      <c r="D51" s="473">
        <v>145</v>
      </c>
      <c r="E51" s="474"/>
      <c r="F51" s="472"/>
      <c r="G51" s="495"/>
      <c r="H51" s="473">
        <f>+D51+F51-G51</f>
        <v>145</v>
      </c>
      <c r="I51" s="472"/>
      <c r="J51" s="495"/>
      <c r="K51" s="473">
        <f>+H51+I51-J51</f>
        <v>145</v>
      </c>
      <c r="L51" s="472"/>
      <c r="M51" s="495"/>
      <c r="N51" s="473">
        <f>+K51+L51-M51</f>
        <v>145</v>
      </c>
      <c r="O51" s="474"/>
      <c r="P51" s="472"/>
      <c r="Q51" s="495"/>
      <c r="R51" s="473">
        <f>+N51+P51-Q51</f>
        <v>145</v>
      </c>
      <c r="S51" s="474"/>
      <c r="T51" s="474"/>
      <c r="U51" s="474"/>
      <c r="V51" s="474"/>
      <c r="W51" s="474"/>
      <c r="X51" s="475"/>
      <c r="Y51" s="474"/>
      <c r="Z51" s="474"/>
      <c r="AA51" s="475"/>
      <c r="AB51" s="474"/>
      <c r="AC51" s="474"/>
      <c r="AD51" s="474"/>
      <c r="AE51" s="474"/>
      <c r="AF51" s="474"/>
      <c r="AG51" s="475"/>
      <c r="AH51" s="474"/>
      <c r="AI51" s="474"/>
      <c r="AJ51" s="479">
        <f>AG51+AH51-AI51</f>
        <v>0</v>
      </c>
      <c r="AK51" s="474"/>
      <c r="AL51" s="474"/>
      <c r="AM51" s="479"/>
      <c r="AN51" s="474"/>
      <c r="AO51" s="474"/>
      <c r="AP51" s="474"/>
      <c r="AQ51" s="474"/>
      <c r="AR51" s="474"/>
      <c r="AS51" s="474"/>
      <c r="AT51" s="474"/>
      <c r="AU51" s="474"/>
      <c r="AV51" s="474"/>
      <c r="AW51" s="474"/>
      <c r="AX51" s="474"/>
      <c r="AY51" s="479"/>
      <c r="AZ51" s="474"/>
      <c r="BA51" s="474"/>
      <c r="BB51" s="474"/>
      <c r="BC51" s="474"/>
      <c r="BD51" s="474"/>
      <c r="BE51" s="474"/>
      <c r="BF51" s="474"/>
      <c r="BG51" s="474"/>
      <c r="BH51" s="474"/>
      <c r="BI51" s="474"/>
      <c r="BJ51" s="474"/>
      <c r="BK51" s="479">
        <f>BH51+BI51-BJ51</f>
        <v>0</v>
      </c>
      <c r="BL51" s="474"/>
      <c r="BM51" s="474"/>
      <c r="BN51" s="474"/>
      <c r="BO51" s="474"/>
      <c r="BP51" s="474"/>
      <c r="BQ51" s="479">
        <f>BN51+BO51-BP51</f>
        <v>0</v>
      </c>
      <c r="BR51" s="474"/>
      <c r="BS51" s="474"/>
      <c r="BT51" s="590"/>
      <c r="BU51" s="474"/>
      <c r="BV51" s="474"/>
      <c r="BW51" s="474"/>
      <c r="BX51" s="474"/>
      <c r="BY51" s="474"/>
      <c r="BZ51" s="479">
        <f>BW51+BX51-BY51</f>
        <v>0</v>
      </c>
      <c r="CA51" s="474"/>
      <c r="CB51" s="474"/>
      <c r="CC51" s="474"/>
      <c r="CD51" s="474"/>
      <c r="CE51" s="474"/>
      <c r="CF51" s="474"/>
      <c r="CG51" s="474"/>
      <c r="CH51" s="474"/>
      <c r="CI51" s="474"/>
      <c r="CJ51" s="474"/>
      <c r="CK51" s="474"/>
      <c r="CL51" s="474"/>
      <c r="CM51" s="474"/>
      <c r="CN51" s="474"/>
      <c r="CO51" s="474"/>
      <c r="CP51" s="474"/>
      <c r="CQ51" s="474"/>
      <c r="CR51" s="474"/>
      <c r="CS51" s="474"/>
      <c r="CT51" s="474"/>
      <c r="CU51" s="474"/>
      <c r="CV51" s="474"/>
      <c r="CW51" s="474"/>
      <c r="CX51" s="474"/>
      <c r="CY51" s="474"/>
      <c r="CZ51" s="474"/>
      <c r="DA51" s="474"/>
      <c r="DB51" s="474"/>
      <c r="DC51" s="474"/>
      <c r="DD51" s="479">
        <f>DA51+DB51-DC51</f>
        <v>0</v>
      </c>
      <c r="DE51" s="474"/>
      <c r="DF51" s="474"/>
      <c r="DG51" s="474"/>
      <c r="DH51" s="474"/>
      <c r="DI51" s="474"/>
      <c r="DJ51" s="474"/>
      <c r="DK51" s="474"/>
      <c r="DL51" s="474"/>
      <c r="DM51" s="474"/>
      <c r="DN51" s="474"/>
      <c r="DO51" s="474"/>
      <c r="DP51" s="474"/>
      <c r="DQ51" s="474"/>
      <c r="DR51" s="474"/>
      <c r="DS51" s="474"/>
      <c r="DT51" s="474"/>
      <c r="DU51" s="474"/>
      <c r="DV51" s="474"/>
      <c r="DW51" s="474"/>
      <c r="DX51" s="474"/>
      <c r="DY51" s="474"/>
      <c r="DZ51" s="474"/>
      <c r="EA51" s="474"/>
      <c r="EB51" s="474"/>
      <c r="EC51" s="474"/>
      <c r="ED51" s="474"/>
      <c r="EE51" s="474"/>
      <c r="EF51" s="474"/>
      <c r="EG51" s="474"/>
      <c r="EH51" s="474"/>
      <c r="EI51" s="474"/>
      <c r="EJ51" s="474"/>
      <c r="EK51" s="474"/>
      <c r="EL51" s="474"/>
      <c r="EM51" s="474"/>
      <c r="EN51" s="474"/>
      <c r="EO51" s="474"/>
      <c r="EP51" s="474"/>
      <c r="EQ51" s="474"/>
      <c r="ER51" s="474"/>
      <c r="ES51" s="474"/>
      <c r="ET51" s="474"/>
      <c r="EU51" s="474"/>
      <c r="EV51" s="474"/>
      <c r="EW51" s="474"/>
      <c r="EX51" s="474"/>
      <c r="EY51" s="474"/>
      <c r="EZ51" s="474"/>
      <c r="FA51" s="474"/>
      <c r="FB51" s="474"/>
      <c r="FC51" s="479">
        <f>D51</f>
        <v>145</v>
      </c>
      <c r="FD51" s="474"/>
      <c r="FE51" s="474"/>
      <c r="FF51" s="479">
        <f>FC51+FD51-FE51</f>
        <v>145</v>
      </c>
      <c r="FG51" s="474"/>
      <c r="FH51" s="474"/>
      <c r="FI51" s="479">
        <f>FF51</f>
        <v>145</v>
      </c>
      <c r="FJ51" s="474"/>
      <c r="FK51" s="474"/>
      <c r="FL51" s="479">
        <f>FI51</f>
        <v>145</v>
      </c>
      <c r="FM51" s="474"/>
      <c r="FN51" s="474"/>
      <c r="FO51" s="479">
        <f>FL51</f>
        <v>145</v>
      </c>
      <c r="FP51" s="474"/>
      <c r="FQ51" s="474"/>
      <c r="FR51" s="479">
        <f>FO51</f>
        <v>145</v>
      </c>
      <c r="FS51" s="474"/>
      <c r="FT51" s="474"/>
      <c r="FU51" s="479">
        <f>FR51</f>
        <v>145</v>
      </c>
      <c r="FV51" s="474"/>
      <c r="FW51" s="474"/>
      <c r="FX51" s="479">
        <f>FU51</f>
        <v>145</v>
      </c>
      <c r="FY51" s="474"/>
      <c r="FZ51" s="474"/>
      <c r="GA51" s="479">
        <f>FX51</f>
        <v>145</v>
      </c>
      <c r="GB51" s="474"/>
      <c r="GC51" s="474"/>
      <c r="GD51" s="479">
        <f>GA51</f>
        <v>145</v>
      </c>
      <c r="GE51" s="474"/>
      <c r="GF51" s="474"/>
      <c r="GG51" s="479">
        <f>GD51</f>
        <v>145</v>
      </c>
      <c r="GH51" s="474"/>
      <c r="GI51" s="474"/>
      <c r="GJ51" s="479">
        <f>GG51</f>
        <v>145</v>
      </c>
      <c r="GK51" s="474"/>
      <c r="GL51" s="474"/>
      <c r="GM51" s="479">
        <f>GJ51</f>
        <v>145</v>
      </c>
      <c r="GN51" s="474"/>
      <c r="GO51" s="474"/>
      <c r="GP51" s="479">
        <f>GM51+GN51-GO51</f>
        <v>145</v>
      </c>
      <c r="GQ51" s="474"/>
      <c r="GR51" s="474"/>
      <c r="GS51" s="479">
        <f>GP51+GQ51-GR51</f>
        <v>145</v>
      </c>
      <c r="GT51" s="474"/>
      <c r="GU51" s="474"/>
      <c r="GV51" s="479">
        <f>GS51+GT51-GU51</f>
        <v>145</v>
      </c>
      <c r="GW51" s="474"/>
      <c r="GX51" s="474"/>
      <c r="GY51" s="479">
        <f>GV51+GW51-GX51</f>
        <v>145</v>
      </c>
      <c r="GZ51" s="474"/>
      <c r="HA51" s="474"/>
      <c r="HB51" s="479">
        <f>GY51+GZ51-HA51</f>
        <v>145</v>
      </c>
      <c r="HC51" s="474"/>
      <c r="HD51" s="474"/>
      <c r="HE51" s="479">
        <v>145</v>
      </c>
      <c r="HF51" s="474"/>
      <c r="HG51" s="474"/>
      <c r="HH51" s="479">
        <f>HE51+HF51-HG51</f>
        <v>145</v>
      </c>
      <c r="HI51" s="474"/>
      <c r="HJ51" s="474"/>
      <c r="HK51" s="479">
        <f>HH51+HI51-HJ51</f>
        <v>145</v>
      </c>
      <c r="HL51" s="474"/>
      <c r="HM51" s="474"/>
      <c r="HN51" s="479">
        <f>HK51+HL51-HM51</f>
        <v>145</v>
      </c>
      <c r="HO51" s="474"/>
      <c r="HP51" s="474"/>
      <c r="HQ51" s="479">
        <f>HN51+HO51-HP51</f>
        <v>145</v>
      </c>
      <c r="HR51" s="474"/>
      <c r="HS51" s="474"/>
      <c r="HT51" s="479">
        <f>HQ51+HR51-HS51</f>
        <v>145</v>
      </c>
      <c r="HU51" s="474"/>
      <c r="HV51" s="474"/>
      <c r="HW51" s="479">
        <f>HT51+HU51-HV51</f>
        <v>145</v>
      </c>
      <c r="HX51" s="474"/>
      <c r="HY51" s="474"/>
      <c r="HZ51" s="486">
        <f>HW51+HX51-HY51</f>
        <v>145</v>
      </c>
      <c r="IA51" s="474"/>
      <c r="IB51" s="474"/>
      <c r="IC51" s="486">
        <f>HZ51+IA51-IB51</f>
        <v>145</v>
      </c>
      <c r="ID51" s="474"/>
      <c r="IE51" s="474"/>
      <c r="IF51" s="486">
        <f t="shared" si="102"/>
        <v>145</v>
      </c>
      <c r="IG51" s="474"/>
      <c r="IH51" s="474"/>
      <c r="II51" s="486">
        <f>IF51+IG51-IH51</f>
        <v>145</v>
      </c>
      <c r="IJ51" s="474"/>
      <c r="IK51" s="474"/>
      <c r="IL51" s="486">
        <f>II51+IJ51-IK51</f>
        <v>145</v>
      </c>
      <c r="IM51" s="474"/>
      <c r="IN51" s="474"/>
      <c r="IO51" s="486">
        <f>IL51+IM51-IN51</f>
        <v>145</v>
      </c>
      <c r="IP51" s="474"/>
      <c r="IQ51" s="474"/>
      <c r="IR51" s="486">
        <f>IO51+IP51-IQ51</f>
        <v>145</v>
      </c>
      <c r="IS51" s="474"/>
      <c r="IT51" s="474"/>
      <c r="IU51" s="486">
        <f>IR51+IS51-IT51</f>
        <v>145</v>
      </c>
      <c r="IV51" s="474"/>
      <c r="IW51" s="474"/>
      <c r="IX51" s="486">
        <f t="shared" si="103"/>
        <v>145</v>
      </c>
      <c r="IY51" s="477"/>
      <c r="IZ51" s="477"/>
      <c r="JA51" s="486">
        <f t="shared" si="104"/>
        <v>145</v>
      </c>
      <c r="JB51" s="477"/>
      <c r="JC51" s="477"/>
      <c r="JD51" s="486">
        <f>JA51+JB51-JC51</f>
        <v>145</v>
      </c>
      <c r="JE51" s="477"/>
      <c r="JF51" s="477"/>
      <c r="JG51" s="486">
        <f>JD51+JE51-JF51</f>
        <v>145</v>
      </c>
      <c r="JH51" s="138"/>
      <c r="JI51" s="138"/>
      <c r="JJ51" s="487">
        <f>JG51+JH51-JI51</f>
        <v>145</v>
      </c>
      <c r="JK51" s="138"/>
      <c r="JL51" s="138"/>
      <c r="JM51" s="487">
        <f>JJ51+JK51-JL51</f>
        <v>145</v>
      </c>
      <c r="JN51" s="238"/>
      <c r="JO51" s="238"/>
      <c r="JP51" s="488">
        <f t="shared" si="105"/>
        <v>145</v>
      </c>
      <c r="JQ51" s="238"/>
      <c r="JR51" s="238"/>
      <c r="JS51" s="488">
        <f>JP51+JQ51-JR51</f>
        <v>145</v>
      </c>
      <c r="JT51" s="238"/>
      <c r="JU51" s="238"/>
      <c r="JV51" s="488">
        <f>JS51+JT51-JU51</f>
        <v>145</v>
      </c>
      <c r="JW51" s="238"/>
      <c r="JX51" s="238"/>
      <c r="JY51" s="488">
        <f>JV51+JW51-JX51</f>
        <v>145</v>
      </c>
      <c r="JZ51" s="238"/>
      <c r="KA51" s="238"/>
      <c r="KB51" s="488">
        <f>JY51+JZ51-KA51</f>
        <v>145</v>
      </c>
      <c r="KC51" s="238"/>
      <c r="KD51" s="238"/>
      <c r="KE51" s="488">
        <f>KB51+KC51-KD51</f>
        <v>145</v>
      </c>
      <c r="KF51" s="238"/>
      <c r="KG51" s="238"/>
      <c r="KH51" s="488">
        <f>KE51+KF51-KG51</f>
        <v>145</v>
      </c>
      <c r="KI51" s="238"/>
      <c r="KJ51" s="238"/>
      <c r="KK51" s="488">
        <f>KH51+KI51-KJ51</f>
        <v>145</v>
      </c>
      <c r="KL51" s="238"/>
      <c r="KM51" s="238"/>
      <c r="KN51" s="488">
        <f>KK51+KL51-KM51</f>
        <v>145</v>
      </c>
      <c r="KO51" s="489"/>
      <c r="KP51" s="489"/>
      <c r="KQ51" s="490">
        <f>KN51+KO51-KP51</f>
        <v>145</v>
      </c>
      <c r="KR51" s="489"/>
      <c r="KS51" s="489"/>
      <c r="KT51" s="490">
        <f>KQ51+KR51-KS51</f>
        <v>145</v>
      </c>
      <c r="KU51" s="489"/>
      <c r="KV51" s="489"/>
      <c r="KW51" s="490">
        <f>KT51+KU51-KV51</f>
        <v>145</v>
      </c>
      <c r="KX51" s="489"/>
      <c r="KY51" s="489"/>
      <c r="KZ51" s="490">
        <f>KW51+KX51-KY51</f>
        <v>145</v>
      </c>
      <c r="LA51" s="241"/>
      <c r="LB51" s="241"/>
      <c r="LC51" s="491">
        <f>KZ51+LA51-LB51</f>
        <v>145</v>
      </c>
      <c r="LD51" s="489"/>
      <c r="LE51" s="489"/>
      <c r="LF51" s="490">
        <f>LC51+LD51-LE51</f>
        <v>145</v>
      </c>
      <c r="LG51" s="489"/>
      <c r="LH51" s="489"/>
      <c r="LI51" s="490">
        <f>LF51+LG51-LH51</f>
        <v>145</v>
      </c>
      <c r="LJ51" s="489"/>
      <c r="LK51" s="489"/>
      <c r="LL51" s="490">
        <f>LI51+LJ51-LK51</f>
        <v>145</v>
      </c>
      <c r="LM51" s="489"/>
      <c r="LN51" s="489"/>
      <c r="LO51" s="490">
        <f>LL51+LM51-LN51</f>
        <v>145</v>
      </c>
      <c r="LP51" s="489"/>
      <c r="LQ51" s="489"/>
      <c r="LR51" s="490">
        <f>LO51+LP51-LQ51</f>
        <v>145</v>
      </c>
      <c r="LS51" s="489"/>
      <c r="LT51" s="489"/>
      <c r="LU51" s="490">
        <f>LR51+LS51-LT51</f>
        <v>145</v>
      </c>
      <c r="LV51" s="489"/>
      <c r="LW51" s="489"/>
      <c r="LX51" s="490">
        <f>LU51+LV51-LW51</f>
        <v>145</v>
      </c>
      <c r="LY51" s="489"/>
      <c r="LZ51" s="489"/>
      <c r="MA51" s="490">
        <f>LX51+LY51-LZ51</f>
        <v>145</v>
      </c>
      <c r="MB51" s="489"/>
      <c r="MC51" s="489"/>
      <c r="MD51" s="490">
        <f>MA51+MB51-MC51</f>
        <v>145</v>
      </c>
      <c r="ME51" s="489"/>
      <c r="MF51" s="489"/>
      <c r="MG51" s="490">
        <f>MD51+ME51-MF51</f>
        <v>145</v>
      </c>
      <c r="MH51" s="489"/>
      <c r="MI51" s="489"/>
      <c r="MJ51" s="490">
        <f>MG51+MH51-MI51</f>
        <v>145</v>
      </c>
      <c r="MK51" s="489"/>
      <c r="ML51" s="489"/>
      <c r="MM51" s="490">
        <f>MJ51+MK51-ML51</f>
        <v>145</v>
      </c>
      <c r="MN51" s="489"/>
      <c r="MO51" s="489"/>
      <c r="MP51" s="490">
        <f>MM51+MN51-MO51</f>
        <v>145</v>
      </c>
      <c r="MQ51" s="489"/>
      <c r="MR51" s="489"/>
      <c r="MS51" s="490">
        <f>MP51+MQ51-MR51</f>
        <v>145</v>
      </c>
      <c r="MT51" s="489"/>
      <c r="MU51" s="489"/>
      <c r="MV51" s="490">
        <f>MS51+MT51-MU51</f>
        <v>145</v>
      </c>
      <c r="MW51" s="489"/>
      <c r="MX51" s="489"/>
      <c r="MY51" s="490">
        <f>MV51+MW51-MX51</f>
        <v>145</v>
      </c>
      <c r="MZ51" s="489"/>
      <c r="NA51" s="489"/>
      <c r="NB51" s="490">
        <f>MY51+MZ51-NA51</f>
        <v>145</v>
      </c>
      <c r="NC51" s="489"/>
      <c r="ND51" s="489"/>
      <c r="NE51" s="490">
        <f>NB51+NC51-ND51</f>
        <v>145</v>
      </c>
      <c r="NF51" s="489"/>
      <c r="NG51" s="489"/>
      <c r="NH51" s="490">
        <f>NE51+NF51-NG51</f>
        <v>145</v>
      </c>
      <c r="NI51" s="489"/>
      <c r="NJ51" s="489"/>
      <c r="NK51" s="490">
        <f>NH51+NI51-NJ51</f>
        <v>145</v>
      </c>
      <c r="NL51" s="489"/>
      <c r="NM51" s="489"/>
      <c r="NN51" s="489"/>
      <c r="NO51" s="490">
        <f>NK51+NL51-NN51</f>
        <v>145</v>
      </c>
      <c r="NP51" s="489"/>
      <c r="NQ51" s="489"/>
      <c r="NR51" s="490">
        <f>NO51+NP51-NQ51</f>
        <v>145</v>
      </c>
      <c r="NS51" s="489"/>
      <c r="NT51" s="489"/>
      <c r="NU51" s="490">
        <f>NR51+NS51-NT51</f>
        <v>145</v>
      </c>
      <c r="NV51" s="489"/>
      <c r="NW51" s="489"/>
      <c r="NX51" s="490">
        <f>NU51+NV51-NW51</f>
        <v>145</v>
      </c>
      <c r="NY51" s="492">
        <f t="shared" si="121"/>
        <v>0</v>
      </c>
      <c r="NZ51" s="493">
        <f t="shared" si="122"/>
        <v>0</v>
      </c>
      <c r="OA51" s="468"/>
      <c r="OB51" s="492">
        <f t="shared" si="123"/>
        <v>0</v>
      </c>
      <c r="OC51" s="493">
        <f t="shared" si="124"/>
        <v>0</v>
      </c>
      <c r="OD51" s="81"/>
      <c r="OE51" s="492">
        <f t="shared" si="125"/>
        <v>0</v>
      </c>
      <c r="OF51" s="493">
        <f t="shared" si="126"/>
        <v>0</v>
      </c>
      <c r="OG51" s="81"/>
      <c r="OH51" s="492">
        <f t="shared" si="127"/>
        <v>0</v>
      </c>
      <c r="OI51" s="493">
        <f t="shared" si="128"/>
        <v>0</v>
      </c>
    </row>
    <row r="52" spans="1:14221" ht="43.5" hidden="1" customHeight="1" x14ac:dyDescent="0.45">
      <c r="A52" s="589">
        <v>2</v>
      </c>
      <c r="B52" s="586" t="s">
        <v>602</v>
      </c>
      <c r="C52" s="472" t="s">
        <v>115</v>
      </c>
      <c r="D52" s="473">
        <v>714</v>
      </c>
      <c r="E52" s="474"/>
      <c r="F52" s="472"/>
      <c r="G52" s="495"/>
      <c r="H52" s="473">
        <f>+D52+F52-G52</f>
        <v>714</v>
      </c>
      <c r="I52" s="472"/>
      <c r="J52" s="495"/>
      <c r="K52" s="473">
        <f>+H52+I52-J52</f>
        <v>714</v>
      </c>
      <c r="L52" s="472"/>
      <c r="M52" s="495"/>
      <c r="N52" s="473">
        <f>+K52+L52-M52</f>
        <v>714</v>
      </c>
      <c r="O52" s="474"/>
      <c r="P52" s="472"/>
      <c r="Q52" s="495"/>
      <c r="R52" s="473">
        <f>+N52+P52-Q52</f>
        <v>714</v>
      </c>
      <c r="S52" s="474"/>
      <c r="T52" s="474"/>
      <c r="U52" s="474"/>
      <c r="V52" s="474"/>
      <c r="W52" s="474"/>
      <c r="X52" s="475"/>
      <c r="Y52" s="474"/>
      <c r="Z52" s="474"/>
      <c r="AA52" s="475"/>
      <c r="AB52" s="474"/>
      <c r="AC52" s="474"/>
      <c r="AD52" s="474"/>
      <c r="AE52" s="474"/>
      <c r="AF52" s="474"/>
      <c r="AG52" s="475"/>
      <c r="AH52" s="474"/>
      <c r="AI52" s="474"/>
      <c r="AJ52" s="479">
        <f>AG52+AH52-AI52</f>
        <v>0</v>
      </c>
      <c r="AK52" s="474"/>
      <c r="AL52" s="474"/>
      <c r="AM52" s="479"/>
      <c r="AN52" s="474"/>
      <c r="AO52" s="474"/>
      <c r="AP52" s="474"/>
      <c r="AQ52" s="474"/>
      <c r="AR52" s="474"/>
      <c r="AS52" s="474"/>
      <c r="AT52" s="474"/>
      <c r="AU52" s="474"/>
      <c r="AV52" s="474"/>
      <c r="AW52" s="474"/>
      <c r="AX52" s="474"/>
      <c r="AY52" s="479"/>
      <c r="AZ52" s="474"/>
      <c r="BA52" s="474"/>
      <c r="BB52" s="474"/>
      <c r="BC52" s="474"/>
      <c r="BD52" s="474"/>
      <c r="BE52" s="474"/>
      <c r="BF52" s="474"/>
      <c r="BG52" s="474"/>
      <c r="BH52" s="474"/>
      <c r="BI52" s="474"/>
      <c r="BJ52" s="474"/>
      <c r="BK52" s="479">
        <f>BH52+BI52-BJ52</f>
        <v>0</v>
      </c>
      <c r="BL52" s="474"/>
      <c r="BM52" s="474"/>
      <c r="BN52" s="474"/>
      <c r="BO52" s="474"/>
      <c r="BP52" s="474"/>
      <c r="BQ52" s="479">
        <f>BN52+BO52-BP52</f>
        <v>0</v>
      </c>
      <c r="BR52" s="474"/>
      <c r="BS52" s="474"/>
      <c r="BT52" s="590"/>
      <c r="BU52" s="474"/>
      <c r="BV52" s="474"/>
      <c r="BW52" s="474"/>
      <c r="BX52" s="474"/>
      <c r="BY52" s="474"/>
      <c r="BZ52" s="479">
        <f>BW52+BX52-BY52</f>
        <v>0</v>
      </c>
      <c r="CA52" s="474"/>
      <c r="CB52" s="474"/>
      <c r="CC52" s="474"/>
      <c r="CD52" s="474"/>
      <c r="CE52" s="474"/>
      <c r="CF52" s="474"/>
      <c r="CG52" s="474"/>
      <c r="CH52" s="474"/>
      <c r="CI52" s="474"/>
      <c r="CJ52" s="474"/>
      <c r="CK52" s="474"/>
      <c r="CL52" s="474"/>
      <c r="CM52" s="474"/>
      <c r="CN52" s="474"/>
      <c r="CO52" s="474"/>
      <c r="CP52" s="474"/>
      <c r="CQ52" s="474"/>
      <c r="CR52" s="474"/>
      <c r="CS52" s="474"/>
      <c r="CT52" s="474"/>
      <c r="CU52" s="474"/>
      <c r="CV52" s="474"/>
      <c r="CW52" s="474"/>
      <c r="CX52" s="474"/>
      <c r="CY52" s="474"/>
      <c r="CZ52" s="474"/>
      <c r="DA52" s="474"/>
      <c r="DB52" s="474"/>
      <c r="DC52" s="474"/>
      <c r="DD52" s="479">
        <f>DA52+DB52-DC52</f>
        <v>0</v>
      </c>
      <c r="DE52" s="474"/>
      <c r="DF52" s="474"/>
      <c r="DG52" s="474"/>
      <c r="DH52" s="474"/>
      <c r="DI52" s="474"/>
      <c r="DJ52" s="474"/>
      <c r="DK52" s="474"/>
      <c r="DL52" s="474"/>
      <c r="DM52" s="474"/>
      <c r="DN52" s="474"/>
      <c r="DO52" s="474"/>
      <c r="DP52" s="474"/>
      <c r="DQ52" s="474"/>
      <c r="DR52" s="474"/>
      <c r="DS52" s="474"/>
      <c r="DT52" s="474"/>
      <c r="DU52" s="474"/>
      <c r="DV52" s="474"/>
      <c r="DW52" s="474"/>
      <c r="DX52" s="474"/>
      <c r="DY52" s="474"/>
      <c r="DZ52" s="474"/>
      <c r="EA52" s="474"/>
      <c r="EB52" s="474"/>
      <c r="EC52" s="474"/>
      <c r="ED52" s="474"/>
      <c r="EE52" s="474"/>
      <c r="EF52" s="474"/>
      <c r="EG52" s="474"/>
      <c r="EH52" s="474"/>
      <c r="EI52" s="474"/>
      <c r="EJ52" s="474"/>
      <c r="EK52" s="474"/>
      <c r="EL52" s="474"/>
      <c r="EM52" s="474"/>
      <c r="EN52" s="474"/>
      <c r="EO52" s="474"/>
      <c r="EP52" s="474"/>
      <c r="EQ52" s="474"/>
      <c r="ER52" s="474"/>
      <c r="ES52" s="474"/>
      <c r="ET52" s="474"/>
      <c r="EU52" s="474"/>
      <c r="EV52" s="474"/>
      <c r="EW52" s="474"/>
      <c r="EX52" s="474"/>
      <c r="EY52" s="474"/>
      <c r="EZ52" s="474"/>
      <c r="FA52" s="474"/>
      <c r="FB52" s="474"/>
      <c r="FC52" s="479">
        <f t="shared" ref="FC52:FC59" si="227">D52</f>
        <v>714</v>
      </c>
      <c r="FD52" s="474"/>
      <c r="FE52" s="474"/>
      <c r="FF52" s="479">
        <f t="shared" ref="FF52:FF59" si="228">FC52+FD52-FE52</f>
        <v>714</v>
      </c>
      <c r="FG52" s="474"/>
      <c r="FH52" s="474"/>
      <c r="FI52" s="479">
        <f t="shared" ref="FI52:FI59" si="229">FF52</f>
        <v>714</v>
      </c>
      <c r="FJ52" s="474"/>
      <c r="FK52" s="474"/>
      <c r="FL52" s="479">
        <f t="shared" ref="FL52:FL59" si="230">FI52</f>
        <v>714</v>
      </c>
      <c r="FM52" s="474"/>
      <c r="FN52" s="474"/>
      <c r="FO52" s="479">
        <f t="shared" ref="FO52:FO59" si="231">FL52</f>
        <v>714</v>
      </c>
      <c r="FP52" s="474"/>
      <c r="FQ52" s="474"/>
      <c r="FR52" s="479">
        <f t="shared" ref="FR52:FR59" si="232">FO52</f>
        <v>714</v>
      </c>
      <c r="FS52" s="474"/>
      <c r="FT52" s="474"/>
      <c r="FU52" s="479">
        <f t="shared" ref="FU52:FU59" si="233">FR52</f>
        <v>714</v>
      </c>
      <c r="FV52" s="474"/>
      <c r="FW52" s="474"/>
      <c r="FX52" s="479">
        <f t="shared" ref="FX52:FX59" si="234">FU52</f>
        <v>714</v>
      </c>
      <c r="FY52" s="474"/>
      <c r="FZ52" s="474"/>
      <c r="GA52" s="479">
        <f t="shared" ref="GA52:GA59" si="235">FX52</f>
        <v>714</v>
      </c>
      <c r="GB52" s="474"/>
      <c r="GC52" s="474"/>
      <c r="GD52" s="479">
        <f t="shared" ref="GD52:GD59" si="236">GA52</f>
        <v>714</v>
      </c>
      <c r="GE52" s="474"/>
      <c r="GF52" s="474"/>
      <c r="GG52" s="479">
        <f>GD52</f>
        <v>714</v>
      </c>
      <c r="GH52" s="474"/>
      <c r="GI52" s="474"/>
      <c r="GJ52" s="479">
        <f t="shared" ref="GJ52:GJ59" si="237">GG52</f>
        <v>714</v>
      </c>
      <c r="GK52" s="474"/>
      <c r="GL52" s="474"/>
      <c r="GM52" s="479">
        <f t="shared" ref="GM52:GM59" si="238">GJ52</f>
        <v>714</v>
      </c>
      <c r="GN52" s="474"/>
      <c r="GO52" s="474"/>
      <c r="GP52" s="479">
        <f>GM52+GN52-GO52</f>
        <v>714</v>
      </c>
      <c r="GQ52" s="474"/>
      <c r="GR52" s="474"/>
      <c r="GS52" s="479">
        <f t="shared" ref="GS52:GS59" si="239">GP52+GQ52-GR52</f>
        <v>714</v>
      </c>
      <c r="GT52" s="474"/>
      <c r="GU52" s="474"/>
      <c r="GV52" s="479">
        <f t="shared" ref="GV52:GV59" si="240">GS52+GT52-GU52</f>
        <v>714</v>
      </c>
      <c r="GW52" s="474"/>
      <c r="GX52" s="474"/>
      <c r="GY52" s="479">
        <f t="shared" ref="GY52:GY59" si="241">GV52+GW52-GX52</f>
        <v>714</v>
      </c>
      <c r="GZ52" s="474"/>
      <c r="HA52" s="474"/>
      <c r="HB52" s="479">
        <f>GY52+GZ52-HA52</f>
        <v>714</v>
      </c>
      <c r="HC52" s="474"/>
      <c r="HD52" s="474"/>
      <c r="HE52" s="479">
        <v>714</v>
      </c>
      <c r="HF52" s="474"/>
      <c r="HG52" s="474"/>
      <c r="HH52" s="479">
        <f>HE52+HF52-HG52</f>
        <v>714</v>
      </c>
      <c r="HI52" s="474"/>
      <c r="HJ52" s="474"/>
      <c r="HK52" s="479">
        <f>HH52+HI52-HJ52</f>
        <v>714</v>
      </c>
      <c r="HL52" s="474"/>
      <c r="HM52" s="474"/>
      <c r="HN52" s="479">
        <f t="shared" ref="HN52:HN59" si="242">HK52+HL52-HM52</f>
        <v>714</v>
      </c>
      <c r="HO52" s="474"/>
      <c r="HP52" s="474"/>
      <c r="HQ52" s="479">
        <f t="shared" ref="HQ52:HQ59" si="243">HN52+HO52-HP52</f>
        <v>714</v>
      </c>
      <c r="HR52" s="474"/>
      <c r="HS52" s="474"/>
      <c r="HT52" s="479">
        <f>HQ52+HR52-HS52</f>
        <v>714</v>
      </c>
      <c r="HU52" s="474"/>
      <c r="HV52" s="474"/>
      <c r="HW52" s="479">
        <f>HT52+HU52-HV52</f>
        <v>714</v>
      </c>
      <c r="HX52" s="474"/>
      <c r="HY52" s="474"/>
      <c r="HZ52" s="486">
        <f>HW52+HX52-HY52</f>
        <v>714</v>
      </c>
      <c r="IA52" s="474"/>
      <c r="IB52" s="474"/>
      <c r="IC52" s="486">
        <f>HZ52+IA52-IB52</f>
        <v>714</v>
      </c>
      <c r="ID52" s="474"/>
      <c r="IE52" s="474"/>
      <c r="IF52" s="486">
        <f t="shared" si="102"/>
        <v>714</v>
      </c>
      <c r="IG52" s="474"/>
      <c r="IH52" s="474"/>
      <c r="II52" s="486">
        <f>IF52+IG52-IH52</f>
        <v>714</v>
      </c>
      <c r="IJ52" s="474"/>
      <c r="IK52" s="474"/>
      <c r="IL52" s="486">
        <f>II52+IJ52-IK52</f>
        <v>714</v>
      </c>
      <c r="IM52" s="474"/>
      <c r="IN52" s="474"/>
      <c r="IO52" s="486">
        <f>IL52+IM52-IN52</f>
        <v>714</v>
      </c>
      <c r="IP52" s="474"/>
      <c r="IQ52" s="474"/>
      <c r="IR52" s="486">
        <f>IO52+IP52-IQ52</f>
        <v>714</v>
      </c>
      <c r="IS52" s="474"/>
      <c r="IT52" s="474"/>
      <c r="IU52" s="486">
        <f>IR52+IS52-IT52</f>
        <v>714</v>
      </c>
      <c r="IV52" s="474"/>
      <c r="IW52" s="474"/>
      <c r="IX52" s="486">
        <f t="shared" si="103"/>
        <v>714</v>
      </c>
      <c r="IY52" s="477"/>
      <c r="IZ52" s="477"/>
      <c r="JA52" s="486">
        <f t="shared" si="104"/>
        <v>714</v>
      </c>
      <c r="JB52" s="477"/>
      <c r="JC52" s="477"/>
      <c r="JD52" s="486">
        <f>JA52+JB52-JC52</f>
        <v>714</v>
      </c>
      <c r="JE52" s="477"/>
      <c r="JF52" s="477"/>
      <c r="JG52" s="486">
        <f>JD52+JE52-JF52</f>
        <v>714</v>
      </c>
      <c r="JH52" s="138"/>
      <c r="JI52" s="138"/>
      <c r="JJ52" s="487">
        <f>JG52+JH52-JI52</f>
        <v>714</v>
      </c>
      <c r="JK52" s="138"/>
      <c r="JL52" s="138"/>
      <c r="JM52" s="487">
        <f>JJ52+JK52-JL52</f>
        <v>714</v>
      </c>
      <c r="JN52" s="238"/>
      <c r="JO52" s="238"/>
      <c r="JP52" s="488">
        <f t="shared" si="105"/>
        <v>714</v>
      </c>
      <c r="JQ52" s="238"/>
      <c r="JR52" s="238"/>
      <c r="JS52" s="488">
        <f>JP52+JQ52-JR52</f>
        <v>714</v>
      </c>
      <c r="JT52" s="238"/>
      <c r="JU52" s="238"/>
      <c r="JV52" s="488">
        <f>JS52+JT52-JU52</f>
        <v>714</v>
      </c>
      <c r="JW52" s="238"/>
      <c r="JX52" s="238"/>
      <c r="JY52" s="488">
        <f>JV52+JW52-JX52</f>
        <v>714</v>
      </c>
      <c r="JZ52" s="238"/>
      <c r="KA52" s="238"/>
      <c r="KB52" s="488">
        <f>JY52+JZ52-KA52</f>
        <v>714</v>
      </c>
      <c r="KC52" s="238"/>
      <c r="KD52" s="238"/>
      <c r="KE52" s="488">
        <f>KB52+KC52-KD52</f>
        <v>714</v>
      </c>
      <c r="KF52" s="238"/>
      <c r="KG52" s="238"/>
      <c r="KH52" s="488">
        <f>KE52+KF52-KG52</f>
        <v>714</v>
      </c>
      <c r="KI52" s="238"/>
      <c r="KJ52" s="238"/>
      <c r="KK52" s="488">
        <f>KH52+KI52-KJ52</f>
        <v>714</v>
      </c>
      <c r="KL52" s="238"/>
      <c r="KM52" s="238"/>
      <c r="KN52" s="488">
        <f>KK52+KL52-KM52</f>
        <v>714</v>
      </c>
      <c r="KO52" s="489"/>
      <c r="KP52" s="489"/>
      <c r="KQ52" s="490">
        <f>KN52+KO52-KP52</f>
        <v>714</v>
      </c>
      <c r="KR52" s="489"/>
      <c r="KS52" s="489"/>
      <c r="KT52" s="490">
        <f>KQ52+KR52-KS52</f>
        <v>714</v>
      </c>
      <c r="KU52" s="489"/>
      <c r="KV52" s="489"/>
      <c r="KW52" s="490">
        <f>KT52+KU52-KV52</f>
        <v>714</v>
      </c>
      <c r="KX52" s="489"/>
      <c r="KY52" s="489"/>
      <c r="KZ52" s="490">
        <f>KW52+KX52-KY52</f>
        <v>714</v>
      </c>
      <c r="LA52" s="241"/>
      <c r="LB52" s="241"/>
      <c r="LC52" s="491">
        <f>KZ52+LA52-LB52</f>
        <v>714</v>
      </c>
      <c r="LD52" s="489"/>
      <c r="LE52" s="489"/>
      <c r="LF52" s="490">
        <f>LC52+LD52-LE52</f>
        <v>714</v>
      </c>
      <c r="LG52" s="489"/>
      <c r="LH52" s="489"/>
      <c r="LI52" s="490">
        <f>LF52+LG52-LH52</f>
        <v>714</v>
      </c>
      <c r="LJ52" s="489"/>
      <c r="LK52" s="489"/>
      <c r="LL52" s="490">
        <f>LI52+LJ52-LK52</f>
        <v>714</v>
      </c>
      <c r="LM52" s="489"/>
      <c r="LN52" s="489"/>
      <c r="LO52" s="490">
        <f>LL52+LM52-LN52</f>
        <v>714</v>
      </c>
      <c r="LP52" s="489"/>
      <c r="LQ52" s="489"/>
      <c r="LR52" s="490">
        <f>LO52+LP52-LQ52</f>
        <v>714</v>
      </c>
      <c r="LS52" s="489"/>
      <c r="LT52" s="489"/>
      <c r="LU52" s="490">
        <f>LR52+LS52-LT52</f>
        <v>714</v>
      </c>
      <c r="LV52" s="489"/>
      <c r="LW52" s="489"/>
      <c r="LX52" s="490">
        <f>LU52+LV52-LW52</f>
        <v>714</v>
      </c>
      <c r="LY52" s="489"/>
      <c r="LZ52" s="489"/>
      <c r="MA52" s="490">
        <f>LX52+LY52-LZ52</f>
        <v>714</v>
      </c>
      <c r="MB52" s="489"/>
      <c r="MC52" s="489"/>
      <c r="MD52" s="490">
        <f>MA52+MB52-MC52</f>
        <v>714</v>
      </c>
      <c r="ME52" s="489"/>
      <c r="MF52" s="489"/>
      <c r="MG52" s="490">
        <f>MD52+ME52-MF52</f>
        <v>714</v>
      </c>
      <c r="MH52" s="489"/>
      <c r="MI52" s="489"/>
      <c r="MJ52" s="490">
        <f>MG52+MH52-MI52</f>
        <v>714</v>
      </c>
      <c r="MK52" s="489"/>
      <c r="ML52" s="489"/>
      <c r="MM52" s="490">
        <f>MJ52+MK52-ML52</f>
        <v>714</v>
      </c>
      <c r="MN52" s="489"/>
      <c r="MO52" s="489"/>
      <c r="MP52" s="490">
        <f>MM52+MN52-MO52</f>
        <v>714</v>
      </c>
      <c r="MQ52" s="489"/>
      <c r="MR52" s="489"/>
      <c r="MS52" s="490">
        <f>MP52+MQ52-MR52</f>
        <v>714</v>
      </c>
      <c r="MT52" s="489"/>
      <c r="MU52" s="489"/>
      <c r="MV52" s="490">
        <f>MS52+MT52-MU52</f>
        <v>714</v>
      </c>
      <c r="MW52" s="489"/>
      <c r="MX52" s="489"/>
      <c r="MY52" s="490">
        <f>MV52+MW52-MX52</f>
        <v>714</v>
      </c>
      <c r="MZ52" s="489"/>
      <c r="NA52" s="489"/>
      <c r="NB52" s="490">
        <f>MY52+MZ52-NA52</f>
        <v>714</v>
      </c>
      <c r="NC52" s="489"/>
      <c r="ND52" s="489"/>
      <c r="NE52" s="490">
        <f>NB52+NC52-ND52</f>
        <v>714</v>
      </c>
      <c r="NF52" s="489"/>
      <c r="NG52" s="489"/>
      <c r="NH52" s="490">
        <f>NE52+NF52-NG52</f>
        <v>714</v>
      </c>
      <c r="NI52" s="489"/>
      <c r="NJ52" s="489"/>
      <c r="NK52" s="490">
        <f>NH52+NI52-NJ52</f>
        <v>714</v>
      </c>
      <c r="NL52" s="489"/>
      <c r="NM52" s="489"/>
      <c r="NN52" s="489"/>
      <c r="NO52" s="490">
        <f>NK52+NL52-NN52</f>
        <v>714</v>
      </c>
      <c r="NP52" s="489"/>
      <c r="NQ52" s="489"/>
      <c r="NR52" s="490">
        <f>NO52+NP52-NQ52</f>
        <v>714</v>
      </c>
      <c r="NS52" s="489"/>
      <c r="NT52" s="489"/>
      <c r="NU52" s="490">
        <f>NR52+NS52-NT52</f>
        <v>714</v>
      </c>
      <c r="NV52" s="489"/>
      <c r="NW52" s="489"/>
      <c r="NX52" s="490">
        <f>NU52+NV52-NW52</f>
        <v>714</v>
      </c>
      <c r="NY52" s="492">
        <f t="shared" si="121"/>
        <v>0</v>
      </c>
      <c r="NZ52" s="493">
        <f t="shared" si="122"/>
        <v>0</v>
      </c>
      <c r="OA52" s="468"/>
      <c r="OB52" s="492">
        <f t="shared" si="123"/>
        <v>0</v>
      </c>
      <c r="OC52" s="493">
        <f t="shared" si="124"/>
        <v>0</v>
      </c>
      <c r="OD52" s="81"/>
      <c r="OE52" s="492">
        <f t="shared" si="125"/>
        <v>0</v>
      </c>
      <c r="OF52" s="493">
        <f t="shared" si="126"/>
        <v>0</v>
      </c>
      <c r="OG52" s="81"/>
      <c r="OH52" s="492">
        <f t="shared" si="127"/>
        <v>0</v>
      </c>
      <c r="OI52" s="493">
        <f t="shared" si="128"/>
        <v>0</v>
      </c>
    </row>
    <row r="53" spans="1:14221" ht="46.5" hidden="1" customHeight="1" x14ac:dyDescent="0.45">
      <c r="A53" s="589">
        <v>3</v>
      </c>
      <c r="B53" s="586" t="s">
        <v>603</v>
      </c>
      <c r="C53" s="472" t="s">
        <v>115</v>
      </c>
      <c r="D53" s="473">
        <v>4</v>
      </c>
      <c r="E53" s="474"/>
      <c r="F53" s="472"/>
      <c r="G53" s="495"/>
      <c r="H53" s="473">
        <f>+D53+F53-G53</f>
        <v>4</v>
      </c>
      <c r="I53" s="472"/>
      <c r="J53" s="495"/>
      <c r="K53" s="473">
        <f>+H53+I53-J53</f>
        <v>4</v>
      </c>
      <c r="L53" s="472"/>
      <c r="M53" s="495"/>
      <c r="N53" s="473">
        <f>+K53+L53-M53</f>
        <v>4</v>
      </c>
      <c r="O53" s="474"/>
      <c r="P53" s="472"/>
      <c r="Q53" s="495"/>
      <c r="R53" s="473">
        <f>+N53+P53-Q53</f>
        <v>4</v>
      </c>
      <c r="S53" s="474"/>
      <c r="T53" s="474"/>
      <c r="U53" s="474"/>
      <c r="V53" s="474"/>
      <c r="W53" s="474"/>
      <c r="X53" s="475"/>
      <c r="Y53" s="474"/>
      <c r="Z53" s="474"/>
      <c r="AA53" s="475"/>
      <c r="AB53" s="474"/>
      <c r="AC53" s="474"/>
      <c r="AD53" s="474"/>
      <c r="AE53" s="474"/>
      <c r="AF53" s="474"/>
      <c r="AG53" s="475"/>
      <c r="AH53" s="474"/>
      <c r="AI53" s="474"/>
      <c r="AJ53" s="479">
        <f>AG53+AH53-AI53</f>
        <v>0</v>
      </c>
      <c r="AK53" s="474"/>
      <c r="AL53" s="474"/>
      <c r="AM53" s="479"/>
      <c r="AN53" s="474"/>
      <c r="AO53" s="474"/>
      <c r="AP53" s="474"/>
      <c r="AQ53" s="474"/>
      <c r="AR53" s="474"/>
      <c r="AS53" s="474"/>
      <c r="AT53" s="474"/>
      <c r="AU53" s="474"/>
      <c r="AV53" s="474"/>
      <c r="AW53" s="474"/>
      <c r="AX53" s="474"/>
      <c r="AY53" s="479"/>
      <c r="AZ53" s="474"/>
      <c r="BA53" s="474"/>
      <c r="BB53" s="474"/>
      <c r="BC53" s="474"/>
      <c r="BD53" s="474"/>
      <c r="BE53" s="474"/>
      <c r="BF53" s="474"/>
      <c r="BG53" s="474"/>
      <c r="BH53" s="474"/>
      <c r="BI53" s="474"/>
      <c r="BJ53" s="474"/>
      <c r="BK53" s="479">
        <f>BH53+BI53-BJ53</f>
        <v>0</v>
      </c>
      <c r="BL53" s="474"/>
      <c r="BM53" s="474"/>
      <c r="BN53" s="474"/>
      <c r="BO53" s="474"/>
      <c r="BP53" s="474"/>
      <c r="BQ53" s="479">
        <f>BN53+BO53-BP53</f>
        <v>0</v>
      </c>
      <c r="BR53" s="474"/>
      <c r="BS53" s="474"/>
      <c r="BT53" s="590"/>
      <c r="BU53" s="474"/>
      <c r="BV53" s="474"/>
      <c r="BW53" s="474"/>
      <c r="BX53" s="474"/>
      <c r="BY53" s="474"/>
      <c r="BZ53" s="479">
        <f>BW53+BX53-BY53</f>
        <v>0</v>
      </c>
      <c r="CA53" s="474"/>
      <c r="CB53" s="474"/>
      <c r="CC53" s="474"/>
      <c r="CD53" s="474"/>
      <c r="CE53" s="474"/>
      <c r="CF53" s="474"/>
      <c r="CG53" s="474"/>
      <c r="CH53" s="474"/>
      <c r="CI53" s="474"/>
      <c r="CJ53" s="474"/>
      <c r="CK53" s="474"/>
      <c r="CL53" s="474"/>
      <c r="CM53" s="474"/>
      <c r="CN53" s="474"/>
      <c r="CO53" s="474"/>
      <c r="CP53" s="474"/>
      <c r="CQ53" s="474"/>
      <c r="CR53" s="474"/>
      <c r="CS53" s="474"/>
      <c r="CT53" s="474"/>
      <c r="CU53" s="474"/>
      <c r="CV53" s="474"/>
      <c r="CW53" s="474"/>
      <c r="CX53" s="474"/>
      <c r="CY53" s="474"/>
      <c r="CZ53" s="474"/>
      <c r="DA53" s="474"/>
      <c r="DB53" s="474"/>
      <c r="DC53" s="474"/>
      <c r="DD53" s="479">
        <f>DA53+DB53-DC53</f>
        <v>0</v>
      </c>
      <c r="DE53" s="474"/>
      <c r="DF53" s="474"/>
      <c r="DG53" s="474"/>
      <c r="DH53" s="474"/>
      <c r="DI53" s="474"/>
      <c r="DJ53" s="474"/>
      <c r="DK53" s="474"/>
      <c r="DL53" s="474"/>
      <c r="DM53" s="474"/>
      <c r="DN53" s="474"/>
      <c r="DO53" s="474"/>
      <c r="DP53" s="474"/>
      <c r="DQ53" s="474"/>
      <c r="DR53" s="474"/>
      <c r="DS53" s="474"/>
      <c r="DT53" s="474"/>
      <c r="DU53" s="474"/>
      <c r="DV53" s="474"/>
      <c r="DW53" s="474"/>
      <c r="DX53" s="474"/>
      <c r="DY53" s="474"/>
      <c r="DZ53" s="474"/>
      <c r="EA53" s="474"/>
      <c r="EB53" s="474"/>
      <c r="EC53" s="474"/>
      <c r="ED53" s="474"/>
      <c r="EE53" s="474"/>
      <c r="EF53" s="474"/>
      <c r="EG53" s="474"/>
      <c r="EH53" s="474"/>
      <c r="EI53" s="474"/>
      <c r="EJ53" s="474"/>
      <c r="EK53" s="474"/>
      <c r="EL53" s="474"/>
      <c r="EM53" s="474"/>
      <c r="EN53" s="474"/>
      <c r="EO53" s="474"/>
      <c r="EP53" s="474"/>
      <c r="EQ53" s="474"/>
      <c r="ER53" s="474"/>
      <c r="ES53" s="474"/>
      <c r="ET53" s="474"/>
      <c r="EU53" s="474"/>
      <c r="EV53" s="474"/>
      <c r="EW53" s="474"/>
      <c r="EX53" s="474"/>
      <c r="EY53" s="474"/>
      <c r="EZ53" s="474"/>
      <c r="FA53" s="474"/>
      <c r="FB53" s="474"/>
      <c r="FC53" s="479">
        <f t="shared" si="227"/>
        <v>4</v>
      </c>
      <c r="FD53" s="474"/>
      <c r="FE53" s="474"/>
      <c r="FF53" s="479">
        <f t="shared" si="228"/>
        <v>4</v>
      </c>
      <c r="FG53" s="474"/>
      <c r="FH53" s="474"/>
      <c r="FI53" s="479">
        <f t="shared" si="229"/>
        <v>4</v>
      </c>
      <c r="FJ53" s="474"/>
      <c r="FK53" s="474"/>
      <c r="FL53" s="479">
        <f t="shared" si="230"/>
        <v>4</v>
      </c>
      <c r="FM53" s="474"/>
      <c r="FN53" s="474"/>
      <c r="FO53" s="479">
        <f t="shared" si="231"/>
        <v>4</v>
      </c>
      <c r="FP53" s="474"/>
      <c r="FQ53" s="474"/>
      <c r="FR53" s="479">
        <f t="shared" si="232"/>
        <v>4</v>
      </c>
      <c r="FS53" s="474"/>
      <c r="FT53" s="474"/>
      <c r="FU53" s="479">
        <f t="shared" si="233"/>
        <v>4</v>
      </c>
      <c r="FV53" s="474"/>
      <c r="FW53" s="474"/>
      <c r="FX53" s="479">
        <f t="shared" si="234"/>
        <v>4</v>
      </c>
      <c r="FY53" s="474"/>
      <c r="FZ53" s="474"/>
      <c r="GA53" s="479">
        <f t="shared" si="235"/>
        <v>4</v>
      </c>
      <c r="GB53" s="474"/>
      <c r="GC53" s="474"/>
      <c r="GD53" s="479">
        <f t="shared" si="236"/>
        <v>4</v>
      </c>
      <c r="GE53" s="474"/>
      <c r="GF53" s="474"/>
      <c r="GG53" s="479">
        <f>GD53</f>
        <v>4</v>
      </c>
      <c r="GH53" s="474"/>
      <c r="GI53" s="474"/>
      <c r="GJ53" s="479">
        <f t="shared" si="237"/>
        <v>4</v>
      </c>
      <c r="GK53" s="474"/>
      <c r="GL53" s="474"/>
      <c r="GM53" s="479">
        <f t="shared" si="238"/>
        <v>4</v>
      </c>
      <c r="GN53" s="474"/>
      <c r="GO53" s="474"/>
      <c r="GP53" s="479">
        <f>GM53+GN53-GO53</f>
        <v>4</v>
      </c>
      <c r="GQ53" s="474"/>
      <c r="GR53" s="474"/>
      <c r="GS53" s="479">
        <f t="shared" si="239"/>
        <v>4</v>
      </c>
      <c r="GT53" s="474"/>
      <c r="GU53" s="474"/>
      <c r="GV53" s="479">
        <f t="shared" si="240"/>
        <v>4</v>
      </c>
      <c r="GW53" s="474"/>
      <c r="GX53" s="474"/>
      <c r="GY53" s="479">
        <f t="shared" si="241"/>
        <v>4</v>
      </c>
      <c r="GZ53" s="474"/>
      <c r="HA53" s="474"/>
      <c r="HB53" s="479">
        <f>GY53+GZ53-HA53</f>
        <v>4</v>
      </c>
      <c r="HC53" s="474"/>
      <c r="HD53" s="474"/>
      <c r="HE53" s="479">
        <v>4</v>
      </c>
      <c r="HF53" s="474"/>
      <c r="HG53" s="474"/>
      <c r="HH53" s="479">
        <f>HE53+HF53-HG53</f>
        <v>4</v>
      </c>
      <c r="HI53" s="474"/>
      <c r="HJ53" s="474"/>
      <c r="HK53" s="479">
        <f>HH53+HI53-HJ53</f>
        <v>4</v>
      </c>
      <c r="HL53" s="474"/>
      <c r="HM53" s="474"/>
      <c r="HN53" s="479">
        <f t="shared" si="242"/>
        <v>4</v>
      </c>
      <c r="HO53" s="474"/>
      <c r="HP53" s="474"/>
      <c r="HQ53" s="479">
        <f t="shared" si="243"/>
        <v>4</v>
      </c>
      <c r="HR53" s="474"/>
      <c r="HS53" s="474"/>
      <c r="HT53" s="479">
        <f>HQ53+HR53-HS53</f>
        <v>4</v>
      </c>
      <c r="HU53" s="474"/>
      <c r="HV53" s="474"/>
      <c r="HW53" s="479">
        <f>HT53+HU53-HV53</f>
        <v>4</v>
      </c>
      <c r="HX53" s="474"/>
      <c r="HY53" s="474"/>
      <c r="HZ53" s="486">
        <f>HW53+HX53-HY53</f>
        <v>4</v>
      </c>
      <c r="IA53" s="474"/>
      <c r="IB53" s="474"/>
      <c r="IC53" s="486">
        <f>HZ53+IA53-IB53</f>
        <v>4</v>
      </c>
      <c r="ID53" s="474"/>
      <c r="IE53" s="474"/>
      <c r="IF53" s="486">
        <f t="shared" si="102"/>
        <v>4</v>
      </c>
      <c r="IG53" s="474"/>
      <c r="IH53" s="474"/>
      <c r="II53" s="486">
        <f>IF53+IG53-IH53</f>
        <v>4</v>
      </c>
      <c r="IJ53" s="474"/>
      <c r="IK53" s="474"/>
      <c r="IL53" s="486">
        <f>II53+IJ53-IK53</f>
        <v>4</v>
      </c>
      <c r="IM53" s="474"/>
      <c r="IN53" s="474"/>
      <c r="IO53" s="486">
        <f>IL53+IM53-IN53</f>
        <v>4</v>
      </c>
      <c r="IP53" s="474"/>
      <c r="IQ53" s="474"/>
      <c r="IR53" s="486">
        <f>IO53+IP53-IQ53</f>
        <v>4</v>
      </c>
      <c r="IS53" s="474"/>
      <c r="IT53" s="474"/>
      <c r="IU53" s="486">
        <f>IR53+IS53-IT53</f>
        <v>4</v>
      </c>
      <c r="IV53" s="474"/>
      <c r="IW53" s="474"/>
      <c r="IX53" s="486">
        <f t="shared" si="103"/>
        <v>4</v>
      </c>
      <c r="IY53" s="477"/>
      <c r="IZ53" s="477"/>
      <c r="JA53" s="486">
        <f t="shared" si="104"/>
        <v>4</v>
      </c>
      <c r="JB53" s="477"/>
      <c r="JC53" s="477"/>
      <c r="JD53" s="486">
        <f>JA53+JB53-JC53</f>
        <v>4</v>
      </c>
      <c r="JE53" s="477"/>
      <c r="JF53" s="477"/>
      <c r="JG53" s="486">
        <f>JD53+JE53-JF53</f>
        <v>4</v>
      </c>
      <c r="JH53" s="138"/>
      <c r="JI53" s="138"/>
      <c r="JJ53" s="487">
        <f>JG53+JH53-JI53</f>
        <v>4</v>
      </c>
      <c r="JK53" s="138"/>
      <c r="JL53" s="138"/>
      <c r="JM53" s="487">
        <f>JJ53+JK53-JL53</f>
        <v>4</v>
      </c>
      <c r="JN53" s="238"/>
      <c r="JO53" s="238"/>
      <c r="JP53" s="488">
        <f t="shared" si="105"/>
        <v>4</v>
      </c>
      <c r="JQ53" s="238"/>
      <c r="JR53" s="238"/>
      <c r="JS53" s="488">
        <f>JP53+JQ53-JR53</f>
        <v>4</v>
      </c>
      <c r="JT53" s="238"/>
      <c r="JU53" s="238"/>
      <c r="JV53" s="488">
        <f>JS53+JT53-JU53</f>
        <v>4</v>
      </c>
      <c r="JW53" s="238"/>
      <c r="JX53" s="238"/>
      <c r="JY53" s="488">
        <f>JV53+JW53-JX53</f>
        <v>4</v>
      </c>
      <c r="JZ53" s="238"/>
      <c r="KA53" s="238"/>
      <c r="KB53" s="488">
        <f>JY53+JZ53-KA53</f>
        <v>4</v>
      </c>
      <c r="KC53" s="238"/>
      <c r="KD53" s="238"/>
      <c r="KE53" s="488">
        <f>KB53+KC53-KD53</f>
        <v>4</v>
      </c>
      <c r="KF53" s="238"/>
      <c r="KG53" s="238"/>
      <c r="KH53" s="488">
        <f>KE53+KF53-KG53</f>
        <v>4</v>
      </c>
      <c r="KI53" s="238"/>
      <c r="KJ53" s="238"/>
      <c r="KK53" s="488">
        <f>KH53+KI53-KJ53</f>
        <v>4</v>
      </c>
      <c r="KL53" s="238"/>
      <c r="KM53" s="238"/>
      <c r="KN53" s="488">
        <f>KK53+KL53-KM53</f>
        <v>4</v>
      </c>
      <c r="KO53" s="489"/>
      <c r="KP53" s="489"/>
      <c r="KQ53" s="490">
        <f>KN53+KO53-KP53</f>
        <v>4</v>
      </c>
      <c r="KR53" s="489"/>
      <c r="KS53" s="489"/>
      <c r="KT53" s="490">
        <f>KQ53+KR53-KS53</f>
        <v>4</v>
      </c>
      <c r="KU53" s="489"/>
      <c r="KV53" s="489"/>
      <c r="KW53" s="490">
        <f>KT53+KU53-KV53</f>
        <v>4</v>
      </c>
      <c r="KX53" s="489"/>
      <c r="KY53" s="489"/>
      <c r="KZ53" s="490">
        <f>KW53+KX53-KY53</f>
        <v>4</v>
      </c>
      <c r="LA53" s="241"/>
      <c r="LB53" s="241"/>
      <c r="LC53" s="491">
        <f>KZ53+LA53-LB53</f>
        <v>4</v>
      </c>
      <c r="LD53" s="489"/>
      <c r="LE53" s="489"/>
      <c r="LF53" s="490">
        <f>LC53+LD53-LE53</f>
        <v>4</v>
      </c>
      <c r="LG53" s="489"/>
      <c r="LH53" s="489"/>
      <c r="LI53" s="490">
        <f>LF53+LG53-LH53</f>
        <v>4</v>
      </c>
      <c r="LJ53" s="489"/>
      <c r="LK53" s="489"/>
      <c r="LL53" s="490">
        <f>LI53+LJ53-LK53</f>
        <v>4</v>
      </c>
      <c r="LM53" s="489"/>
      <c r="LN53" s="489"/>
      <c r="LO53" s="490">
        <f>LL53+LM53-LN53</f>
        <v>4</v>
      </c>
      <c r="LP53" s="489"/>
      <c r="LQ53" s="489"/>
      <c r="LR53" s="490">
        <f>LO53+LP53-LQ53</f>
        <v>4</v>
      </c>
      <c r="LS53" s="489"/>
      <c r="LT53" s="489"/>
      <c r="LU53" s="490">
        <f>LR53+LS53-LT53</f>
        <v>4</v>
      </c>
      <c r="LV53" s="489"/>
      <c r="LW53" s="489"/>
      <c r="LX53" s="490">
        <f>LU53+LV53-LW53</f>
        <v>4</v>
      </c>
      <c r="LY53" s="489"/>
      <c r="LZ53" s="489"/>
      <c r="MA53" s="490">
        <f>LX53+LY53-LZ53</f>
        <v>4</v>
      </c>
      <c r="MB53" s="489"/>
      <c r="MC53" s="489"/>
      <c r="MD53" s="490">
        <f>MA53+MB53-MC53</f>
        <v>4</v>
      </c>
      <c r="ME53" s="489"/>
      <c r="MF53" s="489"/>
      <c r="MG53" s="490">
        <f>MD53+ME53-MF53</f>
        <v>4</v>
      </c>
      <c r="MH53" s="489"/>
      <c r="MI53" s="489"/>
      <c r="MJ53" s="490">
        <f>MG53+MH53-MI53</f>
        <v>4</v>
      </c>
      <c r="MK53" s="489"/>
      <c r="ML53" s="489"/>
      <c r="MM53" s="490">
        <f>MJ53+MK53-ML53</f>
        <v>4</v>
      </c>
      <c r="MN53" s="489"/>
      <c r="MO53" s="489"/>
      <c r="MP53" s="490">
        <f>MM53+MN53-MO53</f>
        <v>4</v>
      </c>
      <c r="MQ53" s="489"/>
      <c r="MR53" s="489"/>
      <c r="MS53" s="490">
        <f>MP53+MQ53-MR53</f>
        <v>4</v>
      </c>
      <c r="MT53" s="489"/>
      <c r="MU53" s="489"/>
      <c r="MV53" s="490">
        <f>MS53+MT53-MU53</f>
        <v>4</v>
      </c>
      <c r="MW53" s="489"/>
      <c r="MX53" s="489"/>
      <c r="MY53" s="490">
        <f>MV53+MW53-MX53</f>
        <v>4</v>
      </c>
      <c r="MZ53" s="489"/>
      <c r="NA53" s="489"/>
      <c r="NB53" s="490">
        <f>MY53+MZ53-NA53</f>
        <v>4</v>
      </c>
      <c r="NC53" s="489"/>
      <c r="ND53" s="489"/>
      <c r="NE53" s="490">
        <f>NB53+NC53-ND53</f>
        <v>4</v>
      </c>
      <c r="NF53" s="489"/>
      <c r="NG53" s="489"/>
      <c r="NH53" s="490">
        <f>NE53+NF53-NG53</f>
        <v>4</v>
      </c>
      <c r="NI53" s="489"/>
      <c r="NJ53" s="489"/>
      <c r="NK53" s="490">
        <f>NH53+NI53-NJ53</f>
        <v>4</v>
      </c>
      <c r="NL53" s="489"/>
      <c r="NM53" s="489"/>
      <c r="NN53" s="489"/>
      <c r="NO53" s="490">
        <f>NK53+NL53-NN53</f>
        <v>4</v>
      </c>
      <c r="NP53" s="489"/>
      <c r="NQ53" s="489"/>
      <c r="NR53" s="490">
        <f>NO53+NP53-NQ53</f>
        <v>4</v>
      </c>
      <c r="NS53" s="489"/>
      <c r="NT53" s="489"/>
      <c r="NU53" s="490">
        <f>NR53+NS53-NT53</f>
        <v>4</v>
      </c>
      <c r="NV53" s="489"/>
      <c r="NW53" s="489"/>
      <c r="NX53" s="490">
        <f>NU53+NV53-NW53</f>
        <v>4</v>
      </c>
      <c r="NY53" s="492">
        <f t="shared" si="121"/>
        <v>0</v>
      </c>
      <c r="NZ53" s="493">
        <f t="shared" si="122"/>
        <v>0</v>
      </c>
      <c r="OA53" s="468"/>
      <c r="OB53" s="492">
        <f t="shared" si="123"/>
        <v>0</v>
      </c>
      <c r="OC53" s="493">
        <f t="shared" si="124"/>
        <v>0</v>
      </c>
      <c r="OD53" s="81"/>
      <c r="OE53" s="492">
        <f t="shared" si="125"/>
        <v>0</v>
      </c>
      <c r="OF53" s="493">
        <f t="shared" si="126"/>
        <v>0</v>
      </c>
      <c r="OG53" s="81"/>
      <c r="OH53" s="492">
        <f t="shared" si="127"/>
        <v>0</v>
      </c>
      <c r="OI53" s="493">
        <f t="shared" si="128"/>
        <v>0</v>
      </c>
      <c r="OJ53" s="524"/>
      <c r="OK53" s="524"/>
      <c r="OL53" s="524"/>
      <c r="OM53" s="524"/>
      <c r="ON53" s="524"/>
      <c r="OO53" s="524"/>
      <c r="OP53" s="524"/>
      <c r="OQ53" s="524"/>
      <c r="OR53" s="524"/>
      <c r="OS53" s="524"/>
      <c r="OT53" s="524"/>
      <c r="OU53" s="524"/>
      <c r="OV53" s="524"/>
      <c r="OW53" s="524"/>
      <c r="OX53" s="524"/>
      <c r="OY53" s="524"/>
      <c r="OZ53" s="524"/>
      <c r="PA53" s="524"/>
      <c r="PB53" s="524"/>
      <c r="PC53" s="524"/>
      <c r="PD53" s="524"/>
      <c r="PE53" s="524"/>
      <c r="PF53" s="524"/>
      <c r="PG53" s="524"/>
      <c r="PH53" s="524"/>
      <c r="PI53" s="524"/>
      <c r="PJ53" s="524"/>
      <c r="PK53" s="524"/>
      <c r="PL53" s="524"/>
      <c r="PM53" s="524"/>
      <c r="PN53" s="524"/>
      <c r="PO53" s="524"/>
      <c r="PP53" s="524"/>
      <c r="PQ53" s="524"/>
      <c r="PR53" s="524"/>
      <c r="PS53" s="524"/>
      <c r="PT53" s="524"/>
      <c r="PU53" s="524"/>
      <c r="PV53" s="524"/>
      <c r="PW53" s="524"/>
      <c r="PX53" s="524"/>
      <c r="PY53" s="524"/>
      <c r="PZ53" s="524"/>
      <c r="QA53" s="524"/>
      <c r="QB53" s="524"/>
      <c r="QC53" s="524"/>
      <c r="QD53" s="524"/>
      <c r="QE53" s="524"/>
      <c r="QF53" s="524"/>
      <c r="QG53" s="524"/>
      <c r="QH53" s="524"/>
      <c r="QI53" s="524"/>
      <c r="QJ53" s="524"/>
      <c r="QK53" s="524"/>
      <c r="QL53" s="524"/>
      <c r="QM53" s="524"/>
      <c r="QN53" s="524"/>
      <c r="QO53" s="524"/>
      <c r="QP53" s="524"/>
      <c r="QQ53" s="524"/>
      <c r="QR53" s="524"/>
      <c r="QS53" s="524"/>
      <c r="QT53" s="524"/>
      <c r="QU53" s="524"/>
      <c r="QV53" s="524"/>
      <c r="QW53" s="524"/>
      <c r="QX53" s="524"/>
      <c r="QY53" s="524"/>
      <c r="QZ53" s="524"/>
      <c r="RA53" s="524"/>
      <c r="RB53" s="524"/>
    </row>
    <row r="54" spans="1:14221" s="356" customFormat="1" ht="26.25" hidden="1" customHeight="1" x14ac:dyDescent="0.45">
      <c r="A54" s="587"/>
      <c r="B54" s="591" t="s">
        <v>604</v>
      </c>
      <c r="C54" s="925"/>
      <c r="D54" s="926"/>
      <c r="E54" s="926"/>
      <c r="F54" s="926"/>
      <c r="G54" s="926"/>
      <c r="H54" s="926"/>
      <c r="I54" s="926"/>
      <c r="J54" s="926"/>
      <c r="K54" s="926"/>
      <c r="L54" s="926"/>
      <c r="M54" s="926"/>
      <c r="N54" s="926"/>
      <c r="O54" s="926"/>
      <c r="P54" s="926"/>
      <c r="Q54" s="926"/>
      <c r="R54" s="926"/>
      <c r="S54" s="926"/>
      <c r="T54" s="926"/>
      <c r="U54" s="926"/>
      <c r="V54" s="926"/>
      <c r="W54" s="926"/>
      <c r="X54" s="926"/>
      <c r="Y54" s="926"/>
      <c r="Z54" s="926"/>
      <c r="AA54" s="926"/>
      <c r="AB54" s="926"/>
      <c r="AC54" s="926"/>
      <c r="AD54" s="926"/>
      <c r="AE54" s="926"/>
      <c r="AF54" s="926"/>
      <c r="AG54" s="926"/>
      <c r="AH54" s="926"/>
      <c r="AI54" s="926"/>
      <c r="AJ54" s="926"/>
      <c r="AK54" s="926"/>
      <c r="AL54" s="926"/>
      <c r="AM54" s="926"/>
      <c r="AN54" s="926"/>
      <c r="AO54" s="926"/>
      <c r="AP54" s="926"/>
      <c r="AQ54" s="926"/>
      <c r="AR54" s="926"/>
      <c r="AS54" s="926"/>
      <c r="AT54" s="926"/>
      <c r="AU54" s="926"/>
      <c r="AV54" s="926"/>
      <c r="AW54" s="926"/>
      <c r="AX54" s="926"/>
      <c r="AY54" s="926"/>
      <c r="AZ54" s="926"/>
      <c r="BA54" s="926"/>
      <c r="BB54" s="926"/>
      <c r="BC54" s="926"/>
      <c r="BD54" s="926"/>
      <c r="BE54" s="926"/>
      <c r="BF54" s="926"/>
      <c r="BG54" s="926"/>
      <c r="BH54" s="926"/>
      <c r="BI54" s="926"/>
      <c r="BJ54" s="926"/>
      <c r="BK54" s="926"/>
      <c r="BL54" s="926"/>
      <c r="BM54" s="926"/>
      <c r="BN54" s="926"/>
      <c r="BO54" s="926"/>
      <c r="BP54" s="926"/>
      <c r="BQ54" s="926"/>
      <c r="BR54" s="926"/>
      <c r="BS54" s="926"/>
      <c r="BT54" s="926"/>
      <c r="BU54" s="926"/>
      <c r="BV54" s="926"/>
      <c r="BW54" s="926"/>
      <c r="BX54" s="926"/>
      <c r="BY54" s="926"/>
      <c r="BZ54" s="926"/>
      <c r="CA54" s="926"/>
      <c r="CB54" s="926"/>
      <c r="CC54" s="926"/>
      <c r="CD54" s="926"/>
      <c r="CE54" s="926"/>
      <c r="CF54" s="926"/>
      <c r="CG54" s="926"/>
      <c r="CH54" s="926"/>
      <c r="CI54" s="926"/>
      <c r="CJ54" s="926"/>
      <c r="CK54" s="926"/>
      <c r="CL54" s="926"/>
      <c r="CM54" s="926"/>
      <c r="CN54" s="926"/>
      <c r="CO54" s="926"/>
      <c r="CP54" s="926"/>
      <c r="CQ54" s="926"/>
      <c r="CR54" s="926"/>
      <c r="CS54" s="926"/>
      <c r="CT54" s="926"/>
      <c r="CU54" s="926"/>
      <c r="CV54" s="926"/>
      <c r="CW54" s="926"/>
      <c r="CX54" s="926"/>
      <c r="CY54" s="926"/>
      <c r="CZ54" s="926"/>
      <c r="DA54" s="926"/>
      <c r="DB54" s="926"/>
      <c r="DC54" s="926"/>
      <c r="DD54" s="926"/>
      <c r="DE54" s="926"/>
      <c r="DF54" s="926"/>
      <c r="DG54" s="926"/>
      <c r="DH54" s="926"/>
      <c r="DI54" s="926"/>
      <c r="DJ54" s="926"/>
      <c r="DK54" s="926"/>
      <c r="DL54" s="926"/>
      <c r="DM54" s="926"/>
      <c r="DN54" s="926"/>
      <c r="DO54" s="926"/>
      <c r="DP54" s="926"/>
      <c r="DQ54" s="926"/>
      <c r="DR54" s="926"/>
      <c r="DS54" s="926"/>
      <c r="DT54" s="926"/>
      <c r="DU54" s="926"/>
      <c r="DV54" s="926"/>
      <c r="DW54" s="926"/>
      <c r="DX54" s="926"/>
      <c r="DY54" s="926"/>
      <c r="DZ54" s="926"/>
      <c r="EA54" s="926"/>
      <c r="EB54" s="926"/>
      <c r="EC54" s="926"/>
      <c r="ED54" s="926"/>
      <c r="EE54" s="926"/>
      <c r="EF54" s="926"/>
      <c r="EG54" s="926"/>
      <c r="EH54" s="926"/>
      <c r="EI54" s="926"/>
      <c r="EJ54" s="926"/>
      <c r="EK54" s="926"/>
      <c r="EL54" s="926"/>
      <c r="EM54" s="926"/>
      <c r="EN54" s="926"/>
      <c r="EO54" s="926"/>
      <c r="EP54" s="926"/>
      <c r="EQ54" s="926"/>
      <c r="ER54" s="926"/>
      <c r="ES54" s="926"/>
      <c r="ET54" s="926"/>
      <c r="EU54" s="926"/>
      <c r="EV54" s="926"/>
      <c r="EW54" s="926"/>
      <c r="EX54" s="926"/>
      <c r="EY54" s="926"/>
      <c r="EZ54" s="926"/>
      <c r="FA54" s="926"/>
      <c r="FB54" s="926"/>
      <c r="FC54" s="926"/>
      <c r="FD54" s="926"/>
      <c r="FE54" s="926"/>
      <c r="FF54" s="926"/>
      <c r="FG54" s="926"/>
      <c r="FH54" s="926"/>
      <c r="FI54" s="926"/>
      <c r="FJ54" s="926"/>
      <c r="FK54" s="926"/>
      <c r="FL54" s="926"/>
      <c r="FM54" s="926"/>
      <c r="FN54" s="926"/>
      <c r="FO54" s="926"/>
      <c r="FP54" s="926"/>
      <c r="FQ54" s="926"/>
      <c r="FR54" s="926"/>
      <c r="FS54" s="926"/>
      <c r="FT54" s="926"/>
      <c r="FU54" s="926"/>
      <c r="FV54" s="926"/>
      <c r="FW54" s="926"/>
      <c r="FX54" s="926"/>
      <c r="FY54" s="926"/>
      <c r="FZ54" s="926"/>
      <c r="GA54" s="926"/>
      <c r="GB54" s="926"/>
      <c r="GC54" s="926"/>
      <c r="GD54" s="926"/>
      <c r="GE54" s="926"/>
      <c r="GF54" s="926"/>
      <c r="GG54" s="926"/>
      <c r="GH54" s="926"/>
      <c r="GI54" s="926"/>
      <c r="GJ54" s="926"/>
      <c r="GK54" s="926"/>
      <c r="GL54" s="926"/>
      <c r="GM54" s="926"/>
      <c r="GN54" s="926"/>
      <c r="GO54" s="926"/>
      <c r="GP54" s="926"/>
      <c r="GQ54" s="926"/>
      <c r="GR54" s="926"/>
      <c r="GS54" s="926"/>
      <c r="GT54" s="926"/>
      <c r="GU54" s="926"/>
      <c r="GV54" s="926"/>
      <c r="GW54" s="926"/>
      <c r="GX54" s="926"/>
      <c r="GY54" s="926"/>
      <c r="GZ54" s="926"/>
      <c r="HA54" s="926"/>
      <c r="HB54" s="926"/>
      <c r="HC54" s="926"/>
      <c r="HD54" s="926"/>
      <c r="HE54" s="926"/>
      <c r="HF54" s="926"/>
      <c r="HG54" s="926"/>
      <c r="HH54" s="926"/>
      <c r="HI54" s="926"/>
      <c r="HJ54" s="926"/>
      <c r="HK54" s="926"/>
      <c r="HL54" s="926"/>
      <c r="HM54" s="926"/>
      <c r="HN54" s="926"/>
      <c r="HO54" s="926"/>
      <c r="HP54" s="926"/>
      <c r="HQ54" s="926"/>
      <c r="HR54" s="926"/>
      <c r="HS54" s="926"/>
      <c r="HT54" s="926"/>
      <c r="HU54" s="926"/>
      <c r="HV54" s="926"/>
      <c r="HW54" s="926"/>
      <c r="HX54" s="926"/>
      <c r="HY54" s="926"/>
      <c r="HZ54" s="926"/>
      <c r="IA54" s="926"/>
      <c r="IB54" s="926"/>
      <c r="IC54" s="926"/>
      <c r="ID54" s="926"/>
      <c r="IE54" s="926"/>
      <c r="IF54" s="926"/>
      <c r="IG54" s="926"/>
      <c r="IH54" s="926"/>
      <c r="II54" s="926"/>
      <c r="IJ54" s="926"/>
      <c r="IK54" s="926"/>
      <c r="IL54" s="926"/>
      <c r="IM54" s="926"/>
      <c r="IN54" s="926"/>
      <c r="IO54" s="926"/>
      <c r="IP54" s="926"/>
      <c r="IQ54" s="926"/>
      <c r="IR54" s="926"/>
      <c r="IS54" s="926"/>
      <c r="IT54" s="926"/>
      <c r="IU54" s="926"/>
      <c r="IV54" s="926"/>
      <c r="IW54" s="926"/>
      <c r="IX54" s="927"/>
      <c r="IY54" s="505"/>
      <c r="IZ54" s="505"/>
      <c r="JA54" s="505"/>
      <c r="JB54" s="505"/>
      <c r="JC54" s="505"/>
      <c r="JD54" s="505"/>
      <c r="JE54" s="505"/>
      <c r="JF54" s="505"/>
      <c r="JG54" s="505"/>
      <c r="JH54" s="89"/>
      <c r="JI54" s="89"/>
      <c r="JJ54" s="89"/>
      <c r="JK54" s="89"/>
      <c r="JL54" s="89"/>
      <c r="JM54" s="89"/>
      <c r="JN54" s="548"/>
      <c r="JO54" s="549"/>
      <c r="JP54" s="550"/>
      <c r="JQ54" s="548"/>
      <c r="JR54" s="549"/>
      <c r="JS54" s="550"/>
      <c r="JT54" s="548"/>
      <c r="JU54" s="549"/>
      <c r="JV54" s="550"/>
      <c r="JW54" s="548"/>
      <c r="JX54" s="549"/>
      <c r="JY54" s="550"/>
      <c r="JZ54" s="548"/>
      <c r="KA54" s="549"/>
      <c r="KB54" s="550"/>
      <c r="KC54" s="548"/>
      <c r="KD54" s="549"/>
      <c r="KE54" s="550"/>
      <c r="KF54" s="548"/>
      <c r="KG54" s="549"/>
      <c r="KH54" s="550"/>
      <c r="KI54" s="548"/>
      <c r="KJ54" s="549"/>
      <c r="KK54" s="550"/>
      <c r="KL54" s="548"/>
      <c r="KM54" s="549"/>
      <c r="KN54" s="550"/>
      <c r="KO54" s="551"/>
      <c r="KP54" s="552"/>
      <c r="KQ54" s="553"/>
      <c r="KR54" s="551"/>
      <c r="KS54" s="552"/>
      <c r="KT54" s="553"/>
      <c r="KU54" s="551"/>
      <c r="KV54" s="552"/>
      <c r="KW54" s="553"/>
      <c r="KX54" s="551"/>
      <c r="KY54" s="552"/>
      <c r="KZ54" s="553"/>
      <c r="LA54" s="554"/>
      <c r="LB54" s="555"/>
      <c r="LC54" s="556"/>
      <c r="LD54" s="551"/>
      <c r="LE54" s="552"/>
      <c r="LF54" s="553"/>
      <c r="LG54" s="551"/>
      <c r="LH54" s="552"/>
      <c r="LI54" s="553"/>
      <c r="LJ54" s="551"/>
      <c r="LK54" s="552"/>
      <c r="LL54" s="553"/>
      <c r="LM54" s="551"/>
      <c r="LN54" s="552"/>
      <c r="LO54" s="553"/>
      <c r="LP54" s="551"/>
      <c r="LQ54" s="552"/>
      <c r="LR54" s="553"/>
      <c r="LS54" s="551"/>
      <c r="LT54" s="552"/>
      <c r="LU54" s="553"/>
      <c r="LV54" s="551"/>
      <c r="LW54" s="552"/>
      <c r="LX54" s="553"/>
      <c r="LY54" s="551"/>
      <c r="LZ54" s="552"/>
      <c r="MA54" s="553"/>
      <c r="MB54" s="551"/>
      <c r="MC54" s="552"/>
      <c r="MD54" s="553"/>
      <c r="ME54" s="551"/>
      <c r="MF54" s="552"/>
      <c r="MG54" s="553"/>
      <c r="MH54" s="551"/>
      <c r="MI54" s="552"/>
      <c r="MJ54" s="553"/>
      <c r="MK54" s="551"/>
      <c r="ML54" s="552"/>
      <c r="MM54" s="553"/>
      <c r="MN54" s="551"/>
      <c r="MO54" s="552"/>
      <c r="MP54" s="553"/>
      <c r="MQ54" s="551"/>
      <c r="MR54" s="552"/>
      <c r="MS54" s="553"/>
      <c r="MT54" s="551"/>
      <c r="MU54" s="552"/>
      <c r="MV54" s="553"/>
      <c r="MW54" s="551"/>
      <c r="MX54" s="552"/>
      <c r="MY54" s="553"/>
      <c r="MZ54" s="551"/>
      <c r="NA54" s="552"/>
      <c r="NB54" s="553"/>
      <c r="NC54" s="551"/>
      <c r="ND54" s="552"/>
      <c r="NE54" s="553"/>
      <c r="NF54" s="551"/>
      <c r="NG54" s="552"/>
      <c r="NH54" s="553"/>
      <c r="NI54" s="551"/>
      <c r="NJ54" s="552"/>
      <c r="NK54" s="553"/>
      <c r="NL54" s="551"/>
      <c r="NM54" s="552"/>
      <c r="NN54" s="552"/>
      <c r="NO54" s="553"/>
      <c r="NP54" s="551"/>
      <c r="NQ54" s="552"/>
      <c r="NR54" s="553"/>
      <c r="NS54" s="551"/>
      <c r="NT54" s="552"/>
      <c r="NU54" s="553"/>
      <c r="NV54" s="551"/>
      <c r="NW54" s="552"/>
      <c r="NX54" s="553"/>
      <c r="NY54" s="492">
        <f t="shared" si="121"/>
        <v>0</v>
      </c>
      <c r="NZ54" s="493">
        <f t="shared" si="122"/>
        <v>0</v>
      </c>
      <c r="OA54" s="468"/>
      <c r="OB54" s="492">
        <f t="shared" si="123"/>
        <v>0</v>
      </c>
      <c r="OC54" s="493">
        <f t="shared" si="124"/>
        <v>0</v>
      </c>
      <c r="OD54" s="81"/>
      <c r="OE54" s="492">
        <f t="shared" si="125"/>
        <v>0</v>
      </c>
      <c r="OF54" s="493">
        <f t="shared" si="126"/>
        <v>0</v>
      </c>
      <c r="OG54" s="81"/>
      <c r="OH54" s="492">
        <f t="shared" si="127"/>
        <v>0</v>
      </c>
      <c r="OI54" s="493">
        <f t="shared" si="128"/>
        <v>0</v>
      </c>
      <c r="OJ54" s="524"/>
      <c r="OK54" s="524"/>
      <c r="OL54" s="524"/>
      <c r="OM54" s="524"/>
      <c r="ON54" s="524"/>
      <c r="OO54" s="524"/>
      <c r="OP54" s="524"/>
      <c r="OQ54" s="524"/>
      <c r="OR54" s="524"/>
      <c r="OS54" s="524"/>
      <c r="OT54" s="524"/>
      <c r="OU54" s="524"/>
      <c r="OV54" s="524"/>
      <c r="OW54" s="524"/>
      <c r="OX54" s="524"/>
      <c r="OY54" s="524"/>
      <c r="OZ54" s="524"/>
      <c r="PA54" s="524"/>
      <c r="PB54" s="524"/>
      <c r="PC54" s="524"/>
      <c r="PD54" s="524"/>
      <c r="PE54" s="524"/>
      <c r="PF54" s="524"/>
      <c r="PG54" s="524"/>
      <c r="PH54" s="524"/>
      <c r="PI54" s="524"/>
      <c r="PJ54" s="524"/>
      <c r="PK54" s="524"/>
      <c r="PL54" s="524"/>
      <c r="PM54" s="524"/>
      <c r="PN54" s="524"/>
      <c r="PO54" s="524"/>
      <c r="PP54" s="524"/>
      <c r="PQ54" s="524"/>
      <c r="PR54" s="524"/>
      <c r="PS54" s="524"/>
      <c r="PT54" s="524"/>
      <c r="PU54" s="524"/>
      <c r="PV54" s="524"/>
      <c r="PW54" s="524"/>
      <c r="PX54" s="524"/>
      <c r="PY54" s="524"/>
      <c r="PZ54" s="524"/>
      <c r="QA54" s="524"/>
      <c r="QB54" s="524"/>
      <c r="QC54" s="524"/>
      <c r="QD54" s="524"/>
      <c r="QE54" s="524"/>
      <c r="QF54" s="524"/>
      <c r="QG54" s="524"/>
      <c r="QH54" s="524"/>
      <c r="QI54" s="524"/>
      <c r="QJ54" s="524"/>
      <c r="QK54" s="524"/>
      <c r="QL54" s="524"/>
      <c r="QM54" s="524"/>
      <c r="QN54" s="524"/>
      <c r="QO54" s="524"/>
      <c r="QP54" s="524"/>
      <c r="QQ54" s="524"/>
      <c r="QR54" s="524"/>
      <c r="QS54" s="524"/>
      <c r="QT54" s="524"/>
      <c r="QU54" s="524"/>
      <c r="QV54" s="524"/>
      <c r="QW54" s="524"/>
      <c r="QX54" s="524"/>
      <c r="QY54" s="524"/>
      <c r="QZ54" s="524"/>
      <c r="RA54" s="524"/>
      <c r="RB54" s="524"/>
    </row>
    <row r="55" spans="1:14221" ht="39" hidden="1" customHeight="1" x14ac:dyDescent="0.45">
      <c r="A55" s="589">
        <v>1</v>
      </c>
      <c r="B55" s="586" t="s">
        <v>605</v>
      </c>
      <c r="C55" s="472" t="s">
        <v>115</v>
      </c>
      <c r="D55" s="473">
        <v>27</v>
      </c>
      <c r="E55" s="472"/>
      <c r="F55" s="472"/>
      <c r="G55" s="472"/>
      <c r="H55" s="473">
        <f>+D55+F55-G55</f>
        <v>27</v>
      </c>
      <c r="I55" s="472"/>
      <c r="J55" s="472"/>
      <c r="K55" s="473">
        <f>+H55+I55-J55</f>
        <v>27</v>
      </c>
      <c r="L55" s="472"/>
      <c r="M55" s="472"/>
      <c r="N55" s="473">
        <f>+K55+L55-M55</f>
        <v>27</v>
      </c>
      <c r="O55" s="472"/>
      <c r="P55" s="472"/>
      <c r="Q55" s="472"/>
      <c r="R55" s="473">
        <f>+N55+P55-Q55</f>
        <v>27</v>
      </c>
      <c r="S55" s="474"/>
      <c r="T55" s="474"/>
      <c r="U55" s="474"/>
      <c r="V55" s="474"/>
      <c r="W55" s="474"/>
      <c r="X55" s="475"/>
      <c r="Y55" s="474"/>
      <c r="Z55" s="474"/>
      <c r="AA55" s="475"/>
      <c r="AB55" s="474"/>
      <c r="AC55" s="474"/>
      <c r="AD55" s="474"/>
      <c r="AE55" s="474"/>
      <c r="AF55" s="474"/>
      <c r="AG55" s="475"/>
      <c r="AH55" s="474"/>
      <c r="AI55" s="474"/>
      <c r="AJ55" s="479">
        <f>AG55+AH55-AI55</f>
        <v>0</v>
      </c>
      <c r="AK55" s="474"/>
      <c r="AL55" s="474"/>
      <c r="AM55" s="479"/>
      <c r="AN55" s="474"/>
      <c r="AO55" s="474"/>
      <c r="AP55" s="474"/>
      <c r="AQ55" s="474"/>
      <c r="AR55" s="474"/>
      <c r="AS55" s="474"/>
      <c r="AT55" s="474"/>
      <c r="AU55" s="474"/>
      <c r="AV55" s="474"/>
      <c r="AW55" s="474"/>
      <c r="AX55" s="474"/>
      <c r="AY55" s="479"/>
      <c r="AZ55" s="474"/>
      <c r="BA55" s="474"/>
      <c r="BB55" s="474"/>
      <c r="BC55" s="474"/>
      <c r="BD55" s="474"/>
      <c r="BE55" s="474"/>
      <c r="BF55" s="474"/>
      <c r="BG55" s="474"/>
      <c r="BH55" s="474"/>
      <c r="BI55" s="474"/>
      <c r="BJ55" s="474"/>
      <c r="BK55" s="479">
        <f>BH55+BI55-BJ55</f>
        <v>0</v>
      </c>
      <c r="BL55" s="474"/>
      <c r="BM55" s="474"/>
      <c r="BN55" s="474"/>
      <c r="BO55" s="474"/>
      <c r="BP55" s="474"/>
      <c r="BQ55" s="479">
        <f>BN55+BO55-BP55</f>
        <v>0</v>
      </c>
      <c r="BR55" s="474"/>
      <c r="BS55" s="474"/>
      <c r="BT55" s="590"/>
      <c r="BU55" s="474"/>
      <c r="BV55" s="474"/>
      <c r="BW55" s="474"/>
      <c r="BX55" s="474"/>
      <c r="BY55" s="474"/>
      <c r="BZ55" s="479">
        <f>BW55+BX55-BY55</f>
        <v>0</v>
      </c>
      <c r="CA55" s="474"/>
      <c r="CB55" s="474"/>
      <c r="CC55" s="474"/>
      <c r="CD55" s="474"/>
      <c r="CE55" s="474"/>
      <c r="CF55" s="474"/>
      <c r="CG55" s="474"/>
      <c r="CH55" s="474"/>
      <c r="CI55" s="474"/>
      <c r="CJ55" s="474"/>
      <c r="CK55" s="474"/>
      <c r="CL55" s="474"/>
      <c r="CM55" s="474"/>
      <c r="CN55" s="474"/>
      <c r="CO55" s="474"/>
      <c r="CP55" s="474"/>
      <c r="CQ55" s="474"/>
      <c r="CR55" s="474"/>
      <c r="CS55" s="474"/>
      <c r="CT55" s="474"/>
      <c r="CU55" s="474"/>
      <c r="CV55" s="474"/>
      <c r="CW55" s="474"/>
      <c r="CX55" s="474"/>
      <c r="CY55" s="474"/>
      <c r="CZ55" s="474"/>
      <c r="DA55" s="474"/>
      <c r="DB55" s="474"/>
      <c r="DC55" s="474"/>
      <c r="DD55" s="479">
        <f>DA55+DB55-DC55</f>
        <v>0</v>
      </c>
      <c r="DE55" s="474"/>
      <c r="DF55" s="474"/>
      <c r="DG55" s="474"/>
      <c r="DH55" s="474"/>
      <c r="DI55" s="474"/>
      <c r="DJ55" s="474"/>
      <c r="DK55" s="474"/>
      <c r="DL55" s="474"/>
      <c r="DM55" s="474"/>
      <c r="DN55" s="474"/>
      <c r="DO55" s="474"/>
      <c r="DP55" s="474"/>
      <c r="DQ55" s="474"/>
      <c r="DR55" s="474"/>
      <c r="DS55" s="474"/>
      <c r="DT55" s="474"/>
      <c r="DU55" s="474"/>
      <c r="DV55" s="474"/>
      <c r="DW55" s="474"/>
      <c r="DX55" s="474"/>
      <c r="DY55" s="474"/>
      <c r="DZ55" s="474"/>
      <c r="EA55" s="474"/>
      <c r="EB55" s="474"/>
      <c r="EC55" s="474"/>
      <c r="ED55" s="474"/>
      <c r="EE55" s="474"/>
      <c r="EF55" s="474"/>
      <c r="EG55" s="474"/>
      <c r="EH55" s="474"/>
      <c r="EI55" s="474"/>
      <c r="EJ55" s="474"/>
      <c r="EK55" s="474"/>
      <c r="EL55" s="474"/>
      <c r="EM55" s="474"/>
      <c r="EN55" s="474"/>
      <c r="EO55" s="474"/>
      <c r="EP55" s="474"/>
      <c r="EQ55" s="474"/>
      <c r="ER55" s="474"/>
      <c r="ES55" s="474"/>
      <c r="ET55" s="474"/>
      <c r="EU55" s="474"/>
      <c r="EV55" s="474"/>
      <c r="EW55" s="474"/>
      <c r="EX55" s="474"/>
      <c r="EY55" s="474"/>
      <c r="EZ55" s="474"/>
      <c r="FA55" s="474"/>
      <c r="FB55" s="474"/>
      <c r="FC55" s="479">
        <f t="shared" si="227"/>
        <v>27</v>
      </c>
      <c r="FD55" s="474"/>
      <c r="FE55" s="474"/>
      <c r="FF55" s="479">
        <f t="shared" si="228"/>
        <v>27</v>
      </c>
      <c r="FG55" s="474"/>
      <c r="FH55" s="474"/>
      <c r="FI55" s="479">
        <f t="shared" si="229"/>
        <v>27</v>
      </c>
      <c r="FJ55" s="474"/>
      <c r="FK55" s="474"/>
      <c r="FL55" s="479">
        <f t="shared" si="230"/>
        <v>27</v>
      </c>
      <c r="FM55" s="474"/>
      <c r="FN55" s="474"/>
      <c r="FO55" s="479">
        <f t="shared" si="231"/>
        <v>27</v>
      </c>
      <c r="FP55" s="474"/>
      <c r="FQ55" s="474"/>
      <c r="FR55" s="479">
        <f t="shared" si="232"/>
        <v>27</v>
      </c>
      <c r="FS55" s="474"/>
      <c r="FT55" s="474"/>
      <c r="FU55" s="479">
        <f t="shared" si="233"/>
        <v>27</v>
      </c>
      <c r="FV55" s="474"/>
      <c r="FW55" s="474"/>
      <c r="FX55" s="479">
        <f t="shared" si="234"/>
        <v>27</v>
      </c>
      <c r="FY55" s="474"/>
      <c r="FZ55" s="474"/>
      <c r="GA55" s="479">
        <f t="shared" si="235"/>
        <v>27</v>
      </c>
      <c r="GB55" s="474"/>
      <c r="GC55" s="474"/>
      <c r="GD55" s="479">
        <f t="shared" si="236"/>
        <v>27</v>
      </c>
      <c r="GE55" s="474"/>
      <c r="GF55" s="474"/>
      <c r="GG55" s="479">
        <f>GD55</f>
        <v>27</v>
      </c>
      <c r="GH55" s="474"/>
      <c r="GI55" s="474"/>
      <c r="GJ55" s="479">
        <f t="shared" si="237"/>
        <v>27</v>
      </c>
      <c r="GK55" s="474"/>
      <c r="GL55" s="474"/>
      <c r="GM55" s="479">
        <f t="shared" si="238"/>
        <v>27</v>
      </c>
      <c r="GN55" s="474"/>
      <c r="GO55" s="474"/>
      <c r="GP55" s="479">
        <f>GM55+GN55-GO55</f>
        <v>27</v>
      </c>
      <c r="GQ55" s="474"/>
      <c r="GR55" s="474"/>
      <c r="GS55" s="479">
        <f t="shared" si="239"/>
        <v>27</v>
      </c>
      <c r="GT55" s="474"/>
      <c r="GU55" s="474"/>
      <c r="GV55" s="479">
        <f t="shared" si="240"/>
        <v>27</v>
      </c>
      <c r="GW55" s="474"/>
      <c r="GX55" s="474"/>
      <c r="GY55" s="479">
        <f t="shared" si="241"/>
        <v>27</v>
      </c>
      <c r="GZ55" s="474"/>
      <c r="HA55" s="474"/>
      <c r="HB55" s="479">
        <f>GY55+GZ55-HA55</f>
        <v>27</v>
      </c>
      <c r="HC55" s="474"/>
      <c r="HD55" s="474"/>
      <c r="HE55" s="479">
        <v>27</v>
      </c>
      <c r="HF55" s="474"/>
      <c r="HG55" s="474"/>
      <c r="HH55" s="479">
        <f>HE55+HF55-HG55</f>
        <v>27</v>
      </c>
      <c r="HI55" s="474"/>
      <c r="HJ55" s="474"/>
      <c r="HK55" s="479">
        <f>HH55+HI55-HJ55</f>
        <v>27</v>
      </c>
      <c r="HL55" s="474"/>
      <c r="HM55" s="474"/>
      <c r="HN55" s="479">
        <f t="shared" si="242"/>
        <v>27</v>
      </c>
      <c r="HO55" s="474"/>
      <c r="HP55" s="474"/>
      <c r="HQ55" s="479">
        <f t="shared" si="243"/>
        <v>27</v>
      </c>
      <c r="HR55" s="474"/>
      <c r="HS55" s="474"/>
      <c r="HT55" s="479">
        <f>HQ55+HR55-HS55</f>
        <v>27</v>
      </c>
      <c r="HU55" s="474"/>
      <c r="HV55" s="474"/>
      <c r="HW55" s="479">
        <f>HT55+HU55-HV55</f>
        <v>27</v>
      </c>
      <c r="HX55" s="474"/>
      <c r="HY55" s="474"/>
      <c r="HZ55" s="486">
        <f>HW55+HX55-HY55</f>
        <v>27</v>
      </c>
      <c r="IA55" s="474"/>
      <c r="IB55" s="474"/>
      <c r="IC55" s="486">
        <f>HZ55+IA55-IB55</f>
        <v>27</v>
      </c>
      <c r="ID55" s="474"/>
      <c r="IE55" s="474"/>
      <c r="IF55" s="486">
        <f t="shared" si="102"/>
        <v>27</v>
      </c>
      <c r="IG55" s="474"/>
      <c r="IH55" s="474"/>
      <c r="II55" s="486">
        <f>IF55+IG55-IH55</f>
        <v>27</v>
      </c>
      <c r="IJ55" s="474"/>
      <c r="IK55" s="474"/>
      <c r="IL55" s="486">
        <f>II55+IJ55-IK55</f>
        <v>27</v>
      </c>
      <c r="IM55" s="474"/>
      <c r="IN55" s="474"/>
      <c r="IO55" s="486">
        <f>IL55+IM55-IN55</f>
        <v>27</v>
      </c>
      <c r="IP55" s="474"/>
      <c r="IQ55" s="474"/>
      <c r="IR55" s="486">
        <f>IO55+IP55-IQ55</f>
        <v>27</v>
      </c>
      <c r="IS55" s="474"/>
      <c r="IT55" s="474"/>
      <c r="IU55" s="486">
        <f>IR55+IS55-IT55</f>
        <v>27</v>
      </c>
      <c r="IV55" s="474"/>
      <c r="IW55" s="474"/>
      <c r="IX55" s="486">
        <f t="shared" si="103"/>
        <v>27</v>
      </c>
      <c r="IY55" s="477"/>
      <c r="IZ55" s="477"/>
      <c r="JA55" s="486">
        <f t="shared" si="104"/>
        <v>27</v>
      </c>
      <c r="JB55" s="477"/>
      <c r="JC55" s="477"/>
      <c r="JD55" s="486">
        <f>JA55+JB55-JC55</f>
        <v>27</v>
      </c>
      <c r="JE55" s="477"/>
      <c r="JF55" s="477"/>
      <c r="JG55" s="486">
        <f>JD55+JE55-JF55</f>
        <v>27</v>
      </c>
      <c r="JH55" s="138"/>
      <c r="JI55" s="138"/>
      <c r="JJ55" s="487">
        <f>JG55+JH55-JI55</f>
        <v>27</v>
      </c>
      <c r="JK55" s="138"/>
      <c r="JL55" s="138"/>
      <c r="JM55" s="487">
        <f>JJ55+JK55-JL55</f>
        <v>27</v>
      </c>
      <c r="JN55" s="238"/>
      <c r="JO55" s="238"/>
      <c r="JP55" s="488">
        <f t="shared" si="105"/>
        <v>27</v>
      </c>
      <c r="JQ55" s="238"/>
      <c r="JR55" s="238"/>
      <c r="JS55" s="488">
        <f>JP55+JQ55-JR55</f>
        <v>27</v>
      </c>
      <c r="JT55" s="238"/>
      <c r="JU55" s="238"/>
      <c r="JV55" s="488">
        <f>JS55+JT55-JU55</f>
        <v>27</v>
      </c>
      <c r="JW55" s="238"/>
      <c r="JX55" s="238"/>
      <c r="JY55" s="488">
        <f>JV55+JW55-JX55</f>
        <v>27</v>
      </c>
      <c r="JZ55" s="238"/>
      <c r="KA55" s="238"/>
      <c r="KB55" s="488">
        <f>JY55+JZ55-KA55</f>
        <v>27</v>
      </c>
      <c r="KC55" s="238"/>
      <c r="KD55" s="238"/>
      <c r="KE55" s="488">
        <f>KB55+KC55-KD55</f>
        <v>27</v>
      </c>
      <c r="KF55" s="238"/>
      <c r="KG55" s="238"/>
      <c r="KH55" s="488">
        <f>KE55+KF55-KG55</f>
        <v>27</v>
      </c>
      <c r="KI55" s="238"/>
      <c r="KJ55" s="238"/>
      <c r="KK55" s="488">
        <f>KH55+KI55-KJ55</f>
        <v>27</v>
      </c>
      <c r="KL55" s="238"/>
      <c r="KM55" s="238"/>
      <c r="KN55" s="488">
        <f>KK55+KL55-KM55</f>
        <v>27</v>
      </c>
      <c r="KO55" s="489"/>
      <c r="KP55" s="489"/>
      <c r="KQ55" s="490">
        <f>KN55+KO55-KP55</f>
        <v>27</v>
      </c>
      <c r="KR55" s="489"/>
      <c r="KS55" s="489"/>
      <c r="KT55" s="490">
        <f>KQ55+KR55-KS55</f>
        <v>27</v>
      </c>
      <c r="KU55" s="489"/>
      <c r="KV55" s="489"/>
      <c r="KW55" s="490">
        <f>KT55+KU55-KV55</f>
        <v>27</v>
      </c>
      <c r="KX55" s="489"/>
      <c r="KY55" s="489"/>
      <c r="KZ55" s="490">
        <f>KW55+KX55-KY55</f>
        <v>27</v>
      </c>
      <c r="LA55" s="241"/>
      <c r="LB55" s="241"/>
      <c r="LC55" s="491">
        <f>KZ55+LA55-LB55</f>
        <v>27</v>
      </c>
      <c r="LD55" s="489"/>
      <c r="LE55" s="489"/>
      <c r="LF55" s="490">
        <f>LC55+LD55-LE55</f>
        <v>27</v>
      </c>
      <c r="LG55" s="489"/>
      <c r="LH55" s="489"/>
      <c r="LI55" s="490">
        <f>LF55+LG55-LH55</f>
        <v>27</v>
      </c>
      <c r="LJ55" s="489"/>
      <c r="LK55" s="489"/>
      <c r="LL55" s="490">
        <f>LI55+LJ55-LK55</f>
        <v>27</v>
      </c>
      <c r="LM55" s="489"/>
      <c r="LN55" s="489"/>
      <c r="LO55" s="490">
        <f>LL55+LM55-LN55</f>
        <v>27</v>
      </c>
      <c r="LP55" s="489"/>
      <c r="LQ55" s="489"/>
      <c r="LR55" s="490">
        <f>LO55+LP55-LQ55</f>
        <v>27</v>
      </c>
      <c r="LS55" s="489"/>
      <c r="LT55" s="489"/>
      <c r="LU55" s="490">
        <f>LR55+LS55-LT55</f>
        <v>27</v>
      </c>
      <c r="LV55" s="489"/>
      <c r="LW55" s="489"/>
      <c r="LX55" s="490">
        <f t="shared" ref="LX55:LX60" si="244">LU55+LV55-LW55</f>
        <v>27</v>
      </c>
      <c r="LY55" s="489"/>
      <c r="LZ55" s="489"/>
      <c r="MA55" s="490">
        <f t="shared" ref="MA55:MA60" si="245">LX55+LY55-LZ55</f>
        <v>27</v>
      </c>
      <c r="MB55" s="489"/>
      <c r="MC55" s="489"/>
      <c r="MD55" s="490">
        <f t="shared" ref="MD55:MD60" si="246">MA55+MB55-MC55</f>
        <v>27</v>
      </c>
      <c r="ME55" s="489"/>
      <c r="MF55" s="489"/>
      <c r="MG55" s="490">
        <f t="shared" ref="MG55:MG60" si="247">MD55+ME55-MF55</f>
        <v>27</v>
      </c>
      <c r="MH55" s="489"/>
      <c r="MI55" s="489"/>
      <c r="MJ55" s="490">
        <f t="shared" ref="MJ55:MJ60" si="248">MG55+MH55-MI55</f>
        <v>27</v>
      </c>
      <c r="MK55" s="489"/>
      <c r="ML55" s="489"/>
      <c r="MM55" s="490">
        <f t="shared" ref="MM55:MM60" si="249">MJ55+MK55-ML55</f>
        <v>27</v>
      </c>
      <c r="MN55" s="489"/>
      <c r="MO55" s="489"/>
      <c r="MP55" s="490">
        <f t="shared" ref="MP55:MP60" si="250">MM55+MN55-MO55</f>
        <v>27</v>
      </c>
      <c r="MQ55" s="489"/>
      <c r="MR55" s="489"/>
      <c r="MS55" s="490">
        <f t="shared" ref="MS55:MS60" si="251">MP55+MQ55-MR55</f>
        <v>27</v>
      </c>
      <c r="MT55" s="489"/>
      <c r="MU55" s="489"/>
      <c r="MV55" s="490">
        <f t="shared" ref="MV55:MV60" si="252">MS55+MT55-MU55</f>
        <v>27</v>
      </c>
      <c r="MW55" s="489"/>
      <c r="MX55" s="489"/>
      <c r="MY55" s="490">
        <f t="shared" ref="MY55:MY60" si="253">MV55+MW55-MX55</f>
        <v>27</v>
      </c>
      <c r="MZ55" s="489"/>
      <c r="NA55" s="489"/>
      <c r="NB55" s="490">
        <f t="shared" ref="NB55:NB60" si="254">MY55+MZ55-NA55</f>
        <v>27</v>
      </c>
      <c r="NC55" s="489"/>
      <c r="ND55" s="489"/>
      <c r="NE55" s="490">
        <f t="shared" ref="NE55:NE60" si="255">NB55+NC55-ND55</f>
        <v>27</v>
      </c>
      <c r="NF55" s="489"/>
      <c r="NG55" s="489"/>
      <c r="NH55" s="490">
        <f t="shared" ref="NH55:NH60" si="256">NE55+NF55-NG55</f>
        <v>27</v>
      </c>
      <c r="NI55" s="489"/>
      <c r="NJ55" s="489"/>
      <c r="NK55" s="490">
        <f t="shared" ref="NK55:NK60" si="257">NH55+NI55-NJ55</f>
        <v>27</v>
      </c>
      <c r="NL55" s="489"/>
      <c r="NM55" s="489"/>
      <c r="NN55" s="489"/>
      <c r="NO55" s="490">
        <f t="shared" ref="NO55:NO60" si="258">NK55+NL55-NN55</f>
        <v>27</v>
      </c>
      <c r="NP55" s="489"/>
      <c r="NQ55" s="489"/>
      <c r="NR55" s="490">
        <f t="shared" ref="NR55:NR60" si="259">NO55+NP55-NQ55</f>
        <v>27</v>
      </c>
      <c r="NS55" s="489"/>
      <c r="NT55" s="489"/>
      <c r="NU55" s="490">
        <f t="shared" ref="NU55:NU60" si="260">NR55+NS55-NT55</f>
        <v>27</v>
      </c>
      <c r="NV55" s="489"/>
      <c r="NW55" s="489"/>
      <c r="NX55" s="490">
        <f t="shared" ref="NX55:NX60" si="261">NU55+NV55-NW55</f>
        <v>27</v>
      </c>
      <c r="NY55" s="492">
        <f t="shared" si="121"/>
        <v>0</v>
      </c>
      <c r="NZ55" s="493">
        <f t="shared" si="122"/>
        <v>0</v>
      </c>
      <c r="OA55" s="468"/>
      <c r="OB55" s="492">
        <f t="shared" si="123"/>
        <v>0</v>
      </c>
      <c r="OC55" s="493">
        <f t="shared" si="124"/>
        <v>0</v>
      </c>
      <c r="OD55" s="81"/>
      <c r="OE55" s="492">
        <f t="shared" si="125"/>
        <v>0</v>
      </c>
      <c r="OF55" s="493">
        <f t="shared" si="126"/>
        <v>0</v>
      </c>
      <c r="OG55" s="81"/>
      <c r="OH55" s="492">
        <f t="shared" si="127"/>
        <v>0</v>
      </c>
      <c r="OI55" s="493">
        <f t="shared" si="128"/>
        <v>0</v>
      </c>
      <c r="OJ55" s="524"/>
      <c r="OK55" s="524"/>
      <c r="OL55" s="524"/>
      <c r="OM55" s="524"/>
      <c r="ON55" s="524"/>
      <c r="OO55" s="524"/>
      <c r="OP55" s="524"/>
      <c r="OQ55" s="524"/>
      <c r="OR55" s="524"/>
      <c r="OS55" s="524"/>
      <c r="OT55" s="524"/>
      <c r="OU55" s="524"/>
      <c r="OV55" s="524"/>
      <c r="OW55" s="524"/>
      <c r="OX55" s="524"/>
      <c r="OY55" s="524"/>
      <c r="OZ55" s="524"/>
      <c r="PA55" s="524"/>
      <c r="PB55" s="524"/>
      <c r="PC55" s="524"/>
      <c r="PD55" s="524"/>
      <c r="PE55" s="524"/>
      <c r="PF55" s="524"/>
      <c r="PG55" s="524"/>
      <c r="PH55" s="524"/>
      <c r="PI55" s="524"/>
      <c r="PJ55" s="524"/>
      <c r="PK55" s="524"/>
      <c r="PL55" s="524"/>
      <c r="PM55" s="524"/>
      <c r="PN55" s="524"/>
      <c r="PO55" s="524"/>
      <c r="PP55" s="524"/>
      <c r="PQ55" s="524"/>
      <c r="PR55" s="524"/>
      <c r="PS55" s="524"/>
      <c r="PT55" s="524"/>
      <c r="PU55" s="524"/>
      <c r="PV55" s="524"/>
      <c r="PW55" s="524"/>
      <c r="PX55" s="524"/>
      <c r="PY55" s="524"/>
      <c r="PZ55" s="524"/>
      <c r="QA55" s="524"/>
      <c r="QB55" s="524"/>
      <c r="QC55" s="524"/>
      <c r="QD55" s="524"/>
      <c r="QE55" s="524"/>
      <c r="QF55" s="524"/>
      <c r="QG55" s="524"/>
      <c r="QH55" s="524"/>
      <c r="QI55" s="524"/>
      <c r="QJ55" s="524"/>
      <c r="QK55" s="524"/>
      <c r="QL55" s="524"/>
      <c r="QM55" s="524"/>
      <c r="QN55" s="524"/>
      <c r="QO55" s="524"/>
      <c r="QP55" s="524"/>
      <c r="QQ55" s="524"/>
      <c r="QR55" s="524"/>
      <c r="QS55" s="524"/>
      <c r="QT55" s="524"/>
      <c r="QU55" s="524"/>
      <c r="QV55" s="524"/>
      <c r="QW55" s="524"/>
      <c r="QX55" s="524"/>
      <c r="QY55" s="524"/>
      <c r="QZ55" s="524"/>
      <c r="RA55" s="524"/>
      <c r="RB55" s="524"/>
    </row>
    <row r="56" spans="1:14221" ht="36.75" hidden="1" customHeight="1" x14ac:dyDescent="0.45">
      <c r="A56" s="589">
        <v>2</v>
      </c>
      <c r="B56" s="586" t="s">
        <v>606</v>
      </c>
      <c r="C56" s="472" t="s">
        <v>115</v>
      </c>
      <c r="D56" s="473">
        <v>3</v>
      </c>
      <c r="E56" s="472"/>
      <c r="F56" s="472"/>
      <c r="G56" s="472"/>
      <c r="H56" s="473">
        <f>+D56+F56-G56</f>
        <v>3</v>
      </c>
      <c r="I56" s="472"/>
      <c r="J56" s="472"/>
      <c r="K56" s="473">
        <f>+H56+I56-J56</f>
        <v>3</v>
      </c>
      <c r="L56" s="472"/>
      <c r="M56" s="472"/>
      <c r="N56" s="473">
        <f>+K56+L56-M56</f>
        <v>3</v>
      </c>
      <c r="O56" s="472"/>
      <c r="P56" s="472"/>
      <c r="Q56" s="472"/>
      <c r="R56" s="473">
        <f>+N56+P56-Q56</f>
        <v>3</v>
      </c>
      <c r="S56" s="474"/>
      <c r="T56" s="474"/>
      <c r="U56" s="474"/>
      <c r="V56" s="474"/>
      <c r="W56" s="474"/>
      <c r="X56" s="475"/>
      <c r="Y56" s="474"/>
      <c r="Z56" s="474"/>
      <c r="AA56" s="475"/>
      <c r="AB56" s="474"/>
      <c r="AC56" s="474"/>
      <c r="AD56" s="474"/>
      <c r="AE56" s="474"/>
      <c r="AF56" s="474"/>
      <c r="AG56" s="475"/>
      <c r="AH56" s="474"/>
      <c r="AI56" s="474"/>
      <c r="AJ56" s="479">
        <f>AG56+AH56-AI56</f>
        <v>0</v>
      </c>
      <c r="AK56" s="474"/>
      <c r="AL56" s="474"/>
      <c r="AM56" s="479"/>
      <c r="AN56" s="474"/>
      <c r="AO56" s="474"/>
      <c r="AP56" s="474"/>
      <c r="AQ56" s="474"/>
      <c r="AR56" s="474"/>
      <c r="AS56" s="474"/>
      <c r="AT56" s="474"/>
      <c r="AU56" s="474"/>
      <c r="AV56" s="474"/>
      <c r="AW56" s="474"/>
      <c r="AX56" s="474"/>
      <c r="AY56" s="479"/>
      <c r="AZ56" s="474"/>
      <c r="BA56" s="474"/>
      <c r="BB56" s="474"/>
      <c r="BC56" s="474"/>
      <c r="BD56" s="474"/>
      <c r="BE56" s="474"/>
      <c r="BF56" s="474"/>
      <c r="BG56" s="474"/>
      <c r="BH56" s="474"/>
      <c r="BI56" s="474"/>
      <c r="BJ56" s="474"/>
      <c r="BK56" s="479">
        <f>BH56+BI56-BJ56</f>
        <v>0</v>
      </c>
      <c r="BL56" s="474"/>
      <c r="BM56" s="474"/>
      <c r="BN56" s="474"/>
      <c r="BO56" s="474"/>
      <c r="BP56" s="474"/>
      <c r="BQ56" s="479">
        <f>BN56+BO56-BP56</f>
        <v>0</v>
      </c>
      <c r="BR56" s="474"/>
      <c r="BS56" s="474"/>
      <c r="BT56" s="590"/>
      <c r="BU56" s="474"/>
      <c r="BV56" s="474"/>
      <c r="BW56" s="474"/>
      <c r="BX56" s="474"/>
      <c r="BY56" s="474"/>
      <c r="BZ56" s="479">
        <f>BW56+BX56-BY56</f>
        <v>0</v>
      </c>
      <c r="CA56" s="474"/>
      <c r="CB56" s="474"/>
      <c r="CC56" s="474"/>
      <c r="CD56" s="474"/>
      <c r="CE56" s="474"/>
      <c r="CF56" s="474"/>
      <c r="CG56" s="474"/>
      <c r="CH56" s="474"/>
      <c r="CI56" s="474"/>
      <c r="CJ56" s="474"/>
      <c r="CK56" s="474"/>
      <c r="CL56" s="474"/>
      <c r="CM56" s="474"/>
      <c r="CN56" s="474"/>
      <c r="CO56" s="474"/>
      <c r="CP56" s="474"/>
      <c r="CQ56" s="474"/>
      <c r="CR56" s="474"/>
      <c r="CS56" s="474"/>
      <c r="CT56" s="474"/>
      <c r="CU56" s="474"/>
      <c r="CV56" s="474"/>
      <c r="CW56" s="474"/>
      <c r="CX56" s="474"/>
      <c r="CY56" s="474"/>
      <c r="CZ56" s="474"/>
      <c r="DA56" s="474"/>
      <c r="DB56" s="474"/>
      <c r="DC56" s="474"/>
      <c r="DD56" s="479">
        <f>DA56+DB56-DC56</f>
        <v>0</v>
      </c>
      <c r="DE56" s="474"/>
      <c r="DF56" s="474"/>
      <c r="DG56" s="474"/>
      <c r="DH56" s="474"/>
      <c r="DI56" s="474"/>
      <c r="DJ56" s="474"/>
      <c r="DK56" s="474"/>
      <c r="DL56" s="474"/>
      <c r="DM56" s="474"/>
      <c r="DN56" s="474"/>
      <c r="DO56" s="474"/>
      <c r="DP56" s="474"/>
      <c r="DQ56" s="474"/>
      <c r="DR56" s="474"/>
      <c r="DS56" s="474"/>
      <c r="DT56" s="474"/>
      <c r="DU56" s="474"/>
      <c r="DV56" s="474"/>
      <c r="DW56" s="474"/>
      <c r="DX56" s="474"/>
      <c r="DY56" s="474"/>
      <c r="DZ56" s="474"/>
      <c r="EA56" s="474"/>
      <c r="EB56" s="474"/>
      <c r="EC56" s="474"/>
      <c r="ED56" s="474"/>
      <c r="EE56" s="474"/>
      <c r="EF56" s="474"/>
      <c r="EG56" s="474"/>
      <c r="EH56" s="474"/>
      <c r="EI56" s="474"/>
      <c r="EJ56" s="474"/>
      <c r="EK56" s="474"/>
      <c r="EL56" s="474"/>
      <c r="EM56" s="474"/>
      <c r="EN56" s="474"/>
      <c r="EO56" s="474"/>
      <c r="EP56" s="474"/>
      <c r="EQ56" s="474"/>
      <c r="ER56" s="474"/>
      <c r="ES56" s="474"/>
      <c r="ET56" s="474"/>
      <c r="EU56" s="474"/>
      <c r="EV56" s="474"/>
      <c r="EW56" s="474"/>
      <c r="EX56" s="474"/>
      <c r="EY56" s="474"/>
      <c r="EZ56" s="474"/>
      <c r="FA56" s="474"/>
      <c r="FB56" s="474"/>
      <c r="FC56" s="479">
        <f t="shared" si="227"/>
        <v>3</v>
      </c>
      <c r="FD56" s="474"/>
      <c r="FE56" s="474"/>
      <c r="FF56" s="479">
        <f t="shared" si="228"/>
        <v>3</v>
      </c>
      <c r="FG56" s="474"/>
      <c r="FH56" s="474"/>
      <c r="FI56" s="479">
        <f t="shared" si="229"/>
        <v>3</v>
      </c>
      <c r="FJ56" s="474"/>
      <c r="FK56" s="474"/>
      <c r="FL56" s="479">
        <f t="shared" si="230"/>
        <v>3</v>
      </c>
      <c r="FM56" s="474"/>
      <c r="FN56" s="474"/>
      <c r="FO56" s="479">
        <f t="shared" si="231"/>
        <v>3</v>
      </c>
      <c r="FP56" s="474"/>
      <c r="FQ56" s="474"/>
      <c r="FR56" s="479">
        <f t="shared" si="232"/>
        <v>3</v>
      </c>
      <c r="FS56" s="474"/>
      <c r="FT56" s="474"/>
      <c r="FU56" s="479">
        <f t="shared" si="233"/>
        <v>3</v>
      </c>
      <c r="FV56" s="474"/>
      <c r="FW56" s="474"/>
      <c r="FX56" s="479">
        <f t="shared" si="234"/>
        <v>3</v>
      </c>
      <c r="FY56" s="474"/>
      <c r="FZ56" s="474"/>
      <c r="GA56" s="479">
        <f t="shared" si="235"/>
        <v>3</v>
      </c>
      <c r="GB56" s="474"/>
      <c r="GC56" s="474"/>
      <c r="GD56" s="479">
        <f t="shared" si="236"/>
        <v>3</v>
      </c>
      <c r="GE56" s="474"/>
      <c r="GF56" s="474"/>
      <c r="GG56" s="479">
        <f>GD56</f>
        <v>3</v>
      </c>
      <c r="GH56" s="474"/>
      <c r="GI56" s="474"/>
      <c r="GJ56" s="479">
        <f t="shared" si="237"/>
        <v>3</v>
      </c>
      <c r="GK56" s="474"/>
      <c r="GL56" s="474"/>
      <c r="GM56" s="479">
        <f t="shared" si="238"/>
        <v>3</v>
      </c>
      <c r="GN56" s="474"/>
      <c r="GO56" s="474"/>
      <c r="GP56" s="479">
        <f>GM56+GN56-GO56</f>
        <v>3</v>
      </c>
      <c r="GQ56" s="474"/>
      <c r="GR56" s="474"/>
      <c r="GS56" s="479">
        <f t="shared" si="239"/>
        <v>3</v>
      </c>
      <c r="GT56" s="474"/>
      <c r="GU56" s="474"/>
      <c r="GV56" s="479">
        <f t="shared" si="240"/>
        <v>3</v>
      </c>
      <c r="GW56" s="474"/>
      <c r="GX56" s="474"/>
      <c r="GY56" s="479">
        <f t="shared" si="241"/>
        <v>3</v>
      </c>
      <c r="GZ56" s="474"/>
      <c r="HA56" s="474"/>
      <c r="HB56" s="479">
        <f>GY56+GZ56-HA56</f>
        <v>3</v>
      </c>
      <c r="HC56" s="474"/>
      <c r="HD56" s="474"/>
      <c r="HE56" s="479">
        <v>3</v>
      </c>
      <c r="HF56" s="474"/>
      <c r="HG56" s="474"/>
      <c r="HH56" s="479">
        <f>HE56+HF56-HG56</f>
        <v>3</v>
      </c>
      <c r="HI56" s="474"/>
      <c r="HJ56" s="474"/>
      <c r="HK56" s="479">
        <f>HH56+HI56-HJ56</f>
        <v>3</v>
      </c>
      <c r="HL56" s="474"/>
      <c r="HM56" s="474"/>
      <c r="HN56" s="479">
        <f t="shared" si="242"/>
        <v>3</v>
      </c>
      <c r="HO56" s="474"/>
      <c r="HP56" s="474"/>
      <c r="HQ56" s="479">
        <f t="shared" si="243"/>
        <v>3</v>
      </c>
      <c r="HR56" s="474"/>
      <c r="HS56" s="474"/>
      <c r="HT56" s="479">
        <f>HQ56+HR56-HS56</f>
        <v>3</v>
      </c>
      <c r="HU56" s="474"/>
      <c r="HV56" s="474"/>
      <c r="HW56" s="479">
        <f>HT56+HU56-HV56</f>
        <v>3</v>
      </c>
      <c r="HX56" s="474"/>
      <c r="HY56" s="474"/>
      <c r="HZ56" s="486">
        <f>HW56+HX56-HY56</f>
        <v>3</v>
      </c>
      <c r="IA56" s="474"/>
      <c r="IB56" s="474"/>
      <c r="IC56" s="486">
        <f>HZ56+IA56-IB56</f>
        <v>3</v>
      </c>
      <c r="ID56" s="474"/>
      <c r="IE56" s="474"/>
      <c r="IF56" s="486">
        <f t="shared" si="102"/>
        <v>3</v>
      </c>
      <c r="IG56" s="474"/>
      <c r="IH56" s="474"/>
      <c r="II56" s="486">
        <f>IF56+IG56-IH56</f>
        <v>3</v>
      </c>
      <c r="IJ56" s="474"/>
      <c r="IK56" s="474"/>
      <c r="IL56" s="486">
        <f>II56+IJ56-IK56</f>
        <v>3</v>
      </c>
      <c r="IM56" s="474"/>
      <c r="IN56" s="474"/>
      <c r="IO56" s="486">
        <f>IL56+IM56-IN56</f>
        <v>3</v>
      </c>
      <c r="IP56" s="474"/>
      <c r="IQ56" s="474"/>
      <c r="IR56" s="486">
        <f>IO56+IP56-IQ56</f>
        <v>3</v>
      </c>
      <c r="IS56" s="474"/>
      <c r="IT56" s="474"/>
      <c r="IU56" s="486">
        <f>IR56+IS56-IT56</f>
        <v>3</v>
      </c>
      <c r="IV56" s="474"/>
      <c r="IW56" s="474"/>
      <c r="IX56" s="486">
        <f t="shared" si="103"/>
        <v>3</v>
      </c>
      <c r="IY56" s="477"/>
      <c r="IZ56" s="477"/>
      <c r="JA56" s="486">
        <f t="shared" si="104"/>
        <v>3</v>
      </c>
      <c r="JB56" s="477"/>
      <c r="JC56" s="477"/>
      <c r="JD56" s="486">
        <f>JA56+JB56-JC56</f>
        <v>3</v>
      </c>
      <c r="JE56" s="477"/>
      <c r="JF56" s="477"/>
      <c r="JG56" s="486">
        <f>JD56+JE56-JF56</f>
        <v>3</v>
      </c>
      <c r="JH56" s="138"/>
      <c r="JI56" s="138"/>
      <c r="JJ56" s="487">
        <f>JG56+JH56-JI56</f>
        <v>3</v>
      </c>
      <c r="JK56" s="138"/>
      <c r="JL56" s="138"/>
      <c r="JM56" s="487">
        <f>JJ56+JK56-JL56</f>
        <v>3</v>
      </c>
      <c r="JN56" s="238"/>
      <c r="JO56" s="238"/>
      <c r="JP56" s="488">
        <f t="shared" si="105"/>
        <v>3</v>
      </c>
      <c r="JQ56" s="238"/>
      <c r="JR56" s="238"/>
      <c r="JS56" s="488">
        <f>JP56+JQ56-JR56</f>
        <v>3</v>
      </c>
      <c r="JT56" s="238"/>
      <c r="JU56" s="238"/>
      <c r="JV56" s="488">
        <f>JS56+JT56-JU56</f>
        <v>3</v>
      </c>
      <c r="JW56" s="238"/>
      <c r="JX56" s="238"/>
      <c r="JY56" s="488">
        <f>JV56+JW56-JX56</f>
        <v>3</v>
      </c>
      <c r="JZ56" s="238"/>
      <c r="KA56" s="238"/>
      <c r="KB56" s="488">
        <f>JY56+JZ56-KA56</f>
        <v>3</v>
      </c>
      <c r="KC56" s="238"/>
      <c r="KD56" s="238"/>
      <c r="KE56" s="488">
        <f>KB56+KC56-KD56</f>
        <v>3</v>
      </c>
      <c r="KF56" s="238"/>
      <c r="KG56" s="238"/>
      <c r="KH56" s="488">
        <f>KE56+KF56-KG56</f>
        <v>3</v>
      </c>
      <c r="KI56" s="238"/>
      <c r="KJ56" s="238"/>
      <c r="KK56" s="488">
        <f>KH56+KI56-KJ56</f>
        <v>3</v>
      </c>
      <c r="KL56" s="238"/>
      <c r="KM56" s="238"/>
      <c r="KN56" s="488">
        <f>KK56+KL56-KM56</f>
        <v>3</v>
      </c>
      <c r="KO56" s="489"/>
      <c r="KP56" s="489"/>
      <c r="KQ56" s="490">
        <f>KN56+KO56-KP56</f>
        <v>3</v>
      </c>
      <c r="KR56" s="489"/>
      <c r="KS56" s="489"/>
      <c r="KT56" s="490">
        <f>KQ56+KR56-KS56</f>
        <v>3</v>
      </c>
      <c r="KU56" s="489"/>
      <c r="KV56" s="489"/>
      <c r="KW56" s="490">
        <f>KT56+KU56-KV56</f>
        <v>3</v>
      </c>
      <c r="KX56" s="489"/>
      <c r="KY56" s="489"/>
      <c r="KZ56" s="490">
        <f>KW56+KX56-KY56</f>
        <v>3</v>
      </c>
      <c r="LA56" s="241"/>
      <c r="LB56" s="241"/>
      <c r="LC56" s="491">
        <f>KZ56+LA56-LB56</f>
        <v>3</v>
      </c>
      <c r="LD56" s="489"/>
      <c r="LE56" s="489"/>
      <c r="LF56" s="490">
        <f>LC56+LD56-LE56</f>
        <v>3</v>
      </c>
      <c r="LG56" s="489"/>
      <c r="LH56" s="489"/>
      <c r="LI56" s="490">
        <f>LF56+LG56-LH56</f>
        <v>3</v>
      </c>
      <c r="LJ56" s="489"/>
      <c r="LK56" s="489"/>
      <c r="LL56" s="490">
        <f>LI56+LJ56-LK56</f>
        <v>3</v>
      </c>
      <c r="LM56" s="489"/>
      <c r="LN56" s="489"/>
      <c r="LO56" s="490">
        <f>LL56+LM56-LN56</f>
        <v>3</v>
      </c>
      <c r="LP56" s="489"/>
      <c r="LQ56" s="489"/>
      <c r="LR56" s="490">
        <f>LO56+LP56-LQ56</f>
        <v>3</v>
      </c>
      <c r="LS56" s="489"/>
      <c r="LT56" s="489"/>
      <c r="LU56" s="490">
        <f>LR56+LS56-LT56</f>
        <v>3</v>
      </c>
      <c r="LV56" s="489"/>
      <c r="LW56" s="489"/>
      <c r="LX56" s="490">
        <f t="shared" si="244"/>
        <v>3</v>
      </c>
      <c r="LY56" s="489"/>
      <c r="LZ56" s="489"/>
      <c r="MA56" s="490">
        <f t="shared" si="245"/>
        <v>3</v>
      </c>
      <c r="MB56" s="489"/>
      <c r="MC56" s="489"/>
      <c r="MD56" s="490">
        <f t="shared" si="246"/>
        <v>3</v>
      </c>
      <c r="ME56" s="489"/>
      <c r="MF56" s="489"/>
      <c r="MG56" s="490">
        <f t="shared" si="247"/>
        <v>3</v>
      </c>
      <c r="MH56" s="489"/>
      <c r="MI56" s="489"/>
      <c r="MJ56" s="490">
        <f t="shared" si="248"/>
        <v>3</v>
      </c>
      <c r="MK56" s="489"/>
      <c r="ML56" s="489"/>
      <c r="MM56" s="490">
        <f t="shared" si="249"/>
        <v>3</v>
      </c>
      <c r="MN56" s="489"/>
      <c r="MO56" s="489"/>
      <c r="MP56" s="490">
        <f t="shared" si="250"/>
        <v>3</v>
      </c>
      <c r="MQ56" s="489"/>
      <c r="MR56" s="489"/>
      <c r="MS56" s="490">
        <f t="shared" si="251"/>
        <v>3</v>
      </c>
      <c r="MT56" s="489"/>
      <c r="MU56" s="489"/>
      <c r="MV56" s="490">
        <f t="shared" si="252"/>
        <v>3</v>
      </c>
      <c r="MW56" s="489"/>
      <c r="MX56" s="489"/>
      <c r="MY56" s="490">
        <f t="shared" si="253"/>
        <v>3</v>
      </c>
      <c r="MZ56" s="489"/>
      <c r="NA56" s="489"/>
      <c r="NB56" s="490">
        <f t="shared" si="254"/>
        <v>3</v>
      </c>
      <c r="NC56" s="489"/>
      <c r="ND56" s="489"/>
      <c r="NE56" s="490">
        <f t="shared" si="255"/>
        <v>3</v>
      </c>
      <c r="NF56" s="489"/>
      <c r="NG56" s="489"/>
      <c r="NH56" s="490">
        <f t="shared" si="256"/>
        <v>3</v>
      </c>
      <c r="NI56" s="489"/>
      <c r="NJ56" s="489"/>
      <c r="NK56" s="490">
        <f t="shared" si="257"/>
        <v>3</v>
      </c>
      <c r="NL56" s="489"/>
      <c r="NM56" s="489"/>
      <c r="NN56" s="489"/>
      <c r="NO56" s="490">
        <f t="shared" si="258"/>
        <v>3</v>
      </c>
      <c r="NP56" s="489"/>
      <c r="NQ56" s="489"/>
      <c r="NR56" s="490">
        <f t="shared" si="259"/>
        <v>3</v>
      </c>
      <c r="NS56" s="489"/>
      <c r="NT56" s="489"/>
      <c r="NU56" s="490">
        <f t="shared" si="260"/>
        <v>3</v>
      </c>
      <c r="NV56" s="489"/>
      <c r="NW56" s="489"/>
      <c r="NX56" s="490">
        <f t="shared" si="261"/>
        <v>3</v>
      </c>
      <c r="NY56" s="492">
        <f t="shared" si="121"/>
        <v>0</v>
      </c>
      <c r="NZ56" s="493">
        <f t="shared" si="122"/>
        <v>0</v>
      </c>
      <c r="OA56" s="468"/>
      <c r="OB56" s="492">
        <f t="shared" si="123"/>
        <v>0</v>
      </c>
      <c r="OC56" s="493">
        <f t="shared" si="124"/>
        <v>0</v>
      </c>
      <c r="OD56" s="81"/>
      <c r="OE56" s="492">
        <f t="shared" si="125"/>
        <v>0</v>
      </c>
      <c r="OF56" s="493">
        <f t="shared" si="126"/>
        <v>0</v>
      </c>
      <c r="OG56" s="81"/>
      <c r="OH56" s="492">
        <f t="shared" si="127"/>
        <v>0</v>
      </c>
      <c r="OI56" s="493">
        <f t="shared" si="128"/>
        <v>0</v>
      </c>
    </row>
    <row r="57" spans="1:14221" ht="34.5" hidden="1" customHeight="1" x14ac:dyDescent="0.45">
      <c r="A57" s="589">
        <v>3</v>
      </c>
      <c r="B57" s="586" t="s">
        <v>607</v>
      </c>
      <c r="C57" s="472" t="s">
        <v>115</v>
      </c>
      <c r="D57" s="485">
        <v>21</v>
      </c>
      <c r="E57" s="472"/>
      <c r="F57" s="472"/>
      <c r="G57" s="472"/>
      <c r="H57" s="473">
        <f>+D57+F57-G57</f>
        <v>21</v>
      </c>
      <c r="I57" s="472"/>
      <c r="J57" s="472"/>
      <c r="K57" s="473">
        <f>+H57+I57-J57</f>
        <v>21</v>
      </c>
      <c r="L57" s="472"/>
      <c r="M57" s="472"/>
      <c r="N57" s="473">
        <f>+K57+L57-M57</f>
        <v>21</v>
      </c>
      <c r="O57" s="472"/>
      <c r="P57" s="472"/>
      <c r="Q57" s="472"/>
      <c r="R57" s="473">
        <f>+N57+P57-Q57</f>
        <v>21</v>
      </c>
      <c r="S57" s="474"/>
      <c r="T57" s="474"/>
      <c r="U57" s="474"/>
      <c r="V57" s="474"/>
      <c r="W57" s="474"/>
      <c r="X57" s="475"/>
      <c r="Y57" s="474"/>
      <c r="Z57" s="474"/>
      <c r="AA57" s="474"/>
      <c r="AB57" s="474"/>
      <c r="AC57" s="474"/>
      <c r="AD57" s="474"/>
      <c r="AE57" s="474"/>
      <c r="AF57" s="474"/>
      <c r="AG57" s="475"/>
      <c r="AH57" s="474"/>
      <c r="AI57" s="474"/>
      <c r="AJ57" s="479">
        <f>AG57+AH57-AI57</f>
        <v>0</v>
      </c>
      <c r="AK57" s="474"/>
      <c r="AL57" s="474"/>
      <c r="AM57" s="479"/>
      <c r="AN57" s="474"/>
      <c r="AO57" s="474"/>
      <c r="AP57" s="474"/>
      <c r="AQ57" s="474"/>
      <c r="AR57" s="474"/>
      <c r="AS57" s="474"/>
      <c r="AT57" s="474"/>
      <c r="AU57" s="474"/>
      <c r="AV57" s="474"/>
      <c r="AW57" s="474"/>
      <c r="AX57" s="474"/>
      <c r="AY57" s="479"/>
      <c r="AZ57" s="474"/>
      <c r="BA57" s="474"/>
      <c r="BB57" s="474"/>
      <c r="BC57" s="474"/>
      <c r="BD57" s="474"/>
      <c r="BE57" s="474"/>
      <c r="BF57" s="474"/>
      <c r="BG57" s="474"/>
      <c r="BH57" s="474"/>
      <c r="BI57" s="474"/>
      <c r="BJ57" s="474"/>
      <c r="BK57" s="479">
        <f>BH57+BI57-BJ57</f>
        <v>0</v>
      </c>
      <c r="BL57" s="474"/>
      <c r="BM57" s="474"/>
      <c r="BN57" s="474"/>
      <c r="BO57" s="474"/>
      <c r="BP57" s="474"/>
      <c r="BQ57" s="479">
        <f>BN57+BO57-BP57</f>
        <v>0</v>
      </c>
      <c r="BR57" s="474"/>
      <c r="BS57" s="474"/>
      <c r="BT57" s="590"/>
      <c r="BU57" s="474"/>
      <c r="BV57" s="474"/>
      <c r="BW57" s="474"/>
      <c r="BX57" s="474"/>
      <c r="BY57" s="474"/>
      <c r="BZ57" s="479">
        <f>BW57+BX57-BY57</f>
        <v>0</v>
      </c>
      <c r="CA57" s="474"/>
      <c r="CB57" s="474"/>
      <c r="CC57" s="474"/>
      <c r="CD57" s="474"/>
      <c r="CE57" s="474"/>
      <c r="CF57" s="474"/>
      <c r="CG57" s="474"/>
      <c r="CH57" s="474"/>
      <c r="CI57" s="474"/>
      <c r="CJ57" s="474"/>
      <c r="CK57" s="474"/>
      <c r="CL57" s="474"/>
      <c r="CM57" s="474"/>
      <c r="CN57" s="474"/>
      <c r="CO57" s="474"/>
      <c r="CP57" s="474"/>
      <c r="CQ57" s="474"/>
      <c r="CR57" s="474"/>
      <c r="CS57" s="474"/>
      <c r="CT57" s="474"/>
      <c r="CU57" s="474"/>
      <c r="CV57" s="474"/>
      <c r="CW57" s="474"/>
      <c r="CX57" s="474"/>
      <c r="CY57" s="474"/>
      <c r="CZ57" s="474"/>
      <c r="DA57" s="474"/>
      <c r="DB57" s="474"/>
      <c r="DC57" s="474"/>
      <c r="DD57" s="479">
        <f>DA57+DB57-DC57</f>
        <v>0</v>
      </c>
      <c r="DE57" s="474"/>
      <c r="DF57" s="474"/>
      <c r="DG57" s="474"/>
      <c r="DH57" s="474"/>
      <c r="DI57" s="474"/>
      <c r="DJ57" s="474"/>
      <c r="DK57" s="474"/>
      <c r="DL57" s="474"/>
      <c r="DM57" s="474"/>
      <c r="DN57" s="474"/>
      <c r="DO57" s="474"/>
      <c r="DP57" s="474"/>
      <c r="DQ57" s="474"/>
      <c r="DR57" s="474"/>
      <c r="DS57" s="474"/>
      <c r="DT57" s="474"/>
      <c r="DU57" s="474"/>
      <c r="DV57" s="474"/>
      <c r="DW57" s="474"/>
      <c r="DX57" s="474"/>
      <c r="DY57" s="474"/>
      <c r="DZ57" s="474"/>
      <c r="EA57" s="474"/>
      <c r="EB57" s="474"/>
      <c r="EC57" s="474"/>
      <c r="ED57" s="474"/>
      <c r="EE57" s="474"/>
      <c r="EF57" s="474"/>
      <c r="EG57" s="474"/>
      <c r="EH57" s="474"/>
      <c r="EI57" s="474"/>
      <c r="EJ57" s="474"/>
      <c r="EK57" s="474"/>
      <c r="EL57" s="474"/>
      <c r="EM57" s="474"/>
      <c r="EN57" s="474"/>
      <c r="EO57" s="474"/>
      <c r="EP57" s="474"/>
      <c r="EQ57" s="474"/>
      <c r="ER57" s="474"/>
      <c r="ES57" s="474"/>
      <c r="ET57" s="474"/>
      <c r="EU57" s="474"/>
      <c r="EV57" s="474"/>
      <c r="EW57" s="474"/>
      <c r="EX57" s="474"/>
      <c r="EY57" s="474"/>
      <c r="EZ57" s="474"/>
      <c r="FA57" s="474"/>
      <c r="FB57" s="474"/>
      <c r="FC57" s="479">
        <f t="shared" si="227"/>
        <v>21</v>
      </c>
      <c r="FD57" s="474"/>
      <c r="FE57" s="474"/>
      <c r="FF57" s="479">
        <f t="shared" si="228"/>
        <v>21</v>
      </c>
      <c r="FG57" s="474"/>
      <c r="FH57" s="474"/>
      <c r="FI57" s="479">
        <f t="shared" si="229"/>
        <v>21</v>
      </c>
      <c r="FJ57" s="474"/>
      <c r="FK57" s="474"/>
      <c r="FL57" s="479">
        <f t="shared" si="230"/>
        <v>21</v>
      </c>
      <c r="FM57" s="474"/>
      <c r="FN57" s="474"/>
      <c r="FO57" s="479">
        <f t="shared" si="231"/>
        <v>21</v>
      </c>
      <c r="FP57" s="474"/>
      <c r="FQ57" s="474"/>
      <c r="FR57" s="479">
        <f t="shared" si="232"/>
        <v>21</v>
      </c>
      <c r="FS57" s="474"/>
      <c r="FT57" s="474"/>
      <c r="FU57" s="479">
        <f t="shared" si="233"/>
        <v>21</v>
      </c>
      <c r="FV57" s="474"/>
      <c r="FW57" s="474"/>
      <c r="FX57" s="479">
        <f t="shared" si="234"/>
        <v>21</v>
      </c>
      <c r="FY57" s="474"/>
      <c r="FZ57" s="474"/>
      <c r="GA57" s="479">
        <f t="shared" si="235"/>
        <v>21</v>
      </c>
      <c r="GB57" s="474"/>
      <c r="GC57" s="474"/>
      <c r="GD57" s="479">
        <f t="shared" si="236"/>
        <v>21</v>
      </c>
      <c r="GE57" s="474"/>
      <c r="GF57" s="474"/>
      <c r="GG57" s="479">
        <f>GD57</f>
        <v>21</v>
      </c>
      <c r="GH57" s="474"/>
      <c r="GI57" s="474"/>
      <c r="GJ57" s="479">
        <f t="shared" si="237"/>
        <v>21</v>
      </c>
      <c r="GK57" s="474"/>
      <c r="GL57" s="474"/>
      <c r="GM57" s="479">
        <f t="shared" si="238"/>
        <v>21</v>
      </c>
      <c r="GN57" s="474"/>
      <c r="GO57" s="474"/>
      <c r="GP57" s="479">
        <f>GM57+GN57-GO57</f>
        <v>21</v>
      </c>
      <c r="GQ57" s="474"/>
      <c r="GR57" s="474"/>
      <c r="GS57" s="479">
        <f t="shared" si="239"/>
        <v>21</v>
      </c>
      <c r="GT57" s="474"/>
      <c r="GU57" s="474"/>
      <c r="GV57" s="479">
        <f t="shared" si="240"/>
        <v>21</v>
      </c>
      <c r="GW57" s="474"/>
      <c r="GX57" s="474"/>
      <c r="GY57" s="479">
        <f t="shared" si="241"/>
        <v>21</v>
      </c>
      <c r="GZ57" s="474"/>
      <c r="HA57" s="474"/>
      <c r="HB57" s="479">
        <f>GY57+GZ57-HA57</f>
        <v>21</v>
      </c>
      <c r="HC57" s="474"/>
      <c r="HD57" s="474"/>
      <c r="HE57" s="479">
        <v>21</v>
      </c>
      <c r="HF57" s="474"/>
      <c r="HG57" s="474"/>
      <c r="HH57" s="479">
        <f>HE57+HF57-HG57</f>
        <v>21</v>
      </c>
      <c r="HI57" s="474"/>
      <c r="HJ57" s="474"/>
      <c r="HK57" s="479">
        <f>HH57+HI57-HJ57</f>
        <v>21</v>
      </c>
      <c r="HL57" s="474"/>
      <c r="HM57" s="474"/>
      <c r="HN57" s="479">
        <f t="shared" si="242"/>
        <v>21</v>
      </c>
      <c r="HO57" s="474"/>
      <c r="HP57" s="474"/>
      <c r="HQ57" s="479">
        <f t="shared" si="243"/>
        <v>21</v>
      </c>
      <c r="HR57" s="474"/>
      <c r="HS57" s="474"/>
      <c r="HT57" s="479">
        <f>HQ57+HR57-HS57</f>
        <v>21</v>
      </c>
      <c r="HU57" s="474"/>
      <c r="HV57" s="474"/>
      <c r="HW57" s="479">
        <f>HT57+HU57-HV57</f>
        <v>21</v>
      </c>
      <c r="HX57" s="474"/>
      <c r="HY57" s="474"/>
      <c r="HZ57" s="486">
        <f>HW57+HX57-HY57</f>
        <v>21</v>
      </c>
      <c r="IA57" s="474"/>
      <c r="IB57" s="474"/>
      <c r="IC57" s="486">
        <f>HZ57+IA57-IB57</f>
        <v>21</v>
      </c>
      <c r="ID57" s="474"/>
      <c r="IE57" s="474"/>
      <c r="IF57" s="486">
        <f t="shared" si="102"/>
        <v>21</v>
      </c>
      <c r="IG57" s="474"/>
      <c r="IH57" s="474"/>
      <c r="II57" s="486">
        <f>IF57+IG57-IH57</f>
        <v>21</v>
      </c>
      <c r="IJ57" s="474"/>
      <c r="IK57" s="474"/>
      <c r="IL57" s="486">
        <f>II57+IJ57-IK57</f>
        <v>21</v>
      </c>
      <c r="IM57" s="474"/>
      <c r="IN57" s="474"/>
      <c r="IO57" s="486">
        <f>IL57+IM57-IN57</f>
        <v>21</v>
      </c>
      <c r="IP57" s="474"/>
      <c r="IQ57" s="474"/>
      <c r="IR57" s="486">
        <f>IO57+IP57-IQ57</f>
        <v>21</v>
      </c>
      <c r="IS57" s="474"/>
      <c r="IT57" s="474"/>
      <c r="IU57" s="486">
        <f>IR57+IS57-IT57</f>
        <v>21</v>
      </c>
      <c r="IV57" s="474"/>
      <c r="IW57" s="474"/>
      <c r="IX57" s="486">
        <f t="shared" si="103"/>
        <v>21</v>
      </c>
      <c r="IY57" s="477"/>
      <c r="IZ57" s="477"/>
      <c r="JA57" s="486">
        <f t="shared" si="104"/>
        <v>21</v>
      </c>
      <c r="JB57" s="477"/>
      <c r="JC57" s="477"/>
      <c r="JD57" s="486">
        <f>JA57+JB57-JC57</f>
        <v>21</v>
      </c>
      <c r="JE57" s="477"/>
      <c r="JF57" s="477"/>
      <c r="JG57" s="486">
        <f>JD57+JE57-JF57</f>
        <v>21</v>
      </c>
      <c r="JH57" s="138"/>
      <c r="JI57" s="138"/>
      <c r="JJ57" s="487">
        <f>JG57+JH57-JI57</f>
        <v>21</v>
      </c>
      <c r="JK57" s="138"/>
      <c r="JL57" s="138"/>
      <c r="JM57" s="487">
        <f>JJ57+JK57-JL57</f>
        <v>21</v>
      </c>
      <c r="JN57" s="238"/>
      <c r="JO57" s="238"/>
      <c r="JP57" s="488">
        <f t="shared" si="105"/>
        <v>21</v>
      </c>
      <c r="JQ57" s="238"/>
      <c r="JR57" s="238"/>
      <c r="JS57" s="488">
        <f>JP57+JQ57-JR57</f>
        <v>21</v>
      </c>
      <c r="JT57" s="238"/>
      <c r="JU57" s="238"/>
      <c r="JV57" s="488">
        <f>JS57+JT57-JU57</f>
        <v>21</v>
      </c>
      <c r="JW57" s="238"/>
      <c r="JX57" s="238"/>
      <c r="JY57" s="488">
        <f>JV57+JW57-JX57</f>
        <v>21</v>
      </c>
      <c r="JZ57" s="238"/>
      <c r="KA57" s="238"/>
      <c r="KB57" s="488">
        <f>JY57+JZ57-KA57</f>
        <v>21</v>
      </c>
      <c r="KC57" s="238"/>
      <c r="KD57" s="238"/>
      <c r="KE57" s="488">
        <f>KB57+KC57-KD57</f>
        <v>21</v>
      </c>
      <c r="KF57" s="238"/>
      <c r="KG57" s="238"/>
      <c r="KH57" s="488">
        <f>KE57+KF57-KG57</f>
        <v>21</v>
      </c>
      <c r="KI57" s="238"/>
      <c r="KJ57" s="238"/>
      <c r="KK57" s="488">
        <f>KH57+KI57-KJ57</f>
        <v>21</v>
      </c>
      <c r="KL57" s="238"/>
      <c r="KM57" s="238"/>
      <c r="KN57" s="488">
        <f>KK57+KL57-KM57</f>
        <v>21</v>
      </c>
      <c r="KO57" s="489"/>
      <c r="KP57" s="489"/>
      <c r="KQ57" s="490">
        <f>KN57+KO57-KP57</f>
        <v>21</v>
      </c>
      <c r="KR57" s="489"/>
      <c r="KS57" s="489"/>
      <c r="KT57" s="490">
        <f>KQ57+KR57-KS57</f>
        <v>21</v>
      </c>
      <c r="KU57" s="489"/>
      <c r="KV57" s="489"/>
      <c r="KW57" s="490">
        <f>KT57+KU57-KV57</f>
        <v>21</v>
      </c>
      <c r="KX57" s="489"/>
      <c r="KY57" s="489"/>
      <c r="KZ57" s="490">
        <f>KW57+KX57-KY57</f>
        <v>21</v>
      </c>
      <c r="LA57" s="241"/>
      <c r="LB57" s="241"/>
      <c r="LC57" s="491">
        <f>KZ57+LA57-LB57</f>
        <v>21</v>
      </c>
      <c r="LD57" s="489"/>
      <c r="LE57" s="489"/>
      <c r="LF57" s="490">
        <f>LC57+LD57-LE57</f>
        <v>21</v>
      </c>
      <c r="LG57" s="489"/>
      <c r="LH57" s="489"/>
      <c r="LI57" s="490">
        <f>LF57+LG57-LH57</f>
        <v>21</v>
      </c>
      <c r="LJ57" s="489"/>
      <c r="LK57" s="489"/>
      <c r="LL57" s="490">
        <f>LI57+LJ57-LK57</f>
        <v>21</v>
      </c>
      <c r="LM57" s="489"/>
      <c r="LN57" s="489"/>
      <c r="LO57" s="490">
        <f>LL57+LM57-LN57</f>
        <v>21</v>
      </c>
      <c r="LP57" s="489"/>
      <c r="LQ57" s="489"/>
      <c r="LR57" s="490">
        <f>LO57+LP57-LQ57</f>
        <v>21</v>
      </c>
      <c r="LS57" s="489"/>
      <c r="LT57" s="489"/>
      <c r="LU57" s="490">
        <f>LR57+LS57-LT57</f>
        <v>21</v>
      </c>
      <c r="LV57" s="489"/>
      <c r="LW57" s="489"/>
      <c r="LX57" s="490">
        <f t="shared" si="244"/>
        <v>21</v>
      </c>
      <c r="LY57" s="489"/>
      <c r="LZ57" s="489"/>
      <c r="MA57" s="490">
        <f t="shared" si="245"/>
        <v>21</v>
      </c>
      <c r="MB57" s="489"/>
      <c r="MC57" s="489"/>
      <c r="MD57" s="490">
        <f t="shared" si="246"/>
        <v>21</v>
      </c>
      <c r="ME57" s="489"/>
      <c r="MF57" s="489"/>
      <c r="MG57" s="490">
        <f t="shared" si="247"/>
        <v>21</v>
      </c>
      <c r="MH57" s="489"/>
      <c r="MI57" s="489"/>
      <c r="MJ57" s="490">
        <f t="shared" si="248"/>
        <v>21</v>
      </c>
      <c r="MK57" s="489"/>
      <c r="ML57" s="489"/>
      <c r="MM57" s="490">
        <f t="shared" si="249"/>
        <v>21</v>
      </c>
      <c r="MN57" s="489"/>
      <c r="MO57" s="489"/>
      <c r="MP57" s="490">
        <f t="shared" si="250"/>
        <v>21</v>
      </c>
      <c r="MQ57" s="489"/>
      <c r="MR57" s="489"/>
      <c r="MS57" s="490">
        <f t="shared" si="251"/>
        <v>21</v>
      </c>
      <c r="MT57" s="489"/>
      <c r="MU57" s="489"/>
      <c r="MV57" s="490">
        <f t="shared" si="252"/>
        <v>21</v>
      </c>
      <c r="MW57" s="489"/>
      <c r="MX57" s="489"/>
      <c r="MY57" s="490">
        <f t="shared" si="253"/>
        <v>21</v>
      </c>
      <c r="MZ57" s="489"/>
      <c r="NA57" s="489"/>
      <c r="NB57" s="490">
        <f t="shared" si="254"/>
        <v>21</v>
      </c>
      <c r="NC57" s="489"/>
      <c r="ND57" s="489"/>
      <c r="NE57" s="490">
        <f t="shared" si="255"/>
        <v>21</v>
      </c>
      <c r="NF57" s="489"/>
      <c r="NG57" s="489"/>
      <c r="NH57" s="490">
        <f t="shared" si="256"/>
        <v>21</v>
      </c>
      <c r="NI57" s="489"/>
      <c r="NJ57" s="489"/>
      <c r="NK57" s="490">
        <f t="shared" si="257"/>
        <v>21</v>
      </c>
      <c r="NL57" s="489">
        <v>3</v>
      </c>
      <c r="NM57" s="489" t="s">
        <v>558</v>
      </c>
      <c r="NN57" s="489"/>
      <c r="NO57" s="490">
        <f t="shared" si="258"/>
        <v>24</v>
      </c>
      <c r="NP57" s="489"/>
      <c r="NQ57" s="489"/>
      <c r="NR57" s="490">
        <f t="shared" si="259"/>
        <v>24</v>
      </c>
      <c r="NS57" s="489"/>
      <c r="NT57" s="489"/>
      <c r="NU57" s="490">
        <f t="shared" si="260"/>
        <v>24</v>
      </c>
      <c r="NV57" s="489"/>
      <c r="NW57" s="489"/>
      <c r="NX57" s="490">
        <f t="shared" si="261"/>
        <v>24</v>
      </c>
      <c r="NY57" s="492">
        <f t="shared" si="121"/>
        <v>0</v>
      </c>
      <c r="NZ57" s="493">
        <f t="shared" si="122"/>
        <v>0</v>
      </c>
      <c r="OA57" s="468"/>
      <c r="OB57" s="492">
        <f t="shared" si="123"/>
        <v>0</v>
      </c>
      <c r="OC57" s="493">
        <f t="shared" si="124"/>
        <v>0</v>
      </c>
      <c r="OD57" s="81"/>
      <c r="OE57" s="492">
        <f t="shared" si="125"/>
        <v>0</v>
      </c>
      <c r="OF57" s="493">
        <f t="shared" si="126"/>
        <v>0</v>
      </c>
      <c r="OG57" s="81"/>
      <c r="OH57" s="492">
        <f t="shared" si="127"/>
        <v>0</v>
      </c>
      <c r="OI57" s="493">
        <f t="shared" si="128"/>
        <v>0</v>
      </c>
    </row>
    <row r="58" spans="1:14221" ht="34.5" hidden="1" customHeight="1" x14ac:dyDescent="0.45">
      <c r="A58" s="589">
        <v>4</v>
      </c>
      <c r="B58" s="586" t="s">
        <v>608</v>
      </c>
      <c r="C58" s="472" t="s">
        <v>115</v>
      </c>
      <c r="D58" s="485"/>
      <c r="E58" s="472"/>
      <c r="F58" s="472"/>
      <c r="G58" s="472"/>
      <c r="H58" s="473"/>
      <c r="I58" s="472"/>
      <c r="J58" s="472"/>
      <c r="K58" s="473"/>
      <c r="L58" s="472"/>
      <c r="M58" s="472"/>
      <c r="N58" s="473"/>
      <c r="O58" s="472"/>
      <c r="P58" s="472"/>
      <c r="Q58" s="472"/>
      <c r="R58" s="473"/>
      <c r="S58" s="474"/>
      <c r="T58" s="474"/>
      <c r="U58" s="474"/>
      <c r="V58" s="474"/>
      <c r="W58" s="474"/>
      <c r="X58" s="475"/>
      <c r="Y58" s="474"/>
      <c r="Z58" s="474"/>
      <c r="AA58" s="474"/>
      <c r="AB58" s="474"/>
      <c r="AC58" s="474"/>
      <c r="AD58" s="474"/>
      <c r="AE58" s="474"/>
      <c r="AF58" s="474"/>
      <c r="AG58" s="475"/>
      <c r="AH58" s="474"/>
      <c r="AI58" s="474"/>
      <c r="AJ58" s="479"/>
      <c r="AK58" s="474"/>
      <c r="AL58" s="474"/>
      <c r="AM58" s="479"/>
      <c r="AN58" s="474"/>
      <c r="AO58" s="474"/>
      <c r="AP58" s="474"/>
      <c r="AQ58" s="474"/>
      <c r="AR58" s="474"/>
      <c r="AS58" s="474"/>
      <c r="AT58" s="474"/>
      <c r="AU58" s="474"/>
      <c r="AV58" s="474"/>
      <c r="AW58" s="474"/>
      <c r="AX58" s="474"/>
      <c r="AY58" s="479"/>
      <c r="AZ58" s="474"/>
      <c r="BA58" s="474"/>
      <c r="BB58" s="474"/>
      <c r="BC58" s="474"/>
      <c r="BD58" s="474"/>
      <c r="BE58" s="474"/>
      <c r="BF58" s="474"/>
      <c r="BG58" s="474"/>
      <c r="BH58" s="474"/>
      <c r="BI58" s="474"/>
      <c r="BJ58" s="474"/>
      <c r="BK58" s="479"/>
      <c r="BL58" s="474"/>
      <c r="BM58" s="474"/>
      <c r="BN58" s="474"/>
      <c r="BO58" s="474"/>
      <c r="BP58" s="474"/>
      <c r="BQ58" s="479"/>
      <c r="BR58" s="474"/>
      <c r="BS58" s="474"/>
      <c r="BT58" s="590"/>
      <c r="BU58" s="474"/>
      <c r="BV58" s="474"/>
      <c r="BW58" s="474"/>
      <c r="BX58" s="474"/>
      <c r="BY58" s="474"/>
      <c r="BZ58" s="479"/>
      <c r="CA58" s="474"/>
      <c r="CB58" s="474"/>
      <c r="CC58" s="474"/>
      <c r="CD58" s="474"/>
      <c r="CE58" s="474"/>
      <c r="CF58" s="474"/>
      <c r="CG58" s="474"/>
      <c r="CH58" s="474"/>
      <c r="CI58" s="474"/>
      <c r="CJ58" s="474"/>
      <c r="CK58" s="474"/>
      <c r="CL58" s="474"/>
      <c r="CM58" s="474"/>
      <c r="CN58" s="474"/>
      <c r="CO58" s="474"/>
      <c r="CP58" s="474"/>
      <c r="CQ58" s="474"/>
      <c r="CR58" s="474"/>
      <c r="CS58" s="474"/>
      <c r="CT58" s="474"/>
      <c r="CU58" s="474"/>
      <c r="CV58" s="474"/>
      <c r="CW58" s="474"/>
      <c r="CX58" s="474"/>
      <c r="CY58" s="474"/>
      <c r="CZ58" s="474"/>
      <c r="DA58" s="474"/>
      <c r="DB58" s="474"/>
      <c r="DC58" s="474"/>
      <c r="DD58" s="479"/>
      <c r="DE58" s="474"/>
      <c r="DF58" s="474"/>
      <c r="DG58" s="474"/>
      <c r="DH58" s="474"/>
      <c r="DI58" s="474"/>
      <c r="DJ58" s="474"/>
      <c r="DK58" s="474"/>
      <c r="DL58" s="474"/>
      <c r="DM58" s="474"/>
      <c r="DN58" s="474"/>
      <c r="DO58" s="474"/>
      <c r="DP58" s="474"/>
      <c r="DQ58" s="474"/>
      <c r="DR58" s="474"/>
      <c r="DS58" s="474"/>
      <c r="DT58" s="474"/>
      <c r="DU58" s="474"/>
      <c r="DV58" s="474"/>
      <c r="DW58" s="474"/>
      <c r="DX58" s="474"/>
      <c r="DY58" s="474"/>
      <c r="DZ58" s="474"/>
      <c r="EA58" s="474"/>
      <c r="EB58" s="474"/>
      <c r="EC58" s="474"/>
      <c r="ED58" s="474"/>
      <c r="EE58" s="474"/>
      <c r="EF58" s="474"/>
      <c r="EG58" s="474"/>
      <c r="EH58" s="474"/>
      <c r="EI58" s="474"/>
      <c r="EJ58" s="474"/>
      <c r="EK58" s="474"/>
      <c r="EL58" s="474"/>
      <c r="EM58" s="474"/>
      <c r="EN58" s="474"/>
      <c r="EO58" s="474"/>
      <c r="EP58" s="474"/>
      <c r="EQ58" s="474"/>
      <c r="ER58" s="474"/>
      <c r="ES58" s="474"/>
      <c r="ET58" s="474"/>
      <c r="EU58" s="474"/>
      <c r="EV58" s="474"/>
      <c r="EW58" s="474"/>
      <c r="EX58" s="474"/>
      <c r="EY58" s="474"/>
      <c r="EZ58" s="474"/>
      <c r="FA58" s="474"/>
      <c r="FB58" s="474"/>
      <c r="FC58" s="479"/>
      <c r="FD58" s="474"/>
      <c r="FE58" s="474"/>
      <c r="FF58" s="479"/>
      <c r="FG58" s="474"/>
      <c r="FH58" s="474"/>
      <c r="FI58" s="479"/>
      <c r="FJ58" s="474"/>
      <c r="FK58" s="474"/>
      <c r="FL58" s="479"/>
      <c r="FM58" s="474"/>
      <c r="FN58" s="474"/>
      <c r="FO58" s="479"/>
      <c r="FP58" s="474"/>
      <c r="FQ58" s="474"/>
      <c r="FR58" s="479"/>
      <c r="FS58" s="474"/>
      <c r="FT58" s="474"/>
      <c r="FU58" s="479"/>
      <c r="FV58" s="474"/>
      <c r="FW58" s="474"/>
      <c r="FX58" s="479"/>
      <c r="FY58" s="474"/>
      <c r="FZ58" s="474"/>
      <c r="GA58" s="479"/>
      <c r="GB58" s="474"/>
      <c r="GC58" s="474"/>
      <c r="GD58" s="479"/>
      <c r="GE58" s="474"/>
      <c r="GF58" s="474"/>
      <c r="GG58" s="479"/>
      <c r="GH58" s="474"/>
      <c r="GI58" s="474"/>
      <c r="GJ58" s="479"/>
      <c r="GK58" s="474"/>
      <c r="GL58" s="474"/>
      <c r="GM58" s="479"/>
      <c r="GN58" s="474"/>
      <c r="GO58" s="474"/>
      <c r="GP58" s="479"/>
      <c r="GQ58" s="474"/>
      <c r="GR58" s="474"/>
      <c r="GS58" s="479"/>
      <c r="GT58" s="474"/>
      <c r="GU58" s="474"/>
      <c r="GV58" s="479"/>
      <c r="GW58" s="474"/>
      <c r="GX58" s="474"/>
      <c r="GY58" s="479"/>
      <c r="GZ58" s="474"/>
      <c r="HA58" s="474"/>
      <c r="HB58" s="479"/>
      <c r="HC58" s="474"/>
      <c r="HD58" s="474"/>
      <c r="HE58" s="479"/>
      <c r="HF58" s="474"/>
      <c r="HG58" s="474"/>
      <c r="HH58" s="479"/>
      <c r="HI58" s="474"/>
      <c r="HJ58" s="474"/>
      <c r="HK58" s="479"/>
      <c r="HL58" s="474"/>
      <c r="HM58" s="474"/>
      <c r="HN58" s="479"/>
      <c r="HO58" s="474"/>
      <c r="HP58" s="474"/>
      <c r="HQ58" s="479"/>
      <c r="HR58" s="474"/>
      <c r="HS58" s="474"/>
      <c r="HT58" s="479"/>
      <c r="HU58" s="474"/>
      <c r="HV58" s="474"/>
      <c r="HW58" s="479"/>
      <c r="HX58" s="474"/>
      <c r="HY58" s="474"/>
      <c r="HZ58" s="486"/>
      <c r="IA58" s="474"/>
      <c r="IB58" s="474"/>
      <c r="IC58" s="486"/>
      <c r="ID58" s="474"/>
      <c r="IE58" s="474"/>
      <c r="IF58" s="486"/>
      <c r="IG58" s="474"/>
      <c r="IH58" s="474"/>
      <c r="II58" s="486"/>
      <c r="IJ58" s="474"/>
      <c r="IK58" s="474"/>
      <c r="IL58" s="486"/>
      <c r="IM58" s="474"/>
      <c r="IN58" s="474"/>
      <c r="IO58" s="486"/>
      <c r="IP58" s="474"/>
      <c r="IQ58" s="474"/>
      <c r="IR58" s="486"/>
      <c r="IS58" s="474"/>
      <c r="IT58" s="474"/>
      <c r="IU58" s="486"/>
      <c r="IV58" s="474"/>
      <c r="IW58" s="474"/>
      <c r="IX58" s="486"/>
      <c r="IY58" s="477"/>
      <c r="IZ58" s="477"/>
      <c r="JA58" s="486"/>
      <c r="JB58" s="477"/>
      <c r="JC58" s="477"/>
      <c r="JD58" s="486"/>
      <c r="JE58" s="477"/>
      <c r="JF58" s="477"/>
      <c r="JG58" s="486"/>
      <c r="JH58" s="138"/>
      <c r="JI58" s="138"/>
      <c r="JJ58" s="487"/>
      <c r="JK58" s="138"/>
      <c r="JL58" s="138"/>
      <c r="JM58" s="487"/>
      <c r="JN58" s="238"/>
      <c r="JO58" s="238"/>
      <c r="JP58" s="488"/>
      <c r="JQ58" s="238"/>
      <c r="JR58" s="238"/>
      <c r="JS58" s="488"/>
      <c r="JT58" s="238"/>
      <c r="JU58" s="238"/>
      <c r="JV58" s="488"/>
      <c r="JW58" s="238"/>
      <c r="JX58" s="238"/>
      <c r="JY58" s="488"/>
      <c r="JZ58" s="238"/>
      <c r="KA58" s="238"/>
      <c r="KB58" s="488"/>
      <c r="KC58" s="238"/>
      <c r="KD58" s="238"/>
      <c r="KE58" s="488"/>
      <c r="KF58" s="238"/>
      <c r="KG58" s="238"/>
      <c r="KH58" s="488"/>
      <c r="KI58" s="238"/>
      <c r="KJ58" s="238"/>
      <c r="KK58" s="488"/>
      <c r="KL58" s="238"/>
      <c r="KM58" s="238"/>
      <c r="KN58" s="488">
        <v>0</v>
      </c>
      <c r="KO58" s="489">
        <v>173</v>
      </c>
      <c r="KP58" s="489"/>
      <c r="KQ58" s="490">
        <f>KN58+KO58-KP58</f>
        <v>173</v>
      </c>
      <c r="KR58" s="489"/>
      <c r="KS58" s="489"/>
      <c r="KT58" s="490">
        <f>KQ58+KR58-KS58</f>
        <v>173</v>
      </c>
      <c r="KU58" s="489"/>
      <c r="KV58" s="489"/>
      <c r="KW58" s="490">
        <f>KT58+KU58-KV58</f>
        <v>173</v>
      </c>
      <c r="KX58" s="489"/>
      <c r="KY58" s="489"/>
      <c r="KZ58" s="490">
        <f>KW58+KX58-KY58</f>
        <v>173</v>
      </c>
      <c r="LA58" s="241"/>
      <c r="LB58" s="241"/>
      <c r="LC58" s="491">
        <f>KZ58+LA58-LB58</f>
        <v>173</v>
      </c>
      <c r="LD58" s="489"/>
      <c r="LE58" s="489"/>
      <c r="LF58" s="490">
        <f>LC58+LD58-LE58</f>
        <v>173</v>
      </c>
      <c r="LG58" s="489"/>
      <c r="LH58" s="489"/>
      <c r="LI58" s="490">
        <f>LF58+LG58-LH58</f>
        <v>173</v>
      </c>
      <c r="LJ58" s="489"/>
      <c r="LK58" s="489"/>
      <c r="LL58" s="490">
        <f>LI58+LJ58-LK58</f>
        <v>173</v>
      </c>
      <c r="LM58" s="489"/>
      <c r="LN58" s="489"/>
      <c r="LO58" s="490">
        <f>LL58+LM58-LN58</f>
        <v>173</v>
      </c>
      <c r="LP58" s="489"/>
      <c r="LQ58" s="489"/>
      <c r="LR58" s="490">
        <f>LO58+LP58-LQ58</f>
        <v>173</v>
      </c>
      <c r="LS58" s="489"/>
      <c r="LT58" s="489"/>
      <c r="LU58" s="490">
        <f>LR58+LS58-LT58</f>
        <v>173</v>
      </c>
      <c r="LV58" s="489"/>
      <c r="LW58" s="489"/>
      <c r="LX58" s="490">
        <f t="shared" si="244"/>
        <v>173</v>
      </c>
      <c r="LY58" s="489"/>
      <c r="LZ58" s="489"/>
      <c r="MA58" s="490">
        <f t="shared" si="245"/>
        <v>173</v>
      </c>
      <c r="MB58" s="489"/>
      <c r="MC58" s="489"/>
      <c r="MD58" s="490">
        <f t="shared" si="246"/>
        <v>173</v>
      </c>
      <c r="ME58" s="489"/>
      <c r="MF58" s="489"/>
      <c r="MG58" s="490">
        <f t="shared" si="247"/>
        <v>173</v>
      </c>
      <c r="MH58" s="489"/>
      <c r="MI58" s="489"/>
      <c r="MJ58" s="490">
        <f t="shared" si="248"/>
        <v>173</v>
      </c>
      <c r="MK58" s="489"/>
      <c r="ML58" s="489"/>
      <c r="MM58" s="490">
        <f t="shared" si="249"/>
        <v>173</v>
      </c>
      <c r="MN58" s="489"/>
      <c r="MO58" s="489"/>
      <c r="MP58" s="490">
        <f t="shared" si="250"/>
        <v>173</v>
      </c>
      <c r="MQ58" s="489"/>
      <c r="MR58" s="489"/>
      <c r="MS58" s="490">
        <f t="shared" si="251"/>
        <v>173</v>
      </c>
      <c r="MT58" s="489"/>
      <c r="MU58" s="489"/>
      <c r="MV58" s="490">
        <f t="shared" si="252"/>
        <v>173</v>
      </c>
      <c r="MW58" s="489"/>
      <c r="MX58" s="489"/>
      <c r="MY58" s="490">
        <f t="shared" si="253"/>
        <v>173</v>
      </c>
      <c r="MZ58" s="489"/>
      <c r="NA58" s="489"/>
      <c r="NB58" s="490">
        <f t="shared" si="254"/>
        <v>173</v>
      </c>
      <c r="NC58" s="489"/>
      <c r="ND58" s="489"/>
      <c r="NE58" s="490">
        <f t="shared" si="255"/>
        <v>173</v>
      </c>
      <c r="NF58" s="489"/>
      <c r="NG58" s="489"/>
      <c r="NH58" s="490">
        <f t="shared" si="256"/>
        <v>173</v>
      </c>
      <c r="NI58" s="489"/>
      <c r="NJ58" s="489"/>
      <c r="NK58" s="490">
        <f t="shared" si="257"/>
        <v>173</v>
      </c>
      <c r="NL58" s="489"/>
      <c r="NM58" s="489"/>
      <c r="NN58" s="489"/>
      <c r="NO58" s="490">
        <f t="shared" si="258"/>
        <v>173</v>
      </c>
      <c r="NP58" s="489"/>
      <c r="NQ58" s="489"/>
      <c r="NR58" s="490">
        <f t="shared" si="259"/>
        <v>173</v>
      </c>
      <c r="NS58" s="489"/>
      <c r="NT58" s="489"/>
      <c r="NU58" s="490">
        <f t="shared" si="260"/>
        <v>173</v>
      </c>
      <c r="NV58" s="489"/>
      <c r="NW58" s="489"/>
      <c r="NX58" s="490">
        <f t="shared" si="261"/>
        <v>173</v>
      </c>
      <c r="NY58" s="492">
        <f t="shared" si="121"/>
        <v>0</v>
      </c>
      <c r="NZ58" s="493">
        <f t="shared" si="122"/>
        <v>0</v>
      </c>
      <c r="OA58" s="468"/>
      <c r="OB58" s="492">
        <f t="shared" si="123"/>
        <v>0</v>
      </c>
      <c r="OC58" s="493">
        <f t="shared" si="124"/>
        <v>0</v>
      </c>
      <c r="OD58" s="81"/>
      <c r="OE58" s="492">
        <f t="shared" si="125"/>
        <v>0</v>
      </c>
      <c r="OF58" s="493">
        <f t="shared" si="126"/>
        <v>0</v>
      </c>
      <c r="OG58" s="81"/>
      <c r="OH58" s="492">
        <f t="shared" si="127"/>
        <v>0</v>
      </c>
      <c r="OI58" s="493">
        <f t="shared" si="128"/>
        <v>0</v>
      </c>
    </row>
    <row r="59" spans="1:14221" ht="31.5" hidden="1" customHeight="1" x14ac:dyDescent="0.45">
      <c r="A59" s="589">
        <v>5</v>
      </c>
      <c r="B59" s="586" t="s">
        <v>609</v>
      </c>
      <c r="C59" s="472" t="s">
        <v>115</v>
      </c>
      <c r="D59" s="592">
        <v>0</v>
      </c>
      <c r="E59" s="586"/>
      <c r="F59" s="586"/>
      <c r="G59" s="586"/>
      <c r="H59" s="586"/>
      <c r="I59" s="586"/>
      <c r="J59" s="586"/>
      <c r="K59" s="586"/>
      <c r="L59" s="586"/>
      <c r="M59" s="586"/>
      <c r="N59" s="586"/>
      <c r="O59" s="586"/>
      <c r="P59" s="586"/>
      <c r="Q59" s="586"/>
      <c r="R59" s="586"/>
      <c r="S59" s="593"/>
      <c r="T59" s="593"/>
      <c r="U59" s="593"/>
      <c r="V59" s="593"/>
      <c r="W59" s="593"/>
      <c r="X59" s="594"/>
      <c r="Y59" s="593"/>
      <c r="Z59" s="593"/>
      <c r="AA59" s="593"/>
      <c r="AB59" s="593"/>
      <c r="AC59" s="593"/>
      <c r="AD59" s="593"/>
      <c r="AE59" s="593"/>
      <c r="AF59" s="593"/>
      <c r="AG59" s="593"/>
      <c r="AH59" s="593"/>
      <c r="AI59" s="593"/>
      <c r="AJ59" s="479">
        <f>AG59+AH59-AI59</f>
        <v>0</v>
      </c>
      <c r="AK59" s="593"/>
      <c r="AL59" s="593"/>
      <c r="AM59" s="595"/>
      <c r="AN59" s="593"/>
      <c r="AO59" s="593"/>
      <c r="AP59" s="593"/>
      <c r="AQ59" s="593"/>
      <c r="AR59" s="593"/>
      <c r="AS59" s="593"/>
      <c r="AT59" s="593"/>
      <c r="AU59" s="593"/>
      <c r="AV59" s="593"/>
      <c r="AW59" s="593"/>
      <c r="AX59" s="593"/>
      <c r="AY59" s="595"/>
      <c r="AZ59" s="593"/>
      <c r="BA59" s="593"/>
      <c r="BB59" s="593"/>
      <c r="BC59" s="593"/>
      <c r="BD59" s="593"/>
      <c r="BE59" s="593"/>
      <c r="BF59" s="593"/>
      <c r="BG59" s="593"/>
      <c r="BH59" s="593"/>
      <c r="BI59" s="593"/>
      <c r="BJ59" s="593"/>
      <c r="BK59" s="479">
        <f>BH59+BI59-BJ59</f>
        <v>0</v>
      </c>
      <c r="BL59" s="593"/>
      <c r="BM59" s="593"/>
      <c r="BN59" s="593"/>
      <c r="BO59" s="593"/>
      <c r="BP59" s="593"/>
      <c r="BQ59" s="479">
        <f>BN59+BO59-BP59</f>
        <v>0</v>
      </c>
      <c r="BR59" s="593"/>
      <c r="BS59" s="593"/>
      <c r="BT59" s="590"/>
      <c r="BU59" s="593"/>
      <c r="BV59" s="593"/>
      <c r="BW59" s="593"/>
      <c r="BX59" s="593"/>
      <c r="BY59" s="593"/>
      <c r="BZ59" s="479">
        <f>BW59+BX59-BY59</f>
        <v>0</v>
      </c>
      <c r="CA59" s="593"/>
      <c r="CB59" s="593"/>
      <c r="CC59" s="593"/>
      <c r="CD59" s="593"/>
      <c r="CE59" s="593"/>
      <c r="CF59" s="593"/>
      <c r="CG59" s="593"/>
      <c r="CH59" s="593"/>
      <c r="CI59" s="593"/>
      <c r="CJ59" s="593"/>
      <c r="CK59" s="593"/>
      <c r="CL59" s="593"/>
      <c r="CM59" s="593"/>
      <c r="CN59" s="593"/>
      <c r="CO59" s="593"/>
      <c r="CP59" s="593"/>
      <c r="CQ59" s="593"/>
      <c r="CR59" s="593"/>
      <c r="CS59" s="593"/>
      <c r="CT59" s="593"/>
      <c r="CU59" s="593"/>
      <c r="CV59" s="593"/>
      <c r="CW59" s="593"/>
      <c r="CX59" s="593"/>
      <c r="CY59" s="593"/>
      <c r="CZ59" s="593"/>
      <c r="DA59" s="593"/>
      <c r="DB59" s="593"/>
      <c r="DC59" s="593"/>
      <c r="DD59" s="479">
        <f>DA59+DB59-DC59</f>
        <v>0</v>
      </c>
      <c r="DE59" s="593"/>
      <c r="DF59" s="593"/>
      <c r="DG59" s="593"/>
      <c r="DH59" s="593"/>
      <c r="DI59" s="593"/>
      <c r="DJ59" s="593"/>
      <c r="DK59" s="593"/>
      <c r="DL59" s="593"/>
      <c r="DM59" s="593"/>
      <c r="DN59" s="593"/>
      <c r="DO59" s="593"/>
      <c r="DP59" s="593"/>
      <c r="DQ59" s="593"/>
      <c r="DR59" s="593"/>
      <c r="DS59" s="593"/>
      <c r="DT59" s="593"/>
      <c r="DU59" s="593"/>
      <c r="DV59" s="593"/>
      <c r="DW59" s="593"/>
      <c r="DX59" s="593"/>
      <c r="DY59" s="593"/>
      <c r="DZ59" s="593"/>
      <c r="EA59" s="593"/>
      <c r="EB59" s="474"/>
      <c r="EC59" s="593"/>
      <c r="ED59" s="593"/>
      <c r="EE59" s="593"/>
      <c r="EF59" s="593"/>
      <c r="EG59" s="593"/>
      <c r="EH59" s="593"/>
      <c r="EI59" s="593"/>
      <c r="EJ59" s="593"/>
      <c r="EK59" s="593"/>
      <c r="EL59" s="593"/>
      <c r="EM59" s="593"/>
      <c r="EN59" s="593"/>
      <c r="EO59" s="593"/>
      <c r="EP59" s="593"/>
      <c r="EQ59" s="593"/>
      <c r="ER59" s="593"/>
      <c r="ES59" s="593"/>
      <c r="ET59" s="593"/>
      <c r="EU59" s="593"/>
      <c r="EV59" s="593"/>
      <c r="EW59" s="593"/>
      <c r="EX59" s="593"/>
      <c r="EY59" s="593"/>
      <c r="EZ59" s="593"/>
      <c r="FA59" s="593"/>
      <c r="FB59" s="593"/>
      <c r="FC59" s="479">
        <f t="shared" si="227"/>
        <v>0</v>
      </c>
      <c r="FD59" s="593"/>
      <c r="FE59" s="593"/>
      <c r="FF59" s="479">
        <f t="shared" si="228"/>
        <v>0</v>
      </c>
      <c r="FG59" s="593"/>
      <c r="FH59" s="593"/>
      <c r="FI59" s="479">
        <f t="shared" si="229"/>
        <v>0</v>
      </c>
      <c r="FJ59" s="593"/>
      <c r="FK59" s="593"/>
      <c r="FL59" s="479">
        <f t="shared" si="230"/>
        <v>0</v>
      </c>
      <c r="FM59" s="593"/>
      <c r="FN59" s="593"/>
      <c r="FO59" s="479">
        <f t="shared" si="231"/>
        <v>0</v>
      </c>
      <c r="FP59" s="593"/>
      <c r="FQ59" s="593"/>
      <c r="FR59" s="479">
        <f t="shared" si="232"/>
        <v>0</v>
      </c>
      <c r="FS59" s="593"/>
      <c r="FT59" s="593"/>
      <c r="FU59" s="479">
        <f t="shared" si="233"/>
        <v>0</v>
      </c>
      <c r="FV59" s="593"/>
      <c r="FW59" s="593"/>
      <c r="FX59" s="479">
        <f t="shared" si="234"/>
        <v>0</v>
      </c>
      <c r="FY59" s="593"/>
      <c r="FZ59" s="593"/>
      <c r="GA59" s="479">
        <f t="shared" si="235"/>
        <v>0</v>
      </c>
      <c r="GB59" s="593"/>
      <c r="GC59" s="593"/>
      <c r="GD59" s="479">
        <f t="shared" si="236"/>
        <v>0</v>
      </c>
      <c r="GE59" s="593"/>
      <c r="GF59" s="593"/>
      <c r="GG59" s="479">
        <f>GD59</f>
        <v>0</v>
      </c>
      <c r="GH59" s="593"/>
      <c r="GI59" s="593"/>
      <c r="GJ59" s="479">
        <f t="shared" si="237"/>
        <v>0</v>
      </c>
      <c r="GK59" s="593"/>
      <c r="GL59" s="593"/>
      <c r="GM59" s="479">
        <f t="shared" si="238"/>
        <v>0</v>
      </c>
      <c r="GN59" s="593"/>
      <c r="GO59" s="593"/>
      <c r="GP59" s="479">
        <f>GM59+GN59-GO59</f>
        <v>0</v>
      </c>
      <c r="GQ59" s="593"/>
      <c r="GR59" s="593"/>
      <c r="GS59" s="479">
        <f t="shared" si="239"/>
        <v>0</v>
      </c>
      <c r="GT59" s="593"/>
      <c r="GU59" s="593"/>
      <c r="GV59" s="479">
        <f t="shared" si="240"/>
        <v>0</v>
      </c>
      <c r="GW59" s="593"/>
      <c r="GX59" s="593"/>
      <c r="GY59" s="479">
        <f t="shared" si="241"/>
        <v>0</v>
      </c>
      <c r="GZ59" s="593"/>
      <c r="HA59" s="593"/>
      <c r="HB59" s="479">
        <f>GY59+GZ59-HA59</f>
        <v>0</v>
      </c>
      <c r="HC59" s="593"/>
      <c r="HD59" s="593"/>
      <c r="HE59" s="595"/>
      <c r="HF59" s="593"/>
      <c r="HG59" s="593"/>
      <c r="HH59" s="479">
        <f>HE59+HF59-HG59</f>
        <v>0</v>
      </c>
      <c r="HI59" s="593"/>
      <c r="HJ59" s="593"/>
      <c r="HK59" s="479">
        <f>HH59+HI59-HJ59</f>
        <v>0</v>
      </c>
      <c r="HL59" s="593"/>
      <c r="HM59" s="593"/>
      <c r="HN59" s="479">
        <f t="shared" si="242"/>
        <v>0</v>
      </c>
      <c r="HO59" s="593"/>
      <c r="HP59" s="593"/>
      <c r="HQ59" s="479">
        <f t="shared" si="243"/>
        <v>0</v>
      </c>
      <c r="HR59" s="593"/>
      <c r="HS59" s="593"/>
      <c r="HT59" s="479">
        <f>HQ59+HR59-HS59</f>
        <v>0</v>
      </c>
      <c r="HU59" s="593"/>
      <c r="HV59" s="593"/>
      <c r="HW59" s="479">
        <f>HT59+HU59-HV59</f>
        <v>0</v>
      </c>
      <c r="HX59" s="593"/>
      <c r="HY59" s="593"/>
      <c r="HZ59" s="486">
        <f>HW59+HX59-HY59</f>
        <v>0</v>
      </c>
      <c r="IA59" s="593"/>
      <c r="IB59" s="593"/>
      <c r="IC59" s="486">
        <f>HZ59+IA59-IB59</f>
        <v>0</v>
      </c>
      <c r="ID59" s="593"/>
      <c r="IE59" s="593"/>
      <c r="IF59" s="486">
        <f t="shared" si="102"/>
        <v>0</v>
      </c>
      <c r="IG59" s="593"/>
      <c r="IH59" s="593"/>
      <c r="II59" s="486">
        <f>IF59+IG59-IH59</f>
        <v>0</v>
      </c>
      <c r="IJ59" s="593"/>
      <c r="IK59" s="593"/>
      <c r="IL59" s="486">
        <f>II59+IJ59-IK59</f>
        <v>0</v>
      </c>
      <c r="IM59" s="593"/>
      <c r="IN59" s="593"/>
      <c r="IO59" s="486">
        <f>IL59+IM59-IN59</f>
        <v>0</v>
      </c>
      <c r="IP59" s="593"/>
      <c r="IQ59" s="593"/>
      <c r="IR59" s="486">
        <f>IO59+IP59-IQ59</f>
        <v>0</v>
      </c>
      <c r="IS59" s="593"/>
      <c r="IT59" s="593"/>
      <c r="IU59" s="486">
        <f>IR59+IS59-IT59</f>
        <v>0</v>
      </c>
      <c r="IV59" s="593"/>
      <c r="IW59" s="593"/>
      <c r="IX59" s="486">
        <f t="shared" si="103"/>
        <v>0</v>
      </c>
      <c r="IY59" s="593"/>
      <c r="IZ59" s="593"/>
      <c r="JA59" s="486">
        <f t="shared" si="104"/>
        <v>0</v>
      </c>
      <c r="JB59" s="593"/>
      <c r="JC59" s="593"/>
      <c r="JD59" s="486">
        <f>JA59+JB59-JC59</f>
        <v>0</v>
      </c>
      <c r="JE59" s="593"/>
      <c r="JF59" s="593"/>
      <c r="JG59" s="486">
        <f>JD59+JE59-JF59</f>
        <v>0</v>
      </c>
      <c r="JH59" s="596"/>
      <c r="JI59" s="596"/>
      <c r="JJ59" s="487">
        <f>JG59+JH59-JI59</f>
        <v>0</v>
      </c>
      <c r="JK59" s="596"/>
      <c r="JL59" s="596"/>
      <c r="JM59" s="487">
        <f>JJ59+JK59-JL59</f>
        <v>0</v>
      </c>
      <c r="JN59" s="596"/>
      <c r="JO59" s="596"/>
      <c r="JP59" s="488">
        <f t="shared" si="105"/>
        <v>0</v>
      </c>
      <c r="JQ59" s="596"/>
      <c r="JR59" s="596"/>
      <c r="JS59" s="488">
        <f>JP59+JQ59-JR59</f>
        <v>0</v>
      </c>
      <c r="JT59" s="596"/>
      <c r="JU59" s="596"/>
      <c r="JV59" s="488">
        <f>JS59+JT59-JU59</f>
        <v>0</v>
      </c>
      <c r="JW59" s="596"/>
      <c r="JX59" s="596"/>
      <c r="JY59" s="488">
        <f>JV59+JW59-JX59</f>
        <v>0</v>
      </c>
      <c r="JZ59" s="596"/>
      <c r="KA59" s="596"/>
      <c r="KB59" s="488">
        <f>JY59+JZ59-KA59</f>
        <v>0</v>
      </c>
      <c r="KC59" s="596"/>
      <c r="KD59" s="596"/>
      <c r="KE59" s="488">
        <f>KB59+KC59-KD59</f>
        <v>0</v>
      </c>
      <c r="KF59" s="596"/>
      <c r="KG59" s="596"/>
      <c r="KH59" s="488">
        <f>KE59+KF59-KG59</f>
        <v>0</v>
      </c>
      <c r="KI59" s="596"/>
      <c r="KJ59" s="596"/>
      <c r="KK59" s="488">
        <f>KH59+KI59-KJ59</f>
        <v>0</v>
      </c>
      <c r="KL59" s="596"/>
      <c r="KM59" s="596"/>
      <c r="KN59" s="488">
        <f>KK59+KL59-KM59</f>
        <v>0</v>
      </c>
      <c r="KO59" s="597">
        <v>214</v>
      </c>
      <c r="KP59" s="597"/>
      <c r="KQ59" s="490">
        <f>KN59+KO59-KP59</f>
        <v>214</v>
      </c>
      <c r="KR59" s="597"/>
      <c r="KS59" s="597"/>
      <c r="KT59" s="490">
        <f>KQ59+KR59-KS59</f>
        <v>214</v>
      </c>
      <c r="KU59" s="597"/>
      <c r="KV59" s="597"/>
      <c r="KW59" s="490">
        <f>KT59+KU59-KV59</f>
        <v>214</v>
      </c>
      <c r="KX59" s="597"/>
      <c r="KY59" s="597">
        <v>6</v>
      </c>
      <c r="KZ59" s="490">
        <f>KW59+KX59-KY59</f>
        <v>208</v>
      </c>
      <c r="LA59" s="598"/>
      <c r="LB59" s="598"/>
      <c r="LC59" s="491">
        <f>KZ59+LA59-LB59</f>
        <v>208</v>
      </c>
      <c r="LD59" s="597"/>
      <c r="LE59" s="597"/>
      <c r="LF59" s="490">
        <f>LC59+LD59-LE59</f>
        <v>208</v>
      </c>
      <c r="LG59" s="597"/>
      <c r="LH59" s="597"/>
      <c r="LI59" s="490">
        <f>LF59+LG59-LH59</f>
        <v>208</v>
      </c>
      <c r="LJ59" s="597"/>
      <c r="LK59" s="597"/>
      <c r="LL59" s="490">
        <f>LI59+LJ59-LK59</f>
        <v>208</v>
      </c>
      <c r="LM59" s="597"/>
      <c r="LN59" s="597"/>
      <c r="LO59" s="490">
        <f>LL59+LM59-LN59</f>
        <v>208</v>
      </c>
      <c r="LP59" s="597"/>
      <c r="LQ59" s="597"/>
      <c r="LR59" s="490">
        <f>LO59+LP59-LQ59</f>
        <v>208</v>
      </c>
      <c r="LS59" s="597"/>
      <c r="LT59" s="597"/>
      <c r="LU59" s="490">
        <f>LR59+LS59-LT59</f>
        <v>208</v>
      </c>
      <c r="LV59" s="597"/>
      <c r="LW59" s="597"/>
      <c r="LX59" s="490">
        <f t="shared" si="244"/>
        <v>208</v>
      </c>
      <c r="LY59" s="597"/>
      <c r="LZ59" s="597"/>
      <c r="MA59" s="490">
        <f t="shared" si="245"/>
        <v>208</v>
      </c>
      <c r="MB59" s="597"/>
      <c r="MC59" s="597"/>
      <c r="MD59" s="490">
        <f t="shared" si="246"/>
        <v>208</v>
      </c>
      <c r="ME59" s="597"/>
      <c r="MF59" s="597"/>
      <c r="MG59" s="490">
        <f t="shared" si="247"/>
        <v>208</v>
      </c>
      <c r="MH59" s="597"/>
      <c r="MI59" s="597"/>
      <c r="MJ59" s="490">
        <f t="shared" si="248"/>
        <v>208</v>
      </c>
      <c r="MK59" s="597"/>
      <c r="ML59" s="597"/>
      <c r="MM59" s="490">
        <f t="shared" si="249"/>
        <v>208</v>
      </c>
      <c r="MN59" s="597"/>
      <c r="MO59" s="597"/>
      <c r="MP59" s="490">
        <f t="shared" si="250"/>
        <v>208</v>
      </c>
      <c r="MQ59" s="597"/>
      <c r="MR59" s="597"/>
      <c r="MS59" s="490">
        <f t="shared" si="251"/>
        <v>208</v>
      </c>
      <c r="MT59" s="597"/>
      <c r="MU59" s="597"/>
      <c r="MV59" s="490">
        <f t="shared" si="252"/>
        <v>208</v>
      </c>
      <c r="MW59" s="597"/>
      <c r="MX59" s="597"/>
      <c r="MY59" s="490">
        <f t="shared" si="253"/>
        <v>208</v>
      </c>
      <c r="MZ59" s="597"/>
      <c r="NA59" s="597"/>
      <c r="NB59" s="490">
        <f t="shared" si="254"/>
        <v>208</v>
      </c>
      <c r="NC59" s="597"/>
      <c r="ND59" s="597"/>
      <c r="NE59" s="490">
        <f t="shared" si="255"/>
        <v>208</v>
      </c>
      <c r="NF59" s="597"/>
      <c r="NG59" s="597"/>
      <c r="NH59" s="490">
        <f t="shared" si="256"/>
        <v>208</v>
      </c>
      <c r="NI59" s="597"/>
      <c r="NJ59" s="597"/>
      <c r="NK59" s="490">
        <f t="shared" si="257"/>
        <v>208</v>
      </c>
      <c r="NL59" s="597"/>
      <c r="NM59" s="597"/>
      <c r="NN59" s="597"/>
      <c r="NO59" s="490">
        <f t="shared" si="258"/>
        <v>208</v>
      </c>
      <c r="NP59" s="597"/>
      <c r="NQ59" s="597"/>
      <c r="NR59" s="490">
        <f t="shared" si="259"/>
        <v>208</v>
      </c>
      <c r="NS59" s="597"/>
      <c r="NT59" s="597"/>
      <c r="NU59" s="490">
        <f t="shared" si="260"/>
        <v>208</v>
      </c>
      <c r="NV59" s="597"/>
      <c r="NW59" s="597"/>
      <c r="NX59" s="490">
        <f t="shared" si="261"/>
        <v>208</v>
      </c>
      <c r="NY59" s="492">
        <f t="shared" si="121"/>
        <v>0</v>
      </c>
      <c r="NZ59" s="493">
        <f t="shared" si="122"/>
        <v>0</v>
      </c>
      <c r="OA59" s="468"/>
      <c r="OB59" s="492">
        <f t="shared" si="123"/>
        <v>0</v>
      </c>
      <c r="OC59" s="493">
        <f t="shared" si="124"/>
        <v>0</v>
      </c>
      <c r="OD59" s="81"/>
      <c r="OE59" s="492">
        <f t="shared" si="125"/>
        <v>6</v>
      </c>
      <c r="OF59" s="493">
        <f t="shared" si="126"/>
        <v>0.2857142857142857</v>
      </c>
      <c r="OG59" s="81"/>
      <c r="OH59" s="492">
        <f t="shared" si="127"/>
        <v>6</v>
      </c>
      <c r="OI59" s="493">
        <f t="shared" si="128"/>
        <v>8.5714285714285715E-2</v>
      </c>
      <c r="OJ59" s="599"/>
      <c r="OK59" s="599"/>
      <c r="OL59" s="599"/>
      <c r="OM59" s="599"/>
      <c r="ON59" s="599"/>
      <c r="OO59" s="599"/>
      <c r="OP59" s="599"/>
      <c r="OQ59" s="599"/>
      <c r="OR59" s="599"/>
      <c r="OS59" s="599"/>
      <c r="OT59" s="599"/>
      <c r="OU59" s="599"/>
      <c r="OV59" s="599"/>
      <c r="OW59" s="599"/>
      <c r="OX59" s="599"/>
      <c r="OY59" s="599"/>
      <c r="OZ59" s="599"/>
      <c r="PA59" s="599"/>
      <c r="PB59" s="599"/>
      <c r="PC59" s="599"/>
      <c r="PD59" s="599"/>
      <c r="PE59" s="599"/>
      <c r="PF59" s="599"/>
      <c r="PG59" s="599"/>
      <c r="PH59" s="599"/>
      <c r="PI59" s="599"/>
      <c r="PJ59" s="599"/>
      <c r="PK59" s="599"/>
      <c r="PL59" s="599"/>
      <c r="PM59" s="599"/>
      <c r="PN59" s="599"/>
      <c r="PO59" s="599"/>
      <c r="PP59" s="599"/>
      <c r="PQ59" s="599"/>
      <c r="PR59" s="599"/>
      <c r="PS59" s="599"/>
      <c r="PT59" s="599"/>
      <c r="PU59" s="599"/>
      <c r="PV59" s="599"/>
      <c r="PW59" s="599"/>
      <c r="PX59" s="599"/>
      <c r="PY59" s="599"/>
      <c r="PZ59" s="599"/>
      <c r="QA59" s="599"/>
      <c r="QB59" s="599"/>
      <c r="QC59" s="599"/>
      <c r="QD59" s="599"/>
      <c r="QE59" s="599"/>
      <c r="QF59" s="599"/>
      <c r="QG59" s="599"/>
      <c r="QH59" s="599"/>
      <c r="QI59" s="599"/>
      <c r="QJ59" s="599"/>
      <c r="QK59" s="599"/>
      <c r="QL59" s="599"/>
      <c r="QM59" s="599"/>
      <c r="QN59" s="599"/>
      <c r="QO59" s="599"/>
      <c r="QP59" s="599"/>
      <c r="QQ59" s="599"/>
      <c r="QR59" s="599"/>
      <c r="QS59" s="599"/>
      <c r="QT59" s="599"/>
      <c r="QU59" s="599"/>
      <c r="QV59" s="599"/>
      <c r="QW59" s="599"/>
      <c r="QX59" s="599"/>
      <c r="QY59" s="599"/>
      <c r="QZ59" s="599"/>
      <c r="RA59" s="599"/>
      <c r="RB59" s="599"/>
      <c r="RC59" s="599"/>
      <c r="RD59" s="599"/>
      <c r="RE59" s="599"/>
      <c r="RF59" s="599"/>
      <c r="RG59" s="599"/>
      <c r="RH59" s="599"/>
      <c r="RI59" s="599"/>
      <c r="RJ59" s="599"/>
      <c r="RK59" s="599"/>
      <c r="RL59" s="599"/>
      <c r="RM59" s="599"/>
      <c r="RN59" s="599"/>
      <c r="RO59" s="599"/>
      <c r="RP59" s="599"/>
      <c r="RQ59" s="599"/>
      <c r="RR59" s="599"/>
      <c r="RS59" s="599"/>
      <c r="RT59" s="599"/>
      <c r="RU59" s="599"/>
      <c r="RV59" s="599"/>
      <c r="RW59" s="599"/>
      <c r="RX59" s="599"/>
      <c r="RY59" s="599"/>
      <c r="RZ59" s="599"/>
      <c r="SA59" s="599"/>
      <c r="SB59" s="599"/>
      <c r="SC59" s="599"/>
      <c r="SD59" s="599"/>
      <c r="SE59" s="599"/>
      <c r="SF59" s="599"/>
      <c r="SG59" s="599"/>
      <c r="SH59" s="599"/>
      <c r="SI59" s="599"/>
      <c r="SJ59" s="599"/>
      <c r="SK59" s="599"/>
      <c r="SL59" s="599"/>
      <c r="SM59" s="599"/>
      <c r="SN59" s="599"/>
      <c r="SO59" s="599"/>
      <c r="SP59" s="599"/>
      <c r="SQ59" s="599"/>
      <c r="SR59" s="599"/>
      <c r="SS59" s="599"/>
      <c r="ST59" s="599"/>
      <c r="SU59" s="599"/>
      <c r="SV59" s="599"/>
      <c r="SW59" s="599"/>
      <c r="SX59" s="599"/>
      <c r="SY59" s="599"/>
      <c r="SZ59" s="599"/>
      <c r="TA59" s="599"/>
      <c r="TB59" s="599"/>
      <c r="TC59" s="599"/>
      <c r="TD59" s="599"/>
      <c r="TE59" s="599"/>
      <c r="TF59" s="599"/>
      <c r="TG59" s="599"/>
      <c r="TH59" s="599"/>
      <c r="TI59" s="599"/>
      <c r="TJ59" s="599"/>
      <c r="TK59" s="599"/>
      <c r="TL59" s="599"/>
      <c r="TM59" s="599"/>
      <c r="TN59" s="599"/>
      <c r="TO59" s="599"/>
      <c r="TP59" s="599"/>
      <c r="TQ59" s="599"/>
      <c r="TR59" s="599"/>
      <c r="TS59" s="599"/>
      <c r="TT59" s="599"/>
      <c r="TU59" s="599"/>
      <c r="TV59" s="599"/>
      <c r="TW59" s="599"/>
      <c r="TX59" s="599"/>
      <c r="TY59" s="599"/>
      <c r="TZ59" s="599"/>
      <c r="UA59" s="599"/>
      <c r="UB59" s="599"/>
      <c r="UC59" s="599"/>
      <c r="UD59" s="599"/>
      <c r="UE59" s="599"/>
      <c r="UF59" s="599"/>
      <c r="UG59" s="599"/>
      <c r="UH59" s="599"/>
      <c r="UI59" s="599"/>
      <c r="UJ59" s="599"/>
      <c r="UK59" s="599"/>
      <c r="UL59" s="599"/>
      <c r="UM59" s="599"/>
      <c r="UN59" s="599"/>
      <c r="UO59" s="599"/>
      <c r="UP59" s="599"/>
      <c r="UQ59" s="599"/>
      <c r="UR59" s="599"/>
      <c r="US59" s="599"/>
      <c r="UT59" s="599"/>
      <c r="UU59" s="599"/>
      <c r="UV59" s="599"/>
      <c r="UW59" s="599"/>
      <c r="UX59" s="599"/>
      <c r="UY59" s="599"/>
      <c r="UZ59" s="599"/>
      <c r="VA59" s="599"/>
      <c r="VB59" s="599"/>
      <c r="VC59" s="599"/>
      <c r="VD59" s="599"/>
      <c r="VE59" s="599"/>
      <c r="VF59" s="599"/>
      <c r="VG59" s="599"/>
      <c r="VH59" s="599"/>
      <c r="VI59" s="599"/>
      <c r="VJ59" s="599"/>
      <c r="VK59" s="599"/>
      <c r="VL59" s="599"/>
      <c r="VM59" s="599"/>
      <c r="VN59" s="599"/>
      <c r="VO59" s="599"/>
      <c r="VP59" s="599"/>
      <c r="VQ59" s="599"/>
      <c r="VR59" s="599"/>
      <c r="VS59" s="599"/>
      <c r="VT59" s="599"/>
      <c r="VU59" s="599"/>
      <c r="VV59" s="599"/>
      <c r="VW59" s="599"/>
      <c r="VX59" s="599"/>
      <c r="VY59" s="599"/>
      <c r="VZ59" s="599"/>
      <c r="WA59" s="599"/>
      <c r="WB59" s="599"/>
      <c r="WC59" s="599"/>
      <c r="WD59" s="599"/>
      <c r="WE59" s="599"/>
      <c r="WF59" s="599"/>
      <c r="WG59" s="599"/>
      <c r="WH59" s="599"/>
      <c r="WI59" s="599"/>
      <c r="WJ59" s="599"/>
      <c r="WK59" s="599"/>
      <c r="WL59" s="599"/>
      <c r="WM59" s="599"/>
      <c r="WN59" s="599"/>
      <c r="WO59" s="599"/>
      <c r="WP59" s="599"/>
      <c r="WQ59" s="599"/>
      <c r="WR59" s="599"/>
      <c r="WS59" s="599"/>
      <c r="WT59" s="599"/>
      <c r="WU59" s="599"/>
      <c r="WV59" s="599"/>
      <c r="WW59" s="599"/>
      <c r="WX59" s="599"/>
      <c r="WY59" s="599"/>
      <c r="WZ59" s="599"/>
      <c r="XA59" s="599"/>
      <c r="XB59" s="599"/>
      <c r="XC59" s="599"/>
      <c r="XD59" s="599"/>
      <c r="XE59" s="599"/>
      <c r="XF59" s="599"/>
      <c r="XG59" s="599"/>
      <c r="XH59" s="599"/>
      <c r="XI59" s="599"/>
      <c r="XJ59" s="599"/>
      <c r="XK59" s="599"/>
      <c r="XL59" s="599"/>
      <c r="XM59" s="599"/>
      <c r="XN59" s="599"/>
      <c r="XO59" s="599"/>
      <c r="XP59" s="599"/>
      <c r="XQ59" s="599"/>
      <c r="XR59" s="599"/>
      <c r="XS59" s="599"/>
      <c r="XT59" s="599"/>
      <c r="XU59" s="599"/>
      <c r="XV59" s="599"/>
      <c r="XW59" s="599"/>
      <c r="XX59" s="599"/>
      <c r="XY59" s="599"/>
      <c r="XZ59" s="599"/>
      <c r="YA59" s="599"/>
      <c r="YB59" s="599"/>
      <c r="YC59" s="599"/>
      <c r="YD59" s="599"/>
      <c r="YE59" s="599"/>
      <c r="YF59" s="599"/>
      <c r="YG59" s="599"/>
      <c r="YH59" s="599"/>
      <c r="YI59" s="599"/>
      <c r="YJ59" s="599"/>
      <c r="YK59" s="599"/>
      <c r="YL59" s="599"/>
      <c r="YM59" s="599"/>
      <c r="YN59" s="599"/>
      <c r="YO59" s="599"/>
      <c r="YP59" s="599"/>
      <c r="YQ59" s="599"/>
      <c r="YR59" s="599"/>
      <c r="YS59" s="599"/>
      <c r="YT59" s="599"/>
      <c r="YU59" s="599"/>
      <c r="YV59" s="599"/>
      <c r="YW59" s="599"/>
      <c r="YX59" s="599"/>
      <c r="YY59" s="599"/>
      <c r="YZ59" s="599"/>
      <c r="ZA59" s="599"/>
      <c r="ZB59" s="599"/>
      <c r="ZC59" s="599"/>
      <c r="ZD59" s="599"/>
      <c r="ZE59" s="599"/>
      <c r="ZF59" s="599"/>
      <c r="ZG59" s="599"/>
      <c r="ZH59" s="599"/>
      <c r="ZI59" s="599"/>
      <c r="ZJ59" s="599"/>
      <c r="ZK59" s="599"/>
      <c r="ZL59" s="599"/>
      <c r="ZM59" s="599"/>
      <c r="ZN59" s="599"/>
      <c r="ZO59" s="599"/>
      <c r="ZP59" s="599"/>
      <c r="ZQ59" s="599"/>
      <c r="ZR59" s="599"/>
      <c r="ZS59" s="599"/>
      <c r="ZT59" s="599"/>
      <c r="ZU59" s="599"/>
      <c r="ZV59" s="599"/>
      <c r="ZW59" s="599"/>
      <c r="ZX59" s="599"/>
      <c r="ZY59" s="599"/>
      <c r="ZZ59" s="599"/>
      <c r="AAA59" s="599"/>
      <c r="AAB59" s="599"/>
      <c r="AAC59" s="599"/>
      <c r="AAD59" s="599"/>
      <c r="AAE59" s="599"/>
      <c r="AAF59" s="599"/>
      <c r="AAG59" s="599"/>
      <c r="AAH59" s="599"/>
      <c r="AAI59" s="599"/>
      <c r="AAJ59" s="599"/>
      <c r="AAK59" s="599"/>
      <c r="AAL59" s="599"/>
      <c r="AAM59" s="599"/>
      <c r="AAN59" s="599"/>
      <c r="AAO59" s="599"/>
      <c r="AAP59" s="599"/>
      <c r="AAQ59" s="599"/>
      <c r="AAR59" s="599"/>
      <c r="AAS59" s="599"/>
      <c r="AAT59" s="599"/>
      <c r="AAU59" s="599"/>
      <c r="AAV59" s="599"/>
      <c r="AAW59" s="599"/>
      <c r="AAX59" s="599"/>
      <c r="AAY59" s="599"/>
      <c r="AAZ59" s="599"/>
      <c r="ABA59" s="599"/>
      <c r="ABB59" s="599"/>
      <c r="ABC59" s="599"/>
      <c r="ABD59" s="599"/>
      <c r="ABE59" s="599"/>
      <c r="ABF59" s="599"/>
      <c r="ABG59" s="599"/>
      <c r="ABH59" s="599"/>
      <c r="ABI59" s="599"/>
      <c r="ABJ59" s="599"/>
      <c r="ABK59" s="599"/>
      <c r="ABL59" s="599"/>
      <c r="ABM59" s="599"/>
      <c r="ABN59" s="599"/>
      <c r="ABO59" s="599"/>
      <c r="ABP59" s="599"/>
      <c r="ABQ59" s="599"/>
      <c r="ABR59" s="599"/>
      <c r="ABS59" s="599"/>
      <c r="ABT59" s="599"/>
      <c r="ABU59" s="599"/>
      <c r="ABV59" s="599"/>
      <c r="ABW59" s="599"/>
      <c r="ABX59" s="599"/>
      <c r="ABY59" s="599"/>
      <c r="ABZ59" s="599"/>
      <c r="ACA59" s="599"/>
      <c r="ACB59" s="599"/>
      <c r="ACC59" s="599"/>
      <c r="ACD59" s="599"/>
      <c r="ACE59" s="599"/>
      <c r="ACF59" s="599"/>
      <c r="ACG59" s="599"/>
      <c r="ACH59" s="599"/>
      <c r="ACI59" s="599"/>
      <c r="ACJ59" s="599"/>
      <c r="ACK59" s="599"/>
      <c r="ACL59" s="599"/>
      <c r="ACM59" s="599"/>
      <c r="ACN59" s="599"/>
      <c r="ACO59" s="599"/>
      <c r="ACP59" s="599"/>
      <c r="ACQ59" s="599"/>
      <c r="ACR59" s="599"/>
      <c r="ACS59" s="599"/>
      <c r="ACT59" s="599"/>
      <c r="ACU59" s="599"/>
      <c r="ACV59" s="599"/>
      <c r="ACW59" s="599"/>
      <c r="ACX59" s="599"/>
      <c r="ACY59" s="599"/>
      <c r="ACZ59" s="599"/>
      <c r="ADA59" s="599"/>
      <c r="ADB59" s="599"/>
      <c r="ADC59" s="599"/>
      <c r="ADD59" s="599"/>
      <c r="ADE59" s="599"/>
      <c r="ADF59" s="599"/>
      <c r="ADG59" s="599"/>
      <c r="ADH59" s="599"/>
      <c r="ADI59" s="599"/>
      <c r="ADJ59" s="599"/>
      <c r="ADK59" s="599"/>
      <c r="ADL59" s="599"/>
      <c r="ADM59" s="599"/>
      <c r="ADN59" s="599"/>
      <c r="ADO59" s="599"/>
      <c r="ADP59" s="599"/>
      <c r="ADQ59" s="599"/>
      <c r="ADR59" s="599"/>
      <c r="ADS59" s="599"/>
      <c r="ADT59" s="599"/>
      <c r="ADU59" s="599"/>
      <c r="ADV59" s="599"/>
      <c r="ADW59" s="599"/>
      <c r="ADX59" s="599"/>
      <c r="ADY59" s="599"/>
      <c r="ADZ59" s="599"/>
      <c r="AEA59" s="599"/>
      <c r="AEB59" s="599"/>
      <c r="AEC59" s="599"/>
      <c r="AED59" s="599"/>
      <c r="AEE59" s="599"/>
      <c r="AEF59" s="599"/>
      <c r="AEG59" s="599"/>
      <c r="AEH59" s="599"/>
      <c r="AEI59" s="599"/>
      <c r="AEJ59" s="599"/>
      <c r="AEK59" s="599"/>
      <c r="AEL59" s="599"/>
      <c r="AEM59" s="599"/>
      <c r="AEN59" s="599"/>
      <c r="AEO59" s="599"/>
      <c r="AEP59" s="599"/>
      <c r="AEQ59" s="599"/>
      <c r="AER59" s="599"/>
      <c r="AES59" s="599"/>
      <c r="AET59" s="599"/>
      <c r="AEU59" s="599"/>
      <c r="AEV59" s="599"/>
      <c r="AEW59" s="599"/>
      <c r="AEX59" s="599"/>
      <c r="AEY59" s="599"/>
      <c r="AEZ59" s="599"/>
      <c r="AFA59" s="599"/>
      <c r="AFB59" s="599"/>
      <c r="AFC59" s="599"/>
      <c r="AFD59" s="599"/>
      <c r="AFE59" s="599"/>
      <c r="AFF59" s="599"/>
      <c r="AFG59" s="599"/>
      <c r="AFH59" s="599"/>
      <c r="AFI59" s="599"/>
      <c r="AFJ59" s="599"/>
      <c r="AFK59" s="599"/>
      <c r="AFL59" s="599"/>
      <c r="AFM59" s="599"/>
      <c r="AFN59" s="599"/>
      <c r="AFO59" s="599"/>
      <c r="AFP59" s="599"/>
      <c r="AFQ59" s="599"/>
      <c r="AFR59" s="599"/>
      <c r="AFS59" s="599"/>
      <c r="AFT59" s="599"/>
      <c r="AFU59" s="599"/>
      <c r="AFV59" s="599"/>
      <c r="AFW59" s="599"/>
      <c r="AFX59" s="599"/>
      <c r="AFY59" s="599"/>
      <c r="AFZ59" s="599"/>
      <c r="AGA59" s="599"/>
      <c r="AGB59" s="599"/>
      <c r="AGC59" s="599"/>
      <c r="AGD59" s="599"/>
      <c r="AGE59" s="599"/>
      <c r="AGF59" s="599"/>
      <c r="AGG59" s="599"/>
      <c r="AGH59" s="599"/>
      <c r="AGI59" s="599"/>
      <c r="AGJ59" s="599"/>
      <c r="AGK59" s="599"/>
      <c r="AGL59" s="599"/>
      <c r="AGM59" s="599"/>
      <c r="AGN59" s="599"/>
      <c r="AGO59" s="599"/>
      <c r="AGP59" s="599"/>
      <c r="AGQ59" s="599"/>
      <c r="AGR59" s="599"/>
      <c r="AGS59" s="599"/>
      <c r="AGT59" s="599"/>
      <c r="AGU59" s="599"/>
      <c r="AGV59" s="599"/>
      <c r="AGW59" s="599"/>
      <c r="AGX59" s="599"/>
      <c r="AGY59" s="599"/>
      <c r="AGZ59" s="599"/>
      <c r="AHA59" s="599"/>
      <c r="AHB59" s="599"/>
      <c r="AHC59" s="599"/>
      <c r="AHD59" s="599"/>
      <c r="AHE59" s="599"/>
      <c r="AHF59" s="599"/>
      <c r="AHG59" s="599"/>
      <c r="AHH59" s="599"/>
      <c r="AHI59" s="599"/>
      <c r="AHJ59" s="599"/>
      <c r="AHK59" s="599"/>
      <c r="AHL59" s="599"/>
      <c r="AHM59" s="599"/>
      <c r="AHN59" s="599"/>
      <c r="AHO59" s="599"/>
      <c r="AHP59" s="599"/>
      <c r="AHQ59" s="599"/>
      <c r="AHR59" s="599"/>
      <c r="AHS59" s="599"/>
      <c r="AHT59" s="599"/>
      <c r="AHU59" s="599"/>
      <c r="AHV59" s="599"/>
      <c r="AHW59" s="599"/>
      <c r="AHX59" s="599"/>
      <c r="AHY59" s="599"/>
      <c r="AHZ59" s="599"/>
      <c r="AIA59" s="599"/>
      <c r="AIB59" s="599"/>
      <c r="AIC59" s="599"/>
      <c r="AID59" s="599"/>
      <c r="AIE59" s="599"/>
      <c r="AIF59" s="599"/>
      <c r="AIG59" s="599"/>
      <c r="AIH59" s="599"/>
      <c r="AII59" s="599"/>
      <c r="AIJ59" s="599"/>
      <c r="AIK59" s="599"/>
      <c r="AIL59" s="599"/>
      <c r="AIM59" s="599"/>
      <c r="AIN59" s="599"/>
      <c r="AIO59" s="599"/>
      <c r="AIP59" s="599"/>
      <c r="AIQ59" s="599"/>
      <c r="AIR59" s="599"/>
      <c r="AIS59" s="599"/>
      <c r="AIT59" s="599"/>
      <c r="AIU59" s="599"/>
      <c r="AIV59" s="599"/>
      <c r="AIW59" s="599"/>
      <c r="AIX59" s="599"/>
      <c r="AIY59" s="599"/>
      <c r="AIZ59" s="599"/>
      <c r="AJA59" s="599"/>
      <c r="AJB59" s="599"/>
      <c r="AJC59" s="599"/>
      <c r="AJD59" s="599"/>
      <c r="AJE59" s="599"/>
      <c r="AJF59" s="599"/>
      <c r="AJG59" s="599"/>
      <c r="AJH59" s="599"/>
      <c r="AJI59" s="599"/>
      <c r="AJJ59" s="599"/>
      <c r="AJK59" s="599"/>
      <c r="AJL59" s="599"/>
      <c r="AJM59" s="599"/>
      <c r="AJN59" s="599"/>
      <c r="AJO59" s="599"/>
      <c r="AJP59" s="599"/>
      <c r="AJQ59" s="599"/>
      <c r="AJR59" s="599"/>
      <c r="AJS59" s="599"/>
      <c r="AJT59" s="599"/>
      <c r="AJU59" s="599"/>
      <c r="AJV59" s="599"/>
      <c r="AJW59" s="599"/>
      <c r="AJX59" s="599"/>
      <c r="AJY59" s="599"/>
      <c r="AJZ59" s="599"/>
      <c r="AKA59" s="599"/>
      <c r="AKB59" s="599"/>
      <c r="AKC59" s="599"/>
      <c r="AKD59" s="599"/>
      <c r="AKE59" s="599"/>
      <c r="AKF59" s="599"/>
      <c r="AKG59" s="599"/>
      <c r="AKH59" s="599"/>
      <c r="AKI59" s="599"/>
      <c r="AKJ59" s="599"/>
      <c r="AKK59" s="599"/>
      <c r="AKL59" s="599"/>
      <c r="AKM59" s="599"/>
      <c r="AKN59" s="599"/>
      <c r="AKO59" s="599"/>
      <c r="AKP59" s="599"/>
      <c r="AKQ59" s="599"/>
      <c r="AKR59" s="599"/>
      <c r="AKS59" s="599"/>
      <c r="AKT59" s="599"/>
      <c r="AKU59" s="599"/>
      <c r="AKV59" s="599"/>
      <c r="AKW59" s="599"/>
      <c r="AKX59" s="599"/>
      <c r="AKY59" s="599"/>
      <c r="AKZ59" s="599"/>
      <c r="ALA59" s="599"/>
      <c r="ALB59" s="599"/>
      <c r="ALC59" s="599"/>
      <c r="ALD59" s="599"/>
      <c r="ALE59" s="599"/>
      <c r="ALF59" s="599"/>
      <c r="ALG59" s="599"/>
      <c r="ALH59" s="599"/>
      <c r="ALI59" s="599"/>
      <c r="ALJ59" s="599"/>
      <c r="ALK59" s="599"/>
      <c r="ALL59" s="599"/>
      <c r="ALM59" s="599"/>
      <c r="ALN59" s="599"/>
      <c r="ALO59" s="599"/>
      <c r="ALP59" s="599"/>
      <c r="ALQ59" s="599"/>
      <c r="ALR59" s="599"/>
      <c r="ALS59" s="599"/>
      <c r="ALT59" s="599"/>
      <c r="ALU59" s="599"/>
      <c r="ALV59" s="599"/>
      <c r="ALW59" s="599"/>
      <c r="ALX59" s="599"/>
      <c r="ALY59" s="599"/>
      <c r="ALZ59" s="599"/>
      <c r="AMA59" s="599"/>
      <c r="AMB59" s="599"/>
      <c r="AMC59" s="599"/>
      <c r="AMD59" s="599"/>
      <c r="AME59" s="599"/>
      <c r="AMF59" s="599"/>
      <c r="AMG59" s="599"/>
      <c r="AMH59" s="599"/>
      <c r="AMI59" s="599"/>
      <c r="AMJ59" s="599"/>
      <c r="AMK59" s="599"/>
      <c r="AML59" s="599"/>
      <c r="AMM59" s="599"/>
      <c r="AMN59" s="599"/>
      <c r="AMO59" s="599"/>
      <c r="AMP59" s="599"/>
      <c r="AMQ59" s="599"/>
      <c r="AMR59" s="599"/>
      <c r="AMS59" s="599"/>
      <c r="AMT59" s="599"/>
      <c r="AMU59" s="599"/>
      <c r="AMV59" s="599"/>
      <c r="AMW59" s="599"/>
      <c r="AMX59" s="599"/>
      <c r="AMY59" s="599"/>
      <c r="AMZ59" s="599"/>
      <c r="ANA59" s="599"/>
      <c r="ANB59" s="599"/>
      <c r="ANC59" s="599"/>
      <c r="AND59" s="599"/>
      <c r="ANE59" s="599"/>
      <c r="ANF59" s="599"/>
      <c r="ANG59" s="599"/>
      <c r="ANH59" s="599"/>
      <c r="ANI59" s="599"/>
      <c r="ANJ59" s="599"/>
      <c r="ANK59" s="599"/>
      <c r="ANL59" s="599"/>
      <c r="ANM59" s="599"/>
      <c r="ANN59" s="599"/>
      <c r="ANO59" s="599"/>
      <c r="ANP59" s="599"/>
      <c r="ANQ59" s="599"/>
      <c r="ANR59" s="599"/>
      <c r="ANS59" s="599"/>
      <c r="ANT59" s="599"/>
      <c r="ANU59" s="599"/>
      <c r="ANV59" s="599"/>
      <c r="ANW59" s="599"/>
      <c r="ANX59" s="599"/>
      <c r="ANY59" s="599"/>
      <c r="ANZ59" s="599"/>
      <c r="AOA59" s="599"/>
      <c r="AOB59" s="599"/>
      <c r="AOC59" s="599"/>
      <c r="AOD59" s="599"/>
      <c r="AOE59" s="599"/>
      <c r="AOF59" s="599"/>
      <c r="AOG59" s="599"/>
      <c r="AOH59" s="599"/>
      <c r="AOI59" s="599"/>
      <c r="AOJ59" s="599"/>
      <c r="AOK59" s="599"/>
      <c r="AOL59" s="599"/>
      <c r="AOM59" s="599"/>
      <c r="AON59" s="599"/>
      <c r="AOO59" s="599"/>
      <c r="AOP59" s="599"/>
      <c r="AOQ59" s="599"/>
      <c r="AOR59" s="599"/>
      <c r="AOS59" s="599"/>
      <c r="AOT59" s="599"/>
      <c r="AOU59" s="599"/>
      <c r="AOV59" s="599"/>
      <c r="AOW59" s="599"/>
      <c r="AOX59" s="599"/>
      <c r="AOY59" s="599"/>
      <c r="AOZ59" s="599"/>
      <c r="APA59" s="599"/>
      <c r="APB59" s="599"/>
      <c r="APC59" s="599"/>
      <c r="APD59" s="599"/>
      <c r="APE59" s="599"/>
      <c r="APF59" s="599"/>
      <c r="APG59" s="599"/>
      <c r="APH59" s="599"/>
      <c r="API59" s="599"/>
      <c r="APJ59" s="599"/>
      <c r="APK59" s="599"/>
      <c r="APL59" s="599"/>
      <c r="APM59" s="599"/>
      <c r="APN59" s="599"/>
      <c r="APO59" s="599"/>
      <c r="APP59" s="599"/>
      <c r="APQ59" s="599"/>
      <c r="APR59" s="599"/>
      <c r="APS59" s="599"/>
      <c r="APT59" s="599"/>
      <c r="APU59" s="599"/>
      <c r="APV59" s="599"/>
      <c r="APW59" s="599"/>
      <c r="APX59" s="599"/>
      <c r="APY59" s="599"/>
      <c r="APZ59" s="599"/>
      <c r="AQA59" s="599"/>
      <c r="AQB59" s="599"/>
      <c r="AQC59" s="599"/>
      <c r="AQD59" s="599"/>
      <c r="AQE59" s="599"/>
      <c r="AQF59" s="599"/>
      <c r="AQG59" s="599"/>
      <c r="AQH59" s="599"/>
      <c r="AQI59" s="599"/>
      <c r="AQJ59" s="599"/>
      <c r="AQK59" s="599"/>
      <c r="AQL59" s="599"/>
      <c r="AQM59" s="599"/>
      <c r="AQN59" s="599"/>
      <c r="AQO59" s="599"/>
      <c r="AQP59" s="599"/>
      <c r="AQQ59" s="599"/>
      <c r="AQR59" s="599"/>
      <c r="AQS59" s="599"/>
      <c r="AQT59" s="599"/>
      <c r="AQU59" s="599"/>
      <c r="AQV59" s="599"/>
      <c r="AQW59" s="599"/>
      <c r="AQX59" s="599"/>
      <c r="AQY59" s="599"/>
      <c r="AQZ59" s="599"/>
      <c r="ARA59" s="599"/>
      <c r="ARB59" s="599"/>
      <c r="ARC59" s="599"/>
      <c r="ARD59" s="599"/>
      <c r="ARE59" s="599"/>
      <c r="ARF59" s="599"/>
      <c r="ARG59" s="599"/>
      <c r="ARH59" s="599"/>
      <c r="ARI59" s="599"/>
      <c r="ARJ59" s="599"/>
      <c r="ARK59" s="599"/>
      <c r="ARL59" s="599"/>
      <c r="ARM59" s="599"/>
      <c r="ARN59" s="599"/>
      <c r="ARO59" s="599"/>
      <c r="ARP59" s="599"/>
      <c r="ARQ59" s="599"/>
      <c r="ARR59" s="599"/>
      <c r="ARS59" s="599"/>
      <c r="ART59" s="599"/>
      <c r="ARU59" s="599"/>
      <c r="ARV59" s="599"/>
      <c r="ARW59" s="599"/>
      <c r="ARX59" s="599"/>
      <c r="ARY59" s="599"/>
      <c r="ARZ59" s="599"/>
      <c r="ASA59" s="599"/>
      <c r="ASB59" s="599"/>
      <c r="ASC59" s="599"/>
      <c r="ASD59" s="599"/>
      <c r="ASE59" s="599"/>
      <c r="ASF59" s="599"/>
      <c r="ASG59" s="599"/>
      <c r="ASH59" s="599"/>
      <c r="ASI59" s="599"/>
      <c r="ASJ59" s="599"/>
      <c r="ASK59" s="599"/>
      <c r="ASL59" s="599"/>
      <c r="ASM59" s="599"/>
      <c r="ASN59" s="599"/>
      <c r="ASO59" s="599"/>
      <c r="ASP59" s="599"/>
      <c r="ASQ59" s="599"/>
      <c r="ASR59" s="599"/>
      <c r="ASS59" s="599"/>
      <c r="AST59" s="599"/>
      <c r="ASU59" s="599"/>
      <c r="ASV59" s="599"/>
      <c r="ASW59" s="599"/>
      <c r="ASX59" s="599"/>
      <c r="ASY59" s="599"/>
      <c r="ASZ59" s="599"/>
      <c r="ATA59" s="599"/>
      <c r="ATB59" s="599"/>
      <c r="ATC59" s="599"/>
      <c r="ATD59" s="599"/>
      <c r="ATE59" s="599"/>
      <c r="ATF59" s="599"/>
      <c r="ATG59" s="599"/>
      <c r="ATH59" s="599"/>
      <c r="ATI59" s="599"/>
      <c r="ATJ59" s="599"/>
      <c r="ATK59" s="599"/>
      <c r="ATL59" s="599"/>
      <c r="ATM59" s="599"/>
      <c r="ATN59" s="599"/>
      <c r="ATO59" s="599"/>
      <c r="ATP59" s="599"/>
      <c r="ATQ59" s="599"/>
      <c r="ATR59" s="599"/>
      <c r="ATS59" s="599"/>
      <c r="ATT59" s="599"/>
      <c r="ATU59" s="599"/>
      <c r="ATV59" s="599"/>
      <c r="ATW59" s="599"/>
      <c r="ATX59" s="599"/>
      <c r="ATY59" s="599"/>
      <c r="ATZ59" s="599"/>
      <c r="AUA59" s="599"/>
      <c r="AUB59" s="599"/>
      <c r="AUC59" s="599"/>
      <c r="AUD59" s="599"/>
      <c r="AUE59" s="599"/>
      <c r="AUF59" s="599"/>
      <c r="AUG59" s="599"/>
      <c r="AUH59" s="599"/>
      <c r="AUI59" s="599"/>
      <c r="AUJ59" s="599"/>
      <c r="AUK59" s="599"/>
      <c r="AUL59" s="599"/>
      <c r="AUM59" s="599"/>
      <c r="AUN59" s="599"/>
      <c r="AUO59" s="599"/>
      <c r="AUP59" s="599"/>
      <c r="AUQ59" s="599"/>
      <c r="AUR59" s="599"/>
      <c r="AUS59" s="599"/>
      <c r="AUT59" s="599"/>
      <c r="AUU59" s="599"/>
      <c r="AUV59" s="599"/>
      <c r="AUW59" s="599"/>
      <c r="AUX59" s="599"/>
      <c r="AUY59" s="599"/>
      <c r="AUZ59" s="599"/>
      <c r="AVA59" s="599"/>
      <c r="AVB59" s="599"/>
      <c r="AVC59" s="599"/>
      <c r="AVD59" s="599"/>
      <c r="AVE59" s="599"/>
      <c r="AVF59" s="599"/>
      <c r="AVG59" s="599"/>
      <c r="AVH59" s="599"/>
      <c r="AVI59" s="599"/>
      <c r="AVJ59" s="599"/>
      <c r="AVK59" s="599"/>
      <c r="AVL59" s="599"/>
      <c r="AVM59" s="599"/>
      <c r="AVN59" s="599"/>
      <c r="AVO59" s="599"/>
      <c r="AVP59" s="599"/>
      <c r="AVQ59" s="599"/>
      <c r="AVR59" s="599"/>
      <c r="AVS59" s="599"/>
      <c r="AVT59" s="599"/>
      <c r="AVU59" s="599"/>
      <c r="AVV59" s="599"/>
      <c r="AVW59" s="599"/>
      <c r="AVX59" s="599"/>
      <c r="AVY59" s="599"/>
      <c r="AVZ59" s="599"/>
      <c r="AWA59" s="599"/>
      <c r="AWB59" s="599"/>
      <c r="AWC59" s="599"/>
      <c r="AWD59" s="599"/>
      <c r="AWE59" s="599"/>
      <c r="AWF59" s="599"/>
      <c r="AWG59" s="599"/>
      <c r="AWH59" s="599"/>
      <c r="AWI59" s="599"/>
      <c r="AWJ59" s="599"/>
      <c r="AWK59" s="599"/>
      <c r="AWL59" s="599"/>
      <c r="AWM59" s="599"/>
      <c r="AWN59" s="599"/>
      <c r="AWO59" s="599"/>
      <c r="AWP59" s="599"/>
      <c r="AWQ59" s="599"/>
      <c r="AWR59" s="599"/>
      <c r="AWS59" s="599"/>
      <c r="AWT59" s="599"/>
      <c r="AWU59" s="599"/>
      <c r="AWV59" s="599"/>
      <c r="AWW59" s="599"/>
      <c r="AWX59" s="599"/>
      <c r="AWY59" s="599"/>
      <c r="AWZ59" s="599"/>
      <c r="AXA59" s="599"/>
      <c r="AXB59" s="599"/>
      <c r="AXC59" s="599"/>
      <c r="AXD59" s="599"/>
      <c r="AXE59" s="599"/>
      <c r="AXF59" s="599"/>
      <c r="AXG59" s="599"/>
      <c r="AXH59" s="599"/>
      <c r="AXI59" s="599"/>
      <c r="AXJ59" s="599"/>
      <c r="AXK59" s="599"/>
      <c r="AXL59" s="599"/>
      <c r="AXM59" s="599"/>
      <c r="AXN59" s="599"/>
      <c r="AXO59" s="599"/>
      <c r="AXP59" s="599"/>
      <c r="AXQ59" s="599"/>
      <c r="AXR59" s="599"/>
      <c r="AXS59" s="599"/>
      <c r="AXT59" s="599"/>
      <c r="AXU59" s="599"/>
      <c r="AXV59" s="599"/>
      <c r="AXW59" s="599"/>
      <c r="AXX59" s="599"/>
      <c r="AXY59" s="599"/>
      <c r="AXZ59" s="599"/>
      <c r="AYA59" s="599"/>
      <c r="AYB59" s="599"/>
      <c r="AYC59" s="599"/>
      <c r="AYD59" s="599"/>
      <c r="AYE59" s="599"/>
      <c r="AYF59" s="599"/>
      <c r="AYG59" s="599"/>
      <c r="AYH59" s="599"/>
      <c r="AYI59" s="599"/>
      <c r="AYJ59" s="599"/>
      <c r="AYK59" s="599"/>
      <c r="AYL59" s="599"/>
      <c r="AYM59" s="599"/>
      <c r="AYN59" s="599"/>
      <c r="AYO59" s="599"/>
      <c r="AYP59" s="599"/>
      <c r="AYQ59" s="599"/>
      <c r="AYR59" s="599"/>
      <c r="AYS59" s="599"/>
      <c r="AYT59" s="599"/>
      <c r="AYU59" s="599"/>
      <c r="AYV59" s="599"/>
      <c r="AYW59" s="599"/>
      <c r="AYX59" s="599"/>
      <c r="AYY59" s="599"/>
      <c r="AYZ59" s="599"/>
      <c r="AZA59" s="599"/>
      <c r="AZB59" s="599"/>
      <c r="AZC59" s="599"/>
      <c r="AZD59" s="599"/>
      <c r="AZE59" s="599"/>
      <c r="AZF59" s="599"/>
      <c r="AZG59" s="599"/>
      <c r="AZH59" s="599"/>
      <c r="AZI59" s="599"/>
      <c r="AZJ59" s="599"/>
      <c r="AZK59" s="599"/>
      <c r="AZL59" s="599"/>
      <c r="AZM59" s="599"/>
      <c r="AZN59" s="599"/>
      <c r="AZO59" s="599"/>
      <c r="AZP59" s="599"/>
      <c r="AZQ59" s="599"/>
      <c r="AZR59" s="599"/>
      <c r="AZS59" s="599"/>
      <c r="AZT59" s="599"/>
      <c r="AZU59" s="599"/>
      <c r="AZV59" s="599"/>
      <c r="AZW59" s="599"/>
      <c r="AZX59" s="599"/>
      <c r="AZY59" s="599"/>
      <c r="AZZ59" s="599"/>
      <c r="BAA59" s="599"/>
      <c r="BAB59" s="599"/>
      <c r="BAC59" s="599"/>
      <c r="BAD59" s="599"/>
      <c r="BAE59" s="599"/>
      <c r="BAF59" s="599"/>
      <c r="BAG59" s="599"/>
      <c r="BAH59" s="599"/>
      <c r="BAI59" s="599"/>
      <c r="BAJ59" s="599"/>
      <c r="BAK59" s="599"/>
      <c r="BAL59" s="599"/>
      <c r="BAM59" s="599"/>
      <c r="BAN59" s="599"/>
      <c r="BAO59" s="599"/>
      <c r="BAP59" s="599"/>
      <c r="BAQ59" s="599"/>
      <c r="BAR59" s="599"/>
      <c r="BAS59" s="599"/>
      <c r="BAT59" s="599"/>
      <c r="BAU59" s="599"/>
      <c r="BAV59" s="599"/>
      <c r="BAW59" s="599"/>
      <c r="BAX59" s="599"/>
      <c r="BAY59" s="599"/>
      <c r="BAZ59" s="599"/>
      <c r="BBA59" s="599"/>
      <c r="BBB59" s="599"/>
      <c r="BBC59" s="599"/>
      <c r="BBD59" s="599"/>
      <c r="BBE59" s="599"/>
      <c r="BBF59" s="599"/>
      <c r="BBG59" s="599"/>
      <c r="BBH59" s="599"/>
      <c r="BBI59" s="599"/>
      <c r="BBJ59" s="599"/>
      <c r="BBK59" s="599"/>
      <c r="BBL59" s="599"/>
      <c r="BBM59" s="599"/>
      <c r="BBN59" s="599"/>
      <c r="BBO59" s="599"/>
      <c r="BBP59" s="599"/>
      <c r="BBQ59" s="599"/>
      <c r="BBR59" s="599"/>
      <c r="BBS59" s="599"/>
      <c r="BBT59" s="599"/>
      <c r="BBU59" s="599"/>
      <c r="BBV59" s="599"/>
      <c r="BBW59" s="599"/>
      <c r="BBX59" s="599"/>
      <c r="BBY59" s="599"/>
      <c r="BBZ59" s="599"/>
      <c r="BCA59" s="599"/>
      <c r="BCB59" s="599"/>
      <c r="BCC59" s="599"/>
      <c r="BCD59" s="599"/>
      <c r="BCE59" s="599"/>
      <c r="BCF59" s="599"/>
      <c r="BCG59" s="599"/>
      <c r="BCH59" s="599"/>
      <c r="BCI59" s="599"/>
      <c r="BCJ59" s="599"/>
      <c r="BCK59" s="599"/>
      <c r="BCL59" s="599"/>
      <c r="BCM59" s="599"/>
      <c r="BCN59" s="599"/>
      <c r="BCO59" s="599"/>
      <c r="BCP59" s="599"/>
      <c r="BCQ59" s="599"/>
      <c r="BCR59" s="599"/>
      <c r="BCS59" s="599"/>
      <c r="BCT59" s="599"/>
      <c r="BCU59" s="599"/>
      <c r="BCV59" s="599"/>
      <c r="BCW59" s="599"/>
      <c r="BCX59" s="599"/>
      <c r="BCY59" s="599"/>
      <c r="BCZ59" s="599"/>
      <c r="BDA59" s="599"/>
      <c r="BDB59" s="599"/>
      <c r="BDC59" s="599"/>
      <c r="BDD59" s="599"/>
      <c r="BDE59" s="599"/>
      <c r="BDF59" s="599"/>
      <c r="BDG59" s="599"/>
      <c r="BDH59" s="599"/>
      <c r="BDI59" s="599"/>
      <c r="BDJ59" s="599"/>
      <c r="BDK59" s="599"/>
      <c r="BDL59" s="599"/>
      <c r="BDM59" s="599"/>
      <c r="BDN59" s="599"/>
      <c r="BDO59" s="599"/>
      <c r="BDP59" s="599"/>
      <c r="BDQ59" s="599"/>
      <c r="BDR59" s="599"/>
      <c r="BDS59" s="599"/>
      <c r="BDT59" s="599"/>
      <c r="BDU59" s="599"/>
      <c r="BDV59" s="599"/>
      <c r="BDW59" s="599"/>
      <c r="BDX59" s="599"/>
      <c r="BDY59" s="599"/>
      <c r="BDZ59" s="599"/>
      <c r="BEA59" s="599"/>
      <c r="BEB59" s="599"/>
      <c r="BEC59" s="599"/>
      <c r="BED59" s="599"/>
      <c r="BEE59" s="599"/>
      <c r="BEF59" s="599"/>
      <c r="BEG59" s="599"/>
      <c r="BEH59" s="599"/>
      <c r="BEI59" s="599"/>
      <c r="BEJ59" s="599"/>
      <c r="BEK59" s="599"/>
      <c r="BEL59" s="599"/>
      <c r="BEM59" s="599"/>
      <c r="BEN59" s="599"/>
      <c r="BEO59" s="599"/>
      <c r="BEP59" s="599"/>
      <c r="BEQ59" s="599"/>
      <c r="BER59" s="599"/>
      <c r="BES59" s="599"/>
      <c r="BET59" s="599"/>
      <c r="BEU59" s="599"/>
      <c r="BEV59" s="599"/>
      <c r="BEW59" s="599"/>
      <c r="BEX59" s="599"/>
      <c r="BEY59" s="599"/>
      <c r="BEZ59" s="599"/>
      <c r="BFA59" s="599"/>
      <c r="BFB59" s="599"/>
      <c r="BFC59" s="599"/>
      <c r="BFD59" s="599"/>
      <c r="BFE59" s="599"/>
      <c r="BFF59" s="599"/>
      <c r="BFG59" s="599"/>
      <c r="BFH59" s="599"/>
      <c r="BFI59" s="599"/>
      <c r="BFJ59" s="599"/>
      <c r="BFK59" s="599"/>
      <c r="BFL59" s="599"/>
      <c r="BFM59" s="599"/>
      <c r="BFN59" s="599"/>
      <c r="BFO59" s="599"/>
      <c r="BFP59" s="599"/>
      <c r="BFQ59" s="599"/>
      <c r="BFR59" s="599"/>
      <c r="BFS59" s="599"/>
      <c r="BFT59" s="599"/>
      <c r="BFU59" s="599"/>
      <c r="BFV59" s="599"/>
      <c r="BFW59" s="599"/>
      <c r="BFX59" s="599"/>
      <c r="BFY59" s="599"/>
      <c r="BFZ59" s="599"/>
      <c r="BGA59" s="599"/>
      <c r="BGB59" s="599"/>
      <c r="BGC59" s="599"/>
      <c r="BGD59" s="599"/>
      <c r="BGE59" s="599"/>
      <c r="BGF59" s="599"/>
      <c r="BGG59" s="599"/>
      <c r="BGH59" s="599"/>
      <c r="BGI59" s="599"/>
      <c r="BGJ59" s="599"/>
      <c r="BGK59" s="599"/>
      <c r="BGL59" s="599"/>
      <c r="BGM59" s="599"/>
      <c r="BGN59" s="599"/>
      <c r="BGO59" s="599"/>
      <c r="BGP59" s="599"/>
      <c r="BGQ59" s="599"/>
      <c r="BGR59" s="599"/>
      <c r="BGS59" s="599"/>
      <c r="BGT59" s="599"/>
      <c r="BGU59" s="599"/>
      <c r="BGV59" s="599"/>
      <c r="BGW59" s="599"/>
      <c r="BGX59" s="599"/>
      <c r="BGY59" s="599"/>
      <c r="BGZ59" s="599"/>
      <c r="BHA59" s="599"/>
      <c r="BHB59" s="599"/>
      <c r="BHC59" s="599"/>
      <c r="BHD59" s="599"/>
      <c r="BHE59" s="599"/>
      <c r="BHF59" s="599"/>
      <c r="BHG59" s="599"/>
      <c r="BHH59" s="599"/>
      <c r="BHI59" s="599"/>
      <c r="BHJ59" s="599"/>
      <c r="BHK59" s="599"/>
      <c r="BHL59" s="599"/>
      <c r="BHM59" s="599"/>
      <c r="BHN59" s="599"/>
      <c r="BHO59" s="599"/>
      <c r="BHP59" s="599"/>
      <c r="BHQ59" s="599"/>
      <c r="BHR59" s="599"/>
      <c r="BHS59" s="599"/>
      <c r="BHT59" s="599"/>
      <c r="BHU59" s="599"/>
      <c r="BHV59" s="599"/>
      <c r="BHW59" s="599"/>
      <c r="BHX59" s="599"/>
      <c r="BHY59" s="599"/>
      <c r="BHZ59" s="599"/>
      <c r="BIA59" s="599"/>
      <c r="BIB59" s="599"/>
      <c r="BIC59" s="599"/>
      <c r="BID59" s="599"/>
      <c r="BIE59" s="599"/>
      <c r="BIF59" s="599"/>
      <c r="BIG59" s="599"/>
      <c r="BIH59" s="599"/>
      <c r="BII59" s="599"/>
      <c r="BIJ59" s="599"/>
      <c r="BIK59" s="599"/>
      <c r="BIL59" s="599"/>
      <c r="BIM59" s="599"/>
      <c r="BIN59" s="599"/>
      <c r="BIO59" s="599"/>
      <c r="BIP59" s="599"/>
      <c r="BIQ59" s="599"/>
      <c r="BIR59" s="599"/>
      <c r="BIS59" s="599"/>
      <c r="BIT59" s="599"/>
      <c r="BIU59" s="599"/>
      <c r="BIV59" s="599"/>
      <c r="BIW59" s="599"/>
      <c r="BIX59" s="599"/>
      <c r="BIY59" s="599"/>
      <c r="BIZ59" s="599"/>
      <c r="BJA59" s="599"/>
      <c r="BJB59" s="599"/>
      <c r="BJC59" s="599"/>
      <c r="BJD59" s="599"/>
      <c r="BJE59" s="599"/>
      <c r="BJF59" s="599"/>
      <c r="BJG59" s="599"/>
      <c r="BJH59" s="599"/>
      <c r="BJI59" s="599"/>
      <c r="BJJ59" s="599"/>
      <c r="BJK59" s="599"/>
      <c r="BJL59" s="599"/>
      <c r="BJM59" s="599"/>
      <c r="BJN59" s="599"/>
      <c r="BJO59" s="599"/>
      <c r="BJP59" s="599"/>
      <c r="BJQ59" s="599"/>
      <c r="BJR59" s="599"/>
      <c r="BJS59" s="599"/>
      <c r="BJT59" s="599"/>
      <c r="BJU59" s="599"/>
      <c r="BJV59" s="599"/>
      <c r="BJW59" s="599"/>
      <c r="BJX59" s="599"/>
      <c r="BJY59" s="599"/>
      <c r="BJZ59" s="599"/>
      <c r="BKA59" s="599"/>
      <c r="BKB59" s="599"/>
      <c r="BKC59" s="599"/>
      <c r="BKD59" s="599"/>
      <c r="BKE59" s="599"/>
      <c r="BKF59" s="599"/>
      <c r="BKG59" s="599"/>
      <c r="BKH59" s="599"/>
      <c r="BKI59" s="599"/>
      <c r="BKJ59" s="599"/>
      <c r="BKK59" s="599"/>
      <c r="BKL59" s="599"/>
      <c r="BKM59" s="599"/>
      <c r="BKN59" s="599"/>
      <c r="BKO59" s="599"/>
      <c r="BKP59" s="599"/>
      <c r="BKQ59" s="599"/>
      <c r="BKR59" s="599"/>
      <c r="BKS59" s="599"/>
      <c r="BKT59" s="599"/>
      <c r="BKU59" s="599"/>
      <c r="BKV59" s="599"/>
      <c r="BKW59" s="599"/>
      <c r="BKX59" s="599"/>
      <c r="BKY59" s="599"/>
      <c r="BKZ59" s="599"/>
      <c r="BLA59" s="599"/>
      <c r="BLB59" s="599"/>
      <c r="BLC59" s="599"/>
      <c r="BLD59" s="599"/>
      <c r="BLE59" s="599"/>
      <c r="BLF59" s="599"/>
      <c r="BLG59" s="599"/>
      <c r="BLH59" s="599"/>
      <c r="BLI59" s="599"/>
      <c r="BLJ59" s="599"/>
      <c r="BLK59" s="599"/>
      <c r="BLL59" s="599"/>
      <c r="BLM59" s="599"/>
      <c r="BLN59" s="599"/>
      <c r="BLO59" s="599"/>
      <c r="BLP59" s="599"/>
      <c r="BLQ59" s="599"/>
      <c r="BLR59" s="599"/>
      <c r="BLS59" s="599"/>
      <c r="BLT59" s="599"/>
      <c r="BLU59" s="599"/>
      <c r="BLV59" s="599"/>
      <c r="BLW59" s="599"/>
      <c r="BLX59" s="599"/>
      <c r="BLY59" s="599"/>
      <c r="BLZ59" s="599"/>
      <c r="BMA59" s="599"/>
      <c r="BMB59" s="599"/>
      <c r="BMC59" s="599"/>
      <c r="BMD59" s="599"/>
      <c r="BME59" s="599"/>
      <c r="BMF59" s="599"/>
      <c r="BMG59" s="599"/>
      <c r="BMH59" s="599"/>
      <c r="BMI59" s="599"/>
      <c r="BMJ59" s="599"/>
      <c r="BMK59" s="599"/>
      <c r="BML59" s="599"/>
      <c r="BMM59" s="599"/>
      <c r="BMN59" s="599"/>
      <c r="BMO59" s="599"/>
      <c r="BMP59" s="599"/>
      <c r="BMQ59" s="599"/>
      <c r="BMR59" s="599"/>
      <c r="BMS59" s="599"/>
      <c r="BMT59" s="599"/>
      <c r="BMU59" s="599"/>
      <c r="BMV59" s="599"/>
      <c r="BMW59" s="599"/>
      <c r="BMX59" s="599"/>
      <c r="BMY59" s="599"/>
      <c r="BMZ59" s="599"/>
      <c r="BNA59" s="599"/>
      <c r="BNB59" s="599"/>
      <c r="BNC59" s="599"/>
      <c r="BND59" s="599"/>
      <c r="BNE59" s="599"/>
      <c r="BNF59" s="599"/>
      <c r="BNG59" s="599"/>
      <c r="BNH59" s="599"/>
      <c r="BNI59" s="599"/>
      <c r="BNJ59" s="599"/>
      <c r="BNK59" s="599"/>
      <c r="BNL59" s="599"/>
      <c r="BNM59" s="599"/>
      <c r="BNN59" s="599"/>
      <c r="BNO59" s="599"/>
      <c r="BNP59" s="599"/>
      <c r="BNQ59" s="599"/>
      <c r="BNR59" s="599"/>
      <c r="BNS59" s="599"/>
      <c r="BNT59" s="599"/>
      <c r="BNU59" s="599"/>
      <c r="BNV59" s="599"/>
      <c r="BNW59" s="599"/>
      <c r="BNX59" s="599"/>
      <c r="BNY59" s="599"/>
      <c r="BNZ59" s="599"/>
      <c r="BOA59" s="599"/>
      <c r="BOB59" s="599"/>
      <c r="BOC59" s="599"/>
      <c r="BOD59" s="599"/>
      <c r="BOE59" s="599"/>
      <c r="BOF59" s="599"/>
      <c r="BOG59" s="599"/>
      <c r="BOH59" s="599"/>
      <c r="BOI59" s="599"/>
      <c r="BOJ59" s="599"/>
      <c r="BOK59" s="599"/>
      <c r="BOL59" s="599"/>
      <c r="BOM59" s="599"/>
      <c r="BON59" s="599"/>
      <c r="BOO59" s="599"/>
      <c r="BOP59" s="599"/>
      <c r="BOQ59" s="599"/>
      <c r="BOR59" s="599"/>
      <c r="BOS59" s="599"/>
      <c r="BOT59" s="599"/>
      <c r="BOU59" s="599"/>
      <c r="BOV59" s="599"/>
      <c r="BOW59" s="599"/>
      <c r="BOX59" s="599"/>
      <c r="BOY59" s="599"/>
      <c r="BOZ59" s="599"/>
      <c r="BPA59" s="599"/>
      <c r="BPB59" s="599"/>
      <c r="BPC59" s="599"/>
      <c r="BPD59" s="599"/>
      <c r="BPE59" s="599"/>
      <c r="BPF59" s="599"/>
      <c r="BPG59" s="599"/>
      <c r="BPH59" s="599"/>
      <c r="BPI59" s="599"/>
      <c r="BPJ59" s="599"/>
      <c r="BPK59" s="599"/>
      <c r="BPL59" s="599"/>
      <c r="BPM59" s="599"/>
      <c r="BPN59" s="599"/>
      <c r="BPO59" s="599"/>
      <c r="BPP59" s="599"/>
      <c r="BPQ59" s="599"/>
      <c r="BPR59" s="599"/>
      <c r="BPS59" s="599"/>
      <c r="BPT59" s="599"/>
      <c r="BPU59" s="599"/>
      <c r="BPV59" s="599"/>
      <c r="BPW59" s="599"/>
      <c r="BPX59" s="599"/>
      <c r="BPY59" s="599"/>
      <c r="BPZ59" s="599"/>
      <c r="BQA59" s="599"/>
      <c r="BQB59" s="599"/>
      <c r="BQC59" s="599"/>
      <c r="BQD59" s="599"/>
      <c r="BQE59" s="599"/>
      <c r="BQF59" s="599"/>
      <c r="BQG59" s="599"/>
      <c r="BQH59" s="599"/>
      <c r="BQI59" s="599"/>
      <c r="BQJ59" s="599"/>
      <c r="BQK59" s="599"/>
      <c r="BQL59" s="599"/>
      <c r="BQM59" s="599"/>
      <c r="BQN59" s="599"/>
      <c r="BQO59" s="599"/>
      <c r="BQP59" s="599"/>
      <c r="BQQ59" s="599"/>
      <c r="BQR59" s="599"/>
      <c r="BQS59" s="599"/>
      <c r="BQT59" s="599"/>
      <c r="BQU59" s="599"/>
      <c r="BQV59" s="599"/>
      <c r="BQW59" s="599"/>
      <c r="BQX59" s="599"/>
      <c r="BQY59" s="599"/>
      <c r="BQZ59" s="599"/>
      <c r="BRA59" s="599"/>
      <c r="BRB59" s="599"/>
      <c r="BRC59" s="599"/>
      <c r="BRD59" s="599"/>
      <c r="BRE59" s="599"/>
      <c r="BRF59" s="599"/>
      <c r="BRG59" s="599"/>
      <c r="BRH59" s="599"/>
      <c r="BRI59" s="599"/>
      <c r="BRJ59" s="599"/>
      <c r="BRK59" s="599"/>
      <c r="BRL59" s="599"/>
      <c r="BRM59" s="599"/>
      <c r="BRN59" s="599"/>
      <c r="BRO59" s="599"/>
      <c r="BRP59" s="599"/>
      <c r="BRQ59" s="599"/>
      <c r="BRR59" s="599"/>
      <c r="BRS59" s="599"/>
      <c r="BRT59" s="599"/>
      <c r="BRU59" s="599"/>
      <c r="BRV59" s="599"/>
      <c r="BRW59" s="599"/>
      <c r="BRX59" s="599"/>
      <c r="BRY59" s="599"/>
      <c r="BRZ59" s="599"/>
      <c r="BSA59" s="599"/>
      <c r="BSB59" s="599"/>
      <c r="BSC59" s="599"/>
      <c r="BSD59" s="599"/>
      <c r="BSE59" s="599"/>
      <c r="BSF59" s="599"/>
      <c r="BSG59" s="599"/>
      <c r="BSH59" s="599"/>
      <c r="BSI59" s="599"/>
      <c r="BSJ59" s="599"/>
      <c r="BSK59" s="599"/>
      <c r="BSL59" s="599"/>
      <c r="BSM59" s="599"/>
      <c r="BSN59" s="599"/>
      <c r="BSO59" s="599"/>
      <c r="BSP59" s="599"/>
      <c r="BSQ59" s="599"/>
      <c r="BSR59" s="599"/>
      <c r="BSS59" s="599"/>
      <c r="BST59" s="599"/>
      <c r="BSU59" s="599"/>
      <c r="BSV59" s="599"/>
      <c r="BSW59" s="599"/>
      <c r="BSX59" s="599"/>
      <c r="BSY59" s="599"/>
      <c r="BSZ59" s="599"/>
      <c r="BTA59" s="599"/>
      <c r="BTB59" s="599"/>
      <c r="BTC59" s="599"/>
      <c r="BTD59" s="599"/>
      <c r="BTE59" s="599"/>
      <c r="BTF59" s="599"/>
      <c r="BTG59" s="599"/>
      <c r="BTH59" s="599"/>
      <c r="BTI59" s="599"/>
      <c r="BTJ59" s="599"/>
      <c r="BTK59" s="599"/>
      <c r="BTL59" s="599"/>
      <c r="BTM59" s="599"/>
      <c r="BTN59" s="599"/>
      <c r="BTO59" s="599"/>
      <c r="BTP59" s="599"/>
      <c r="BTQ59" s="599"/>
      <c r="BTR59" s="599"/>
      <c r="BTS59" s="599"/>
      <c r="BTT59" s="599"/>
      <c r="BTU59" s="599"/>
      <c r="BTV59" s="599"/>
      <c r="BTW59" s="599"/>
      <c r="BTX59" s="599"/>
      <c r="BTY59" s="599"/>
      <c r="BTZ59" s="599"/>
      <c r="BUA59" s="599"/>
      <c r="BUB59" s="599"/>
      <c r="BUC59" s="599"/>
      <c r="BUD59" s="599"/>
      <c r="BUE59" s="599"/>
      <c r="BUF59" s="599"/>
      <c r="BUG59" s="599"/>
      <c r="BUH59" s="599"/>
      <c r="BUI59" s="599"/>
      <c r="BUJ59" s="599"/>
      <c r="BUK59" s="599"/>
      <c r="BUL59" s="599"/>
      <c r="BUM59" s="599"/>
      <c r="BUN59" s="599"/>
      <c r="BUO59" s="599"/>
      <c r="BUP59" s="599"/>
      <c r="BUQ59" s="599"/>
      <c r="BUR59" s="599"/>
      <c r="BUS59" s="599"/>
      <c r="BUT59" s="599"/>
      <c r="BUU59" s="599"/>
      <c r="BUV59" s="599"/>
      <c r="BUW59" s="599"/>
      <c r="BUX59" s="599"/>
      <c r="BUY59" s="599"/>
      <c r="BUZ59" s="599"/>
      <c r="BVA59" s="599"/>
      <c r="BVB59" s="599"/>
      <c r="BVC59" s="599"/>
      <c r="BVD59" s="599"/>
      <c r="BVE59" s="599"/>
      <c r="BVF59" s="599"/>
      <c r="BVG59" s="599"/>
      <c r="BVH59" s="599"/>
      <c r="BVI59" s="599"/>
      <c r="BVJ59" s="599"/>
      <c r="BVK59" s="599"/>
      <c r="BVL59" s="599"/>
      <c r="BVM59" s="599"/>
      <c r="BVN59" s="599"/>
      <c r="BVO59" s="599"/>
      <c r="BVP59" s="599"/>
      <c r="BVQ59" s="599"/>
      <c r="BVR59" s="599"/>
      <c r="BVS59" s="599"/>
      <c r="BVT59" s="599"/>
      <c r="BVU59" s="599"/>
      <c r="BVV59" s="599"/>
      <c r="BVW59" s="599"/>
      <c r="BVX59" s="599"/>
      <c r="BVY59" s="599"/>
      <c r="BVZ59" s="599"/>
      <c r="BWA59" s="599"/>
      <c r="BWB59" s="599"/>
      <c r="BWC59" s="599"/>
      <c r="BWD59" s="599"/>
      <c r="BWE59" s="599"/>
      <c r="BWF59" s="599"/>
      <c r="BWG59" s="599"/>
      <c r="BWH59" s="599"/>
      <c r="BWI59" s="599"/>
      <c r="BWJ59" s="599"/>
      <c r="BWK59" s="599"/>
      <c r="BWL59" s="599"/>
      <c r="BWM59" s="599"/>
      <c r="BWN59" s="599"/>
      <c r="BWO59" s="599"/>
      <c r="BWP59" s="599"/>
      <c r="BWQ59" s="599"/>
      <c r="BWR59" s="599"/>
      <c r="BWS59" s="599"/>
      <c r="BWT59" s="599"/>
      <c r="BWU59" s="599"/>
      <c r="BWV59" s="599"/>
      <c r="BWW59" s="599"/>
      <c r="BWX59" s="599"/>
      <c r="BWY59" s="599"/>
      <c r="BWZ59" s="599"/>
      <c r="BXA59" s="599"/>
      <c r="BXB59" s="599"/>
      <c r="BXC59" s="599"/>
      <c r="BXD59" s="599"/>
      <c r="BXE59" s="599"/>
      <c r="BXF59" s="599"/>
      <c r="BXG59" s="599"/>
      <c r="BXH59" s="599"/>
      <c r="BXI59" s="599"/>
      <c r="BXJ59" s="599"/>
      <c r="BXK59" s="599"/>
      <c r="BXL59" s="599"/>
      <c r="BXM59" s="599"/>
      <c r="BXN59" s="599"/>
      <c r="BXO59" s="599"/>
      <c r="BXP59" s="599"/>
      <c r="BXQ59" s="599"/>
      <c r="BXR59" s="599"/>
      <c r="BXS59" s="599"/>
      <c r="BXT59" s="599"/>
      <c r="BXU59" s="599"/>
      <c r="BXV59" s="599"/>
      <c r="BXW59" s="599"/>
      <c r="BXX59" s="599"/>
      <c r="BXY59" s="599"/>
      <c r="BXZ59" s="599"/>
      <c r="BYA59" s="599"/>
      <c r="BYB59" s="599"/>
      <c r="BYC59" s="599"/>
      <c r="BYD59" s="599"/>
      <c r="BYE59" s="599"/>
      <c r="BYF59" s="599"/>
      <c r="BYG59" s="599"/>
      <c r="BYH59" s="599"/>
      <c r="BYI59" s="599"/>
      <c r="BYJ59" s="599"/>
      <c r="BYK59" s="599"/>
      <c r="BYL59" s="599"/>
      <c r="BYM59" s="599"/>
      <c r="BYN59" s="599"/>
      <c r="BYO59" s="599"/>
      <c r="BYP59" s="599"/>
      <c r="BYQ59" s="599"/>
      <c r="BYR59" s="599"/>
      <c r="BYS59" s="599"/>
      <c r="BYT59" s="599"/>
      <c r="BYU59" s="599"/>
      <c r="BYV59" s="599"/>
      <c r="BYW59" s="599"/>
      <c r="BYX59" s="599"/>
      <c r="BYY59" s="599"/>
      <c r="BYZ59" s="599"/>
      <c r="BZA59" s="599"/>
      <c r="BZB59" s="599"/>
      <c r="BZC59" s="599"/>
      <c r="BZD59" s="599"/>
      <c r="BZE59" s="599"/>
      <c r="BZF59" s="599"/>
      <c r="BZG59" s="599"/>
      <c r="BZH59" s="599"/>
      <c r="BZI59" s="599"/>
      <c r="BZJ59" s="599"/>
      <c r="BZK59" s="599"/>
      <c r="BZL59" s="599"/>
      <c r="BZM59" s="599"/>
      <c r="BZN59" s="599"/>
      <c r="BZO59" s="599"/>
      <c r="BZP59" s="599"/>
      <c r="BZQ59" s="599"/>
      <c r="BZR59" s="599"/>
      <c r="BZS59" s="599"/>
      <c r="BZT59" s="599"/>
      <c r="BZU59" s="599"/>
      <c r="BZV59" s="599"/>
      <c r="BZW59" s="599"/>
      <c r="BZX59" s="599"/>
      <c r="BZY59" s="599"/>
      <c r="BZZ59" s="599"/>
      <c r="CAA59" s="599"/>
      <c r="CAB59" s="599"/>
      <c r="CAC59" s="599"/>
      <c r="CAD59" s="599"/>
      <c r="CAE59" s="599"/>
      <c r="CAF59" s="599"/>
      <c r="CAG59" s="599"/>
      <c r="CAH59" s="599"/>
      <c r="CAI59" s="599"/>
      <c r="CAJ59" s="599"/>
      <c r="CAK59" s="599"/>
      <c r="CAL59" s="599"/>
      <c r="CAM59" s="599"/>
      <c r="CAN59" s="599"/>
      <c r="CAO59" s="599"/>
      <c r="CAP59" s="599"/>
      <c r="CAQ59" s="599"/>
      <c r="CAR59" s="599"/>
      <c r="CAS59" s="599"/>
      <c r="CAT59" s="599"/>
      <c r="CAU59" s="599"/>
      <c r="CAV59" s="599"/>
      <c r="CAW59" s="599"/>
      <c r="CAX59" s="599"/>
      <c r="CAY59" s="599"/>
      <c r="CAZ59" s="599"/>
      <c r="CBA59" s="599"/>
      <c r="CBB59" s="599"/>
      <c r="CBC59" s="599"/>
      <c r="CBD59" s="599"/>
      <c r="CBE59" s="599"/>
      <c r="CBF59" s="599"/>
      <c r="CBG59" s="599"/>
      <c r="CBH59" s="599"/>
      <c r="CBI59" s="599"/>
      <c r="CBJ59" s="599"/>
      <c r="CBK59" s="599"/>
      <c r="CBL59" s="599"/>
      <c r="CBM59" s="599"/>
      <c r="CBN59" s="599"/>
      <c r="CBO59" s="599"/>
      <c r="CBP59" s="599"/>
      <c r="CBQ59" s="599"/>
      <c r="CBR59" s="599"/>
      <c r="CBS59" s="599"/>
      <c r="CBT59" s="599"/>
      <c r="CBU59" s="599"/>
      <c r="CBV59" s="599"/>
      <c r="CBW59" s="599"/>
      <c r="CBX59" s="599"/>
      <c r="CBY59" s="599"/>
      <c r="CBZ59" s="599"/>
      <c r="CCA59" s="599"/>
      <c r="CCB59" s="599"/>
      <c r="CCC59" s="599"/>
      <c r="CCD59" s="599"/>
      <c r="CCE59" s="599"/>
      <c r="CCF59" s="599"/>
      <c r="CCG59" s="599"/>
      <c r="CCH59" s="599"/>
      <c r="CCI59" s="599"/>
      <c r="CCJ59" s="599"/>
      <c r="CCK59" s="599"/>
      <c r="CCL59" s="599"/>
      <c r="CCM59" s="599"/>
      <c r="CCN59" s="599"/>
      <c r="CCO59" s="599"/>
      <c r="CCP59" s="599"/>
      <c r="CCQ59" s="599"/>
      <c r="CCR59" s="599"/>
      <c r="CCS59" s="599"/>
      <c r="CCT59" s="599"/>
      <c r="CCU59" s="599"/>
      <c r="CCV59" s="599"/>
      <c r="CCW59" s="599"/>
      <c r="CCX59" s="599"/>
      <c r="CCY59" s="599"/>
      <c r="CCZ59" s="599"/>
      <c r="CDA59" s="599"/>
      <c r="CDB59" s="599"/>
      <c r="CDC59" s="599"/>
      <c r="CDD59" s="599"/>
      <c r="CDE59" s="599"/>
      <c r="CDF59" s="599"/>
      <c r="CDG59" s="599"/>
      <c r="CDH59" s="599"/>
      <c r="CDI59" s="599"/>
      <c r="CDJ59" s="599"/>
      <c r="CDK59" s="599"/>
      <c r="CDL59" s="599"/>
      <c r="CDM59" s="599"/>
      <c r="CDN59" s="599"/>
      <c r="CDO59" s="599"/>
      <c r="CDP59" s="599"/>
      <c r="CDQ59" s="599"/>
      <c r="CDR59" s="599"/>
      <c r="CDS59" s="599"/>
      <c r="CDT59" s="599"/>
      <c r="CDU59" s="599"/>
      <c r="CDV59" s="599"/>
      <c r="CDW59" s="599"/>
      <c r="CDX59" s="599"/>
      <c r="CDY59" s="599"/>
      <c r="CDZ59" s="599"/>
      <c r="CEA59" s="599"/>
      <c r="CEB59" s="599"/>
      <c r="CEC59" s="599"/>
      <c r="CED59" s="599"/>
      <c r="CEE59" s="599"/>
      <c r="CEF59" s="599"/>
      <c r="CEG59" s="599"/>
      <c r="CEH59" s="599"/>
      <c r="CEI59" s="599"/>
      <c r="CEJ59" s="599"/>
      <c r="CEK59" s="599"/>
      <c r="CEL59" s="599"/>
      <c r="CEM59" s="599"/>
      <c r="CEN59" s="599"/>
      <c r="CEO59" s="599"/>
      <c r="CEP59" s="599"/>
      <c r="CEQ59" s="599"/>
      <c r="CER59" s="599"/>
      <c r="CES59" s="599"/>
      <c r="CET59" s="599"/>
      <c r="CEU59" s="599"/>
      <c r="CEV59" s="599"/>
      <c r="CEW59" s="599"/>
      <c r="CEX59" s="599"/>
      <c r="CEY59" s="599"/>
      <c r="CEZ59" s="599"/>
      <c r="CFA59" s="599"/>
      <c r="CFB59" s="599"/>
      <c r="CFC59" s="599"/>
      <c r="CFD59" s="599"/>
      <c r="CFE59" s="599"/>
      <c r="CFF59" s="599"/>
      <c r="CFG59" s="599"/>
      <c r="CFH59" s="599"/>
      <c r="CFI59" s="599"/>
      <c r="CFJ59" s="599"/>
      <c r="CFK59" s="599"/>
      <c r="CFL59" s="599"/>
      <c r="CFM59" s="599"/>
      <c r="CFN59" s="599"/>
      <c r="CFO59" s="599"/>
      <c r="CFP59" s="599"/>
      <c r="CFQ59" s="599"/>
      <c r="CFR59" s="599"/>
      <c r="CFS59" s="599"/>
      <c r="CFT59" s="599"/>
      <c r="CFU59" s="599"/>
      <c r="CFV59" s="599"/>
      <c r="CFW59" s="599"/>
      <c r="CFX59" s="599"/>
      <c r="CFY59" s="599"/>
      <c r="CFZ59" s="599"/>
      <c r="CGA59" s="599"/>
      <c r="CGB59" s="599"/>
      <c r="CGC59" s="599"/>
      <c r="CGD59" s="599"/>
      <c r="CGE59" s="599"/>
      <c r="CGF59" s="599"/>
      <c r="CGG59" s="599"/>
      <c r="CGH59" s="599"/>
      <c r="CGI59" s="599"/>
      <c r="CGJ59" s="599"/>
      <c r="CGK59" s="599"/>
      <c r="CGL59" s="599"/>
      <c r="CGM59" s="599"/>
      <c r="CGN59" s="599"/>
      <c r="CGO59" s="599"/>
      <c r="CGP59" s="599"/>
      <c r="CGQ59" s="599"/>
      <c r="CGR59" s="599"/>
      <c r="CGS59" s="599"/>
      <c r="CGT59" s="599"/>
      <c r="CGU59" s="599"/>
      <c r="CGV59" s="599"/>
      <c r="CGW59" s="599"/>
      <c r="CGX59" s="599"/>
      <c r="CGY59" s="599"/>
      <c r="CGZ59" s="599"/>
      <c r="CHA59" s="599"/>
      <c r="CHB59" s="599"/>
      <c r="CHC59" s="599"/>
      <c r="CHD59" s="599"/>
      <c r="CHE59" s="599"/>
      <c r="CHF59" s="599"/>
      <c r="CHG59" s="599"/>
      <c r="CHH59" s="599"/>
      <c r="CHI59" s="599"/>
      <c r="CHJ59" s="599"/>
      <c r="CHK59" s="599"/>
      <c r="CHL59" s="599"/>
      <c r="CHM59" s="599"/>
      <c r="CHN59" s="599"/>
      <c r="CHO59" s="599"/>
      <c r="CHP59" s="599"/>
      <c r="CHQ59" s="599"/>
      <c r="CHR59" s="599"/>
      <c r="CHS59" s="599"/>
      <c r="CHT59" s="599"/>
      <c r="CHU59" s="599"/>
      <c r="CHV59" s="599"/>
      <c r="CHW59" s="599"/>
      <c r="CHX59" s="599"/>
      <c r="CHY59" s="599"/>
      <c r="CHZ59" s="599"/>
      <c r="CIA59" s="599"/>
      <c r="CIB59" s="599"/>
      <c r="CIC59" s="599"/>
      <c r="CID59" s="599"/>
      <c r="CIE59" s="599"/>
      <c r="CIF59" s="599"/>
      <c r="CIG59" s="599"/>
      <c r="CIH59" s="599"/>
      <c r="CII59" s="599"/>
      <c r="CIJ59" s="599"/>
      <c r="CIK59" s="599"/>
      <c r="CIL59" s="599"/>
      <c r="CIM59" s="599"/>
      <c r="CIN59" s="599"/>
      <c r="CIO59" s="599"/>
      <c r="CIP59" s="599"/>
      <c r="CIQ59" s="599"/>
      <c r="CIR59" s="599"/>
      <c r="CIS59" s="599"/>
      <c r="CIT59" s="599"/>
      <c r="CIU59" s="599"/>
      <c r="CIV59" s="599"/>
      <c r="CIW59" s="599"/>
      <c r="CIX59" s="599"/>
      <c r="CIY59" s="599"/>
      <c r="CIZ59" s="599"/>
      <c r="CJA59" s="599"/>
      <c r="CJB59" s="599"/>
      <c r="CJC59" s="599"/>
      <c r="CJD59" s="599"/>
      <c r="CJE59" s="599"/>
      <c r="CJF59" s="599"/>
      <c r="CJG59" s="599"/>
      <c r="CJH59" s="599"/>
      <c r="CJI59" s="599"/>
      <c r="CJJ59" s="599"/>
      <c r="CJK59" s="599"/>
      <c r="CJL59" s="599"/>
      <c r="CJM59" s="599"/>
      <c r="CJN59" s="599"/>
      <c r="CJO59" s="599"/>
      <c r="CJP59" s="599"/>
      <c r="CJQ59" s="599"/>
      <c r="CJR59" s="599"/>
      <c r="CJS59" s="599"/>
      <c r="CJT59" s="599"/>
      <c r="CJU59" s="599"/>
      <c r="CJV59" s="599"/>
      <c r="CJW59" s="599"/>
      <c r="CJX59" s="599"/>
      <c r="CJY59" s="599"/>
      <c r="CJZ59" s="599"/>
      <c r="CKA59" s="599"/>
      <c r="CKB59" s="599"/>
      <c r="CKC59" s="599"/>
      <c r="CKD59" s="599"/>
      <c r="CKE59" s="599"/>
      <c r="CKF59" s="599"/>
      <c r="CKG59" s="599"/>
      <c r="CKH59" s="599"/>
      <c r="CKI59" s="599"/>
      <c r="CKJ59" s="599"/>
      <c r="CKK59" s="599"/>
      <c r="CKL59" s="599"/>
      <c r="CKM59" s="599"/>
      <c r="CKN59" s="599"/>
      <c r="CKO59" s="599"/>
      <c r="CKP59" s="599"/>
      <c r="CKQ59" s="599"/>
      <c r="CKR59" s="599"/>
      <c r="CKS59" s="599"/>
      <c r="CKT59" s="599"/>
      <c r="CKU59" s="599"/>
      <c r="CKV59" s="599"/>
      <c r="CKW59" s="599"/>
      <c r="CKX59" s="599"/>
      <c r="CKY59" s="599"/>
      <c r="CKZ59" s="599"/>
      <c r="CLA59" s="599"/>
      <c r="CLB59" s="599"/>
      <c r="CLC59" s="599"/>
      <c r="CLD59" s="599"/>
      <c r="CLE59" s="599"/>
      <c r="CLF59" s="599"/>
      <c r="CLG59" s="599"/>
      <c r="CLH59" s="599"/>
      <c r="CLI59" s="599"/>
      <c r="CLJ59" s="599"/>
      <c r="CLK59" s="599"/>
      <c r="CLL59" s="599"/>
      <c r="CLM59" s="599"/>
      <c r="CLN59" s="599"/>
      <c r="CLO59" s="599"/>
      <c r="CLP59" s="599"/>
      <c r="CLQ59" s="599"/>
      <c r="CLR59" s="599"/>
      <c r="CLS59" s="599"/>
      <c r="CLT59" s="599"/>
      <c r="CLU59" s="599"/>
      <c r="CLV59" s="599"/>
      <c r="CLW59" s="599"/>
      <c r="CLX59" s="599"/>
      <c r="CLY59" s="599"/>
      <c r="CLZ59" s="599"/>
      <c r="CMA59" s="599"/>
      <c r="CMB59" s="599"/>
      <c r="CMC59" s="599"/>
      <c r="CMD59" s="599"/>
      <c r="CME59" s="599"/>
      <c r="CMF59" s="599"/>
      <c r="CMG59" s="599"/>
      <c r="CMH59" s="599"/>
      <c r="CMI59" s="599"/>
      <c r="CMJ59" s="599"/>
      <c r="CMK59" s="599"/>
      <c r="CML59" s="599"/>
      <c r="CMM59" s="599"/>
      <c r="CMN59" s="599"/>
      <c r="CMO59" s="599"/>
      <c r="CMP59" s="599"/>
      <c r="CMQ59" s="599"/>
      <c r="CMR59" s="599"/>
      <c r="CMS59" s="599"/>
      <c r="CMT59" s="599"/>
      <c r="CMU59" s="599"/>
      <c r="CMV59" s="599"/>
      <c r="CMW59" s="599"/>
      <c r="CMX59" s="599"/>
      <c r="CMY59" s="599"/>
      <c r="CMZ59" s="599"/>
      <c r="CNA59" s="599"/>
      <c r="CNB59" s="599"/>
      <c r="CNC59" s="599"/>
      <c r="CND59" s="599"/>
      <c r="CNE59" s="599"/>
      <c r="CNF59" s="599"/>
      <c r="CNG59" s="599"/>
      <c r="CNH59" s="599"/>
      <c r="CNI59" s="599"/>
      <c r="CNJ59" s="599"/>
      <c r="CNK59" s="599"/>
      <c r="CNL59" s="599"/>
      <c r="CNM59" s="599"/>
      <c r="CNN59" s="599"/>
      <c r="CNO59" s="599"/>
      <c r="CNP59" s="599"/>
      <c r="CNQ59" s="599"/>
      <c r="CNR59" s="599"/>
      <c r="CNS59" s="599"/>
      <c r="CNT59" s="599"/>
      <c r="CNU59" s="599"/>
      <c r="CNV59" s="599"/>
      <c r="CNW59" s="599"/>
      <c r="CNX59" s="599"/>
      <c r="CNY59" s="599"/>
      <c r="CNZ59" s="599"/>
      <c r="COA59" s="599"/>
      <c r="COB59" s="599"/>
      <c r="COC59" s="599"/>
      <c r="COD59" s="599"/>
      <c r="COE59" s="599"/>
      <c r="COF59" s="599"/>
      <c r="COG59" s="599"/>
      <c r="COH59" s="599"/>
      <c r="COI59" s="599"/>
      <c r="COJ59" s="599"/>
      <c r="COK59" s="599"/>
      <c r="COL59" s="599"/>
      <c r="COM59" s="599"/>
      <c r="CON59" s="599"/>
      <c r="COO59" s="599"/>
      <c r="COP59" s="599"/>
      <c r="COQ59" s="599"/>
      <c r="COR59" s="599"/>
      <c r="COS59" s="599"/>
      <c r="COT59" s="599"/>
      <c r="COU59" s="599"/>
      <c r="COV59" s="599"/>
      <c r="COW59" s="599"/>
      <c r="COX59" s="599"/>
      <c r="COY59" s="599"/>
      <c r="COZ59" s="599"/>
      <c r="CPA59" s="599"/>
      <c r="CPB59" s="599"/>
      <c r="CPC59" s="599"/>
      <c r="CPD59" s="599"/>
      <c r="CPE59" s="599"/>
      <c r="CPF59" s="599"/>
      <c r="CPG59" s="599"/>
      <c r="CPH59" s="599"/>
      <c r="CPI59" s="599"/>
      <c r="CPJ59" s="599"/>
      <c r="CPK59" s="599"/>
      <c r="CPL59" s="599"/>
      <c r="CPM59" s="599"/>
      <c r="CPN59" s="599"/>
      <c r="CPO59" s="599"/>
      <c r="CPP59" s="599"/>
      <c r="CPQ59" s="599"/>
      <c r="CPR59" s="599"/>
      <c r="CPS59" s="599"/>
      <c r="CPT59" s="599"/>
      <c r="CPU59" s="599"/>
      <c r="CPV59" s="599"/>
      <c r="CPW59" s="599"/>
      <c r="CPX59" s="599"/>
      <c r="CPY59" s="599"/>
      <c r="CPZ59" s="599"/>
      <c r="CQA59" s="599"/>
      <c r="CQB59" s="599"/>
      <c r="CQC59" s="599"/>
      <c r="CQD59" s="599"/>
      <c r="CQE59" s="599"/>
      <c r="CQF59" s="599"/>
      <c r="CQG59" s="599"/>
      <c r="CQH59" s="599"/>
      <c r="CQI59" s="599"/>
      <c r="CQJ59" s="599"/>
      <c r="CQK59" s="599"/>
      <c r="CQL59" s="599"/>
      <c r="CQM59" s="599"/>
      <c r="CQN59" s="599"/>
      <c r="CQO59" s="599"/>
      <c r="CQP59" s="599"/>
      <c r="CQQ59" s="599"/>
      <c r="CQR59" s="599"/>
      <c r="CQS59" s="599"/>
      <c r="CQT59" s="599"/>
      <c r="CQU59" s="599"/>
      <c r="CQV59" s="599"/>
      <c r="CQW59" s="599"/>
      <c r="CQX59" s="599"/>
      <c r="CQY59" s="599"/>
      <c r="CQZ59" s="599"/>
      <c r="CRA59" s="599"/>
      <c r="CRB59" s="599"/>
      <c r="CRC59" s="599"/>
      <c r="CRD59" s="599"/>
      <c r="CRE59" s="599"/>
      <c r="CRF59" s="599"/>
      <c r="CRG59" s="599"/>
      <c r="CRH59" s="599"/>
      <c r="CRI59" s="599"/>
      <c r="CRJ59" s="599"/>
      <c r="CRK59" s="599"/>
      <c r="CRL59" s="599"/>
      <c r="CRM59" s="599"/>
      <c r="CRN59" s="599"/>
      <c r="CRO59" s="599"/>
      <c r="CRP59" s="599"/>
      <c r="CRQ59" s="599"/>
      <c r="CRR59" s="599"/>
      <c r="CRS59" s="599"/>
      <c r="CRT59" s="599"/>
      <c r="CRU59" s="599"/>
      <c r="CRV59" s="599"/>
      <c r="CRW59" s="599"/>
      <c r="CRX59" s="599"/>
      <c r="CRY59" s="599"/>
      <c r="CRZ59" s="599"/>
      <c r="CSA59" s="599"/>
      <c r="CSB59" s="599"/>
      <c r="CSC59" s="599"/>
      <c r="CSD59" s="599"/>
      <c r="CSE59" s="599"/>
      <c r="CSF59" s="599"/>
      <c r="CSG59" s="599"/>
      <c r="CSH59" s="599"/>
      <c r="CSI59" s="599"/>
      <c r="CSJ59" s="599"/>
      <c r="CSK59" s="599"/>
      <c r="CSL59" s="599"/>
      <c r="CSM59" s="599"/>
      <c r="CSN59" s="599"/>
      <c r="CSO59" s="599"/>
      <c r="CSP59" s="599"/>
      <c r="CSQ59" s="599"/>
      <c r="CSR59" s="599"/>
      <c r="CSS59" s="599"/>
      <c r="CST59" s="599"/>
      <c r="CSU59" s="599"/>
      <c r="CSV59" s="599"/>
      <c r="CSW59" s="599"/>
      <c r="CSX59" s="599"/>
      <c r="CSY59" s="599"/>
      <c r="CSZ59" s="599"/>
      <c r="CTA59" s="599"/>
      <c r="CTB59" s="599"/>
      <c r="CTC59" s="599"/>
      <c r="CTD59" s="599"/>
      <c r="CTE59" s="599"/>
      <c r="CTF59" s="599"/>
      <c r="CTG59" s="599"/>
      <c r="CTH59" s="599"/>
      <c r="CTI59" s="599"/>
      <c r="CTJ59" s="599"/>
      <c r="CTK59" s="599"/>
      <c r="CTL59" s="599"/>
      <c r="CTM59" s="599"/>
      <c r="CTN59" s="599"/>
      <c r="CTO59" s="599"/>
      <c r="CTP59" s="599"/>
      <c r="CTQ59" s="599"/>
      <c r="CTR59" s="599"/>
      <c r="CTS59" s="599"/>
      <c r="CTT59" s="599"/>
      <c r="CTU59" s="599"/>
      <c r="CTV59" s="599"/>
      <c r="CTW59" s="599"/>
      <c r="CTX59" s="599"/>
      <c r="CTY59" s="599"/>
      <c r="CTZ59" s="599"/>
      <c r="CUA59" s="599"/>
      <c r="CUB59" s="599"/>
      <c r="CUC59" s="599"/>
      <c r="CUD59" s="599"/>
      <c r="CUE59" s="599"/>
      <c r="CUF59" s="599"/>
      <c r="CUG59" s="599"/>
      <c r="CUH59" s="599"/>
      <c r="CUI59" s="599"/>
      <c r="CUJ59" s="599"/>
      <c r="CUK59" s="599"/>
      <c r="CUL59" s="599"/>
      <c r="CUM59" s="599"/>
      <c r="CUN59" s="599"/>
      <c r="CUO59" s="599"/>
      <c r="CUP59" s="599"/>
      <c r="CUQ59" s="599"/>
      <c r="CUR59" s="599"/>
      <c r="CUS59" s="599"/>
      <c r="CUT59" s="599"/>
      <c r="CUU59" s="599"/>
      <c r="CUV59" s="599"/>
      <c r="CUW59" s="599"/>
      <c r="CUX59" s="599"/>
      <c r="CUY59" s="599"/>
      <c r="CUZ59" s="599"/>
      <c r="CVA59" s="599"/>
      <c r="CVB59" s="599"/>
      <c r="CVC59" s="599"/>
      <c r="CVD59" s="599"/>
      <c r="CVE59" s="599"/>
      <c r="CVF59" s="599"/>
      <c r="CVG59" s="599"/>
      <c r="CVH59" s="599"/>
      <c r="CVI59" s="599"/>
      <c r="CVJ59" s="599"/>
      <c r="CVK59" s="599"/>
      <c r="CVL59" s="599"/>
      <c r="CVM59" s="599"/>
      <c r="CVN59" s="599"/>
      <c r="CVO59" s="599"/>
      <c r="CVP59" s="599"/>
      <c r="CVQ59" s="599"/>
      <c r="CVR59" s="599"/>
      <c r="CVS59" s="599"/>
      <c r="CVT59" s="599"/>
      <c r="CVU59" s="599"/>
      <c r="CVV59" s="599"/>
      <c r="CVW59" s="599"/>
      <c r="CVX59" s="599"/>
      <c r="CVY59" s="599"/>
      <c r="CVZ59" s="599"/>
      <c r="CWA59" s="599"/>
      <c r="CWB59" s="599"/>
      <c r="CWC59" s="599"/>
      <c r="CWD59" s="599"/>
      <c r="CWE59" s="599"/>
      <c r="CWF59" s="599"/>
      <c r="CWG59" s="599"/>
      <c r="CWH59" s="599"/>
      <c r="CWI59" s="599"/>
      <c r="CWJ59" s="599"/>
      <c r="CWK59" s="599"/>
      <c r="CWL59" s="599"/>
      <c r="CWM59" s="599"/>
      <c r="CWN59" s="599"/>
      <c r="CWO59" s="599"/>
      <c r="CWP59" s="599"/>
      <c r="CWQ59" s="599"/>
      <c r="CWR59" s="599"/>
      <c r="CWS59" s="599"/>
      <c r="CWT59" s="599"/>
      <c r="CWU59" s="599"/>
      <c r="CWV59" s="599"/>
      <c r="CWW59" s="599"/>
      <c r="CWX59" s="599"/>
      <c r="CWY59" s="599"/>
      <c r="CWZ59" s="599"/>
      <c r="CXA59" s="599"/>
      <c r="CXB59" s="599"/>
      <c r="CXC59" s="599"/>
      <c r="CXD59" s="599"/>
      <c r="CXE59" s="599"/>
      <c r="CXF59" s="599"/>
      <c r="CXG59" s="599"/>
      <c r="CXH59" s="599"/>
      <c r="CXI59" s="599"/>
      <c r="CXJ59" s="599"/>
      <c r="CXK59" s="599"/>
      <c r="CXL59" s="599"/>
      <c r="CXM59" s="599"/>
      <c r="CXN59" s="599"/>
      <c r="CXO59" s="599"/>
      <c r="CXP59" s="599"/>
      <c r="CXQ59" s="599"/>
      <c r="CXR59" s="599"/>
      <c r="CXS59" s="599"/>
      <c r="CXT59" s="599"/>
      <c r="CXU59" s="599"/>
      <c r="CXV59" s="599"/>
      <c r="CXW59" s="599"/>
      <c r="CXX59" s="599"/>
      <c r="CXY59" s="599"/>
      <c r="CXZ59" s="599"/>
      <c r="CYA59" s="599"/>
      <c r="CYB59" s="599"/>
      <c r="CYC59" s="599"/>
      <c r="CYD59" s="599"/>
      <c r="CYE59" s="599"/>
      <c r="CYF59" s="599"/>
      <c r="CYG59" s="599"/>
      <c r="CYH59" s="599"/>
      <c r="CYI59" s="599"/>
      <c r="CYJ59" s="599"/>
      <c r="CYK59" s="599"/>
      <c r="CYL59" s="599"/>
      <c r="CYM59" s="599"/>
      <c r="CYN59" s="599"/>
      <c r="CYO59" s="599"/>
      <c r="CYP59" s="599"/>
      <c r="CYQ59" s="599"/>
      <c r="CYR59" s="599"/>
      <c r="CYS59" s="599"/>
      <c r="CYT59" s="599"/>
      <c r="CYU59" s="599"/>
      <c r="CYV59" s="599"/>
      <c r="CYW59" s="599"/>
      <c r="CYX59" s="599"/>
      <c r="CYY59" s="599"/>
      <c r="CYZ59" s="599"/>
      <c r="CZA59" s="599"/>
      <c r="CZB59" s="599"/>
      <c r="CZC59" s="599"/>
      <c r="CZD59" s="599"/>
      <c r="CZE59" s="599"/>
      <c r="CZF59" s="599"/>
      <c r="CZG59" s="599"/>
      <c r="CZH59" s="599"/>
      <c r="CZI59" s="599"/>
      <c r="CZJ59" s="599"/>
      <c r="CZK59" s="599"/>
      <c r="CZL59" s="599"/>
      <c r="CZM59" s="599"/>
      <c r="CZN59" s="599"/>
      <c r="CZO59" s="599"/>
      <c r="CZP59" s="599"/>
      <c r="CZQ59" s="599"/>
      <c r="CZR59" s="599"/>
      <c r="CZS59" s="599"/>
      <c r="CZT59" s="599"/>
      <c r="CZU59" s="599"/>
      <c r="CZV59" s="599"/>
      <c r="CZW59" s="599"/>
      <c r="CZX59" s="599"/>
      <c r="CZY59" s="599"/>
      <c r="CZZ59" s="599"/>
      <c r="DAA59" s="599"/>
      <c r="DAB59" s="599"/>
      <c r="DAC59" s="599"/>
      <c r="DAD59" s="599"/>
      <c r="DAE59" s="599"/>
      <c r="DAF59" s="599"/>
      <c r="DAG59" s="599"/>
      <c r="DAH59" s="599"/>
      <c r="DAI59" s="599"/>
      <c r="DAJ59" s="599"/>
      <c r="DAK59" s="599"/>
      <c r="DAL59" s="599"/>
      <c r="DAM59" s="599"/>
      <c r="DAN59" s="599"/>
      <c r="DAO59" s="599"/>
      <c r="DAP59" s="599"/>
      <c r="DAQ59" s="599"/>
      <c r="DAR59" s="599"/>
      <c r="DAS59" s="599"/>
      <c r="DAT59" s="599"/>
      <c r="DAU59" s="599"/>
      <c r="DAV59" s="599"/>
      <c r="DAW59" s="599"/>
      <c r="DAX59" s="599"/>
      <c r="DAY59" s="599"/>
      <c r="DAZ59" s="599"/>
      <c r="DBA59" s="599"/>
      <c r="DBB59" s="599"/>
      <c r="DBC59" s="599"/>
      <c r="DBD59" s="599"/>
      <c r="DBE59" s="599"/>
      <c r="DBF59" s="599"/>
      <c r="DBG59" s="599"/>
      <c r="DBH59" s="599"/>
      <c r="DBI59" s="599"/>
      <c r="DBJ59" s="599"/>
      <c r="DBK59" s="599"/>
      <c r="DBL59" s="599"/>
      <c r="DBM59" s="599"/>
      <c r="DBN59" s="599"/>
      <c r="DBO59" s="599"/>
      <c r="DBP59" s="599"/>
      <c r="DBQ59" s="599"/>
      <c r="DBR59" s="599"/>
      <c r="DBS59" s="599"/>
      <c r="DBT59" s="599"/>
      <c r="DBU59" s="599"/>
      <c r="DBV59" s="599"/>
      <c r="DBW59" s="599"/>
      <c r="DBX59" s="599"/>
      <c r="DBY59" s="599"/>
      <c r="DBZ59" s="599"/>
      <c r="DCA59" s="599"/>
      <c r="DCB59" s="599"/>
      <c r="DCC59" s="599"/>
      <c r="DCD59" s="599"/>
      <c r="DCE59" s="599"/>
      <c r="DCF59" s="599"/>
      <c r="DCG59" s="599"/>
      <c r="DCH59" s="599"/>
      <c r="DCI59" s="599"/>
      <c r="DCJ59" s="599"/>
      <c r="DCK59" s="599"/>
      <c r="DCL59" s="599"/>
      <c r="DCM59" s="599"/>
      <c r="DCN59" s="599"/>
      <c r="DCO59" s="599"/>
      <c r="DCP59" s="599"/>
      <c r="DCQ59" s="599"/>
      <c r="DCR59" s="599"/>
      <c r="DCS59" s="599"/>
      <c r="DCT59" s="599"/>
      <c r="DCU59" s="599"/>
      <c r="DCV59" s="599"/>
      <c r="DCW59" s="599"/>
      <c r="DCX59" s="599"/>
      <c r="DCY59" s="599"/>
      <c r="DCZ59" s="599"/>
      <c r="DDA59" s="599"/>
      <c r="DDB59" s="599"/>
      <c r="DDC59" s="599"/>
      <c r="DDD59" s="599"/>
      <c r="DDE59" s="599"/>
      <c r="DDF59" s="599"/>
      <c r="DDG59" s="599"/>
      <c r="DDH59" s="599"/>
      <c r="DDI59" s="599"/>
      <c r="DDJ59" s="599"/>
      <c r="DDK59" s="599"/>
      <c r="DDL59" s="599"/>
      <c r="DDM59" s="599"/>
      <c r="DDN59" s="599"/>
      <c r="DDO59" s="599"/>
      <c r="DDP59" s="599"/>
      <c r="DDQ59" s="599"/>
      <c r="DDR59" s="599"/>
      <c r="DDS59" s="599"/>
      <c r="DDT59" s="599"/>
      <c r="DDU59" s="599"/>
      <c r="DDV59" s="599"/>
      <c r="DDW59" s="599"/>
      <c r="DDX59" s="599"/>
      <c r="DDY59" s="599"/>
      <c r="DDZ59" s="599"/>
      <c r="DEA59" s="599"/>
      <c r="DEB59" s="599"/>
      <c r="DEC59" s="599"/>
      <c r="DED59" s="599"/>
      <c r="DEE59" s="599"/>
      <c r="DEF59" s="599"/>
      <c r="DEG59" s="599"/>
      <c r="DEH59" s="599"/>
      <c r="DEI59" s="599"/>
      <c r="DEJ59" s="599"/>
      <c r="DEK59" s="599"/>
      <c r="DEL59" s="599"/>
      <c r="DEM59" s="599"/>
      <c r="DEN59" s="599"/>
      <c r="DEO59" s="599"/>
      <c r="DEP59" s="599"/>
      <c r="DEQ59" s="599"/>
      <c r="DER59" s="599"/>
      <c r="DES59" s="599"/>
      <c r="DET59" s="599"/>
      <c r="DEU59" s="599"/>
      <c r="DEV59" s="599"/>
      <c r="DEW59" s="599"/>
      <c r="DEX59" s="599"/>
      <c r="DEY59" s="599"/>
      <c r="DEZ59" s="599"/>
      <c r="DFA59" s="599"/>
      <c r="DFB59" s="599"/>
      <c r="DFC59" s="599"/>
      <c r="DFD59" s="599"/>
      <c r="DFE59" s="599"/>
      <c r="DFF59" s="599"/>
      <c r="DFG59" s="599"/>
      <c r="DFH59" s="599"/>
      <c r="DFI59" s="599"/>
      <c r="DFJ59" s="599"/>
      <c r="DFK59" s="599"/>
      <c r="DFL59" s="599"/>
      <c r="DFM59" s="599"/>
      <c r="DFN59" s="599"/>
      <c r="DFO59" s="599"/>
      <c r="DFP59" s="599"/>
      <c r="DFQ59" s="599"/>
      <c r="DFR59" s="599"/>
      <c r="DFS59" s="599"/>
      <c r="DFT59" s="599"/>
      <c r="DFU59" s="599"/>
      <c r="DFV59" s="599"/>
      <c r="DFW59" s="599"/>
      <c r="DFX59" s="599"/>
      <c r="DFY59" s="599"/>
      <c r="DFZ59" s="599"/>
      <c r="DGA59" s="599"/>
      <c r="DGB59" s="599"/>
      <c r="DGC59" s="599"/>
      <c r="DGD59" s="599"/>
      <c r="DGE59" s="599"/>
      <c r="DGF59" s="599"/>
      <c r="DGG59" s="599"/>
      <c r="DGH59" s="599"/>
      <c r="DGI59" s="599"/>
      <c r="DGJ59" s="599"/>
      <c r="DGK59" s="599"/>
      <c r="DGL59" s="599"/>
      <c r="DGM59" s="599"/>
      <c r="DGN59" s="599"/>
      <c r="DGO59" s="599"/>
      <c r="DGP59" s="599"/>
      <c r="DGQ59" s="599"/>
      <c r="DGR59" s="599"/>
      <c r="DGS59" s="599"/>
      <c r="DGT59" s="599"/>
      <c r="DGU59" s="599"/>
      <c r="DGV59" s="599"/>
      <c r="DGW59" s="599"/>
      <c r="DGX59" s="599"/>
      <c r="DGY59" s="599"/>
      <c r="DGZ59" s="599"/>
      <c r="DHA59" s="599"/>
      <c r="DHB59" s="599"/>
      <c r="DHC59" s="599"/>
      <c r="DHD59" s="599"/>
      <c r="DHE59" s="599"/>
      <c r="DHF59" s="599"/>
      <c r="DHG59" s="599"/>
      <c r="DHH59" s="599"/>
      <c r="DHI59" s="599"/>
      <c r="DHJ59" s="599"/>
      <c r="DHK59" s="599"/>
      <c r="DHL59" s="599"/>
      <c r="DHM59" s="599"/>
      <c r="DHN59" s="599"/>
      <c r="DHO59" s="599"/>
      <c r="DHP59" s="599"/>
      <c r="DHQ59" s="599"/>
      <c r="DHR59" s="599"/>
      <c r="DHS59" s="599"/>
      <c r="DHT59" s="599"/>
      <c r="DHU59" s="599"/>
      <c r="DHV59" s="599"/>
      <c r="DHW59" s="599"/>
      <c r="DHX59" s="599"/>
      <c r="DHY59" s="599"/>
      <c r="DHZ59" s="599"/>
      <c r="DIA59" s="599"/>
      <c r="DIB59" s="599"/>
      <c r="DIC59" s="599"/>
      <c r="DID59" s="599"/>
      <c r="DIE59" s="599"/>
      <c r="DIF59" s="599"/>
      <c r="DIG59" s="599"/>
      <c r="DIH59" s="599"/>
      <c r="DII59" s="599"/>
      <c r="DIJ59" s="599"/>
      <c r="DIK59" s="599"/>
      <c r="DIL59" s="599"/>
      <c r="DIM59" s="599"/>
      <c r="DIN59" s="599"/>
      <c r="DIO59" s="599"/>
      <c r="DIP59" s="599"/>
      <c r="DIQ59" s="599"/>
      <c r="DIR59" s="599"/>
      <c r="DIS59" s="599"/>
      <c r="DIT59" s="599"/>
      <c r="DIU59" s="599"/>
      <c r="DIV59" s="599"/>
      <c r="DIW59" s="599"/>
      <c r="DIX59" s="599"/>
      <c r="DIY59" s="599"/>
      <c r="DIZ59" s="599"/>
      <c r="DJA59" s="599"/>
      <c r="DJB59" s="599"/>
      <c r="DJC59" s="599"/>
      <c r="DJD59" s="599"/>
      <c r="DJE59" s="599"/>
      <c r="DJF59" s="599"/>
      <c r="DJG59" s="599"/>
      <c r="DJH59" s="599"/>
      <c r="DJI59" s="599"/>
      <c r="DJJ59" s="599"/>
      <c r="DJK59" s="599"/>
      <c r="DJL59" s="599"/>
      <c r="DJM59" s="599"/>
      <c r="DJN59" s="599"/>
      <c r="DJO59" s="599"/>
      <c r="DJP59" s="599"/>
      <c r="DJQ59" s="599"/>
      <c r="DJR59" s="599"/>
      <c r="DJS59" s="599"/>
      <c r="DJT59" s="599"/>
      <c r="DJU59" s="599"/>
      <c r="DJV59" s="599"/>
      <c r="DJW59" s="599"/>
      <c r="DJX59" s="599"/>
      <c r="DJY59" s="599"/>
      <c r="DJZ59" s="599"/>
      <c r="DKA59" s="599"/>
      <c r="DKB59" s="599"/>
      <c r="DKC59" s="599"/>
      <c r="DKD59" s="599"/>
      <c r="DKE59" s="599"/>
      <c r="DKF59" s="599"/>
      <c r="DKG59" s="599"/>
      <c r="DKH59" s="599"/>
      <c r="DKI59" s="599"/>
      <c r="DKJ59" s="599"/>
      <c r="DKK59" s="599"/>
      <c r="DKL59" s="599"/>
      <c r="DKM59" s="599"/>
      <c r="DKN59" s="599"/>
      <c r="DKO59" s="599"/>
      <c r="DKP59" s="599"/>
      <c r="DKQ59" s="599"/>
      <c r="DKR59" s="599"/>
      <c r="DKS59" s="599"/>
      <c r="DKT59" s="599"/>
      <c r="DKU59" s="599"/>
      <c r="DKV59" s="599"/>
      <c r="DKW59" s="599"/>
      <c r="DKX59" s="599"/>
      <c r="DKY59" s="599"/>
      <c r="DKZ59" s="599"/>
      <c r="DLA59" s="599"/>
      <c r="DLB59" s="599"/>
      <c r="DLC59" s="599"/>
      <c r="DLD59" s="599"/>
      <c r="DLE59" s="599"/>
      <c r="DLF59" s="599"/>
      <c r="DLG59" s="599"/>
      <c r="DLH59" s="599"/>
      <c r="DLI59" s="599"/>
      <c r="DLJ59" s="599"/>
      <c r="DLK59" s="599"/>
      <c r="DLL59" s="599"/>
      <c r="DLM59" s="599"/>
      <c r="DLN59" s="599"/>
      <c r="DLO59" s="599"/>
      <c r="DLP59" s="599"/>
      <c r="DLQ59" s="599"/>
      <c r="DLR59" s="599"/>
      <c r="DLS59" s="599"/>
      <c r="DLT59" s="599"/>
      <c r="DLU59" s="599"/>
      <c r="DLV59" s="599"/>
      <c r="DLW59" s="599"/>
      <c r="DLX59" s="599"/>
      <c r="DLY59" s="599"/>
      <c r="DLZ59" s="599"/>
      <c r="DMA59" s="599"/>
      <c r="DMB59" s="599"/>
      <c r="DMC59" s="599"/>
      <c r="DMD59" s="599"/>
      <c r="DME59" s="599"/>
      <c r="DMF59" s="599"/>
      <c r="DMG59" s="599"/>
      <c r="DMH59" s="599"/>
      <c r="DMI59" s="599"/>
      <c r="DMJ59" s="599"/>
      <c r="DMK59" s="599"/>
      <c r="DML59" s="599"/>
      <c r="DMM59" s="599"/>
      <c r="DMN59" s="599"/>
      <c r="DMO59" s="599"/>
      <c r="DMP59" s="599"/>
      <c r="DMQ59" s="599"/>
      <c r="DMR59" s="599"/>
      <c r="DMS59" s="599"/>
      <c r="DMT59" s="599"/>
      <c r="DMU59" s="599"/>
      <c r="DMV59" s="599"/>
      <c r="DMW59" s="599"/>
      <c r="DMX59" s="599"/>
      <c r="DMY59" s="599"/>
      <c r="DMZ59" s="599"/>
      <c r="DNA59" s="599"/>
      <c r="DNB59" s="599"/>
      <c r="DNC59" s="599"/>
      <c r="DND59" s="599"/>
      <c r="DNE59" s="599"/>
      <c r="DNF59" s="599"/>
      <c r="DNG59" s="599"/>
      <c r="DNH59" s="599"/>
      <c r="DNI59" s="599"/>
      <c r="DNJ59" s="599"/>
      <c r="DNK59" s="599"/>
      <c r="DNL59" s="599"/>
      <c r="DNM59" s="599"/>
      <c r="DNN59" s="599"/>
      <c r="DNO59" s="599"/>
      <c r="DNP59" s="599"/>
      <c r="DNQ59" s="599"/>
      <c r="DNR59" s="599"/>
      <c r="DNS59" s="599"/>
      <c r="DNT59" s="599"/>
      <c r="DNU59" s="599"/>
      <c r="DNV59" s="599"/>
      <c r="DNW59" s="599"/>
      <c r="DNX59" s="599"/>
      <c r="DNY59" s="599"/>
      <c r="DNZ59" s="599"/>
      <c r="DOA59" s="599"/>
      <c r="DOB59" s="599"/>
      <c r="DOC59" s="599"/>
      <c r="DOD59" s="599"/>
      <c r="DOE59" s="599"/>
      <c r="DOF59" s="599"/>
      <c r="DOG59" s="599"/>
      <c r="DOH59" s="599"/>
      <c r="DOI59" s="599"/>
      <c r="DOJ59" s="599"/>
      <c r="DOK59" s="599"/>
      <c r="DOL59" s="599"/>
      <c r="DOM59" s="599"/>
      <c r="DON59" s="599"/>
      <c r="DOO59" s="599"/>
      <c r="DOP59" s="599"/>
      <c r="DOQ59" s="599"/>
      <c r="DOR59" s="599"/>
      <c r="DOS59" s="599"/>
      <c r="DOT59" s="599"/>
      <c r="DOU59" s="599"/>
      <c r="DOV59" s="599"/>
      <c r="DOW59" s="599"/>
      <c r="DOX59" s="599"/>
      <c r="DOY59" s="599"/>
      <c r="DOZ59" s="599"/>
      <c r="DPA59" s="599"/>
      <c r="DPB59" s="599"/>
      <c r="DPC59" s="599"/>
      <c r="DPD59" s="599"/>
      <c r="DPE59" s="599"/>
      <c r="DPF59" s="599"/>
      <c r="DPG59" s="599"/>
      <c r="DPH59" s="599"/>
      <c r="DPI59" s="599"/>
      <c r="DPJ59" s="599"/>
      <c r="DPK59" s="599"/>
      <c r="DPL59" s="599"/>
      <c r="DPM59" s="599"/>
      <c r="DPN59" s="599"/>
      <c r="DPO59" s="599"/>
      <c r="DPP59" s="599"/>
      <c r="DPQ59" s="599"/>
      <c r="DPR59" s="599"/>
      <c r="DPS59" s="599"/>
      <c r="DPT59" s="599"/>
      <c r="DPU59" s="599"/>
      <c r="DPV59" s="599"/>
      <c r="DPW59" s="599"/>
      <c r="DPX59" s="599"/>
      <c r="DPY59" s="599"/>
      <c r="DPZ59" s="599"/>
      <c r="DQA59" s="599"/>
      <c r="DQB59" s="599"/>
      <c r="DQC59" s="599"/>
      <c r="DQD59" s="599"/>
      <c r="DQE59" s="599"/>
      <c r="DQF59" s="599"/>
      <c r="DQG59" s="599"/>
      <c r="DQH59" s="599"/>
      <c r="DQI59" s="599"/>
      <c r="DQJ59" s="599"/>
      <c r="DQK59" s="599"/>
      <c r="DQL59" s="599"/>
      <c r="DQM59" s="599"/>
      <c r="DQN59" s="599"/>
      <c r="DQO59" s="599"/>
      <c r="DQP59" s="599"/>
      <c r="DQQ59" s="599"/>
      <c r="DQR59" s="599"/>
      <c r="DQS59" s="599"/>
      <c r="DQT59" s="599"/>
      <c r="DQU59" s="599"/>
      <c r="DQV59" s="599"/>
      <c r="DQW59" s="599"/>
      <c r="DQX59" s="599"/>
      <c r="DQY59" s="599"/>
      <c r="DQZ59" s="599"/>
      <c r="DRA59" s="599"/>
      <c r="DRB59" s="599"/>
      <c r="DRC59" s="599"/>
      <c r="DRD59" s="599"/>
      <c r="DRE59" s="599"/>
      <c r="DRF59" s="599"/>
      <c r="DRG59" s="599"/>
      <c r="DRH59" s="599"/>
      <c r="DRI59" s="599"/>
      <c r="DRJ59" s="599"/>
      <c r="DRK59" s="599"/>
      <c r="DRL59" s="599"/>
      <c r="DRM59" s="599"/>
      <c r="DRN59" s="599"/>
      <c r="DRO59" s="599"/>
      <c r="DRP59" s="599"/>
      <c r="DRQ59" s="599"/>
      <c r="DRR59" s="599"/>
      <c r="DRS59" s="599"/>
      <c r="DRT59" s="599"/>
      <c r="DRU59" s="599"/>
      <c r="DRV59" s="599"/>
      <c r="DRW59" s="599"/>
      <c r="DRX59" s="599"/>
      <c r="DRY59" s="599"/>
      <c r="DRZ59" s="599"/>
      <c r="DSA59" s="599"/>
      <c r="DSB59" s="599"/>
      <c r="DSC59" s="599"/>
      <c r="DSD59" s="599"/>
      <c r="DSE59" s="599"/>
      <c r="DSF59" s="599"/>
      <c r="DSG59" s="599"/>
      <c r="DSH59" s="599"/>
      <c r="DSI59" s="599"/>
      <c r="DSJ59" s="599"/>
      <c r="DSK59" s="599"/>
      <c r="DSL59" s="599"/>
      <c r="DSM59" s="599"/>
      <c r="DSN59" s="599"/>
      <c r="DSO59" s="599"/>
      <c r="DSP59" s="599"/>
      <c r="DSQ59" s="599"/>
      <c r="DSR59" s="599"/>
      <c r="DSS59" s="599"/>
      <c r="DST59" s="599"/>
      <c r="DSU59" s="599"/>
      <c r="DSV59" s="599"/>
      <c r="DSW59" s="599"/>
      <c r="DSX59" s="599"/>
      <c r="DSY59" s="599"/>
      <c r="DSZ59" s="599"/>
      <c r="DTA59" s="599"/>
      <c r="DTB59" s="599"/>
      <c r="DTC59" s="599"/>
      <c r="DTD59" s="599"/>
      <c r="DTE59" s="599"/>
      <c r="DTF59" s="599"/>
      <c r="DTG59" s="599"/>
      <c r="DTH59" s="599"/>
      <c r="DTI59" s="599"/>
      <c r="DTJ59" s="599"/>
      <c r="DTK59" s="599"/>
      <c r="DTL59" s="599"/>
      <c r="DTM59" s="599"/>
      <c r="DTN59" s="599"/>
      <c r="DTO59" s="599"/>
      <c r="DTP59" s="599"/>
      <c r="DTQ59" s="599"/>
      <c r="DTR59" s="599"/>
      <c r="DTS59" s="599"/>
      <c r="DTT59" s="599"/>
      <c r="DTU59" s="599"/>
      <c r="DTV59" s="599"/>
      <c r="DTW59" s="599"/>
      <c r="DTX59" s="599"/>
      <c r="DTY59" s="599"/>
      <c r="DTZ59" s="599"/>
      <c r="DUA59" s="599"/>
      <c r="DUB59" s="599"/>
      <c r="DUC59" s="599"/>
      <c r="DUD59" s="599"/>
      <c r="DUE59" s="599"/>
      <c r="DUF59" s="599"/>
      <c r="DUG59" s="599"/>
      <c r="DUH59" s="599"/>
      <c r="DUI59" s="599"/>
      <c r="DUJ59" s="599"/>
      <c r="DUK59" s="599"/>
      <c r="DUL59" s="599"/>
      <c r="DUM59" s="599"/>
      <c r="DUN59" s="599"/>
      <c r="DUO59" s="599"/>
      <c r="DUP59" s="599"/>
      <c r="DUQ59" s="599"/>
      <c r="DUR59" s="599"/>
      <c r="DUS59" s="599"/>
      <c r="DUT59" s="599"/>
      <c r="DUU59" s="599"/>
      <c r="DUV59" s="599"/>
      <c r="DUW59" s="599"/>
      <c r="DUX59" s="599"/>
      <c r="DUY59" s="599"/>
      <c r="DUZ59" s="599"/>
      <c r="DVA59" s="599"/>
      <c r="DVB59" s="599"/>
      <c r="DVC59" s="599"/>
      <c r="DVD59" s="599"/>
      <c r="DVE59" s="599"/>
      <c r="DVF59" s="599"/>
      <c r="DVG59" s="599"/>
      <c r="DVH59" s="599"/>
      <c r="DVI59" s="599"/>
      <c r="DVJ59" s="599"/>
      <c r="DVK59" s="599"/>
      <c r="DVL59" s="599"/>
      <c r="DVM59" s="599"/>
      <c r="DVN59" s="599"/>
      <c r="DVO59" s="599"/>
      <c r="DVP59" s="599"/>
      <c r="DVQ59" s="599"/>
      <c r="DVR59" s="599"/>
      <c r="DVS59" s="599"/>
      <c r="DVT59" s="599"/>
      <c r="DVU59" s="599"/>
      <c r="DVV59" s="599"/>
      <c r="DVW59" s="599"/>
      <c r="DVX59" s="599"/>
      <c r="DVY59" s="599"/>
      <c r="DVZ59" s="599"/>
      <c r="DWA59" s="599"/>
      <c r="DWB59" s="599"/>
      <c r="DWC59" s="599"/>
      <c r="DWD59" s="599"/>
      <c r="DWE59" s="599"/>
      <c r="DWF59" s="599"/>
      <c r="DWG59" s="599"/>
      <c r="DWH59" s="599"/>
      <c r="DWI59" s="599"/>
      <c r="DWJ59" s="599"/>
      <c r="DWK59" s="599"/>
      <c r="DWL59" s="599"/>
      <c r="DWM59" s="599"/>
      <c r="DWN59" s="599"/>
      <c r="DWO59" s="599"/>
      <c r="DWP59" s="599"/>
      <c r="DWQ59" s="599"/>
      <c r="DWR59" s="599"/>
      <c r="DWS59" s="599"/>
      <c r="DWT59" s="599"/>
      <c r="DWU59" s="599"/>
      <c r="DWV59" s="599"/>
      <c r="DWW59" s="599"/>
      <c r="DWX59" s="599"/>
      <c r="DWY59" s="599"/>
      <c r="DWZ59" s="599"/>
      <c r="DXA59" s="599"/>
      <c r="DXB59" s="599"/>
      <c r="DXC59" s="599"/>
      <c r="DXD59" s="599"/>
      <c r="DXE59" s="599"/>
      <c r="DXF59" s="599"/>
      <c r="DXG59" s="599"/>
      <c r="DXH59" s="599"/>
      <c r="DXI59" s="599"/>
      <c r="DXJ59" s="599"/>
      <c r="DXK59" s="599"/>
      <c r="DXL59" s="599"/>
      <c r="DXM59" s="599"/>
      <c r="DXN59" s="599"/>
      <c r="DXO59" s="599"/>
      <c r="DXP59" s="599"/>
      <c r="DXQ59" s="599"/>
      <c r="DXR59" s="599"/>
      <c r="DXS59" s="599"/>
      <c r="DXT59" s="599"/>
      <c r="DXU59" s="599"/>
      <c r="DXV59" s="599"/>
      <c r="DXW59" s="599"/>
      <c r="DXX59" s="599"/>
      <c r="DXY59" s="599"/>
      <c r="DXZ59" s="599"/>
      <c r="DYA59" s="599"/>
      <c r="DYB59" s="599"/>
      <c r="DYC59" s="599"/>
      <c r="DYD59" s="599"/>
      <c r="DYE59" s="599"/>
      <c r="DYF59" s="599"/>
      <c r="DYG59" s="599"/>
      <c r="DYH59" s="599"/>
      <c r="DYI59" s="599"/>
      <c r="DYJ59" s="599"/>
      <c r="DYK59" s="599"/>
      <c r="DYL59" s="599"/>
      <c r="DYM59" s="599"/>
      <c r="DYN59" s="599"/>
      <c r="DYO59" s="599"/>
      <c r="DYP59" s="599"/>
      <c r="DYQ59" s="599"/>
      <c r="DYR59" s="599"/>
      <c r="DYS59" s="599"/>
      <c r="DYT59" s="599"/>
      <c r="DYU59" s="599"/>
      <c r="DYV59" s="599"/>
      <c r="DYW59" s="599"/>
      <c r="DYX59" s="599"/>
      <c r="DYY59" s="599"/>
      <c r="DYZ59" s="599"/>
      <c r="DZA59" s="599"/>
      <c r="DZB59" s="599"/>
      <c r="DZC59" s="599"/>
      <c r="DZD59" s="599"/>
      <c r="DZE59" s="599"/>
      <c r="DZF59" s="599"/>
      <c r="DZG59" s="599"/>
      <c r="DZH59" s="599"/>
      <c r="DZI59" s="599"/>
      <c r="DZJ59" s="599"/>
      <c r="DZK59" s="599"/>
      <c r="DZL59" s="599"/>
      <c r="DZM59" s="599"/>
      <c r="DZN59" s="599"/>
      <c r="DZO59" s="599"/>
      <c r="DZP59" s="599"/>
      <c r="DZQ59" s="599"/>
      <c r="DZR59" s="599"/>
      <c r="DZS59" s="599"/>
      <c r="DZT59" s="599"/>
      <c r="DZU59" s="599"/>
      <c r="DZV59" s="599"/>
      <c r="DZW59" s="599"/>
      <c r="DZX59" s="599"/>
      <c r="DZY59" s="599"/>
      <c r="DZZ59" s="599"/>
      <c r="EAA59" s="599"/>
      <c r="EAB59" s="599"/>
      <c r="EAC59" s="599"/>
      <c r="EAD59" s="599"/>
      <c r="EAE59" s="599"/>
      <c r="EAF59" s="599"/>
      <c r="EAG59" s="599"/>
      <c r="EAH59" s="599"/>
      <c r="EAI59" s="599"/>
      <c r="EAJ59" s="599"/>
      <c r="EAK59" s="599"/>
      <c r="EAL59" s="599"/>
      <c r="EAM59" s="599"/>
      <c r="EAN59" s="599"/>
      <c r="EAO59" s="599"/>
      <c r="EAP59" s="599"/>
      <c r="EAQ59" s="599"/>
      <c r="EAR59" s="599"/>
      <c r="EAS59" s="599"/>
      <c r="EAT59" s="599"/>
      <c r="EAU59" s="599"/>
      <c r="EAV59" s="599"/>
      <c r="EAW59" s="599"/>
      <c r="EAX59" s="599"/>
      <c r="EAY59" s="599"/>
      <c r="EAZ59" s="599"/>
      <c r="EBA59" s="599"/>
      <c r="EBB59" s="599"/>
      <c r="EBC59" s="599"/>
      <c r="EBD59" s="599"/>
      <c r="EBE59" s="599"/>
      <c r="EBF59" s="599"/>
      <c r="EBG59" s="599"/>
      <c r="EBH59" s="599"/>
      <c r="EBI59" s="599"/>
      <c r="EBJ59" s="599"/>
      <c r="EBK59" s="599"/>
      <c r="EBL59" s="599"/>
      <c r="EBM59" s="599"/>
      <c r="EBN59" s="599"/>
      <c r="EBO59" s="599"/>
      <c r="EBP59" s="599"/>
      <c r="EBQ59" s="599"/>
      <c r="EBR59" s="599"/>
      <c r="EBS59" s="599"/>
      <c r="EBT59" s="599"/>
      <c r="EBU59" s="599"/>
      <c r="EBV59" s="599"/>
      <c r="EBW59" s="599"/>
      <c r="EBX59" s="599"/>
      <c r="EBY59" s="599"/>
      <c r="EBZ59" s="599"/>
      <c r="ECA59" s="599"/>
      <c r="ECB59" s="599"/>
      <c r="ECC59" s="599"/>
      <c r="ECD59" s="599"/>
      <c r="ECE59" s="599"/>
      <c r="ECF59" s="599"/>
      <c r="ECG59" s="599"/>
      <c r="ECH59" s="599"/>
      <c r="ECI59" s="599"/>
      <c r="ECJ59" s="599"/>
      <c r="ECK59" s="599"/>
      <c r="ECL59" s="599"/>
      <c r="ECM59" s="599"/>
      <c r="ECN59" s="599"/>
      <c r="ECO59" s="599"/>
      <c r="ECP59" s="599"/>
      <c r="ECQ59" s="599"/>
      <c r="ECR59" s="599"/>
      <c r="ECS59" s="599"/>
      <c r="ECT59" s="599"/>
      <c r="ECU59" s="599"/>
      <c r="ECV59" s="599"/>
      <c r="ECW59" s="599"/>
      <c r="ECX59" s="599"/>
      <c r="ECY59" s="599"/>
      <c r="ECZ59" s="599"/>
      <c r="EDA59" s="599"/>
      <c r="EDB59" s="599"/>
      <c r="EDC59" s="599"/>
      <c r="EDD59" s="599"/>
      <c r="EDE59" s="599"/>
      <c r="EDF59" s="599"/>
      <c r="EDG59" s="599"/>
      <c r="EDH59" s="599"/>
      <c r="EDI59" s="599"/>
      <c r="EDJ59" s="599"/>
      <c r="EDK59" s="599"/>
      <c r="EDL59" s="599"/>
      <c r="EDM59" s="599"/>
      <c r="EDN59" s="599"/>
      <c r="EDO59" s="599"/>
      <c r="EDP59" s="599"/>
      <c r="EDQ59" s="599"/>
      <c r="EDR59" s="599"/>
      <c r="EDS59" s="599"/>
      <c r="EDT59" s="599"/>
      <c r="EDU59" s="599"/>
      <c r="EDV59" s="599"/>
      <c r="EDW59" s="599"/>
      <c r="EDX59" s="599"/>
      <c r="EDY59" s="599"/>
      <c r="EDZ59" s="599"/>
      <c r="EEA59" s="599"/>
      <c r="EEB59" s="599"/>
      <c r="EEC59" s="599"/>
      <c r="EED59" s="599"/>
      <c r="EEE59" s="599"/>
      <c r="EEF59" s="599"/>
      <c r="EEG59" s="599"/>
      <c r="EEH59" s="599"/>
      <c r="EEI59" s="599"/>
      <c r="EEJ59" s="599"/>
      <c r="EEK59" s="599"/>
      <c r="EEL59" s="599"/>
      <c r="EEM59" s="599"/>
      <c r="EEN59" s="599"/>
      <c r="EEO59" s="599"/>
      <c r="EEP59" s="599"/>
      <c r="EEQ59" s="599"/>
      <c r="EER59" s="599"/>
      <c r="EES59" s="599"/>
      <c r="EET59" s="599"/>
      <c r="EEU59" s="599"/>
      <c r="EEV59" s="599"/>
      <c r="EEW59" s="599"/>
      <c r="EEX59" s="599"/>
      <c r="EEY59" s="599"/>
      <c r="EEZ59" s="599"/>
      <c r="EFA59" s="599"/>
      <c r="EFB59" s="599"/>
      <c r="EFC59" s="599"/>
      <c r="EFD59" s="599"/>
      <c r="EFE59" s="599"/>
      <c r="EFF59" s="599"/>
      <c r="EFG59" s="599"/>
      <c r="EFH59" s="599"/>
      <c r="EFI59" s="599"/>
      <c r="EFJ59" s="599"/>
      <c r="EFK59" s="599"/>
      <c r="EFL59" s="599"/>
      <c r="EFM59" s="599"/>
      <c r="EFN59" s="599"/>
      <c r="EFO59" s="599"/>
      <c r="EFP59" s="599"/>
      <c r="EFQ59" s="599"/>
      <c r="EFR59" s="599"/>
      <c r="EFS59" s="599"/>
      <c r="EFT59" s="599"/>
      <c r="EFU59" s="599"/>
      <c r="EFV59" s="599"/>
      <c r="EFW59" s="599"/>
      <c r="EFX59" s="599"/>
      <c r="EFY59" s="599"/>
      <c r="EFZ59" s="599"/>
      <c r="EGA59" s="599"/>
      <c r="EGB59" s="599"/>
      <c r="EGC59" s="599"/>
      <c r="EGD59" s="599"/>
      <c r="EGE59" s="599"/>
      <c r="EGF59" s="599"/>
      <c r="EGG59" s="599"/>
      <c r="EGH59" s="599"/>
      <c r="EGI59" s="599"/>
      <c r="EGJ59" s="599"/>
      <c r="EGK59" s="599"/>
      <c r="EGL59" s="599"/>
      <c r="EGM59" s="599"/>
      <c r="EGN59" s="599"/>
      <c r="EGO59" s="599"/>
      <c r="EGP59" s="599"/>
      <c r="EGQ59" s="599"/>
      <c r="EGR59" s="599"/>
      <c r="EGS59" s="599"/>
      <c r="EGT59" s="599"/>
      <c r="EGU59" s="599"/>
      <c r="EGV59" s="599"/>
      <c r="EGW59" s="599"/>
      <c r="EGX59" s="599"/>
      <c r="EGY59" s="599"/>
      <c r="EGZ59" s="599"/>
      <c r="EHA59" s="599"/>
      <c r="EHB59" s="599"/>
      <c r="EHC59" s="599"/>
      <c r="EHD59" s="599"/>
      <c r="EHE59" s="599"/>
      <c r="EHF59" s="599"/>
      <c r="EHG59" s="599"/>
      <c r="EHH59" s="599"/>
      <c r="EHI59" s="599"/>
      <c r="EHJ59" s="599"/>
      <c r="EHK59" s="599"/>
      <c r="EHL59" s="599"/>
      <c r="EHM59" s="599"/>
      <c r="EHN59" s="599"/>
      <c r="EHO59" s="599"/>
      <c r="EHP59" s="599"/>
      <c r="EHQ59" s="599"/>
      <c r="EHR59" s="599"/>
      <c r="EHS59" s="599"/>
      <c r="EHT59" s="599"/>
      <c r="EHU59" s="599"/>
      <c r="EHV59" s="599"/>
      <c r="EHW59" s="599"/>
      <c r="EHX59" s="599"/>
      <c r="EHY59" s="599"/>
      <c r="EHZ59" s="599"/>
      <c r="EIA59" s="599"/>
      <c r="EIB59" s="599"/>
      <c r="EIC59" s="599"/>
      <c r="EID59" s="599"/>
      <c r="EIE59" s="599"/>
      <c r="EIF59" s="599"/>
      <c r="EIG59" s="599"/>
      <c r="EIH59" s="599"/>
      <c r="EII59" s="599"/>
      <c r="EIJ59" s="599"/>
      <c r="EIK59" s="599"/>
      <c r="EIL59" s="599"/>
      <c r="EIM59" s="599"/>
      <c r="EIN59" s="599"/>
      <c r="EIO59" s="599"/>
      <c r="EIP59" s="599"/>
      <c r="EIQ59" s="599"/>
      <c r="EIR59" s="599"/>
      <c r="EIS59" s="599"/>
      <c r="EIT59" s="599"/>
      <c r="EIU59" s="599"/>
      <c r="EIV59" s="599"/>
      <c r="EIW59" s="599"/>
      <c r="EIX59" s="599"/>
      <c r="EIY59" s="599"/>
      <c r="EIZ59" s="599"/>
      <c r="EJA59" s="599"/>
      <c r="EJB59" s="599"/>
      <c r="EJC59" s="599"/>
      <c r="EJD59" s="599"/>
      <c r="EJE59" s="599"/>
      <c r="EJF59" s="599"/>
      <c r="EJG59" s="599"/>
      <c r="EJH59" s="599"/>
      <c r="EJI59" s="599"/>
      <c r="EJJ59" s="599"/>
      <c r="EJK59" s="599"/>
      <c r="EJL59" s="599"/>
      <c r="EJM59" s="599"/>
      <c r="EJN59" s="599"/>
      <c r="EJO59" s="599"/>
      <c r="EJP59" s="599"/>
      <c r="EJQ59" s="599"/>
      <c r="EJR59" s="599"/>
      <c r="EJS59" s="599"/>
      <c r="EJT59" s="599"/>
      <c r="EJU59" s="599"/>
      <c r="EJV59" s="599"/>
      <c r="EJW59" s="599"/>
      <c r="EJX59" s="599"/>
      <c r="EJY59" s="599"/>
      <c r="EJZ59" s="599"/>
      <c r="EKA59" s="599"/>
      <c r="EKB59" s="599"/>
      <c r="EKC59" s="599"/>
      <c r="EKD59" s="599"/>
      <c r="EKE59" s="599"/>
      <c r="EKF59" s="599"/>
      <c r="EKG59" s="599"/>
      <c r="EKH59" s="599"/>
      <c r="EKI59" s="599"/>
      <c r="EKJ59" s="599"/>
      <c r="EKK59" s="599"/>
      <c r="EKL59" s="599"/>
      <c r="EKM59" s="599"/>
      <c r="EKN59" s="599"/>
      <c r="EKO59" s="599"/>
      <c r="EKP59" s="599"/>
      <c r="EKQ59" s="599"/>
      <c r="EKR59" s="599"/>
      <c r="EKS59" s="599"/>
      <c r="EKT59" s="599"/>
      <c r="EKU59" s="599"/>
      <c r="EKV59" s="599"/>
      <c r="EKW59" s="599"/>
      <c r="EKX59" s="599"/>
      <c r="EKY59" s="599"/>
      <c r="EKZ59" s="599"/>
      <c r="ELA59" s="599"/>
      <c r="ELB59" s="599"/>
      <c r="ELC59" s="599"/>
      <c r="ELD59" s="599"/>
      <c r="ELE59" s="599"/>
      <c r="ELF59" s="599"/>
      <c r="ELG59" s="599"/>
      <c r="ELH59" s="599"/>
      <c r="ELI59" s="599"/>
      <c r="ELJ59" s="599"/>
      <c r="ELK59" s="599"/>
      <c r="ELL59" s="599"/>
      <c r="ELM59" s="599"/>
      <c r="ELN59" s="599"/>
      <c r="ELO59" s="599"/>
      <c r="ELP59" s="599"/>
      <c r="ELQ59" s="599"/>
      <c r="ELR59" s="599"/>
      <c r="ELS59" s="599"/>
      <c r="ELT59" s="599"/>
      <c r="ELU59" s="599"/>
      <c r="ELV59" s="599"/>
      <c r="ELW59" s="599"/>
      <c r="ELX59" s="599"/>
      <c r="ELY59" s="599"/>
      <c r="ELZ59" s="599"/>
      <c r="EMA59" s="599"/>
      <c r="EMB59" s="599"/>
      <c r="EMC59" s="599"/>
      <c r="EMD59" s="599"/>
      <c r="EME59" s="599"/>
      <c r="EMF59" s="599"/>
      <c r="EMG59" s="599"/>
      <c r="EMH59" s="599"/>
      <c r="EMI59" s="599"/>
      <c r="EMJ59" s="599"/>
      <c r="EMK59" s="599"/>
      <c r="EML59" s="599"/>
      <c r="EMM59" s="599"/>
      <c r="EMN59" s="599"/>
      <c r="EMO59" s="599"/>
      <c r="EMP59" s="599"/>
      <c r="EMQ59" s="599"/>
      <c r="EMR59" s="599"/>
      <c r="EMS59" s="599"/>
      <c r="EMT59" s="599"/>
      <c r="EMU59" s="599"/>
      <c r="EMV59" s="599"/>
      <c r="EMW59" s="599"/>
      <c r="EMX59" s="599"/>
      <c r="EMY59" s="599"/>
      <c r="EMZ59" s="599"/>
      <c r="ENA59" s="599"/>
      <c r="ENB59" s="599"/>
      <c r="ENC59" s="599"/>
      <c r="END59" s="599"/>
      <c r="ENE59" s="599"/>
      <c r="ENF59" s="599"/>
      <c r="ENG59" s="599"/>
      <c r="ENH59" s="599"/>
      <c r="ENI59" s="599"/>
      <c r="ENJ59" s="599"/>
      <c r="ENK59" s="599"/>
      <c r="ENL59" s="599"/>
      <c r="ENM59" s="599"/>
      <c r="ENN59" s="599"/>
      <c r="ENO59" s="599"/>
      <c r="ENP59" s="599"/>
      <c r="ENQ59" s="599"/>
      <c r="ENR59" s="599"/>
      <c r="ENS59" s="599"/>
      <c r="ENT59" s="599"/>
      <c r="ENU59" s="599"/>
      <c r="ENV59" s="599"/>
      <c r="ENW59" s="599"/>
      <c r="ENX59" s="599"/>
      <c r="ENY59" s="599"/>
      <c r="ENZ59" s="599"/>
      <c r="EOA59" s="599"/>
      <c r="EOB59" s="599"/>
      <c r="EOC59" s="599"/>
      <c r="EOD59" s="599"/>
      <c r="EOE59" s="599"/>
      <c r="EOF59" s="599"/>
      <c r="EOG59" s="599"/>
      <c r="EOH59" s="599"/>
      <c r="EOI59" s="599"/>
      <c r="EOJ59" s="599"/>
      <c r="EOK59" s="599"/>
      <c r="EOL59" s="599"/>
      <c r="EOM59" s="599"/>
      <c r="EON59" s="599"/>
      <c r="EOO59" s="599"/>
      <c r="EOP59" s="599"/>
      <c r="EOQ59" s="599"/>
      <c r="EOR59" s="599"/>
      <c r="EOS59" s="599"/>
      <c r="EOT59" s="599"/>
      <c r="EOU59" s="599"/>
      <c r="EOV59" s="599"/>
      <c r="EOW59" s="599"/>
      <c r="EOX59" s="599"/>
      <c r="EOY59" s="599"/>
      <c r="EOZ59" s="599"/>
      <c r="EPA59" s="599"/>
      <c r="EPB59" s="599"/>
      <c r="EPC59" s="599"/>
      <c r="EPD59" s="599"/>
      <c r="EPE59" s="599"/>
      <c r="EPF59" s="599"/>
      <c r="EPG59" s="599"/>
      <c r="EPH59" s="599"/>
      <c r="EPI59" s="599"/>
      <c r="EPJ59" s="599"/>
      <c r="EPK59" s="599"/>
      <c r="EPL59" s="599"/>
      <c r="EPM59" s="599"/>
      <c r="EPN59" s="599"/>
      <c r="EPO59" s="599"/>
      <c r="EPP59" s="599"/>
      <c r="EPQ59" s="599"/>
      <c r="EPR59" s="599"/>
      <c r="EPS59" s="599"/>
      <c r="EPT59" s="599"/>
      <c r="EPU59" s="599"/>
      <c r="EPV59" s="599"/>
      <c r="EPW59" s="599"/>
      <c r="EPX59" s="599"/>
      <c r="EPY59" s="599"/>
      <c r="EPZ59" s="599"/>
      <c r="EQA59" s="599"/>
      <c r="EQB59" s="599"/>
      <c r="EQC59" s="599"/>
      <c r="EQD59" s="599"/>
      <c r="EQE59" s="599"/>
      <c r="EQF59" s="599"/>
      <c r="EQG59" s="599"/>
      <c r="EQH59" s="599"/>
      <c r="EQI59" s="599"/>
      <c r="EQJ59" s="599"/>
      <c r="EQK59" s="599"/>
      <c r="EQL59" s="599"/>
      <c r="EQM59" s="599"/>
      <c r="EQN59" s="599"/>
      <c r="EQO59" s="599"/>
      <c r="EQP59" s="599"/>
      <c r="EQQ59" s="599"/>
      <c r="EQR59" s="599"/>
      <c r="EQS59" s="599"/>
      <c r="EQT59" s="599"/>
      <c r="EQU59" s="599"/>
      <c r="EQV59" s="599"/>
      <c r="EQW59" s="599"/>
      <c r="EQX59" s="599"/>
      <c r="EQY59" s="599"/>
      <c r="EQZ59" s="599"/>
      <c r="ERA59" s="599"/>
      <c r="ERB59" s="599"/>
      <c r="ERC59" s="599"/>
      <c r="ERD59" s="599"/>
      <c r="ERE59" s="599"/>
      <c r="ERF59" s="599"/>
      <c r="ERG59" s="599"/>
      <c r="ERH59" s="599"/>
      <c r="ERI59" s="599"/>
      <c r="ERJ59" s="599"/>
      <c r="ERK59" s="599"/>
      <c r="ERL59" s="599"/>
      <c r="ERM59" s="599"/>
      <c r="ERN59" s="599"/>
      <c r="ERO59" s="599"/>
      <c r="ERP59" s="599"/>
      <c r="ERQ59" s="599"/>
      <c r="ERR59" s="599"/>
      <c r="ERS59" s="599"/>
      <c r="ERT59" s="599"/>
      <c r="ERU59" s="599"/>
      <c r="ERV59" s="599"/>
      <c r="ERW59" s="599"/>
      <c r="ERX59" s="599"/>
      <c r="ERY59" s="599"/>
      <c r="ERZ59" s="599"/>
      <c r="ESA59" s="599"/>
      <c r="ESB59" s="599"/>
      <c r="ESC59" s="599"/>
      <c r="ESD59" s="599"/>
      <c r="ESE59" s="599"/>
      <c r="ESF59" s="599"/>
      <c r="ESG59" s="599"/>
      <c r="ESH59" s="599"/>
      <c r="ESI59" s="599"/>
      <c r="ESJ59" s="599"/>
      <c r="ESK59" s="599"/>
      <c r="ESL59" s="599"/>
      <c r="ESM59" s="599"/>
      <c r="ESN59" s="599"/>
      <c r="ESO59" s="599"/>
      <c r="ESP59" s="599"/>
      <c r="ESQ59" s="599"/>
      <c r="ESR59" s="599"/>
      <c r="ESS59" s="599"/>
      <c r="EST59" s="599"/>
      <c r="ESU59" s="599"/>
      <c r="ESV59" s="599"/>
      <c r="ESW59" s="599"/>
      <c r="ESX59" s="599"/>
      <c r="ESY59" s="599"/>
      <c r="ESZ59" s="599"/>
      <c r="ETA59" s="599"/>
      <c r="ETB59" s="599"/>
      <c r="ETC59" s="599"/>
      <c r="ETD59" s="599"/>
      <c r="ETE59" s="599"/>
      <c r="ETF59" s="599"/>
      <c r="ETG59" s="599"/>
      <c r="ETH59" s="599"/>
      <c r="ETI59" s="599"/>
      <c r="ETJ59" s="599"/>
      <c r="ETK59" s="599"/>
      <c r="ETL59" s="599"/>
      <c r="ETM59" s="599"/>
      <c r="ETN59" s="599"/>
      <c r="ETO59" s="599"/>
      <c r="ETP59" s="599"/>
      <c r="ETQ59" s="599"/>
      <c r="ETR59" s="599"/>
      <c r="ETS59" s="599"/>
      <c r="ETT59" s="599"/>
      <c r="ETU59" s="599"/>
      <c r="ETV59" s="599"/>
      <c r="ETW59" s="599"/>
      <c r="ETX59" s="599"/>
      <c r="ETY59" s="599"/>
      <c r="ETZ59" s="599"/>
      <c r="EUA59" s="599"/>
      <c r="EUB59" s="599"/>
      <c r="EUC59" s="599"/>
      <c r="EUD59" s="599"/>
      <c r="EUE59" s="599"/>
      <c r="EUF59" s="599"/>
      <c r="EUG59" s="599"/>
      <c r="EUH59" s="599"/>
      <c r="EUI59" s="599"/>
      <c r="EUJ59" s="599"/>
      <c r="EUK59" s="599"/>
      <c r="EUL59" s="599"/>
      <c r="EUM59" s="599"/>
      <c r="EUN59" s="599"/>
      <c r="EUO59" s="599"/>
      <c r="EUP59" s="599"/>
      <c r="EUQ59" s="599"/>
      <c r="EUR59" s="599"/>
      <c r="EUS59" s="599"/>
      <c r="EUT59" s="599"/>
      <c r="EUU59" s="599"/>
      <c r="EUV59" s="599"/>
      <c r="EUW59" s="599"/>
      <c r="EUX59" s="599"/>
      <c r="EUY59" s="599"/>
      <c r="EUZ59" s="599"/>
      <c r="EVA59" s="599"/>
      <c r="EVB59" s="599"/>
      <c r="EVC59" s="599"/>
      <c r="EVD59" s="599"/>
      <c r="EVE59" s="599"/>
      <c r="EVF59" s="599"/>
      <c r="EVG59" s="599"/>
      <c r="EVH59" s="599"/>
      <c r="EVI59" s="599"/>
      <c r="EVJ59" s="599"/>
      <c r="EVK59" s="599"/>
      <c r="EVL59" s="599"/>
      <c r="EVM59" s="599"/>
      <c r="EVN59" s="599"/>
      <c r="EVO59" s="599"/>
      <c r="EVP59" s="599"/>
      <c r="EVQ59" s="599"/>
      <c r="EVR59" s="599"/>
      <c r="EVS59" s="599"/>
      <c r="EVT59" s="599"/>
      <c r="EVU59" s="599"/>
      <c r="EVV59" s="599"/>
      <c r="EVW59" s="599"/>
      <c r="EVX59" s="599"/>
      <c r="EVY59" s="599"/>
      <c r="EVZ59" s="599"/>
      <c r="EWA59" s="599"/>
      <c r="EWB59" s="599"/>
      <c r="EWC59" s="599"/>
      <c r="EWD59" s="599"/>
      <c r="EWE59" s="599"/>
      <c r="EWF59" s="599"/>
      <c r="EWG59" s="599"/>
      <c r="EWH59" s="599"/>
      <c r="EWI59" s="599"/>
      <c r="EWJ59" s="599"/>
      <c r="EWK59" s="599"/>
      <c r="EWL59" s="599"/>
      <c r="EWM59" s="599"/>
      <c r="EWN59" s="599"/>
      <c r="EWO59" s="599"/>
      <c r="EWP59" s="599"/>
      <c r="EWQ59" s="599"/>
      <c r="EWR59" s="599"/>
      <c r="EWS59" s="599"/>
      <c r="EWT59" s="599"/>
      <c r="EWU59" s="599"/>
      <c r="EWV59" s="599"/>
      <c r="EWW59" s="599"/>
      <c r="EWX59" s="599"/>
      <c r="EWY59" s="599"/>
      <c r="EWZ59" s="599"/>
      <c r="EXA59" s="599"/>
      <c r="EXB59" s="599"/>
      <c r="EXC59" s="599"/>
      <c r="EXD59" s="599"/>
      <c r="EXE59" s="599"/>
      <c r="EXF59" s="599"/>
      <c r="EXG59" s="599"/>
      <c r="EXH59" s="599"/>
      <c r="EXI59" s="599"/>
      <c r="EXJ59" s="599"/>
      <c r="EXK59" s="599"/>
      <c r="EXL59" s="599"/>
      <c r="EXM59" s="599"/>
      <c r="EXN59" s="599"/>
      <c r="EXO59" s="599"/>
      <c r="EXP59" s="599"/>
      <c r="EXQ59" s="599"/>
      <c r="EXR59" s="599"/>
      <c r="EXS59" s="599"/>
      <c r="EXT59" s="599"/>
      <c r="EXU59" s="599"/>
      <c r="EXV59" s="599"/>
      <c r="EXW59" s="599"/>
      <c r="EXX59" s="599"/>
      <c r="EXY59" s="599"/>
      <c r="EXZ59" s="599"/>
      <c r="EYA59" s="599"/>
      <c r="EYB59" s="599"/>
      <c r="EYC59" s="599"/>
      <c r="EYD59" s="599"/>
      <c r="EYE59" s="599"/>
      <c r="EYF59" s="599"/>
      <c r="EYG59" s="599"/>
      <c r="EYH59" s="599"/>
      <c r="EYI59" s="599"/>
      <c r="EYJ59" s="599"/>
      <c r="EYK59" s="599"/>
      <c r="EYL59" s="599"/>
      <c r="EYM59" s="599"/>
      <c r="EYN59" s="599"/>
      <c r="EYO59" s="599"/>
      <c r="EYP59" s="599"/>
      <c r="EYQ59" s="599"/>
      <c r="EYR59" s="599"/>
      <c r="EYS59" s="599"/>
      <c r="EYT59" s="599"/>
      <c r="EYU59" s="599"/>
      <c r="EYV59" s="599"/>
      <c r="EYW59" s="599"/>
      <c r="EYX59" s="599"/>
      <c r="EYY59" s="599"/>
      <c r="EYZ59" s="599"/>
      <c r="EZA59" s="599"/>
      <c r="EZB59" s="599"/>
      <c r="EZC59" s="599"/>
      <c r="EZD59" s="599"/>
      <c r="EZE59" s="599"/>
      <c r="EZF59" s="599"/>
      <c r="EZG59" s="599"/>
      <c r="EZH59" s="599"/>
      <c r="EZI59" s="599"/>
      <c r="EZJ59" s="599"/>
      <c r="EZK59" s="599"/>
      <c r="EZL59" s="599"/>
      <c r="EZM59" s="599"/>
      <c r="EZN59" s="599"/>
      <c r="EZO59" s="599"/>
      <c r="EZP59" s="599"/>
      <c r="EZQ59" s="599"/>
      <c r="EZR59" s="599"/>
      <c r="EZS59" s="599"/>
      <c r="EZT59" s="599"/>
      <c r="EZU59" s="599"/>
      <c r="EZV59" s="599"/>
      <c r="EZW59" s="599"/>
      <c r="EZX59" s="599"/>
      <c r="EZY59" s="599"/>
      <c r="EZZ59" s="599"/>
      <c r="FAA59" s="599"/>
      <c r="FAB59" s="599"/>
      <c r="FAC59" s="599"/>
      <c r="FAD59" s="599"/>
      <c r="FAE59" s="599"/>
      <c r="FAF59" s="599"/>
      <c r="FAG59" s="599"/>
      <c r="FAH59" s="599"/>
      <c r="FAI59" s="599"/>
      <c r="FAJ59" s="599"/>
      <c r="FAK59" s="599"/>
      <c r="FAL59" s="599"/>
      <c r="FAM59" s="599"/>
      <c r="FAN59" s="599"/>
      <c r="FAO59" s="599"/>
      <c r="FAP59" s="599"/>
      <c r="FAQ59" s="599"/>
      <c r="FAR59" s="599"/>
      <c r="FAS59" s="599"/>
      <c r="FAT59" s="599"/>
      <c r="FAU59" s="599"/>
      <c r="FAV59" s="599"/>
      <c r="FAW59" s="599"/>
      <c r="FAX59" s="599"/>
      <c r="FAY59" s="599"/>
      <c r="FAZ59" s="599"/>
      <c r="FBA59" s="599"/>
      <c r="FBB59" s="599"/>
      <c r="FBC59" s="599"/>
      <c r="FBD59" s="599"/>
      <c r="FBE59" s="599"/>
      <c r="FBF59" s="599"/>
      <c r="FBG59" s="599"/>
      <c r="FBH59" s="599"/>
      <c r="FBI59" s="599"/>
      <c r="FBJ59" s="599"/>
      <c r="FBK59" s="599"/>
      <c r="FBL59" s="599"/>
      <c r="FBM59" s="599"/>
      <c r="FBN59" s="599"/>
      <c r="FBO59" s="599"/>
      <c r="FBP59" s="599"/>
      <c r="FBQ59" s="599"/>
      <c r="FBR59" s="599"/>
      <c r="FBS59" s="599"/>
      <c r="FBT59" s="599"/>
      <c r="FBU59" s="599"/>
      <c r="FBV59" s="599"/>
      <c r="FBW59" s="599"/>
      <c r="FBX59" s="599"/>
      <c r="FBY59" s="599"/>
      <c r="FBZ59" s="599"/>
      <c r="FCA59" s="599"/>
      <c r="FCB59" s="599"/>
      <c r="FCC59" s="599"/>
      <c r="FCD59" s="599"/>
      <c r="FCE59" s="599"/>
      <c r="FCF59" s="599"/>
      <c r="FCG59" s="599"/>
      <c r="FCH59" s="599"/>
      <c r="FCI59" s="599"/>
      <c r="FCJ59" s="599"/>
      <c r="FCK59" s="599"/>
      <c r="FCL59" s="599"/>
      <c r="FCM59" s="599"/>
      <c r="FCN59" s="599"/>
      <c r="FCO59" s="599"/>
      <c r="FCP59" s="599"/>
      <c r="FCQ59" s="599"/>
      <c r="FCR59" s="599"/>
      <c r="FCS59" s="599"/>
      <c r="FCT59" s="599"/>
      <c r="FCU59" s="599"/>
      <c r="FCV59" s="599"/>
      <c r="FCW59" s="599"/>
      <c r="FCX59" s="599"/>
      <c r="FCY59" s="599"/>
      <c r="FCZ59" s="599"/>
      <c r="FDA59" s="599"/>
      <c r="FDB59" s="599"/>
      <c r="FDC59" s="599"/>
      <c r="FDD59" s="599"/>
      <c r="FDE59" s="599"/>
      <c r="FDF59" s="599"/>
      <c r="FDG59" s="599"/>
      <c r="FDH59" s="599"/>
      <c r="FDI59" s="599"/>
      <c r="FDJ59" s="599"/>
      <c r="FDK59" s="599"/>
      <c r="FDL59" s="599"/>
      <c r="FDM59" s="599"/>
      <c r="FDN59" s="599"/>
      <c r="FDO59" s="599"/>
      <c r="FDP59" s="599"/>
      <c r="FDQ59" s="599"/>
      <c r="FDR59" s="599"/>
      <c r="FDS59" s="599"/>
      <c r="FDT59" s="599"/>
      <c r="FDU59" s="599"/>
      <c r="FDV59" s="599"/>
      <c r="FDW59" s="599"/>
      <c r="FDX59" s="599"/>
      <c r="FDY59" s="599"/>
      <c r="FDZ59" s="599"/>
      <c r="FEA59" s="599"/>
      <c r="FEB59" s="599"/>
      <c r="FEC59" s="599"/>
      <c r="FED59" s="599"/>
      <c r="FEE59" s="599"/>
      <c r="FEF59" s="599"/>
      <c r="FEG59" s="599"/>
      <c r="FEH59" s="599"/>
      <c r="FEI59" s="599"/>
      <c r="FEJ59" s="599"/>
      <c r="FEK59" s="599"/>
      <c r="FEL59" s="599"/>
      <c r="FEM59" s="599"/>
      <c r="FEN59" s="599"/>
      <c r="FEO59" s="599"/>
      <c r="FEP59" s="599"/>
      <c r="FEQ59" s="599"/>
      <c r="FER59" s="599"/>
      <c r="FES59" s="599"/>
      <c r="FET59" s="599"/>
      <c r="FEU59" s="599"/>
      <c r="FEV59" s="599"/>
      <c r="FEW59" s="599"/>
      <c r="FEX59" s="599"/>
      <c r="FEY59" s="599"/>
      <c r="FEZ59" s="599"/>
      <c r="FFA59" s="599"/>
      <c r="FFB59" s="599"/>
      <c r="FFC59" s="599"/>
      <c r="FFD59" s="599"/>
      <c r="FFE59" s="599"/>
      <c r="FFF59" s="599"/>
      <c r="FFG59" s="599"/>
      <c r="FFH59" s="599"/>
      <c r="FFI59" s="599"/>
      <c r="FFJ59" s="599"/>
      <c r="FFK59" s="599"/>
      <c r="FFL59" s="599"/>
      <c r="FFM59" s="599"/>
      <c r="FFN59" s="599"/>
      <c r="FFO59" s="599"/>
      <c r="FFP59" s="599"/>
      <c r="FFQ59" s="599"/>
      <c r="FFR59" s="599"/>
      <c r="FFS59" s="599"/>
      <c r="FFT59" s="599"/>
      <c r="FFU59" s="599"/>
      <c r="FFV59" s="599"/>
      <c r="FFW59" s="599"/>
      <c r="FFX59" s="599"/>
      <c r="FFY59" s="599"/>
      <c r="FFZ59" s="599"/>
      <c r="FGA59" s="599"/>
      <c r="FGB59" s="599"/>
      <c r="FGC59" s="599"/>
      <c r="FGD59" s="599"/>
      <c r="FGE59" s="599"/>
      <c r="FGF59" s="599"/>
      <c r="FGG59" s="599"/>
      <c r="FGH59" s="599"/>
      <c r="FGI59" s="599"/>
      <c r="FGJ59" s="599"/>
      <c r="FGK59" s="599"/>
      <c r="FGL59" s="599"/>
      <c r="FGM59" s="599"/>
      <c r="FGN59" s="599"/>
      <c r="FGO59" s="599"/>
      <c r="FGP59" s="599"/>
      <c r="FGQ59" s="599"/>
      <c r="FGR59" s="599"/>
      <c r="FGS59" s="599"/>
      <c r="FGT59" s="599"/>
      <c r="FGU59" s="599"/>
      <c r="FGV59" s="599"/>
      <c r="FGW59" s="599"/>
      <c r="FGX59" s="599"/>
      <c r="FGY59" s="599"/>
      <c r="FGZ59" s="599"/>
      <c r="FHA59" s="599"/>
      <c r="FHB59" s="599"/>
      <c r="FHC59" s="599"/>
      <c r="FHD59" s="599"/>
      <c r="FHE59" s="599"/>
      <c r="FHF59" s="599"/>
      <c r="FHG59" s="599"/>
      <c r="FHH59" s="599"/>
      <c r="FHI59" s="599"/>
      <c r="FHJ59" s="599"/>
      <c r="FHK59" s="599"/>
      <c r="FHL59" s="599"/>
      <c r="FHM59" s="599"/>
      <c r="FHN59" s="599"/>
      <c r="FHO59" s="599"/>
      <c r="FHP59" s="599"/>
      <c r="FHQ59" s="599"/>
      <c r="FHR59" s="599"/>
      <c r="FHS59" s="599"/>
      <c r="FHT59" s="599"/>
      <c r="FHU59" s="599"/>
      <c r="FHV59" s="599"/>
      <c r="FHW59" s="599"/>
      <c r="FHX59" s="599"/>
      <c r="FHY59" s="599"/>
      <c r="FHZ59" s="599"/>
      <c r="FIA59" s="599"/>
      <c r="FIB59" s="599"/>
      <c r="FIC59" s="599"/>
      <c r="FID59" s="599"/>
      <c r="FIE59" s="599"/>
      <c r="FIF59" s="599"/>
      <c r="FIG59" s="599"/>
      <c r="FIH59" s="599"/>
      <c r="FII59" s="599"/>
      <c r="FIJ59" s="599"/>
      <c r="FIK59" s="599"/>
      <c r="FIL59" s="599"/>
      <c r="FIM59" s="599"/>
      <c r="FIN59" s="599"/>
      <c r="FIO59" s="599"/>
      <c r="FIP59" s="599"/>
      <c r="FIQ59" s="599"/>
      <c r="FIR59" s="599"/>
      <c r="FIS59" s="599"/>
      <c r="FIT59" s="599"/>
      <c r="FIU59" s="599"/>
      <c r="FIV59" s="599"/>
      <c r="FIW59" s="599"/>
      <c r="FIX59" s="599"/>
      <c r="FIY59" s="599"/>
      <c r="FIZ59" s="599"/>
      <c r="FJA59" s="599"/>
      <c r="FJB59" s="599"/>
      <c r="FJC59" s="599"/>
      <c r="FJD59" s="599"/>
      <c r="FJE59" s="599"/>
      <c r="FJF59" s="599"/>
      <c r="FJG59" s="599"/>
      <c r="FJH59" s="599"/>
      <c r="FJI59" s="599"/>
      <c r="FJJ59" s="599"/>
      <c r="FJK59" s="599"/>
      <c r="FJL59" s="599"/>
      <c r="FJM59" s="599"/>
      <c r="FJN59" s="599"/>
      <c r="FJO59" s="599"/>
      <c r="FJP59" s="599"/>
      <c r="FJQ59" s="599"/>
      <c r="FJR59" s="599"/>
      <c r="FJS59" s="599"/>
      <c r="FJT59" s="599"/>
      <c r="FJU59" s="599"/>
      <c r="FJV59" s="599"/>
      <c r="FJW59" s="599"/>
      <c r="FJX59" s="599"/>
      <c r="FJY59" s="599"/>
      <c r="FJZ59" s="599"/>
      <c r="FKA59" s="599"/>
      <c r="FKB59" s="599"/>
      <c r="FKC59" s="599"/>
      <c r="FKD59" s="599"/>
      <c r="FKE59" s="599"/>
      <c r="FKF59" s="599"/>
      <c r="FKG59" s="599"/>
      <c r="FKH59" s="599"/>
      <c r="FKI59" s="599"/>
      <c r="FKJ59" s="599"/>
      <c r="FKK59" s="599"/>
      <c r="FKL59" s="599"/>
      <c r="FKM59" s="599"/>
      <c r="FKN59" s="599"/>
      <c r="FKO59" s="599"/>
      <c r="FKP59" s="599"/>
      <c r="FKQ59" s="599"/>
      <c r="FKR59" s="599"/>
      <c r="FKS59" s="599"/>
      <c r="FKT59" s="599"/>
      <c r="FKU59" s="599"/>
      <c r="FKV59" s="599"/>
      <c r="FKW59" s="599"/>
      <c r="FKX59" s="599"/>
      <c r="FKY59" s="599"/>
      <c r="FKZ59" s="599"/>
      <c r="FLA59" s="599"/>
      <c r="FLB59" s="599"/>
      <c r="FLC59" s="599"/>
      <c r="FLD59" s="599"/>
      <c r="FLE59" s="599"/>
      <c r="FLF59" s="599"/>
      <c r="FLG59" s="599"/>
      <c r="FLH59" s="599"/>
      <c r="FLI59" s="599"/>
      <c r="FLJ59" s="599"/>
      <c r="FLK59" s="599"/>
      <c r="FLL59" s="599"/>
      <c r="FLM59" s="599"/>
      <c r="FLN59" s="599"/>
      <c r="FLO59" s="599"/>
      <c r="FLP59" s="599"/>
      <c r="FLQ59" s="599"/>
      <c r="FLR59" s="599"/>
      <c r="FLS59" s="599"/>
      <c r="FLT59" s="599"/>
      <c r="FLU59" s="599"/>
      <c r="FLV59" s="599"/>
      <c r="FLW59" s="599"/>
      <c r="FLX59" s="599"/>
      <c r="FLY59" s="599"/>
      <c r="FLZ59" s="599"/>
      <c r="FMA59" s="599"/>
      <c r="FMB59" s="599"/>
      <c r="FMC59" s="599"/>
      <c r="FMD59" s="599"/>
      <c r="FME59" s="599"/>
      <c r="FMF59" s="599"/>
      <c r="FMG59" s="599"/>
      <c r="FMH59" s="599"/>
      <c r="FMI59" s="599"/>
      <c r="FMJ59" s="599"/>
      <c r="FMK59" s="599"/>
      <c r="FML59" s="599"/>
      <c r="FMM59" s="599"/>
      <c r="FMN59" s="599"/>
      <c r="FMO59" s="599"/>
      <c r="FMP59" s="599"/>
      <c r="FMQ59" s="599"/>
      <c r="FMR59" s="599"/>
      <c r="FMS59" s="599"/>
      <c r="FMT59" s="599"/>
      <c r="FMU59" s="599"/>
      <c r="FMV59" s="599"/>
      <c r="FMW59" s="599"/>
      <c r="FMX59" s="599"/>
      <c r="FMY59" s="599"/>
      <c r="FMZ59" s="599"/>
      <c r="FNA59" s="599"/>
      <c r="FNB59" s="599"/>
      <c r="FNC59" s="599"/>
      <c r="FND59" s="599"/>
      <c r="FNE59" s="599"/>
      <c r="FNF59" s="599"/>
      <c r="FNG59" s="599"/>
      <c r="FNH59" s="599"/>
      <c r="FNI59" s="599"/>
      <c r="FNJ59" s="599"/>
      <c r="FNK59" s="599"/>
      <c r="FNL59" s="599"/>
      <c r="FNM59" s="599"/>
      <c r="FNN59" s="599"/>
      <c r="FNO59" s="599"/>
      <c r="FNP59" s="599"/>
      <c r="FNQ59" s="599"/>
      <c r="FNR59" s="599"/>
      <c r="FNS59" s="599"/>
      <c r="FNT59" s="599"/>
      <c r="FNU59" s="599"/>
      <c r="FNV59" s="599"/>
      <c r="FNW59" s="599"/>
      <c r="FNX59" s="599"/>
      <c r="FNY59" s="599"/>
      <c r="FNZ59" s="599"/>
      <c r="FOA59" s="599"/>
      <c r="FOB59" s="599"/>
      <c r="FOC59" s="599"/>
      <c r="FOD59" s="599"/>
      <c r="FOE59" s="599"/>
      <c r="FOF59" s="599"/>
      <c r="FOG59" s="599"/>
      <c r="FOH59" s="599"/>
      <c r="FOI59" s="599"/>
      <c r="FOJ59" s="599"/>
      <c r="FOK59" s="599"/>
      <c r="FOL59" s="599"/>
      <c r="FOM59" s="599"/>
      <c r="FON59" s="599"/>
      <c r="FOO59" s="599"/>
      <c r="FOP59" s="599"/>
      <c r="FOQ59" s="599"/>
      <c r="FOR59" s="599"/>
      <c r="FOS59" s="599"/>
      <c r="FOT59" s="599"/>
      <c r="FOU59" s="599"/>
      <c r="FOV59" s="599"/>
      <c r="FOW59" s="599"/>
      <c r="FOX59" s="599"/>
      <c r="FOY59" s="599"/>
      <c r="FOZ59" s="599"/>
      <c r="FPA59" s="599"/>
      <c r="FPB59" s="599"/>
      <c r="FPC59" s="599"/>
      <c r="FPD59" s="599"/>
      <c r="FPE59" s="599"/>
      <c r="FPF59" s="599"/>
      <c r="FPG59" s="599"/>
      <c r="FPH59" s="599"/>
      <c r="FPI59" s="599"/>
      <c r="FPJ59" s="599"/>
      <c r="FPK59" s="599"/>
      <c r="FPL59" s="599"/>
      <c r="FPM59" s="599"/>
      <c r="FPN59" s="599"/>
      <c r="FPO59" s="599"/>
      <c r="FPP59" s="599"/>
      <c r="FPQ59" s="599"/>
      <c r="FPR59" s="599"/>
      <c r="FPS59" s="599"/>
      <c r="FPT59" s="599"/>
      <c r="FPU59" s="599"/>
      <c r="FPV59" s="599"/>
      <c r="FPW59" s="599"/>
      <c r="FPX59" s="599"/>
      <c r="FPY59" s="599"/>
      <c r="FPZ59" s="599"/>
      <c r="FQA59" s="599"/>
      <c r="FQB59" s="599"/>
      <c r="FQC59" s="599"/>
      <c r="FQD59" s="599"/>
      <c r="FQE59" s="599"/>
      <c r="FQF59" s="599"/>
      <c r="FQG59" s="599"/>
      <c r="FQH59" s="599"/>
      <c r="FQI59" s="599"/>
      <c r="FQJ59" s="599"/>
      <c r="FQK59" s="599"/>
      <c r="FQL59" s="599"/>
      <c r="FQM59" s="599"/>
      <c r="FQN59" s="599"/>
      <c r="FQO59" s="599"/>
      <c r="FQP59" s="599"/>
      <c r="FQQ59" s="599"/>
      <c r="FQR59" s="599"/>
      <c r="FQS59" s="599"/>
      <c r="FQT59" s="599"/>
      <c r="FQU59" s="599"/>
      <c r="FQV59" s="599"/>
      <c r="FQW59" s="599"/>
      <c r="FQX59" s="599"/>
      <c r="FQY59" s="599"/>
      <c r="FQZ59" s="599"/>
      <c r="FRA59" s="599"/>
      <c r="FRB59" s="599"/>
      <c r="FRC59" s="599"/>
      <c r="FRD59" s="599"/>
      <c r="FRE59" s="599"/>
      <c r="FRF59" s="599"/>
      <c r="FRG59" s="599"/>
      <c r="FRH59" s="599"/>
      <c r="FRI59" s="599"/>
      <c r="FRJ59" s="599"/>
      <c r="FRK59" s="599"/>
      <c r="FRL59" s="599"/>
      <c r="FRM59" s="599"/>
      <c r="FRN59" s="599"/>
      <c r="FRO59" s="599"/>
      <c r="FRP59" s="599"/>
      <c r="FRQ59" s="599"/>
      <c r="FRR59" s="599"/>
      <c r="FRS59" s="599"/>
      <c r="FRT59" s="599"/>
      <c r="FRU59" s="599"/>
      <c r="FRV59" s="599"/>
      <c r="FRW59" s="599"/>
      <c r="FRX59" s="599"/>
      <c r="FRY59" s="599"/>
      <c r="FRZ59" s="599"/>
      <c r="FSA59" s="599"/>
      <c r="FSB59" s="599"/>
      <c r="FSC59" s="599"/>
      <c r="FSD59" s="599"/>
      <c r="FSE59" s="599"/>
      <c r="FSF59" s="599"/>
      <c r="FSG59" s="599"/>
      <c r="FSH59" s="599"/>
      <c r="FSI59" s="599"/>
      <c r="FSJ59" s="599"/>
      <c r="FSK59" s="599"/>
      <c r="FSL59" s="599"/>
      <c r="FSM59" s="599"/>
      <c r="FSN59" s="599"/>
      <c r="FSO59" s="599"/>
      <c r="FSP59" s="599"/>
      <c r="FSQ59" s="599"/>
      <c r="FSR59" s="599"/>
      <c r="FSS59" s="599"/>
      <c r="FST59" s="599"/>
      <c r="FSU59" s="599"/>
      <c r="FSV59" s="599"/>
      <c r="FSW59" s="599"/>
      <c r="FSX59" s="599"/>
      <c r="FSY59" s="599"/>
      <c r="FSZ59" s="599"/>
      <c r="FTA59" s="599"/>
      <c r="FTB59" s="599"/>
      <c r="FTC59" s="599"/>
      <c r="FTD59" s="599"/>
      <c r="FTE59" s="599"/>
      <c r="FTF59" s="599"/>
      <c r="FTG59" s="599"/>
      <c r="FTH59" s="599"/>
      <c r="FTI59" s="599"/>
      <c r="FTJ59" s="599"/>
      <c r="FTK59" s="599"/>
      <c r="FTL59" s="599"/>
      <c r="FTM59" s="599"/>
      <c r="FTN59" s="599"/>
      <c r="FTO59" s="599"/>
      <c r="FTP59" s="599"/>
      <c r="FTQ59" s="599"/>
      <c r="FTR59" s="599"/>
      <c r="FTS59" s="599"/>
      <c r="FTT59" s="599"/>
      <c r="FTU59" s="599"/>
      <c r="FTV59" s="599"/>
      <c r="FTW59" s="599"/>
      <c r="FTX59" s="599"/>
      <c r="FTY59" s="599"/>
      <c r="FTZ59" s="599"/>
      <c r="FUA59" s="599"/>
      <c r="FUB59" s="599"/>
      <c r="FUC59" s="599"/>
      <c r="FUD59" s="599"/>
      <c r="FUE59" s="599"/>
      <c r="FUF59" s="599"/>
      <c r="FUG59" s="599"/>
      <c r="FUH59" s="599"/>
      <c r="FUI59" s="599"/>
      <c r="FUJ59" s="599"/>
      <c r="FUK59" s="599"/>
      <c r="FUL59" s="599"/>
      <c r="FUM59" s="599"/>
      <c r="FUN59" s="599"/>
      <c r="FUO59" s="599"/>
      <c r="FUP59" s="599"/>
      <c r="FUQ59" s="599"/>
      <c r="FUR59" s="599"/>
      <c r="FUS59" s="599"/>
      <c r="FUT59" s="599"/>
      <c r="FUU59" s="599"/>
      <c r="FUV59" s="599"/>
      <c r="FUW59" s="599"/>
      <c r="FUX59" s="599"/>
      <c r="FUY59" s="599"/>
      <c r="FUZ59" s="599"/>
      <c r="FVA59" s="599"/>
      <c r="FVB59" s="599"/>
      <c r="FVC59" s="599"/>
      <c r="FVD59" s="599"/>
      <c r="FVE59" s="599"/>
      <c r="FVF59" s="599"/>
      <c r="FVG59" s="599"/>
      <c r="FVH59" s="599"/>
      <c r="FVI59" s="599"/>
      <c r="FVJ59" s="599"/>
      <c r="FVK59" s="599"/>
      <c r="FVL59" s="599"/>
      <c r="FVM59" s="599"/>
      <c r="FVN59" s="599"/>
      <c r="FVO59" s="599"/>
      <c r="FVP59" s="599"/>
      <c r="FVQ59" s="599"/>
      <c r="FVR59" s="599"/>
      <c r="FVS59" s="599"/>
      <c r="FVT59" s="599"/>
      <c r="FVU59" s="599"/>
      <c r="FVV59" s="599"/>
      <c r="FVW59" s="599"/>
      <c r="FVX59" s="599"/>
      <c r="FVY59" s="599"/>
      <c r="FVZ59" s="599"/>
      <c r="FWA59" s="599"/>
      <c r="FWB59" s="599"/>
      <c r="FWC59" s="599"/>
      <c r="FWD59" s="599"/>
      <c r="FWE59" s="599"/>
      <c r="FWF59" s="599"/>
      <c r="FWG59" s="599"/>
      <c r="FWH59" s="599"/>
      <c r="FWI59" s="599"/>
      <c r="FWJ59" s="599"/>
      <c r="FWK59" s="599"/>
      <c r="FWL59" s="599"/>
      <c r="FWM59" s="599"/>
      <c r="FWN59" s="599"/>
      <c r="FWO59" s="599"/>
      <c r="FWP59" s="599"/>
      <c r="FWQ59" s="599"/>
      <c r="FWR59" s="599"/>
      <c r="FWS59" s="599"/>
      <c r="FWT59" s="599"/>
      <c r="FWU59" s="599"/>
      <c r="FWV59" s="599"/>
      <c r="FWW59" s="599"/>
      <c r="FWX59" s="599"/>
      <c r="FWY59" s="599"/>
      <c r="FWZ59" s="599"/>
      <c r="FXA59" s="599"/>
      <c r="FXB59" s="599"/>
      <c r="FXC59" s="599"/>
      <c r="FXD59" s="599"/>
      <c r="FXE59" s="599"/>
      <c r="FXF59" s="599"/>
      <c r="FXG59" s="599"/>
      <c r="FXH59" s="599"/>
      <c r="FXI59" s="599"/>
      <c r="FXJ59" s="599"/>
      <c r="FXK59" s="599"/>
      <c r="FXL59" s="599"/>
      <c r="FXM59" s="599"/>
      <c r="FXN59" s="599"/>
      <c r="FXO59" s="599"/>
      <c r="FXP59" s="599"/>
      <c r="FXQ59" s="599"/>
      <c r="FXR59" s="599"/>
      <c r="FXS59" s="599"/>
      <c r="FXT59" s="599"/>
      <c r="FXU59" s="599"/>
      <c r="FXV59" s="599"/>
      <c r="FXW59" s="599"/>
      <c r="FXX59" s="599"/>
      <c r="FXY59" s="599"/>
      <c r="FXZ59" s="599"/>
      <c r="FYA59" s="599"/>
      <c r="FYB59" s="599"/>
      <c r="FYC59" s="599"/>
      <c r="FYD59" s="599"/>
      <c r="FYE59" s="599"/>
      <c r="FYF59" s="599"/>
      <c r="FYG59" s="599"/>
      <c r="FYH59" s="599"/>
      <c r="FYI59" s="599"/>
      <c r="FYJ59" s="599"/>
      <c r="FYK59" s="599"/>
      <c r="FYL59" s="599"/>
      <c r="FYM59" s="599"/>
      <c r="FYN59" s="599"/>
      <c r="FYO59" s="599"/>
      <c r="FYP59" s="599"/>
      <c r="FYQ59" s="599"/>
      <c r="FYR59" s="599"/>
      <c r="FYS59" s="599"/>
      <c r="FYT59" s="599"/>
      <c r="FYU59" s="599"/>
      <c r="FYV59" s="599"/>
      <c r="FYW59" s="599"/>
      <c r="FYX59" s="599"/>
      <c r="FYY59" s="599"/>
      <c r="FYZ59" s="599"/>
      <c r="FZA59" s="599"/>
      <c r="FZB59" s="599"/>
      <c r="FZC59" s="599"/>
      <c r="FZD59" s="599"/>
      <c r="FZE59" s="599"/>
      <c r="FZF59" s="599"/>
      <c r="FZG59" s="599"/>
      <c r="FZH59" s="599"/>
      <c r="FZI59" s="599"/>
      <c r="FZJ59" s="599"/>
      <c r="FZK59" s="599"/>
      <c r="FZL59" s="599"/>
      <c r="FZM59" s="599"/>
      <c r="FZN59" s="599"/>
      <c r="FZO59" s="599"/>
      <c r="FZP59" s="599"/>
      <c r="FZQ59" s="599"/>
      <c r="FZR59" s="599"/>
      <c r="FZS59" s="599"/>
      <c r="FZT59" s="599"/>
      <c r="FZU59" s="599"/>
      <c r="FZV59" s="599"/>
      <c r="FZW59" s="599"/>
      <c r="FZX59" s="599"/>
      <c r="FZY59" s="599"/>
      <c r="FZZ59" s="599"/>
      <c r="GAA59" s="599"/>
      <c r="GAB59" s="599"/>
      <c r="GAC59" s="599"/>
      <c r="GAD59" s="599"/>
      <c r="GAE59" s="599"/>
      <c r="GAF59" s="599"/>
      <c r="GAG59" s="599"/>
      <c r="GAH59" s="599"/>
      <c r="GAI59" s="599"/>
      <c r="GAJ59" s="599"/>
      <c r="GAK59" s="599"/>
      <c r="GAL59" s="599"/>
      <c r="GAM59" s="599"/>
      <c r="GAN59" s="599"/>
      <c r="GAO59" s="599"/>
      <c r="GAP59" s="599"/>
      <c r="GAQ59" s="599"/>
      <c r="GAR59" s="599"/>
      <c r="GAS59" s="599"/>
      <c r="GAT59" s="599"/>
      <c r="GAU59" s="599"/>
      <c r="GAV59" s="599"/>
      <c r="GAW59" s="599"/>
      <c r="GAX59" s="599"/>
      <c r="GAY59" s="599"/>
      <c r="GAZ59" s="599"/>
      <c r="GBA59" s="599"/>
      <c r="GBB59" s="599"/>
      <c r="GBC59" s="599"/>
      <c r="GBD59" s="599"/>
      <c r="GBE59" s="599"/>
      <c r="GBF59" s="599"/>
      <c r="GBG59" s="599"/>
      <c r="GBH59" s="599"/>
      <c r="GBI59" s="599"/>
      <c r="GBJ59" s="599"/>
      <c r="GBK59" s="599"/>
      <c r="GBL59" s="599"/>
      <c r="GBM59" s="599"/>
      <c r="GBN59" s="599"/>
      <c r="GBO59" s="599"/>
      <c r="GBP59" s="599"/>
      <c r="GBQ59" s="599"/>
      <c r="GBR59" s="599"/>
      <c r="GBS59" s="599"/>
      <c r="GBT59" s="599"/>
      <c r="GBU59" s="599"/>
      <c r="GBV59" s="599"/>
      <c r="GBW59" s="599"/>
      <c r="GBX59" s="599"/>
      <c r="GBY59" s="599"/>
      <c r="GBZ59" s="599"/>
      <c r="GCA59" s="599"/>
      <c r="GCB59" s="599"/>
      <c r="GCC59" s="599"/>
      <c r="GCD59" s="599"/>
      <c r="GCE59" s="599"/>
      <c r="GCF59" s="599"/>
      <c r="GCG59" s="599"/>
      <c r="GCH59" s="599"/>
      <c r="GCI59" s="599"/>
      <c r="GCJ59" s="599"/>
      <c r="GCK59" s="599"/>
      <c r="GCL59" s="599"/>
      <c r="GCM59" s="599"/>
      <c r="GCN59" s="599"/>
      <c r="GCO59" s="599"/>
      <c r="GCP59" s="599"/>
      <c r="GCQ59" s="599"/>
      <c r="GCR59" s="599"/>
      <c r="GCS59" s="599"/>
      <c r="GCT59" s="599"/>
      <c r="GCU59" s="599"/>
      <c r="GCV59" s="599"/>
      <c r="GCW59" s="599"/>
      <c r="GCX59" s="599"/>
      <c r="GCY59" s="599"/>
      <c r="GCZ59" s="599"/>
      <c r="GDA59" s="599"/>
      <c r="GDB59" s="599"/>
      <c r="GDC59" s="599"/>
      <c r="GDD59" s="599"/>
      <c r="GDE59" s="599"/>
      <c r="GDF59" s="599"/>
      <c r="GDG59" s="599"/>
      <c r="GDH59" s="599"/>
      <c r="GDI59" s="599"/>
      <c r="GDJ59" s="599"/>
      <c r="GDK59" s="599"/>
      <c r="GDL59" s="599"/>
      <c r="GDM59" s="599"/>
      <c r="GDN59" s="599"/>
      <c r="GDO59" s="599"/>
      <c r="GDP59" s="599"/>
      <c r="GDQ59" s="599"/>
      <c r="GDR59" s="599"/>
      <c r="GDS59" s="599"/>
      <c r="GDT59" s="599"/>
      <c r="GDU59" s="599"/>
      <c r="GDV59" s="599"/>
      <c r="GDW59" s="599"/>
      <c r="GDX59" s="599"/>
      <c r="GDY59" s="599"/>
      <c r="GDZ59" s="599"/>
      <c r="GEA59" s="599"/>
      <c r="GEB59" s="599"/>
      <c r="GEC59" s="599"/>
      <c r="GED59" s="599"/>
      <c r="GEE59" s="599"/>
      <c r="GEF59" s="599"/>
      <c r="GEG59" s="599"/>
      <c r="GEH59" s="599"/>
      <c r="GEI59" s="599"/>
      <c r="GEJ59" s="599"/>
      <c r="GEK59" s="599"/>
      <c r="GEL59" s="599"/>
      <c r="GEM59" s="599"/>
      <c r="GEN59" s="599"/>
      <c r="GEO59" s="599"/>
      <c r="GEP59" s="599"/>
      <c r="GEQ59" s="599"/>
      <c r="GER59" s="599"/>
      <c r="GES59" s="599"/>
      <c r="GET59" s="599"/>
      <c r="GEU59" s="599"/>
      <c r="GEV59" s="599"/>
      <c r="GEW59" s="599"/>
      <c r="GEX59" s="599"/>
      <c r="GEY59" s="599"/>
      <c r="GEZ59" s="599"/>
      <c r="GFA59" s="599"/>
      <c r="GFB59" s="599"/>
      <c r="GFC59" s="599"/>
      <c r="GFD59" s="599"/>
      <c r="GFE59" s="599"/>
      <c r="GFF59" s="599"/>
      <c r="GFG59" s="599"/>
      <c r="GFH59" s="599"/>
      <c r="GFI59" s="599"/>
      <c r="GFJ59" s="599"/>
      <c r="GFK59" s="599"/>
      <c r="GFL59" s="599"/>
      <c r="GFM59" s="599"/>
      <c r="GFN59" s="599"/>
      <c r="GFO59" s="599"/>
      <c r="GFP59" s="599"/>
      <c r="GFQ59" s="599"/>
      <c r="GFR59" s="599"/>
      <c r="GFS59" s="599"/>
      <c r="GFT59" s="599"/>
      <c r="GFU59" s="599"/>
      <c r="GFV59" s="599"/>
      <c r="GFW59" s="599"/>
      <c r="GFX59" s="599"/>
      <c r="GFY59" s="599"/>
      <c r="GFZ59" s="599"/>
      <c r="GGA59" s="599"/>
      <c r="GGB59" s="599"/>
      <c r="GGC59" s="599"/>
      <c r="GGD59" s="599"/>
      <c r="GGE59" s="599"/>
      <c r="GGF59" s="599"/>
      <c r="GGG59" s="599"/>
      <c r="GGH59" s="599"/>
      <c r="GGI59" s="599"/>
      <c r="GGJ59" s="599"/>
      <c r="GGK59" s="599"/>
      <c r="GGL59" s="599"/>
      <c r="GGM59" s="599"/>
      <c r="GGN59" s="599"/>
      <c r="GGO59" s="599"/>
      <c r="GGP59" s="599"/>
      <c r="GGQ59" s="599"/>
      <c r="GGR59" s="599"/>
      <c r="GGS59" s="599"/>
      <c r="GGT59" s="599"/>
      <c r="GGU59" s="599"/>
      <c r="GGV59" s="599"/>
      <c r="GGW59" s="599"/>
      <c r="GGX59" s="599"/>
      <c r="GGY59" s="599"/>
      <c r="GGZ59" s="599"/>
      <c r="GHA59" s="599"/>
      <c r="GHB59" s="599"/>
      <c r="GHC59" s="599"/>
      <c r="GHD59" s="599"/>
      <c r="GHE59" s="599"/>
      <c r="GHF59" s="599"/>
      <c r="GHG59" s="599"/>
      <c r="GHH59" s="599"/>
      <c r="GHI59" s="599"/>
      <c r="GHJ59" s="599"/>
      <c r="GHK59" s="599"/>
      <c r="GHL59" s="599"/>
      <c r="GHM59" s="599"/>
      <c r="GHN59" s="599"/>
      <c r="GHO59" s="599"/>
      <c r="GHP59" s="599"/>
      <c r="GHQ59" s="599"/>
      <c r="GHR59" s="599"/>
      <c r="GHS59" s="599"/>
      <c r="GHT59" s="599"/>
      <c r="GHU59" s="599"/>
      <c r="GHV59" s="599"/>
      <c r="GHW59" s="599"/>
      <c r="GHX59" s="599"/>
      <c r="GHY59" s="599"/>
      <c r="GHZ59" s="599"/>
      <c r="GIA59" s="599"/>
      <c r="GIB59" s="599"/>
      <c r="GIC59" s="599"/>
      <c r="GID59" s="599"/>
      <c r="GIE59" s="599"/>
      <c r="GIF59" s="599"/>
      <c r="GIG59" s="599"/>
      <c r="GIH59" s="599"/>
      <c r="GII59" s="599"/>
      <c r="GIJ59" s="599"/>
      <c r="GIK59" s="599"/>
      <c r="GIL59" s="599"/>
      <c r="GIM59" s="599"/>
      <c r="GIN59" s="599"/>
      <c r="GIO59" s="599"/>
      <c r="GIP59" s="599"/>
      <c r="GIQ59" s="599"/>
      <c r="GIR59" s="599"/>
      <c r="GIS59" s="599"/>
      <c r="GIT59" s="599"/>
      <c r="GIU59" s="599"/>
      <c r="GIV59" s="599"/>
      <c r="GIW59" s="599"/>
      <c r="GIX59" s="599"/>
      <c r="GIY59" s="599"/>
      <c r="GIZ59" s="599"/>
      <c r="GJA59" s="599"/>
      <c r="GJB59" s="599"/>
      <c r="GJC59" s="599"/>
      <c r="GJD59" s="599"/>
      <c r="GJE59" s="599"/>
      <c r="GJF59" s="599"/>
      <c r="GJG59" s="599"/>
      <c r="GJH59" s="599"/>
      <c r="GJI59" s="599"/>
      <c r="GJJ59" s="599"/>
      <c r="GJK59" s="599"/>
      <c r="GJL59" s="599"/>
      <c r="GJM59" s="599"/>
      <c r="GJN59" s="599"/>
      <c r="GJO59" s="599"/>
      <c r="GJP59" s="599"/>
      <c r="GJQ59" s="599"/>
      <c r="GJR59" s="599"/>
      <c r="GJS59" s="599"/>
      <c r="GJT59" s="599"/>
      <c r="GJU59" s="599"/>
      <c r="GJV59" s="599"/>
      <c r="GJW59" s="599"/>
      <c r="GJX59" s="599"/>
      <c r="GJY59" s="599"/>
      <c r="GJZ59" s="599"/>
      <c r="GKA59" s="599"/>
      <c r="GKB59" s="599"/>
      <c r="GKC59" s="599"/>
      <c r="GKD59" s="599"/>
      <c r="GKE59" s="599"/>
      <c r="GKF59" s="599"/>
      <c r="GKG59" s="599"/>
      <c r="GKH59" s="599"/>
      <c r="GKI59" s="599"/>
      <c r="GKJ59" s="599"/>
      <c r="GKK59" s="599"/>
      <c r="GKL59" s="599"/>
      <c r="GKM59" s="599"/>
      <c r="GKN59" s="599"/>
      <c r="GKO59" s="599"/>
      <c r="GKP59" s="599"/>
      <c r="GKQ59" s="599"/>
      <c r="GKR59" s="599"/>
      <c r="GKS59" s="599"/>
      <c r="GKT59" s="599"/>
      <c r="GKU59" s="599"/>
      <c r="GKV59" s="599"/>
      <c r="GKW59" s="599"/>
      <c r="GKX59" s="599"/>
      <c r="GKY59" s="599"/>
      <c r="GKZ59" s="599"/>
      <c r="GLA59" s="599"/>
      <c r="GLB59" s="599"/>
      <c r="GLC59" s="599"/>
      <c r="GLD59" s="599"/>
      <c r="GLE59" s="599"/>
      <c r="GLF59" s="599"/>
      <c r="GLG59" s="599"/>
      <c r="GLH59" s="599"/>
      <c r="GLI59" s="599"/>
      <c r="GLJ59" s="599"/>
      <c r="GLK59" s="599"/>
      <c r="GLL59" s="599"/>
      <c r="GLM59" s="599"/>
      <c r="GLN59" s="599"/>
      <c r="GLO59" s="599"/>
      <c r="GLP59" s="599"/>
      <c r="GLQ59" s="599"/>
      <c r="GLR59" s="599"/>
      <c r="GLS59" s="599"/>
      <c r="GLT59" s="599"/>
      <c r="GLU59" s="599"/>
      <c r="GLV59" s="599"/>
      <c r="GLW59" s="599"/>
      <c r="GLX59" s="599"/>
      <c r="GLY59" s="599"/>
      <c r="GLZ59" s="599"/>
      <c r="GMA59" s="599"/>
      <c r="GMB59" s="599"/>
      <c r="GMC59" s="599"/>
      <c r="GMD59" s="599"/>
      <c r="GME59" s="599"/>
      <c r="GMF59" s="599"/>
      <c r="GMG59" s="599"/>
      <c r="GMH59" s="599"/>
      <c r="GMI59" s="599"/>
      <c r="GMJ59" s="599"/>
      <c r="GMK59" s="599"/>
      <c r="GML59" s="599"/>
      <c r="GMM59" s="599"/>
      <c r="GMN59" s="599"/>
      <c r="GMO59" s="599"/>
      <c r="GMP59" s="599"/>
      <c r="GMQ59" s="599"/>
      <c r="GMR59" s="599"/>
      <c r="GMS59" s="599"/>
      <c r="GMT59" s="599"/>
      <c r="GMU59" s="599"/>
      <c r="GMV59" s="599"/>
      <c r="GMW59" s="599"/>
      <c r="GMX59" s="599"/>
      <c r="GMY59" s="599"/>
      <c r="GMZ59" s="599"/>
      <c r="GNA59" s="599"/>
      <c r="GNB59" s="599"/>
      <c r="GNC59" s="599"/>
      <c r="GND59" s="599"/>
      <c r="GNE59" s="599"/>
      <c r="GNF59" s="599"/>
      <c r="GNG59" s="599"/>
      <c r="GNH59" s="599"/>
      <c r="GNI59" s="599"/>
      <c r="GNJ59" s="599"/>
      <c r="GNK59" s="599"/>
      <c r="GNL59" s="599"/>
      <c r="GNM59" s="599"/>
      <c r="GNN59" s="599"/>
      <c r="GNO59" s="599"/>
      <c r="GNP59" s="599"/>
      <c r="GNQ59" s="599"/>
      <c r="GNR59" s="599"/>
      <c r="GNS59" s="599"/>
      <c r="GNT59" s="599"/>
      <c r="GNU59" s="599"/>
      <c r="GNV59" s="599"/>
      <c r="GNW59" s="599"/>
      <c r="GNX59" s="599"/>
      <c r="GNY59" s="599"/>
      <c r="GNZ59" s="599"/>
      <c r="GOA59" s="599"/>
      <c r="GOB59" s="599"/>
      <c r="GOC59" s="599"/>
      <c r="GOD59" s="599"/>
      <c r="GOE59" s="599"/>
      <c r="GOF59" s="599"/>
      <c r="GOG59" s="599"/>
      <c r="GOH59" s="599"/>
      <c r="GOI59" s="599"/>
      <c r="GOJ59" s="599"/>
      <c r="GOK59" s="599"/>
      <c r="GOL59" s="599"/>
      <c r="GOM59" s="599"/>
      <c r="GON59" s="599"/>
      <c r="GOO59" s="599"/>
      <c r="GOP59" s="599"/>
      <c r="GOQ59" s="599"/>
      <c r="GOR59" s="599"/>
      <c r="GOS59" s="599"/>
      <c r="GOT59" s="599"/>
      <c r="GOU59" s="599"/>
      <c r="GOV59" s="599"/>
      <c r="GOW59" s="599"/>
      <c r="GOX59" s="599"/>
      <c r="GOY59" s="599"/>
      <c r="GOZ59" s="599"/>
      <c r="GPA59" s="599"/>
      <c r="GPB59" s="599"/>
      <c r="GPC59" s="599"/>
      <c r="GPD59" s="599"/>
      <c r="GPE59" s="599"/>
      <c r="GPF59" s="599"/>
      <c r="GPG59" s="599"/>
      <c r="GPH59" s="599"/>
      <c r="GPI59" s="599"/>
      <c r="GPJ59" s="599"/>
      <c r="GPK59" s="599"/>
      <c r="GPL59" s="599"/>
      <c r="GPM59" s="599"/>
      <c r="GPN59" s="599"/>
      <c r="GPO59" s="599"/>
      <c r="GPP59" s="599"/>
      <c r="GPQ59" s="599"/>
      <c r="GPR59" s="599"/>
      <c r="GPS59" s="599"/>
      <c r="GPT59" s="599"/>
      <c r="GPU59" s="599"/>
      <c r="GPV59" s="599"/>
      <c r="GPW59" s="599"/>
      <c r="GPX59" s="599"/>
      <c r="GPY59" s="599"/>
      <c r="GPZ59" s="599"/>
      <c r="GQA59" s="599"/>
      <c r="GQB59" s="599"/>
      <c r="GQC59" s="599"/>
      <c r="GQD59" s="599"/>
      <c r="GQE59" s="599"/>
      <c r="GQF59" s="599"/>
      <c r="GQG59" s="599"/>
      <c r="GQH59" s="599"/>
      <c r="GQI59" s="599"/>
      <c r="GQJ59" s="599"/>
      <c r="GQK59" s="599"/>
      <c r="GQL59" s="599"/>
      <c r="GQM59" s="599"/>
      <c r="GQN59" s="599"/>
      <c r="GQO59" s="599"/>
      <c r="GQP59" s="599"/>
      <c r="GQQ59" s="599"/>
      <c r="GQR59" s="599"/>
      <c r="GQS59" s="599"/>
      <c r="GQT59" s="599"/>
      <c r="GQU59" s="599"/>
      <c r="GQV59" s="599"/>
      <c r="GQW59" s="599"/>
      <c r="GQX59" s="599"/>
      <c r="GQY59" s="599"/>
      <c r="GQZ59" s="599"/>
      <c r="GRA59" s="599"/>
      <c r="GRB59" s="599"/>
      <c r="GRC59" s="599"/>
      <c r="GRD59" s="599"/>
      <c r="GRE59" s="599"/>
      <c r="GRF59" s="599"/>
      <c r="GRG59" s="599"/>
      <c r="GRH59" s="599"/>
      <c r="GRI59" s="599"/>
      <c r="GRJ59" s="599"/>
      <c r="GRK59" s="599"/>
      <c r="GRL59" s="599"/>
      <c r="GRM59" s="599"/>
      <c r="GRN59" s="599"/>
      <c r="GRO59" s="599"/>
      <c r="GRP59" s="599"/>
      <c r="GRQ59" s="599"/>
      <c r="GRR59" s="599"/>
      <c r="GRS59" s="599"/>
      <c r="GRT59" s="599"/>
      <c r="GRU59" s="599"/>
      <c r="GRV59" s="599"/>
      <c r="GRW59" s="599"/>
      <c r="GRX59" s="599"/>
      <c r="GRY59" s="599"/>
      <c r="GRZ59" s="599"/>
      <c r="GSA59" s="599"/>
      <c r="GSB59" s="599"/>
      <c r="GSC59" s="599"/>
      <c r="GSD59" s="599"/>
      <c r="GSE59" s="599"/>
      <c r="GSF59" s="599"/>
      <c r="GSG59" s="599"/>
      <c r="GSH59" s="599"/>
      <c r="GSI59" s="599"/>
      <c r="GSJ59" s="599"/>
      <c r="GSK59" s="599"/>
      <c r="GSL59" s="599"/>
      <c r="GSM59" s="599"/>
      <c r="GSN59" s="599"/>
      <c r="GSO59" s="599"/>
      <c r="GSP59" s="599"/>
      <c r="GSQ59" s="599"/>
      <c r="GSR59" s="599"/>
      <c r="GSS59" s="599"/>
      <c r="GST59" s="599"/>
      <c r="GSU59" s="599"/>
      <c r="GSV59" s="599"/>
      <c r="GSW59" s="599"/>
      <c r="GSX59" s="599"/>
      <c r="GSY59" s="599"/>
      <c r="GSZ59" s="599"/>
      <c r="GTA59" s="599"/>
      <c r="GTB59" s="599"/>
      <c r="GTC59" s="599"/>
      <c r="GTD59" s="599"/>
      <c r="GTE59" s="599"/>
      <c r="GTF59" s="599"/>
      <c r="GTG59" s="599"/>
      <c r="GTH59" s="599"/>
      <c r="GTI59" s="599"/>
      <c r="GTJ59" s="599"/>
      <c r="GTK59" s="599"/>
      <c r="GTL59" s="599"/>
      <c r="GTM59" s="599"/>
      <c r="GTN59" s="599"/>
      <c r="GTO59" s="599"/>
      <c r="GTP59" s="599"/>
      <c r="GTQ59" s="599"/>
      <c r="GTR59" s="599"/>
      <c r="GTS59" s="599"/>
      <c r="GTT59" s="599"/>
      <c r="GTU59" s="599"/>
      <c r="GTV59" s="599"/>
      <c r="GTW59" s="599"/>
      <c r="GTX59" s="599"/>
      <c r="GTY59" s="599"/>
      <c r="GTZ59" s="599"/>
      <c r="GUA59" s="599"/>
      <c r="GUB59" s="599"/>
      <c r="GUC59" s="599"/>
      <c r="GUD59" s="599"/>
      <c r="GUE59" s="599"/>
      <c r="GUF59" s="599"/>
      <c r="GUG59" s="599"/>
      <c r="GUH59" s="599"/>
      <c r="GUI59" s="599"/>
      <c r="GUJ59" s="599"/>
      <c r="GUK59" s="599"/>
      <c r="GUL59" s="599"/>
      <c r="GUM59" s="599"/>
      <c r="GUN59" s="599"/>
      <c r="GUO59" s="599"/>
      <c r="GUP59" s="599"/>
      <c r="GUQ59" s="599"/>
      <c r="GUR59" s="599"/>
      <c r="GUS59" s="599"/>
      <c r="GUT59" s="599"/>
      <c r="GUU59" s="599"/>
      <c r="GUV59" s="599"/>
      <c r="GUW59" s="599"/>
      <c r="GUX59" s="599"/>
      <c r="GUY59" s="599"/>
      <c r="GUZ59" s="599"/>
      <c r="GVA59" s="599"/>
      <c r="GVB59" s="599"/>
      <c r="GVC59" s="599"/>
      <c r="GVD59" s="599"/>
      <c r="GVE59" s="599"/>
      <c r="GVF59" s="599"/>
      <c r="GVG59" s="599"/>
      <c r="GVH59" s="599"/>
      <c r="GVI59" s="599"/>
      <c r="GVJ59" s="599"/>
      <c r="GVK59" s="599"/>
      <c r="GVL59" s="599"/>
      <c r="GVM59" s="599"/>
      <c r="GVN59" s="599"/>
      <c r="GVO59" s="599"/>
      <c r="GVP59" s="599"/>
      <c r="GVQ59" s="599"/>
      <c r="GVR59" s="599"/>
      <c r="GVS59" s="599"/>
      <c r="GVT59" s="599"/>
      <c r="GVU59" s="599"/>
      <c r="GVV59" s="599"/>
      <c r="GVW59" s="599"/>
      <c r="GVX59" s="599"/>
      <c r="GVY59" s="599"/>
      <c r="GVZ59" s="599"/>
      <c r="GWA59" s="599"/>
      <c r="GWB59" s="599"/>
      <c r="GWC59" s="599"/>
      <c r="GWD59" s="599"/>
      <c r="GWE59" s="599"/>
      <c r="GWF59" s="599"/>
      <c r="GWG59" s="599"/>
      <c r="GWH59" s="599"/>
      <c r="GWI59" s="599"/>
      <c r="GWJ59" s="599"/>
      <c r="GWK59" s="599"/>
      <c r="GWL59" s="599"/>
      <c r="GWM59" s="599"/>
      <c r="GWN59" s="599"/>
      <c r="GWO59" s="599"/>
      <c r="GWP59" s="599"/>
      <c r="GWQ59" s="599"/>
      <c r="GWR59" s="599"/>
      <c r="GWS59" s="599"/>
      <c r="GWT59" s="599"/>
      <c r="GWU59" s="599"/>
      <c r="GWV59" s="599"/>
      <c r="GWW59" s="599"/>
      <c r="GWX59" s="599"/>
      <c r="GWY59" s="599"/>
      <c r="GWZ59" s="599"/>
      <c r="GXA59" s="599"/>
      <c r="GXB59" s="599"/>
      <c r="GXC59" s="599"/>
      <c r="GXD59" s="599"/>
      <c r="GXE59" s="599"/>
      <c r="GXF59" s="599"/>
      <c r="GXG59" s="599"/>
      <c r="GXH59" s="599"/>
      <c r="GXI59" s="599"/>
      <c r="GXJ59" s="599"/>
      <c r="GXK59" s="599"/>
      <c r="GXL59" s="599"/>
      <c r="GXM59" s="599"/>
      <c r="GXN59" s="599"/>
      <c r="GXO59" s="599"/>
      <c r="GXP59" s="599"/>
      <c r="GXQ59" s="599"/>
      <c r="GXR59" s="599"/>
      <c r="GXS59" s="599"/>
      <c r="GXT59" s="599"/>
      <c r="GXU59" s="599"/>
      <c r="GXV59" s="599"/>
      <c r="GXW59" s="599"/>
      <c r="GXX59" s="599"/>
      <c r="GXY59" s="599"/>
      <c r="GXZ59" s="599"/>
      <c r="GYA59" s="599"/>
      <c r="GYB59" s="599"/>
      <c r="GYC59" s="599"/>
      <c r="GYD59" s="599"/>
      <c r="GYE59" s="599"/>
      <c r="GYF59" s="599"/>
      <c r="GYG59" s="599"/>
      <c r="GYH59" s="599"/>
      <c r="GYI59" s="599"/>
      <c r="GYJ59" s="599"/>
      <c r="GYK59" s="599"/>
      <c r="GYL59" s="599"/>
      <c r="GYM59" s="599"/>
      <c r="GYN59" s="599"/>
      <c r="GYO59" s="599"/>
      <c r="GYP59" s="599"/>
      <c r="GYQ59" s="599"/>
      <c r="GYR59" s="599"/>
      <c r="GYS59" s="599"/>
      <c r="GYT59" s="599"/>
      <c r="GYU59" s="599"/>
      <c r="GYV59" s="599"/>
      <c r="GYW59" s="599"/>
      <c r="GYX59" s="599"/>
      <c r="GYY59" s="599"/>
      <c r="GYZ59" s="599"/>
      <c r="GZA59" s="599"/>
      <c r="GZB59" s="599"/>
      <c r="GZC59" s="599"/>
      <c r="GZD59" s="599"/>
      <c r="GZE59" s="599"/>
      <c r="GZF59" s="599"/>
      <c r="GZG59" s="599"/>
      <c r="GZH59" s="599"/>
      <c r="GZI59" s="599"/>
      <c r="GZJ59" s="599"/>
      <c r="GZK59" s="599"/>
      <c r="GZL59" s="599"/>
      <c r="GZM59" s="599"/>
      <c r="GZN59" s="599"/>
      <c r="GZO59" s="599"/>
      <c r="GZP59" s="599"/>
      <c r="GZQ59" s="599"/>
      <c r="GZR59" s="599"/>
      <c r="GZS59" s="599"/>
      <c r="GZT59" s="599"/>
      <c r="GZU59" s="599"/>
      <c r="GZV59" s="599"/>
      <c r="GZW59" s="599"/>
      <c r="GZX59" s="599"/>
      <c r="GZY59" s="599"/>
      <c r="GZZ59" s="599"/>
      <c r="HAA59" s="599"/>
      <c r="HAB59" s="599"/>
      <c r="HAC59" s="599"/>
      <c r="HAD59" s="599"/>
      <c r="HAE59" s="599"/>
      <c r="HAF59" s="599"/>
      <c r="HAG59" s="599"/>
      <c r="HAH59" s="599"/>
      <c r="HAI59" s="599"/>
      <c r="HAJ59" s="599"/>
      <c r="HAK59" s="599"/>
      <c r="HAL59" s="599"/>
      <c r="HAM59" s="599"/>
      <c r="HAN59" s="599"/>
      <c r="HAO59" s="599"/>
      <c r="HAP59" s="599"/>
      <c r="HAQ59" s="599"/>
      <c r="HAR59" s="599"/>
      <c r="HAS59" s="599"/>
      <c r="HAT59" s="599"/>
      <c r="HAU59" s="599"/>
      <c r="HAV59" s="599"/>
      <c r="HAW59" s="599"/>
      <c r="HAX59" s="599"/>
      <c r="HAY59" s="599"/>
      <c r="HAZ59" s="599"/>
      <c r="HBA59" s="599"/>
      <c r="HBB59" s="599"/>
      <c r="HBC59" s="599"/>
      <c r="HBD59" s="599"/>
      <c r="HBE59" s="599"/>
      <c r="HBF59" s="599"/>
      <c r="HBG59" s="599"/>
      <c r="HBH59" s="599"/>
      <c r="HBI59" s="599"/>
      <c r="HBJ59" s="599"/>
      <c r="HBK59" s="599"/>
      <c r="HBL59" s="599"/>
      <c r="HBM59" s="599"/>
      <c r="HBN59" s="599"/>
      <c r="HBO59" s="599"/>
      <c r="HBP59" s="599"/>
      <c r="HBQ59" s="599"/>
      <c r="HBR59" s="599"/>
      <c r="HBS59" s="599"/>
      <c r="HBT59" s="599"/>
      <c r="HBU59" s="599"/>
      <c r="HBV59" s="599"/>
      <c r="HBW59" s="599"/>
      <c r="HBX59" s="599"/>
      <c r="HBY59" s="599"/>
      <c r="HBZ59" s="599"/>
      <c r="HCA59" s="599"/>
      <c r="HCB59" s="599"/>
      <c r="HCC59" s="599"/>
      <c r="HCD59" s="599"/>
      <c r="HCE59" s="599"/>
      <c r="HCF59" s="599"/>
      <c r="HCG59" s="599"/>
      <c r="HCH59" s="599"/>
      <c r="HCI59" s="599"/>
      <c r="HCJ59" s="599"/>
      <c r="HCK59" s="599"/>
      <c r="HCL59" s="599"/>
      <c r="HCM59" s="599"/>
      <c r="HCN59" s="599"/>
      <c r="HCO59" s="599"/>
      <c r="HCP59" s="599"/>
      <c r="HCQ59" s="599"/>
      <c r="HCR59" s="599"/>
      <c r="HCS59" s="599"/>
      <c r="HCT59" s="599"/>
      <c r="HCU59" s="599"/>
      <c r="HCV59" s="599"/>
      <c r="HCW59" s="599"/>
      <c r="HCX59" s="599"/>
      <c r="HCY59" s="599"/>
      <c r="HCZ59" s="599"/>
      <c r="HDA59" s="599"/>
      <c r="HDB59" s="599"/>
      <c r="HDC59" s="599"/>
      <c r="HDD59" s="599"/>
      <c r="HDE59" s="599"/>
      <c r="HDF59" s="599"/>
      <c r="HDG59" s="599"/>
      <c r="HDH59" s="599"/>
      <c r="HDI59" s="599"/>
      <c r="HDJ59" s="599"/>
      <c r="HDK59" s="599"/>
      <c r="HDL59" s="599"/>
      <c r="HDM59" s="599"/>
      <c r="HDN59" s="599"/>
      <c r="HDO59" s="599"/>
      <c r="HDP59" s="599"/>
      <c r="HDQ59" s="599"/>
      <c r="HDR59" s="599"/>
      <c r="HDS59" s="599"/>
      <c r="HDT59" s="599"/>
      <c r="HDU59" s="599"/>
      <c r="HDV59" s="599"/>
      <c r="HDW59" s="599"/>
      <c r="HDX59" s="599"/>
      <c r="HDY59" s="599"/>
      <c r="HDZ59" s="599"/>
      <c r="HEA59" s="599"/>
      <c r="HEB59" s="599"/>
      <c r="HEC59" s="599"/>
      <c r="HED59" s="599"/>
      <c r="HEE59" s="599"/>
      <c r="HEF59" s="599"/>
      <c r="HEG59" s="599"/>
      <c r="HEH59" s="599"/>
      <c r="HEI59" s="599"/>
      <c r="HEJ59" s="599"/>
      <c r="HEK59" s="599"/>
      <c r="HEL59" s="599"/>
      <c r="HEM59" s="599"/>
      <c r="HEN59" s="599"/>
      <c r="HEO59" s="599"/>
      <c r="HEP59" s="599"/>
      <c r="HEQ59" s="599"/>
      <c r="HER59" s="599"/>
      <c r="HES59" s="599"/>
      <c r="HET59" s="599"/>
      <c r="HEU59" s="599"/>
      <c r="HEV59" s="599"/>
      <c r="HEW59" s="599"/>
      <c r="HEX59" s="599"/>
      <c r="HEY59" s="599"/>
      <c r="HEZ59" s="599"/>
      <c r="HFA59" s="599"/>
      <c r="HFB59" s="599"/>
      <c r="HFC59" s="599"/>
      <c r="HFD59" s="599"/>
      <c r="HFE59" s="599"/>
      <c r="HFF59" s="599"/>
      <c r="HFG59" s="599"/>
      <c r="HFH59" s="599"/>
      <c r="HFI59" s="599"/>
      <c r="HFJ59" s="599"/>
      <c r="HFK59" s="599"/>
      <c r="HFL59" s="599"/>
      <c r="HFM59" s="599"/>
      <c r="HFN59" s="599"/>
      <c r="HFO59" s="599"/>
      <c r="HFP59" s="599"/>
      <c r="HFQ59" s="599"/>
      <c r="HFR59" s="599"/>
      <c r="HFS59" s="599"/>
      <c r="HFT59" s="599"/>
      <c r="HFU59" s="599"/>
      <c r="HFV59" s="599"/>
      <c r="HFW59" s="599"/>
      <c r="HFX59" s="599"/>
      <c r="HFY59" s="599"/>
      <c r="HFZ59" s="599"/>
      <c r="HGA59" s="599"/>
      <c r="HGB59" s="599"/>
      <c r="HGC59" s="599"/>
      <c r="HGD59" s="599"/>
      <c r="HGE59" s="599"/>
      <c r="HGF59" s="599"/>
      <c r="HGG59" s="599"/>
      <c r="HGH59" s="599"/>
      <c r="HGI59" s="599"/>
      <c r="HGJ59" s="599"/>
      <c r="HGK59" s="599"/>
      <c r="HGL59" s="599"/>
      <c r="HGM59" s="599"/>
      <c r="HGN59" s="599"/>
      <c r="HGO59" s="599"/>
      <c r="HGP59" s="599"/>
      <c r="HGQ59" s="599"/>
      <c r="HGR59" s="599"/>
      <c r="HGS59" s="599"/>
      <c r="HGT59" s="599"/>
      <c r="HGU59" s="599"/>
      <c r="HGV59" s="599"/>
      <c r="HGW59" s="599"/>
      <c r="HGX59" s="599"/>
      <c r="HGY59" s="599"/>
      <c r="HGZ59" s="599"/>
      <c r="HHA59" s="599"/>
      <c r="HHB59" s="599"/>
      <c r="HHC59" s="599"/>
      <c r="HHD59" s="599"/>
      <c r="HHE59" s="599"/>
      <c r="HHF59" s="599"/>
      <c r="HHG59" s="599"/>
      <c r="HHH59" s="599"/>
      <c r="HHI59" s="599"/>
      <c r="HHJ59" s="599"/>
      <c r="HHK59" s="599"/>
      <c r="HHL59" s="599"/>
      <c r="HHM59" s="599"/>
      <c r="HHN59" s="599"/>
      <c r="HHO59" s="599"/>
      <c r="HHP59" s="599"/>
      <c r="HHQ59" s="599"/>
      <c r="HHR59" s="599"/>
      <c r="HHS59" s="599"/>
      <c r="HHT59" s="599"/>
      <c r="HHU59" s="599"/>
      <c r="HHV59" s="599"/>
      <c r="HHW59" s="599"/>
      <c r="HHX59" s="599"/>
      <c r="HHY59" s="599"/>
      <c r="HHZ59" s="599"/>
      <c r="HIA59" s="599"/>
      <c r="HIB59" s="599"/>
      <c r="HIC59" s="599"/>
      <c r="HID59" s="599"/>
      <c r="HIE59" s="599"/>
      <c r="HIF59" s="599"/>
      <c r="HIG59" s="599"/>
      <c r="HIH59" s="599"/>
      <c r="HII59" s="599"/>
      <c r="HIJ59" s="599"/>
      <c r="HIK59" s="599"/>
      <c r="HIL59" s="599"/>
      <c r="HIM59" s="599"/>
      <c r="HIN59" s="599"/>
      <c r="HIO59" s="599"/>
      <c r="HIP59" s="599"/>
      <c r="HIQ59" s="599"/>
      <c r="HIR59" s="599"/>
      <c r="HIS59" s="599"/>
      <c r="HIT59" s="599"/>
      <c r="HIU59" s="599"/>
      <c r="HIV59" s="599"/>
      <c r="HIW59" s="599"/>
      <c r="HIX59" s="599"/>
      <c r="HIY59" s="599"/>
      <c r="HIZ59" s="599"/>
      <c r="HJA59" s="599"/>
      <c r="HJB59" s="599"/>
      <c r="HJC59" s="599"/>
      <c r="HJD59" s="599"/>
      <c r="HJE59" s="599"/>
      <c r="HJF59" s="599"/>
      <c r="HJG59" s="599"/>
      <c r="HJH59" s="599"/>
      <c r="HJI59" s="599"/>
      <c r="HJJ59" s="599"/>
      <c r="HJK59" s="599"/>
      <c r="HJL59" s="599"/>
      <c r="HJM59" s="599"/>
      <c r="HJN59" s="599"/>
      <c r="HJO59" s="599"/>
      <c r="HJP59" s="599"/>
      <c r="HJQ59" s="599"/>
      <c r="HJR59" s="599"/>
      <c r="HJS59" s="599"/>
      <c r="HJT59" s="599"/>
      <c r="HJU59" s="599"/>
      <c r="HJV59" s="599"/>
      <c r="HJW59" s="599"/>
      <c r="HJX59" s="599"/>
      <c r="HJY59" s="599"/>
      <c r="HJZ59" s="599"/>
      <c r="HKA59" s="599"/>
      <c r="HKB59" s="599"/>
      <c r="HKC59" s="599"/>
      <c r="HKD59" s="599"/>
      <c r="HKE59" s="599"/>
      <c r="HKF59" s="599"/>
      <c r="HKG59" s="599"/>
      <c r="HKH59" s="599"/>
      <c r="HKI59" s="599"/>
      <c r="HKJ59" s="599"/>
      <c r="HKK59" s="599"/>
      <c r="HKL59" s="599"/>
      <c r="HKM59" s="599"/>
      <c r="HKN59" s="599"/>
      <c r="HKO59" s="599"/>
      <c r="HKP59" s="599"/>
      <c r="HKQ59" s="599"/>
      <c r="HKR59" s="599"/>
      <c r="HKS59" s="599"/>
      <c r="HKT59" s="599"/>
      <c r="HKU59" s="599"/>
      <c r="HKV59" s="599"/>
      <c r="HKW59" s="599"/>
      <c r="HKX59" s="599"/>
      <c r="HKY59" s="599"/>
      <c r="HKZ59" s="599"/>
      <c r="HLA59" s="599"/>
      <c r="HLB59" s="599"/>
      <c r="HLC59" s="599"/>
      <c r="HLD59" s="599"/>
      <c r="HLE59" s="599"/>
      <c r="HLF59" s="599"/>
      <c r="HLG59" s="599"/>
      <c r="HLH59" s="599"/>
      <c r="HLI59" s="599"/>
      <c r="HLJ59" s="599"/>
      <c r="HLK59" s="599"/>
      <c r="HLL59" s="599"/>
      <c r="HLM59" s="599"/>
      <c r="HLN59" s="599"/>
      <c r="HLO59" s="599"/>
      <c r="HLP59" s="599"/>
      <c r="HLQ59" s="599"/>
      <c r="HLR59" s="599"/>
      <c r="HLS59" s="599"/>
      <c r="HLT59" s="599"/>
      <c r="HLU59" s="599"/>
      <c r="HLV59" s="599"/>
      <c r="HLW59" s="599"/>
      <c r="HLX59" s="599"/>
      <c r="HLY59" s="599"/>
      <c r="HLZ59" s="599"/>
      <c r="HMA59" s="599"/>
      <c r="HMB59" s="599"/>
      <c r="HMC59" s="599"/>
      <c r="HMD59" s="599"/>
      <c r="HME59" s="599"/>
      <c r="HMF59" s="599"/>
      <c r="HMG59" s="599"/>
      <c r="HMH59" s="599"/>
      <c r="HMI59" s="599"/>
      <c r="HMJ59" s="599"/>
      <c r="HMK59" s="599"/>
      <c r="HML59" s="599"/>
      <c r="HMM59" s="599"/>
      <c r="HMN59" s="599"/>
      <c r="HMO59" s="599"/>
      <c r="HMP59" s="599"/>
      <c r="HMQ59" s="599"/>
      <c r="HMR59" s="599"/>
      <c r="HMS59" s="599"/>
      <c r="HMT59" s="599"/>
      <c r="HMU59" s="599"/>
      <c r="HMV59" s="599"/>
      <c r="HMW59" s="599"/>
      <c r="HMX59" s="599"/>
      <c r="HMY59" s="599"/>
      <c r="HMZ59" s="599"/>
      <c r="HNA59" s="599"/>
      <c r="HNB59" s="599"/>
      <c r="HNC59" s="599"/>
      <c r="HND59" s="599"/>
      <c r="HNE59" s="599"/>
      <c r="HNF59" s="599"/>
      <c r="HNG59" s="599"/>
      <c r="HNH59" s="599"/>
      <c r="HNI59" s="599"/>
      <c r="HNJ59" s="599"/>
      <c r="HNK59" s="599"/>
      <c r="HNL59" s="599"/>
      <c r="HNM59" s="599"/>
      <c r="HNN59" s="599"/>
      <c r="HNO59" s="599"/>
      <c r="HNP59" s="599"/>
      <c r="HNQ59" s="599"/>
      <c r="HNR59" s="599"/>
      <c r="HNS59" s="599"/>
      <c r="HNT59" s="599"/>
      <c r="HNU59" s="599"/>
      <c r="HNV59" s="599"/>
      <c r="HNW59" s="599"/>
      <c r="HNX59" s="599"/>
      <c r="HNY59" s="599"/>
      <c r="HNZ59" s="599"/>
      <c r="HOA59" s="599"/>
      <c r="HOB59" s="599"/>
      <c r="HOC59" s="599"/>
      <c r="HOD59" s="599"/>
      <c r="HOE59" s="599"/>
      <c r="HOF59" s="599"/>
      <c r="HOG59" s="599"/>
      <c r="HOH59" s="599"/>
      <c r="HOI59" s="599"/>
      <c r="HOJ59" s="599"/>
      <c r="HOK59" s="599"/>
      <c r="HOL59" s="599"/>
      <c r="HOM59" s="599"/>
      <c r="HON59" s="599"/>
      <c r="HOO59" s="599"/>
      <c r="HOP59" s="599"/>
      <c r="HOQ59" s="599"/>
      <c r="HOR59" s="599"/>
      <c r="HOS59" s="599"/>
      <c r="HOT59" s="599"/>
      <c r="HOU59" s="599"/>
      <c r="HOV59" s="599"/>
      <c r="HOW59" s="599"/>
      <c r="HOX59" s="599"/>
      <c r="HOY59" s="599"/>
      <c r="HOZ59" s="599"/>
      <c r="HPA59" s="599"/>
      <c r="HPB59" s="599"/>
      <c r="HPC59" s="599"/>
      <c r="HPD59" s="599"/>
      <c r="HPE59" s="599"/>
      <c r="HPF59" s="599"/>
      <c r="HPG59" s="599"/>
      <c r="HPH59" s="599"/>
      <c r="HPI59" s="599"/>
      <c r="HPJ59" s="599"/>
      <c r="HPK59" s="599"/>
      <c r="HPL59" s="599"/>
      <c r="HPM59" s="599"/>
      <c r="HPN59" s="599"/>
      <c r="HPO59" s="599"/>
      <c r="HPP59" s="599"/>
      <c r="HPQ59" s="599"/>
      <c r="HPR59" s="599"/>
      <c r="HPS59" s="599"/>
      <c r="HPT59" s="599"/>
      <c r="HPU59" s="599"/>
      <c r="HPV59" s="599"/>
      <c r="HPW59" s="599"/>
      <c r="HPX59" s="599"/>
      <c r="HPY59" s="599"/>
      <c r="HPZ59" s="599"/>
      <c r="HQA59" s="599"/>
      <c r="HQB59" s="599"/>
      <c r="HQC59" s="599"/>
      <c r="HQD59" s="599"/>
      <c r="HQE59" s="599"/>
      <c r="HQF59" s="599"/>
      <c r="HQG59" s="599"/>
      <c r="HQH59" s="599"/>
      <c r="HQI59" s="599"/>
      <c r="HQJ59" s="599"/>
      <c r="HQK59" s="599"/>
      <c r="HQL59" s="599"/>
      <c r="HQM59" s="599"/>
      <c r="HQN59" s="599"/>
      <c r="HQO59" s="599"/>
      <c r="HQP59" s="599"/>
      <c r="HQQ59" s="599"/>
      <c r="HQR59" s="599"/>
      <c r="HQS59" s="599"/>
      <c r="HQT59" s="599"/>
      <c r="HQU59" s="599"/>
      <c r="HQV59" s="599"/>
      <c r="HQW59" s="599"/>
      <c r="HQX59" s="599"/>
      <c r="HQY59" s="599"/>
      <c r="HQZ59" s="599"/>
      <c r="HRA59" s="599"/>
      <c r="HRB59" s="599"/>
      <c r="HRC59" s="599"/>
      <c r="HRD59" s="599"/>
      <c r="HRE59" s="599"/>
      <c r="HRF59" s="599"/>
      <c r="HRG59" s="599"/>
      <c r="HRH59" s="599"/>
      <c r="HRI59" s="599"/>
      <c r="HRJ59" s="599"/>
      <c r="HRK59" s="599"/>
      <c r="HRL59" s="599"/>
      <c r="HRM59" s="599"/>
      <c r="HRN59" s="599"/>
      <c r="HRO59" s="599"/>
      <c r="HRP59" s="599"/>
      <c r="HRQ59" s="599"/>
      <c r="HRR59" s="599"/>
      <c r="HRS59" s="599"/>
      <c r="HRT59" s="599"/>
      <c r="HRU59" s="599"/>
      <c r="HRV59" s="599"/>
      <c r="HRW59" s="599"/>
      <c r="HRX59" s="599"/>
      <c r="HRY59" s="599"/>
      <c r="HRZ59" s="599"/>
      <c r="HSA59" s="599"/>
      <c r="HSB59" s="599"/>
      <c r="HSC59" s="599"/>
      <c r="HSD59" s="599"/>
      <c r="HSE59" s="599"/>
      <c r="HSF59" s="599"/>
      <c r="HSG59" s="599"/>
      <c r="HSH59" s="599"/>
      <c r="HSI59" s="599"/>
      <c r="HSJ59" s="599"/>
      <c r="HSK59" s="599"/>
      <c r="HSL59" s="599"/>
      <c r="HSM59" s="599"/>
      <c r="HSN59" s="599"/>
      <c r="HSO59" s="599"/>
      <c r="HSP59" s="599"/>
      <c r="HSQ59" s="599"/>
      <c r="HSR59" s="599"/>
      <c r="HSS59" s="599"/>
      <c r="HST59" s="599"/>
      <c r="HSU59" s="599"/>
      <c r="HSV59" s="599"/>
      <c r="HSW59" s="599"/>
      <c r="HSX59" s="599"/>
      <c r="HSY59" s="599"/>
      <c r="HSZ59" s="599"/>
      <c r="HTA59" s="599"/>
      <c r="HTB59" s="599"/>
      <c r="HTC59" s="599"/>
      <c r="HTD59" s="599"/>
      <c r="HTE59" s="599"/>
      <c r="HTF59" s="599"/>
      <c r="HTG59" s="599"/>
      <c r="HTH59" s="599"/>
      <c r="HTI59" s="599"/>
      <c r="HTJ59" s="599"/>
      <c r="HTK59" s="599"/>
      <c r="HTL59" s="599"/>
      <c r="HTM59" s="599"/>
      <c r="HTN59" s="599"/>
      <c r="HTO59" s="599"/>
      <c r="HTP59" s="599"/>
      <c r="HTQ59" s="599"/>
      <c r="HTR59" s="599"/>
      <c r="HTS59" s="599"/>
      <c r="HTT59" s="599"/>
      <c r="HTU59" s="599"/>
      <c r="HTV59" s="599"/>
      <c r="HTW59" s="599"/>
      <c r="HTX59" s="599"/>
      <c r="HTY59" s="599"/>
      <c r="HTZ59" s="599"/>
      <c r="HUA59" s="599"/>
      <c r="HUB59" s="599"/>
      <c r="HUC59" s="599"/>
      <c r="HUD59" s="599"/>
      <c r="HUE59" s="599"/>
      <c r="HUF59" s="599"/>
      <c r="HUG59" s="599"/>
      <c r="HUH59" s="599"/>
      <c r="HUI59" s="599"/>
      <c r="HUJ59" s="599"/>
      <c r="HUK59" s="599"/>
      <c r="HUL59" s="599"/>
      <c r="HUM59" s="599"/>
      <c r="HUN59" s="599"/>
      <c r="HUO59" s="599"/>
      <c r="HUP59" s="599"/>
      <c r="HUQ59" s="599"/>
      <c r="HUR59" s="599"/>
      <c r="HUS59" s="599"/>
      <c r="HUT59" s="599"/>
      <c r="HUU59" s="599"/>
      <c r="HUV59" s="599"/>
      <c r="HUW59" s="599"/>
      <c r="HUX59" s="599"/>
      <c r="HUY59" s="599"/>
      <c r="HUZ59" s="599"/>
      <c r="HVA59" s="599"/>
      <c r="HVB59" s="599"/>
      <c r="HVC59" s="599"/>
      <c r="HVD59" s="599"/>
      <c r="HVE59" s="599"/>
      <c r="HVF59" s="599"/>
      <c r="HVG59" s="599"/>
      <c r="HVH59" s="599"/>
      <c r="HVI59" s="599"/>
      <c r="HVJ59" s="599"/>
      <c r="HVK59" s="599"/>
      <c r="HVL59" s="599"/>
      <c r="HVM59" s="599"/>
      <c r="HVN59" s="599"/>
      <c r="HVO59" s="599"/>
      <c r="HVP59" s="599"/>
      <c r="HVQ59" s="599"/>
      <c r="HVR59" s="599"/>
      <c r="HVS59" s="599"/>
      <c r="HVT59" s="599"/>
      <c r="HVU59" s="599"/>
      <c r="HVV59" s="599"/>
      <c r="HVW59" s="599"/>
      <c r="HVX59" s="599"/>
      <c r="HVY59" s="599"/>
      <c r="HVZ59" s="599"/>
      <c r="HWA59" s="599"/>
      <c r="HWB59" s="599"/>
      <c r="HWC59" s="599"/>
      <c r="HWD59" s="599"/>
      <c r="HWE59" s="599"/>
      <c r="HWF59" s="599"/>
      <c r="HWG59" s="599"/>
      <c r="HWH59" s="599"/>
      <c r="HWI59" s="599"/>
      <c r="HWJ59" s="599"/>
      <c r="HWK59" s="599"/>
      <c r="HWL59" s="599"/>
      <c r="HWM59" s="599"/>
      <c r="HWN59" s="599"/>
      <c r="HWO59" s="599"/>
      <c r="HWP59" s="599"/>
      <c r="HWQ59" s="599"/>
      <c r="HWR59" s="599"/>
      <c r="HWS59" s="599"/>
      <c r="HWT59" s="599"/>
      <c r="HWU59" s="599"/>
      <c r="HWV59" s="599"/>
      <c r="HWW59" s="599"/>
      <c r="HWX59" s="599"/>
      <c r="HWY59" s="599"/>
      <c r="HWZ59" s="599"/>
      <c r="HXA59" s="599"/>
      <c r="HXB59" s="599"/>
      <c r="HXC59" s="599"/>
      <c r="HXD59" s="599"/>
      <c r="HXE59" s="599"/>
      <c r="HXF59" s="599"/>
      <c r="HXG59" s="599"/>
      <c r="HXH59" s="599"/>
      <c r="HXI59" s="599"/>
      <c r="HXJ59" s="599"/>
      <c r="HXK59" s="599"/>
      <c r="HXL59" s="599"/>
      <c r="HXM59" s="599"/>
      <c r="HXN59" s="599"/>
      <c r="HXO59" s="599"/>
      <c r="HXP59" s="599"/>
      <c r="HXQ59" s="599"/>
      <c r="HXR59" s="599"/>
      <c r="HXS59" s="599"/>
      <c r="HXT59" s="599"/>
      <c r="HXU59" s="599"/>
      <c r="HXV59" s="599"/>
      <c r="HXW59" s="599"/>
      <c r="HXX59" s="599"/>
      <c r="HXY59" s="599"/>
      <c r="HXZ59" s="599"/>
      <c r="HYA59" s="599"/>
      <c r="HYB59" s="599"/>
      <c r="HYC59" s="599"/>
      <c r="HYD59" s="599"/>
      <c r="HYE59" s="599"/>
      <c r="HYF59" s="599"/>
      <c r="HYG59" s="599"/>
      <c r="HYH59" s="599"/>
      <c r="HYI59" s="599"/>
      <c r="HYJ59" s="599"/>
      <c r="HYK59" s="599"/>
      <c r="HYL59" s="599"/>
      <c r="HYM59" s="599"/>
      <c r="HYN59" s="599"/>
      <c r="HYO59" s="599"/>
      <c r="HYP59" s="599"/>
      <c r="HYQ59" s="599"/>
      <c r="HYR59" s="599"/>
      <c r="HYS59" s="599"/>
      <c r="HYT59" s="599"/>
      <c r="HYU59" s="599"/>
      <c r="HYV59" s="599"/>
      <c r="HYW59" s="599"/>
      <c r="HYX59" s="599"/>
      <c r="HYY59" s="599"/>
      <c r="HYZ59" s="599"/>
      <c r="HZA59" s="599"/>
      <c r="HZB59" s="599"/>
      <c r="HZC59" s="599"/>
      <c r="HZD59" s="599"/>
      <c r="HZE59" s="599"/>
      <c r="HZF59" s="599"/>
      <c r="HZG59" s="599"/>
      <c r="HZH59" s="599"/>
      <c r="HZI59" s="599"/>
      <c r="HZJ59" s="599"/>
      <c r="HZK59" s="599"/>
      <c r="HZL59" s="599"/>
      <c r="HZM59" s="599"/>
      <c r="HZN59" s="599"/>
      <c r="HZO59" s="599"/>
      <c r="HZP59" s="599"/>
      <c r="HZQ59" s="599"/>
      <c r="HZR59" s="599"/>
      <c r="HZS59" s="599"/>
      <c r="HZT59" s="599"/>
      <c r="HZU59" s="599"/>
      <c r="HZV59" s="599"/>
      <c r="HZW59" s="599"/>
      <c r="HZX59" s="599"/>
      <c r="HZY59" s="599"/>
      <c r="HZZ59" s="599"/>
      <c r="IAA59" s="599"/>
      <c r="IAB59" s="599"/>
      <c r="IAC59" s="599"/>
      <c r="IAD59" s="599"/>
      <c r="IAE59" s="599"/>
      <c r="IAF59" s="599"/>
      <c r="IAG59" s="599"/>
      <c r="IAH59" s="599"/>
      <c r="IAI59" s="599"/>
      <c r="IAJ59" s="599"/>
      <c r="IAK59" s="599"/>
      <c r="IAL59" s="599"/>
      <c r="IAM59" s="599"/>
      <c r="IAN59" s="599"/>
      <c r="IAO59" s="599"/>
      <c r="IAP59" s="599"/>
      <c r="IAQ59" s="599"/>
      <c r="IAR59" s="599"/>
      <c r="IAS59" s="599"/>
      <c r="IAT59" s="599"/>
      <c r="IAU59" s="599"/>
      <c r="IAV59" s="599"/>
      <c r="IAW59" s="599"/>
      <c r="IAX59" s="599"/>
      <c r="IAY59" s="599"/>
      <c r="IAZ59" s="599"/>
      <c r="IBA59" s="599"/>
      <c r="IBB59" s="599"/>
      <c r="IBC59" s="599"/>
      <c r="IBD59" s="599"/>
      <c r="IBE59" s="599"/>
      <c r="IBF59" s="599"/>
      <c r="IBG59" s="599"/>
      <c r="IBH59" s="599"/>
      <c r="IBI59" s="599"/>
      <c r="IBJ59" s="599"/>
      <c r="IBK59" s="599"/>
      <c r="IBL59" s="599"/>
      <c r="IBM59" s="599"/>
      <c r="IBN59" s="599"/>
      <c r="IBO59" s="599"/>
      <c r="IBP59" s="599"/>
      <c r="IBQ59" s="599"/>
      <c r="IBR59" s="599"/>
      <c r="IBS59" s="599"/>
      <c r="IBT59" s="599"/>
      <c r="IBU59" s="599"/>
      <c r="IBV59" s="599"/>
      <c r="IBW59" s="599"/>
      <c r="IBX59" s="599"/>
      <c r="IBY59" s="599"/>
      <c r="IBZ59" s="599"/>
      <c r="ICA59" s="599"/>
      <c r="ICB59" s="599"/>
      <c r="ICC59" s="599"/>
      <c r="ICD59" s="599"/>
      <c r="ICE59" s="599"/>
      <c r="ICF59" s="599"/>
      <c r="ICG59" s="599"/>
      <c r="ICH59" s="599"/>
      <c r="ICI59" s="599"/>
      <c r="ICJ59" s="599"/>
      <c r="ICK59" s="599"/>
      <c r="ICL59" s="599"/>
      <c r="ICM59" s="599"/>
      <c r="ICN59" s="599"/>
      <c r="ICO59" s="599"/>
      <c r="ICP59" s="599"/>
      <c r="ICQ59" s="599"/>
      <c r="ICR59" s="599"/>
      <c r="ICS59" s="599"/>
      <c r="ICT59" s="599"/>
      <c r="ICU59" s="599"/>
      <c r="ICV59" s="599"/>
      <c r="ICW59" s="599"/>
      <c r="ICX59" s="599"/>
      <c r="ICY59" s="599"/>
      <c r="ICZ59" s="599"/>
      <c r="IDA59" s="599"/>
      <c r="IDB59" s="599"/>
      <c r="IDC59" s="599"/>
      <c r="IDD59" s="599"/>
      <c r="IDE59" s="599"/>
      <c r="IDF59" s="599"/>
      <c r="IDG59" s="599"/>
      <c r="IDH59" s="599"/>
      <c r="IDI59" s="599"/>
      <c r="IDJ59" s="599"/>
      <c r="IDK59" s="599"/>
      <c r="IDL59" s="599"/>
      <c r="IDM59" s="599"/>
      <c r="IDN59" s="599"/>
      <c r="IDO59" s="599"/>
      <c r="IDP59" s="599"/>
      <c r="IDQ59" s="599"/>
      <c r="IDR59" s="599"/>
      <c r="IDS59" s="599"/>
      <c r="IDT59" s="599"/>
      <c r="IDU59" s="599"/>
      <c r="IDV59" s="599"/>
      <c r="IDW59" s="599"/>
      <c r="IDX59" s="599"/>
      <c r="IDY59" s="599"/>
      <c r="IDZ59" s="599"/>
      <c r="IEA59" s="599"/>
      <c r="IEB59" s="599"/>
      <c r="IEC59" s="599"/>
      <c r="IED59" s="599"/>
      <c r="IEE59" s="599"/>
      <c r="IEF59" s="599"/>
      <c r="IEG59" s="599"/>
      <c r="IEH59" s="599"/>
      <c r="IEI59" s="599"/>
      <c r="IEJ59" s="599"/>
      <c r="IEK59" s="599"/>
      <c r="IEL59" s="599"/>
      <c r="IEM59" s="599"/>
      <c r="IEN59" s="599"/>
      <c r="IEO59" s="599"/>
      <c r="IEP59" s="599"/>
      <c r="IEQ59" s="599"/>
      <c r="IER59" s="599"/>
      <c r="IES59" s="599"/>
      <c r="IET59" s="599"/>
      <c r="IEU59" s="599"/>
      <c r="IEV59" s="599"/>
      <c r="IEW59" s="599"/>
      <c r="IEX59" s="599"/>
      <c r="IEY59" s="599"/>
      <c r="IEZ59" s="599"/>
      <c r="IFA59" s="599"/>
      <c r="IFB59" s="599"/>
      <c r="IFC59" s="599"/>
      <c r="IFD59" s="599"/>
      <c r="IFE59" s="599"/>
      <c r="IFF59" s="599"/>
      <c r="IFG59" s="599"/>
      <c r="IFH59" s="599"/>
      <c r="IFI59" s="599"/>
      <c r="IFJ59" s="599"/>
      <c r="IFK59" s="599"/>
      <c r="IFL59" s="599"/>
      <c r="IFM59" s="599"/>
      <c r="IFN59" s="599"/>
      <c r="IFO59" s="599"/>
      <c r="IFP59" s="599"/>
      <c r="IFQ59" s="599"/>
      <c r="IFR59" s="599"/>
      <c r="IFS59" s="599"/>
      <c r="IFT59" s="599"/>
      <c r="IFU59" s="599"/>
      <c r="IFV59" s="599"/>
      <c r="IFW59" s="599"/>
      <c r="IFX59" s="599"/>
      <c r="IFY59" s="599"/>
      <c r="IFZ59" s="599"/>
      <c r="IGA59" s="599"/>
      <c r="IGB59" s="599"/>
      <c r="IGC59" s="599"/>
      <c r="IGD59" s="599"/>
      <c r="IGE59" s="599"/>
      <c r="IGF59" s="599"/>
      <c r="IGG59" s="599"/>
      <c r="IGH59" s="599"/>
      <c r="IGI59" s="599"/>
      <c r="IGJ59" s="599"/>
      <c r="IGK59" s="599"/>
      <c r="IGL59" s="599"/>
      <c r="IGM59" s="599"/>
      <c r="IGN59" s="599"/>
      <c r="IGO59" s="599"/>
      <c r="IGP59" s="599"/>
      <c r="IGQ59" s="599"/>
      <c r="IGR59" s="599"/>
      <c r="IGS59" s="599"/>
      <c r="IGT59" s="599"/>
      <c r="IGU59" s="599"/>
      <c r="IGV59" s="599"/>
      <c r="IGW59" s="599"/>
      <c r="IGX59" s="599"/>
      <c r="IGY59" s="599"/>
      <c r="IGZ59" s="599"/>
      <c r="IHA59" s="599"/>
      <c r="IHB59" s="599"/>
      <c r="IHC59" s="599"/>
      <c r="IHD59" s="599"/>
      <c r="IHE59" s="599"/>
      <c r="IHF59" s="599"/>
      <c r="IHG59" s="599"/>
      <c r="IHH59" s="599"/>
      <c r="IHI59" s="599"/>
      <c r="IHJ59" s="599"/>
      <c r="IHK59" s="599"/>
      <c r="IHL59" s="599"/>
      <c r="IHM59" s="599"/>
      <c r="IHN59" s="599"/>
      <c r="IHO59" s="599"/>
      <c r="IHP59" s="599"/>
      <c r="IHQ59" s="599"/>
      <c r="IHR59" s="599"/>
      <c r="IHS59" s="599"/>
      <c r="IHT59" s="599"/>
      <c r="IHU59" s="599"/>
      <c r="IHV59" s="599"/>
      <c r="IHW59" s="599"/>
      <c r="IHX59" s="599"/>
      <c r="IHY59" s="599"/>
      <c r="IHZ59" s="599"/>
      <c r="IIA59" s="599"/>
      <c r="IIB59" s="599"/>
      <c r="IIC59" s="599"/>
      <c r="IID59" s="599"/>
      <c r="IIE59" s="599"/>
      <c r="IIF59" s="599"/>
      <c r="IIG59" s="599"/>
      <c r="IIH59" s="599"/>
      <c r="III59" s="599"/>
      <c r="IIJ59" s="599"/>
      <c r="IIK59" s="599"/>
      <c r="IIL59" s="599"/>
      <c r="IIM59" s="599"/>
      <c r="IIN59" s="599"/>
      <c r="IIO59" s="599"/>
      <c r="IIP59" s="599"/>
      <c r="IIQ59" s="599"/>
      <c r="IIR59" s="599"/>
      <c r="IIS59" s="599"/>
      <c r="IIT59" s="599"/>
      <c r="IIU59" s="599"/>
      <c r="IIV59" s="599"/>
      <c r="IIW59" s="599"/>
      <c r="IIX59" s="599"/>
      <c r="IIY59" s="599"/>
      <c r="IIZ59" s="599"/>
      <c r="IJA59" s="599"/>
      <c r="IJB59" s="599"/>
      <c r="IJC59" s="599"/>
      <c r="IJD59" s="599"/>
      <c r="IJE59" s="599"/>
      <c r="IJF59" s="599"/>
      <c r="IJG59" s="599"/>
      <c r="IJH59" s="599"/>
      <c r="IJI59" s="599"/>
      <c r="IJJ59" s="599"/>
      <c r="IJK59" s="599"/>
      <c r="IJL59" s="599"/>
      <c r="IJM59" s="599"/>
      <c r="IJN59" s="599"/>
      <c r="IJO59" s="599"/>
      <c r="IJP59" s="599"/>
      <c r="IJQ59" s="599"/>
      <c r="IJR59" s="599"/>
      <c r="IJS59" s="599"/>
      <c r="IJT59" s="599"/>
      <c r="IJU59" s="599"/>
      <c r="IJV59" s="599"/>
      <c r="IJW59" s="599"/>
      <c r="IJX59" s="599"/>
      <c r="IJY59" s="599"/>
      <c r="IJZ59" s="599"/>
      <c r="IKA59" s="599"/>
      <c r="IKB59" s="599"/>
      <c r="IKC59" s="599"/>
      <c r="IKD59" s="599"/>
      <c r="IKE59" s="599"/>
      <c r="IKF59" s="599"/>
      <c r="IKG59" s="599"/>
      <c r="IKH59" s="599"/>
      <c r="IKI59" s="599"/>
      <c r="IKJ59" s="599"/>
      <c r="IKK59" s="599"/>
      <c r="IKL59" s="599"/>
      <c r="IKM59" s="599"/>
      <c r="IKN59" s="599"/>
      <c r="IKO59" s="599"/>
      <c r="IKP59" s="599"/>
      <c r="IKQ59" s="599"/>
      <c r="IKR59" s="599"/>
      <c r="IKS59" s="599"/>
      <c r="IKT59" s="599"/>
      <c r="IKU59" s="599"/>
      <c r="IKV59" s="599"/>
      <c r="IKW59" s="599"/>
      <c r="IKX59" s="599"/>
      <c r="IKY59" s="599"/>
      <c r="IKZ59" s="599"/>
      <c r="ILA59" s="599"/>
      <c r="ILB59" s="599"/>
      <c r="ILC59" s="599"/>
      <c r="ILD59" s="599"/>
      <c r="ILE59" s="599"/>
      <c r="ILF59" s="599"/>
      <c r="ILG59" s="599"/>
      <c r="ILH59" s="599"/>
      <c r="ILI59" s="599"/>
      <c r="ILJ59" s="599"/>
      <c r="ILK59" s="599"/>
      <c r="ILL59" s="599"/>
      <c r="ILM59" s="599"/>
      <c r="ILN59" s="599"/>
      <c r="ILO59" s="599"/>
      <c r="ILP59" s="599"/>
      <c r="ILQ59" s="599"/>
      <c r="ILR59" s="599"/>
      <c r="ILS59" s="599"/>
      <c r="ILT59" s="599"/>
      <c r="ILU59" s="599"/>
      <c r="ILV59" s="599"/>
      <c r="ILW59" s="599"/>
      <c r="ILX59" s="599"/>
      <c r="ILY59" s="599"/>
      <c r="ILZ59" s="599"/>
      <c r="IMA59" s="599"/>
      <c r="IMB59" s="599"/>
      <c r="IMC59" s="599"/>
      <c r="IMD59" s="599"/>
      <c r="IME59" s="599"/>
      <c r="IMF59" s="599"/>
      <c r="IMG59" s="599"/>
      <c r="IMH59" s="599"/>
      <c r="IMI59" s="599"/>
      <c r="IMJ59" s="599"/>
      <c r="IMK59" s="599"/>
      <c r="IML59" s="599"/>
      <c r="IMM59" s="599"/>
      <c r="IMN59" s="599"/>
      <c r="IMO59" s="599"/>
      <c r="IMP59" s="599"/>
      <c r="IMQ59" s="599"/>
      <c r="IMR59" s="599"/>
      <c r="IMS59" s="599"/>
      <c r="IMT59" s="599"/>
      <c r="IMU59" s="599"/>
      <c r="IMV59" s="599"/>
      <c r="IMW59" s="599"/>
      <c r="IMX59" s="599"/>
      <c r="IMY59" s="599"/>
      <c r="IMZ59" s="599"/>
      <c r="INA59" s="599"/>
      <c r="INB59" s="599"/>
      <c r="INC59" s="599"/>
      <c r="IND59" s="599"/>
      <c r="INE59" s="599"/>
      <c r="INF59" s="599"/>
      <c r="ING59" s="599"/>
      <c r="INH59" s="599"/>
      <c r="INI59" s="599"/>
      <c r="INJ59" s="599"/>
      <c r="INK59" s="599"/>
      <c r="INL59" s="599"/>
      <c r="INM59" s="599"/>
      <c r="INN59" s="599"/>
      <c r="INO59" s="599"/>
      <c r="INP59" s="599"/>
      <c r="INQ59" s="599"/>
      <c r="INR59" s="599"/>
      <c r="INS59" s="599"/>
      <c r="INT59" s="599"/>
      <c r="INU59" s="599"/>
      <c r="INV59" s="599"/>
      <c r="INW59" s="599"/>
      <c r="INX59" s="599"/>
      <c r="INY59" s="599"/>
      <c r="INZ59" s="599"/>
      <c r="IOA59" s="599"/>
      <c r="IOB59" s="599"/>
      <c r="IOC59" s="599"/>
      <c r="IOD59" s="599"/>
      <c r="IOE59" s="599"/>
      <c r="IOF59" s="599"/>
      <c r="IOG59" s="599"/>
      <c r="IOH59" s="599"/>
      <c r="IOI59" s="599"/>
      <c r="IOJ59" s="599"/>
      <c r="IOK59" s="599"/>
      <c r="IOL59" s="599"/>
      <c r="IOM59" s="599"/>
      <c r="ION59" s="599"/>
      <c r="IOO59" s="599"/>
      <c r="IOP59" s="599"/>
      <c r="IOQ59" s="599"/>
      <c r="IOR59" s="599"/>
      <c r="IOS59" s="599"/>
      <c r="IOT59" s="599"/>
      <c r="IOU59" s="599"/>
      <c r="IOV59" s="599"/>
      <c r="IOW59" s="599"/>
      <c r="IOX59" s="599"/>
      <c r="IOY59" s="599"/>
      <c r="IOZ59" s="599"/>
      <c r="IPA59" s="599"/>
      <c r="IPB59" s="599"/>
      <c r="IPC59" s="599"/>
      <c r="IPD59" s="599"/>
      <c r="IPE59" s="599"/>
      <c r="IPF59" s="599"/>
      <c r="IPG59" s="599"/>
      <c r="IPH59" s="599"/>
      <c r="IPI59" s="599"/>
      <c r="IPJ59" s="599"/>
      <c r="IPK59" s="599"/>
      <c r="IPL59" s="599"/>
      <c r="IPM59" s="599"/>
      <c r="IPN59" s="599"/>
      <c r="IPO59" s="599"/>
      <c r="IPP59" s="599"/>
      <c r="IPQ59" s="599"/>
      <c r="IPR59" s="599"/>
      <c r="IPS59" s="599"/>
      <c r="IPT59" s="599"/>
      <c r="IPU59" s="599"/>
      <c r="IPV59" s="599"/>
      <c r="IPW59" s="599"/>
      <c r="IPX59" s="599"/>
      <c r="IPY59" s="599"/>
      <c r="IPZ59" s="599"/>
      <c r="IQA59" s="599"/>
      <c r="IQB59" s="599"/>
      <c r="IQC59" s="599"/>
      <c r="IQD59" s="599"/>
      <c r="IQE59" s="599"/>
      <c r="IQF59" s="599"/>
      <c r="IQG59" s="599"/>
      <c r="IQH59" s="599"/>
      <c r="IQI59" s="599"/>
      <c r="IQJ59" s="599"/>
      <c r="IQK59" s="599"/>
      <c r="IQL59" s="599"/>
      <c r="IQM59" s="599"/>
      <c r="IQN59" s="599"/>
      <c r="IQO59" s="599"/>
      <c r="IQP59" s="599"/>
      <c r="IQQ59" s="599"/>
      <c r="IQR59" s="599"/>
      <c r="IQS59" s="599"/>
      <c r="IQT59" s="599"/>
      <c r="IQU59" s="599"/>
      <c r="IQV59" s="599"/>
      <c r="IQW59" s="599"/>
      <c r="IQX59" s="599"/>
      <c r="IQY59" s="599"/>
      <c r="IQZ59" s="599"/>
      <c r="IRA59" s="599"/>
      <c r="IRB59" s="599"/>
      <c r="IRC59" s="599"/>
      <c r="IRD59" s="599"/>
      <c r="IRE59" s="599"/>
      <c r="IRF59" s="599"/>
      <c r="IRG59" s="599"/>
      <c r="IRH59" s="599"/>
      <c r="IRI59" s="599"/>
      <c r="IRJ59" s="599"/>
      <c r="IRK59" s="599"/>
      <c r="IRL59" s="599"/>
      <c r="IRM59" s="599"/>
      <c r="IRN59" s="599"/>
      <c r="IRO59" s="599"/>
      <c r="IRP59" s="599"/>
      <c r="IRQ59" s="599"/>
      <c r="IRR59" s="599"/>
      <c r="IRS59" s="599"/>
      <c r="IRT59" s="599"/>
      <c r="IRU59" s="599"/>
      <c r="IRV59" s="599"/>
      <c r="IRW59" s="599"/>
      <c r="IRX59" s="599"/>
      <c r="IRY59" s="599"/>
      <c r="IRZ59" s="599"/>
      <c r="ISA59" s="599"/>
      <c r="ISB59" s="599"/>
      <c r="ISC59" s="599"/>
      <c r="ISD59" s="599"/>
      <c r="ISE59" s="599"/>
      <c r="ISF59" s="599"/>
      <c r="ISG59" s="599"/>
      <c r="ISH59" s="599"/>
      <c r="ISI59" s="599"/>
      <c r="ISJ59" s="599"/>
      <c r="ISK59" s="599"/>
      <c r="ISL59" s="599"/>
      <c r="ISM59" s="599"/>
      <c r="ISN59" s="599"/>
      <c r="ISO59" s="599"/>
      <c r="ISP59" s="599"/>
      <c r="ISQ59" s="599"/>
      <c r="ISR59" s="599"/>
      <c r="ISS59" s="599"/>
      <c r="IST59" s="599"/>
      <c r="ISU59" s="599"/>
      <c r="ISV59" s="599"/>
      <c r="ISW59" s="599"/>
      <c r="ISX59" s="599"/>
      <c r="ISY59" s="599"/>
      <c r="ISZ59" s="599"/>
      <c r="ITA59" s="599"/>
      <c r="ITB59" s="599"/>
      <c r="ITC59" s="599"/>
      <c r="ITD59" s="599"/>
      <c r="ITE59" s="599"/>
      <c r="ITF59" s="599"/>
      <c r="ITG59" s="599"/>
      <c r="ITH59" s="599"/>
      <c r="ITI59" s="599"/>
      <c r="ITJ59" s="599"/>
      <c r="ITK59" s="599"/>
      <c r="ITL59" s="599"/>
      <c r="ITM59" s="599"/>
      <c r="ITN59" s="599"/>
      <c r="ITO59" s="599"/>
      <c r="ITP59" s="599"/>
      <c r="ITQ59" s="599"/>
      <c r="ITR59" s="599"/>
      <c r="ITS59" s="599"/>
      <c r="ITT59" s="599"/>
      <c r="ITU59" s="599"/>
      <c r="ITV59" s="599"/>
      <c r="ITW59" s="599"/>
      <c r="ITX59" s="599"/>
      <c r="ITY59" s="599"/>
      <c r="ITZ59" s="599"/>
      <c r="IUA59" s="599"/>
      <c r="IUB59" s="599"/>
      <c r="IUC59" s="599"/>
      <c r="IUD59" s="599"/>
      <c r="IUE59" s="599"/>
      <c r="IUF59" s="599"/>
      <c r="IUG59" s="599"/>
      <c r="IUH59" s="599"/>
      <c r="IUI59" s="599"/>
      <c r="IUJ59" s="599"/>
      <c r="IUK59" s="599"/>
      <c r="IUL59" s="599"/>
      <c r="IUM59" s="599"/>
      <c r="IUN59" s="599"/>
      <c r="IUO59" s="599"/>
      <c r="IUP59" s="599"/>
      <c r="IUQ59" s="599"/>
      <c r="IUR59" s="599"/>
      <c r="IUS59" s="599"/>
      <c r="IUT59" s="599"/>
      <c r="IUU59" s="599"/>
      <c r="IUV59" s="599"/>
      <c r="IUW59" s="599"/>
      <c r="IUX59" s="599"/>
      <c r="IUY59" s="599"/>
      <c r="IUZ59" s="599"/>
      <c r="IVA59" s="599"/>
      <c r="IVB59" s="599"/>
      <c r="IVC59" s="599"/>
      <c r="IVD59" s="599"/>
      <c r="IVE59" s="599"/>
      <c r="IVF59" s="599"/>
      <c r="IVG59" s="599"/>
      <c r="IVH59" s="599"/>
      <c r="IVI59" s="599"/>
      <c r="IVJ59" s="599"/>
      <c r="IVK59" s="599"/>
      <c r="IVL59" s="599"/>
      <c r="IVM59" s="599"/>
      <c r="IVN59" s="599"/>
      <c r="IVO59" s="599"/>
      <c r="IVP59" s="599"/>
      <c r="IVQ59" s="599"/>
      <c r="IVR59" s="599"/>
      <c r="IVS59" s="599"/>
      <c r="IVT59" s="599"/>
      <c r="IVU59" s="599"/>
      <c r="IVV59" s="599"/>
      <c r="IVW59" s="599"/>
      <c r="IVX59" s="599"/>
      <c r="IVY59" s="599"/>
      <c r="IVZ59" s="599"/>
      <c r="IWA59" s="599"/>
      <c r="IWB59" s="599"/>
      <c r="IWC59" s="599"/>
      <c r="IWD59" s="599"/>
      <c r="IWE59" s="599"/>
      <c r="IWF59" s="599"/>
      <c r="IWG59" s="599"/>
      <c r="IWH59" s="599"/>
      <c r="IWI59" s="599"/>
      <c r="IWJ59" s="599"/>
      <c r="IWK59" s="599"/>
      <c r="IWL59" s="599"/>
      <c r="IWM59" s="599"/>
      <c r="IWN59" s="599"/>
      <c r="IWO59" s="599"/>
      <c r="IWP59" s="599"/>
      <c r="IWQ59" s="599"/>
      <c r="IWR59" s="599"/>
      <c r="IWS59" s="599"/>
      <c r="IWT59" s="599"/>
      <c r="IWU59" s="599"/>
      <c r="IWV59" s="599"/>
      <c r="IWW59" s="599"/>
      <c r="IWX59" s="599"/>
      <c r="IWY59" s="599"/>
      <c r="IWZ59" s="599"/>
      <c r="IXA59" s="599"/>
      <c r="IXB59" s="599"/>
      <c r="IXC59" s="599"/>
      <c r="IXD59" s="599"/>
      <c r="IXE59" s="599"/>
      <c r="IXF59" s="599"/>
      <c r="IXG59" s="599"/>
      <c r="IXH59" s="599"/>
      <c r="IXI59" s="599"/>
      <c r="IXJ59" s="599"/>
      <c r="IXK59" s="599"/>
      <c r="IXL59" s="599"/>
      <c r="IXM59" s="599"/>
      <c r="IXN59" s="599"/>
      <c r="IXO59" s="599"/>
      <c r="IXP59" s="599"/>
      <c r="IXQ59" s="599"/>
      <c r="IXR59" s="599"/>
      <c r="IXS59" s="599"/>
      <c r="IXT59" s="599"/>
      <c r="IXU59" s="599"/>
      <c r="IXV59" s="599"/>
      <c r="IXW59" s="599"/>
      <c r="IXX59" s="599"/>
      <c r="IXY59" s="599"/>
      <c r="IXZ59" s="599"/>
      <c r="IYA59" s="599"/>
      <c r="IYB59" s="599"/>
      <c r="IYC59" s="599"/>
      <c r="IYD59" s="599"/>
      <c r="IYE59" s="599"/>
      <c r="IYF59" s="599"/>
      <c r="IYG59" s="599"/>
      <c r="IYH59" s="599"/>
      <c r="IYI59" s="599"/>
      <c r="IYJ59" s="599"/>
      <c r="IYK59" s="599"/>
      <c r="IYL59" s="599"/>
      <c r="IYM59" s="599"/>
      <c r="IYN59" s="599"/>
      <c r="IYO59" s="599"/>
      <c r="IYP59" s="599"/>
      <c r="IYQ59" s="599"/>
      <c r="IYR59" s="599"/>
      <c r="IYS59" s="599"/>
      <c r="IYT59" s="599"/>
      <c r="IYU59" s="599"/>
      <c r="IYV59" s="599"/>
      <c r="IYW59" s="599"/>
      <c r="IYX59" s="599"/>
      <c r="IYY59" s="599"/>
      <c r="IYZ59" s="599"/>
      <c r="IZA59" s="599"/>
      <c r="IZB59" s="599"/>
      <c r="IZC59" s="599"/>
      <c r="IZD59" s="599"/>
      <c r="IZE59" s="599"/>
      <c r="IZF59" s="599"/>
      <c r="IZG59" s="599"/>
      <c r="IZH59" s="599"/>
      <c r="IZI59" s="599"/>
      <c r="IZJ59" s="599"/>
      <c r="IZK59" s="599"/>
      <c r="IZL59" s="599"/>
      <c r="IZM59" s="599"/>
      <c r="IZN59" s="599"/>
      <c r="IZO59" s="599"/>
      <c r="IZP59" s="599"/>
      <c r="IZQ59" s="599"/>
      <c r="IZR59" s="599"/>
      <c r="IZS59" s="599"/>
      <c r="IZT59" s="599"/>
      <c r="IZU59" s="599"/>
      <c r="IZV59" s="599"/>
      <c r="IZW59" s="599"/>
      <c r="IZX59" s="599"/>
      <c r="IZY59" s="599"/>
      <c r="IZZ59" s="599"/>
      <c r="JAA59" s="599"/>
      <c r="JAB59" s="599"/>
      <c r="JAC59" s="599"/>
      <c r="JAD59" s="599"/>
      <c r="JAE59" s="599"/>
      <c r="JAF59" s="599"/>
      <c r="JAG59" s="599"/>
      <c r="JAH59" s="599"/>
      <c r="JAI59" s="599"/>
      <c r="JAJ59" s="599"/>
      <c r="JAK59" s="599"/>
      <c r="JAL59" s="599"/>
      <c r="JAM59" s="599"/>
      <c r="JAN59" s="599"/>
      <c r="JAO59" s="599"/>
      <c r="JAP59" s="599"/>
      <c r="JAQ59" s="599"/>
      <c r="JAR59" s="599"/>
      <c r="JAS59" s="599"/>
      <c r="JAT59" s="599"/>
      <c r="JAU59" s="599"/>
      <c r="JAV59" s="599"/>
      <c r="JAW59" s="599"/>
      <c r="JAX59" s="599"/>
      <c r="JAY59" s="599"/>
      <c r="JAZ59" s="599"/>
      <c r="JBA59" s="599"/>
      <c r="JBB59" s="599"/>
      <c r="JBC59" s="599"/>
      <c r="JBD59" s="599"/>
      <c r="JBE59" s="599"/>
      <c r="JBF59" s="599"/>
      <c r="JBG59" s="599"/>
      <c r="JBH59" s="599"/>
      <c r="JBI59" s="599"/>
      <c r="JBJ59" s="599"/>
      <c r="JBK59" s="599"/>
      <c r="JBL59" s="599"/>
      <c r="JBM59" s="599"/>
      <c r="JBN59" s="599"/>
      <c r="JBO59" s="599"/>
      <c r="JBP59" s="599"/>
      <c r="JBQ59" s="599"/>
      <c r="JBR59" s="599"/>
      <c r="JBS59" s="599"/>
      <c r="JBT59" s="599"/>
      <c r="JBU59" s="599"/>
      <c r="JBV59" s="599"/>
      <c r="JBW59" s="599"/>
      <c r="JBX59" s="599"/>
      <c r="JBY59" s="599"/>
      <c r="JBZ59" s="599"/>
      <c r="JCA59" s="599"/>
      <c r="JCB59" s="599"/>
      <c r="JCC59" s="599"/>
      <c r="JCD59" s="599"/>
      <c r="JCE59" s="599"/>
      <c r="JCF59" s="599"/>
      <c r="JCG59" s="599"/>
      <c r="JCH59" s="599"/>
      <c r="JCI59" s="599"/>
      <c r="JCJ59" s="599"/>
      <c r="JCK59" s="599"/>
      <c r="JCL59" s="599"/>
      <c r="JCM59" s="599"/>
      <c r="JCN59" s="599"/>
      <c r="JCO59" s="599"/>
      <c r="JCP59" s="599"/>
      <c r="JCQ59" s="599"/>
      <c r="JCR59" s="599"/>
      <c r="JCS59" s="599"/>
      <c r="JCT59" s="599"/>
      <c r="JCU59" s="599"/>
      <c r="JCV59" s="599"/>
      <c r="JCW59" s="599"/>
      <c r="JCX59" s="599"/>
      <c r="JCY59" s="599"/>
      <c r="JCZ59" s="599"/>
      <c r="JDA59" s="599"/>
      <c r="JDB59" s="599"/>
      <c r="JDC59" s="599"/>
      <c r="JDD59" s="599"/>
      <c r="JDE59" s="599"/>
      <c r="JDF59" s="599"/>
      <c r="JDG59" s="599"/>
      <c r="JDH59" s="599"/>
      <c r="JDI59" s="599"/>
      <c r="JDJ59" s="599"/>
      <c r="JDK59" s="599"/>
      <c r="JDL59" s="599"/>
      <c r="JDM59" s="599"/>
      <c r="JDN59" s="599"/>
      <c r="JDO59" s="599"/>
      <c r="JDP59" s="599"/>
      <c r="JDQ59" s="599"/>
      <c r="JDR59" s="599"/>
      <c r="JDS59" s="599"/>
      <c r="JDT59" s="599"/>
      <c r="JDU59" s="599"/>
      <c r="JDV59" s="599"/>
      <c r="JDW59" s="599"/>
      <c r="JDX59" s="599"/>
      <c r="JDY59" s="599"/>
      <c r="JDZ59" s="599"/>
      <c r="JEA59" s="599"/>
      <c r="JEB59" s="599"/>
      <c r="JEC59" s="599"/>
      <c r="JED59" s="599"/>
      <c r="JEE59" s="599"/>
      <c r="JEF59" s="599"/>
      <c r="JEG59" s="599"/>
      <c r="JEH59" s="599"/>
      <c r="JEI59" s="599"/>
      <c r="JEJ59" s="599"/>
      <c r="JEK59" s="599"/>
      <c r="JEL59" s="599"/>
      <c r="JEM59" s="599"/>
      <c r="JEN59" s="599"/>
      <c r="JEO59" s="599"/>
      <c r="JEP59" s="599"/>
      <c r="JEQ59" s="599"/>
      <c r="JER59" s="599"/>
      <c r="JES59" s="599"/>
      <c r="JET59" s="599"/>
      <c r="JEU59" s="599"/>
      <c r="JEV59" s="599"/>
      <c r="JEW59" s="599"/>
      <c r="JEX59" s="599"/>
      <c r="JEY59" s="599"/>
      <c r="JEZ59" s="599"/>
      <c r="JFA59" s="599"/>
      <c r="JFB59" s="599"/>
      <c r="JFC59" s="599"/>
      <c r="JFD59" s="599"/>
      <c r="JFE59" s="599"/>
      <c r="JFF59" s="599"/>
      <c r="JFG59" s="599"/>
      <c r="JFH59" s="599"/>
      <c r="JFI59" s="599"/>
      <c r="JFJ59" s="599"/>
      <c r="JFK59" s="599"/>
      <c r="JFL59" s="599"/>
      <c r="JFM59" s="599"/>
      <c r="JFN59" s="599"/>
      <c r="JFO59" s="599"/>
      <c r="JFP59" s="599"/>
      <c r="JFQ59" s="599"/>
      <c r="JFR59" s="599"/>
      <c r="JFS59" s="599"/>
      <c r="JFT59" s="599"/>
      <c r="JFU59" s="599"/>
      <c r="JFV59" s="599"/>
      <c r="JFW59" s="599"/>
      <c r="JFX59" s="599"/>
      <c r="JFY59" s="599"/>
      <c r="JFZ59" s="599"/>
      <c r="JGA59" s="599"/>
      <c r="JGB59" s="599"/>
      <c r="JGC59" s="599"/>
      <c r="JGD59" s="599"/>
      <c r="JGE59" s="599"/>
      <c r="JGF59" s="599"/>
      <c r="JGG59" s="599"/>
      <c r="JGH59" s="599"/>
      <c r="JGI59" s="599"/>
      <c r="JGJ59" s="599"/>
      <c r="JGK59" s="599"/>
      <c r="JGL59" s="599"/>
      <c r="JGM59" s="599"/>
      <c r="JGN59" s="599"/>
      <c r="JGO59" s="599"/>
      <c r="JGP59" s="599"/>
      <c r="JGQ59" s="599"/>
      <c r="JGR59" s="599"/>
      <c r="JGS59" s="599"/>
      <c r="JGT59" s="599"/>
      <c r="JGU59" s="599"/>
      <c r="JGV59" s="599"/>
      <c r="JGW59" s="599"/>
      <c r="JGX59" s="599"/>
      <c r="JGY59" s="599"/>
      <c r="JGZ59" s="599"/>
      <c r="JHA59" s="599"/>
      <c r="JHB59" s="599"/>
      <c r="JHC59" s="599"/>
      <c r="JHD59" s="599"/>
      <c r="JHE59" s="599"/>
      <c r="JHF59" s="599"/>
      <c r="JHG59" s="599"/>
      <c r="JHH59" s="599"/>
      <c r="JHI59" s="599"/>
      <c r="JHJ59" s="599"/>
      <c r="JHK59" s="599"/>
      <c r="JHL59" s="599"/>
      <c r="JHM59" s="599"/>
      <c r="JHN59" s="599"/>
      <c r="JHO59" s="599"/>
      <c r="JHP59" s="599"/>
      <c r="JHQ59" s="599"/>
      <c r="JHR59" s="599"/>
      <c r="JHS59" s="599"/>
      <c r="JHT59" s="599"/>
      <c r="JHU59" s="599"/>
      <c r="JHV59" s="599"/>
      <c r="JHW59" s="599"/>
      <c r="JHX59" s="599"/>
      <c r="JHY59" s="599"/>
      <c r="JHZ59" s="599"/>
      <c r="JIA59" s="599"/>
      <c r="JIB59" s="599"/>
      <c r="JIC59" s="599"/>
      <c r="JID59" s="599"/>
      <c r="JIE59" s="599"/>
      <c r="JIF59" s="599"/>
      <c r="JIG59" s="599"/>
      <c r="JIH59" s="599"/>
      <c r="JII59" s="599"/>
      <c r="JIJ59" s="599"/>
      <c r="JIK59" s="599"/>
      <c r="JIL59" s="599"/>
      <c r="JIM59" s="599"/>
      <c r="JIN59" s="599"/>
      <c r="JIO59" s="599"/>
      <c r="JIP59" s="599"/>
      <c r="JIQ59" s="599"/>
      <c r="JIR59" s="599"/>
      <c r="JIS59" s="599"/>
      <c r="JIT59" s="599"/>
      <c r="JIU59" s="599"/>
      <c r="JIV59" s="599"/>
      <c r="JIW59" s="599"/>
      <c r="JIX59" s="599"/>
      <c r="JIY59" s="599"/>
      <c r="JIZ59" s="599"/>
      <c r="JJA59" s="599"/>
      <c r="JJB59" s="599"/>
      <c r="JJC59" s="599"/>
      <c r="JJD59" s="599"/>
      <c r="JJE59" s="599"/>
      <c r="JJF59" s="599"/>
      <c r="JJG59" s="599"/>
      <c r="JJH59" s="599"/>
      <c r="JJI59" s="599"/>
      <c r="JJJ59" s="599"/>
      <c r="JJK59" s="599"/>
      <c r="JJL59" s="599"/>
      <c r="JJM59" s="599"/>
      <c r="JJN59" s="599"/>
      <c r="JJO59" s="599"/>
      <c r="JJP59" s="599"/>
      <c r="JJQ59" s="599"/>
      <c r="JJR59" s="599"/>
      <c r="JJS59" s="599"/>
      <c r="JJT59" s="599"/>
      <c r="JJU59" s="599"/>
      <c r="JJV59" s="599"/>
      <c r="JJW59" s="599"/>
      <c r="JJX59" s="599"/>
      <c r="JJY59" s="599"/>
      <c r="JJZ59" s="599"/>
      <c r="JKA59" s="599"/>
      <c r="JKB59" s="599"/>
      <c r="JKC59" s="599"/>
      <c r="JKD59" s="599"/>
      <c r="JKE59" s="599"/>
      <c r="JKF59" s="599"/>
      <c r="JKG59" s="599"/>
      <c r="JKH59" s="599"/>
      <c r="JKI59" s="599"/>
      <c r="JKJ59" s="599"/>
      <c r="JKK59" s="599"/>
      <c r="JKL59" s="599"/>
      <c r="JKM59" s="599"/>
      <c r="JKN59" s="599"/>
      <c r="JKO59" s="599"/>
      <c r="JKP59" s="599"/>
      <c r="JKQ59" s="599"/>
      <c r="JKR59" s="599"/>
      <c r="JKS59" s="599"/>
      <c r="JKT59" s="599"/>
      <c r="JKU59" s="599"/>
      <c r="JKV59" s="599"/>
      <c r="JKW59" s="599"/>
      <c r="JKX59" s="599"/>
      <c r="JKY59" s="599"/>
      <c r="JKZ59" s="599"/>
      <c r="JLA59" s="599"/>
      <c r="JLB59" s="599"/>
      <c r="JLC59" s="599"/>
      <c r="JLD59" s="599"/>
      <c r="JLE59" s="599"/>
      <c r="JLF59" s="599"/>
      <c r="JLG59" s="599"/>
      <c r="JLH59" s="599"/>
      <c r="JLI59" s="599"/>
      <c r="JLJ59" s="599"/>
      <c r="JLK59" s="599"/>
      <c r="JLL59" s="599"/>
      <c r="JLM59" s="599"/>
      <c r="JLN59" s="599"/>
      <c r="JLO59" s="599"/>
      <c r="JLP59" s="599"/>
      <c r="JLQ59" s="599"/>
      <c r="JLR59" s="599"/>
      <c r="JLS59" s="599"/>
      <c r="JLT59" s="599"/>
      <c r="JLU59" s="599"/>
      <c r="JLV59" s="599"/>
      <c r="JLW59" s="599"/>
      <c r="JLX59" s="599"/>
      <c r="JLY59" s="599"/>
      <c r="JLZ59" s="599"/>
      <c r="JMA59" s="599"/>
      <c r="JMB59" s="599"/>
      <c r="JMC59" s="599"/>
      <c r="JMD59" s="599"/>
      <c r="JME59" s="599"/>
      <c r="JMF59" s="599"/>
      <c r="JMG59" s="599"/>
      <c r="JMH59" s="599"/>
      <c r="JMI59" s="599"/>
      <c r="JMJ59" s="599"/>
      <c r="JMK59" s="599"/>
      <c r="JML59" s="599"/>
      <c r="JMM59" s="599"/>
      <c r="JMN59" s="599"/>
      <c r="JMO59" s="599"/>
      <c r="JMP59" s="599"/>
      <c r="JMQ59" s="599"/>
      <c r="JMR59" s="599"/>
      <c r="JMS59" s="599"/>
      <c r="JMT59" s="599"/>
      <c r="JMU59" s="599"/>
      <c r="JMV59" s="599"/>
      <c r="JMW59" s="599"/>
      <c r="JMX59" s="599"/>
      <c r="JMY59" s="599"/>
      <c r="JMZ59" s="599"/>
      <c r="JNA59" s="599"/>
      <c r="JNB59" s="599"/>
      <c r="JNC59" s="599"/>
      <c r="JND59" s="599"/>
      <c r="JNE59" s="599"/>
      <c r="JNF59" s="599"/>
      <c r="JNG59" s="599"/>
      <c r="JNH59" s="599"/>
      <c r="JNI59" s="599"/>
      <c r="JNJ59" s="599"/>
      <c r="JNK59" s="599"/>
      <c r="JNL59" s="599"/>
      <c r="JNM59" s="599"/>
      <c r="JNN59" s="599"/>
      <c r="JNO59" s="599"/>
      <c r="JNP59" s="599"/>
      <c r="JNQ59" s="599"/>
      <c r="JNR59" s="599"/>
      <c r="JNS59" s="599"/>
      <c r="JNT59" s="599"/>
      <c r="JNU59" s="599"/>
      <c r="JNV59" s="599"/>
      <c r="JNW59" s="599"/>
      <c r="JNX59" s="599"/>
      <c r="JNY59" s="599"/>
      <c r="JNZ59" s="599"/>
      <c r="JOA59" s="599"/>
      <c r="JOB59" s="599"/>
      <c r="JOC59" s="599"/>
      <c r="JOD59" s="599"/>
      <c r="JOE59" s="599"/>
      <c r="JOF59" s="599"/>
      <c r="JOG59" s="599"/>
      <c r="JOH59" s="599"/>
      <c r="JOI59" s="599"/>
      <c r="JOJ59" s="599"/>
      <c r="JOK59" s="599"/>
      <c r="JOL59" s="599"/>
      <c r="JOM59" s="599"/>
      <c r="JON59" s="599"/>
      <c r="JOO59" s="599"/>
      <c r="JOP59" s="599"/>
      <c r="JOQ59" s="599"/>
      <c r="JOR59" s="599"/>
      <c r="JOS59" s="599"/>
      <c r="JOT59" s="599"/>
      <c r="JOU59" s="599"/>
      <c r="JOV59" s="599"/>
      <c r="JOW59" s="599"/>
      <c r="JOX59" s="599"/>
      <c r="JOY59" s="599"/>
      <c r="JOZ59" s="599"/>
      <c r="JPA59" s="599"/>
      <c r="JPB59" s="599"/>
      <c r="JPC59" s="599"/>
      <c r="JPD59" s="599"/>
      <c r="JPE59" s="599"/>
      <c r="JPF59" s="599"/>
      <c r="JPG59" s="599"/>
      <c r="JPH59" s="599"/>
      <c r="JPI59" s="599"/>
      <c r="JPJ59" s="599"/>
      <c r="JPK59" s="599"/>
      <c r="JPL59" s="599"/>
      <c r="JPM59" s="599"/>
      <c r="JPN59" s="599"/>
      <c r="JPO59" s="599"/>
      <c r="JPP59" s="599"/>
      <c r="JPQ59" s="599"/>
      <c r="JPR59" s="599"/>
      <c r="JPS59" s="599"/>
      <c r="JPT59" s="599"/>
      <c r="JPU59" s="599"/>
      <c r="JPV59" s="599"/>
      <c r="JPW59" s="599"/>
      <c r="JPX59" s="599"/>
      <c r="JPY59" s="599"/>
      <c r="JPZ59" s="599"/>
      <c r="JQA59" s="599"/>
      <c r="JQB59" s="599"/>
      <c r="JQC59" s="599"/>
      <c r="JQD59" s="599"/>
      <c r="JQE59" s="599"/>
      <c r="JQF59" s="599"/>
      <c r="JQG59" s="599"/>
      <c r="JQH59" s="599"/>
      <c r="JQI59" s="599"/>
      <c r="JQJ59" s="599"/>
      <c r="JQK59" s="599"/>
      <c r="JQL59" s="599"/>
      <c r="JQM59" s="599"/>
      <c r="JQN59" s="599"/>
      <c r="JQO59" s="599"/>
      <c r="JQP59" s="599"/>
      <c r="JQQ59" s="599"/>
      <c r="JQR59" s="599"/>
      <c r="JQS59" s="599"/>
      <c r="JQT59" s="599"/>
      <c r="JQU59" s="599"/>
      <c r="JQV59" s="599"/>
      <c r="JQW59" s="599"/>
      <c r="JQX59" s="599"/>
      <c r="JQY59" s="599"/>
      <c r="JQZ59" s="599"/>
      <c r="JRA59" s="599"/>
      <c r="JRB59" s="599"/>
      <c r="JRC59" s="599"/>
      <c r="JRD59" s="599"/>
      <c r="JRE59" s="599"/>
      <c r="JRF59" s="599"/>
      <c r="JRG59" s="599"/>
      <c r="JRH59" s="599"/>
      <c r="JRI59" s="599"/>
      <c r="JRJ59" s="599"/>
      <c r="JRK59" s="599"/>
      <c r="JRL59" s="599"/>
      <c r="JRM59" s="599"/>
      <c r="JRN59" s="599"/>
      <c r="JRO59" s="599"/>
      <c r="JRP59" s="599"/>
      <c r="JRQ59" s="599"/>
      <c r="JRR59" s="599"/>
      <c r="JRS59" s="599"/>
      <c r="JRT59" s="599"/>
      <c r="JRU59" s="599"/>
      <c r="JRV59" s="599"/>
      <c r="JRW59" s="599"/>
      <c r="JRX59" s="599"/>
      <c r="JRY59" s="599"/>
      <c r="JRZ59" s="599"/>
      <c r="JSA59" s="599"/>
      <c r="JSB59" s="599"/>
      <c r="JSC59" s="599"/>
      <c r="JSD59" s="599"/>
      <c r="JSE59" s="599"/>
      <c r="JSF59" s="599"/>
      <c r="JSG59" s="599"/>
      <c r="JSH59" s="599"/>
      <c r="JSI59" s="599"/>
      <c r="JSJ59" s="599"/>
      <c r="JSK59" s="599"/>
      <c r="JSL59" s="599"/>
      <c r="JSM59" s="599"/>
      <c r="JSN59" s="599"/>
      <c r="JSO59" s="599"/>
      <c r="JSP59" s="599"/>
      <c r="JSQ59" s="599"/>
      <c r="JSR59" s="599"/>
      <c r="JSS59" s="599"/>
      <c r="JST59" s="599"/>
      <c r="JSU59" s="599"/>
      <c r="JSV59" s="599"/>
      <c r="JSW59" s="599"/>
      <c r="JSX59" s="599"/>
      <c r="JSY59" s="599"/>
      <c r="JSZ59" s="599"/>
      <c r="JTA59" s="599"/>
      <c r="JTB59" s="599"/>
      <c r="JTC59" s="599"/>
      <c r="JTD59" s="599"/>
      <c r="JTE59" s="599"/>
      <c r="JTF59" s="599"/>
      <c r="JTG59" s="599"/>
      <c r="JTH59" s="599"/>
      <c r="JTI59" s="599"/>
      <c r="JTJ59" s="599"/>
      <c r="JTK59" s="599"/>
      <c r="JTL59" s="599"/>
      <c r="JTM59" s="599"/>
      <c r="JTN59" s="599"/>
      <c r="JTO59" s="599"/>
      <c r="JTP59" s="599"/>
      <c r="JTQ59" s="599"/>
      <c r="JTR59" s="599"/>
      <c r="JTS59" s="599"/>
      <c r="JTT59" s="599"/>
      <c r="JTU59" s="599"/>
      <c r="JTV59" s="599"/>
      <c r="JTW59" s="599"/>
      <c r="JTX59" s="599"/>
      <c r="JTY59" s="599"/>
      <c r="JTZ59" s="599"/>
      <c r="JUA59" s="599"/>
      <c r="JUB59" s="599"/>
      <c r="JUC59" s="599"/>
      <c r="JUD59" s="599"/>
      <c r="JUE59" s="599"/>
      <c r="JUF59" s="599"/>
      <c r="JUG59" s="599"/>
      <c r="JUH59" s="599"/>
      <c r="JUI59" s="599"/>
      <c r="JUJ59" s="599"/>
      <c r="JUK59" s="599"/>
      <c r="JUL59" s="599"/>
      <c r="JUM59" s="599"/>
      <c r="JUN59" s="599"/>
      <c r="JUO59" s="599"/>
      <c r="JUP59" s="599"/>
      <c r="JUQ59" s="599"/>
      <c r="JUR59" s="599"/>
      <c r="JUS59" s="599"/>
      <c r="JUT59" s="599"/>
      <c r="JUU59" s="599"/>
      <c r="JUV59" s="599"/>
      <c r="JUW59" s="599"/>
      <c r="JUX59" s="599"/>
      <c r="JUY59" s="599"/>
      <c r="JUZ59" s="599"/>
      <c r="JVA59" s="599"/>
      <c r="JVB59" s="599"/>
      <c r="JVC59" s="599"/>
      <c r="JVD59" s="599"/>
      <c r="JVE59" s="599"/>
      <c r="JVF59" s="599"/>
      <c r="JVG59" s="599"/>
      <c r="JVH59" s="599"/>
      <c r="JVI59" s="599"/>
      <c r="JVJ59" s="599"/>
      <c r="JVK59" s="599"/>
      <c r="JVL59" s="599"/>
      <c r="JVM59" s="599"/>
      <c r="JVN59" s="599"/>
      <c r="JVO59" s="599"/>
      <c r="JVP59" s="599"/>
      <c r="JVQ59" s="599"/>
      <c r="JVR59" s="599"/>
      <c r="JVS59" s="599"/>
      <c r="JVT59" s="599"/>
      <c r="JVU59" s="599"/>
      <c r="JVV59" s="599"/>
      <c r="JVW59" s="599"/>
      <c r="JVX59" s="599"/>
      <c r="JVY59" s="599"/>
      <c r="JVZ59" s="599"/>
      <c r="JWA59" s="599"/>
      <c r="JWB59" s="599"/>
      <c r="JWC59" s="599"/>
      <c r="JWD59" s="599"/>
      <c r="JWE59" s="599"/>
      <c r="JWF59" s="599"/>
      <c r="JWG59" s="599"/>
      <c r="JWH59" s="599"/>
      <c r="JWI59" s="599"/>
      <c r="JWJ59" s="599"/>
      <c r="JWK59" s="599"/>
      <c r="JWL59" s="599"/>
      <c r="JWM59" s="599"/>
      <c r="JWN59" s="599"/>
      <c r="JWO59" s="599"/>
      <c r="JWP59" s="599"/>
      <c r="JWQ59" s="599"/>
      <c r="JWR59" s="599"/>
      <c r="JWS59" s="599"/>
      <c r="JWT59" s="599"/>
      <c r="JWU59" s="599"/>
      <c r="JWV59" s="599"/>
      <c r="JWW59" s="599"/>
      <c r="JWX59" s="599"/>
      <c r="JWY59" s="599"/>
      <c r="JWZ59" s="599"/>
      <c r="JXA59" s="599"/>
      <c r="JXB59" s="599"/>
      <c r="JXC59" s="599"/>
      <c r="JXD59" s="599"/>
      <c r="JXE59" s="599"/>
      <c r="JXF59" s="599"/>
      <c r="JXG59" s="599"/>
      <c r="JXH59" s="599"/>
      <c r="JXI59" s="599"/>
      <c r="JXJ59" s="599"/>
      <c r="JXK59" s="599"/>
      <c r="JXL59" s="599"/>
      <c r="JXM59" s="599"/>
      <c r="JXN59" s="599"/>
      <c r="JXO59" s="599"/>
      <c r="JXP59" s="599"/>
      <c r="JXQ59" s="599"/>
      <c r="JXR59" s="599"/>
      <c r="JXS59" s="599"/>
      <c r="JXT59" s="599"/>
      <c r="JXU59" s="599"/>
      <c r="JXV59" s="599"/>
      <c r="JXW59" s="599"/>
      <c r="JXX59" s="599"/>
      <c r="JXY59" s="599"/>
      <c r="JXZ59" s="599"/>
      <c r="JYA59" s="599"/>
      <c r="JYB59" s="599"/>
      <c r="JYC59" s="599"/>
      <c r="JYD59" s="599"/>
      <c r="JYE59" s="599"/>
      <c r="JYF59" s="599"/>
      <c r="JYG59" s="599"/>
      <c r="JYH59" s="599"/>
      <c r="JYI59" s="599"/>
      <c r="JYJ59" s="599"/>
      <c r="JYK59" s="599"/>
      <c r="JYL59" s="599"/>
      <c r="JYM59" s="599"/>
      <c r="JYN59" s="599"/>
      <c r="JYO59" s="599"/>
      <c r="JYP59" s="599"/>
      <c r="JYQ59" s="599"/>
      <c r="JYR59" s="599"/>
      <c r="JYS59" s="599"/>
      <c r="JYT59" s="599"/>
      <c r="JYU59" s="599"/>
      <c r="JYV59" s="599"/>
      <c r="JYW59" s="599"/>
      <c r="JYX59" s="599"/>
      <c r="JYY59" s="599"/>
      <c r="JYZ59" s="599"/>
      <c r="JZA59" s="599"/>
      <c r="JZB59" s="599"/>
      <c r="JZC59" s="599"/>
      <c r="JZD59" s="599"/>
      <c r="JZE59" s="599"/>
      <c r="JZF59" s="599"/>
      <c r="JZG59" s="599"/>
      <c r="JZH59" s="599"/>
      <c r="JZI59" s="599"/>
      <c r="JZJ59" s="599"/>
      <c r="JZK59" s="599"/>
      <c r="JZL59" s="599"/>
      <c r="JZM59" s="599"/>
      <c r="JZN59" s="599"/>
      <c r="JZO59" s="599"/>
      <c r="JZP59" s="599"/>
      <c r="JZQ59" s="599"/>
      <c r="JZR59" s="599"/>
      <c r="JZS59" s="599"/>
      <c r="JZT59" s="599"/>
      <c r="JZU59" s="599"/>
      <c r="JZV59" s="599"/>
      <c r="JZW59" s="599"/>
      <c r="JZX59" s="599"/>
      <c r="JZY59" s="599"/>
      <c r="JZZ59" s="599"/>
      <c r="KAA59" s="599"/>
      <c r="KAB59" s="599"/>
      <c r="KAC59" s="599"/>
      <c r="KAD59" s="599"/>
      <c r="KAE59" s="599"/>
      <c r="KAF59" s="599"/>
      <c r="KAG59" s="599"/>
      <c r="KAH59" s="599"/>
      <c r="KAI59" s="599"/>
      <c r="KAJ59" s="599"/>
      <c r="KAK59" s="599"/>
      <c r="KAL59" s="599"/>
      <c r="KAM59" s="599"/>
      <c r="KAN59" s="599"/>
      <c r="KAO59" s="599"/>
      <c r="KAP59" s="599"/>
      <c r="KAQ59" s="599"/>
      <c r="KAR59" s="599"/>
      <c r="KAS59" s="599"/>
      <c r="KAT59" s="599"/>
      <c r="KAU59" s="599"/>
      <c r="KAV59" s="599"/>
      <c r="KAW59" s="599"/>
      <c r="KAX59" s="599"/>
      <c r="KAY59" s="599"/>
      <c r="KAZ59" s="599"/>
      <c r="KBA59" s="599"/>
      <c r="KBB59" s="599"/>
      <c r="KBC59" s="599"/>
      <c r="KBD59" s="599"/>
      <c r="KBE59" s="599"/>
      <c r="KBF59" s="599"/>
      <c r="KBG59" s="599"/>
      <c r="KBH59" s="599"/>
      <c r="KBI59" s="599"/>
      <c r="KBJ59" s="599"/>
      <c r="KBK59" s="599"/>
      <c r="KBL59" s="599"/>
      <c r="KBM59" s="599"/>
      <c r="KBN59" s="599"/>
      <c r="KBO59" s="599"/>
      <c r="KBP59" s="599"/>
      <c r="KBQ59" s="599"/>
      <c r="KBR59" s="599"/>
      <c r="KBS59" s="599"/>
      <c r="KBT59" s="599"/>
      <c r="KBU59" s="599"/>
      <c r="KBV59" s="599"/>
      <c r="KBW59" s="599"/>
      <c r="KBX59" s="599"/>
      <c r="KBY59" s="599"/>
      <c r="KBZ59" s="599"/>
      <c r="KCA59" s="599"/>
      <c r="KCB59" s="599"/>
      <c r="KCC59" s="599"/>
      <c r="KCD59" s="599"/>
      <c r="KCE59" s="599"/>
      <c r="KCF59" s="599"/>
      <c r="KCG59" s="599"/>
      <c r="KCH59" s="599"/>
      <c r="KCI59" s="599"/>
      <c r="KCJ59" s="599"/>
      <c r="KCK59" s="599"/>
      <c r="KCL59" s="599"/>
      <c r="KCM59" s="599"/>
      <c r="KCN59" s="599"/>
      <c r="KCO59" s="599"/>
      <c r="KCP59" s="599"/>
      <c r="KCQ59" s="599"/>
      <c r="KCR59" s="599"/>
      <c r="KCS59" s="599"/>
      <c r="KCT59" s="599"/>
      <c r="KCU59" s="599"/>
      <c r="KCV59" s="599"/>
      <c r="KCW59" s="599"/>
      <c r="KCX59" s="599"/>
      <c r="KCY59" s="599"/>
      <c r="KCZ59" s="599"/>
      <c r="KDA59" s="599"/>
      <c r="KDB59" s="599"/>
      <c r="KDC59" s="599"/>
      <c r="KDD59" s="599"/>
      <c r="KDE59" s="599"/>
      <c r="KDF59" s="599"/>
      <c r="KDG59" s="599"/>
      <c r="KDH59" s="599"/>
      <c r="KDI59" s="599"/>
      <c r="KDJ59" s="599"/>
      <c r="KDK59" s="599"/>
      <c r="KDL59" s="599"/>
      <c r="KDM59" s="599"/>
      <c r="KDN59" s="599"/>
      <c r="KDO59" s="599"/>
      <c r="KDP59" s="599"/>
      <c r="KDQ59" s="599"/>
      <c r="KDR59" s="599"/>
      <c r="KDS59" s="599"/>
      <c r="KDT59" s="599"/>
      <c r="KDU59" s="599"/>
      <c r="KDV59" s="599"/>
      <c r="KDW59" s="599"/>
      <c r="KDX59" s="599"/>
      <c r="KDY59" s="599"/>
      <c r="KDZ59" s="599"/>
      <c r="KEA59" s="599"/>
      <c r="KEB59" s="599"/>
      <c r="KEC59" s="599"/>
      <c r="KED59" s="599"/>
      <c r="KEE59" s="599"/>
      <c r="KEF59" s="599"/>
      <c r="KEG59" s="599"/>
      <c r="KEH59" s="599"/>
      <c r="KEI59" s="599"/>
      <c r="KEJ59" s="599"/>
      <c r="KEK59" s="599"/>
      <c r="KEL59" s="599"/>
      <c r="KEM59" s="599"/>
      <c r="KEN59" s="599"/>
      <c r="KEO59" s="599"/>
      <c r="KEP59" s="599"/>
      <c r="KEQ59" s="599"/>
      <c r="KER59" s="599"/>
      <c r="KES59" s="599"/>
      <c r="KET59" s="599"/>
      <c r="KEU59" s="599"/>
      <c r="KEV59" s="599"/>
      <c r="KEW59" s="599"/>
      <c r="KEX59" s="599"/>
      <c r="KEY59" s="599"/>
      <c r="KEZ59" s="599"/>
      <c r="KFA59" s="599"/>
      <c r="KFB59" s="599"/>
      <c r="KFC59" s="599"/>
      <c r="KFD59" s="599"/>
      <c r="KFE59" s="599"/>
      <c r="KFF59" s="599"/>
      <c r="KFG59" s="599"/>
      <c r="KFH59" s="599"/>
      <c r="KFI59" s="599"/>
      <c r="KFJ59" s="599"/>
      <c r="KFK59" s="599"/>
      <c r="KFL59" s="599"/>
      <c r="KFM59" s="599"/>
      <c r="KFN59" s="599"/>
      <c r="KFO59" s="599"/>
      <c r="KFP59" s="599"/>
      <c r="KFQ59" s="599"/>
      <c r="KFR59" s="599"/>
      <c r="KFS59" s="599"/>
      <c r="KFT59" s="599"/>
      <c r="KFU59" s="599"/>
      <c r="KFV59" s="599"/>
      <c r="KFW59" s="599"/>
      <c r="KFX59" s="599"/>
      <c r="KFY59" s="599"/>
      <c r="KFZ59" s="599"/>
      <c r="KGA59" s="599"/>
      <c r="KGB59" s="599"/>
      <c r="KGC59" s="599"/>
      <c r="KGD59" s="599"/>
      <c r="KGE59" s="599"/>
      <c r="KGF59" s="599"/>
      <c r="KGG59" s="599"/>
      <c r="KGH59" s="599"/>
      <c r="KGI59" s="599"/>
      <c r="KGJ59" s="599"/>
      <c r="KGK59" s="599"/>
      <c r="KGL59" s="599"/>
      <c r="KGM59" s="599"/>
      <c r="KGN59" s="599"/>
      <c r="KGO59" s="599"/>
      <c r="KGP59" s="599"/>
      <c r="KGQ59" s="599"/>
      <c r="KGR59" s="599"/>
      <c r="KGS59" s="599"/>
      <c r="KGT59" s="599"/>
      <c r="KGU59" s="599"/>
      <c r="KGV59" s="599"/>
      <c r="KGW59" s="599"/>
      <c r="KGX59" s="599"/>
      <c r="KGY59" s="599"/>
      <c r="KGZ59" s="599"/>
      <c r="KHA59" s="599"/>
      <c r="KHB59" s="599"/>
      <c r="KHC59" s="599"/>
      <c r="KHD59" s="599"/>
      <c r="KHE59" s="599"/>
      <c r="KHF59" s="599"/>
      <c r="KHG59" s="599"/>
      <c r="KHH59" s="599"/>
      <c r="KHI59" s="599"/>
      <c r="KHJ59" s="599"/>
      <c r="KHK59" s="599"/>
      <c r="KHL59" s="599"/>
      <c r="KHM59" s="599"/>
      <c r="KHN59" s="599"/>
      <c r="KHO59" s="599"/>
      <c r="KHP59" s="599"/>
      <c r="KHQ59" s="599"/>
      <c r="KHR59" s="599"/>
      <c r="KHS59" s="599"/>
      <c r="KHT59" s="599"/>
      <c r="KHU59" s="599"/>
      <c r="KHV59" s="599"/>
      <c r="KHW59" s="599"/>
      <c r="KHX59" s="599"/>
      <c r="KHY59" s="599"/>
      <c r="KHZ59" s="599"/>
      <c r="KIA59" s="599"/>
      <c r="KIB59" s="599"/>
      <c r="KIC59" s="599"/>
      <c r="KID59" s="599"/>
      <c r="KIE59" s="599"/>
      <c r="KIF59" s="599"/>
      <c r="KIG59" s="599"/>
      <c r="KIH59" s="599"/>
      <c r="KII59" s="599"/>
      <c r="KIJ59" s="599"/>
      <c r="KIK59" s="599"/>
      <c r="KIL59" s="599"/>
      <c r="KIM59" s="599"/>
      <c r="KIN59" s="599"/>
      <c r="KIO59" s="599"/>
      <c r="KIP59" s="599"/>
      <c r="KIQ59" s="599"/>
      <c r="KIR59" s="599"/>
      <c r="KIS59" s="599"/>
      <c r="KIT59" s="599"/>
      <c r="KIU59" s="599"/>
      <c r="KIV59" s="599"/>
      <c r="KIW59" s="599"/>
      <c r="KIX59" s="599"/>
      <c r="KIY59" s="599"/>
      <c r="KIZ59" s="599"/>
      <c r="KJA59" s="599"/>
      <c r="KJB59" s="599"/>
      <c r="KJC59" s="599"/>
      <c r="KJD59" s="599"/>
      <c r="KJE59" s="599"/>
      <c r="KJF59" s="599"/>
      <c r="KJG59" s="599"/>
      <c r="KJH59" s="599"/>
      <c r="KJI59" s="599"/>
      <c r="KJJ59" s="599"/>
      <c r="KJK59" s="599"/>
      <c r="KJL59" s="599"/>
      <c r="KJM59" s="599"/>
      <c r="KJN59" s="599"/>
      <c r="KJO59" s="599"/>
      <c r="KJP59" s="599"/>
      <c r="KJQ59" s="599"/>
      <c r="KJR59" s="599"/>
      <c r="KJS59" s="599"/>
      <c r="KJT59" s="599"/>
      <c r="KJU59" s="599"/>
      <c r="KJV59" s="599"/>
      <c r="KJW59" s="599"/>
      <c r="KJX59" s="599"/>
      <c r="KJY59" s="599"/>
      <c r="KJZ59" s="599"/>
      <c r="KKA59" s="599"/>
      <c r="KKB59" s="599"/>
      <c r="KKC59" s="599"/>
      <c r="KKD59" s="599"/>
      <c r="KKE59" s="599"/>
      <c r="KKF59" s="599"/>
      <c r="KKG59" s="599"/>
      <c r="KKH59" s="599"/>
      <c r="KKI59" s="599"/>
      <c r="KKJ59" s="599"/>
      <c r="KKK59" s="599"/>
      <c r="KKL59" s="599"/>
      <c r="KKM59" s="599"/>
      <c r="KKN59" s="599"/>
      <c r="KKO59" s="599"/>
      <c r="KKP59" s="599"/>
      <c r="KKQ59" s="599"/>
      <c r="KKR59" s="599"/>
      <c r="KKS59" s="599"/>
      <c r="KKT59" s="599"/>
      <c r="KKU59" s="599"/>
      <c r="KKV59" s="599"/>
      <c r="KKW59" s="599"/>
      <c r="KKX59" s="599"/>
      <c r="KKY59" s="599"/>
      <c r="KKZ59" s="599"/>
      <c r="KLA59" s="599"/>
      <c r="KLB59" s="599"/>
      <c r="KLC59" s="599"/>
      <c r="KLD59" s="599"/>
      <c r="KLE59" s="599"/>
      <c r="KLF59" s="599"/>
      <c r="KLG59" s="599"/>
      <c r="KLH59" s="599"/>
      <c r="KLI59" s="599"/>
      <c r="KLJ59" s="599"/>
      <c r="KLK59" s="599"/>
      <c r="KLL59" s="599"/>
      <c r="KLM59" s="599"/>
      <c r="KLN59" s="599"/>
      <c r="KLO59" s="599"/>
      <c r="KLP59" s="599"/>
      <c r="KLQ59" s="599"/>
      <c r="KLR59" s="599"/>
      <c r="KLS59" s="599"/>
      <c r="KLT59" s="599"/>
      <c r="KLU59" s="599"/>
      <c r="KLV59" s="599"/>
      <c r="KLW59" s="599"/>
      <c r="KLX59" s="599"/>
      <c r="KLY59" s="599"/>
      <c r="KLZ59" s="599"/>
      <c r="KMA59" s="599"/>
      <c r="KMB59" s="599"/>
      <c r="KMC59" s="599"/>
      <c r="KMD59" s="599"/>
      <c r="KME59" s="599"/>
      <c r="KMF59" s="599"/>
      <c r="KMG59" s="599"/>
      <c r="KMH59" s="599"/>
      <c r="KMI59" s="599"/>
      <c r="KMJ59" s="599"/>
      <c r="KMK59" s="599"/>
      <c r="KML59" s="599"/>
      <c r="KMM59" s="599"/>
      <c r="KMN59" s="599"/>
      <c r="KMO59" s="599"/>
      <c r="KMP59" s="599"/>
      <c r="KMQ59" s="599"/>
      <c r="KMR59" s="599"/>
      <c r="KMS59" s="599"/>
      <c r="KMT59" s="599"/>
      <c r="KMU59" s="599"/>
      <c r="KMV59" s="599"/>
      <c r="KMW59" s="599"/>
      <c r="KMX59" s="599"/>
      <c r="KMY59" s="599"/>
      <c r="KMZ59" s="599"/>
      <c r="KNA59" s="599"/>
      <c r="KNB59" s="599"/>
      <c r="KNC59" s="599"/>
      <c r="KND59" s="599"/>
      <c r="KNE59" s="599"/>
      <c r="KNF59" s="599"/>
      <c r="KNG59" s="599"/>
      <c r="KNH59" s="599"/>
      <c r="KNI59" s="599"/>
      <c r="KNJ59" s="599"/>
      <c r="KNK59" s="599"/>
      <c r="KNL59" s="599"/>
      <c r="KNM59" s="599"/>
      <c r="KNN59" s="599"/>
      <c r="KNO59" s="599"/>
      <c r="KNP59" s="599"/>
      <c r="KNQ59" s="599"/>
      <c r="KNR59" s="599"/>
      <c r="KNS59" s="599"/>
      <c r="KNT59" s="599"/>
      <c r="KNU59" s="599"/>
      <c r="KNV59" s="599"/>
      <c r="KNW59" s="599"/>
      <c r="KNX59" s="599"/>
      <c r="KNY59" s="599"/>
      <c r="KNZ59" s="599"/>
      <c r="KOA59" s="599"/>
      <c r="KOB59" s="599"/>
      <c r="KOC59" s="599"/>
      <c r="KOD59" s="599"/>
      <c r="KOE59" s="599"/>
      <c r="KOF59" s="599"/>
      <c r="KOG59" s="599"/>
      <c r="KOH59" s="599"/>
      <c r="KOI59" s="599"/>
      <c r="KOJ59" s="599"/>
      <c r="KOK59" s="599"/>
      <c r="KOL59" s="599"/>
      <c r="KOM59" s="599"/>
      <c r="KON59" s="599"/>
      <c r="KOO59" s="599"/>
      <c r="KOP59" s="599"/>
      <c r="KOQ59" s="599"/>
      <c r="KOR59" s="599"/>
      <c r="KOS59" s="599"/>
      <c r="KOT59" s="599"/>
      <c r="KOU59" s="599"/>
      <c r="KOV59" s="599"/>
      <c r="KOW59" s="599"/>
      <c r="KOX59" s="599"/>
      <c r="KOY59" s="599"/>
      <c r="KOZ59" s="599"/>
      <c r="KPA59" s="599"/>
      <c r="KPB59" s="599"/>
      <c r="KPC59" s="599"/>
      <c r="KPD59" s="599"/>
      <c r="KPE59" s="599"/>
      <c r="KPF59" s="599"/>
      <c r="KPG59" s="599"/>
      <c r="KPH59" s="599"/>
      <c r="KPI59" s="599"/>
      <c r="KPJ59" s="599"/>
      <c r="KPK59" s="599"/>
      <c r="KPL59" s="599"/>
      <c r="KPM59" s="599"/>
      <c r="KPN59" s="599"/>
      <c r="KPO59" s="599"/>
      <c r="KPP59" s="599"/>
      <c r="KPQ59" s="599"/>
      <c r="KPR59" s="599"/>
      <c r="KPS59" s="599"/>
      <c r="KPT59" s="599"/>
      <c r="KPU59" s="599"/>
      <c r="KPV59" s="599"/>
      <c r="KPW59" s="599"/>
      <c r="KPX59" s="599"/>
      <c r="KPY59" s="599"/>
      <c r="KPZ59" s="599"/>
      <c r="KQA59" s="599"/>
      <c r="KQB59" s="599"/>
      <c r="KQC59" s="599"/>
      <c r="KQD59" s="599"/>
      <c r="KQE59" s="599"/>
      <c r="KQF59" s="599"/>
      <c r="KQG59" s="599"/>
      <c r="KQH59" s="599"/>
      <c r="KQI59" s="599"/>
      <c r="KQJ59" s="599"/>
      <c r="KQK59" s="599"/>
      <c r="KQL59" s="599"/>
      <c r="KQM59" s="599"/>
      <c r="KQN59" s="599"/>
      <c r="KQO59" s="599"/>
      <c r="KQP59" s="599"/>
      <c r="KQQ59" s="599"/>
      <c r="KQR59" s="599"/>
      <c r="KQS59" s="599"/>
      <c r="KQT59" s="599"/>
      <c r="KQU59" s="599"/>
      <c r="KQV59" s="599"/>
      <c r="KQW59" s="599"/>
      <c r="KQX59" s="599"/>
      <c r="KQY59" s="599"/>
      <c r="KQZ59" s="599"/>
      <c r="KRA59" s="599"/>
      <c r="KRB59" s="599"/>
      <c r="KRC59" s="599"/>
      <c r="KRD59" s="599"/>
      <c r="KRE59" s="599"/>
      <c r="KRF59" s="599"/>
      <c r="KRG59" s="599"/>
      <c r="KRH59" s="599"/>
      <c r="KRI59" s="599"/>
      <c r="KRJ59" s="599"/>
      <c r="KRK59" s="599"/>
      <c r="KRL59" s="599"/>
      <c r="KRM59" s="599"/>
      <c r="KRN59" s="599"/>
      <c r="KRO59" s="599"/>
      <c r="KRP59" s="599"/>
      <c r="KRQ59" s="599"/>
      <c r="KRR59" s="599"/>
      <c r="KRS59" s="599"/>
      <c r="KRT59" s="599"/>
      <c r="KRU59" s="599"/>
      <c r="KRV59" s="599"/>
      <c r="KRW59" s="599"/>
      <c r="KRX59" s="599"/>
      <c r="KRY59" s="599"/>
      <c r="KRZ59" s="599"/>
      <c r="KSA59" s="599"/>
      <c r="KSB59" s="599"/>
      <c r="KSC59" s="599"/>
      <c r="KSD59" s="599"/>
      <c r="KSE59" s="599"/>
      <c r="KSF59" s="599"/>
      <c r="KSG59" s="599"/>
      <c r="KSH59" s="599"/>
      <c r="KSI59" s="599"/>
      <c r="KSJ59" s="599"/>
      <c r="KSK59" s="599"/>
      <c r="KSL59" s="599"/>
      <c r="KSM59" s="599"/>
      <c r="KSN59" s="599"/>
      <c r="KSO59" s="599"/>
      <c r="KSP59" s="599"/>
      <c r="KSQ59" s="599"/>
      <c r="KSR59" s="599"/>
      <c r="KSS59" s="599"/>
      <c r="KST59" s="599"/>
      <c r="KSU59" s="599"/>
      <c r="KSV59" s="599"/>
      <c r="KSW59" s="599"/>
      <c r="KSX59" s="599"/>
      <c r="KSY59" s="599"/>
      <c r="KSZ59" s="599"/>
      <c r="KTA59" s="599"/>
      <c r="KTB59" s="599"/>
      <c r="KTC59" s="599"/>
      <c r="KTD59" s="599"/>
      <c r="KTE59" s="599"/>
      <c r="KTF59" s="599"/>
      <c r="KTG59" s="599"/>
      <c r="KTH59" s="599"/>
      <c r="KTI59" s="599"/>
      <c r="KTJ59" s="599"/>
      <c r="KTK59" s="599"/>
      <c r="KTL59" s="599"/>
      <c r="KTM59" s="599"/>
      <c r="KTN59" s="599"/>
      <c r="KTO59" s="599"/>
      <c r="KTP59" s="599"/>
      <c r="KTQ59" s="599"/>
      <c r="KTR59" s="599"/>
      <c r="KTS59" s="599"/>
      <c r="KTT59" s="599"/>
      <c r="KTU59" s="599"/>
      <c r="KTV59" s="599"/>
      <c r="KTW59" s="599"/>
      <c r="KTX59" s="599"/>
      <c r="KTY59" s="599"/>
      <c r="KTZ59" s="599"/>
      <c r="KUA59" s="599"/>
      <c r="KUB59" s="599"/>
      <c r="KUC59" s="599"/>
      <c r="KUD59" s="599"/>
      <c r="KUE59" s="599"/>
      <c r="KUF59" s="599"/>
      <c r="KUG59" s="599"/>
      <c r="KUH59" s="599"/>
      <c r="KUI59" s="599"/>
      <c r="KUJ59" s="599"/>
      <c r="KUK59" s="599"/>
      <c r="KUL59" s="599"/>
      <c r="KUM59" s="599"/>
      <c r="KUN59" s="599"/>
      <c r="KUO59" s="599"/>
      <c r="KUP59" s="599"/>
      <c r="KUQ59" s="599"/>
      <c r="KUR59" s="599"/>
      <c r="KUS59" s="599"/>
      <c r="KUT59" s="599"/>
      <c r="KUU59" s="599"/>
      <c r="KUV59" s="599"/>
      <c r="KUW59" s="599"/>
      <c r="KUX59" s="599"/>
      <c r="KUY59" s="599"/>
      <c r="KUZ59" s="599"/>
      <c r="KVA59" s="599"/>
      <c r="KVB59" s="599"/>
      <c r="KVC59" s="599"/>
      <c r="KVD59" s="599"/>
      <c r="KVE59" s="599"/>
      <c r="KVF59" s="599"/>
      <c r="KVG59" s="599"/>
      <c r="KVH59" s="599"/>
      <c r="KVI59" s="599"/>
      <c r="KVJ59" s="599"/>
      <c r="KVK59" s="599"/>
      <c r="KVL59" s="599"/>
      <c r="KVM59" s="599"/>
      <c r="KVN59" s="599"/>
      <c r="KVO59" s="599"/>
      <c r="KVP59" s="599"/>
      <c r="KVQ59" s="599"/>
      <c r="KVR59" s="599"/>
      <c r="KVS59" s="599"/>
      <c r="KVT59" s="599"/>
      <c r="KVU59" s="599"/>
      <c r="KVV59" s="599"/>
      <c r="KVW59" s="599"/>
      <c r="KVX59" s="599"/>
      <c r="KVY59" s="599"/>
      <c r="KVZ59" s="599"/>
      <c r="KWA59" s="599"/>
      <c r="KWB59" s="599"/>
      <c r="KWC59" s="599"/>
      <c r="KWD59" s="599"/>
      <c r="KWE59" s="599"/>
      <c r="KWF59" s="599"/>
      <c r="KWG59" s="599"/>
      <c r="KWH59" s="599"/>
      <c r="KWI59" s="599"/>
      <c r="KWJ59" s="599"/>
      <c r="KWK59" s="599"/>
      <c r="KWL59" s="599"/>
      <c r="KWM59" s="599"/>
      <c r="KWN59" s="599"/>
      <c r="KWO59" s="599"/>
      <c r="KWP59" s="599"/>
      <c r="KWQ59" s="599"/>
      <c r="KWR59" s="599"/>
      <c r="KWS59" s="599"/>
      <c r="KWT59" s="599"/>
      <c r="KWU59" s="599"/>
      <c r="KWV59" s="599"/>
      <c r="KWW59" s="599"/>
      <c r="KWX59" s="599"/>
      <c r="KWY59" s="599"/>
      <c r="KWZ59" s="599"/>
      <c r="KXA59" s="599"/>
      <c r="KXB59" s="599"/>
      <c r="KXC59" s="599"/>
      <c r="KXD59" s="599"/>
      <c r="KXE59" s="599"/>
      <c r="KXF59" s="599"/>
      <c r="KXG59" s="599"/>
      <c r="KXH59" s="599"/>
      <c r="KXI59" s="599"/>
      <c r="KXJ59" s="599"/>
      <c r="KXK59" s="599"/>
      <c r="KXL59" s="599"/>
      <c r="KXM59" s="599"/>
      <c r="KXN59" s="599"/>
      <c r="KXO59" s="599"/>
      <c r="KXP59" s="599"/>
      <c r="KXQ59" s="599"/>
      <c r="KXR59" s="599"/>
      <c r="KXS59" s="599"/>
      <c r="KXT59" s="599"/>
      <c r="KXU59" s="599"/>
      <c r="KXV59" s="599"/>
      <c r="KXW59" s="599"/>
      <c r="KXX59" s="599"/>
      <c r="KXY59" s="599"/>
      <c r="KXZ59" s="599"/>
      <c r="KYA59" s="599"/>
      <c r="KYB59" s="599"/>
      <c r="KYC59" s="599"/>
      <c r="KYD59" s="599"/>
      <c r="KYE59" s="599"/>
      <c r="KYF59" s="599"/>
      <c r="KYG59" s="599"/>
      <c r="KYH59" s="599"/>
      <c r="KYI59" s="599"/>
      <c r="KYJ59" s="599"/>
      <c r="KYK59" s="599"/>
      <c r="KYL59" s="599"/>
      <c r="KYM59" s="599"/>
      <c r="KYN59" s="599"/>
      <c r="KYO59" s="599"/>
      <c r="KYP59" s="599"/>
      <c r="KYQ59" s="599"/>
      <c r="KYR59" s="599"/>
      <c r="KYS59" s="599"/>
      <c r="KYT59" s="599"/>
      <c r="KYU59" s="599"/>
      <c r="KYV59" s="599"/>
      <c r="KYW59" s="599"/>
      <c r="KYX59" s="599"/>
      <c r="KYY59" s="599"/>
      <c r="KYZ59" s="599"/>
      <c r="KZA59" s="599"/>
      <c r="KZB59" s="599"/>
      <c r="KZC59" s="599"/>
      <c r="KZD59" s="599"/>
      <c r="KZE59" s="599"/>
      <c r="KZF59" s="599"/>
      <c r="KZG59" s="599"/>
      <c r="KZH59" s="599"/>
      <c r="KZI59" s="599"/>
      <c r="KZJ59" s="599"/>
      <c r="KZK59" s="599"/>
      <c r="KZL59" s="599"/>
      <c r="KZM59" s="599"/>
      <c r="KZN59" s="599"/>
      <c r="KZO59" s="599"/>
      <c r="KZP59" s="599"/>
      <c r="KZQ59" s="599"/>
      <c r="KZR59" s="599"/>
      <c r="KZS59" s="599"/>
      <c r="KZT59" s="599"/>
      <c r="KZU59" s="599"/>
      <c r="KZV59" s="599"/>
      <c r="KZW59" s="599"/>
      <c r="KZX59" s="599"/>
      <c r="KZY59" s="599"/>
      <c r="KZZ59" s="599"/>
      <c r="LAA59" s="599"/>
      <c r="LAB59" s="599"/>
      <c r="LAC59" s="599"/>
      <c r="LAD59" s="599"/>
      <c r="LAE59" s="599"/>
      <c r="LAF59" s="599"/>
      <c r="LAG59" s="599"/>
      <c r="LAH59" s="599"/>
      <c r="LAI59" s="599"/>
      <c r="LAJ59" s="599"/>
      <c r="LAK59" s="599"/>
      <c r="LAL59" s="599"/>
      <c r="LAM59" s="599"/>
      <c r="LAN59" s="599"/>
      <c r="LAO59" s="599"/>
      <c r="LAP59" s="599"/>
      <c r="LAQ59" s="599"/>
      <c r="LAR59" s="599"/>
      <c r="LAS59" s="599"/>
      <c r="LAT59" s="599"/>
      <c r="LAU59" s="599"/>
      <c r="LAV59" s="599"/>
      <c r="LAW59" s="599"/>
      <c r="LAX59" s="599"/>
      <c r="LAY59" s="599"/>
      <c r="LAZ59" s="599"/>
      <c r="LBA59" s="599"/>
      <c r="LBB59" s="599"/>
      <c r="LBC59" s="599"/>
      <c r="LBD59" s="599"/>
      <c r="LBE59" s="599"/>
      <c r="LBF59" s="599"/>
      <c r="LBG59" s="599"/>
      <c r="LBH59" s="599"/>
      <c r="LBI59" s="599"/>
      <c r="LBJ59" s="599"/>
      <c r="LBK59" s="599"/>
      <c r="LBL59" s="599"/>
      <c r="LBM59" s="599"/>
      <c r="LBN59" s="599"/>
      <c r="LBO59" s="599"/>
      <c r="LBP59" s="599"/>
      <c r="LBQ59" s="599"/>
      <c r="LBR59" s="599"/>
      <c r="LBS59" s="599"/>
      <c r="LBT59" s="599"/>
      <c r="LBU59" s="599"/>
      <c r="LBV59" s="599"/>
      <c r="LBW59" s="599"/>
      <c r="LBX59" s="599"/>
      <c r="LBY59" s="599"/>
      <c r="LBZ59" s="599"/>
      <c r="LCA59" s="599"/>
      <c r="LCB59" s="599"/>
      <c r="LCC59" s="599"/>
      <c r="LCD59" s="599"/>
      <c r="LCE59" s="599"/>
      <c r="LCF59" s="599"/>
      <c r="LCG59" s="599"/>
      <c r="LCH59" s="599"/>
      <c r="LCI59" s="599"/>
      <c r="LCJ59" s="599"/>
      <c r="LCK59" s="599"/>
      <c r="LCL59" s="599"/>
      <c r="LCM59" s="599"/>
      <c r="LCN59" s="599"/>
      <c r="LCO59" s="599"/>
      <c r="LCP59" s="599"/>
      <c r="LCQ59" s="599"/>
      <c r="LCR59" s="599"/>
      <c r="LCS59" s="599"/>
      <c r="LCT59" s="599"/>
      <c r="LCU59" s="599"/>
      <c r="LCV59" s="599"/>
      <c r="LCW59" s="599"/>
      <c r="LCX59" s="599"/>
      <c r="LCY59" s="599"/>
      <c r="LCZ59" s="599"/>
      <c r="LDA59" s="599"/>
      <c r="LDB59" s="599"/>
      <c r="LDC59" s="599"/>
      <c r="LDD59" s="599"/>
      <c r="LDE59" s="599"/>
      <c r="LDF59" s="599"/>
      <c r="LDG59" s="599"/>
      <c r="LDH59" s="599"/>
      <c r="LDI59" s="599"/>
      <c r="LDJ59" s="599"/>
      <c r="LDK59" s="599"/>
      <c r="LDL59" s="599"/>
      <c r="LDM59" s="599"/>
      <c r="LDN59" s="599"/>
      <c r="LDO59" s="599"/>
      <c r="LDP59" s="599"/>
      <c r="LDQ59" s="599"/>
      <c r="LDR59" s="599"/>
      <c r="LDS59" s="599"/>
      <c r="LDT59" s="599"/>
      <c r="LDU59" s="599"/>
      <c r="LDV59" s="599"/>
      <c r="LDW59" s="599"/>
      <c r="LDX59" s="599"/>
      <c r="LDY59" s="599"/>
      <c r="LDZ59" s="599"/>
      <c r="LEA59" s="599"/>
      <c r="LEB59" s="599"/>
      <c r="LEC59" s="599"/>
      <c r="LED59" s="599"/>
      <c r="LEE59" s="599"/>
      <c r="LEF59" s="599"/>
      <c r="LEG59" s="599"/>
      <c r="LEH59" s="599"/>
      <c r="LEI59" s="599"/>
      <c r="LEJ59" s="599"/>
      <c r="LEK59" s="599"/>
      <c r="LEL59" s="599"/>
      <c r="LEM59" s="599"/>
      <c r="LEN59" s="599"/>
      <c r="LEO59" s="599"/>
      <c r="LEP59" s="599"/>
      <c r="LEQ59" s="599"/>
      <c r="LER59" s="599"/>
      <c r="LES59" s="599"/>
      <c r="LET59" s="599"/>
      <c r="LEU59" s="599"/>
      <c r="LEV59" s="599"/>
      <c r="LEW59" s="599"/>
      <c r="LEX59" s="599"/>
      <c r="LEY59" s="599"/>
      <c r="LEZ59" s="599"/>
      <c r="LFA59" s="599"/>
      <c r="LFB59" s="599"/>
      <c r="LFC59" s="599"/>
      <c r="LFD59" s="599"/>
      <c r="LFE59" s="599"/>
      <c r="LFF59" s="599"/>
      <c r="LFG59" s="599"/>
      <c r="LFH59" s="599"/>
      <c r="LFI59" s="599"/>
      <c r="LFJ59" s="599"/>
      <c r="LFK59" s="599"/>
      <c r="LFL59" s="599"/>
      <c r="LFM59" s="599"/>
      <c r="LFN59" s="599"/>
      <c r="LFO59" s="599"/>
      <c r="LFP59" s="599"/>
      <c r="LFQ59" s="599"/>
      <c r="LFR59" s="599"/>
      <c r="LFS59" s="599"/>
      <c r="LFT59" s="599"/>
      <c r="LFU59" s="599"/>
      <c r="LFV59" s="599"/>
      <c r="LFW59" s="599"/>
      <c r="LFX59" s="599"/>
      <c r="LFY59" s="599"/>
      <c r="LFZ59" s="599"/>
      <c r="LGA59" s="599"/>
      <c r="LGB59" s="599"/>
      <c r="LGC59" s="599"/>
      <c r="LGD59" s="599"/>
      <c r="LGE59" s="599"/>
      <c r="LGF59" s="599"/>
      <c r="LGG59" s="599"/>
      <c r="LGH59" s="599"/>
      <c r="LGI59" s="599"/>
      <c r="LGJ59" s="599"/>
      <c r="LGK59" s="599"/>
      <c r="LGL59" s="599"/>
      <c r="LGM59" s="599"/>
      <c r="LGN59" s="599"/>
      <c r="LGO59" s="599"/>
      <c r="LGP59" s="599"/>
      <c r="LGQ59" s="599"/>
      <c r="LGR59" s="599"/>
      <c r="LGS59" s="599"/>
      <c r="LGT59" s="599"/>
      <c r="LGU59" s="599"/>
      <c r="LGV59" s="599"/>
      <c r="LGW59" s="599"/>
      <c r="LGX59" s="599"/>
      <c r="LGY59" s="599"/>
      <c r="LGZ59" s="599"/>
      <c r="LHA59" s="599"/>
      <c r="LHB59" s="599"/>
      <c r="LHC59" s="599"/>
      <c r="LHD59" s="599"/>
      <c r="LHE59" s="599"/>
      <c r="LHF59" s="599"/>
      <c r="LHG59" s="599"/>
      <c r="LHH59" s="599"/>
      <c r="LHI59" s="599"/>
      <c r="LHJ59" s="599"/>
      <c r="LHK59" s="599"/>
      <c r="LHL59" s="599"/>
      <c r="LHM59" s="599"/>
      <c r="LHN59" s="599"/>
      <c r="LHO59" s="599"/>
      <c r="LHP59" s="599"/>
      <c r="LHQ59" s="599"/>
      <c r="LHR59" s="599"/>
      <c r="LHS59" s="599"/>
      <c r="LHT59" s="599"/>
      <c r="LHU59" s="599"/>
      <c r="LHV59" s="599"/>
      <c r="LHW59" s="599"/>
      <c r="LHX59" s="599"/>
      <c r="LHY59" s="599"/>
      <c r="LHZ59" s="599"/>
      <c r="LIA59" s="599"/>
      <c r="LIB59" s="599"/>
      <c r="LIC59" s="599"/>
      <c r="LID59" s="599"/>
      <c r="LIE59" s="599"/>
      <c r="LIF59" s="599"/>
      <c r="LIG59" s="599"/>
      <c r="LIH59" s="599"/>
      <c r="LII59" s="599"/>
      <c r="LIJ59" s="599"/>
      <c r="LIK59" s="599"/>
      <c r="LIL59" s="599"/>
      <c r="LIM59" s="599"/>
      <c r="LIN59" s="599"/>
      <c r="LIO59" s="599"/>
      <c r="LIP59" s="599"/>
      <c r="LIQ59" s="599"/>
      <c r="LIR59" s="599"/>
      <c r="LIS59" s="599"/>
      <c r="LIT59" s="599"/>
      <c r="LIU59" s="599"/>
      <c r="LIV59" s="599"/>
      <c r="LIW59" s="599"/>
      <c r="LIX59" s="599"/>
      <c r="LIY59" s="599"/>
      <c r="LIZ59" s="599"/>
      <c r="LJA59" s="599"/>
      <c r="LJB59" s="599"/>
      <c r="LJC59" s="599"/>
      <c r="LJD59" s="599"/>
      <c r="LJE59" s="599"/>
      <c r="LJF59" s="599"/>
      <c r="LJG59" s="599"/>
      <c r="LJH59" s="599"/>
      <c r="LJI59" s="599"/>
      <c r="LJJ59" s="599"/>
      <c r="LJK59" s="599"/>
      <c r="LJL59" s="599"/>
      <c r="LJM59" s="599"/>
      <c r="LJN59" s="599"/>
      <c r="LJO59" s="599"/>
      <c r="LJP59" s="599"/>
      <c r="LJQ59" s="599"/>
      <c r="LJR59" s="599"/>
      <c r="LJS59" s="599"/>
      <c r="LJT59" s="599"/>
      <c r="LJU59" s="599"/>
      <c r="LJV59" s="599"/>
      <c r="LJW59" s="599"/>
      <c r="LJX59" s="599"/>
      <c r="LJY59" s="599"/>
      <c r="LJZ59" s="599"/>
      <c r="LKA59" s="599"/>
      <c r="LKB59" s="599"/>
      <c r="LKC59" s="599"/>
      <c r="LKD59" s="599"/>
      <c r="LKE59" s="599"/>
      <c r="LKF59" s="599"/>
      <c r="LKG59" s="599"/>
      <c r="LKH59" s="599"/>
      <c r="LKI59" s="599"/>
      <c r="LKJ59" s="599"/>
      <c r="LKK59" s="599"/>
      <c r="LKL59" s="599"/>
      <c r="LKM59" s="599"/>
      <c r="LKN59" s="599"/>
      <c r="LKO59" s="599"/>
      <c r="LKP59" s="599"/>
      <c r="LKQ59" s="599"/>
      <c r="LKR59" s="599"/>
      <c r="LKS59" s="599"/>
      <c r="LKT59" s="599"/>
      <c r="LKU59" s="599"/>
      <c r="LKV59" s="599"/>
      <c r="LKW59" s="599"/>
      <c r="LKX59" s="599"/>
      <c r="LKY59" s="599"/>
      <c r="LKZ59" s="599"/>
      <c r="LLA59" s="599"/>
      <c r="LLB59" s="599"/>
      <c r="LLC59" s="599"/>
      <c r="LLD59" s="599"/>
      <c r="LLE59" s="599"/>
      <c r="LLF59" s="599"/>
      <c r="LLG59" s="599"/>
      <c r="LLH59" s="599"/>
      <c r="LLI59" s="599"/>
      <c r="LLJ59" s="599"/>
      <c r="LLK59" s="599"/>
      <c r="LLL59" s="599"/>
      <c r="LLM59" s="599"/>
      <c r="LLN59" s="599"/>
      <c r="LLO59" s="599"/>
      <c r="LLP59" s="599"/>
      <c r="LLQ59" s="599"/>
      <c r="LLR59" s="599"/>
      <c r="LLS59" s="599"/>
      <c r="LLT59" s="599"/>
      <c r="LLU59" s="599"/>
      <c r="LLV59" s="599"/>
      <c r="LLW59" s="599"/>
      <c r="LLX59" s="599"/>
      <c r="LLY59" s="599"/>
      <c r="LLZ59" s="599"/>
      <c r="LMA59" s="599"/>
      <c r="LMB59" s="599"/>
      <c r="LMC59" s="599"/>
      <c r="LMD59" s="599"/>
      <c r="LME59" s="599"/>
      <c r="LMF59" s="599"/>
      <c r="LMG59" s="599"/>
      <c r="LMH59" s="599"/>
      <c r="LMI59" s="599"/>
      <c r="LMJ59" s="599"/>
      <c r="LMK59" s="599"/>
      <c r="LML59" s="599"/>
      <c r="LMM59" s="599"/>
      <c r="LMN59" s="599"/>
      <c r="LMO59" s="599"/>
      <c r="LMP59" s="599"/>
      <c r="LMQ59" s="599"/>
      <c r="LMR59" s="599"/>
      <c r="LMS59" s="599"/>
      <c r="LMT59" s="599"/>
      <c r="LMU59" s="599"/>
      <c r="LMV59" s="599"/>
      <c r="LMW59" s="599"/>
      <c r="LMX59" s="599"/>
      <c r="LMY59" s="599"/>
      <c r="LMZ59" s="599"/>
      <c r="LNA59" s="599"/>
      <c r="LNB59" s="599"/>
      <c r="LNC59" s="599"/>
      <c r="LND59" s="599"/>
      <c r="LNE59" s="599"/>
      <c r="LNF59" s="599"/>
      <c r="LNG59" s="599"/>
      <c r="LNH59" s="599"/>
      <c r="LNI59" s="599"/>
      <c r="LNJ59" s="599"/>
      <c r="LNK59" s="599"/>
      <c r="LNL59" s="599"/>
      <c r="LNM59" s="599"/>
      <c r="LNN59" s="599"/>
      <c r="LNO59" s="599"/>
      <c r="LNP59" s="599"/>
      <c r="LNQ59" s="599"/>
      <c r="LNR59" s="599"/>
      <c r="LNS59" s="599"/>
      <c r="LNT59" s="599"/>
      <c r="LNU59" s="599"/>
      <c r="LNV59" s="599"/>
      <c r="LNW59" s="599"/>
      <c r="LNX59" s="599"/>
      <c r="LNY59" s="599"/>
      <c r="LNZ59" s="599"/>
      <c r="LOA59" s="599"/>
      <c r="LOB59" s="599"/>
      <c r="LOC59" s="599"/>
      <c r="LOD59" s="599"/>
      <c r="LOE59" s="599"/>
      <c r="LOF59" s="599"/>
      <c r="LOG59" s="599"/>
      <c r="LOH59" s="599"/>
      <c r="LOI59" s="599"/>
      <c r="LOJ59" s="599"/>
      <c r="LOK59" s="599"/>
      <c r="LOL59" s="599"/>
      <c r="LOM59" s="599"/>
      <c r="LON59" s="599"/>
      <c r="LOO59" s="599"/>
      <c r="LOP59" s="599"/>
      <c r="LOQ59" s="599"/>
      <c r="LOR59" s="599"/>
      <c r="LOS59" s="599"/>
      <c r="LOT59" s="599"/>
      <c r="LOU59" s="599"/>
      <c r="LOV59" s="599"/>
      <c r="LOW59" s="599"/>
      <c r="LOX59" s="599"/>
      <c r="LOY59" s="599"/>
      <c r="LOZ59" s="599"/>
      <c r="LPA59" s="599"/>
      <c r="LPB59" s="599"/>
      <c r="LPC59" s="599"/>
      <c r="LPD59" s="599"/>
      <c r="LPE59" s="599"/>
      <c r="LPF59" s="599"/>
      <c r="LPG59" s="599"/>
      <c r="LPH59" s="599"/>
      <c r="LPI59" s="599"/>
      <c r="LPJ59" s="599"/>
      <c r="LPK59" s="599"/>
      <c r="LPL59" s="599"/>
      <c r="LPM59" s="599"/>
      <c r="LPN59" s="599"/>
      <c r="LPO59" s="599"/>
      <c r="LPP59" s="599"/>
      <c r="LPQ59" s="599"/>
      <c r="LPR59" s="599"/>
      <c r="LPS59" s="599"/>
      <c r="LPT59" s="599"/>
      <c r="LPU59" s="599"/>
      <c r="LPV59" s="599"/>
      <c r="LPW59" s="599"/>
      <c r="LPX59" s="599"/>
      <c r="LPY59" s="599"/>
      <c r="LPZ59" s="599"/>
      <c r="LQA59" s="599"/>
      <c r="LQB59" s="599"/>
      <c r="LQC59" s="599"/>
      <c r="LQD59" s="599"/>
      <c r="LQE59" s="599"/>
      <c r="LQF59" s="599"/>
      <c r="LQG59" s="599"/>
      <c r="LQH59" s="599"/>
      <c r="LQI59" s="599"/>
      <c r="LQJ59" s="599"/>
      <c r="LQK59" s="599"/>
      <c r="LQL59" s="599"/>
      <c r="LQM59" s="599"/>
      <c r="LQN59" s="599"/>
      <c r="LQO59" s="599"/>
      <c r="LQP59" s="599"/>
      <c r="LQQ59" s="599"/>
      <c r="LQR59" s="599"/>
      <c r="LQS59" s="599"/>
      <c r="LQT59" s="599"/>
      <c r="LQU59" s="599"/>
      <c r="LQV59" s="599"/>
      <c r="LQW59" s="599"/>
      <c r="LQX59" s="599"/>
      <c r="LQY59" s="599"/>
      <c r="LQZ59" s="599"/>
      <c r="LRA59" s="599"/>
      <c r="LRB59" s="599"/>
      <c r="LRC59" s="599"/>
      <c r="LRD59" s="599"/>
      <c r="LRE59" s="599"/>
      <c r="LRF59" s="599"/>
      <c r="LRG59" s="599"/>
      <c r="LRH59" s="599"/>
      <c r="LRI59" s="599"/>
      <c r="LRJ59" s="599"/>
      <c r="LRK59" s="599"/>
      <c r="LRL59" s="599"/>
      <c r="LRM59" s="599"/>
      <c r="LRN59" s="599"/>
      <c r="LRO59" s="599"/>
      <c r="LRP59" s="599"/>
      <c r="LRQ59" s="599"/>
      <c r="LRR59" s="599"/>
      <c r="LRS59" s="599"/>
      <c r="LRT59" s="599"/>
      <c r="LRU59" s="599"/>
      <c r="LRV59" s="599"/>
      <c r="LRW59" s="599"/>
      <c r="LRX59" s="599"/>
      <c r="LRY59" s="599"/>
      <c r="LRZ59" s="599"/>
      <c r="LSA59" s="599"/>
      <c r="LSB59" s="599"/>
      <c r="LSC59" s="599"/>
      <c r="LSD59" s="599"/>
      <c r="LSE59" s="599"/>
      <c r="LSF59" s="599"/>
      <c r="LSG59" s="599"/>
      <c r="LSH59" s="599"/>
      <c r="LSI59" s="599"/>
      <c r="LSJ59" s="599"/>
      <c r="LSK59" s="599"/>
      <c r="LSL59" s="599"/>
      <c r="LSM59" s="599"/>
      <c r="LSN59" s="599"/>
      <c r="LSO59" s="599"/>
      <c r="LSP59" s="599"/>
      <c r="LSQ59" s="599"/>
      <c r="LSR59" s="599"/>
      <c r="LSS59" s="599"/>
      <c r="LST59" s="599"/>
      <c r="LSU59" s="599"/>
      <c r="LSV59" s="599"/>
      <c r="LSW59" s="599"/>
      <c r="LSX59" s="599"/>
      <c r="LSY59" s="599"/>
      <c r="LSZ59" s="599"/>
      <c r="LTA59" s="599"/>
      <c r="LTB59" s="599"/>
      <c r="LTC59" s="599"/>
      <c r="LTD59" s="599"/>
      <c r="LTE59" s="599"/>
      <c r="LTF59" s="599"/>
      <c r="LTG59" s="599"/>
      <c r="LTH59" s="599"/>
      <c r="LTI59" s="599"/>
      <c r="LTJ59" s="599"/>
      <c r="LTK59" s="599"/>
      <c r="LTL59" s="599"/>
      <c r="LTM59" s="599"/>
      <c r="LTN59" s="599"/>
      <c r="LTO59" s="599"/>
      <c r="LTP59" s="599"/>
      <c r="LTQ59" s="599"/>
      <c r="LTR59" s="599"/>
      <c r="LTS59" s="599"/>
      <c r="LTT59" s="599"/>
      <c r="LTU59" s="599"/>
      <c r="LTV59" s="599"/>
      <c r="LTW59" s="599"/>
      <c r="LTX59" s="599"/>
      <c r="LTY59" s="599"/>
      <c r="LTZ59" s="599"/>
      <c r="LUA59" s="599"/>
      <c r="LUB59" s="599"/>
      <c r="LUC59" s="599"/>
      <c r="LUD59" s="599"/>
      <c r="LUE59" s="599"/>
      <c r="LUF59" s="599"/>
      <c r="LUG59" s="599"/>
      <c r="LUH59" s="599"/>
      <c r="LUI59" s="599"/>
      <c r="LUJ59" s="599"/>
      <c r="LUK59" s="599"/>
      <c r="LUL59" s="599"/>
      <c r="LUM59" s="599"/>
      <c r="LUN59" s="599"/>
      <c r="LUO59" s="599"/>
      <c r="LUP59" s="599"/>
      <c r="LUQ59" s="599"/>
      <c r="LUR59" s="599"/>
      <c r="LUS59" s="599"/>
      <c r="LUT59" s="599"/>
      <c r="LUU59" s="599"/>
      <c r="LUV59" s="599"/>
      <c r="LUW59" s="599"/>
      <c r="LUX59" s="599"/>
      <c r="LUY59" s="599"/>
      <c r="LUZ59" s="599"/>
      <c r="LVA59" s="599"/>
      <c r="LVB59" s="599"/>
      <c r="LVC59" s="599"/>
      <c r="LVD59" s="599"/>
      <c r="LVE59" s="599"/>
      <c r="LVF59" s="599"/>
      <c r="LVG59" s="599"/>
      <c r="LVH59" s="599"/>
      <c r="LVI59" s="599"/>
      <c r="LVJ59" s="599"/>
      <c r="LVK59" s="599"/>
      <c r="LVL59" s="599"/>
      <c r="LVM59" s="599"/>
      <c r="LVN59" s="599"/>
      <c r="LVO59" s="599"/>
      <c r="LVP59" s="599"/>
      <c r="LVQ59" s="599"/>
      <c r="LVR59" s="599"/>
      <c r="LVS59" s="599"/>
      <c r="LVT59" s="599"/>
      <c r="LVU59" s="599"/>
      <c r="LVV59" s="599"/>
      <c r="LVW59" s="599"/>
      <c r="LVX59" s="599"/>
      <c r="LVY59" s="599"/>
      <c r="LVZ59" s="599"/>
      <c r="LWA59" s="599"/>
      <c r="LWB59" s="599"/>
      <c r="LWC59" s="599"/>
      <c r="LWD59" s="599"/>
      <c r="LWE59" s="599"/>
      <c r="LWF59" s="599"/>
      <c r="LWG59" s="599"/>
      <c r="LWH59" s="599"/>
      <c r="LWI59" s="599"/>
      <c r="LWJ59" s="599"/>
      <c r="LWK59" s="599"/>
      <c r="LWL59" s="599"/>
      <c r="LWM59" s="599"/>
      <c r="LWN59" s="599"/>
      <c r="LWO59" s="599"/>
      <c r="LWP59" s="599"/>
      <c r="LWQ59" s="599"/>
      <c r="LWR59" s="599"/>
      <c r="LWS59" s="599"/>
      <c r="LWT59" s="599"/>
      <c r="LWU59" s="599"/>
      <c r="LWV59" s="599"/>
      <c r="LWW59" s="599"/>
      <c r="LWX59" s="599"/>
      <c r="LWY59" s="599"/>
      <c r="LWZ59" s="599"/>
      <c r="LXA59" s="599"/>
      <c r="LXB59" s="599"/>
      <c r="LXC59" s="599"/>
      <c r="LXD59" s="599"/>
      <c r="LXE59" s="599"/>
      <c r="LXF59" s="599"/>
      <c r="LXG59" s="599"/>
      <c r="LXH59" s="599"/>
      <c r="LXI59" s="599"/>
      <c r="LXJ59" s="599"/>
      <c r="LXK59" s="599"/>
      <c r="LXL59" s="599"/>
      <c r="LXM59" s="599"/>
      <c r="LXN59" s="599"/>
      <c r="LXO59" s="599"/>
      <c r="LXP59" s="599"/>
      <c r="LXQ59" s="599"/>
      <c r="LXR59" s="599"/>
      <c r="LXS59" s="599"/>
      <c r="LXT59" s="599"/>
      <c r="LXU59" s="599"/>
      <c r="LXV59" s="599"/>
      <c r="LXW59" s="599"/>
      <c r="LXX59" s="599"/>
      <c r="LXY59" s="599"/>
      <c r="LXZ59" s="599"/>
      <c r="LYA59" s="599"/>
      <c r="LYB59" s="599"/>
      <c r="LYC59" s="599"/>
      <c r="LYD59" s="599"/>
      <c r="LYE59" s="599"/>
      <c r="LYF59" s="599"/>
      <c r="LYG59" s="599"/>
      <c r="LYH59" s="599"/>
      <c r="LYI59" s="599"/>
      <c r="LYJ59" s="599"/>
      <c r="LYK59" s="599"/>
      <c r="LYL59" s="599"/>
      <c r="LYM59" s="599"/>
      <c r="LYN59" s="599"/>
      <c r="LYO59" s="599"/>
      <c r="LYP59" s="599"/>
      <c r="LYQ59" s="599"/>
      <c r="LYR59" s="599"/>
      <c r="LYS59" s="599"/>
      <c r="LYT59" s="599"/>
      <c r="LYU59" s="599"/>
      <c r="LYV59" s="599"/>
      <c r="LYW59" s="599"/>
      <c r="LYX59" s="599"/>
      <c r="LYY59" s="599"/>
      <c r="LYZ59" s="599"/>
      <c r="LZA59" s="599"/>
      <c r="LZB59" s="599"/>
      <c r="LZC59" s="599"/>
      <c r="LZD59" s="599"/>
      <c r="LZE59" s="599"/>
      <c r="LZF59" s="599"/>
      <c r="LZG59" s="599"/>
      <c r="LZH59" s="599"/>
      <c r="LZI59" s="599"/>
      <c r="LZJ59" s="599"/>
      <c r="LZK59" s="599"/>
      <c r="LZL59" s="599"/>
      <c r="LZM59" s="599"/>
      <c r="LZN59" s="599"/>
      <c r="LZO59" s="599"/>
      <c r="LZP59" s="599"/>
      <c r="LZQ59" s="599"/>
      <c r="LZR59" s="599"/>
      <c r="LZS59" s="599"/>
      <c r="LZT59" s="599"/>
      <c r="LZU59" s="599"/>
      <c r="LZV59" s="599"/>
      <c r="LZW59" s="599"/>
      <c r="LZX59" s="599"/>
      <c r="LZY59" s="599"/>
      <c r="LZZ59" s="599"/>
      <c r="MAA59" s="599"/>
      <c r="MAB59" s="599"/>
      <c r="MAC59" s="599"/>
      <c r="MAD59" s="599"/>
      <c r="MAE59" s="599"/>
      <c r="MAF59" s="599"/>
      <c r="MAG59" s="599"/>
      <c r="MAH59" s="599"/>
      <c r="MAI59" s="599"/>
      <c r="MAJ59" s="599"/>
      <c r="MAK59" s="599"/>
      <c r="MAL59" s="599"/>
      <c r="MAM59" s="599"/>
      <c r="MAN59" s="599"/>
      <c r="MAO59" s="599"/>
      <c r="MAP59" s="599"/>
      <c r="MAQ59" s="599"/>
      <c r="MAR59" s="599"/>
      <c r="MAS59" s="599"/>
      <c r="MAT59" s="599"/>
      <c r="MAU59" s="599"/>
      <c r="MAV59" s="599"/>
      <c r="MAW59" s="599"/>
      <c r="MAX59" s="599"/>
      <c r="MAY59" s="599"/>
      <c r="MAZ59" s="599"/>
      <c r="MBA59" s="599"/>
      <c r="MBB59" s="599"/>
      <c r="MBC59" s="599"/>
      <c r="MBD59" s="599"/>
      <c r="MBE59" s="599"/>
      <c r="MBF59" s="599"/>
      <c r="MBG59" s="599"/>
      <c r="MBH59" s="599"/>
      <c r="MBI59" s="599"/>
      <c r="MBJ59" s="599"/>
      <c r="MBK59" s="599"/>
      <c r="MBL59" s="599"/>
      <c r="MBM59" s="599"/>
      <c r="MBN59" s="599"/>
      <c r="MBO59" s="599"/>
      <c r="MBP59" s="599"/>
      <c r="MBQ59" s="599"/>
      <c r="MBR59" s="599"/>
      <c r="MBS59" s="599"/>
      <c r="MBT59" s="599"/>
      <c r="MBU59" s="599"/>
      <c r="MBV59" s="599"/>
      <c r="MBW59" s="599"/>
      <c r="MBX59" s="599"/>
      <c r="MBY59" s="599"/>
      <c r="MBZ59" s="599"/>
      <c r="MCA59" s="599"/>
      <c r="MCB59" s="599"/>
      <c r="MCC59" s="599"/>
      <c r="MCD59" s="599"/>
      <c r="MCE59" s="599"/>
      <c r="MCF59" s="599"/>
      <c r="MCG59" s="599"/>
      <c r="MCH59" s="599"/>
      <c r="MCI59" s="599"/>
      <c r="MCJ59" s="599"/>
      <c r="MCK59" s="599"/>
      <c r="MCL59" s="599"/>
      <c r="MCM59" s="599"/>
      <c r="MCN59" s="599"/>
      <c r="MCO59" s="599"/>
      <c r="MCP59" s="599"/>
      <c r="MCQ59" s="599"/>
      <c r="MCR59" s="599"/>
      <c r="MCS59" s="599"/>
      <c r="MCT59" s="599"/>
      <c r="MCU59" s="599"/>
      <c r="MCV59" s="599"/>
      <c r="MCW59" s="599"/>
      <c r="MCX59" s="599"/>
      <c r="MCY59" s="599"/>
      <c r="MCZ59" s="599"/>
      <c r="MDA59" s="599"/>
      <c r="MDB59" s="599"/>
      <c r="MDC59" s="599"/>
      <c r="MDD59" s="599"/>
      <c r="MDE59" s="599"/>
      <c r="MDF59" s="599"/>
      <c r="MDG59" s="599"/>
      <c r="MDH59" s="599"/>
      <c r="MDI59" s="599"/>
      <c r="MDJ59" s="599"/>
      <c r="MDK59" s="599"/>
      <c r="MDL59" s="599"/>
      <c r="MDM59" s="599"/>
      <c r="MDN59" s="599"/>
      <c r="MDO59" s="599"/>
      <c r="MDP59" s="599"/>
      <c r="MDQ59" s="599"/>
      <c r="MDR59" s="599"/>
      <c r="MDS59" s="599"/>
      <c r="MDT59" s="599"/>
      <c r="MDU59" s="599"/>
      <c r="MDV59" s="599"/>
      <c r="MDW59" s="599"/>
      <c r="MDX59" s="599"/>
      <c r="MDY59" s="599"/>
      <c r="MDZ59" s="599"/>
      <c r="MEA59" s="599"/>
      <c r="MEB59" s="599"/>
      <c r="MEC59" s="599"/>
      <c r="MED59" s="599"/>
      <c r="MEE59" s="599"/>
      <c r="MEF59" s="599"/>
      <c r="MEG59" s="599"/>
      <c r="MEH59" s="599"/>
      <c r="MEI59" s="599"/>
      <c r="MEJ59" s="599"/>
      <c r="MEK59" s="599"/>
      <c r="MEL59" s="599"/>
      <c r="MEM59" s="599"/>
      <c r="MEN59" s="599"/>
      <c r="MEO59" s="599"/>
      <c r="MEP59" s="599"/>
      <c r="MEQ59" s="599"/>
      <c r="MER59" s="599"/>
      <c r="MES59" s="599"/>
      <c r="MET59" s="599"/>
      <c r="MEU59" s="599"/>
      <c r="MEV59" s="599"/>
      <c r="MEW59" s="599"/>
      <c r="MEX59" s="599"/>
      <c r="MEY59" s="599"/>
      <c r="MEZ59" s="599"/>
      <c r="MFA59" s="599"/>
      <c r="MFB59" s="599"/>
      <c r="MFC59" s="599"/>
      <c r="MFD59" s="599"/>
      <c r="MFE59" s="599"/>
      <c r="MFF59" s="599"/>
      <c r="MFG59" s="599"/>
      <c r="MFH59" s="599"/>
      <c r="MFI59" s="599"/>
      <c r="MFJ59" s="599"/>
      <c r="MFK59" s="599"/>
      <c r="MFL59" s="599"/>
      <c r="MFM59" s="599"/>
      <c r="MFN59" s="599"/>
      <c r="MFO59" s="599"/>
      <c r="MFP59" s="599"/>
      <c r="MFQ59" s="599"/>
      <c r="MFR59" s="599"/>
      <c r="MFS59" s="599"/>
      <c r="MFT59" s="599"/>
      <c r="MFU59" s="599"/>
      <c r="MFV59" s="599"/>
      <c r="MFW59" s="599"/>
      <c r="MFX59" s="599"/>
      <c r="MFY59" s="599"/>
      <c r="MFZ59" s="599"/>
      <c r="MGA59" s="599"/>
      <c r="MGB59" s="599"/>
      <c r="MGC59" s="599"/>
      <c r="MGD59" s="599"/>
      <c r="MGE59" s="599"/>
      <c r="MGF59" s="599"/>
      <c r="MGG59" s="599"/>
      <c r="MGH59" s="599"/>
      <c r="MGI59" s="599"/>
      <c r="MGJ59" s="599"/>
      <c r="MGK59" s="599"/>
      <c r="MGL59" s="599"/>
      <c r="MGM59" s="599"/>
      <c r="MGN59" s="599"/>
      <c r="MGO59" s="599"/>
      <c r="MGP59" s="599"/>
      <c r="MGQ59" s="599"/>
      <c r="MGR59" s="599"/>
      <c r="MGS59" s="599"/>
      <c r="MGT59" s="599"/>
      <c r="MGU59" s="599"/>
      <c r="MGV59" s="599"/>
      <c r="MGW59" s="599"/>
      <c r="MGX59" s="599"/>
      <c r="MGY59" s="599"/>
      <c r="MGZ59" s="599"/>
      <c r="MHA59" s="599"/>
      <c r="MHB59" s="599"/>
      <c r="MHC59" s="599"/>
      <c r="MHD59" s="599"/>
      <c r="MHE59" s="599"/>
      <c r="MHF59" s="599"/>
      <c r="MHG59" s="599"/>
      <c r="MHH59" s="599"/>
      <c r="MHI59" s="599"/>
      <c r="MHJ59" s="599"/>
      <c r="MHK59" s="599"/>
      <c r="MHL59" s="599"/>
      <c r="MHM59" s="599"/>
      <c r="MHN59" s="599"/>
      <c r="MHO59" s="599"/>
      <c r="MHP59" s="599"/>
      <c r="MHQ59" s="599"/>
      <c r="MHR59" s="599"/>
      <c r="MHS59" s="599"/>
      <c r="MHT59" s="599"/>
      <c r="MHU59" s="599"/>
      <c r="MHV59" s="599"/>
      <c r="MHW59" s="599"/>
      <c r="MHX59" s="599"/>
      <c r="MHY59" s="599"/>
      <c r="MHZ59" s="599"/>
      <c r="MIA59" s="599"/>
      <c r="MIB59" s="599"/>
      <c r="MIC59" s="599"/>
      <c r="MID59" s="599"/>
      <c r="MIE59" s="599"/>
      <c r="MIF59" s="599"/>
      <c r="MIG59" s="599"/>
      <c r="MIH59" s="599"/>
      <c r="MII59" s="599"/>
      <c r="MIJ59" s="599"/>
      <c r="MIK59" s="599"/>
      <c r="MIL59" s="599"/>
      <c r="MIM59" s="599"/>
      <c r="MIN59" s="599"/>
      <c r="MIO59" s="599"/>
      <c r="MIP59" s="599"/>
      <c r="MIQ59" s="599"/>
      <c r="MIR59" s="599"/>
      <c r="MIS59" s="599"/>
      <c r="MIT59" s="599"/>
      <c r="MIU59" s="599"/>
      <c r="MIV59" s="599"/>
      <c r="MIW59" s="599"/>
      <c r="MIX59" s="599"/>
      <c r="MIY59" s="599"/>
      <c r="MIZ59" s="599"/>
      <c r="MJA59" s="599"/>
      <c r="MJB59" s="599"/>
      <c r="MJC59" s="599"/>
      <c r="MJD59" s="599"/>
      <c r="MJE59" s="599"/>
      <c r="MJF59" s="599"/>
      <c r="MJG59" s="599"/>
      <c r="MJH59" s="599"/>
      <c r="MJI59" s="599"/>
      <c r="MJJ59" s="599"/>
      <c r="MJK59" s="599"/>
      <c r="MJL59" s="599"/>
      <c r="MJM59" s="599"/>
      <c r="MJN59" s="599"/>
      <c r="MJO59" s="599"/>
      <c r="MJP59" s="599"/>
      <c r="MJQ59" s="599"/>
      <c r="MJR59" s="599"/>
      <c r="MJS59" s="599"/>
      <c r="MJT59" s="599"/>
      <c r="MJU59" s="599"/>
      <c r="MJV59" s="599"/>
      <c r="MJW59" s="599"/>
      <c r="MJX59" s="599"/>
      <c r="MJY59" s="599"/>
      <c r="MJZ59" s="599"/>
      <c r="MKA59" s="599"/>
      <c r="MKB59" s="599"/>
      <c r="MKC59" s="599"/>
      <c r="MKD59" s="599"/>
      <c r="MKE59" s="599"/>
      <c r="MKF59" s="599"/>
      <c r="MKG59" s="599"/>
      <c r="MKH59" s="599"/>
      <c r="MKI59" s="599"/>
      <c r="MKJ59" s="599"/>
      <c r="MKK59" s="599"/>
      <c r="MKL59" s="599"/>
      <c r="MKM59" s="599"/>
      <c r="MKN59" s="599"/>
      <c r="MKO59" s="599"/>
      <c r="MKP59" s="599"/>
      <c r="MKQ59" s="599"/>
      <c r="MKR59" s="599"/>
      <c r="MKS59" s="599"/>
      <c r="MKT59" s="599"/>
      <c r="MKU59" s="599"/>
      <c r="MKV59" s="599"/>
      <c r="MKW59" s="599"/>
      <c r="MKX59" s="599"/>
      <c r="MKY59" s="599"/>
      <c r="MKZ59" s="599"/>
      <c r="MLA59" s="599"/>
      <c r="MLB59" s="599"/>
      <c r="MLC59" s="599"/>
      <c r="MLD59" s="599"/>
      <c r="MLE59" s="599"/>
      <c r="MLF59" s="599"/>
      <c r="MLG59" s="599"/>
      <c r="MLH59" s="599"/>
      <c r="MLI59" s="599"/>
      <c r="MLJ59" s="599"/>
      <c r="MLK59" s="599"/>
      <c r="MLL59" s="599"/>
      <c r="MLM59" s="599"/>
      <c r="MLN59" s="599"/>
      <c r="MLO59" s="599"/>
      <c r="MLP59" s="599"/>
      <c r="MLQ59" s="599"/>
      <c r="MLR59" s="599"/>
      <c r="MLS59" s="599"/>
      <c r="MLT59" s="599"/>
      <c r="MLU59" s="599"/>
      <c r="MLV59" s="599"/>
      <c r="MLW59" s="599"/>
      <c r="MLX59" s="599"/>
      <c r="MLY59" s="599"/>
      <c r="MLZ59" s="599"/>
      <c r="MMA59" s="599"/>
      <c r="MMB59" s="599"/>
      <c r="MMC59" s="599"/>
      <c r="MMD59" s="599"/>
      <c r="MME59" s="599"/>
      <c r="MMF59" s="599"/>
      <c r="MMG59" s="599"/>
      <c r="MMH59" s="599"/>
      <c r="MMI59" s="599"/>
      <c r="MMJ59" s="599"/>
      <c r="MMK59" s="599"/>
      <c r="MML59" s="599"/>
      <c r="MMM59" s="599"/>
      <c r="MMN59" s="599"/>
      <c r="MMO59" s="599"/>
      <c r="MMP59" s="599"/>
      <c r="MMQ59" s="599"/>
      <c r="MMR59" s="599"/>
      <c r="MMS59" s="599"/>
      <c r="MMT59" s="599"/>
      <c r="MMU59" s="599"/>
      <c r="MMV59" s="599"/>
      <c r="MMW59" s="599"/>
      <c r="MMX59" s="599"/>
      <c r="MMY59" s="599"/>
      <c r="MMZ59" s="599"/>
      <c r="MNA59" s="599"/>
      <c r="MNB59" s="599"/>
      <c r="MNC59" s="599"/>
      <c r="MND59" s="599"/>
      <c r="MNE59" s="599"/>
      <c r="MNF59" s="599"/>
      <c r="MNG59" s="599"/>
      <c r="MNH59" s="599"/>
      <c r="MNI59" s="599"/>
      <c r="MNJ59" s="599"/>
      <c r="MNK59" s="599"/>
      <c r="MNL59" s="599"/>
      <c r="MNM59" s="599"/>
      <c r="MNN59" s="599"/>
      <c r="MNO59" s="599"/>
      <c r="MNP59" s="599"/>
      <c r="MNQ59" s="599"/>
      <c r="MNR59" s="599"/>
      <c r="MNS59" s="599"/>
      <c r="MNT59" s="599"/>
      <c r="MNU59" s="599"/>
      <c r="MNV59" s="599"/>
      <c r="MNW59" s="599"/>
      <c r="MNX59" s="599"/>
      <c r="MNY59" s="599"/>
      <c r="MNZ59" s="599"/>
      <c r="MOA59" s="599"/>
      <c r="MOB59" s="599"/>
      <c r="MOC59" s="599"/>
      <c r="MOD59" s="599"/>
      <c r="MOE59" s="599"/>
      <c r="MOF59" s="599"/>
      <c r="MOG59" s="599"/>
      <c r="MOH59" s="599"/>
      <c r="MOI59" s="599"/>
      <c r="MOJ59" s="599"/>
      <c r="MOK59" s="599"/>
      <c r="MOL59" s="599"/>
      <c r="MOM59" s="599"/>
      <c r="MON59" s="599"/>
      <c r="MOO59" s="599"/>
      <c r="MOP59" s="599"/>
      <c r="MOQ59" s="599"/>
      <c r="MOR59" s="599"/>
      <c r="MOS59" s="599"/>
      <c r="MOT59" s="599"/>
      <c r="MOU59" s="599"/>
      <c r="MOV59" s="599"/>
      <c r="MOW59" s="599"/>
      <c r="MOX59" s="599"/>
      <c r="MOY59" s="599"/>
      <c r="MOZ59" s="599"/>
      <c r="MPA59" s="599"/>
      <c r="MPB59" s="599"/>
      <c r="MPC59" s="599"/>
      <c r="MPD59" s="599"/>
      <c r="MPE59" s="599"/>
      <c r="MPF59" s="599"/>
      <c r="MPG59" s="599"/>
      <c r="MPH59" s="599"/>
      <c r="MPI59" s="599"/>
      <c r="MPJ59" s="599"/>
      <c r="MPK59" s="599"/>
      <c r="MPL59" s="599"/>
      <c r="MPM59" s="599"/>
      <c r="MPN59" s="599"/>
      <c r="MPO59" s="599"/>
      <c r="MPP59" s="599"/>
      <c r="MPQ59" s="599"/>
      <c r="MPR59" s="599"/>
      <c r="MPS59" s="599"/>
      <c r="MPT59" s="599"/>
      <c r="MPU59" s="599"/>
      <c r="MPV59" s="599"/>
      <c r="MPW59" s="599"/>
      <c r="MPX59" s="599"/>
      <c r="MPY59" s="599"/>
      <c r="MPZ59" s="599"/>
      <c r="MQA59" s="599"/>
      <c r="MQB59" s="599"/>
      <c r="MQC59" s="599"/>
      <c r="MQD59" s="599"/>
      <c r="MQE59" s="599"/>
      <c r="MQF59" s="599"/>
      <c r="MQG59" s="599"/>
      <c r="MQH59" s="599"/>
      <c r="MQI59" s="599"/>
      <c r="MQJ59" s="599"/>
      <c r="MQK59" s="599"/>
      <c r="MQL59" s="599"/>
      <c r="MQM59" s="599"/>
      <c r="MQN59" s="599"/>
      <c r="MQO59" s="599"/>
      <c r="MQP59" s="599"/>
      <c r="MQQ59" s="599"/>
      <c r="MQR59" s="599"/>
      <c r="MQS59" s="599"/>
      <c r="MQT59" s="599"/>
      <c r="MQU59" s="599"/>
      <c r="MQV59" s="599"/>
      <c r="MQW59" s="599"/>
      <c r="MQX59" s="599"/>
      <c r="MQY59" s="599"/>
      <c r="MQZ59" s="599"/>
      <c r="MRA59" s="599"/>
      <c r="MRB59" s="599"/>
      <c r="MRC59" s="599"/>
      <c r="MRD59" s="599"/>
      <c r="MRE59" s="599"/>
      <c r="MRF59" s="599"/>
      <c r="MRG59" s="599"/>
      <c r="MRH59" s="599"/>
      <c r="MRI59" s="599"/>
      <c r="MRJ59" s="599"/>
      <c r="MRK59" s="599"/>
      <c r="MRL59" s="599"/>
      <c r="MRM59" s="599"/>
      <c r="MRN59" s="599"/>
      <c r="MRO59" s="599"/>
      <c r="MRP59" s="599"/>
      <c r="MRQ59" s="599"/>
      <c r="MRR59" s="599"/>
      <c r="MRS59" s="599"/>
      <c r="MRT59" s="599"/>
      <c r="MRU59" s="599"/>
      <c r="MRV59" s="599"/>
      <c r="MRW59" s="599"/>
      <c r="MRX59" s="599"/>
      <c r="MRY59" s="599"/>
      <c r="MRZ59" s="599"/>
      <c r="MSA59" s="599"/>
      <c r="MSB59" s="599"/>
      <c r="MSC59" s="599"/>
      <c r="MSD59" s="599"/>
      <c r="MSE59" s="599"/>
      <c r="MSF59" s="599"/>
      <c r="MSG59" s="599"/>
      <c r="MSH59" s="599"/>
      <c r="MSI59" s="599"/>
      <c r="MSJ59" s="599"/>
      <c r="MSK59" s="599"/>
      <c r="MSL59" s="599"/>
      <c r="MSM59" s="599"/>
      <c r="MSN59" s="599"/>
      <c r="MSO59" s="599"/>
      <c r="MSP59" s="599"/>
      <c r="MSQ59" s="599"/>
      <c r="MSR59" s="599"/>
      <c r="MSS59" s="599"/>
      <c r="MST59" s="599"/>
      <c r="MSU59" s="599"/>
      <c r="MSV59" s="599"/>
      <c r="MSW59" s="599"/>
      <c r="MSX59" s="599"/>
      <c r="MSY59" s="599"/>
      <c r="MSZ59" s="599"/>
      <c r="MTA59" s="599"/>
      <c r="MTB59" s="599"/>
      <c r="MTC59" s="599"/>
      <c r="MTD59" s="599"/>
      <c r="MTE59" s="599"/>
      <c r="MTF59" s="599"/>
      <c r="MTG59" s="599"/>
      <c r="MTH59" s="599"/>
      <c r="MTI59" s="599"/>
      <c r="MTJ59" s="599"/>
      <c r="MTK59" s="599"/>
      <c r="MTL59" s="599"/>
      <c r="MTM59" s="599"/>
      <c r="MTN59" s="599"/>
      <c r="MTO59" s="599"/>
      <c r="MTP59" s="599"/>
      <c r="MTQ59" s="599"/>
      <c r="MTR59" s="599"/>
      <c r="MTS59" s="599"/>
      <c r="MTT59" s="599"/>
      <c r="MTU59" s="599"/>
      <c r="MTV59" s="599"/>
      <c r="MTW59" s="599"/>
      <c r="MTX59" s="599"/>
      <c r="MTY59" s="599"/>
      <c r="MTZ59" s="599"/>
      <c r="MUA59" s="599"/>
      <c r="MUB59" s="599"/>
      <c r="MUC59" s="599"/>
      <c r="MUD59" s="599"/>
      <c r="MUE59" s="599"/>
      <c r="MUF59" s="599"/>
      <c r="MUG59" s="599"/>
      <c r="MUH59" s="599"/>
      <c r="MUI59" s="599"/>
      <c r="MUJ59" s="599"/>
      <c r="MUK59" s="599"/>
      <c r="MUL59" s="599"/>
      <c r="MUM59" s="599"/>
      <c r="MUN59" s="599"/>
      <c r="MUO59" s="599"/>
      <c r="MUP59" s="599"/>
      <c r="MUQ59" s="599"/>
      <c r="MUR59" s="599"/>
      <c r="MUS59" s="599"/>
      <c r="MUT59" s="599"/>
      <c r="MUU59" s="599"/>
      <c r="MUV59" s="599"/>
      <c r="MUW59" s="599"/>
      <c r="MUX59" s="599"/>
      <c r="MUY59" s="599"/>
      <c r="MUZ59" s="599"/>
      <c r="MVA59" s="599"/>
      <c r="MVB59" s="599"/>
      <c r="MVC59" s="599"/>
      <c r="MVD59" s="599"/>
      <c r="MVE59" s="599"/>
      <c r="MVF59" s="599"/>
      <c r="MVG59" s="599"/>
      <c r="MVH59" s="599"/>
      <c r="MVI59" s="599"/>
      <c r="MVJ59" s="599"/>
      <c r="MVK59" s="599"/>
      <c r="MVL59" s="599"/>
      <c r="MVM59" s="599"/>
      <c r="MVN59" s="599"/>
      <c r="MVO59" s="599"/>
      <c r="MVP59" s="599"/>
      <c r="MVQ59" s="599"/>
      <c r="MVR59" s="599"/>
      <c r="MVS59" s="599"/>
      <c r="MVT59" s="599"/>
      <c r="MVU59" s="599"/>
      <c r="MVV59" s="599"/>
      <c r="MVW59" s="599"/>
      <c r="MVX59" s="599"/>
      <c r="MVY59" s="599"/>
      <c r="MVZ59" s="599"/>
      <c r="MWA59" s="599"/>
      <c r="MWB59" s="599"/>
      <c r="MWC59" s="599"/>
      <c r="MWD59" s="599"/>
      <c r="MWE59" s="599"/>
      <c r="MWF59" s="599"/>
      <c r="MWG59" s="599"/>
      <c r="MWH59" s="599"/>
      <c r="MWI59" s="599"/>
      <c r="MWJ59" s="599"/>
      <c r="MWK59" s="599"/>
      <c r="MWL59" s="599"/>
      <c r="MWM59" s="599"/>
      <c r="MWN59" s="599"/>
      <c r="MWO59" s="599"/>
      <c r="MWP59" s="599"/>
      <c r="MWQ59" s="599"/>
      <c r="MWR59" s="599"/>
      <c r="MWS59" s="599"/>
      <c r="MWT59" s="599"/>
      <c r="MWU59" s="599"/>
      <c r="MWV59" s="599"/>
      <c r="MWW59" s="599"/>
      <c r="MWX59" s="599"/>
      <c r="MWY59" s="599"/>
      <c r="MWZ59" s="599"/>
      <c r="MXA59" s="599"/>
      <c r="MXB59" s="599"/>
      <c r="MXC59" s="599"/>
      <c r="MXD59" s="599"/>
      <c r="MXE59" s="599"/>
      <c r="MXF59" s="599"/>
      <c r="MXG59" s="599"/>
      <c r="MXH59" s="599"/>
      <c r="MXI59" s="599"/>
      <c r="MXJ59" s="599"/>
      <c r="MXK59" s="599"/>
      <c r="MXL59" s="599"/>
      <c r="MXM59" s="599"/>
      <c r="MXN59" s="599"/>
      <c r="MXO59" s="599"/>
      <c r="MXP59" s="599"/>
      <c r="MXQ59" s="599"/>
      <c r="MXR59" s="599"/>
      <c r="MXS59" s="599"/>
      <c r="MXT59" s="599"/>
      <c r="MXU59" s="599"/>
      <c r="MXV59" s="599"/>
      <c r="MXW59" s="599"/>
      <c r="MXX59" s="599"/>
      <c r="MXY59" s="599"/>
      <c r="MXZ59" s="599"/>
      <c r="MYA59" s="599"/>
      <c r="MYB59" s="599"/>
      <c r="MYC59" s="599"/>
      <c r="MYD59" s="599"/>
      <c r="MYE59" s="599"/>
      <c r="MYF59" s="599"/>
      <c r="MYG59" s="599"/>
      <c r="MYH59" s="599"/>
      <c r="MYI59" s="599"/>
      <c r="MYJ59" s="599"/>
      <c r="MYK59" s="599"/>
      <c r="MYL59" s="599"/>
      <c r="MYM59" s="599"/>
      <c r="MYN59" s="599"/>
      <c r="MYO59" s="599"/>
      <c r="MYP59" s="599"/>
      <c r="MYQ59" s="599"/>
      <c r="MYR59" s="599"/>
      <c r="MYS59" s="599"/>
      <c r="MYT59" s="599"/>
      <c r="MYU59" s="599"/>
      <c r="MYV59" s="599"/>
      <c r="MYW59" s="599"/>
      <c r="MYX59" s="599"/>
      <c r="MYY59" s="599"/>
      <c r="MYZ59" s="599"/>
      <c r="MZA59" s="599"/>
      <c r="MZB59" s="599"/>
      <c r="MZC59" s="599"/>
      <c r="MZD59" s="599"/>
      <c r="MZE59" s="599"/>
      <c r="MZF59" s="599"/>
      <c r="MZG59" s="599"/>
      <c r="MZH59" s="599"/>
      <c r="MZI59" s="599"/>
      <c r="MZJ59" s="599"/>
      <c r="MZK59" s="599"/>
      <c r="MZL59" s="599"/>
      <c r="MZM59" s="599"/>
      <c r="MZN59" s="599"/>
      <c r="MZO59" s="599"/>
      <c r="MZP59" s="599"/>
      <c r="MZQ59" s="599"/>
      <c r="MZR59" s="599"/>
      <c r="MZS59" s="599"/>
      <c r="MZT59" s="599"/>
      <c r="MZU59" s="599"/>
      <c r="MZV59" s="599"/>
      <c r="MZW59" s="599"/>
      <c r="MZX59" s="599"/>
      <c r="MZY59" s="599"/>
      <c r="MZZ59" s="599"/>
      <c r="NAA59" s="599"/>
      <c r="NAB59" s="599"/>
      <c r="NAC59" s="599"/>
      <c r="NAD59" s="599"/>
      <c r="NAE59" s="599"/>
      <c r="NAF59" s="599"/>
      <c r="NAG59" s="599"/>
      <c r="NAH59" s="599"/>
      <c r="NAI59" s="599"/>
      <c r="NAJ59" s="599"/>
      <c r="NAK59" s="599"/>
      <c r="NAL59" s="599"/>
      <c r="NAM59" s="599"/>
      <c r="NAN59" s="599"/>
      <c r="NAO59" s="599"/>
      <c r="NAP59" s="599"/>
      <c r="NAQ59" s="599"/>
      <c r="NAR59" s="599"/>
      <c r="NAS59" s="599"/>
      <c r="NAT59" s="599"/>
      <c r="NAU59" s="599"/>
      <c r="NAV59" s="599"/>
      <c r="NAW59" s="599"/>
      <c r="NAX59" s="599"/>
      <c r="NAY59" s="599"/>
      <c r="NAZ59" s="599"/>
      <c r="NBA59" s="599"/>
      <c r="NBB59" s="599"/>
      <c r="NBC59" s="599"/>
      <c r="NBD59" s="599"/>
      <c r="NBE59" s="599"/>
      <c r="NBF59" s="599"/>
      <c r="NBG59" s="599"/>
      <c r="NBH59" s="599"/>
      <c r="NBI59" s="599"/>
      <c r="NBJ59" s="599"/>
      <c r="NBK59" s="599"/>
      <c r="NBL59" s="599"/>
      <c r="NBM59" s="599"/>
      <c r="NBN59" s="599"/>
      <c r="NBO59" s="599"/>
      <c r="NBP59" s="599"/>
      <c r="NBQ59" s="599"/>
      <c r="NBR59" s="599"/>
      <c r="NBS59" s="599"/>
      <c r="NBT59" s="599"/>
      <c r="NBU59" s="599"/>
      <c r="NBV59" s="599"/>
      <c r="NBW59" s="599"/>
      <c r="NBX59" s="599"/>
      <c r="NBY59" s="599"/>
      <c r="NBZ59" s="599"/>
      <c r="NCA59" s="599"/>
      <c r="NCB59" s="599"/>
      <c r="NCC59" s="599"/>
      <c r="NCD59" s="599"/>
      <c r="NCE59" s="599"/>
      <c r="NCF59" s="599"/>
      <c r="NCG59" s="599"/>
      <c r="NCH59" s="599"/>
      <c r="NCI59" s="599"/>
      <c r="NCJ59" s="599"/>
      <c r="NCK59" s="599"/>
      <c r="NCL59" s="599"/>
      <c r="NCM59" s="599"/>
      <c r="NCN59" s="599"/>
      <c r="NCO59" s="599"/>
      <c r="NCP59" s="599"/>
      <c r="NCQ59" s="599"/>
      <c r="NCR59" s="599"/>
      <c r="NCS59" s="599"/>
      <c r="NCT59" s="599"/>
      <c r="NCU59" s="599"/>
      <c r="NCV59" s="599"/>
      <c r="NCW59" s="599"/>
      <c r="NCX59" s="599"/>
      <c r="NCY59" s="599"/>
      <c r="NCZ59" s="599"/>
      <c r="NDA59" s="599"/>
      <c r="NDB59" s="599"/>
      <c r="NDC59" s="599"/>
      <c r="NDD59" s="599"/>
      <c r="NDE59" s="599"/>
      <c r="NDF59" s="599"/>
      <c r="NDG59" s="599"/>
      <c r="NDH59" s="599"/>
      <c r="NDI59" s="599"/>
      <c r="NDJ59" s="599"/>
      <c r="NDK59" s="599"/>
      <c r="NDL59" s="599"/>
      <c r="NDM59" s="599"/>
      <c r="NDN59" s="599"/>
      <c r="NDO59" s="599"/>
      <c r="NDP59" s="599"/>
      <c r="NDQ59" s="599"/>
      <c r="NDR59" s="599"/>
      <c r="NDS59" s="599"/>
      <c r="NDT59" s="599"/>
      <c r="NDU59" s="599"/>
      <c r="NDV59" s="599"/>
      <c r="NDW59" s="599"/>
      <c r="NDX59" s="599"/>
      <c r="NDY59" s="599"/>
      <c r="NDZ59" s="599"/>
      <c r="NEA59" s="599"/>
      <c r="NEB59" s="599"/>
      <c r="NEC59" s="599"/>
      <c r="NED59" s="599"/>
      <c r="NEE59" s="599"/>
      <c r="NEF59" s="599"/>
      <c r="NEG59" s="599"/>
      <c r="NEH59" s="599"/>
      <c r="NEI59" s="599"/>
      <c r="NEJ59" s="599"/>
      <c r="NEK59" s="599"/>
      <c r="NEL59" s="599"/>
      <c r="NEM59" s="599"/>
      <c r="NEN59" s="599"/>
      <c r="NEO59" s="599"/>
      <c r="NEP59" s="599"/>
      <c r="NEQ59" s="599"/>
      <c r="NER59" s="599"/>
      <c r="NES59" s="599"/>
      <c r="NET59" s="599"/>
      <c r="NEU59" s="599"/>
      <c r="NEV59" s="599"/>
      <c r="NEW59" s="599"/>
      <c r="NEX59" s="599"/>
      <c r="NEY59" s="599"/>
      <c r="NEZ59" s="599"/>
      <c r="NFA59" s="599"/>
      <c r="NFB59" s="599"/>
      <c r="NFC59" s="599"/>
      <c r="NFD59" s="599"/>
      <c r="NFE59" s="599"/>
      <c r="NFF59" s="599"/>
      <c r="NFG59" s="599"/>
      <c r="NFH59" s="599"/>
      <c r="NFI59" s="599"/>
      <c r="NFJ59" s="599"/>
      <c r="NFK59" s="599"/>
      <c r="NFL59" s="599"/>
      <c r="NFM59" s="599"/>
      <c r="NFN59" s="599"/>
      <c r="NFO59" s="599"/>
      <c r="NFP59" s="599"/>
      <c r="NFQ59" s="599"/>
      <c r="NFR59" s="599"/>
      <c r="NFS59" s="599"/>
      <c r="NFT59" s="599"/>
      <c r="NFU59" s="599"/>
      <c r="NFV59" s="599"/>
      <c r="NFW59" s="599"/>
      <c r="NFX59" s="599"/>
      <c r="NFY59" s="599"/>
      <c r="NFZ59" s="599"/>
      <c r="NGA59" s="599"/>
      <c r="NGB59" s="599"/>
      <c r="NGC59" s="599"/>
      <c r="NGD59" s="599"/>
      <c r="NGE59" s="599"/>
      <c r="NGF59" s="599"/>
      <c r="NGG59" s="599"/>
      <c r="NGH59" s="599"/>
      <c r="NGI59" s="599"/>
      <c r="NGJ59" s="599"/>
      <c r="NGK59" s="599"/>
      <c r="NGL59" s="599"/>
      <c r="NGM59" s="599"/>
      <c r="NGN59" s="599"/>
      <c r="NGO59" s="599"/>
      <c r="NGP59" s="599"/>
      <c r="NGQ59" s="599"/>
      <c r="NGR59" s="599"/>
      <c r="NGS59" s="599"/>
      <c r="NGT59" s="599"/>
      <c r="NGU59" s="599"/>
      <c r="NGV59" s="599"/>
      <c r="NGW59" s="599"/>
      <c r="NGX59" s="599"/>
      <c r="NGY59" s="599"/>
      <c r="NGZ59" s="599"/>
      <c r="NHA59" s="599"/>
      <c r="NHB59" s="599"/>
      <c r="NHC59" s="599"/>
      <c r="NHD59" s="599"/>
      <c r="NHE59" s="599"/>
      <c r="NHF59" s="599"/>
      <c r="NHG59" s="599"/>
      <c r="NHH59" s="599"/>
      <c r="NHI59" s="599"/>
      <c r="NHJ59" s="599"/>
      <c r="NHK59" s="599"/>
      <c r="NHL59" s="599"/>
      <c r="NHM59" s="599"/>
      <c r="NHN59" s="599"/>
      <c r="NHO59" s="599"/>
      <c r="NHP59" s="599"/>
      <c r="NHQ59" s="599"/>
      <c r="NHR59" s="599"/>
      <c r="NHS59" s="599"/>
      <c r="NHT59" s="599"/>
      <c r="NHU59" s="599"/>
      <c r="NHV59" s="599"/>
      <c r="NHW59" s="599"/>
      <c r="NHX59" s="599"/>
      <c r="NHY59" s="599"/>
      <c r="NHZ59" s="599"/>
      <c r="NIA59" s="599"/>
      <c r="NIB59" s="599"/>
      <c r="NIC59" s="599"/>
      <c r="NID59" s="599"/>
      <c r="NIE59" s="599"/>
      <c r="NIF59" s="599"/>
      <c r="NIG59" s="599"/>
      <c r="NIH59" s="599"/>
      <c r="NII59" s="599"/>
      <c r="NIJ59" s="599"/>
      <c r="NIK59" s="599"/>
      <c r="NIL59" s="599"/>
      <c r="NIM59" s="599"/>
      <c r="NIN59" s="599"/>
      <c r="NIO59" s="599"/>
      <c r="NIP59" s="599"/>
      <c r="NIQ59" s="599"/>
      <c r="NIR59" s="599"/>
      <c r="NIS59" s="599"/>
      <c r="NIT59" s="599"/>
      <c r="NIU59" s="599"/>
      <c r="NIV59" s="599"/>
      <c r="NIW59" s="599"/>
      <c r="NIX59" s="599"/>
      <c r="NIY59" s="599"/>
      <c r="NIZ59" s="599"/>
      <c r="NJA59" s="599"/>
      <c r="NJB59" s="599"/>
      <c r="NJC59" s="599"/>
      <c r="NJD59" s="599"/>
      <c r="NJE59" s="599"/>
      <c r="NJF59" s="599"/>
      <c r="NJG59" s="599"/>
      <c r="NJH59" s="599"/>
      <c r="NJI59" s="599"/>
      <c r="NJJ59" s="599"/>
      <c r="NJK59" s="599"/>
      <c r="NJL59" s="599"/>
      <c r="NJM59" s="599"/>
      <c r="NJN59" s="599"/>
      <c r="NJO59" s="599"/>
      <c r="NJP59" s="599"/>
      <c r="NJQ59" s="599"/>
      <c r="NJR59" s="599"/>
      <c r="NJS59" s="599"/>
      <c r="NJT59" s="599"/>
      <c r="NJU59" s="599"/>
      <c r="NJV59" s="599"/>
      <c r="NJW59" s="599"/>
      <c r="NJX59" s="599"/>
      <c r="NJY59" s="599"/>
      <c r="NJZ59" s="599"/>
      <c r="NKA59" s="599"/>
      <c r="NKB59" s="599"/>
      <c r="NKC59" s="599"/>
      <c r="NKD59" s="599"/>
      <c r="NKE59" s="599"/>
      <c r="NKF59" s="599"/>
      <c r="NKG59" s="599"/>
      <c r="NKH59" s="599"/>
      <c r="NKI59" s="599"/>
      <c r="NKJ59" s="599"/>
      <c r="NKK59" s="599"/>
      <c r="NKL59" s="599"/>
      <c r="NKM59" s="599"/>
      <c r="NKN59" s="599"/>
      <c r="NKO59" s="599"/>
      <c r="NKP59" s="599"/>
      <c r="NKQ59" s="599"/>
      <c r="NKR59" s="599"/>
      <c r="NKS59" s="599"/>
      <c r="NKT59" s="599"/>
      <c r="NKU59" s="599"/>
      <c r="NKV59" s="599"/>
      <c r="NKW59" s="599"/>
      <c r="NKX59" s="599"/>
      <c r="NKY59" s="599"/>
      <c r="NKZ59" s="599"/>
      <c r="NLA59" s="599"/>
      <c r="NLB59" s="599"/>
      <c r="NLC59" s="599"/>
      <c r="NLD59" s="599"/>
      <c r="NLE59" s="599"/>
      <c r="NLF59" s="599"/>
      <c r="NLG59" s="599"/>
      <c r="NLH59" s="599"/>
      <c r="NLI59" s="599"/>
      <c r="NLJ59" s="599"/>
      <c r="NLK59" s="599"/>
      <c r="NLL59" s="599"/>
      <c r="NLM59" s="599"/>
      <c r="NLN59" s="599"/>
      <c r="NLO59" s="599"/>
      <c r="NLP59" s="599"/>
      <c r="NLQ59" s="599"/>
      <c r="NLR59" s="599"/>
      <c r="NLS59" s="599"/>
      <c r="NLT59" s="599"/>
      <c r="NLU59" s="599"/>
      <c r="NLV59" s="599"/>
      <c r="NLW59" s="599"/>
      <c r="NLX59" s="599"/>
      <c r="NLY59" s="599"/>
      <c r="NLZ59" s="599"/>
      <c r="NMA59" s="599"/>
      <c r="NMB59" s="599"/>
      <c r="NMC59" s="599"/>
      <c r="NMD59" s="599"/>
      <c r="NME59" s="599"/>
      <c r="NMF59" s="599"/>
      <c r="NMG59" s="599"/>
      <c r="NMH59" s="599"/>
      <c r="NMI59" s="599"/>
      <c r="NMJ59" s="599"/>
      <c r="NMK59" s="599"/>
      <c r="NML59" s="599"/>
      <c r="NMM59" s="599"/>
      <c r="NMN59" s="599"/>
      <c r="NMO59" s="599"/>
      <c r="NMP59" s="599"/>
      <c r="NMQ59" s="599"/>
      <c r="NMR59" s="599"/>
      <c r="NMS59" s="599"/>
      <c r="NMT59" s="599"/>
      <c r="NMU59" s="599"/>
      <c r="NMV59" s="599"/>
      <c r="NMW59" s="599"/>
      <c r="NMX59" s="599"/>
      <c r="NMY59" s="599"/>
      <c r="NMZ59" s="599"/>
      <c r="NNA59" s="599"/>
      <c r="NNB59" s="599"/>
      <c r="NNC59" s="599"/>
      <c r="NND59" s="599"/>
      <c r="NNE59" s="599"/>
      <c r="NNF59" s="599"/>
      <c r="NNG59" s="599"/>
      <c r="NNH59" s="599"/>
      <c r="NNI59" s="599"/>
      <c r="NNJ59" s="599"/>
      <c r="NNK59" s="599"/>
      <c r="NNL59" s="599"/>
      <c r="NNM59" s="599"/>
      <c r="NNN59" s="599"/>
      <c r="NNO59" s="599"/>
      <c r="NNP59" s="599"/>
      <c r="NNQ59" s="599"/>
      <c r="NNR59" s="599"/>
      <c r="NNS59" s="599"/>
      <c r="NNT59" s="599"/>
      <c r="NNU59" s="599"/>
      <c r="NNV59" s="599"/>
      <c r="NNW59" s="599"/>
      <c r="NNX59" s="599"/>
      <c r="NNY59" s="599"/>
      <c r="NNZ59" s="599"/>
      <c r="NOA59" s="599"/>
      <c r="NOB59" s="599"/>
      <c r="NOC59" s="599"/>
      <c r="NOD59" s="599"/>
      <c r="NOE59" s="599"/>
      <c r="NOF59" s="599"/>
      <c r="NOG59" s="599"/>
      <c r="NOH59" s="599"/>
      <c r="NOI59" s="599"/>
      <c r="NOJ59" s="599"/>
      <c r="NOK59" s="599"/>
      <c r="NOL59" s="599"/>
      <c r="NOM59" s="599"/>
      <c r="NON59" s="599"/>
      <c r="NOO59" s="599"/>
      <c r="NOP59" s="599"/>
      <c r="NOQ59" s="599"/>
      <c r="NOR59" s="599"/>
      <c r="NOS59" s="599"/>
      <c r="NOT59" s="599"/>
      <c r="NOU59" s="599"/>
      <c r="NOV59" s="599"/>
      <c r="NOW59" s="599"/>
      <c r="NOX59" s="599"/>
      <c r="NOY59" s="599"/>
      <c r="NOZ59" s="599"/>
      <c r="NPA59" s="599"/>
      <c r="NPB59" s="599"/>
      <c r="NPC59" s="599"/>
      <c r="NPD59" s="599"/>
      <c r="NPE59" s="599"/>
      <c r="NPF59" s="599"/>
      <c r="NPG59" s="599"/>
      <c r="NPH59" s="599"/>
      <c r="NPI59" s="599"/>
      <c r="NPJ59" s="599"/>
      <c r="NPK59" s="599"/>
      <c r="NPL59" s="599"/>
      <c r="NPM59" s="599"/>
      <c r="NPN59" s="599"/>
      <c r="NPO59" s="599"/>
      <c r="NPP59" s="599"/>
      <c r="NPQ59" s="599"/>
      <c r="NPR59" s="599"/>
      <c r="NPS59" s="599"/>
      <c r="NPT59" s="599"/>
      <c r="NPU59" s="599"/>
      <c r="NPV59" s="599"/>
      <c r="NPW59" s="599"/>
      <c r="NPX59" s="599"/>
      <c r="NPY59" s="599"/>
      <c r="NPZ59" s="599"/>
      <c r="NQA59" s="599"/>
      <c r="NQB59" s="599"/>
      <c r="NQC59" s="599"/>
      <c r="NQD59" s="599"/>
      <c r="NQE59" s="599"/>
      <c r="NQF59" s="599"/>
      <c r="NQG59" s="599"/>
      <c r="NQH59" s="599"/>
      <c r="NQI59" s="599"/>
      <c r="NQJ59" s="599"/>
      <c r="NQK59" s="599"/>
      <c r="NQL59" s="599"/>
      <c r="NQM59" s="599"/>
      <c r="NQN59" s="599"/>
      <c r="NQO59" s="599"/>
      <c r="NQP59" s="599"/>
      <c r="NQQ59" s="599"/>
      <c r="NQR59" s="599"/>
      <c r="NQS59" s="599"/>
      <c r="NQT59" s="599"/>
      <c r="NQU59" s="599"/>
      <c r="NQV59" s="599"/>
      <c r="NQW59" s="599"/>
      <c r="NQX59" s="599"/>
      <c r="NQY59" s="599"/>
      <c r="NQZ59" s="599"/>
      <c r="NRA59" s="599"/>
      <c r="NRB59" s="599"/>
      <c r="NRC59" s="599"/>
      <c r="NRD59" s="599"/>
      <c r="NRE59" s="599"/>
      <c r="NRF59" s="599"/>
      <c r="NRG59" s="599"/>
      <c r="NRH59" s="599"/>
      <c r="NRI59" s="599"/>
      <c r="NRJ59" s="599"/>
      <c r="NRK59" s="599"/>
      <c r="NRL59" s="599"/>
      <c r="NRM59" s="599"/>
      <c r="NRN59" s="599"/>
      <c r="NRO59" s="599"/>
      <c r="NRP59" s="599"/>
      <c r="NRQ59" s="599"/>
      <c r="NRR59" s="599"/>
      <c r="NRS59" s="599"/>
      <c r="NRT59" s="599"/>
      <c r="NRU59" s="599"/>
      <c r="NRV59" s="599"/>
      <c r="NRW59" s="599"/>
      <c r="NRX59" s="599"/>
      <c r="NRY59" s="599"/>
      <c r="NRZ59" s="599"/>
      <c r="NSA59" s="599"/>
      <c r="NSB59" s="599"/>
      <c r="NSC59" s="599"/>
      <c r="NSD59" s="599"/>
      <c r="NSE59" s="599"/>
      <c r="NSF59" s="599"/>
      <c r="NSG59" s="599"/>
      <c r="NSH59" s="599"/>
      <c r="NSI59" s="599"/>
      <c r="NSJ59" s="599"/>
      <c r="NSK59" s="599"/>
      <c r="NSL59" s="599"/>
      <c r="NSM59" s="599"/>
      <c r="NSN59" s="599"/>
      <c r="NSO59" s="599"/>
      <c r="NSP59" s="599"/>
      <c r="NSQ59" s="599"/>
      <c r="NSR59" s="599"/>
      <c r="NSS59" s="599"/>
      <c r="NST59" s="599"/>
      <c r="NSU59" s="599"/>
      <c r="NSV59" s="599"/>
      <c r="NSW59" s="599"/>
      <c r="NSX59" s="599"/>
      <c r="NSY59" s="599"/>
      <c r="NSZ59" s="599"/>
      <c r="NTA59" s="599"/>
      <c r="NTB59" s="599"/>
      <c r="NTC59" s="599"/>
      <c r="NTD59" s="599"/>
      <c r="NTE59" s="599"/>
      <c r="NTF59" s="599"/>
      <c r="NTG59" s="599"/>
      <c r="NTH59" s="599"/>
      <c r="NTI59" s="599"/>
      <c r="NTJ59" s="599"/>
      <c r="NTK59" s="599"/>
      <c r="NTL59" s="599"/>
      <c r="NTM59" s="599"/>
      <c r="NTN59" s="599"/>
      <c r="NTO59" s="599"/>
      <c r="NTP59" s="599"/>
      <c r="NTQ59" s="599"/>
      <c r="NTR59" s="599"/>
      <c r="NTS59" s="599"/>
      <c r="NTT59" s="599"/>
      <c r="NTU59" s="599"/>
      <c r="NTV59" s="599"/>
      <c r="NTW59" s="599"/>
      <c r="NTX59" s="599"/>
      <c r="NTY59" s="599"/>
      <c r="NTZ59" s="599"/>
      <c r="NUA59" s="599"/>
      <c r="NUB59" s="599"/>
      <c r="NUC59" s="599"/>
      <c r="NUD59" s="599"/>
      <c r="NUE59" s="599"/>
      <c r="NUF59" s="599"/>
      <c r="NUG59" s="599"/>
      <c r="NUH59" s="599"/>
      <c r="NUI59" s="599"/>
      <c r="NUJ59" s="599"/>
      <c r="NUK59" s="599"/>
      <c r="NUL59" s="599"/>
      <c r="NUM59" s="599"/>
      <c r="NUN59" s="599"/>
      <c r="NUO59" s="599"/>
      <c r="NUP59" s="599"/>
      <c r="NUQ59" s="599"/>
      <c r="NUR59" s="599"/>
      <c r="NUS59" s="599"/>
      <c r="NUT59" s="599"/>
      <c r="NUU59" s="599"/>
      <c r="NUV59" s="599"/>
      <c r="NUW59" s="599"/>
      <c r="NUX59" s="599"/>
      <c r="NUY59" s="599"/>
      <c r="NUZ59" s="599"/>
      <c r="NVA59" s="599"/>
      <c r="NVB59" s="599"/>
      <c r="NVC59" s="599"/>
      <c r="NVD59" s="599"/>
      <c r="NVE59" s="599"/>
      <c r="NVF59" s="599"/>
      <c r="NVG59" s="599"/>
      <c r="NVH59" s="599"/>
      <c r="NVI59" s="599"/>
      <c r="NVJ59" s="599"/>
      <c r="NVK59" s="599"/>
      <c r="NVL59" s="599"/>
      <c r="NVM59" s="599"/>
      <c r="NVN59" s="599"/>
      <c r="NVO59" s="599"/>
      <c r="NVP59" s="599"/>
      <c r="NVQ59" s="599"/>
      <c r="NVR59" s="599"/>
      <c r="NVS59" s="599"/>
      <c r="NVT59" s="599"/>
      <c r="NVU59" s="599"/>
      <c r="NVV59" s="599"/>
      <c r="NVW59" s="599"/>
      <c r="NVX59" s="599"/>
      <c r="NVY59" s="599"/>
      <c r="NVZ59" s="599"/>
      <c r="NWA59" s="599"/>
      <c r="NWB59" s="599"/>
      <c r="NWC59" s="599"/>
      <c r="NWD59" s="599"/>
      <c r="NWE59" s="599"/>
      <c r="NWF59" s="599"/>
      <c r="NWG59" s="599"/>
      <c r="NWH59" s="599"/>
      <c r="NWI59" s="599"/>
      <c r="NWJ59" s="599"/>
      <c r="NWK59" s="599"/>
      <c r="NWL59" s="599"/>
      <c r="NWM59" s="599"/>
      <c r="NWN59" s="599"/>
      <c r="NWO59" s="599"/>
      <c r="NWP59" s="599"/>
      <c r="NWQ59" s="599"/>
      <c r="NWR59" s="599"/>
      <c r="NWS59" s="599"/>
      <c r="NWT59" s="599"/>
      <c r="NWU59" s="599"/>
      <c r="NWV59" s="599"/>
      <c r="NWW59" s="599"/>
      <c r="NWX59" s="599"/>
      <c r="NWY59" s="599"/>
      <c r="NWZ59" s="599"/>
      <c r="NXA59" s="599"/>
      <c r="NXB59" s="599"/>
      <c r="NXC59" s="599"/>
      <c r="NXD59" s="599"/>
      <c r="NXE59" s="599"/>
      <c r="NXF59" s="599"/>
      <c r="NXG59" s="599"/>
      <c r="NXH59" s="599"/>
      <c r="NXI59" s="599"/>
      <c r="NXJ59" s="599"/>
      <c r="NXK59" s="599"/>
      <c r="NXL59" s="599"/>
      <c r="NXM59" s="599"/>
      <c r="NXN59" s="599"/>
      <c r="NXO59" s="599"/>
      <c r="NXP59" s="599"/>
      <c r="NXQ59" s="599"/>
      <c r="NXR59" s="599"/>
      <c r="NXS59" s="599"/>
      <c r="NXT59" s="599"/>
      <c r="NXU59" s="599"/>
      <c r="NXV59" s="599"/>
      <c r="NXW59" s="599"/>
      <c r="NXX59" s="599"/>
      <c r="NXY59" s="599"/>
      <c r="NXZ59" s="599"/>
      <c r="NYA59" s="599"/>
      <c r="NYB59" s="599"/>
      <c r="NYC59" s="599"/>
      <c r="NYD59" s="599"/>
      <c r="NYE59" s="599"/>
      <c r="NYF59" s="599"/>
      <c r="NYG59" s="599"/>
      <c r="NYH59" s="599"/>
      <c r="NYI59" s="599"/>
      <c r="NYJ59" s="599"/>
      <c r="NYK59" s="599"/>
      <c r="NYL59" s="599"/>
      <c r="NYM59" s="599"/>
      <c r="NYN59" s="599"/>
      <c r="NYO59" s="599"/>
      <c r="NYP59" s="599"/>
      <c r="NYQ59" s="599"/>
      <c r="NYR59" s="599"/>
      <c r="NYS59" s="599"/>
      <c r="NYT59" s="599"/>
      <c r="NYU59" s="599"/>
      <c r="NYV59" s="599"/>
      <c r="NYW59" s="599"/>
      <c r="NYX59" s="599"/>
      <c r="NYY59" s="599"/>
      <c r="NYZ59" s="599"/>
      <c r="NZA59" s="599"/>
      <c r="NZB59" s="599"/>
      <c r="NZC59" s="599"/>
      <c r="NZD59" s="599"/>
      <c r="NZE59" s="599"/>
      <c r="NZF59" s="599"/>
      <c r="NZG59" s="599"/>
      <c r="NZH59" s="599"/>
      <c r="NZI59" s="599"/>
      <c r="NZJ59" s="599"/>
      <c r="NZK59" s="599"/>
      <c r="NZL59" s="599"/>
      <c r="NZM59" s="599"/>
      <c r="NZN59" s="599"/>
      <c r="NZO59" s="599"/>
      <c r="NZP59" s="599"/>
      <c r="NZQ59" s="599"/>
      <c r="NZR59" s="599"/>
      <c r="NZS59" s="599"/>
      <c r="NZT59" s="599"/>
      <c r="NZU59" s="599"/>
      <c r="NZV59" s="599"/>
      <c r="NZW59" s="599"/>
      <c r="NZX59" s="599"/>
      <c r="NZY59" s="599"/>
      <c r="NZZ59" s="599"/>
      <c r="OAA59" s="599"/>
      <c r="OAB59" s="599"/>
      <c r="OAC59" s="599"/>
      <c r="OAD59" s="599"/>
      <c r="OAE59" s="599"/>
      <c r="OAF59" s="599"/>
      <c r="OAG59" s="599"/>
      <c r="OAH59" s="599"/>
      <c r="OAI59" s="599"/>
      <c r="OAJ59" s="599"/>
      <c r="OAK59" s="599"/>
      <c r="OAL59" s="599"/>
      <c r="OAM59" s="599"/>
      <c r="OAN59" s="599"/>
      <c r="OAO59" s="599"/>
      <c r="OAP59" s="599"/>
      <c r="OAQ59" s="599"/>
      <c r="OAR59" s="599"/>
      <c r="OAS59" s="599"/>
      <c r="OAT59" s="599"/>
      <c r="OAU59" s="599"/>
      <c r="OAV59" s="599"/>
      <c r="OAW59" s="599"/>
      <c r="OAX59" s="599"/>
      <c r="OAY59" s="599"/>
      <c r="OAZ59" s="599"/>
      <c r="OBA59" s="599"/>
      <c r="OBB59" s="599"/>
      <c r="OBC59" s="599"/>
      <c r="OBD59" s="599"/>
      <c r="OBE59" s="599"/>
      <c r="OBF59" s="599"/>
      <c r="OBG59" s="599"/>
      <c r="OBH59" s="599"/>
      <c r="OBI59" s="599"/>
      <c r="OBJ59" s="599"/>
      <c r="OBK59" s="599"/>
      <c r="OBL59" s="599"/>
      <c r="OBM59" s="599"/>
      <c r="OBN59" s="599"/>
      <c r="OBO59" s="599"/>
      <c r="OBP59" s="599"/>
      <c r="OBQ59" s="599"/>
      <c r="OBR59" s="599"/>
      <c r="OBS59" s="599"/>
      <c r="OBT59" s="599"/>
      <c r="OBU59" s="599"/>
      <c r="OBV59" s="599"/>
      <c r="OBW59" s="599"/>
      <c r="OBX59" s="599"/>
      <c r="OBY59" s="599"/>
      <c r="OBZ59" s="599"/>
      <c r="OCA59" s="599"/>
      <c r="OCB59" s="599"/>
      <c r="OCC59" s="599"/>
      <c r="OCD59" s="599"/>
      <c r="OCE59" s="599"/>
      <c r="OCF59" s="599"/>
      <c r="OCG59" s="599"/>
      <c r="OCH59" s="599"/>
      <c r="OCI59" s="599"/>
      <c r="OCJ59" s="599"/>
      <c r="OCK59" s="599"/>
      <c r="OCL59" s="599"/>
      <c r="OCM59" s="599"/>
      <c r="OCN59" s="599"/>
      <c r="OCO59" s="599"/>
      <c r="OCP59" s="599"/>
      <c r="OCQ59" s="599"/>
      <c r="OCR59" s="599"/>
      <c r="OCS59" s="599"/>
      <c r="OCT59" s="599"/>
      <c r="OCU59" s="599"/>
      <c r="OCV59" s="599"/>
      <c r="OCW59" s="599"/>
      <c r="OCX59" s="599"/>
      <c r="OCY59" s="599"/>
      <c r="OCZ59" s="599"/>
      <c r="ODA59" s="599"/>
      <c r="ODB59" s="599"/>
      <c r="ODC59" s="599"/>
      <c r="ODD59" s="599"/>
      <c r="ODE59" s="599"/>
      <c r="ODF59" s="599"/>
      <c r="ODG59" s="599"/>
      <c r="ODH59" s="599"/>
      <c r="ODI59" s="599"/>
      <c r="ODJ59" s="599"/>
      <c r="ODK59" s="599"/>
      <c r="ODL59" s="599"/>
      <c r="ODM59" s="599"/>
      <c r="ODN59" s="599"/>
      <c r="ODO59" s="599"/>
      <c r="ODP59" s="599"/>
      <c r="ODQ59" s="599"/>
      <c r="ODR59" s="599"/>
      <c r="ODS59" s="599"/>
      <c r="ODT59" s="599"/>
      <c r="ODU59" s="599"/>
      <c r="ODV59" s="599"/>
      <c r="ODW59" s="599"/>
      <c r="ODX59" s="599"/>
      <c r="ODY59" s="599"/>
      <c r="ODZ59" s="599"/>
      <c r="OEA59" s="599"/>
      <c r="OEB59" s="599"/>
      <c r="OEC59" s="599"/>
      <c r="OED59" s="599"/>
      <c r="OEE59" s="599"/>
      <c r="OEF59" s="599"/>
      <c r="OEG59" s="599"/>
      <c r="OEH59" s="599"/>
      <c r="OEI59" s="599"/>
      <c r="OEJ59" s="599"/>
      <c r="OEK59" s="599"/>
      <c r="OEL59" s="599"/>
      <c r="OEM59" s="599"/>
      <c r="OEN59" s="599"/>
      <c r="OEO59" s="599"/>
      <c r="OEP59" s="599"/>
      <c r="OEQ59" s="599"/>
      <c r="OER59" s="599"/>
      <c r="OES59" s="599"/>
      <c r="OET59" s="599"/>
      <c r="OEU59" s="599"/>
      <c r="OEV59" s="599"/>
      <c r="OEW59" s="599"/>
      <c r="OEX59" s="599"/>
      <c r="OEY59" s="599"/>
      <c r="OEZ59" s="599"/>
      <c r="OFA59" s="599"/>
      <c r="OFB59" s="599"/>
      <c r="OFC59" s="599"/>
      <c r="OFD59" s="599"/>
      <c r="OFE59" s="599"/>
      <c r="OFF59" s="599"/>
      <c r="OFG59" s="599"/>
      <c r="OFH59" s="599"/>
      <c r="OFI59" s="599"/>
      <c r="OFJ59" s="599"/>
      <c r="OFK59" s="599"/>
      <c r="OFL59" s="599"/>
      <c r="OFM59" s="599"/>
      <c r="OFN59" s="599"/>
      <c r="OFO59" s="599"/>
      <c r="OFP59" s="599"/>
      <c r="OFQ59" s="599"/>
      <c r="OFR59" s="599"/>
      <c r="OFS59" s="599"/>
      <c r="OFT59" s="599"/>
      <c r="OFU59" s="599"/>
      <c r="OFV59" s="599"/>
      <c r="OFW59" s="599"/>
      <c r="OFX59" s="599"/>
      <c r="OFY59" s="599"/>
      <c r="OFZ59" s="599"/>
      <c r="OGA59" s="599"/>
      <c r="OGB59" s="599"/>
      <c r="OGC59" s="599"/>
      <c r="OGD59" s="599"/>
      <c r="OGE59" s="599"/>
      <c r="OGF59" s="599"/>
      <c r="OGG59" s="599"/>
      <c r="OGH59" s="599"/>
      <c r="OGI59" s="599"/>
      <c r="OGJ59" s="599"/>
      <c r="OGK59" s="599"/>
      <c r="OGL59" s="599"/>
      <c r="OGM59" s="599"/>
      <c r="OGN59" s="599"/>
      <c r="OGO59" s="599"/>
      <c r="OGP59" s="599"/>
      <c r="OGQ59" s="599"/>
      <c r="OGR59" s="599"/>
      <c r="OGS59" s="599"/>
      <c r="OGT59" s="599"/>
      <c r="OGU59" s="599"/>
      <c r="OGV59" s="599"/>
      <c r="OGW59" s="599"/>
      <c r="OGX59" s="599"/>
      <c r="OGY59" s="599"/>
      <c r="OGZ59" s="599"/>
      <c r="OHA59" s="599"/>
      <c r="OHB59" s="599"/>
      <c r="OHC59" s="599"/>
      <c r="OHD59" s="599"/>
      <c r="OHE59" s="599"/>
      <c r="OHF59" s="599"/>
      <c r="OHG59" s="599"/>
      <c r="OHH59" s="599"/>
      <c r="OHI59" s="599"/>
      <c r="OHJ59" s="599"/>
      <c r="OHK59" s="599"/>
      <c r="OHL59" s="599"/>
      <c r="OHM59" s="599"/>
      <c r="OHN59" s="599"/>
      <c r="OHO59" s="599"/>
      <c r="OHP59" s="599"/>
      <c r="OHQ59" s="599"/>
      <c r="OHR59" s="599"/>
      <c r="OHS59" s="599"/>
      <c r="OHT59" s="599"/>
      <c r="OHU59" s="599"/>
      <c r="OHV59" s="599"/>
      <c r="OHW59" s="599"/>
      <c r="OHX59" s="599"/>
      <c r="OHY59" s="599"/>
      <c r="OHZ59" s="599"/>
      <c r="OIA59" s="599"/>
      <c r="OIB59" s="599"/>
      <c r="OIC59" s="599"/>
      <c r="OID59" s="599"/>
      <c r="OIE59" s="599"/>
      <c r="OIF59" s="599"/>
      <c r="OIG59" s="599"/>
      <c r="OIH59" s="599"/>
      <c r="OII59" s="599"/>
      <c r="OIJ59" s="599"/>
      <c r="OIK59" s="599"/>
      <c r="OIL59" s="599"/>
      <c r="OIM59" s="599"/>
      <c r="OIN59" s="599"/>
      <c r="OIO59" s="599"/>
      <c r="OIP59" s="599"/>
      <c r="OIQ59" s="599"/>
      <c r="OIR59" s="599"/>
      <c r="OIS59" s="599"/>
      <c r="OIT59" s="599"/>
      <c r="OIU59" s="599"/>
      <c r="OIV59" s="599"/>
      <c r="OIW59" s="599"/>
      <c r="OIX59" s="599"/>
      <c r="OIY59" s="599"/>
      <c r="OIZ59" s="599"/>
      <c r="OJA59" s="599"/>
      <c r="OJB59" s="599"/>
      <c r="OJC59" s="599"/>
      <c r="OJD59" s="599"/>
      <c r="OJE59" s="599"/>
      <c r="OJF59" s="599"/>
      <c r="OJG59" s="599"/>
      <c r="OJH59" s="599"/>
      <c r="OJI59" s="599"/>
      <c r="OJJ59" s="599"/>
      <c r="OJK59" s="599"/>
      <c r="OJL59" s="599"/>
      <c r="OJM59" s="599"/>
      <c r="OJN59" s="599"/>
      <c r="OJO59" s="599"/>
      <c r="OJP59" s="599"/>
      <c r="OJQ59" s="599"/>
      <c r="OJR59" s="599"/>
      <c r="OJS59" s="599"/>
      <c r="OJT59" s="599"/>
      <c r="OJU59" s="599"/>
      <c r="OJV59" s="599"/>
      <c r="OJW59" s="599"/>
      <c r="OJX59" s="599"/>
      <c r="OJY59" s="599"/>
      <c r="OJZ59" s="599"/>
      <c r="OKA59" s="599"/>
      <c r="OKB59" s="599"/>
      <c r="OKC59" s="599"/>
      <c r="OKD59" s="599"/>
      <c r="OKE59" s="599"/>
      <c r="OKF59" s="599"/>
      <c r="OKG59" s="599"/>
      <c r="OKH59" s="599"/>
      <c r="OKI59" s="599"/>
      <c r="OKJ59" s="599"/>
      <c r="OKK59" s="599"/>
      <c r="OKL59" s="599"/>
      <c r="OKM59" s="599"/>
      <c r="OKN59" s="599"/>
      <c r="OKO59" s="599"/>
      <c r="OKP59" s="599"/>
      <c r="OKQ59" s="599"/>
      <c r="OKR59" s="599"/>
      <c r="OKS59" s="599"/>
      <c r="OKT59" s="599"/>
      <c r="OKU59" s="599"/>
      <c r="OKV59" s="599"/>
      <c r="OKW59" s="599"/>
      <c r="OKX59" s="599"/>
      <c r="OKY59" s="599"/>
      <c r="OKZ59" s="599"/>
      <c r="OLA59" s="599"/>
      <c r="OLB59" s="599"/>
      <c r="OLC59" s="599"/>
      <c r="OLD59" s="599"/>
      <c r="OLE59" s="599"/>
      <c r="OLF59" s="599"/>
      <c r="OLG59" s="599"/>
      <c r="OLH59" s="599"/>
      <c r="OLI59" s="599"/>
      <c r="OLJ59" s="599"/>
      <c r="OLK59" s="599"/>
      <c r="OLL59" s="599"/>
      <c r="OLM59" s="599"/>
      <c r="OLN59" s="599"/>
      <c r="OLO59" s="599"/>
      <c r="OLP59" s="599"/>
      <c r="OLQ59" s="599"/>
      <c r="OLR59" s="599"/>
      <c r="OLS59" s="599"/>
      <c r="OLT59" s="599"/>
      <c r="OLU59" s="599"/>
      <c r="OLV59" s="599"/>
      <c r="OLW59" s="599"/>
      <c r="OLX59" s="599"/>
      <c r="OLY59" s="599"/>
      <c r="OLZ59" s="599"/>
      <c r="OMA59" s="599"/>
      <c r="OMB59" s="599"/>
      <c r="OMC59" s="599"/>
      <c r="OMD59" s="599"/>
      <c r="OME59" s="599"/>
      <c r="OMF59" s="599"/>
      <c r="OMG59" s="599"/>
      <c r="OMH59" s="599"/>
      <c r="OMI59" s="599"/>
      <c r="OMJ59" s="599"/>
      <c r="OMK59" s="599"/>
      <c r="OML59" s="599"/>
      <c r="OMM59" s="599"/>
      <c r="OMN59" s="599"/>
      <c r="OMO59" s="599"/>
      <c r="OMP59" s="599"/>
      <c r="OMQ59" s="599"/>
      <c r="OMR59" s="599"/>
      <c r="OMS59" s="599"/>
      <c r="OMT59" s="599"/>
      <c r="OMU59" s="599"/>
      <c r="OMV59" s="599"/>
      <c r="OMW59" s="599"/>
      <c r="OMX59" s="599"/>
      <c r="OMY59" s="599"/>
      <c r="OMZ59" s="599"/>
      <c r="ONA59" s="599"/>
      <c r="ONB59" s="599"/>
      <c r="ONC59" s="599"/>
      <c r="OND59" s="599"/>
      <c r="ONE59" s="599"/>
      <c r="ONF59" s="599"/>
      <c r="ONG59" s="599"/>
      <c r="ONH59" s="599"/>
      <c r="ONI59" s="599"/>
      <c r="ONJ59" s="599"/>
      <c r="ONK59" s="599"/>
      <c r="ONL59" s="599"/>
      <c r="ONM59" s="599"/>
      <c r="ONN59" s="599"/>
      <c r="ONO59" s="599"/>
      <c r="ONP59" s="599"/>
      <c r="ONQ59" s="599"/>
      <c r="ONR59" s="599"/>
      <c r="ONS59" s="599"/>
      <c r="ONT59" s="599"/>
      <c r="ONU59" s="599"/>
      <c r="ONV59" s="599"/>
      <c r="ONW59" s="599"/>
      <c r="ONX59" s="599"/>
      <c r="ONY59" s="599"/>
      <c r="ONZ59" s="599"/>
      <c r="OOA59" s="599"/>
      <c r="OOB59" s="599"/>
      <c r="OOC59" s="599"/>
      <c r="OOD59" s="599"/>
      <c r="OOE59" s="599"/>
      <c r="OOF59" s="599"/>
      <c r="OOG59" s="599"/>
      <c r="OOH59" s="599"/>
      <c r="OOI59" s="599"/>
      <c r="OOJ59" s="599"/>
      <c r="OOK59" s="599"/>
      <c r="OOL59" s="599"/>
      <c r="OOM59" s="599"/>
      <c r="OON59" s="599"/>
      <c r="OOO59" s="599"/>
      <c r="OOP59" s="599"/>
      <c r="OOQ59" s="599"/>
      <c r="OOR59" s="599"/>
      <c r="OOS59" s="599"/>
      <c r="OOT59" s="599"/>
      <c r="OOU59" s="599"/>
      <c r="OOV59" s="599"/>
      <c r="OOW59" s="599"/>
      <c r="OOX59" s="599"/>
      <c r="OOY59" s="599"/>
      <c r="OOZ59" s="599"/>
      <c r="OPA59" s="599"/>
      <c r="OPB59" s="599"/>
      <c r="OPC59" s="599"/>
      <c r="OPD59" s="599"/>
      <c r="OPE59" s="599"/>
      <c r="OPF59" s="599"/>
      <c r="OPG59" s="599"/>
      <c r="OPH59" s="599"/>
      <c r="OPI59" s="599"/>
      <c r="OPJ59" s="599"/>
      <c r="OPK59" s="599"/>
      <c r="OPL59" s="599"/>
      <c r="OPM59" s="599"/>
      <c r="OPN59" s="599"/>
      <c r="OPO59" s="599"/>
      <c r="OPP59" s="599"/>
      <c r="OPQ59" s="599"/>
      <c r="OPR59" s="599"/>
      <c r="OPS59" s="599"/>
      <c r="OPT59" s="599"/>
      <c r="OPU59" s="599"/>
      <c r="OPV59" s="599"/>
      <c r="OPW59" s="599"/>
      <c r="OPX59" s="599"/>
      <c r="OPY59" s="599"/>
      <c r="OPZ59" s="599"/>
      <c r="OQA59" s="599"/>
      <c r="OQB59" s="599"/>
      <c r="OQC59" s="599"/>
      <c r="OQD59" s="599"/>
      <c r="OQE59" s="599"/>
      <c r="OQF59" s="599"/>
      <c r="OQG59" s="599"/>
      <c r="OQH59" s="599"/>
      <c r="OQI59" s="599"/>
      <c r="OQJ59" s="599"/>
      <c r="OQK59" s="599"/>
      <c r="OQL59" s="599"/>
      <c r="OQM59" s="599"/>
      <c r="OQN59" s="599"/>
      <c r="OQO59" s="599"/>
      <c r="OQP59" s="599"/>
      <c r="OQQ59" s="599"/>
      <c r="OQR59" s="599"/>
      <c r="OQS59" s="599"/>
      <c r="OQT59" s="599"/>
      <c r="OQU59" s="599"/>
      <c r="OQV59" s="599"/>
      <c r="OQW59" s="599"/>
      <c r="OQX59" s="599"/>
      <c r="OQY59" s="599"/>
      <c r="OQZ59" s="599"/>
      <c r="ORA59" s="599"/>
      <c r="ORB59" s="599"/>
      <c r="ORC59" s="599"/>
      <c r="ORD59" s="599"/>
      <c r="ORE59" s="599"/>
      <c r="ORF59" s="599"/>
      <c r="ORG59" s="599"/>
      <c r="ORH59" s="599"/>
      <c r="ORI59" s="599"/>
      <c r="ORJ59" s="599"/>
      <c r="ORK59" s="599"/>
      <c r="ORL59" s="599"/>
      <c r="ORM59" s="599"/>
      <c r="ORN59" s="599"/>
      <c r="ORO59" s="599"/>
      <c r="ORP59" s="599"/>
      <c r="ORQ59" s="599"/>
      <c r="ORR59" s="599"/>
      <c r="ORS59" s="599"/>
      <c r="ORT59" s="599"/>
      <c r="ORU59" s="599"/>
      <c r="ORV59" s="599"/>
      <c r="ORW59" s="599"/>
      <c r="ORX59" s="599"/>
      <c r="ORY59" s="599"/>
      <c r="ORZ59" s="599"/>
      <c r="OSA59" s="599"/>
      <c r="OSB59" s="599"/>
      <c r="OSC59" s="599"/>
      <c r="OSD59" s="599"/>
      <c r="OSE59" s="599"/>
      <c r="OSF59" s="599"/>
      <c r="OSG59" s="599"/>
      <c r="OSH59" s="599"/>
      <c r="OSI59" s="599"/>
      <c r="OSJ59" s="599"/>
      <c r="OSK59" s="599"/>
      <c r="OSL59" s="599"/>
      <c r="OSM59" s="599"/>
      <c r="OSN59" s="599"/>
      <c r="OSO59" s="599"/>
      <c r="OSP59" s="599"/>
      <c r="OSQ59" s="599"/>
      <c r="OSR59" s="599"/>
      <c r="OSS59" s="599"/>
      <c r="OST59" s="599"/>
      <c r="OSU59" s="599"/>
      <c r="OSV59" s="599"/>
      <c r="OSW59" s="599"/>
      <c r="OSX59" s="599"/>
      <c r="OSY59" s="599"/>
      <c r="OSZ59" s="599"/>
      <c r="OTA59" s="599"/>
      <c r="OTB59" s="599"/>
      <c r="OTC59" s="599"/>
      <c r="OTD59" s="599"/>
      <c r="OTE59" s="599"/>
      <c r="OTF59" s="599"/>
      <c r="OTG59" s="599"/>
      <c r="OTH59" s="599"/>
      <c r="OTI59" s="599"/>
      <c r="OTJ59" s="599"/>
      <c r="OTK59" s="599"/>
      <c r="OTL59" s="599"/>
      <c r="OTM59" s="599"/>
      <c r="OTN59" s="599"/>
      <c r="OTO59" s="599"/>
      <c r="OTP59" s="599"/>
      <c r="OTQ59" s="599"/>
      <c r="OTR59" s="599"/>
      <c r="OTS59" s="599"/>
      <c r="OTT59" s="599"/>
      <c r="OTU59" s="599"/>
      <c r="OTV59" s="599"/>
      <c r="OTW59" s="599"/>
      <c r="OTX59" s="599"/>
      <c r="OTY59" s="599"/>
      <c r="OTZ59" s="599"/>
      <c r="OUA59" s="599"/>
      <c r="OUB59" s="599"/>
      <c r="OUC59" s="599"/>
      <c r="OUD59" s="599"/>
      <c r="OUE59" s="599"/>
      <c r="OUF59" s="599"/>
      <c r="OUG59" s="599"/>
      <c r="OUH59" s="599"/>
      <c r="OUI59" s="599"/>
      <c r="OUJ59" s="599"/>
      <c r="OUK59" s="599"/>
      <c r="OUL59" s="599"/>
      <c r="OUM59" s="599"/>
      <c r="OUN59" s="599"/>
      <c r="OUO59" s="599"/>
      <c r="OUP59" s="599"/>
      <c r="OUQ59" s="599"/>
      <c r="OUR59" s="599"/>
      <c r="OUS59" s="599"/>
      <c r="OUT59" s="599"/>
      <c r="OUU59" s="599"/>
      <c r="OUV59" s="599"/>
      <c r="OUW59" s="599"/>
      <c r="OUX59" s="599"/>
      <c r="OUY59" s="599"/>
      <c r="OUZ59" s="599"/>
      <c r="OVA59" s="599"/>
      <c r="OVB59" s="599"/>
      <c r="OVC59" s="599"/>
      <c r="OVD59" s="599"/>
      <c r="OVE59" s="599"/>
      <c r="OVF59" s="599"/>
      <c r="OVG59" s="599"/>
      <c r="OVH59" s="599"/>
      <c r="OVI59" s="599"/>
      <c r="OVJ59" s="599"/>
      <c r="OVK59" s="599"/>
      <c r="OVL59" s="599"/>
      <c r="OVM59" s="599"/>
      <c r="OVN59" s="599"/>
      <c r="OVO59" s="599"/>
      <c r="OVP59" s="599"/>
      <c r="OVQ59" s="599"/>
      <c r="OVR59" s="599"/>
      <c r="OVS59" s="599"/>
      <c r="OVT59" s="599"/>
      <c r="OVU59" s="599"/>
      <c r="OVV59" s="599"/>
      <c r="OVW59" s="599"/>
      <c r="OVX59" s="599"/>
      <c r="OVY59" s="599"/>
      <c r="OVZ59" s="599"/>
      <c r="OWA59" s="599"/>
      <c r="OWB59" s="599"/>
      <c r="OWC59" s="599"/>
      <c r="OWD59" s="599"/>
      <c r="OWE59" s="599"/>
      <c r="OWF59" s="599"/>
      <c r="OWG59" s="599"/>
      <c r="OWH59" s="599"/>
      <c r="OWI59" s="599"/>
      <c r="OWJ59" s="599"/>
      <c r="OWK59" s="599"/>
      <c r="OWL59" s="599"/>
      <c r="OWM59" s="599"/>
      <c r="OWN59" s="599"/>
      <c r="OWO59" s="599"/>
      <c r="OWP59" s="599"/>
      <c r="OWQ59" s="599"/>
      <c r="OWR59" s="599"/>
      <c r="OWS59" s="599"/>
      <c r="OWT59" s="599"/>
      <c r="OWU59" s="599"/>
      <c r="OWV59" s="599"/>
      <c r="OWW59" s="599"/>
      <c r="OWX59" s="599"/>
      <c r="OWY59" s="599"/>
      <c r="OWZ59" s="599"/>
      <c r="OXA59" s="599"/>
      <c r="OXB59" s="599"/>
      <c r="OXC59" s="599"/>
      <c r="OXD59" s="599"/>
      <c r="OXE59" s="599"/>
      <c r="OXF59" s="599"/>
      <c r="OXG59" s="599"/>
      <c r="OXH59" s="599"/>
      <c r="OXI59" s="599"/>
      <c r="OXJ59" s="599"/>
      <c r="OXK59" s="599"/>
      <c r="OXL59" s="599"/>
      <c r="OXM59" s="599"/>
      <c r="OXN59" s="599"/>
      <c r="OXO59" s="599"/>
      <c r="OXP59" s="599"/>
      <c r="OXQ59" s="599"/>
      <c r="OXR59" s="599"/>
      <c r="OXS59" s="599"/>
      <c r="OXT59" s="599"/>
      <c r="OXU59" s="599"/>
      <c r="OXV59" s="599"/>
      <c r="OXW59" s="599"/>
      <c r="OXX59" s="599"/>
      <c r="OXY59" s="599"/>
      <c r="OXZ59" s="599"/>
      <c r="OYA59" s="599"/>
      <c r="OYB59" s="599"/>
      <c r="OYC59" s="599"/>
      <c r="OYD59" s="599"/>
      <c r="OYE59" s="599"/>
      <c r="OYF59" s="599"/>
      <c r="OYG59" s="599"/>
      <c r="OYH59" s="599"/>
      <c r="OYI59" s="599"/>
      <c r="OYJ59" s="599"/>
      <c r="OYK59" s="599"/>
      <c r="OYL59" s="599"/>
      <c r="OYM59" s="599"/>
      <c r="OYN59" s="599"/>
      <c r="OYO59" s="599"/>
      <c r="OYP59" s="599"/>
      <c r="OYQ59" s="599"/>
      <c r="OYR59" s="599"/>
      <c r="OYS59" s="599"/>
      <c r="OYT59" s="599"/>
      <c r="OYU59" s="599"/>
      <c r="OYV59" s="599"/>
      <c r="OYW59" s="599"/>
      <c r="OYX59" s="599"/>
      <c r="OYY59" s="599"/>
      <c r="OYZ59" s="599"/>
      <c r="OZA59" s="599"/>
      <c r="OZB59" s="599"/>
      <c r="OZC59" s="599"/>
      <c r="OZD59" s="599"/>
      <c r="OZE59" s="599"/>
      <c r="OZF59" s="599"/>
      <c r="OZG59" s="599"/>
      <c r="OZH59" s="599"/>
      <c r="OZI59" s="599"/>
      <c r="OZJ59" s="599"/>
      <c r="OZK59" s="599"/>
      <c r="OZL59" s="599"/>
      <c r="OZM59" s="599"/>
      <c r="OZN59" s="599"/>
      <c r="OZO59" s="599"/>
      <c r="OZP59" s="599"/>
      <c r="OZQ59" s="599"/>
      <c r="OZR59" s="599"/>
      <c r="OZS59" s="599"/>
      <c r="OZT59" s="599"/>
      <c r="OZU59" s="599"/>
      <c r="OZV59" s="599"/>
      <c r="OZW59" s="599"/>
      <c r="OZX59" s="599"/>
      <c r="OZY59" s="599"/>
      <c r="OZZ59" s="599"/>
      <c r="PAA59" s="599"/>
      <c r="PAB59" s="599"/>
      <c r="PAC59" s="599"/>
      <c r="PAD59" s="599"/>
      <c r="PAE59" s="599"/>
      <c r="PAF59" s="599"/>
      <c r="PAG59" s="599"/>
      <c r="PAH59" s="599"/>
      <c r="PAI59" s="599"/>
      <c r="PAJ59" s="599"/>
      <c r="PAK59" s="599"/>
      <c r="PAL59" s="599"/>
      <c r="PAM59" s="599"/>
      <c r="PAN59" s="599"/>
      <c r="PAO59" s="599"/>
      <c r="PAP59" s="599"/>
      <c r="PAQ59" s="599"/>
      <c r="PAR59" s="599"/>
      <c r="PAS59" s="599"/>
      <c r="PAT59" s="599"/>
      <c r="PAU59" s="599"/>
      <c r="PAV59" s="599"/>
      <c r="PAW59" s="599"/>
      <c r="PAX59" s="599"/>
      <c r="PAY59" s="599"/>
      <c r="PAZ59" s="599"/>
      <c r="PBA59" s="599"/>
      <c r="PBB59" s="599"/>
      <c r="PBC59" s="599"/>
      <c r="PBD59" s="599"/>
      <c r="PBE59" s="599"/>
      <c r="PBF59" s="599"/>
      <c r="PBG59" s="599"/>
      <c r="PBH59" s="599"/>
      <c r="PBI59" s="599"/>
      <c r="PBJ59" s="599"/>
      <c r="PBK59" s="599"/>
      <c r="PBL59" s="599"/>
      <c r="PBM59" s="599"/>
      <c r="PBN59" s="599"/>
      <c r="PBO59" s="599"/>
      <c r="PBP59" s="599"/>
      <c r="PBQ59" s="599"/>
      <c r="PBR59" s="599"/>
      <c r="PBS59" s="599"/>
      <c r="PBT59" s="599"/>
      <c r="PBU59" s="599"/>
      <c r="PBV59" s="599"/>
      <c r="PBW59" s="599"/>
      <c r="PBX59" s="599"/>
      <c r="PBY59" s="599"/>
      <c r="PBZ59" s="599"/>
      <c r="PCA59" s="599"/>
      <c r="PCB59" s="599"/>
      <c r="PCC59" s="599"/>
      <c r="PCD59" s="599"/>
      <c r="PCE59" s="599"/>
      <c r="PCF59" s="599"/>
      <c r="PCG59" s="599"/>
      <c r="PCH59" s="599"/>
      <c r="PCI59" s="599"/>
      <c r="PCJ59" s="599"/>
      <c r="PCK59" s="599"/>
      <c r="PCL59" s="599"/>
      <c r="PCM59" s="599"/>
      <c r="PCN59" s="599"/>
      <c r="PCO59" s="599"/>
      <c r="PCP59" s="599"/>
      <c r="PCQ59" s="599"/>
      <c r="PCR59" s="599"/>
      <c r="PCS59" s="599"/>
      <c r="PCT59" s="599"/>
      <c r="PCU59" s="599"/>
      <c r="PCV59" s="599"/>
      <c r="PCW59" s="599"/>
      <c r="PCX59" s="599"/>
      <c r="PCY59" s="599"/>
      <c r="PCZ59" s="599"/>
      <c r="PDA59" s="599"/>
      <c r="PDB59" s="599"/>
      <c r="PDC59" s="599"/>
      <c r="PDD59" s="599"/>
      <c r="PDE59" s="599"/>
      <c r="PDF59" s="599"/>
      <c r="PDG59" s="599"/>
      <c r="PDH59" s="599"/>
      <c r="PDI59" s="599"/>
      <c r="PDJ59" s="599"/>
      <c r="PDK59" s="599"/>
      <c r="PDL59" s="599"/>
      <c r="PDM59" s="599"/>
      <c r="PDN59" s="599"/>
      <c r="PDO59" s="599"/>
      <c r="PDP59" s="599"/>
      <c r="PDQ59" s="599"/>
      <c r="PDR59" s="599"/>
      <c r="PDS59" s="599"/>
      <c r="PDT59" s="599"/>
      <c r="PDU59" s="599"/>
      <c r="PDV59" s="599"/>
      <c r="PDW59" s="599"/>
      <c r="PDX59" s="599"/>
      <c r="PDY59" s="599"/>
      <c r="PDZ59" s="599"/>
      <c r="PEA59" s="599"/>
      <c r="PEB59" s="599"/>
      <c r="PEC59" s="599"/>
      <c r="PED59" s="599"/>
      <c r="PEE59" s="599"/>
      <c r="PEF59" s="599"/>
      <c r="PEG59" s="599"/>
      <c r="PEH59" s="599"/>
      <c r="PEI59" s="599"/>
      <c r="PEJ59" s="599"/>
      <c r="PEK59" s="599"/>
      <c r="PEL59" s="599"/>
      <c r="PEM59" s="599"/>
      <c r="PEN59" s="599"/>
      <c r="PEO59" s="599"/>
      <c r="PEP59" s="599"/>
      <c r="PEQ59" s="599"/>
      <c r="PER59" s="599"/>
      <c r="PES59" s="599"/>
      <c r="PET59" s="599"/>
      <c r="PEU59" s="599"/>
      <c r="PEV59" s="599"/>
      <c r="PEW59" s="599"/>
      <c r="PEX59" s="599"/>
      <c r="PEY59" s="599"/>
      <c r="PEZ59" s="599"/>
      <c r="PFA59" s="599"/>
      <c r="PFB59" s="599"/>
      <c r="PFC59" s="599"/>
      <c r="PFD59" s="599"/>
      <c r="PFE59" s="599"/>
      <c r="PFF59" s="599"/>
      <c r="PFG59" s="599"/>
      <c r="PFH59" s="599"/>
      <c r="PFI59" s="599"/>
      <c r="PFJ59" s="599"/>
      <c r="PFK59" s="599"/>
      <c r="PFL59" s="599"/>
      <c r="PFM59" s="599"/>
      <c r="PFN59" s="599"/>
      <c r="PFO59" s="599"/>
      <c r="PFP59" s="599"/>
      <c r="PFQ59" s="599"/>
      <c r="PFR59" s="599"/>
      <c r="PFS59" s="599"/>
      <c r="PFT59" s="599"/>
      <c r="PFU59" s="599"/>
      <c r="PFV59" s="599"/>
      <c r="PFW59" s="599"/>
      <c r="PFX59" s="599"/>
      <c r="PFY59" s="599"/>
      <c r="PFZ59" s="599"/>
      <c r="PGA59" s="599"/>
      <c r="PGB59" s="599"/>
      <c r="PGC59" s="599"/>
      <c r="PGD59" s="599"/>
      <c r="PGE59" s="599"/>
      <c r="PGF59" s="599"/>
      <c r="PGG59" s="599"/>
      <c r="PGH59" s="599"/>
      <c r="PGI59" s="599"/>
      <c r="PGJ59" s="599"/>
      <c r="PGK59" s="599"/>
      <c r="PGL59" s="599"/>
      <c r="PGM59" s="599"/>
      <c r="PGN59" s="599"/>
      <c r="PGO59" s="599"/>
      <c r="PGP59" s="599"/>
      <c r="PGQ59" s="599"/>
      <c r="PGR59" s="599"/>
      <c r="PGS59" s="599"/>
      <c r="PGT59" s="599"/>
      <c r="PGU59" s="599"/>
      <c r="PGV59" s="599"/>
      <c r="PGW59" s="599"/>
      <c r="PGX59" s="599"/>
      <c r="PGY59" s="599"/>
      <c r="PGZ59" s="599"/>
      <c r="PHA59" s="599"/>
      <c r="PHB59" s="599"/>
      <c r="PHC59" s="599"/>
      <c r="PHD59" s="599"/>
      <c r="PHE59" s="599"/>
      <c r="PHF59" s="599"/>
      <c r="PHG59" s="599"/>
      <c r="PHH59" s="599"/>
      <c r="PHI59" s="599"/>
      <c r="PHJ59" s="599"/>
      <c r="PHK59" s="599"/>
      <c r="PHL59" s="599"/>
      <c r="PHM59" s="599"/>
      <c r="PHN59" s="599"/>
      <c r="PHO59" s="599"/>
      <c r="PHP59" s="599"/>
      <c r="PHQ59" s="599"/>
      <c r="PHR59" s="599"/>
      <c r="PHS59" s="599"/>
      <c r="PHT59" s="599"/>
      <c r="PHU59" s="599"/>
      <c r="PHV59" s="599"/>
      <c r="PHW59" s="599"/>
      <c r="PHX59" s="599"/>
      <c r="PHY59" s="599"/>
      <c r="PHZ59" s="599"/>
      <c r="PIA59" s="599"/>
      <c r="PIB59" s="599"/>
      <c r="PIC59" s="599"/>
      <c r="PID59" s="599"/>
      <c r="PIE59" s="599"/>
      <c r="PIF59" s="599"/>
      <c r="PIG59" s="599"/>
      <c r="PIH59" s="599"/>
      <c r="PII59" s="599"/>
      <c r="PIJ59" s="599"/>
      <c r="PIK59" s="599"/>
      <c r="PIL59" s="599"/>
      <c r="PIM59" s="599"/>
      <c r="PIN59" s="599"/>
      <c r="PIO59" s="599"/>
      <c r="PIP59" s="599"/>
      <c r="PIQ59" s="599"/>
      <c r="PIR59" s="599"/>
      <c r="PIS59" s="599"/>
      <c r="PIT59" s="599"/>
      <c r="PIU59" s="599"/>
      <c r="PIV59" s="599"/>
      <c r="PIW59" s="599"/>
      <c r="PIX59" s="599"/>
      <c r="PIY59" s="599"/>
      <c r="PIZ59" s="599"/>
      <c r="PJA59" s="599"/>
      <c r="PJB59" s="599"/>
      <c r="PJC59" s="599"/>
      <c r="PJD59" s="599"/>
      <c r="PJE59" s="599"/>
      <c r="PJF59" s="599"/>
      <c r="PJG59" s="599"/>
      <c r="PJH59" s="599"/>
      <c r="PJI59" s="599"/>
      <c r="PJJ59" s="599"/>
      <c r="PJK59" s="599"/>
      <c r="PJL59" s="599"/>
      <c r="PJM59" s="599"/>
      <c r="PJN59" s="599"/>
      <c r="PJO59" s="599"/>
      <c r="PJP59" s="599"/>
      <c r="PJQ59" s="599"/>
      <c r="PJR59" s="599"/>
      <c r="PJS59" s="599"/>
      <c r="PJT59" s="599"/>
      <c r="PJU59" s="599"/>
      <c r="PJV59" s="599"/>
      <c r="PJW59" s="599"/>
      <c r="PJX59" s="599"/>
      <c r="PJY59" s="599"/>
      <c r="PJZ59" s="599"/>
      <c r="PKA59" s="599"/>
      <c r="PKB59" s="599"/>
      <c r="PKC59" s="599"/>
      <c r="PKD59" s="599"/>
      <c r="PKE59" s="599"/>
      <c r="PKF59" s="599"/>
      <c r="PKG59" s="599"/>
      <c r="PKH59" s="599"/>
      <c r="PKI59" s="599"/>
      <c r="PKJ59" s="599"/>
      <c r="PKK59" s="599"/>
      <c r="PKL59" s="599"/>
      <c r="PKM59" s="599"/>
      <c r="PKN59" s="599"/>
      <c r="PKO59" s="599"/>
      <c r="PKP59" s="599"/>
      <c r="PKQ59" s="599"/>
      <c r="PKR59" s="599"/>
      <c r="PKS59" s="599"/>
      <c r="PKT59" s="599"/>
      <c r="PKU59" s="599"/>
      <c r="PKV59" s="599"/>
      <c r="PKW59" s="599"/>
      <c r="PKX59" s="599"/>
      <c r="PKY59" s="599"/>
      <c r="PKZ59" s="599"/>
      <c r="PLA59" s="599"/>
      <c r="PLB59" s="599"/>
      <c r="PLC59" s="599"/>
      <c r="PLD59" s="599"/>
      <c r="PLE59" s="599"/>
      <c r="PLF59" s="599"/>
      <c r="PLG59" s="599"/>
      <c r="PLH59" s="599"/>
      <c r="PLI59" s="599"/>
      <c r="PLJ59" s="599"/>
      <c r="PLK59" s="599"/>
      <c r="PLL59" s="599"/>
      <c r="PLM59" s="599"/>
      <c r="PLN59" s="599"/>
      <c r="PLO59" s="599"/>
      <c r="PLP59" s="599"/>
      <c r="PLQ59" s="599"/>
      <c r="PLR59" s="599"/>
      <c r="PLS59" s="599"/>
      <c r="PLT59" s="599"/>
      <c r="PLU59" s="599"/>
      <c r="PLV59" s="599"/>
      <c r="PLW59" s="599"/>
      <c r="PLX59" s="599"/>
      <c r="PLY59" s="599"/>
      <c r="PLZ59" s="599"/>
      <c r="PMA59" s="599"/>
      <c r="PMB59" s="599"/>
      <c r="PMC59" s="599"/>
      <c r="PMD59" s="599"/>
      <c r="PME59" s="599"/>
      <c r="PMF59" s="599"/>
      <c r="PMG59" s="599"/>
      <c r="PMH59" s="599"/>
      <c r="PMI59" s="599"/>
      <c r="PMJ59" s="599"/>
      <c r="PMK59" s="599"/>
      <c r="PML59" s="599"/>
      <c r="PMM59" s="599"/>
      <c r="PMN59" s="599"/>
      <c r="PMO59" s="599"/>
      <c r="PMP59" s="599"/>
      <c r="PMQ59" s="599"/>
      <c r="PMR59" s="599"/>
      <c r="PMS59" s="599"/>
      <c r="PMT59" s="599"/>
      <c r="PMU59" s="599"/>
      <c r="PMV59" s="599"/>
      <c r="PMW59" s="599"/>
      <c r="PMX59" s="599"/>
      <c r="PMY59" s="599"/>
      <c r="PMZ59" s="599"/>
      <c r="PNA59" s="599"/>
      <c r="PNB59" s="599"/>
      <c r="PNC59" s="599"/>
      <c r="PND59" s="599"/>
      <c r="PNE59" s="599"/>
      <c r="PNF59" s="599"/>
      <c r="PNG59" s="599"/>
      <c r="PNH59" s="599"/>
      <c r="PNI59" s="599"/>
      <c r="PNJ59" s="599"/>
      <c r="PNK59" s="599"/>
      <c r="PNL59" s="599"/>
      <c r="PNM59" s="599"/>
      <c r="PNN59" s="599"/>
      <c r="PNO59" s="599"/>
      <c r="PNP59" s="599"/>
      <c r="PNQ59" s="599"/>
      <c r="PNR59" s="599"/>
      <c r="PNS59" s="599"/>
      <c r="PNT59" s="599"/>
      <c r="PNU59" s="599"/>
      <c r="PNV59" s="599"/>
      <c r="PNW59" s="599"/>
      <c r="PNX59" s="599"/>
      <c r="PNY59" s="599"/>
      <c r="PNZ59" s="599"/>
      <c r="POA59" s="599"/>
      <c r="POB59" s="599"/>
      <c r="POC59" s="599"/>
      <c r="POD59" s="599"/>
      <c r="POE59" s="599"/>
      <c r="POF59" s="599"/>
      <c r="POG59" s="599"/>
      <c r="POH59" s="599"/>
      <c r="POI59" s="599"/>
      <c r="POJ59" s="599"/>
      <c r="POK59" s="599"/>
      <c r="POL59" s="599"/>
      <c r="POM59" s="599"/>
      <c r="PON59" s="599"/>
      <c r="POO59" s="599"/>
      <c r="POP59" s="599"/>
      <c r="POQ59" s="599"/>
      <c r="POR59" s="599"/>
      <c r="POS59" s="599"/>
      <c r="POT59" s="599"/>
      <c r="POU59" s="599"/>
      <c r="POV59" s="599"/>
      <c r="POW59" s="599"/>
      <c r="POX59" s="599"/>
      <c r="POY59" s="599"/>
      <c r="POZ59" s="599"/>
      <c r="PPA59" s="599"/>
      <c r="PPB59" s="599"/>
      <c r="PPC59" s="599"/>
      <c r="PPD59" s="599"/>
      <c r="PPE59" s="599"/>
      <c r="PPF59" s="599"/>
      <c r="PPG59" s="599"/>
      <c r="PPH59" s="599"/>
      <c r="PPI59" s="599"/>
      <c r="PPJ59" s="599"/>
      <c r="PPK59" s="599"/>
      <c r="PPL59" s="599"/>
      <c r="PPM59" s="599"/>
      <c r="PPN59" s="599"/>
      <c r="PPO59" s="599"/>
      <c r="PPP59" s="599"/>
      <c r="PPQ59" s="599"/>
      <c r="PPR59" s="599"/>
      <c r="PPS59" s="599"/>
      <c r="PPT59" s="599"/>
      <c r="PPU59" s="599"/>
      <c r="PPV59" s="599"/>
      <c r="PPW59" s="599"/>
      <c r="PPX59" s="599"/>
      <c r="PPY59" s="599"/>
      <c r="PPZ59" s="599"/>
      <c r="PQA59" s="599"/>
      <c r="PQB59" s="599"/>
      <c r="PQC59" s="599"/>
      <c r="PQD59" s="599"/>
      <c r="PQE59" s="599"/>
      <c r="PQF59" s="599"/>
      <c r="PQG59" s="599"/>
      <c r="PQH59" s="599"/>
      <c r="PQI59" s="599"/>
      <c r="PQJ59" s="599"/>
      <c r="PQK59" s="599"/>
      <c r="PQL59" s="599"/>
      <c r="PQM59" s="599"/>
      <c r="PQN59" s="599"/>
      <c r="PQO59" s="599"/>
      <c r="PQP59" s="599"/>
      <c r="PQQ59" s="599"/>
      <c r="PQR59" s="599"/>
      <c r="PQS59" s="599"/>
      <c r="PQT59" s="599"/>
      <c r="PQU59" s="599"/>
      <c r="PQV59" s="599"/>
      <c r="PQW59" s="599"/>
      <c r="PQX59" s="599"/>
      <c r="PQY59" s="599"/>
      <c r="PQZ59" s="599"/>
      <c r="PRA59" s="599"/>
      <c r="PRB59" s="599"/>
      <c r="PRC59" s="599"/>
      <c r="PRD59" s="599"/>
      <c r="PRE59" s="599"/>
      <c r="PRF59" s="599"/>
      <c r="PRG59" s="599"/>
      <c r="PRH59" s="599"/>
      <c r="PRI59" s="599"/>
      <c r="PRJ59" s="599"/>
      <c r="PRK59" s="599"/>
      <c r="PRL59" s="599"/>
      <c r="PRM59" s="599"/>
      <c r="PRN59" s="599"/>
      <c r="PRO59" s="599"/>
      <c r="PRP59" s="599"/>
      <c r="PRQ59" s="599"/>
      <c r="PRR59" s="599"/>
      <c r="PRS59" s="599"/>
      <c r="PRT59" s="599"/>
      <c r="PRU59" s="599"/>
      <c r="PRV59" s="599"/>
      <c r="PRW59" s="599"/>
      <c r="PRX59" s="599"/>
      <c r="PRY59" s="599"/>
      <c r="PRZ59" s="599"/>
      <c r="PSA59" s="599"/>
      <c r="PSB59" s="599"/>
      <c r="PSC59" s="599"/>
      <c r="PSD59" s="599"/>
      <c r="PSE59" s="599"/>
      <c r="PSF59" s="599"/>
      <c r="PSG59" s="599"/>
      <c r="PSH59" s="599"/>
      <c r="PSI59" s="599"/>
      <c r="PSJ59" s="599"/>
      <c r="PSK59" s="599"/>
      <c r="PSL59" s="599"/>
      <c r="PSM59" s="599"/>
      <c r="PSN59" s="599"/>
      <c r="PSO59" s="599"/>
      <c r="PSP59" s="599"/>
      <c r="PSQ59" s="599"/>
      <c r="PSR59" s="599"/>
      <c r="PSS59" s="599"/>
      <c r="PST59" s="599"/>
      <c r="PSU59" s="599"/>
      <c r="PSV59" s="599"/>
      <c r="PSW59" s="599"/>
      <c r="PSX59" s="599"/>
      <c r="PSY59" s="599"/>
      <c r="PSZ59" s="599"/>
      <c r="PTA59" s="599"/>
      <c r="PTB59" s="599"/>
      <c r="PTC59" s="599"/>
      <c r="PTD59" s="599"/>
      <c r="PTE59" s="599"/>
      <c r="PTF59" s="599"/>
      <c r="PTG59" s="599"/>
      <c r="PTH59" s="599"/>
      <c r="PTI59" s="599"/>
      <c r="PTJ59" s="599"/>
      <c r="PTK59" s="599"/>
      <c r="PTL59" s="599"/>
      <c r="PTM59" s="599"/>
      <c r="PTN59" s="599"/>
      <c r="PTO59" s="599"/>
      <c r="PTP59" s="599"/>
      <c r="PTQ59" s="599"/>
      <c r="PTR59" s="599"/>
      <c r="PTS59" s="599"/>
      <c r="PTT59" s="599"/>
      <c r="PTU59" s="599"/>
      <c r="PTV59" s="599"/>
      <c r="PTW59" s="599"/>
      <c r="PTX59" s="599"/>
      <c r="PTY59" s="599"/>
      <c r="PTZ59" s="599"/>
      <c r="PUA59" s="599"/>
      <c r="PUB59" s="599"/>
      <c r="PUC59" s="599"/>
      <c r="PUD59" s="599"/>
      <c r="PUE59" s="599"/>
      <c r="PUF59" s="599"/>
      <c r="PUG59" s="599"/>
      <c r="PUH59" s="599"/>
      <c r="PUI59" s="599"/>
      <c r="PUJ59" s="599"/>
      <c r="PUK59" s="599"/>
      <c r="PUL59" s="599"/>
      <c r="PUM59" s="599"/>
      <c r="PUN59" s="599"/>
      <c r="PUO59" s="599"/>
      <c r="PUP59" s="599"/>
      <c r="PUQ59" s="599"/>
      <c r="PUR59" s="599"/>
      <c r="PUS59" s="599"/>
      <c r="PUT59" s="599"/>
      <c r="PUU59" s="599"/>
      <c r="PUV59" s="599"/>
      <c r="PUW59" s="599"/>
      <c r="PUX59" s="599"/>
      <c r="PUY59" s="599"/>
      <c r="PUZ59" s="599"/>
      <c r="PVA59" s="599"/>
      <c r="PVB59" s="599"/>
      <c r="PVC59" s="599"/>
      <c r="PVD59" s="599"/>
      <c r="PVE59" s="599"/>
      <c r="PVF59" s="599"/>
      <c r="PVG59" s="599"/>
      <c r="PVH59" s="599"/>
      <c r="PVI59" s="599"/>
      <c r="PVJ59" s="599"/>
      <c r="PVK59" s="599"/>
      <c r="PVL59" s="599"/>
      <c r="PVM59" s="599"/>
      <c r="PVN59" s="599"/>
      <c r="PVO59" s="599"/>
      <c r="PVP59" s="599"/>
      <c r="PVQ59" s="599"/>
      <c r="PVR59" s="599"/>
      <c r="PVS59" s="599"/>
      <c r="PVT59" s="599"/>
      <c r="PVU59" s="599"/>
      <c r="PVV59" s="599"/>
      <c r="PVW59" s="599"/>
      <c r="PVX59" s="599"/>
      <c r="PVY59" s="599"/>
      <c r="PVZ59" s="599"/>
      <c r="PWA59" s="599"/>
      <c r="PWB59" s="599"/>
      <c r="PWC59" s="599"/>
      <c r="PWD59" s="599"/>
      <c r="PWE59" s="599"/>
      <c r="PWF59" s="599"/>
      <c r="PWG59" s="599"/>
      <c r="PWH59" s="599"/>
      <c r="PWI59" s="599"/>
      <c r="PWJ59" s="599"/>
      <c r="PWK59" s="599"/>
      <c r="PWL59" s="599"/>
      <c r="PWM59" s="599"/>
      <c r="PWN59" s="599"/>
      <c r="PWO59" s="599"/>
      <c r="PWP59" s="599"/>
      <c r="PWQ59" s="599"/>
      <c r="PWR59" s="599"/>
      <c r="PWS59" s="599"/>
      <c r="PWT59" s="599"/>
      <c r="PWU59" s="599"/>
      <c r="PWV59" s="599"/>
      <c r="PWW59" s="599"/>
      <c r="PWX59" s="599"/>
      <c r="PWY59" s="599"/>
      <c r="PWZ59" s="599"/>
      <c r="PXA59" s="599"/>
      <c r="PXB59" s="599"/>
      <c r="PXC59" s="599"/>
      <c r="PXD59" s="599"/>
      <c r="PXE59" s="599"/>
      <c r="PXF59" s="599"/>
      <c r="PXG59" s="599"/>
      <c r="PXH59" s="599"/>
      <c r="PXI59" s="599"/>
      <c r="PXJ59" s="599"/>
      <c r="PXK59" s="599"/>
      <c r="PXL59" s="599"/>
      <c r="PXM59" s="599"/>
      <c r="PXN59" s="599"/>
      <c r="PXO59" s="599"/>
      <c r="PXP59" s="599"/>
      <c r="PXQ59" s="599"/>
      <c r="PXR59" s="599"/>
      <c r="PXS59" s="599"/>
      <c r="PXT59" s="599"/>
      <c r="PXU59" s="599"/>
      <c r="PXV59" s="599"/>
      <c r="PXW59" s="599"/>
      <c r="PXX59" s="599"/>
      <c r="PXY59" s="599"/>
      <c r="PXZ59" s="599"/>
      <c r="PYA59" s="599"/>
      <c r="PYB59" s="599"/>
      <c r="PYC59" s="599"/>
      <c r="PYD59" s="599"/>
      <c r="PYE59" s="599"/>
      <c r="PYF59" s="599"/>
      <c r="PYG59" s="599"/>
      <c r="PYH59" s="599"/>
      <c r="PYI59" s="599"/>
      <c r="PYJ59" s="599"/>
      <c r="PYK59" s="599"/>
      <c r="PYL59" s="599"/>
      <c r="PYM59" s="599"/>
      <c r="PYN59" s="599"/>
      <c r="PYO59" s="599"/>
      <c r="PYP59" s="599"/>
      <c r="PYQ59" s="599"/>
      <c r="PYR59" s="599"/>
      <c r="PYS59" s="599"/>
      <c r="PYT59" s="599"/>
      <c r="PYU59" s="599"/>
      <c r="PYV59" s="599"/>
      <c r="PYW59" s="599"/>
      <c r="PYX59" s="599"/>
      <c r="PYY59" s="599"/>
      <c r="PYZ59" s="599"/>
      <c r="PZA59" s="599"/>
      <c r="PZB59" s="599"/>
      <c r="PZC59" s="599"/>
      <c r="PZD59" s="599"/>
      <c r="PZE59" s="599"/>
      <c r="PZF59" s="599"/>
      <c r="PZG59" s="599"/>
      <c r="PZH59" s="599"/>
      <c r="PZI59" s="599"/>
      <c r="PZJ59" s="599"/>
      <c r="PZK59" s="599"/>
      <c r="PZL59" s="599"/>
      <c r="PZM59" s="599"/>
      <c r="PZN59" s="599"/>
      <c r="PZO59" s="599"/>
      <c r="PZP59" s="599"/>
      <c r="PZQ59" s="599"/>
      <c r="PZR59" s="599"/>
      <c r="PZS59" s="599"/>
      <c r="PZT59" s="599"/>
      <c r="PZU59" s="599"/>
      <c r="PZV59" s="599"/>
      <c r="PZW59" s="599"/>
      <c r="PZX59" s="599"/>
      <c r="PZY59" s="599"/>
      <c r="PZZ59" s="599"/>
      <c r="QAA59" s="599"/>
      <c r="QAB59" s="599"/>
      <c r="QAC59" s="599"/>
      <c r="QAD59" s="599"/>
      <c r="QAE59" s="599"/>
      <c r="QAF59" s="599"/>
      <c r="QAG59" s="599"/>
      <c r="QAH59" s="599"/>
      <c r="QAI59" s="599"/>
      <c r="QAJ59" s="599"/>
      <c r="QAK59" s="599"/>
      <c r="QAL59" s="599"/>
      <c r="QAM59" s="599"/>
      <c r="QAN59" s="599"/>
      <c r="QAO59" s="599"/>
      <c r="QAP59" s="599"/>
      <c r="QAQ59" s="599"/>
      <c r="QAR59" s="599"/>
      <c r="QAS59" s="599"/>
      <c r="QAT59" s="599"/>
      <c r="QAU59" s="599"/>
      <c r="QAV59" s="599"/>
      <c r="QAW59" s="599"/>
      <c r="QAX59" s="599"/>
      <c r="QAY59" s="599"/>
      <c r="QAZ59" s="599"/>
      <c r="QBA59" s="599"/>
      <c r="QBB59" s="599"/>
      <c r="QBC59" s="599"/>
      <c r="QBD59" s="599"/>
      <c r="QBE59" s="599"/>
      <c r="QBF59" s="599"/>
      <c r="QBG59" s="599"/>
      <c r="QBH59" s="599"/>
      <c r="QBI59" s="599"/>
      <c r="QBJ59" s="599"/>
      <c r="QBK59" s="599"/>
      <c r="QBL59" s="599"/>
      <c r="QBM59" s="599"/>
      <c r="QBN59" s="599"/>
      <c r="QBO59" s="599"/>
      <c r="QBP59" s="599"/>
      <c r="QBQ59" s="599"/>
      <c r="QBR59" s="599"/>
      <c r="QBS59" s="599"/>
      <c r="QBT59" s="599"/>
      <c r="QBU59" s="599"/>
      <c r="QBV59" s="599"/>
      <c r="QBW59" s="599"/>
      <c r="QBX59" s="599"/>
      <c r="QBY59" s="599"/>
      <c r="QBZ59" s="599"/>
      <c r="QCA59" s="599"/>
      <c r="QCB59" s="599"/>
      <c r="QCC59" s="599"/>
      <c r="QCD59" s="599"/>
      <c r="QCE59" s="599"/>
      <c r="QCF59" s="599"/>
      <c r="QCG59" s="599"/>
      <c r="QCH59" s="599"/>
      <c r="QCI59" s="599"/>
      <c r="QCJ59" s="599"/>
      <c r="QCK59" s="599"/>
      <c r="QCL59" s="599"/>
      <c r="QCM59" s="599"/>
      <c r="QCN59" s="599"/>
      <c r="QCO59" s="599"/>
      <c r="QCP59" s="599"/>
      <c r="QCQ59" s="599"/>
      <c r="QCR59" s="599"/>
      <c r="QCS59" s="599"/>
      <c r="QCT59" s="599"/>
      <c r="QCU59" s="599"/>
      <c r="QCV59" s="599"/>
      <c r="QCW59" s="599"/>
      <c r="QCX59" s="599"/>
      <c r="QCY59" s="599"/>
      <c r="QCZ59" s="599"/>
      <c r="QDA59" s="599"/>
      <c r="QDB59" s="599"/>
      <c r="QDC59" s="599"/>
      <c r="QDD59" s="599"/>
      <c r="QDE59" s="599"/>
      <c r="QDF59" s="599"/>
      <c r="QDG59" s="599"/>
      <c r="QDH59" s="599"/>
      <c r="QDI59" s="599"/>
      <c r="QDJ59" s="599"/>
      <c r="QDK59" s="599"/>
      <c r="QDL59" s="599"/>
      <c r="QDM59" s="599"/>
      <c r="QDN59" s="599"/>
      <c r="QDO59" s="599"/>
      <c r="QDP59" s="599"/>
      <c r="QDQ59" s="599"/>
      <c r="QDR59" s="599"/>
      <c r="QDS59" s="599"/>
      <c r="QDT59" s="599"/>
      <c r="QDU59" s="599"/>
      <c r="QDV59" s="599"/>
      <c r="QDW59" s="599"/>
      <c r="QDX59" s="599"/>
      <c r="QDY59" s="599"/>
      <c r="QDZ59" s="599"/>
      <c r="QEA59" s="599"/>
      <c r="QEB59" s="599"/>
      <c r="QEC59" s="599"/>
      <c r="QED59" s="599"/>
      <c r="QEE59" s="599"/>
      <c r="QEF59" s="599"/>
      <c r="QEG59" s="599"/>
      <c r="QEH59" s="599"/>
      <c r="QEI59" s="599"/>
      <c r="QEJ59" s="599"/>
      <c r="QEK59" s="599"/>
      <c r="QEL59" s="599"/>
      <c r="QEM59" s="599"/>
      <c r="QEN59" s="599"/>
      <c r="QEO59" s="599"/>
      <c r="QEP59" s="599"/>
      <c r="QEQ59" s="599"/>
      <c r="QER59" s="599"/>
      <c r="QES59" s="599"/>
      <c r="QET59" s="599"/>
      <c r="QEU59" s="599"/>
      <c r="QEV59" s="599"/>
      <c r="QEW59" s="599"/>
      <c r="QEX59" s="599"/>
      <c r="QEY59" s="599"/>
      <c r="QEZ59" s="599"/>
      <c r="QFA59" s="599"/>
      <c r="QFB59" s="599"/>
      <c r="QFC59" s="599"/>
      <c r="QFD59" s="599"/>
      <c r="QFE59" s="599"/>
      <c r="QFF59" s="599"/>
      <c r="QFG59" s="599"/>
      <c r="QFH59" s="599"/>
      <c r="QFI59" s="599"/>
      <c r="QFJ59" s="599"/>
      <c r="QFK59" s="599"/>
      <c r="QFL59" s="599"/>
      <c r="QFM59" s="599"/>
      <c r="QFN59" s="599"/>
      <c r="QFO59" s="599"/>
      <c r="QFP59" s="599"/>
      <c r="QFQ59" s="599"/>
      <c r="QFR59" s="599"/>
      <c r="QFS59" s="599"/>
      <c r="QFT59" s="599"/>
      <c r="QFU59" s="599"/>
      <c r="QFV59" s="599"/>
      <c r="QFW59" s="599"/>
      <c r="QFX59" s="599"/>
      <c r="QFY59" s="599"/>
      <c r="QFZ59" s="599"/>
      <c r="QGA59" s="599"/>
      <c r="QGB59" s="599"/>
      <c r="QGC59" s="599"/>
      <c r="QGD59" s="599"/>
      <c r="QGE59" s="599"/>
      <c r="QGF59" s="599"/>
      <c r="QGG59" s="599"/>
      <c r="QGH59" s="599"/>
      <c r="QGI59" s="599"/>
      <c r="QGJ59" s="599"/>
      <c r="QGK59" s="599"/>
      <c r="QGL59" s="599"/>
      <c r="QGM59" s="599"/>
      <c r="QGN59" s="599"/>
      <c r="QGO59" s="599"/>
      <c r="QGP59" s="599"/>
      <c r="QGQ59" s="599"/>
      <c r="QGR59" s="599"/>
      <c r="QGS59" s="599"/>
      <c r="QGT59" s="599"/>
      <c r="QGU59" s="599"/>
      <c r="QGV59" s="599"/>
      <c r="QGW59" s="599"/>
      <c r="QGX59" s="599"/>
      <c r="QGY59" s="599"/>
      <c r="QGZ59" s="599"/>
      <c r="QHA59" s="599"/>
      <c r="QHB59" s="599"/>
      <c r="QHC59" s="599"/>
      <c r="QHD59" s="599"/>
      <c r="QHE59" s="599"/>
      <c r="QHF59" s="599"/>
      <c r="QHG59" s="599"/>
      <c r="QHH59" s="599"/>
      <c r="QHI59" s="599"/>
      <c r="QHJ59" s="599"/>
      <c r="QHK59" s="599"/>
      <c r="QHL59" s="599"/>
      <c r="QHM59" s="599"/>
      <c r="QHN59" s="599"/>
      <c r="QHO59" s="599"/>
      <c r="QHP59" s="599"/>
      <c r="QHQ59" s="599"/>
      <c r="QHR59" s="599"/>
      <c r="QHS59" s="599"/>
      <c r="QHT59" s="599"/>
      <c r="QHU59" s="599"/>
      <c r="QHV59" s="599"/>
      <c r="QHW59" s="599"/>
      <c r="QHX59" s="599"/>
      <c r="QHY59" s="599"/>
      <c r="QHZ59" s="599"/>
      <c r="QIA59" s="599"/>
      <c r="QIB59" s="599"/>
      <c r="QIC59" s="599"/>
      <c r="QID59" s="599"/>
      <c r="QIE59" s="599"/>
      <c r="QIF59" s="599"/>
      <c r="QIG59" s="599"/>
      <c r="QIH59" s="599"/>
      <c r="QII59" s="599"/>
      <c r="QIJ59" s="599"/>
      <c r="QIK59" s="599"/>
      <c r="QIL59" s="599"/>
      <c r="QIM59" s="599"/>
      <c r="QIN59" s="599"/>
      <c r="QIO59" s="599"/>
      <c r="QIP59" s="599"/>
      <c r="QIQ59" s="599"/>
      <c r="QIR59" s="599"/>
      <c r="QIS59" s="599"/>
      <c r="QIT59" s="599"/>
      <c r="QIU59" s="599"/>
      <c r="QIV59" s="599"/>
      <c r="QIW59" s="599"/>
      <c r="QIX59" s="599"/>
      <c r="QIY59" s="599"/>
      <c r="QIZ59" s="599"/>
      <c r="QJA59" s="599"/>
      <c r="QJB59" s="599"/>
      <c r="QJC59" s="599"/>
      <c r="QJD59" s="599"/>
      <c r="QJE59" s="599"/>
      <c r="QJF59" s="599"/>
      <c r="QJG59" s="599"/>
      <c r="QJH59" s="599"/>
      <c r="QJI59" s="599"/>
      <c r="QJJ59" s="599"/>
      <c r="QJK59" s="599"/>
      <c r="QJL59" s="599"/>
      <c r="QJM59" s="599"/>
      <c r="QJN59" s="599"/>
      <c r="QJO59" s="599"/>
      <c r="QJP59" s="599"/>
      <c r="QJQ59" s="599"/>
      <c r="QJR59" s="599"/>
      <c r="QJS59" s="599"/>
      <c r="QJT59" s="599"/>
      <c r="QJU59" s="599"/>
      <c r="QJV59" s="599"/>
      <c r="QJW59" s="599"/>
      <c r="QJX59" s="599"/>
      <c r="QJY59" s="599"/>
      <c r="QJZ59" s="599"/>
      <c r="QKA59" s="599"/>
      <c r="QKB59" s="599"/>
      <c r="QKC59" s="599"/>
      <c r="QKD59" s="599"/>
      <c r="QKE59" s="599"/>
      <c r="QKF59" s="599"/>
      <c r="QKG59" s="599"/>
      <c r="QKH59" s="599"/>
      <c r="QKI59" s="599"/>
      <c r="QKJ59" s="599"/>
      <c r="QKK59" s="599"/>
      <c r="QKL59" s="599"/>
      <c r="QKM59" s="599"/>
      <c r="QKN59" s="599"/>
      <c r="QKO59" s="599"/>
      <c r="QKP59" s="599"/>
      <c r="QKQ59" s="599"/>
      <c r="QKR59" s="599"/>
      <c r="QKS59" s="599"/>
      <c r="QKT59" s="599"/>
      <c r="QKU59" s="599"/>
      <c r="QKV59" s="599"/>
      <c r="QKW59" s="599"/>
      <c r="QKX59" s="599"/>
      <c r="QKY59" s="599"/>
      <c r="QKZ59" s="599"/>
      <c r="QLA59" s="599"/>
      <c r="QLB59" s="599"/>
      <c r="QLC59" s="599"/>
      <c r="QLD59" s="599"/>
      <c r="QLE59" s="599"/>
      <c r="QLF59" s="599"/>
      <c r="QLG59" s="599"/>
      <c r="QLH59" s="599"/>
      <c r="QLI59" s="599"/>
      <c r="QLJ59" s="599"/>
      <c r="QLK59" s="599"/>
      <c r="QLL59" s="599"/>
      <c r="QLM59" s="599"/>
      <c r="QLN59" s="599"/>
      <c r="QLO59" s="599"/>
      <c r="QLP59" s="599"/>
      <c r="QLQ59" s="599"/>
      <c r="QLR59" s="599"/>
      <c r="QLS59" s="599"/>
      <c r="QLT59" s="599"/>
      <c r="QLU59" s="599"/>
      <c r="QLV59" s="599"/>
      <c r="QLW59" s="599"/>
      <c r="QLX59" s="599"/>
      <c r="QLY59" s="599"/>
      <c r="QLZ59" s="599"/>
      <c r="QMA59" s="599"/>
      <c r="QMB59" s="599"/>
      <c r="QMC59" s="599"/>
      <c r="QMD59" s="599"/>
      <c r="QME59" s="599"/>
      <c r="QMF59" s="599"/>
      <c r="QMG59" s="599"/>
      <c r="QMH59" s="599"/>
      <c r="QMI59" s="599"/>
      <c r="QMJ59" s="599"/>
      <c r="QMK59" s="599"/>
      <c r="QML59" s="599"/>
      <c r="QMM59" s="599"/>
      <c r="QMN59" s="599"/>
      <c r="QMO59" s="599"/>
      <c r="QMP59" s="599"/>
      <c r="QMQ59" s="599"/>
      <c r="QMR59" s="599"/>
      <c r="QMS59" s="599"/>
      <c r="QMT59" s="599"/>
      <c r="QMU59" s="599"/>
      <c r="QMV59" s="599"/>
      <c r="QMW59" s="599"/>
      <c r="QMX59" s="599"/>
      <c r="QMY59" s="599"/>
      <c r="QMZ59" s="599"/>
      <c r="QNA59" s="599"/>
      <c r="QNB59" s="599"/>
      <c r="QNC59" s="599"/>
      <c r="QND59" s="599"/>
      <c r="QNE59" s="599"/>
      <c r="QNF59" s="599"/>
      <c r="QNG59" s="599"/>
      <c r="QNH59" s="599"/>
      <c r="QNI59" s="599"/>
      <c r="QNJ59" s="599"/>
      <c r="QNK59" s="599"/>
      <c r="QNL59" s="599"/>
      <c r="QNM59" s="599"/>
      <c r="QNN59" s="599"/>
      <c r="QNO59" s="599"/>
      <c r="QNP59" s="599"/>
      <c r="QNQ59" s="599"/>
      <c r="QNR59" s="599"/>
      <c r="QNS59" s="599"/>
      <c r="QNT59" s="599"/>
      <c r="QNU59" s="599"/>
      <c r="QNV59" s="599"/>
      <c r="QNW59" s="599"/>
      <c r="QNX59" s="599"/>
      <c r="QNY59" s="599"/>
      <c r="QNZ59" s="599"/>
      <c r="QOA59" s="599"/>
      <c r="QOB59" s="599"/>
      <c r="QOC59" s="599"/>
      <c r="QOD59" s="599"/>
      <c r="QOE59" s="599"/>
      <c r="QOF59" s="599"/>
      <c r="QOG59" s="599"/>
      <c r="QOH59" s="599"/>
      <c r="QOI59" s="599"/>
      <c r="QOJ59" s="599"/>
      <c r="QOK59" s="599"/>
      <c r="QOL59" s="599"/>
      <c r="QOM59" s="599"/>
      <c r="QON59" s="599"/>
      <c r="QOO59" s="599"/>
      <c r="QOP59" s="599"/>
      <c r="QOQ59" s="599"/>
      <c r="QOR59" s="599"/>
      <c r="QOS59" s="599"/>
      <c r="QOT59" s="599"/>
      <c r="QOU59" s="599"/>
      <c r="QOV59" s="599"/>
      <c r="QOW59" s="599"/>
      <c r="QOX59" s="599"/>
      <c r="QOY59" s="599"/>
      <c r="QOZ59" s="599"/>
      <c r="QPA59" s="599"/>
      <c r="QPB59" s="599"/>
      <c r="QPC59" s="599"/>
      <c r="QPD59" s="599"/>
      <c r="QPE59" s="599"/>
      <c r="QPF59" s="599"/>
      <c r="QPG59" s="599"/>
      <c r="QPH59" s="599"/>
      <c r="QPI59" s="599"/>
      <c r="QPJ59" s="599"/>
      <c r="QPK59" s="599"/>
      <c r="QPL59" s="599"/>
      <c r="QPM59" s="599"/>
      <c r="QPN59" s="599"/>
      <c r="QPO59" s="599"/>
      <c r="QPP59" s="599"/>
      <c r="QPQ59" s="599"/>
      <c r="QPR59" s="599"/>
      <c r="QPS59" s="599"/>
      <c r="QPT59" s="599"/>
      <c r="QPU59" s="599"/>
      <c r="QPV59" s="599"/>
      <c r="QPW59" s="599"/>
      <c r="QPX59" s="599"/>
      <c r="QPY59" s="599"/>
      <c r="QPZ59" s="599"/>
      <c r="QQA59" s="599"/>
      <c r="QQB59" s="599"/>
      <c r="QQC59" s="599"/>
      <c r="QQD59" s="599"/>
      <c r="QQE59" s="599"/>
      <c r="QQF59" s="599"/>
      <c r="QQG59" s="599"/>
      <c r="QQH59" s="599"/>
      <c r="QQI59" s="599"/>
      <c r="QQJ59" s="599"/>
      <c r="QQK59" s="599"/>
      <c r="QQL59" s="599"/>
      <c r="QQM59" s="599"/>
      <c r="QQN59" s="599"/>
      <c r="QQO59" s="599"/>
      <c r="QQP59" s="599"/>
      <c r="QQQ59" s="599"/>
      <c r="QQR59" s="599"/>
      <c r="QQS59" s="599"/>
      <c r="QQT59" s="599"/>
      <c r="QQU59" s="599"/>
      <c r="QQV59" s="599"/>
      <c r="QQW59" s="599"/>
      <c r="QQX59" s="599"/>
      <c r="QQY59" s="599"/>
      <c r="QQZ59" s="599"/>
      <c r="QRA59" s="599"/>
      <c r="QRB59" s="599"/>
      <c r="QRC59" s="599"/>
      <c r="QRD59" s="599"/>
      <c r="QRE59" s="599"/>
      <c r="QRF59" s="599"/>
      <c r="QRG59" s="599"/>
      <c r="QRH59" s="599"/>
      <c r="QRI59" s="599"/>
      <c r="QRJ59" s="599"/>
      <c r="QRK59" s="599"/>
      <c r="QRL59" s="599"/>
      <c r="QRM59" s="599"/>
      <c r="QRN59" s="599"/>
      <c r="QRO59" s="599"/>
      <c r="QRP59" s="599"/>
      <c r="QRQ59" s="599"/>
      <c r="QRR59" s="599"/>
      <c r="QRS59" s="599"/>
      <c r="QRT59" s="599"/>
      <c r="QRU59" s="599"/>
      <c r="QRV59" s="599"/>
      <c r="QRW59" s="599"/>
      <c r="QRX59" s="599"/>
      <c r="QRY59" s="599"/>
      <c r="QRZ59" s="599"/>
      <c r="QSA59" s="599"/>
      <c r="QSB59" s="599"/>
      <c r="QSC59" s="599"/>
      <c r="QSD59" s="599"/>
      <c r="QSE59" s="599"/>
      <c r="QSF59" s="599"/>
      <c r="QSG59" s="599"/>
      <c r="QSH59" s="599"/>
      <c r="QSI59" s="599"/>
      <c r="QSJ59" s="599"/>
      <c r="QSK59" s="599"/>
      <c r="QSL59" s="599"/>
      <c r="QSM59" s="599"/>
      <c r="QSN59" s="599"/>
      <c r="QSO59" s="599"/>
      <c r="QSP59" s="599"/>
      <c r="QSQ59" s="599"/>
      <c r="QSR59" s="599"/>
      <c r="QSS59" s="599"/>
      <c r="QST59" s="599"/>
      <c r="QSU59" s="599"/>
      <c r="QSV59" s="599"/>
      <c r="QSW59" s="599"/>
      <c r="QSX59" s="599"/>
      <c r="QSY59" s="599"/>
      <c r="QSZ59" s="599"/>
      <c r="QTA59" s="599"/>
      <c r="QTB59" s="599"/>
      <c r="QTC59" s="599"/>
      <c r="QTD59" s="599"/>
      <c r="QTE59" s="599"/>
      <c r="QTF59" s="599"/>
      <c r="QTG59" s="599"/>
      <c r="QTH59" s="599"/>
      <c r="QTI59" s="599"/>
      <c r="QTJ59" s="599"/>
      <c r="QTK59" s="599"/>
      <c r="QTL59" s="599"/>
      <c r="QTM59" s="599"/>
      <c r="QTN59" s="599"/>
      <c r="QTO59" s="599"/>
      <c r="QTP59" s="599"/>
      <c r="QTQ59" s="599"/>
      <c r="QTR59" s="599"/>
      <c r="QTS59" s="599"/>
      <c r="QTT59" s="599"/>
      <c r="QTU59" s="599"/>
      <c r="QTV59" s="599"/>
      <c r="QTW59" s="599"/>
      <c r="QTX59" s="599"/>
      <c r="QTY59" s="599"/>
      <c r="QTZ59" s="599"/>
      <c r="QUA59" s="599"/>
      <c r="QUB59" s="599"/>
      <c r="QUC59" s="599"/>
      <c r="QUD59" s="599"/>
      <c r="QUE59" s="599"/>
      <c r="QUF59" s="599"/>
      <c r="QUG59" s="599"/>
      <c r="QUH59" s="599"/>
      <c r="QUI59" s="599"/>
      <c r="QUJ59" s="599"/>
      <c r="QUK59" s="599"/>
      <c r="QUL59" s="599"/>
      <c r="QUM59" s="599"/>
      <c r="QUN59" s="599"/>
      <c r="QUO59" s="599"/>
      <c r="QUP59" s="599"/>
      <c r="QUQ59" s="599"/>
      <c r="QUR59" s="599"/>
      <c r="QUS59" s="599"/>
      <c r="QUT59" s="599"/>
      <c r="QUU59" s="599"/>
      <c r="QUV59" s="599"/>
      <c r="QUW59" s="599"/>
      <c r="QUX59" s="599"/>
      <c r="QUY59" s="599"/>
      <c r="QUZ59" s="599"/>
      <c r="QVA59" s="599"/>
      <c r="QVB59" s="599"/>
      <c r="QVC59" s="599"/>
      <c r="QVD59" s="599"/>
      <c r="QVE59" s="599"/>
      <c r="QVF59" s="599"/>
      <c r="QVG59" s="599"/>
      <c r="QVH59" s="599"/>
      <c r="QVI59" s="599"/>
      <c r="QVJ59" s="599"/>
      <c r="QVK59" s="599"/>
      <c r="QVL59" s="599"/>
      <c r="QVM59" s="599"/>
      <c r="QVN59" s="599"/>
      <c r="QVO59" s="599"/>
      <c r="QVP59" s="599"/>
      <c r="QVQ59" s="599"/>
      <c r="QVR59" s="599"/>
      <c r="QVS59" s="599"/>
      <c r="QVT59" s="599"/>
      <c r="QVU59" s="599"/>
      <c r="QVV59" s="599"/>
      <c r="QVW59" s="599"/>
      <c r="QVX59" s="599"/>
      <c r="QVY59" s="599"/>
      <c r="QVZ59" s="599"/>
      <c r="QWA59" s="599"/>
      <c r="QWB59" s="599"/>
      <c r="QWC59" s="599"/>
      <c r="QWD59" s="599"/>
      <c r="QWE59" s="599"/>
      <c r="QWF59" s="599"/>
      <c r="QWG59" s="599"/>
      <c r="QWH59" s="599"/>
      <c r="QWI59" s="599"/>
      <c r="QWJ59" s="599"/>
      <c r="QWK59" s="599"/>
      <c r="QWL59" s="599"/>
      <c r="QWM59" s="599"/>
      <c r="QWN59" s="599"/>
      <c r="QWO59" s="599"/>
      <c r="QWP59" s="599"/>
      <c r="QWQ59" s="599"/>
      <c r="QWR59" s="599"/>
      <c r="QWS59" s="599"/>
      <c r="QWT59" s="599"/>
      <c r="QWU59" s="599"/>
      <c r="QWV59" s="599"/>
      <c r="QWW59" s="599"/>
      <c r="QWX59" s="599"/>
      <c r="QWY59" s="599"/>
      <c r="QWZ59" s="599"/>
      <c r="QXA59" s="599"/>
      <c r="QXB59" s="599"/>
      <c r="QXC59" s="599"/>
      <c r="QXD59" s="599"/>
      <c r="QXE59" s="599"/>
      <c r="QXF59" s="599"/>
      <c r="QXG59" s="599"/>
      <c r="QXH59" s="599"/>
      <c r="QXI59" s="599"/>
      <c r="QXJ59" s="599"/>
      <c r="QXK59" s="599"/>
      <c r="QXL59" s="599"/>
      <c r="QXM59" s="599"/>
      <c r="QXN59" s="599"/>
      <c r="QXO59" s="599"/>
      <c r="QXP59" s="599"/>
      <c r="QXQ59" s="599"/>
      <c r="QXR59" s="599"/>
      <c r="QXS59" s="599"/>
      <c r="QXT59" s="599"/>
      <c r="QXU59" s="599"/>
      <c r="QXV59" s="599"/>
      <c r="QXW59" s="599"/>
      <c r="QXX59" s="599"/>
      <c r="QXY59" s="599"/>
      <c r="QXZ59" s="599"/>
      <c r="QYA59" s="599"/>
      <c r="QYB59" s="599"/>
      <c r="QYC59" s="599"/>
      <c r="QYD59" s="599"/>
      <c r="QYE59" s="599"/>
      <c r="QYF59" s="599"/>
      <c r="QYG59" s="599"/>
      <c r="QYH59" s="599"/>
      <c r="QYI59" s="599"/>
      <c r="QYJ59" s="599"/>
      <c r="QYK59" s="599"/>
      <c r="QYL59" s="599"/>
      <c r="QYM59" s="599"/>
      <c r="QYN59" s="599"/>
      <c r="QYO59" s="599"/>
      <c r="QYP59" s="599"/>
      <c r="QYQ59" s="599"/>
      <c r="QYR59" s="599"/>
      <c r="QYS59" s="599"/>
      <c r="QYT59" s="599"/>
      <c r="QYU59" s="599"/>
      <c r="QYV59" s="599"/>
      <c r="QYW59" s="599"/>
      <c r="QYX59" s="599"/>
      <c r="QYY59" s="599"/>
      <c r="QYZ59" s="599"/>
      <c r="QZA59" s="599"/>
      <c r="QZB59" s="599"/>
      <c r="QZC59" s="599"/>
      <c r="QZD59" s="599"/>
      <c r="QZE59" s="599"/>
      <c r="QZF59" s="599"/>
      <c r="QZG59" s="599"/>
      <c r="QZH59" s="599"/>
      <c r="QZI59" s="599"/>
      <c r="QZJ59" s="599"/>
      <c r="QZK59" s="599"/>
      <c r="QZL59" s="599"/>
      <c r="QZM59" s="599"/>
      <c r="QZN59" s="599"/>
      <c r="QZO59" s="599"/>
      <c r="QZP59" s="599"/>
      <c r="QZQ59" s="599"/>
      <c r="QZR59" s="599"/>
      <c r="QZS59" s="599"/>
      <c r="QZT59" s="599"/>
      <c r="QZU59" s="599"/>
      <c r="QZV59" s="599"/>
      <c r="QZW59" s="599"/>
      <c r="QZX59" s="599"/>
      <c r="QZY59" s="599"/>
      <c r="QZZ59" s="599"/>
      <c r="RAA59" s="599"/>
      <c r="RAB59" s="599"/>
      <c r="RAC59" s="599"/>
      <c r="RAD59" s="599"/>
      <c r="RAE59" s="599"/>
      <c r="RAF59" s="599"/>
      <c r="RAG59" s="599"/>
      <c r="RAH59" s="599"/>
      <c r="RAI59" s="599"/>
      <c r="RAJ59" s="599"/>
      <c r="RAK59" s="599"/>
      <c r="RAL59" s="599"/>
      <c r="RAM59" s="599"/>
      <c r="RAN59" s="599"/>
      <c r="RAO59" s="599"/>
      <c r="RAP59" s="599"/>
      <c r="RAQ59" s="599"/>
      <c r="RAR59" s="599"/>
      <c r="RAS59" s="599"/>
      <c r="RAT59" s="599"/>
      <c r="RAU59" s="599"/>
      <c r="RAV59" s="599"/>
      <c r="RAW59" s="599"/>
      <c r="RAX59" s="599"/>
      <c r="RAY59" s="599"/>
      <c r="RAZ59" s="599"/>
      <c r="RBA59" s="599"/>
      <c r="RBB59" s="599"/>
      <c r="RBC59" s="599"/>
      <c r="RBD59" s="599"/>
      <c r="RBE59" s="599"/>
      <c r="RBF59" s="599"/>
      <c r="RBG59" s="599"/>
      <c r="RBH59" s="599"/>
      <c r="RBI59" s="599"/>
      <c r="RBJ59" s="599"/>
      <c r="RBK59" s="599"/>
      <c r="RBL59" s="599"/>
      <c r="RBM59" s="599"/>
      <c r="RBN59" s="599"/>
      <c r="RBO59" s="599"/>
      <c r="RBP59" s="599"/>
      <c r="RBQ59" s="599"/>
      <c r="RBR59" s="599"/>
      <c r="RBS59" s="599"/>
      <c r="RBT59" s="599"/>
      <c r="RBU59" s="599"/>
      <c r="RBV59" s="599"/>
      <c r="RBW59" s="599"/>
      <c r="RBX59" s="599"/>
      <c r="RBY59" s="599"/>
      <c r="RBZ59" s="599"/>
      <c r="RCA59" s="599"/>
      <c r="RCB59" s="599"/>
      <c r="RCC59" s="599"/>
      <c r="RCD59" s="599"/>
      <c r="RCE59" s="599"/>
      <c r="RCF59" s="599"/>
      <c r="RCG59" s="599"/>
      <c r="RCH59" s="599"/>
      <c r="RCI59" s="599"/>
      <c r="RCJ59" s="599"/>
      <c r="RCK59" s="599"/>
      <c r="RCL59" s="599"/>
      <c r="RCM59" s="599"/>
      <c r="RCN59" s="599"/>
      <c r="RCO59" s="599"/>
      <c r="RCP59" s="599"/>
      <c r="RCQ59" s="599"/>
      <c r="RCR59" s="599"/>
      <c r="RCS59" s="599"/>
      <c r="RCT59" s="599"/>
      <c r="RCU59" s="599"/>
      <c r="RCV59" s="599"/>
      <c r="RCW59" s="599"/>
      <c r="RCX59" s="599"/>
      <c r="RCY59" s="599"/>
      <c r="RCZ59" s="599"/>
      <c r="RDA59" s="599"/>
      <c r="RDB59" s="599"/>
      <c r="RDC59" s="599"/>
      <c r="RDD59" s="599"/>
      <c r="RDE59" s="599"/>
      <c r="RDF59" s="599"/>
      <c r="RDG59" s="599"/>
      <c r="RDH59" s="599"/>
      <c r="RDI59" s="599"/>
      <c r="RDJ59" s="599"/>
      <c r="RDK59" s="599"/>
      <c r="RDL59" s="599"/>
      <c r="RDM59" s="599"/>
      <c r="RDN59" s="599"/>
      <c r="RDO59" s="599"/>
      <c r="RDP59" s="599"/>
      <c r="RDQ59" s="599"/>
      <c r="RDR59" s="599"/>
      <c r="RDS59" s="599"/>
      <c r="RDT59" s="599"/>
      <c r="RDU59" s="599"/>
      <c r="RDV59" s="599"/>
      <c r="RDW59" s="599"/>
      <c r="RDX59" s="599"/>
      <c r="RDY59" s="599"/>
      <c r="RDZ59" s="599"/>
      <c r="REA59" s="599"/>
      <c r="REB59" s="599"/>
      <c r="REC59" s="599"/>
      <c r="RED59" s="599"/>
      <c r="REE59" s="599"/>
      <c r="REF59" s="599"/>
      <c r="REG59" s="599"/>
      <c r="REH59" s="599"/>
      <c r="REI59" s="599"/>
      <c r="REJ59" s="599"/>
      <c r="REK59" s="599"/>
      <c r="REL59" s="599"/>
      <c r="REM59" s="599"/>
      <c r="REN59" s="599"/>
      <c r="REO59" s="599"/>
      <c r="REP59" s="599"/>
      <c r="REQ59" s="599"/>
      <c r="RER59" s="599"/>
      <c r="RES59" s="599"/>
      <c r="RET59" s="599"/>
      <c r="REU59" s="599"/>
      <c r="REV59" s="599"/>
      <c r="REW59" s="599"/>
      <c r="REX59" s="599"/>
      <c r="REY59" s="599"/>
      <c r="REZ59" s="599"/>
      <c r="RFA59" s="599"/>
      <c r="RFB59" s="599"/>
      <c r="RFC59" s="599"/>
      <c r="RFD59" s="599"/>
      <c r="RFE59" s="599"/>
      <c r="RFF59" s="599"/>
      <c r="RFG59" s="599"/>
      <c r="RFH59" s="599"/>
      <c r="RFI59" s="599"/>
      <c r="RFJ59" s="599"/>
      <c r="RFK59" s="599"/>
      <c r="RFL59" s="599"/>
      <c r="RFM59" s="599"/>
      <c r="RFN59" s="599"/>
      <c r="RFO59" s="599"/>
      <c r="RFP59" s="599"/>
      <c r="RFQ59" s="599"/>
      <c r="RFR59" s="599"/>
      <c r="RFS59" s="599"/>
      <c r="RFT59" s="599"/>
      <c r="RFU59" s="599"/>
      <c r="RFV59" s="599"/>
      <c r="RFW59" s="599"/>
      <c r="RFX59" s="599"/>
      <c r="RFY59" s="599"/>
      <c r="RFZ59" s="599"/>
      <c r="RGA59" s="599"/>
      <c r="RGB59" s="599"/>
      <c r="RGC59" s="599"/>
      <c r="RGD59" s="599"/>
      <c r="RGE59" s="599"/>
      <c r="RGF59" s="599"/>
      <c r="RGG59" s="599"/>
      <c r="RGH59" s="599"/>
      <c r="RGI59" s="599"/>
      <c r="RGJ59" s="599"/>
      <c r="RGK59" s="599"/>
      <c r="RGL59" s="599"/>
      <c r="RGM59" s="599"/>
      <c r="RGN59" s="599"/>
      <c r="RGO59" s="599"/>
      <c r="RGP59" s="599"/>
      <c r="RGQ59" s="599"/>
      <c r="RGR59" s="599"/>
      <c r="RGS59" s="599"/>
      <c r="RGT59" s="599"/>
      <c r="RGU59" s="599"/>
      <c r="RGV59" s="599"/>
      <c r="RGW59" s="599"/>
      <c r="RGX59" s="599"/>
      <c r="RGY59" s="599"/>
      <c r="RGZ59" s="599"/>
      <c r="RHA59" s="599"/>
      <c r="RHB59" s="599"/>
      <c r="RHC59" s="599"/>
      <c r="RHD59" s="599"/>
      <c r="RHE59" s="599"/>
      <c r="RHF59" s="599"/>
      <c r="RHG59" s="599"/>
      <c r="RHH59" s="599"/>
      <c r="RHI59" s="599"/>
      <c r="RHJ59" s="599"/>
      <c r="RHK59" s="599"/>
      <c r="RHL59" s="599"/>
      <c r="RHM59" s="599"/>
      <c r="RHN59" s="599"/>
      <c r="RHO59" s="599"/>
      <c r="RHP59" s="599"/>
      <c r="RHQ59" s="599"/>
      <c r="RHR59" s="599"/>
      <c r="RHS59" s="599"/>
      <c r="RHT59" s="599"/>
      <c r="RHU59" s="599"/>
      <c r="RHV59" s="599"/>
      <c r="RHW59" s="599"/>
      <c r="RHX59" s="599"/>
      <c r="RHY59" s="599"/>
      <c r="RHZ59" s="599"/>
      <c r="RIA59" s="599"/>
      <c r="RIB59" s="599"/>
      <c r="RIC59" s="599"/>
      <c r="RID59" s="599"/>
      <c r="RIE59" s="599"/>
      <c r="RIF59" s="599"/>
      <c r="RIG59" s="599"/>
      <c r="RIH59" s="599"/>
      <c r="RII59" s="599"/>
      <c r="RIJ59" s="599"/>
      <c r="RIK59" s="599"/>
      <c r="RIL59" s="599"/>
      <c r="RIM59" s="599"/>
      <c r="RIN59" s="599"/>
      <c r="RIO59" s="599"/>
      <c r="RIP59" s="599"/>
      <c r="RIQ59" s="599"/>
      <c r="RIR59" s="599"/>
      <c r="RIS59" s="599"/>
      <c r="RIT59" s="599"/>
      <c r="RIU59" s="599"/>
      <c r="RIV59" s="599"/>
      <c r="RIW59" s="599"/>
      <c r="RIX59" s="599"/>
      <c r="RIY59" s="599"/>
      <c r="RIZ59" s="599"/>
      <c r="RJA59" s="599"/>
      <c r="RJB59" s="599"/>
      <c r="RJC59" s="599"/>
      <c r="RJD59" s="599"/>
      <c r="RJE59" s="599"/>
      <c r="RJF59" s="599"/>
      <c r="RJG59" s="599"/>
      <c r="RJH59" s="599"/>
      <c r="RJI59" s="599"/>
      <c r="RJJ59" s="599"/>
      <c r="RJK59" s="599"/>
      <c r="RJL59" s="599"/>
      <c r="RJM59" s="599"/>
      <c r="RJN59" s="599"/>
      <c r="RJO59" s="599"/>
      <c r="RJP59" s="599"/>
      <c r="RJQ59" s="599"/>
      <c r="RJR59" s="599"/>
      <c r="RJS59" s="599"/>
      <c r="RJT59" s="599"/>
      <c r="RJU59" s="599"/>
      <c r="RJV59" s="599"/>
      <c r="RJW59" s="599"/>
      <c r="RJX59" s="599"/>
      <c r="RJY59" s="599"/>
      <c r="RJZ59" s="599"/>
      <c r="RKA59" s="599"/>
      <c r="RKB59" s="599"/>
      <c r="RKC59" s="599"/>
      <c r="RKD59" s="599"/>
      <c r="RKE59" s="599"/>
      <c r="RKF59" s="599"/>
      <c r="RKG59" s="599"/>
      <c r="RKH59" s="599"/>
      <c r="RKI59" s="599"/>
      <c r="RKJ59" s="599"/>
      <c r="RKK59" s="599"/>
      <c r="RKL59" s="599"/>
      <c r="RKM59" s="599"/>
      <c r="RKN59" s="599"/>
      <c r="RKO59" s="599"/>
      <c r="RKP59" s="599"/>
      <c r="RKQ59" s="599"/>
      <c r="RKR59" s="599"/>
      <c r="RKS59" s="599"/>
      <c r="RKT59" s="599"/>
      <c r="RKU59" s="599"/>
      <c r="RKV59" s="599"/>
      <c r="RKW59" s="599"/>
      <c r="RKX59" s="599"/>
      <c r="RKY59" s="599"/>
      <c r="RKZ59" s="599"/>
      <c r="RLA59" s="599"/>
      <c r="RLB59" s="599"/>
      <c r="RLC59" s="599"/>
      <c r="RLD59" s="599"/>
      <c r="RLE59" s="599"/>
      <c r="RLF59" s="599"/>
      <c r="RLG59" s="599"/>
      <c r="RLH59" s="599"/>
      <c r="RLI59" s="599"/>
      <c r="RLJ59" s="599"/>
      <c r="RLK59" s="599"/>
      <c r="RLL59" s="599"/>
      <c r="RLM59" s="599"/>
      <c r="RLN59" s="599"/>
      <c r="RLO59" s="599"/>
      <c r="RLP59" s="599"/>
      <c r="RLQ59" s="599"/>
      <c r="RLR59" s="599"/>
      <c r="RLS59" s="599"/>
      <c r="RLT59" s="599"/>
      <c r="RLU59" s="599"/>
      <c r="RLV59" s="599"/>
      <c r="RLW59" s="599"/>
      <c r="RLX59" s="599"/>
      <c r="RLY59" s="599"/>
      <c r="RLZ59" s="599"/>
      <c r="RMA59" s="599"/>
      <c r="RMB59" s="599"/>
      <c r="RMC59" s="599"/>
      <c r="RMD59" s="599"/>
      <c r="RME59" s="599"/>
      <c r="RMF59" s="599"/>
      <c r="RMG59" s="599"/>
      <c r="RMH59" s="599"/>
      <c r="RMI59" s="599"/>
      <c r="RMJ59" s="599"/>
      <c r="RMK59" s="599"/>
      <c r="RML59" s="599"/>
      <c r="RMM59" s="599"/>
      <c r="RMN59" s="599"/>
      <c r="RMO59" s="599"/>
      <c r="RMP59" s="599"/>
      <c r="RMQ59" s="599"/>
      <c r="RMR59" s="599"/>
      <c r="RMS59" s="599"/>
      <c r="RMT59" s="599"/>
      <c r="RMU59" s="599"/>
      <c r="RMV59" s="599"/>
      <c r="RMW59" s="599"/>
      <c r="RMX59" s="599"/>
      <c r="RMY59" s="599"/>
      <c r="RMZ59" s="599"/>
      <c r="RNA59" s="599"/>
      <c r="RNB59" s="599"/>
      <c r="RNC59" s="599"/>
      <c r="RND59" s="599"/>
      <c r="RNE59" s="599"/>
      <c r="RNF59" s="599"/>
      <c r="RNG59" s="599"/>
      <c r="RNH59" s="599"/>
      <c r="RNI59" s="599"/>
      <c r="RNJ59" s="599"/>
      <c r="RNK59" s="599"/>
      <c r="RNL59" s="599"/>
      <c r="RNM59" s="599"/>
      <c r="RNN59" s="599"/>
      <c r="RNO59" s="599"/>
      <c r="RNP59" s="599"/>
      <c r="RNQ59" s="599"/>
      <c r="RNR59" s="599"/>
      <c r="RNS59" s="599"/>
      <c r="RNT59" s="599"/>
      <c r="RNU59" s="599"/>
      <c r="RNV59" s="599"/>
      <c r="RNW59" s="599"/>
      <c r="RNX59" s="599"/>
      <c r="RNY59" s="599"/>
      <c r="RNZ59" s="599"/>
      <c r="ROA59" s="599"/>
      <c r="ROB59" s="599"/>
      <c r="ROC59" s="599"/>
      <c r="ROD59" s="599"/>
      <c r="ROE59" s="599"/>
      <c r="ROF59" s="599"/>
      <c r="ROG59" s="599"/>
      <c r="ROH59" s="599"/>
      <c r="ROI59" s="599"/>
      <c r="ROJ59" s="599"/>
      <c r="ROK59" s="599"/>
      <c r="ROL59" s="599"/>
      <c r="ROM59" s="599"/>
      <c r="RON59" s="599"/>
      <c r="ROO59" s="599"/>
      <c r="ROP59" s="599"/>
      <c r="ROQ59" s="599"/>
      <c r="ROR59" s="599"/>
      <c r="ROS59" s="599"/>
      <c r="ROT59" s="599"/>
      <c r="ROU59" s="599"/>
      <c r="ROV59" s="599"/>
      <c r="ROW59" s="599"/>
      <c r="ROX59" s="599"/>
      <c r="ROY59" s="599"/>
      <c r="ROZ59" s="599"/>
      <c r="RPA59" s="599"/>
      <c r="RPB59" s="599"/>
      <c r="RPC59" s="599"/>
      <c r="RPD59" s="599"/>
      <c r="RPE59" s="599"/>
      <c r="RPF59" s="599"/>
      <c r="RPG59" s="599"/>
      <c r="RPH59" s="599"/>
      <c r="RPI59" s="599"/>
      <c r="RPJ59" s="599"/>
      <c r="RPK59" s="599"/>
      <c r="RPL59" s="599"/>
      <c r="RPM59" s="599"/>
      <c r="RPN59" s="599"/>
      <c r="RPO59" s="599"/>
      <c r="RPP59" s="599"/>
      <c r="RPQ59" s="599"/>
      <c r="RPR59" s="599"/>
      <c r="RPS59" s="599"/>
      <c r="RPT59" s="599"/>
      <c r="RPU59" s="599"/>
      <c r="RPV59" s="599"/>
      <c r="RPW59" s="599"/>
      <c r="RPX59" s="599"/>
      <c r="RPY59" s="599"/>
      <c r="RPZ59" s="599"/>
      <c r="RQA59" s="599"/>
      <c r="RQB59" s="599"/>
      <c r="RQC59" s="599"/>
      <c r="RQD59" s="599"/>
      <c r="RQE59" s="599"/>
      <c r="RQF59" s="599"/>
      <c r="RQG59" s="599"/>
      <c r="RQH59" s="599"/>
      <c r="RQI59" s="599"/>
      <c r="RQJ59" s="599"/>
      <c r="RQK59" s="599"/>
      <c r="RQL59" s="599"/>
      <c r="RQM59" s="599"/>
      <c r="RQN59" s="599"/>
      <c r="RQO59" s="599"/>
      <c r="RQP59" s="599"/>
      <c r="RQQ59" s="599"/>
      <c r="RQR59" s="599"/>
      <c r="RQS59" s="599"/>
      <c r="RQT59" s="599"/>
      <c r="RQU59" s="599"/>
      <c r="RQV59" s="599"/>
      <c r="RQW59" s="599"/>
      <c r="RQX59" s="599"/>
      <c r="RQY59" s="599"/>
      <c r="RQZ59" s="599"/>
      <c r="RRA59" s="599"/>
      <c r="RRB59" s="599"/>
      <c r="RRC59" s="599"/>
      <c r="RRD59" s="599"/>
      <c r="RRE59" s="599"/>
      <c r="RRF59" s="599"/>
      <c r="RRG59" s="599"/>
      <c r="RRH59" s="599"/>
      <c r="RRI59" s="599"/>
      <c r="RRJ59" s="599"/>
      <c r="RRK59" s="599"/>
      <c r="RRL59" s="599"/>
      <c r="RRM59" s="599"/>
      <c r="RRN59" s="599"/>
      <c r="RRO59" s="599"/>
      <c r="RRP59" s="599"/>
      <c r="RRQ59" s="599"/>
      <c r="RRR59" s="599"/>
      <c r="RRS59" s="599"/>
      <c r="RRT59" s="599"/>
      <c r="RRU59" s="599"/>
      <c r="RRV59" s="599"/>
      <c r="RRW59" s="599"/>
      <c r="RRX59" s="599"/>
      <c r="RRY59" s="599"/>
      <c r="RRZ59" s="599"/>
      <c r="RSA59" s="599"/>
      <c r="RSB59" s="599"/>
      <c r="RSC59" s="599"/>
      <c r="RSD59" s="599"/>
      <c r="RSE59" s="599"/>
      <c r="RSF59" s="599"/>
      <c r="RSG59" s="599"/>
      <c r="RSH59" s="599"/>
      <c r="RSI59" s="599"/>
      <c r="RSJ59" s="599"/>
      <c r="RSK59" s="599"/>
      <c r="RSL59" s="599"/>
      <c r="RSM59" s="599"/>
      <c r="RSN59" s="599"/>
      <c r="RSO59" s="599"/>
      <c r="RSP59" s="599"/>
      <c r="RSQ59" s="599"/>
      <c r="RSR59" s="599"/>
      <c r="RSS59" s="599"/>
      <c r="RST59" s="599"/>
      <c r="RSU59" s="599"/>
      <c r="RSV59" s="599"/>
      <c r="RSW59" s="599"/>
      <c r="RSX59" s="599"/>
      <c r="RSY59" s="599"/>
      <c r="RSZ59" s="599"/>
      <c r="RTA59" s="599"/>
      <c r="RTB59" s="599"/>
      <c r="RTC59" s="599"/>
      <c r="RTD59" s="599"/>
      <c r="RTE59" s="599"/>
      <c r="RTF59" s="599"/>
      <c r="RTG59" s="599"/>
      <c r="RTH59" s="599"/>
      <c r="RTI59" s="599"/>
      <c r="RTJ59" s="599"/>
      <c r="RTK59" s="599"/>
      <c r="RTL59" s="599"/>
      <c r="RTM59" s="599"/>
      <c r="RTN59" s="599"/>
      <c r="RTO59" s="599"/>
      <c r="RTP59" s="599"/>
      <c r="RTQ59" s="599"/>
      <c r="RTR59" s="599"/>
      <c r="RTS59" s="599"/>
      <c r="RTT59" s="599"/>
      <c r="RTU59" s="599"/>
      <c r="RTV59" s="599"/>
      <c r="RTW59" s="599"/>
      <c r="RTX59" s="599"/>
      <c r="RTY59" s="599"/>
      <c r="RTZ59" s="599"/>
      <c r="RUA59" s="599"/>
      <c r="RUB59" s="599"/>
      <c r="RUC59" s="599"/>
      <c r="RUD59" s="599"/>
      <c r="RUE59" s="599"/>
      <c r="RUF59" s="599"/>
      <c r="RUG59" s="599"/>
      <c r="RUH59" s="599"/>
      <c r="RUI59" s="599"/>
      <c r="RUJ59" s="599"/>
      <c r="RUK59" s="599"/>
      <c r="RUL59" s="599"/>
      <c r="RUM59" s="599"/>
      <c r="RUN59" s="599"/>
      <c r="RUO59" s="599"/>
      <c r="RUP59" s="599"/>
      <c r="RUQ59" s="599"/>
      <c r="RUR59" s="599"/>
      <c r="RUS59" s="599"/>
      <c r="RUT59" s="599"/>
      <c r="RUU59" s="599"/>
      <c r="RUV59" s="599"/>
      <c r="RUW59" s="599"/>
      <c r="RUX59" s="599"/>
      <c r="RUY59" s="599"/>
      <c r="RUZ59" s="599"/>
      <c r="RVA59" s="599"/>
      <c r="RVB59" s="599"/>
      <c r="RVC59" s="599"/>
      <c r="RVD59" s="599"/>
      <c r="RVE59" s="599"/>
      <c r="RVF59" s="599"/>
      <c r="RVG59" s="599"/>
      <c r="RVH59" s="599"/>
      <c r="RVI59" s="599"/>
      <c r="RVJ59" s="599"/>
      <c r="RVK59" s="599"/>
      <c r="RVL59" s="599"/>
      <c r="RVM59" s="599"/>
      <c r="RVN59" s="599"/>
      <c r="RVO59" s="599"/>
      <c r="RVP59" s="599"/>
      <c r="RVQ59" s="599"/>
      <c r="RVR59" s="599"/>
      <c r="RVS59" s="599"/>
      <c r="RVT59" s="599"/>
      <c r="RVU59" s="599"/>
      <c r="RVV59" s="599"/>
      <c r="RVW59" s="599"/>
      <c r="RVX59" s="599"/>
      <c r="RVY59" s="599"/>
      <c r="RVZ59" s="599"/>
      <c r="RWA59" s="599"/>
      <c r="RWB59" s="599"/>
      <c r="RWC59" s="599"/>
      <c r="RWD59" s="599"/>
      <c r="RWE59" s="599"/>
      <c r="RWF59" s="599"/>
      <c r="RWG59" s="599"/>
      <c r="RWH59" s="599"/>
      <c r="RWI59" s="599"/>
      <c r="RWJ59" s="599"/>
      <c r="RWK59" s="599"/>
      <c r="RWL59" s="599"/>
      <c r="RWM59" s="599"/>
      <c r="RWN59" s="599"/>
      <c r="RWO59" s="599"/>
      <c r="RWP59" s="599"/>
      <c r="RWQ59" s="599"/>
      <c r="RWR59" s="599"/>
      <c r="RWS59" s="599"/>
      <c r="RWT59" s="599"/>
      <c r="RWU59" s="599"/>
      <c r="RWV59" s="599"/>
      <c r="RWW59" s="599"/>
      <c r="RWX59" s="599"/>
      <c r="RWY59" s="599"/>
      <c r="RWZ59" s="599"/>
      <c r="RXA59" s="599"/>
      <c r="RXB59" s="599"/>
      <c r="RXC59" s="599"/>
      <c r="RXD59" s="599"/>
      <c r="RXE59" s="599"/>
      <c r="RXF59" s="599"/>
      <c r="RXG59" s="599"/>
      <c r="RXH59" s="599"/>
      <c r="RXI59" s="599"/>
      <c r="RXJ59" s="599"/>
      <c r="RXK59" s="599"/>
      <c r="RXL59" s="599"/>
      <c r="RXM59" s="599"/>
      <c r="RXN59" s="599"/>
      <c r="RXO59" s="599"/>
      <c r="RXP59" s="599"/>
      <c r="RXQ59" s="599"/>
      <c r="RXR59" s="599"/>
      <c r="RXS59" s="599"/>
      <c r="RXT59" s="599"/>
      <c r="RXU59" s="599"/>
      <c r="RXV59" s="599"/>
      <c r="RXW59" s="599"/>
      <c r="RXX59" s="599"/>
      <c r="RXY59" s="599"/>
      <c r="RXZ59" s="599"/>
      <c r="RYA59" s="599"/>
      <c r="RYB59" s="599"/>
      <c r="RYC59" s="599"/>
      <c r="RYD59" s="599"/>
      <c r="RYE59" s="599"/>
      <c r="RYF59" s="599"/>
      <c r="RYG59" s="599"/>
      <c r="RYH59" s="599"/>
      <c r="RYI59" s="599"/>
      <c r="RYJ59" s="599"/>
      <c r="RYK59" s="599"/>
      <c r="RYL59" s="599"/>
      <c r="RYM59" s="599"/>
      <c r="RYN59" s="599"/>
      <c r="RYO59" s="599"/>
      <c r="RYP59" s="599"/>
      <c r="RYQ59" s="599"/>
      <c r="RYR59" s="599"/>
      <c r="RYS59" s="599"/>
      <c r="RYT59" s="599"/>
      <c r="RYU59" s="599"/>
      <c r="RYV59" s="599"/>
      <c r="RYW59" s="599"/>
      <c r="RYX59" s="599"/>
      <c r="RYY59" s="599"/>
      <c r="RYZ59" s="599"/>
      <c r="RZA59" s="599"/>
      <c r="RZB59" s="599"/>
      <c r="RZC59" s="599"/>
      <c r="RZD59" s="599"/>
      <c r="RZE59" s="599"/>
      <c r="RZF59" s="599"/>
      <c r="RZG59" s="599"/>
      <c r="RZH59" s="599"/>
      <c r="RZI59" s="599"/>
      <c r="RZJ59" s="599"/>
      <c r="RZK59" s="599"/>
      <c r="RZL59" s="599"/>
      <c r="RZM59" s="599"/>
      <c r="RZN59" s="599"/>
      <c r="RZO59" s="599"/>
      <c r="RZP59" s="599"/>
      <c r="RZQ59" s="599"/>
      <c r="RZR59" s="599"/>
      <c r="RZS59" s="599"/>
      <c r="RZT59" s="599"/>
      <c r="RZU59" s="599"/>
      <c r="RZV59" s="599"/>
      <c r="RZW59" s="599"/>
      <c r="RZX59" s="599"/>
      <c r="RZY59" s="599"/>
      <c r="RZZ59" s="599"/>
      <c r="SAA59" s="599"/>
      <c r="SAB59" s="599"/>
      <c r="SAC59" s="599"/>
      <c r="SAD59" s="599"/>
      <c r="SAE59" s="599"/>
      <c r="SAF59" s="599"/>
      <c r="SAG59" s="599"/>
      <c r="SAH59" s="599"/>
      <c r="SAI59" s="599"/>
      <c r="SAJ59" s="599"/>
      <c r="SAK59" s="599"/>
      <c r="SAL59" s="599"/>
      <c r="SAM59" s="599"/>
      <c r="SAN59" s="599"/>
      <c r="SAO59" s="599"/>
      <c r="SAP59" s="599"/>
      <c r="SAQ59" s="599"/>
      <c r="SAR59" s="599"/>
      <c r="SAS59" s="599"/>
      <c r="SAT59" s="599"/>
      <c r="SAU59" s="599"/>
      <c r="SAV59" s="599"/>
      <c r="SAW59" s="599"/>
      <c r="SAX59" s="599"/>
      <c r="SAY59" s="599"/>
      <c r="SAZ59" s="599"/>
      <c r="SBA59" s="599"/>
      <c r="SBB59" s="599"/>
      <c r="SBC59" s="599"/>
      <c r="SBD59" s="599"/>
      <c r="SBE59" s="599"/>
      <c r="SBF59" s="599"/>
      <c r="SBG59" s="599"/>
      <c r="SBH59" s="599"/>
      <c r="SBI59" s="599"/>
      <c r="SBJ59" s="599"/>
      <c r="SBK59" s="599"/>
      <c r="SBL59" s="599"/>
      <c r="SBM59" s="599"/>
      <c r="SBN59" s="599"/>
      <c r="SBO59" s="599"/>
      <c r="SBP59" s="599"/>
      <c r="SBQ59" s="599"/>
      <c r="SBR59" s="599"/>
      <c r="SBS59" s="599"/>
      <c r="SBT59" s="599"/>
      <c r="SBU59" s="599"/>
      <c r="SBV59" s="599"/>
      <c r="SBW59" s="599"/>
      <c r="SBX59" s="599"/>
      <c r="SBY59" s="599"/>
      <c r="SBZ59" s="599"/>
      <c r="SCA59" s="599"/>
      <c r="SCB59" s="599"/>
      <c r="SCC59" s="599"/>
      <c r="SCD59" s="599"/>
      <c r="SCE59" s="599"/>
      <c r="SCF59" s="599"/>
      <c r="SCG59" s="599"/>
      <c r="SCH59" s="599"/>
      <c r="SCI59" s="599"/>
      <c r="SCJ59" s="599"/>
      <c r="SCK59" s="599"/>
      <c r="SCL59" s="599"/>
      <c r="SCM59" s="599"/>
      <c r="SCN59" s="599"/>
      <c r="SCO59" s="599"/>
      <c r="SCP59" s="599"/>
      <c r="SCQ59" s="599"/>
      <c r="SCR59" s="599"/>
      <c r="SCS59" s="599"/>
      <c r="SCT59" s="599"/>
      <c r="SCU59" s="599"/>
      <c r="SCV59" s="599"/>
      <c r="SCW59" s="599"/>
      <c r="SCX59" s="599"/>
      <c r="SCY59" s="599"/>
      <c r="SCZ59" s="599"/>
      <c r="SDA59" s="599"/>
      <c r="SDB59" s="599"/>
      <c r="SDC59" s="599"/>
      <c r="SDD59" s="599"/>
      <c r="SDE59" s="599"/>
      <c r="SDF59" s="599"/>
      <c r="SDG59" s="599"/>
      <c r="SDH59" s="599"/>
      <c r="SDI59" s="599"/>
      <c r="SDJ59" s="599"/>
      <c r="SDK59" s="599"/>
      <c r="SDL59" s="599"/>
      <c r="SDM59" s="599"/>
      <c r="SDN59" s="599"/>
      <c r="SDO59" s="599"/>
      <c r="SDP59" s="599"/>
      <c r="SDQ59" s="599"/>
      <c r="SDR59" s="599"/>
      <c r="SDS59" s="599"/>
      <c r="SDT59" s="599"/>
      <c r="SDU59" s="599"/>
      <c r="SDV59" s="599"/>
      <c r="SDW59" s="599"/>
      <c r="SDX59" s="599"/>
      <c r="SDY59" s="599"/>
      <c r="SDZ59" s="599"/>
      <c r="SEA59" s="599"/>
      <c r="SEB59" s="599"/>
      <c r="SEC59" s="599"/>
      <c r="SED59" s="599"/>
      <c r="SEE59" s="599"/>
      <c r="SEF59" s="599"/>
      <c r="SEG59" s="599"/>
      <c r="SEH59" s="599"/>
      <c r="SEI59" s="599"/>
      <c r="SEJ59" s="599"/>
      <c r="SEK59" s="599"/>
      <c r="SEL59" s="599"/>
      <c r="SEM59" s="599"/>
      <c r="SEN59" s="599"/>
      <c r="SEO59" s="599"/>
      <c r="SEP59" s="599"/>
      <c r="SEQ59" s="599"/>
      <c r="SER59" s="599"/>
      <c r="SES59" s="599"/>
      <c r="SET59" s="599"/>
      <c r="SEU59" s="599"/>
      <c r="SEV59" s="599"/>
      <c r="SEW59" s="599"/>
      <c r="SEX59" s="599"/>
      <c r="SEY59" s="599"/>
      <c r="SEZ59" s="599"/>
      <c r="SFA59" s="599"/>
      <c r="SFB59" s="599"/>
      <c r="SFC59" s="599"/>
      <c r="SFD59" s="599"/>
      <c r="SFE59" s="599"/>
      <c r="SFF59" s="599"/>
      <c r="SFG59" s="599"/>
      <c r="SFH59" s="599"/>
      <c r="SFI59" s="599"/>
      <c r="SFJ59" s="599"/>
      <c r="SFK59" s="599"/>
      <c r="SFL59" s="599"/>
      <c r="SFM59" s="599"/>
      <c r="SFN59" s="599"/>
      <c r="SFO59" s="599"/>
      <c r="SFP59" s="599"/>
      <c r="SFQ59" s="599"/>
      <c r="SFR59" s="599"/>
      <c r="SFS59" s="599"/>
      <c r="SFT59" s="599"/>
      <c r="SFU59" s="599"/>
      <c r="SFV59" s="599"/>
      <c r="SFW59" s="599"/>
      <c r="SFX59" s="599"/>
      <c r="SFY59" s="599"/>
      <c r="SFZ59" s="599"/>
      <c r="SGA59" s="599"/>
      <c r="SGB59" s="599"/>
      <c r="SGC59" s="599"/>
      <c r="SGD59" s="599"/>
      <c r="SGE59" s="599"/>
      <c r="SGF59" s="599"/>
      <c r="SGG59" s="599"/>
      <c r="SGH59" s="599"/>
      <c r="SGI59" s="599"/>
      <c r="SGJ59" s="599"/>
      <c r="SGK59" s="599"/>
      <c r="SGL59" s="599"/>
      <c r="SGM59" s="599"/>
      <c r="SGN59" s="599"/>
      <c r="SGO59" s="599"/>
      <c r="SGP59" s="599"/>
      <c r="SGQ59" s="599"/>
      <c r="SGR59" s="599"/>
      <c r="SGS59" s="599"/>
      <c r="SGT59" s="599"/>
      <c r="SGU59" s="599"/>
      <c r="SGV59" s="599"/>
      <c r="SGW59" s="599"/>
      <c r="SGX59" s="599"/>
      <c r="SGY59" s="599"/>
      <c r="SGZ59" s="599"/>
      <c r="SHA59" s="599"/>
      <c r="SHB59" s="599"/>
      <c r="SHC59" s="599"/>
      <c r="SHD59" s="599"/>
      <c r="SHE59" s="599"/>
      <c r="SHF59" s="599"/>
      <c r="SHG59" s="599"/>
      <c r="SHH59" s="599"/>
      <c r="SHI59" s="599"/>
      <c r="SHJ59" s="599"/>
      <c r="SHK59" s="599"/>
      <c r="SHL59" s="599"/>
      <c r="SHM59" s="599"/>
      <c r="SHN59" s="599"/>
      <c r="SHO59" s="599"/>
      <c r="SHP59" s="599"/>
      <c r="SHQ59" s="599"/>
      <c r="SHR59" s="599"/>
      <c r="SHS59" s="599"/>
      <c r="SHT59" s="599"/>
      <c r="SHU59" s="599"/>
      <c r="SHV59" s="599"/>
      <c r="SHW59" s="599"/>
      <c r="SHX59" s="599"/>
      <c r="SHY59" s="599"/>
      <c r="SHZ59" s="599"/>
      <c r="SIA59" s="599"/>
      <c r="SIB59" s="599"/>
      <c r="SIC59" s="599"/>
      <c r="SID59" s="599"/>
      <c r="SIE59" s="599"/>
      <c r="SIF59" s="599"/>
      <c r="SIG59" s="599"/>
      <c r="SIH59" s="599"/>
      <c r="SII59" s="599"/>
      <c r="SIJ59" s="599"/>
      <c r="SIK59" s="599"/>
      <c r="SIL59" s="599"/>
      <c r="SIM59" s="599"/>
      <c r="SIN59" s="599"/>
      <c r="SIO59" s="599"/>
      <c r="SIP59" s="599"/>
      <c r="SIQ59" s="599"/>
      <c r="SIR59" s="599"/>
      <c r="SIS59" s="599"/>
      <c r="SIT59" s="599"/>
      <c r="SIU59" s="599"/>
      <c r="SIV59" s="599"/>
      <c r="SIW59" s="599"/>
      <c r="SIX59" s="599"/>
      <c r="SIY59" s="599"/>
      <c r="SIZ59" s="599"/>
      <c r="SJA59" s="599"/>
      <c r="SJB59" s="599"/>
      <c r="SJC59" s="599"/>
      <c r="SJD59" s="599"/>
      <c r="SJE59" s="599"/>
      <c r="SJF59" s="599"/>
      <c r="SJG59" s="599"/>
      <c r="SJH59" s="599"/>
      <c r="SJI59" s="599"/>
      <c r="SJJ59" s="599"/>
      <c r="SJK59" s="599"/>
      <c r="SJL59" s="599"/>
      <c r="SJM59" s="599"/>
      <c r="SJN59" s="599"/>
      <c r="SJO59" s="599"/>
      <c r="SJP59" s="599"/>
      <c r="SJQ59" s="599"/>
      <c r="SJR59" s="599"/>
      <c r="SJS59" s="599"/>
      <c r="SJT59" s="599"/>
      <c r="SJU59" s="599"/>
      <c r="SJV59" s="599"/>
      <c r="SJW59" s="599"/>
      <c r="SJX59" s="599"/>
      <c r="SJY59" s="599"/>
      <c r="SJZ59" s="599"/>
      <c r="SKA59" s="599"/>
      <c r="SKB59" s="599"/>
      <c r="SKC59" s="599"/>
      <c r="SKD59" s="599"/>
      <c r="SKE59" s="599"/>
      <c r="SKF59" s="599"/>
      <c r="SKG59" s="599"/>
      <c r="SKH59" s="599"/>
      <c r="SKI59" s="599"/>
      <c r="SKJ59" s="599"/>
      <c r="SKK59" s="599"/>
      <c r="SKL59" s="599"/>
      <c r="SKM59" s="599"/>
      <c r="SKN59" s="599"/>
      <c r="SKO59" s="599"/>
      <c r="SKP59" s="599"/>
      <c r="SKQ59" s="599"/>
      <c r="SKR59" s="599"/>
      <c r="SKS59" s="599"/>
      <c r="SKT59" s="599"/>
      <c r="SKU59" s="599"/>
      <c r="SKV59" s="599"/>
      <c r="SKW59" s="599"/>
      <c r="SKX59" s="599"/>
      <c r="SKY59" s="599"/>
      <c r="SKZ59" s="599"/>
      <c r="SLA59" s="599"/>
      <c r="SLB59" s="599"/>
      <c r="SLC59" s="599"/>
      <c r="SLD59" s="599"/>
      <c r="SLE59" s="599"/>
      <c r="SLF59" s="599"/>
      <c r="SLG59" s="599"/>
      <c r="SLH59" s="599"/>
      <c r="SLI59" s="599"/>
      <c r="SLJ59" s="599"/>
      <c r="SLK59" s="599"/>
      <c r="SLL59" s="599"/>
      <c r="SLM59" s="599"/>
      <c r="SLN59" s="599"/>
      <c r="SLO59" s="599"/>
      <c r="SLP59" s="599"/>
      <c r="SLQ59" s="599"/>
      <c r="SLR59" s="599"/>
      <c r="SLS59" s="599"/>
      <c r="SLT59" s="599"/>
      <c r="SLU59" s="599"/>
      <c r="SLV59" s="599"/>
      <c r="SLW59" s="599"/>
      <c r="SLX59" s="599"/>
      <c r="SLY59" s="599"/>
      <c r="SLZ59" s="599"/>
      <c r="SMA59" s="599"/>
      <c r="SMB59" s="599"/>
      <c r="SMC59" s="599"/>
      <c r="SMD59" s="599"/>
      <c r="SME59" s="599"/>
      <c r="SMF59" s="599"/>
      <c r="SMG59" s="599"/>
      <c r="SMH59" s="599"/>
      <c r="SMI59" s="599"/>
      <c r="SMJ59" s="599"/>
      <c r="SMK59" s="599"/>
      <c r="SML59" s="599"/>
      <c r="SMM59" s="599"/>
      <c r="SMN59" s="599"/>
      <c r="SMO59" s="599"/>
      <c r="SMP59" s="599"/>
      <c r="SMQ59" s="599"/>
      <c r="SMR59" s="599"/>
      <c r="SMS59" s="599"/>
      <c r="SMT59" s="599"/>
      <c r="SMU59" s="599"/>
      <c r="SMV59" s="599"/>
      <c r="SMW59" s="599"/>
      <c r="SMX59" s="599"/>
      <c r="SMY59" s="599"/>
      <c r="SMZ59" s="599"/>
      <c r="SNA59" s="599"/>
      <c r="SNB59" s="599"/>
      <c r="SNC59" s="599"/>
      <c r="SND59" s="599"/>
      <c r="SNE59" s="599"/>
      <c r="SNF59" s="599"/>
      <c r="SNG59" s="599"/>
      <c r="SNH59" s="599"/>
      <c r="SNI59" s="599"/>
      <c r="SNJ59" s="599"/>
      <c r="SNK59" s="599"/>
      <c r="SNL59" s="599"/>
      <c r="SNM59" s="599"/>
      <c r="SNN59" s="599"/>
      <c r="SNO59" s="599"/>
      <c r="SNP59" s="599"/>
      <c r="SNQ59" s="599"/>
      <c r="SNR59" s="599"/>
      <c r="SNS59" s="599"/>
      <c r="SNT59" s="599"/>
      <c r="SNU59" s="599"/>
      <c r="SNV59" s="599"/>
      <c r="SNW59" s="599"/>
      <c r="SNX59" s="599"/>
      <c r="SNY59" s="599"/>
      <c r="SNZ59" s="599"/>
      <c r="SOA59" s="599"/>
      <c r="SOB59" s="599"/>
      <c r="SOC59" s="599"/>
      <c r="SOD59" s="599"/>
      <c r="SOE59" s="599"/>
      <c r="SOF59" s="599"/>
      <c r="SOG59" s="599"/>
      <c r="SOH59" s="599"/>
      <c r="SOI59" s="599"/>
      <c r="SOJ59" s="599"/>
      <c r="SOK59" s="599"/>
      <c r="SOL59" s="599"/>
      <c r="SOM59" s="599"/>
      <c r="SON59" s="599"/>
      <c r="SOO59" s="599"/>
      <c r="SOP59" s="599"/>
      <c r="SOQ59" s="599"/>
      <c r="SOR59" s="599"/>
      <c r="SOS59" s="599"/>
      <c r="SOT59" s="599"/>
      <c r="SOU59" s="599"/>
      <c r="SOV59" s="599"/>
      <c r="SOW59" s="599"/>
      <c r="SOX59" s="599"/>
      <c r="SOY59" s="599"/>
      <c r="SOZ59" s="599"/>
      <c r="SPA59" s="599"/>
      <c r="SPB59" s="599"/>
      <c r="SPC59" s="599"/>
      <c r="SPD59" s="599"/>
      <c r="SPE59" s="599"/>
      <c r="SPF59" s="599"/>
      <c r="SPG59" s="599"/>
      <c r="SPH59" s="599"/>
      <c r="SPI59" s="599"/>
      <c r="SPJ59" s="599"/>
      <c r="SPK59" s="599"/>
      <c r="SPL59" s="599"/>
      <c r="SPM59" s="599"/>
      <c r="SPN59" s="599"/>
      <c r="SPO59" s="599"/>
      <c r="SPP59" s="599"/>
      <c r="SPQ59" s="599"/>
      <c r="SPR59" s="599"/>
      <c r="SPS59" s="599"/>
      <c r="SPT59" s="599"/>
      <c r="SPU59" s="599"/>
      <c r="SPV59" s="599"/>
      <c r="SPW59" s="599"/>
      <c r="SPX59" s="599"/>
      <c r="SPY59" s="599"/>
      <c r="SPZ59" s="599"/>
      <c r="SQA59" s="599"/>
      <c r="SQB59" s="599"/>
      <c r="SQC59" s="599"/>
      <c r="SQD59" s="599"/>
      <c r="SQE59" s="599"/>
      <c r="SQF59" s="599"/>
      <c r="SQG59" s="599"/>
      <c r="SQH59" s="599"/>
      <c r="SQI59" s="599"/>
      <c r="SQJ59" s="599"/>
      <c r="SQK59" s="599"/>
      <c r="SQL59" s="599"/>
      <c r="SQM59" s="599"/>
      <c r="SQN59" s="599"/>
      <c r="SQO59" s="599"/>
      <c r="SQP59" s="599"/>
      <c r="SQQ59" s="599"/>
      <c r="SQR59" s="599"/>
      <c r="SQS59" s="599"/>
      <c r="SQT59" s="599"/>
      <c r="SQU59" s="599"/>
      <c r="SQV59" s="599"/>
      <c r="SQW59" s="599"/>
      <c r="SQX59" s="599"/>
      <c r="SQY59" s="599"/>
      <c r="SQZ59" s="599"/>
      <c r="SRA59" s="599"/>
      <c r="SRB59" s="599"/>
      <c r="SRC59" s="599"/>
      <c r="SRD59" s="599"/>
      <c r="SRE59" s="599"/>
      <c r="SRF59" s="599"/>
      <c r="SRG59" s="599"/>
      <c r="SRH59" s="599"/>
      <c r="SRI59" s="599"/>
      <c r="SRJ59" s="599"/>
      <c r="SRK59" s="599"/>
      <c r="SRL59" s="599"/>
      <c r="SRM59" s="599"/>
      <c r="SRN59" s="599"/>
      <c r="SRO59" s="599"/>
      <c r="SRP59" s="599"/>
      <c r="SRQ59" s="599"/>
      <c r="SRR59" s="599"/>
      <c r="SRS59" s="599"/>
      <c r="SRT59" s="599"/>
      <c r="SRU59" s="599"/>
      <c r="SRV59" s="599"/>
      <c r="SRW59" s="599"/>
      <c r="SRX59" s="599"/>
      <c r="SRY59" s="599"/>
      <c r="SRZ59" s="599"/>
      <c r="SSA59" s="599"/>
      <c r="SSB59" s="599"/>
      <c r="SSC59" s="599"/>
      <c r="SSD59" s="599"/>
      <c r="SSE59" s="599"/>
      <c r="SSF59" s="599"/>
      <c r="SSG59" s="599"/>
      <c r="SSH59" s="599"/>
      <c r="SSI59" s="599"/>
      <c r="SSJ59" s="599"/>
      <c r="SSK59" s="599"/>
      <c r="SSL59" s="599"/>
      <c r="SSM59" s="599"/>
      <c r="SSN59" s="599"/>
      <c r="SSO59" s="599"/>
      <c r="SSP59" s="599"/>
      <c r="SSQ59" s="599"/>
      <c r="SSR59" s="599"/>
      <c r="SSS59" s="599"/>
      <c r="SST59" s="599"/>
      <c r="SSU59" s="599"/>
      <c r="SSV59" s="599"/>
      <c r="SSW59" s="599"/>
      <c r="SSX59" s="599"/>
      <c r="SSY59" s="599"/>
      <c r="SSZ59" s="599"/>
      <c r="STA59" s="599"/>
      <c r="STB59" s="599"/>
      <c r="STC59" s="599"/>
      <c r="STD59" s="599"/>
      <c r="STE59" s="599"/>
      <c r="STF59" s="599"/>
      <c r="STG59" s="599"/>
      <c r="STH59" s="599"/>
      <c r="STI59" s="599"/>
      <c r="STJ59" s="599"/>
      <c r="STK59" s="599"/>
      <c r="STL59" s="599"/>
      <c r="STM59" s="599"/>
      <c r="STN59" s="599"/>
      <c r="STO59" s="599"/>
      <c r="STP59" s="599"/>
      <c r="STQ59" s="599"/>
      <c r="STR59" s="599"/>
      <c r="STS59" s="599"/>
      <c r="STT59" s="599"/>
      <c r="STU59" s="599"/>
      <c r="STV59" s="599"/>
      <c r="STW59" s="599"/>
      <c r="STX59" s="599"/>
      <c r="STY59" s="599"/>
      <c r="STZ59" s="599"/>
      <c r="SUA59" s="599"/>
      <c r="SUB59" s="599"/>
      <c r="SUC59" s="599"/>
      <c r="SUD59" s="599"/>
      <c r="SUE59" s="599"/>
      <c r="SUF59" s="599"/>
      <c r="SUG59" s="599"/>
      <c r="SUH59" s="599"/>
      <c r="SUI59" s="599"/>
      <c r="SUJ59" s="599"/>
      <c r="SUK59" s="599"/>
      <c r="SUL59" s="599"/>
      <c r="SUM59" s="599"/>
      <c r="SUN59" s="599"/>
      <c r="SUO59" s="599"/>
      <c r="SUP59" s="599"/>
      <c r="SUQ59" s="599"/>
      <c r="SUR59" s="599"/>
      <c r="SUS59" s="599"/>
      <c r="SUT59" s="599"/>
      <c r="SUU59" s="599"/>
      <c r="SUV59" s="599"/>
      <c r="SUW59" s="599"/>
      <c r="SUX59" s="599"/>
      <c r="SUY59" s="599"/>
      <c r="SUZ59" s="599"/>
      <c r="SVA59" s="599"/>
      <c r="SVB59" s="599"/>
      <c r="SVC59" s="599"/>
      <c r="SVD59" s="599"/>
      <c r="SVE59" s="599"/>
      <c r="SVF59" s="599"/>
      <c r="SVG59" s="599"/>
      <c r="SVH59" s="599"/>
      <c r="SVI59" s="599"/>
      <c r="SVJ59" s="599"/>
      <c r="SVK59" s="599"/>
      <c r="SVL59" s="599"/>
      <c r="SVM59" s="599"/>
      <c r="SVN59" s="599"/>
      <c r="SVO59" s="599"/>
      <c r="SVP59" s="599"/>
      <c r="SVQ59" s="599"/>
      <c r="SVR59" s="599"/>
      <c r="SVS59" s="599"/>
      <c r="SVT59" s="599"/>
      <c r="SVU59" s="599"/>
      <c r="SVV59" s="599"/>
      <c r="SVW59" s="599"/>
      <c r="SVX59" s="599"/>
      <c r="SVY59" s="599"/>
      <c r="SVZ59" s="599"/>
      <c r="SWA59" s="599"/>
      <c r="SWB59" s="599"/>
      <c r="SWC59" s="599"/>
      <c r="SWD59" s="599"/>
      <c r="SWE59" s="599"/>
      <c r="SWF59" s="599"/>
      <c r="SWG59" s="599"/>
      <c r="SWH59" s="599"/>
      <c r="SWI59" s="599"/>
      <c r="SWJ59" s="599"/>
      <c r="SWK59" s="599"/>
      <c r="SWL59" s="599"/>
      <c r="SWM59" s="599"/>
      <c r="SWN59" s="599"/>
      <c r="SWO59" s="599"/>
      <c r="SWP59" s="599"/>
      <c r="SWQ59" s="599"/>
      <c r="SWR59" s="599"/>
      <c r="SWS59" s="599"/>
      <c r="SWT59" s="599"/>
      <c r="SWU59" s="599"/>
      <c r="SWV59" s="599"/>
      <c r="SWW59" s="599"/>
      <c r="SWX59" s="599"/>
      <c r="SWY59" s="599"/>
      <c r="SWZ59" s="599"/>
      <c r="SXA59" s="599"/>
      <c r="SXB59" s="599"/>
      <c r="SXC59" s="599"/>
      <c r="SXD59" s="599"/>
      <c r="SXE59" s="599"/>
      <c r="SXF59" s="599"/>
      <c r="SXG59" s="599"/>
      <c r="SXH59" s="599"/>
      <c r="SXI59" s="599"/>
      <c r="SXJ59" s="599"/>
      <c r="SXK59" s="599"/>
      <c r="SXL59" s="599"/>
      <c r="SXM59" s="599"/>
      <c r="SXN59" s="599"/>
      <c r="SXO59" s="599"/>
      <c r="SXP59" s="599"/>
      <c r="SXQ59" s="599"/>
      <c r="SXR59" s="599"/>
      <c r="SXS59" s="599"/>
      <c r="SXT59" s="599"/>
      <c r="SXU59" s="599"/>
      <c r="SXV59" s="599"/>
      <c r="SXW59" s="599"/>
      <c r="SXX59" s="599"/>
      <c r="SXY59" s="599"/>
      <c r="SXZ59" s="599"/>
      <c r="SYA59" s="599"/>
      <c r="SYB59" s="599"/>
      <c r="SYC59" s="599"/>
      <c r="SYD59" s="599"/>
      <c r="SYE59" s="599"/>
      <c r="SYF59" s="599"/>
      <c r="SYG59" s="599"/>
      <c r="SYH59" s="599"/>
      <c r="SYI59" s="599"/>
      <c r="SYJ59" s="599"/>
      <c r="SYK59" s="599"/>
      <c r="SYL59" s="599"/>
      <c r="SYM59" s="599"/>
      <c r="SYN59" s="599"/>
      <c r="SYO59" s="599"/>
      <c r="SYP59" s="599"/>
      <c r="SYQ59" s="599"/>
      <c r="SYR59" s="599"/>
      <c r="SYS59" s="599"/>
      <c r="SYT59" s="599"/>
      <c r="SYU59" s="599"/>
      <c r="SYV59" s="599"/>
      <c r="SYW59" s="599"/>
      <c r="SYX59" s="599"/>
      <c r="SYY59" s="599"/>
      <c r="SYZ59" s="599"/>
      <c r="SZA59" s="599"/>
      <c r="SZB59" s="599"/>
      <c r="SZC59" s="599"/>
      <c r="SZD59" s="599"/>
      <c r="SZE59" s="599"/>
      <c r="SZF59" s="599"/>
      <c r="SZG59" s="599"/>
      <c r="SZH59" s="599"/>
      <c r="SZI59" s="599"/>
      <c r="SZJ59" s="599"/>
      <c r="SZK59" s="599"/>
      <c r="SZL59" s="599"/>
      <c r="SZM59" s="599"/>
      <c r="SZN59" s="599"/>
      <c r="SZO59" s="599"/>
      <c r="SZP59" s="599"/>
      <c r="SZQ59" s="599"/>
      <c r="SZR59" s="599"/>
      <c r="SZS59" s="599"/>
      <c r="SZT59" s="599"/>
      <c r="SZU59" s="599"/>
      <c r="SZV59" s="599"/>
      <c r="SZW59" s="599"/>
      <c r="SZX59" s="599"/>
      <c r="SZY59" s="599"/>
      <c r="SZZ59" s="599"/>
      <c r="TAA59" s="599"/>
      <c r="TAB59" s="599"/>
      <c r="TAC59" s="599"/>
      <c r="TAD59" s="599"/>
      <c r="TAE59" s="599"/>
      <c r="TAF59" s="599"/>
      <c r="TAG59" s="599"/>
      <c r="TAH59" s="599"/>
      <c r="TAI59" s="599"/>
      <c r="TAJ59" s="599"/>
      <c r="TAK59" s="599"/>
      <c r="TAL59" s="599"/>
      <c r="TAM59" s="599"/>
      <c r="TAN59" s="599"/>
      <c r="TAO59" s="599"/>
      <c r="TAP59" s="599"/>
      <c r="TAQ59" s="599"/>
      <c r="TAR59" s="599"/>
      <c r="TAS59" s="599"/>
      <c r="TAT59" s="599"/>
      <c r="TAU59" s="599"/>
      <c r="TAV59" s="599"/>
      <c r="TAW59" s="599"/>
      <c r="TAX59" s="599"/>
      <c r="TAY59" s="599"/>
      <c r="TAZ59" s="599"/>
      <c r="TBA59" s="599"/>
      <c r="TBB59" s="599"/>
      <c r="TBC59" s="599"/>
      <c r="TBD59" s="599"/>
      <c r="TBE59" s="599"/>
      <c r="TBF59" s="599"/>
      <c r="TBG59" s="599"/>
      <c r="TBH59" s="599"/>
      <c r="TBI59" s="599"/>
      <c r="TBJ59" s="599"/>
      <c r="TBK59" s="599"/>
      <c r="TBL59" s="599"/>
      <c r="TBM59" s="599"/>
      <c r="TBN59" s="599"/>
      <c r="TBO59" s="599"/>
      <c r="TBP59" s="599"/>
      <c r="TBQ59" s="599"/>
      <c r="TBR59" s="599"/>
      <c r="TBS59" s="599"/>
      <c r="TBT59" s="599"/>
      <c r="TBU59" s="599"/>
      <c r="TBV59" s="599"/>
      <c r="TBW59" s="599"/>
      <c r="TBX59" s="599"/>
      <c r="TBY59" s="599"/>
      <c r="TBZ59" s="599"/>
      <c r="TCA59" s="599"/>
      <c r="TCB59" s="599"/>
      <c r="TCC59" s="599"/>
      <c r="TCD59" s="599"/>
      <c r="TCE59" s="599"/>
      <c r="TCF59" s="599"/>
      <c r="TCG59" s="599"/>
      <c r="TCH59" s="599"/>
      <c r="TCI59" s="599"/>
      <c r="TCJ59" s="599"/>
      <c r="TCK59" s="599"/>
      <c r="TCL59" s="599"/>
      <c r="TCM59" s="599"/>
      <c r="TCN59" s="599"/>
      <c r="TCO59" s="599"/>
      <c r="TCP59" s="599"/>
      <c r="TCQ59" s="599"/>
      <c r="TCR59" s="599"/>
      <c r="TCS59" s="599"/>
      <c r="TCT59" s="599"/>
      <c r="TCU59" s="599"/>
      <c r="TCV59" s="599"/>
      <c r="TCW59" s="599"/>
      <c r="TCX59" s="599"/>
      <c r="TCY59" s="599"/>
      <c r="TCZ59" s="599"/>
      <c r="TDA59" s="599"/>
      <c r="TDB59" s="599"/>
      <c r="TDC59" s="599"/>
      <c r="TDD59" s="599"/>
      <c r="TDE59" s="599"/>
      <c r="TDF59" s="599"/>
      <c r="TDG59" s="599"/>
      <c r="TDH59" s="599"/>
      <c r="TDI59" s="599"/>
      <c r="TDJ59" s="599"/>
      <c r="TDK59" s="599"/>
      <c r="TDL59" s="599"/>
      <c r="TDM59" s="599"/>
      <c r="TDN59" s="599"/>
      <c r="TDO59" s="599"/>
      <c r="TDP59" s="599"/>
      <c r="TDQ59" s="599"/>
      <c r="TDR59" s="599"/>
      <c r="TDS59" s="599"/>
      <c r="TDT59" s="599"/>
      <c r="TDU59" s="599"/>
      <c r="TDV59" s="599"/>
      <c r="TDW59" s="599"/>
      <c r="TDX59" s="599"/>
      <c r="TDY59" s="599"/>
      <c r="TDZ59" s="599"/>
      <c r="TEA59" s="599"/>
      <c r="TEB59" s="599"/>
      <c r="TEC59" s="599"/>
      <c r="TED59" s="599"/>
      <c r="TEE59" s="599"/>
      <c r="TEF59" s="599"/>
      <c r="TEG59" s="599"/>
      <c r="TEH59" s="599"/>
      <c r="TEI59" s="599"/>
      <c r="TEJ59" s="599"/>
      <c r="TEK59" s="599"/>
      <c r="TEL59" s="599"/>
      <c r="TEM59" s="599"/>
      <c r="TEN59" s="599"/>
      <c r="TEO59" s="599"/>
      <c r="TEP59" s="599"/>
      <c r="TEQ59" s="599"/>
      <c r="TER59" s="599"/>
      <c r="TES59" s="599"/>
      <c r="TET59" s="599"/>
      <c r="TEU59" s="599"/>
      <c r="TEV59" s="599"/>
      <c r="TEW59" s="599"/>
      <c r="TEX59" s="599"/>
      <c r="TEY59" s="599"/>
      <c r="TEZ59" s="599"/>
      <c r="TFA59" s="599"/>
      <c r="TFB59" s="599"/>
      <c r="TFC59" s="599"/>
      <c r="TFD59" s="599"/>
      <c r="TFE59" s="599"/>
      <c r="TFF59" s="599"/>
      <c r="TFG59" s="599"/>
      <c r="TFH59" s="599"/>
      <c r="TFI59" s="599"/>
      <c r="TFJ59" s="599"/>
      <c r="TFK59" s="599"/>
      <c r="TFL59" s="599"/>
      <c r="TFM59" s="599"/>
      <c r="TFN59" s="599"/>
      <c r="TFO59" s="599"/>
      <c r="TFP59" s="599"/>
      <c r="TFQ59" s="599"/>
      <c r="TFR59" s="599"/>
      <c r="TFS59" s="599"/>
      <c r="TFT59" s="599"/>
      <c r="TFU59" s="599"/>
      <c r="TFV59" s="599"/>
      <c r="TFW59" s="599"/>
      <c r="TFX59" s="599"/>
      <c r="TFY59" s="599"/>
      <c r="TFZ59" s="599"/>
      <c r="TGA59" s="599"/>
      <c r="TGB59" s="599"/>
      <c r="TGC59" s="599"/>
      <c r="TGD59" s="599"/>
      <c r="TGE59" s="599"/>
      <c r="TGF59" s="599"/>
      <c r="TGG59" s="599"/>
      <c r="TGH59" s="599"/>
      <c r="TGI59" s="599"/>
      <c r="TGJ59" s="599"/>
      <c r="TGK59" s="599"/>
      <c r="TGL59" s="599"/>
      <c r="TGM59" s="599"/>
      <c r="TGN59" s="599"/>
      <c r="TGO59" s="599"/>
      <c r="TGP59" s="599"/>
      <c r="TGQ59" s="599"/>
      <c r="TGR59" s="599"/>
      <c r="TGS59" s="599"/>
      <c r="TGT59" s="599"/>
      <c r="TGU59" s="599"/>
      <c r="TGV59" s="599"/>
      <c r="TGW59" s="599"/>
      <c r="TGX59" s="599"/>
      <c r="TGY59" s="599"/>
      <c r="TGZ59" s="599"/>
      <c r="THA59" s="599"/>
      <c r="THB59" s="599"/>
      <c r="THC59" s="599"/>
      <c r="THD59" s="599"/>
      <c r="THE59" s="599"/>
      <c r="THF59" s="599"/>
      <c r="THG59" s="599"/>
      <c r="THH59" s="599"/>
      <c r="THI59" s="599"/>
      <c r="THJ59" s="599"/>
      <c r="THK59" s="599"/>
      <c r="THL59" s="599"/>
      <c r="THM59" s="599"/>
      <c r="THN59" s="599"/>
      <c r="THO59" s="599"/>
      <c r="THP59" s="599"/>
      <c r="THQ59" s="599"/>
      <c r="THR59" s="599"/>
      <c r="THS59" s="599"/>
      <c r="THT59" s="599"/>
      <c r="THU59" s="599"/>
      <c r="THV59" s="599"/>
      <c r="THW59" s="599"/>
      <c r="THX59" s="599"/>
      <c r="THY59" s="599"/>
      <c r="THZ59" s="599"/>
      <c r="TIA59" s="599"/>
      <c r="TIB59" s="599"/>
      <c r="TIC59" s="599"/>
      <c r="TID59" s="599"/>
      <c r="TIE59" s="599"/>
      <c r="TIF59" s="599"/>
      <c r="TIG59" s="599"/>
      <c r="TIH59" s="599"/>
      <c r="TII59" s="599"/>
      <c r="TIJ59" s="599"/>
      <c r="TIK59" s="599"/>
      <c r="TIL59" s="599"/>
      <c r="TIM59" s="599"/>
      <c r="TIN59" s="599"/>
      <c r="TIO59" s="599"/>
      <c r="TIP59" s="599"/>
      <c r="TIQ59" s="599"/>
      <c r="TIR59" s="599"/>
      <c r="TIS59" s="599"/>
      <c r="TIT59" s="599"/>
      <c r="TIU59" s="599"/>
      <c r="TIV59" s="599"/>
      <c r="TIW59" s="599"/>
      <c r="TIX59" s="599"/>
      <c r="TIY59" s="599"/>
      <c r="TIZ59" s="599"/>
      <c r="TJA59" s="599"/>
      <c r="TJB59" s="599"/>
      <c r="TJC59" s="599"/>
      <c r="TJD59" s="599"/>
      <c r="TJE59" s="599"/>
      <c r="TJF59" s="599"/>
      <c r="TJG59" s="599"/>
      <c r="TJH59" s="599"/>
      <c r="TJI59" s="599"/>
      <c r="TJJ59" s="599"/>
      <c r="TJK59" s="599"/>
      <c r="TJL59" s="599"/>
      <c r="TJM59" s="599"/>
      <c r="TJN59" s="599"/>
      <c r="TJO59" s="599"/>
      <c r="TJP59" s="599"/>
      <c r="TJQ59" s="599"/>
      <c r="TJR59" s="599"/>
      <c r="TJS59" s="599"/>
      <c r="TJT59" s="599"/>
      <c r="TJU59" s="599"/>
      <c r="TJV59" s="599"/>
      <c r="TJW59" s="599"/>
      <c r="TJX59" s="599"/>
      <c r="TJY59" s="599"/>
      <c r="TJZ59" s="599"/>
      <c r="TKA59" s="599"/>
      <c r="TKB59" s="599"/>
      <c r="TKC59" s="599"/>
      <c r="TKD59" s="599"/>
      <c r="TKE59" s="599"/>
      <c r="TKF59" s="599"/>
      <c r="TKG59" s="599"/>
      <c r="TKH59" s="599"/>
      <c r="TKI59" s="599"/>
      <c r="TKJ59" s="599"/>
      <c r="TKK59" s="599"/>
      <c r="TKL59" s="599"/>
      <c r="TKM59" s="599"/>
      <c r="TKN59" s="599"/>
      <c r="TKO59" s="599"/>
      <c r="TKP59" s="599"/>
      <c r="TKQ59" s="599"/>
      <c r="TKR59" s="599"/>
      <c r="TKS59" s="599"/>
      <c r="TKT59" s="599"/>
      <c r="TKU59" s="599"/>
      <c r="TKV59" s="599"/>
      <c r="TKW59" s="599"/>
      <c r="TKX59" s="599"/>
      <c r="TKY59" s="599"/>
      <c r="TKZ59" s="599"/>
      <c r="TLA59" s="599"/>
      <c r="TLB59" s="599"/>
      <c r="TLC59" s="599"/>
      <c r="TLD59" s="599"/>
      <c r="TLE59" s="599"/>
      <c r="TLF59" s="599"/>
      <c r="TLG59" s="599"/>
      <c r="TLH59" s="599"/>
      <c r="TLI59" s="599"/>
      <c r="TLJ59" s="599"/>
      <c r="TLK59" s="599"/>
      <c r="TLL59" s="599"/>
      <c r="TLM59" s="599"/>
      <c r="TLN59" s="599"/>
      <c r="TLO59" s="599"/>
      <c r="TLP59" s="599"/>
      <c r="TLQ59" s="599"/>
      <c r="TLR59" s="599"/>
      <c r="TLS59" s="599"/>
      <c r="TLT59" s="599"/>
      <c r="TLU59" s="599"/>
      <c r="TLV59" s="599"/>
      <c r="TLW59" s="599"/>
      <c r="TLX59" s="599"/>
      <c r="TLY59" s="599"/>
      <c r="TLZ59" s="599"/>
      <c r="TMA59" s="599"/>
      <c r="TMB59" s="599"/>
      <c r="TMC59" s="599"/>
      <c r="TMD59" s="599"/>
      <c r="TME59" s="599"/>
      <c r="TMF59" s="599"/>
      <c r="TMG59" s="599"/>
      <c r="TMH59" s="599"/>
      <c r="TMI59" s="599"/>
      <c r="TMJ59" s="599"/>
      <c r="TMK59" s="599"/>
      <c r="TML59" s="599"/>
      <c r="TMM59" s="599"/>
      <c r="TMN59" s="599"/>
      <c r="TMO59" s="599"/>
      <c r="TMP59" s="599"/>
      <c r="TMQ59" s="599"/>
      <c r="TMR59" s="599"/>
      <c r="TMS59" s="599"/>
      <c r="TMT59" s="599"/>
      <c r="TMU59" s="599"/>
      <c r="TMV59" s="599"/>
      <c r="TMW59" s="599"/>
      <c r="TMX59" s="599"/>
      <c r="TMY59" s="599"/>
      <c r="TMZ59" s="599"/>
      <c r="TNA59" s="599"/>
      <c r="TNB59" s="599"/>
      <c r="TNC59" s="599"/>
      <c r="TND59" s="599"/>
      <c r="TNE59" s="599"/>
      <c r="TNF59" s="599"/>
      <c r="TNG59" s="599"/>
      <c r="TNH59" s="599"/>
      <c r="TNI59" s="599"/>
      <c r="TNJ59" s="599"/>
      <c r="TNK59" s="599"/>
      <c r="TNL59" s="599"/>
      <c r="TNM59" s="599"/>
      <c r="TNN59" s="599"/>
      <c r="TNO59" s="599"/>
      <c r="TNP59" s="599"/>
      <c r="TNQ59" s="599"/>
      <c r="TNR59" s="599"/>
      <c r="TNS59" s="599"/>
      <c r="TNT59" s="599"/>
      <c r="TNU59" s="599"/>
      <c r="TNV59" s="599"/>
      <c r="TNW59" s="599"/>
      <c r="TNX59" s="599"/>
      <c r="TNY59" s="599"/>
      <c r="TNZ59" s="599"/>
      <c r="TOA59" s="599"/>
      <c r="TOB59" s="599"/>
      <c r="TOC59" s="599"/>
      <c r="TOD59" s="599"/>
      <c r="TOE59" s="599"/>
      <c r="TOF59" s="599"/>
      <c r="TOG59" s="599"/>
      <c r="TOH59" s="599"/>
      <c r="TOI59" s="599"/>
      <c r="TOJ59" s="599"/>
      <c r="TOK59" s="599"/>
      <c r="TOL59" s="599"/>
      <c r="TOM59" s="599"/>
      <c r="TON59" s="599"/>
      <c r="TOO59" s="599"/>
      <c r="TOP59" s="599"/>
      <c r="TOQ59" s="599"/>
      <c r="TOR59" s="599"/>
      <c r="TOS59" s="599"/>
      <c r="TOT59" s="599"/>
      <c r="TOU59" s="599"/>
      <c r="TOV59" s="599"/>
      <c r="TOW59" s="599"/>
      <c r="TOX59" s="599"/>
      <c r="TOY59" s="599"/>
      <c r="TOZ59" s="599"/>
      <c r="TPA59" s="599"/>
      <c r="TPB59" s="599"/>
      <c r="TPC59" s="599"/>
      <c r="TPD59" s="599"/>
      <c r="TPE59" s="599"/>
      <c r="TPF59" s="599"/>
      <c r="TPG59" s="599"/>
      <c r="TPH59" s="599"/>
      <c r="TPI59" s="599"/>
      <c r="TPJ59" s="599"/>
      <c r="TPK59" s="599"/>
      <c r="TPL59" s="599"/>
      <c r="TPM59" s="599"/>
      <c r="TPN59" s="599"/>
      <c r="TPO59" s="599"/>
      <c r="TPP59" s="599"/>
      <c r="TPQ59" s="599"/>
      <c r="TPR59" s="599"/>
      <c r="TPS59" s="599"/>
      <c r="TPT59" s="599"/>
      <c r="TPU59" s="599"/>
      <c r="TPV59" s="599"/>
      <c r="TPW59" s="599"/>
      <c r="TPX59" s="599"/>
      <c r="TPY59" s="599"/>
      <c r="TPZ59" s="599"/>
      <c r="TQA59" s="599"/>
      <c r="TQB59" s="599"/>
      <c r="TQC59" s="599"/>
      <c r="TQD59" s="599"/>
      <c r="TQE59" s="599"/>
      <c r="TQF59" s="599"/>
      <c r="TQG59" s="599"/>
      <c r="TQH59" s="599"/>
      <c r="TQI59" s="599"/>
      <c r="TQJ59" s="599"/>
      <c r="TQK59" s="599"/>
      <c r="TQL59" s="599"/>
      <c r="TQM59" s="599"/>
      <c r="TQN59" s="599"/>
      <c r="TQO59" s="599"/>
      <c r="TQP59" s="599"/>
      <c r="TQQ59" s="599"/>
      <c r="TQR59" s="599"/>
      <c r="TQS59" s="599"/>
      <c r="TQT59" s="599"/>
      <c r="TQU59" s="599"/>
      <c r="TQV59" s="599"/>
      <c r="TQW59" s="599"/>
      <c r="TQX59" s="599"/>
      <c r="TQY59" s="599"/>
      <c r="TQZ59" s="599"/>
      <c r="TRA59" s="599"/>
      <c r="TRB59" s="599"/>
      <c r="TRC59" s="599"/>
      <c r="TRD59" s="599"/>
      <c r="TRE59" s="599"/>
      <c r="TRF59" s="599"/>
      <c r="TRG59" s="599"/>
      <c r="TRH59" s="599"/>
      <c r="TRI59" s="599"/>
      <c r="TRJ59" s="599"/>
      <c r="TRK59" s="599"/>
      <c r="TRL59" s="599"/>
      <c r="TRM59" s="599"/>
      <c r="TRN59" s="599"/>
      <c r="TRO59" s="599"/>
      <c r="TRP59" s="599"/>
      <c r="TRQ59" s="599"/>
      <c r="TRR59" s="599"/>
      <c r="TRS59" s="599"/>
      <c r="TRT59" s="599"/>
      <c r="TRU59" s="599"/>
      <c r="TRV59" s="599"/>
      <c r="TRW59" s="599"/>
      <c r="TRX59" s="599"/>
      <c r="TRY59" s="599"/>
      <c r="TRZ59" s="599"/>
      <c r="TSA59" s="599"/>
      <c r="TSB59" s="599"/>
      <c r="TSC59" s="599"/>
      <c r="TSD59" s="599"/>
      <c r="TSE59" s="599"/>
      <c r="TSF59" s="599"/>
      <c r="TSG59" s="599"/>
      <c r="TSH59" s="599"/>
      <c r="TSI59" s="599"/>
      <c r="TSJ59" s="599"/>
      <c r="TSK59" s="599"/>
      <c r="TSL59" s="599"/>
      <c r="TSM59" s="599"/>
      <c r="TSN59" s="599"/>
      <c r="TSO59" s="599"/>
      <c r="TSP59" s="599"/>
      <c r="TSQ59" s="599"/>
      <c r="TSR59" s="599"/>
      <c r="TSS59" s="599"/>
      <c r="TST59" s="599"/>
      <c r="TSU59" s="599"/>
      <c r="TSV59" s="599"/>
      <c r="TSW59" s="599"/>
      <c r="TSX59" s="599"/>
      <c r="TSY59" s="599"/>
      <c r="TSZ59" s="599"/>
      <c r="TTA59" s="599"/>
      <c r="TTB59" s="599"/>
      <c r="TTC59" s="599"/>
      <c r="TTD59" s="599"/>
      <c r="TTE59" s="599"/>
      <c r="TTF59" s="599"/>
      <c r="TTG59" s="599"/>
      <c r="TTH59" s="599"/>
      <c r="TTI59" s="599"/>
      <c r="TTJ59" s="599"/>
      <c r="TTK59" s="599"/>
      <c r="TTL59" s="599"/>
      <c r="TTM59" s="599"/>
      <c r="TTN59" s="599"/>
      <c r="TTO59" s="599"/>
      <c r="TTP59" s="599"/>
      <c r="TTQ59" s="599"/>
      <c r="TTR59" s="599"/>
      <c r="TTS59" s="599"/>
      <c r="TTT59" s="599"/>
      <c r="TTU59" s="599"/>
      <c r="TTV59" s="599"/>
      <c r="TTW59" s="599"/>
      <c r="TTX59" s="599"/>
      <c r="TTY59" s="599"/>
      <c r="TTZ59" s="599"/>
      <c r="TUA59" s="599"/>
      <c r="TUB59" s="599"/>
      <c r="TUC59" s="599"/>
      <c r="TUD59" s="599"/>
      <c r="TUE59" s="599"/>
      <c r="TUF59" s="599"/>
      <c r="TUG59" s="599"/>
      <c r="TUH59" s="599"/>
      <c r="TUI59" s="599"/>
      <c r="TUJ59" s="599"/>
      <c r="TUK59" s="599"/>
      <c r="TUL59" s="599"/>
      <c r="TUM59" s="599"/>
      <c r="TUN59" s="599"/>
      <c r="TUO59" s="599"/>
      <c r="TUP59" s="599"/>
      <c r="TUQ59" s="599"/>
      <c r="TUR59" s="599"/>
      <c r="TUS59" s="599"/>
      <c r="TUT59" s="599"/>
      <c r="TUU59" s="599"/>
      <c r="TUV59" s="599"/>
      <c r="TUW59" s="599"/>
      <c r="TUX59" s="599"/>
      <c r="TUY59" s="599"/>
      <c r="TUZ59" s="599"/>
      <c r="TVA59" s="599"/>
      <c r="TVB59" s="599"/>
      <c r="TVC59" s="599"/>
      <c r="TVD59" s="599"/>
      <c r="TVE59" s="599"/>
      <c r="TVF59" s="599"/>
      <c r="TVG59" s="599"/>
      <c r="TVH59" s="599"/>
      <c r="TVI59" s="599"/>
      <c r="TVJ59" s="599"/>
      <c r="TVK59" s="599"/>
      <c r="TVL59" s="599"/>
      <c r="TVM59" s="599"/>
      <c r="TVN59" s="599"/>
      <c r="TVO59" s="599"/>
      <c r="TVP59" s="599"/>
      <c r="TVQ59" s="599"/>
      <c r="TVR59" s="599"/>
      <c r="TVS59" s="599"/>
      <c r="TVT59" s="599"/>
      <c r="TVU59" s="599"/>
      <c r="TVV59" s="599"/>
      <c r="TVW59" s="599"/>
      <c r="TVX59" s="599"/>
      <c r="TVY59" s="599"/>
      <c r="TVZ59" s="599"/>
      <c r="TWA59" s="599"/>
      <c r="TWB59" s="599"/>
      <c r="TWC59" s="599"/>
      <c r="TWD59" s="599"/>
      <c r="TWE59" s="599"/>
      <c r="TWF59" s="599"/>
      <c r="TWG59" s="599"/>
      <c r="TWH59" s="599"/>
      <c r="TWI59" s="599"/>
      <c r="TWJ59" s="599"/>
      <c r="TWK59" s="599"/>
      <c r="TWL59" s="599"/>
      <c r="TWM59" s="599"/>
      <c r="TWN59" s="599"/>
      <c r="TWO59" s="599"/>
      <c r="TWP59" s="599"/>
      <c r="TWQ59" s="599"/>
      <c r="TWR59" s="599"/>
      <c r="TWS59" s="599"/>
      <c r="TWT59" s="599"/>
      <c r="TWU59" s="599"/>
      <c r="TWV59" s="599"/>
      <c r="TWW59" s="599"/>
      <c r="TWX59" s="599"/>
      <c r="TWY59" s="599"/>
      <c r="TWZ59" s="599"/>
      <c r="TXA59" s="599"/>
      <c r="TXB59" s="599"/>
      <c r="TXC59" s="599"/>
      <c r="TXD59" s="599"/>
      <c r="TXE59" s="599"/>
      <c r="TXF59" s="599"/>
      <c r="TXG59" s="599"/>
      <c r="TXH59" s="599"/>
      <c r="TXI59" s="599"/>
      <c r="TXJ59" s="599"/>
      <c r="TXK59" s="599"/>
      <c r="TXL59" s="599"/>
      <c r="TXM59" s="599"/>
      <c r="TXN59" s="599"/>
      <c r="TXO59" s="599"/>
      <c r="TXP59" s="599"/>
      <c r="TXQ59" s="599"/>
      <c r="TXR59" s="599"/>
      <c r="TXS59" s="599"/>
      <c r="TXT59" s="599"/>
      <c r="TXU59" s="599"/>
      <c r="TXV59" s="599"/>
      <c r="TXW59" s="599"/>
      <c r="TXX59" s="599"/>
      <c r="TXY59" s="599"/>
      <c r="TXZ59" s="599"/>
      <c r="TYA59" s="599"/>
      <c r="TYB59" s="599"/>
      <c r="TYC59" s="599"/>
      <c r="TYD59" s="599"/>
      <c r="TYE59" s="599"/>
      <c r="TYF59" s="599"/>
      <c r="TYG59" s="599"/>
      <c r="TYH59" s="599"/>
      <c r="TYI59" s="599"/>
      <c r="TYJ59" s="599"/>
      <c r="TYK59" s="599"/>
      <c r="TYL59" s="599"/>
      <c r="TYM59" s="599"/>
      <c r="TYN59" s="599"/>
      <c r="TYO59" s="599"/>
      <c r="TYP59" s="599"/>
      <c r="TYQ59" s="599"/>
      <c r="TYR59" s="599"/>
      <c r="TYS59" s="599"/>
      <c r="TYT59" s="599"/>
      <c r="TYU59" s="599"/>
      <c r="TYV59" s="599"/>
      <c r="TYW59" s="599"/>
      <c r="TYX59" s="599"/>
      <c r="TYY59" s="599"/>
      <c r="TYZ59" s="599"/>
      <c r="TZA59" s="599"/>
      <c r="TZB59" s="599"/>
      <c r="TZC59" s="599"/>
      <c r="TZD59" s="599"/>
      <c r="TZE59" s="599"/>
      <c r="TZF59" s="599"/>
      <c r="TZG59" s="599"/>
      <c r="TZH59" s="599"/>
      <c r="TZI59" s="599"/>
      <c r="TZJ59" s="599"/>
      <c r="TZK59" s="599"/>
      <c r="TZL59" s="599"/>
      <c r="TZM59" s="599"/>
      <c r="TZN59" s="599"/>
      <c r="TZO59" s="599"/>
      <c r="TZP59" s="599"/>
      <c r="TZQ59" s="599"/>
      <c r="TZR59" s="599"/>
      <c r="TZS59" s="599"/>
      <c r="TZT59" s="599"/>
      <c r="TZU59" s="599"/>
      <c r="TZV59" s="599"/>
      <c r="TZW59" s="599"/>
      <c r="TZX59" s="599"/>
      <c r="TZY59" s="599"/>
    </row>
    <row r="60" spans="1:14221" ht="30.75" hidden="1" customHeight="1" x14ac:dyDescent="0.45">
      <c r="A60" s="589">
        <v>6</v>
      </c>
      <c r="B60" s="586" t="s">
        <v>610</v>
      </c>
      <c r="C60" s="472" t="s">
        <v>115</v>
      </c>
      <c r="D60" s="238"/>
      <c r="E60" s="238"/>
      <c r="F60" s="238"/>
      <c r="G60" s="238"/>
      <c r="H60" s="238"/>
      <c r="I60" s="238"/>
      <c r="J60" s="238"/>
      <c r="K60" s="238"/>
      <c r="L60" s="238"/>
      <c r="M60" s="238"/>
      <c r="N60" s="238"/>
      <c r="O60" s="238"/>
      <c r="P60" s="238"/>
      <c r="Q60" s="238"/>
      <c r="R60" s="238"/>
      <c r="S60" s="238"/>
      <c r="T60" s="238"/>
      <c r="U60" s="238"/>
      <c r="V60" s="238"/>
      <c r="W60" s="238"/>
      <c r="X60" s="238"/>
      <c r="Y60" s="238"/>
      <c r="Z60" s="238"/>
      <c r="AA60" s="238"/>
      <c r="AB60" s="238"/>
      <c r="AC60" s="238"/>
      <c r="AD60" s="238"/>
      <c r="AE60" s="238"/>
      <c r="AF60" s="238"/>
      <c r="AG60" s="238"/>
      <c r="AH60" s="238"/>
      <c r="AI60" s="238"/>
      <c r="AJ60" s="238"/>
      <c r="AK60" s="238"/>
      <c r="AL60" s="238"/>
      <c r="AM60" s="238"/>
      <c r="AN60" s="238"/>
      <c r="AO60" s="238"/>
      <c r="AP60" s="238"/>
      <c r="AQ60" s="238"/>
      <c r="AR60" s="238"/>
      <c r="AS60" s="238"/>
      <c r="AT60" s="238"/>
      <c r="AU60" s="238"/>
      <c r="AV60" s="238"/>
      <c r="AW60" s="238"/>
      <c r="AX60" s="238"/>
      <c r="AY60" s="238"/>
      <c r="AZ60" s="238"/>
      <c r="BA60" s="238"/>
      <c r="BB60" s="238"/>
      <c r="BC60" s="238"/>
      <c r="BD60" s="238"/>
      <c r="BE60" s="238"/>
      <c r="BF60" s="238"/>
      <c r="BG60" s="238"/>
      <c r="BH60" s="238"/>
      <c r="BI60" s="238"/>
      <c r="BJ60" s="597"/>
      <c r="BK60" s="597"/>
      <c r="BL60" s="597"/>
      <c r="BM60" s="597"/>
      <c r="BN60" s="597"/>
      <c r="BO60" s="597"/>
      <c r="BP60" s="597"/>
      <c r="BQ60" s="479"/>
      <c r="BR60" s="597"/>
      <c r="BS60" s="597"/>
      <c r="BT60" s="590"/>
      <c r="BU60" s="597"/>
      <c r="BV60" s="597"/>
      <c r="BW60" s="597"/>
      <c r="BX60" s="597"/>
      <c r="BY60" s="597"/>
      <c r="BZ60" s="479">
        <f>BW60+BX60-BY60</f>
        <v>0</v>
      </c>
      <c r="CA60" s="597"/>
      <c r="CB60" s="597"/>
      <c r="CC60" s="597"/>
      <c r="CD60" s="597"/>
      <c r="CE60" s="597"/>
      <c r="CF60" s="597"/>
      <c r="CG60" s="597"/>
      <c r="CH60" s="597"/>
      <c r="CI60" s="597"/>
      <c r="CJ60" s="597"/>
      <c r="CK60" s="597"/>
      <c r="CL60" s="597"/>
      <c r="CM60" s="597"/>
      <c r="CN60" s="597"/>
      <c r="CO60" s="597"/>
      <c r="CP60" s="597"/>
      <c r="CQ60" s="597"/>
      <c r="CR60" s="597"/>
      <c r="CS60" s="597"/>
      <c r="CT60" s="597"/>
      <c r="CU60" s="597"/>
      <c r="CV60" s="597"/>
      <c r="CW60" s="597"/>
      <c r="CX60" s="597"/>
      <c r="CY60" s="597"/>
      <c r="CZ60" s="597"/>
      <c r="DA60" s="597"/>
      <c r="DB60" s="597"/>
      <c r="DC60" s="597"/>
      <c r="DD60" s="597"/>
      <c r="DE60" s="597"/>
      <c r="DF60" s="597"/>
      <c r="DG60" s="597"/>
      <c r="DH60" s="597"/>
      <c r="DI60" s="597"/>
      <c r="DJ60" s="597"/>
      <c r="DK60" s="597"/>
      <c r="DL60" s="597"/>
      <c r="DM60" s="597"/>
      <c r="DN60" s="597"/>
      <c r="DO60" s="597"/>
      <c r="DP60" s="597"/>
      <c r="DQ60" s="597"/>
      <c r="DR60" s="597"/>
      <c r="DS60" s="597"/>
      <c r="DT60" s="597"/>
      <c r="DU60" s="597"/>
      <c r="DV60" s="597"/>
      <c r="DW60" s="597"/>
      <c r="DX60" s="597"/>
      <c r="DY60" s="597"/>
      <c r="DZ60" s="597"/>
      <c r="EA60" s="597"/>
      <c r="EB60" s="597"/>
      <c r="EC60" s="597"/>
      <c r="ED60" s="597"/>
      <c r="EE60" s="597"/>
      <c r="EF60" s="597"/>
      <c r="EG60" s="597"/>
      <c r="EH60" s="597"/>
      <c r="EI60" s="597"/>
      <c r="EJ60" s="597"/>
      <c r="EK60" s="597"/>
      <c r="EL60" s="597"/>
      <c r="EM60" s="597"/>
      <c r="EN60" s="597"/>
      <c r="EO60" s="597"/>
      <c r="EP60" s="597"/>
      <c r="EQ60" s="597"/>
      <c r="ER60" s="597"/>
      <c r="ES60" s="597"/>
      <c r="ET60" s="597"/>
      <c r="EU60" s="597"/>
      <c r="EV60" s="597"/>
      <c r="EW60" s="597"/>
      <c r="EX60" s="597"/>
      <c r="EY60" s="597"/>
      <c r="EZ60" s="597"/>
      <c r="FA60" s="597"/>
      <c r="FB60" s="597"/>
      <c r="FC60" s="597"/>
      <c r="FD60" s="597"/>
      <c r="FE60" s="597"/>
      <c r="FF60" s="597"/>
      <c r="FG60" s="597"/>
      <c r="FH60" s="597"/>
      <c r="FI60" s="597"/>
      <c r="FJ60" s="597"/>
      <c r="FK60" s="597"/>
      <c r="FL60" s="597"/>
      <c r="FM60" s="597"/>
      <c r="FN60" s="597"/>
      <c r="FO60" s="597"/>
      <c r="FP60" s="597"/>
      <c r="FQ60" s="597"/>
      <c r="FR60" s="597"/>
      <c r="FS60" s="597"/>
      <c r="FT60" s="597"/>
      <c r="FU60" s="597"/>
      <c r="FV60" s="597"/>
      <c r="FW60" s="597"/>
      <c r="FX60" s="597"/>
      <c r="FY60" s="597"/>
      <c r="FZ60" s="597"/>
      <c r="GA60" s="597"/>
      <c r="GB60" s="597"/>
      <c r="GC60" s="597"/>
      <c r="GD60" s="597"/>
      <c r="GE60" s="597"/>
      <c r="GF60" s="597"/>
      <c r="GG60" s="597"/>
      <c r="GH60" s="597"/>
      <c r="GI60" s="597"/>
      <c r="GJ60" s="597"/>
      <c r="GK60" s="597"/>
      <c r="GL60" s="597"/>
      <c r="GM60" s="597"/>
      <c r="GN60" s="597"/>
      <c r="GO60" s="597"/>
      <c r="GP60" s="597"/>
      <c r="GQ60" s="597"/>
      <c r="GR60" s="597"/>
      <c r="GS60" s="597"/>
      <c r="GT60" s="597"/>
      <c r="GU60" s="597"/>
      <c r="GV60" s="597"/>
      <c r="GW60" s="597"/>
      <c r="GX60" s="597"/>
      <c r="GY60" s="597"/>
      <c r="GZ60" s="597"/>
      <c r="HA60" s="597"/>
      <c r="HB60" s="597"/>
      <c r="HC60" s="597"/>
      <c r="HD60" s="597"/>
      <c r="HE60" s="597"/>
      <c r="HF60" s="597"/>
      <c r="HG60" s="597"/>
      <c r="HH60" s="597"/>
      <c r="HI60" s="597"/>
      <c r="HJ60" s="597"/>
      <c r="HK60" s="597"/>
      <c r="HL60" s="597"/>
      <c r="HM60" s="597"/>
      <c r="HN60" s="597"/>
      <c r="HO60" s="597"/>
      <c r="HP60" s="597"/>
      <c r="HQ60" s="597"/>
      <c r="HR60" s="597"/>
      <c r="HS60" s="597"/>
      <c r="HT60" s="597"/>
      <c r="HU60" s="597"/>
      <c r="HV60" s="597"/>
      <c r="HW60" s="597"/>
      <c r="HX60" s="597"/>
      <c r="HY60" s="597"/>
      <c r="HZ60" s="597"/>
      <c r="IA60" s="597"/>
      <c r="IB60" s="597"/>
      <c r="IC60" s="597"/>
      <c r="ID60" s="597"/>
      <c r="IE60" s="597"/>
      <c r="IF60" s="597"/>
      <c r="IG60" s="597"/>
      <c r="IH60" s="597"/>
      <c r="II60" s="597"/>
      <c r="IJ60" s="597"/>
      <c r="IK60" s="597"/>
      <c r="IL60" s="597"/>
      <c r="IM60" s="597"/>
      <c r="IN60" s="597"/>
      <c r="IO60" s="597"/>
      <c r="IP60" s="597"/>
      <c r="IQ60" s="597"/>
      <c r="IR60" s="597"/>
      <c r="IS60" s="597"/>
      <c r="IT60" s="597"/>
      <c r="IU60" s="597"/>
      <c r="IV60" s="597"/>
      <c r="IW60" s="597"/>
      <c r="IX60" s="597"/>
      <c r="IY60" s="597"/>
      <c r="IZ60" s="597"/>
      <c r="JA60" s="597"/>
      <c r="JB60" s="597"/>
      <c r="JC60" s="597"/>
      <c r="JD60" s="597"/>
      <c r="JE60" s="597"/>
      <c r="JF60" s="597"/>
      <c r="JG60" s="597"/>
      <c r="JH60" s="597"/>
      <c r="JI60" s="597"/>
      <c r="JJ60" s="597"/>
      <c r="JK60" s="597"/>
      <c r="JL60" s="597"/>
      <c r="JM60" s="597"/>
      <c r="JN60" s="597"/>
      <c r="JO60" s="597"/>
      <c r="JP60" s="597"/>
      <c r="JQ60" s="597"/>
      <c r="JR60" s="597"/>
      <c r="JS60" s="597"/>
      <c r="JT60" s="597"/>
      <c r="JU60" s="597"/>
      <c r="JV60" s="597"/>
      <c r="JW60" s="597"/>
      <c r="JX60" s="597"/>
      <c r="JY60" s="597"/>
      <c r="JZ60" s="597"/>
      <c r="KA60" s="597"/>
      <c r="KB60" s="597"/>
      <c r="KC60" s="597"/>
      <c r="KD60" s="597"/>
      <c r="KE60" s="597"/>
      <c r="KF60" s="597"/>
      <c r="KG60" s="597"/>
      <c r="KH60" s="597"/>
      <c r="KI60" s="597"/>
      <c r="KJ60" s="597"/>
      <c r="KK60" s="597"/>
      <c r="KL60" s="597"/>
      <c r="KM60" s="597"/>
      <c r="KN60" s="597"/>
      <c r="KO60" s="597"/>
      <c r="KP60" s="597"/>
      <c r="KQ60" s="597"/>
      <c r="KR60" s="597"/>
      <c r="KS60" s="597"/>
      <c r="KT60" s="597"/>
      <c r="KU60" s="597"/>
      <c r="KV60" s="597"/>
      <c r="KW60" s="490"/>
      <c r="KX60" s="597"/>
      <c r="KY60" s="597"/>
      <c r="KZ60" s="490">
        <v>0</v>
      </c>
      <c r="LA60" s="598">
        <v>5</v>
      </c>
      <c r="LB60" s="598"/>
      <c r="LC60" s="491">
        <v>5</v>
      </c>
      <c r="LD60" s="597"/>
      <c r="LE60" s="597"/>
      <c r="LF60" s="490">
        <v>5</v>
      </c>
      <c r="LG60" s="597"/>
      <c r="LH60" s="597"/>
      <c r="LI60" s="490">
        <v>5</v>
      </c>
      <c r="LJ60" s="597"/>
      <c r="LK60" s="597"/>
      <c r="LL60" s="490">
        <v>5</v>
      </c>
      <c r="LM60" s="597"/>
      <c r="LN60" s="597"/>
      <c r="LO60" s="490">
        <v>5</v>
      </c>
      <c r="LP60" s="597"/>
      <c r="LQ60" s="597"/>
      <c r="LR60" s="490">
        <v>5</v>
      </c>
      <c r="LS60" s="597"/>
      <c r="LT60" s="597"/>
      <c r="LU60" s="490">
        <v>5</v>
      </c>
      <c r="LV60" s="597"/>
      <c r="LW60" s="597"/>
      <c r="LX60" s="490">
        <f t="shared" si="244"/>
        <v>5</v>
      </c>
      <c r="LY60" s="597"/>
      <c r="LZ60" s="597"/>
      <c r="MA60" s="490">
        <f t="shared" si="245"/>
        <v>5</v>
      </c>
      <c r="MB60" s="597"/>
      <c r="MC60" s="597"/>
      <c r="MD60" s="490">
        <f t="shared" si="246"/>
        <v>5</v>
      </c>
      <c r="ME60" s="597"/>
      <c r="MF60" s="597"/>
      <c r="MG60" s="490">
        <f t="shared" si="247"/>
        <v>5</v>
      </c>
      <c r="MH60" s="597"/>
      <c r="MI60" s="597"/>
      <c r="MJ60" s="490">
        <f t="shared" si="248"/>
        <v>5</v>
      </c>
      <c r="MK60" s="597"/>
      <c r="ML60" s="597"/>
      <c r="MM60" s="490">
        <f t="shared" si="249"/>
        <v>5</v>
      </c>
      <c r="MN60" s="597"/>
      <c r="MO60" s="597"/>
      <c r="MP60" s="490">
        <f t="shared" si="250"/>
        <v>5</v>
      </c>
      <c r="MQ60" s="597"/>
      <c r="MR60" s="597"/>
      <c r="MS60" s="490">
        <f t="shared" si="251"/>
        <v>5</v>
      </c>
      <c r="MT60" s="597"/>
      <c r="MU60" s="597"/>
      <c r="MV60" s="490">
        <f t="shared" si="252"/>
        <v>5</v>
      </c>
      <c r="MW60" s="597"/>
      <c r="MX60" s="597"/>
      <c r="MY60" s="490">
        <f t="shared" si="253"/>
        <v>5</v>
      </c>
      <c r="MZ60" s="597"/>
      <c r="NA60" s="597"/>
      <c r="NB60" s="490">
        <f t="shared" si="254"/>
        <v>5</v>
      </c>
      <c r="NC60" s="597"/>
      <c r="ND60" s="597"/>
      <c r="NE60" s="490">
        <f t="shared" si="255"/>
        <v>5</v>
      </c>
      <c r="NF60" s="597"/>
      <c r="NG60" s="597"/>
      <c r="NH60" s="490">
        <f t="shared" si="256"/>
        <v>5</v>
      </c>
      <c r="NI60" s="597"/>
      <c r="NJ60" s="597"/>
      <c r="NK60" s="490">
        <f t="shared" si="257"/>
        <v>5</v>
      </c>
      <c r="NL60" s="597"/>
      <c r="NM60" s="597"/>
      <c r="NN60" s="597"/>
      <c r="NO60" s="490">
        <f t="shared" si="258"/>
        <v>5</v>
      </c>
      <c r="NP60" s="597"/>
      <c r="NQ60" s="597"/>
      <c r="NR60" s="490">
        <f t="shared" si="259"/>
        <v>5</v>
      </c>
      <c r="NS60" s="597"/>
      <c r="NT60" s="597"/>
      <c r="NU60" s="490">
        <f t="shared" si="260"/>
        <v>5</v>
      </c>
      <c r="NV60" s="597"/>
      <c r="NW60" s="597"/>
      <c r="NX60" s="490">
        <f t="shared" si="261"/>
        <v>5</v>
      </c>
      <c r="NY60" s="492">
        <f t="shared" si="121"/>
        <v>0</v>
      </c>
      <c r="NZ60" s="493">
        <f t="shared" si="122"/>
        <v>0</v>
      </c>
      <c r="OA60" s="468"/>
      <c r="OB60" s="492">
        <f t="shared" si="123"/>
        <v>0</v>
      </c>
      <c r="OC60" s="493">
        <f t="shared" si="124"/>
        <v>0</v>
      </c>
      <c r="OD60" s="81"/>
      <c r="OE60" s="492">
        <f t="shared" si="125"/>
        <v>0</v>
      </c>
      <c r="OF60" s="493">
        <f t="shared" si="126"/>
        <v>0</v>
      </c>
      <c r="OG60" s="81"/>
      <c r="OH60" s="492">
        <f t="shared" si="127"/>
        <v>0</v>
      </c>
      <c r="OI60" s="493">
        <f t="shared" si="128"/>
        <v>0</v>
      </c>
      <c r="OJ60" s="599"/>
      <c r="OK60" s="599"/>
      <c r="OL60" s="599"/>
      <c r="OM60" s="599"/>
      <c r="ON60" s="599"/>
      <c r="OO60" s="599"/>
      <c r="OP60" s="599"/>
      <c r="OQ60" s="599"/>
      <c r="OR60" s="599"/>
      <c r="OS60" s="599"/>
      <c r="OT60" s="599"/>
      <c r="OU60" s="599"/>
      <c r="OV60" s="599"/>
      <c r="OW60" s="599"/>
      <c r="OX60" s="599"/>
      <c r="OY60" s="599"/>
      <c r="OZ60" s="599"/>
      <c r="PA60" s="599"/>
      <c r="PB60" s="599"/>
      <c r="PC60" s="599"/>
      <c r="PD60" s="599"/>
      <c r="PE60" s="599"/>
      <c r="PF60" s="599"/>
      <c r="PG60" s="599"/>
      <c r="PH60" s="599"/>
      <c r="PI60" s="599"/>
      <c r="PJ60" s="599"/>
      <c r="PK60" s="599"/>
      <c r="PL60" s="599"/>
      <c r="PM60" s="599"/>
      <c r="PN60" s="599"/>
      <c r="PO60" s="599"/>
      <c r="PP60" s="599"/>
      <c r="PQ60" s="599"/>
      <c r="PR60" s="599"/>
      <c r="PS60" s="599"/>
      <c r="PT60" s="599"/>
      <c r="PU60" s="599"/>
      <c r="PV60" s="599"/>
      <c r="PW60" s="599"/>
      <c r="PX60" s="599"/>
      <c r="PY60" s="599"/>
      <c r="PZ60" s="599"/>
      <c r="QA60" s="599"/>
      <c r="QB60" s="599"/>
      <c r="QC60" s="599"/>
      <c r="QD60" s="599"/>
      <c r="QE60" s="599"/>
      <c r="QF60" s="599"/>
      <c r="QG60" s="599"/>
      <c r="QH60" s="599"/>
      <c r="QI60" s="599"/>
      <c r="QJ60" s="599"/>
      <c r="QK60" s="599"/>
      <c r="QL60" s="599"/>
      <c r="QM60" s="599"/>
      <c r="QN60" s="599"/>
      <c r="QO60" s="599"/>
      <c r="QP60" s="599"/>
      <c r="QQ60" s="599"/>
      <c r="QR60" s="599"/>
      <c r="QS60" s="599"/>
      <c r="QT60" s="599"/>
      <c r="QU60" s="599"/>
      <c r="QV60" s="599"/>
      <c r="QW60" s="599"/>
      <c r="QX60" s="599"/>
      <c r="QY60" s="599"/>
      <c r="QZ60" s="599"/>
      <c r="RA60" s="599"/>
      <c r="RB60" s="599"/>
      <c r="RC60" s="599"/>
      <c r="RD60" s="599"/>
      <c r="RE60" s="599"/>
      <c r="RF60" s="599"/>
      <c r="RG60" s="599"/>
      <c r="RH60" s="599"/>
      <c r="RI60" s="599"/>
      <c r="RJ60" s="599"/>
      <c r="RK60" s="599"/>
      <c r="RL60" s="599"/>
      <c r="RM60" s="599"/>
      <c r="RN60" s="599"/>
      <c r="RO60" s="599"/>
      <c r="RP60" s="599"/>
      <c r="RQ60" s="599"/>
      <c r="RR60" s="599"/>
      <c r="RS60" s="599"/>
      <c r="RT60" s="599"/>
      <c r="RU60" s="599"/>
      <c r="RV60" s="599"/>
      <c r="RW60" s="599"/>
      <c r="RX60" s="599"/>
      <c r="RY60" s="599"/>
      <c r="RZ60" s="599"/>
      <c r="SA60" s="599"/>
      <c r="SB60" s="599"/>
      <c r="SC60" s="599"/>
      <c r="SD60" s="599"/>
      <c r="SE60" s="599"/>
      <c r="SF60" s="599"/>
      <c r="SG60" s="599"/>
      <c r="SH60" s="599"/>
      <c r="SI60" s="599"/>
      <c r="SJ60" s="599"/>
      <c r="SK60" s="599"/>
      <c r="SL60" s="599"/>
      <c r="SM60" s="599"/>
      <c r="SN60" s="599"/>
      <c r="SO60" s="599"/>
      <c r="SP60" s="599"/>
      <c r="SQ60" s="599"/>
      <c r="SR60" s="599"/>
      <c r="SS60" s="599"/>
      <c r="ST60" s="599"/>
      <c r="SU60" s="599"/>
      <c r="SV60" s="599"/>
      <c r="SW60" s="599"/>
      <c r="SX60" s="599"/>
      <c r="SY60" s="599"/>
      <c r="SZ60" s="599"/>
      <c r="TA60" s="599"/>
      <c r="TB60" s="599"/>
      <c r="TC60" s="599"/>
      <c r="TD60" s="599"/>
      <c r="TE60" s="599"/>
      <c r="TF60" s="599"/>
      <c r="TG60" s="599"/>
      <c r="TH60" s="599"/>
      <c r="TI60" s="599"/>
      <c r="TJ60" s="599"/>
      <c r="TK60" s="599"/>
      <c r="TL60" s="599"/>
      <c r="TM60" s="599"/>
      <c r="TN60" s="599"/>
      <c r="TO60" s="599"/>
      <c r="TP60" s="599"/>
      <c r="TQ60" s="599"/>
      <c r="TR60" s="599"/>
      <c r="TS60" s="599"/>
      <c r="TT60" s="599"/>
      <c r="TU60" s="599"/>
      <c r="TV60" s="599"/>
      <c r="TW60" s="599"/>
      <c r="TX60" s="599"/>
      <c r="TY60" s="599"/>
      <c r="TZ60" s="599"/>
      <c r="UA60" s="599"/>
      <c r="UB60" s="599"/>
      <c r="UC60" s="599"/>
      <c r="UD60" s="599"/>
      <c r="UE60" s="599"/>
      <c r="UF60" s="599"/>
      <c r="UG60" s="599"/>
      <c r="UH60" s="599"/>
      <c r="UI60" s="599"/>
      <c r="UJ60" s="599"/>
      <c r="UK60" s="599"/>
      <c r="UL60" s="599"/>
      <c r="UM60" s="599"/>
      <c r="UN60" s="599"/>
      <c r="UO60" s="599"/>
      <c r="UP60" s="599"/>
      <c r="UQ60" s="599"/>
      <c r="UR60" s="599"/>
      <c r="US60" s="599"/>
      <c r="UT60" s="599"/>
      <c r="UU60" s="599"/>
      <c r="UV60" s="599"/>
      <c r="UW60" s="599"/>
      <c r="UX60" s="599"/>
      <c r="UY60" s="599"/>
      <c r="UZ60" s="599"/>
      <c r="VA60" s="599"/>
      <c r="VB60" s="599"/>
      <c r="VC60" s="599"/>
      <c r="VD60" s="599"/>
      <c r="VE60" s="599"/>
      <c r="VF60" s="599"/>
      <c r="VG60" s="599"/>
      <c r="VH60" s="599"/>
      <c r="VI60" s="599"/>
      <c r="VJ60" s="599"/>
      <c r="VK60" s="599"/>
      <c r="VL60" s="599"/>
      <c r="VM60" s="599"/>
      <c r="VN60" s="599"/>
      <c r="VO60" s="599"/>
      <c r="VP60" s="599"/>
      <c r="VQ60" s="599"/>
      <c r="VR60" s="599"/>
      <c r="VS60" s="599"/>
      <c r="VT60" s="599"/>
      <c r="VU60" s="599"/>
      <c r="VV60" s="599"/>
      <c r="VW60" s="599"/>
      <c r="VX60" s="599"/>
      <c r="VY60" s="599"/>
      <c r="VZ60" s="599"/>
      <c r="WA60" s="599"/>
      <c r="WB60" s="599"/>
      <c r="WC60" s="599"/>
      <c r="WD60" s="599"/>
      <c r="WE60" s="599"/>
      <c r="WF60" s="599"/>
      <c r="WG60" s="599"/>
      <c r="WH60" s="599"/>
      <c r="WI60" s="599"/>
      <c r="WJ60" s="599"/>
      <c r="WK60" s="599"/>
      <c r="WL60" s="599"/>
      <c r="WM60" s="599"/>
      <c r="WN60" s="599"/>
      <c r="WO60" s="599"/>
      <c r="WP60" s="599"/>
      <c r="WQ60" s="599"/>
      <c r="WR60" s="599"/>
      <c r="WS60" s="599"/>
      <c r="WT60" s="599"/>
      <c r="WU60" s="599"/>
      <c r="WV60" s="599"/>
      <c r="WW60" s="599"/>
      <c r="WX60" s="599"/>
      <c r="WY60" s="599"/>
      <c r="WZ60" s="599"/>
      <c r="XA60" s="599"/>
      <c r="XB60" s="599"/>
      <c r="XC60" s="599"/>
      <c r="XD60" s="599"/>
      <c r="XE60" s="599"/>
      <c r="XF60" s="599"/>
      <c r="XG60" s="599"/>
      <c r="XH60" s="599"/>
      <c r="XI60" s="599"/>
      <c r="XJ60" s="599"/>
      <c r="XK60" s="599"/>
      <c r="XL60" s="599"/>
      <c r="XM60" s="599"/>
      <c r="XN60" s="599"/>
      <c r="XO60" s="599"/>
      <c r="XP60" s="599"/>
      <c r="XQ60" s="599"/>
      <c r="XR60" s="599"/>
      <c r="XS60" s="599"/>
      <c r="XT60" s="599"/>
      <c r="XU60" s="599"/>
      <c r="XV60" s="599"/>
      <c r="XW60" s="599"/>
      <c r="XX60" s="599"/>
      <c r="XY60" s="599"/>
      <c r="XZ60" s="599"/>
      <c r="YA60" s="599"/>
      <c r="YB60" s="599"/>
      <c r="YC60" s="599"/>
      <c r="YD60" s="599"/>
      <c r="YE60" s="599"/>
      <c r="YF60" s="599"/>
      <c r="YG60" s="599"/>
      <c r="YH60" s="599"/>
      <c r="YI60" s="599"/>
      <c r="YJ60" s="599"/>
      <c r="YK60" s="599"/>
      <c r="YL60" s="599"/>
      <c r="YM60" s="599"/>
      <c r="YN60" s="599"/>
      <c r="YO60" s="599"/>
      <c r="YP60" s="599"/>
      <c r="YQ60" s="599"/>
      <c r="YR60" s="599"/>
      <c r="YS60" s="599"/>
      <c r="YT60" s="599"/>
      <c r="YU60" s="599"/>
      <c r="YV60" s="599"/>
      <c r="YW60" s="599"/>
      <c r="YX60" s="599"/>
      <c r="YY60" s="599"/>
      <c r="YZ60" s="599"/>
      <c r="ZA60" s="599"/>
      <c r="ZB60" s="599"/>
      <c r="ZC60" s="599"/>
      <c r="ZD60" s="599"/>
      <c r="ZE60" s="599"/>
      <c r="ZF60" s="599"/>
      <c r="ZG60" s="599"/>
      <c r="ZH60" s="599"/>
      <c r="ZI60" s="599"/>
      <c r="ZJ60" s="599"/>
      <c r="ZK60" s="599"/>
      <c r="ZL60" s="599"/>
      <c r="ZM60" s="599"/>
      <c r="ZN60" s="599"/>
      <c r="ZO60" s="599"/>
      <c r="ZP60" s="599"/>
      <c r="ZQ60" s="599"/>
      <c r="ZR60" s="599"/>
      <c r="ZS60" s="599"/>
      <c r="ZT60" s="599"/>
      <c r="ZU60" s="599"/>
      <c r="ZV60" s="599"/>
      <c r="ZW60" s="599"/>
      <c r="ZX60" s="599"/>
      <c r="ZY60" s="599"/>
      <c r="ZZ60" s="599"/>
      <c r="AAA60" s="599"/>
      <c r="AAB60" s="599"/>
      <c r="AAC60" s="599"/>
      <c r="AAD60" s="599"/>
      <c r="AAE60" s="599"/>
      <c r="AAF60" s="599"/>
      <c r="AAG60" s="599"/>
      <c r="AAH60" s="599"/>
      <c r="AAI60" s="599"/>
      <c r="AAJ60" s="599"/>
      <c r="AAK60" s="599"/>
      <c r="AAL60" s="599"/>
      <c r="AAM60" s="599"/>
      <c r="AAN60" s="599"/>
      <c r="AAO60" s="599"/>
      <c r="AAP60" s="599"/>
      <c r="AAQ60" s="599"/>
      <c r="AAR60" s="599"/>
      <c r="AAS60" s="599"/>
      <c r="AAT60" s="599"/>
      <c r="AAU60" s="599"/>
      <c r="AAV60" s="599"/>
      <c r="AAW60" s="599"/>
      <c r="AAX60" s="599"/>
      <c r="AAY60" s="599"/>
      <c r="AAZ60" s="599"/>
      <c r="ABA60" s="599"/>
      <c r="ABB60" s="599"/>
      <c r="ABC60" s="599"/>
      <c r="ABD60" s="599"/>
      <c r="ABE60" s="599"/>
      <c r="ABF60" s="599"/>
      <c r="ABG60" s="599"/>
      <c r="ABH60" s="599"/>
      <c r="ABI60" s="599"/>
      <c r="ABJ60" s="599"/>
      <c r="ABK60" s="599"/>
      <c r="ABL60" s="599"/>
      <c r="ABM60" s="599"/>
      <c r="ABN60" s="599"/>
      <c r="ABO60" s="599"/>
      <c r="ABP60" s="599"/>
      <c r="ABQ60" s="599"/>
      <c r="ABR60" s="599"/>
      <c r="ABS60" s="599"/>
      <c r="ABT60" s="599"/>
      <c r="ABU60" s="599"/>
      <c r="ABV60" s="599"/>
      <c r="ABW60" s="599"/>
      <c r="ABX60" s="599"/>
      <c r="ABY60" s="599"/>
      <c r="ABZ60" s="599"/>
      <c r="ACA60" s="599"/>
      <c r="ACB60" s="599"/>
      <c r="ACC60" s="599"/>
      <c r="ACD60" s="599"/>
      <c r="ACE60" s="599"/>
      <c r="ACF60" s="599"/>
      <c r="ACG60" s="599"/>
      <c r="ACH60" s="599"/>
      <c r="ACI60" s="599"/>
      <c r="ACJ60" s="599"/>
      <c r="ACK60" s="599"/>
      <c r="ACL60" s="599"/>
      <c r="ACM60" s="599"/>
      <c r="ACN60" s="599"/>
      <c r="ACO60" s="599"/>
      <c r="ACP60" s="599"/>
      <c r="ACQ60" s="599"/>
      <c r="ACR60" s="599"/>
      <c r="ACS60" s="599"/>
      <c r="ACT60" s="599"/>
      <c r="ACU60" s="599"/>
      <c r="ACV60" s="599"/>
      <c r="ACW60" s="599"/>
      <c r="ACX60" s="599"/>
      <c r="ACY60" s="599"/>
      <c r="ACZ60" s="599"/>
      <c r="ADA60" s="599"/>
      <c r="ADB60" s="599"/>
      <c r="ADC60" s="599"/>
      <c r="ADD60" s="599"/>
      <c r="ADE60" s="599"/>
      <c r="ADF60" s="599"/>
      <c r="ADG60" s="599"/>
      <c r="ADH60" s="599"/>
      <c r="ADI60" s="599"/>
      <c r="ADJ60" s="599"/>
      <c r="ADK60" s="599"/>
      <c r="ADL60" s="599"/>
      <c r="ADM60" s="599"/>
      <c r="ADN60" s="599"/>
      <c r="ADO60" s="599"/>
      <c r="ADP60" s="599"/>
      <c r="ADQ60" s="599"/>
      <c r="ADR60" s="599"/>
      <c r="ADS60" s="599"/>
      <c r="ADT60" s="599"/>
      <c r="ADU60" s="599"/>
      <c r="ADV60" s="599"/>
      <c r="ADW60" s="599"/>
      <c r="ADX60" s="599"/>
      <c r="ADY60" s="599"/>
      <c r="ADZ60" s="599"/>
      <c r="AEA60" s="599"/>
      <c r="AEB60" s="599"/>
      <c r="AEC60" s="599"/>
      <c r="AED60" s="599"/>
      <c r="AEE60" s="599"/>
      <c r="AEF60" s="599"/>
      <c r="AEG60" s="599"/>
      <c r="AEH60" s="599"/>
      <c r="AEI60" s="599"/>
      <c r="AEJ60" s="599"/>
      <c r="AEK60" s="599"/>
      <c r="AEL60" s="599"/>
      <c r="AEM60" s="599"/>
      <c r="AEN60" s="599"/>
      <c r="AEO60" s="599"/>
      <c r="AEP60" s="599"/>
      <c r="AEQ60" s="599"/>
      <c r="AER60" s="599"/>
      <c r="AES60" s="599"/>
      <c r="AET60" s="599"/>
      <c r="AEU60" s="599"/>
      <c r="AEV60" s="599"/>
      <c r="AEW60" s="599"/>
      <c r="AEX60" s="599"/>
      <c r="AEY60" s="599"/>
      <c r="AEZ60" s="599"/>
      <c r="AFA60" s="599"/>
      <c r="AFB60" s="599"/>
      <c r="AFC60" s="599"/>
      <c r="AFD60" s="599"/>
      <c r="AFE60" s="599"/>
      <c r="AFF60" s="599"/>
      <c r="AFG60" s="599"/>
      <c r="AFH60" s="599"/>
      <c r="AFI60" s="599"/>
      <c r="AFJ60" s="599"/>
      <c r="AFK60" s="599"/>
      <c r="AFL60" s="599"/>
      <c r="AFM60" s="599"/>
      <c r="AFN60" s="599"/>
      <c r="AFO60" s="599"/>
      <c r="AFP60" s="599"/>
      <c r="AFQ60" s="599"/>
      <c r="AFR60" s="599"/>
      <c r="AFS60" s="599"/>
      <c r="AFT60" s="599"/>
      <c r="AFU60" s="599"/>
      <c r="AFV60" s="599"/>
      <c r="AFW60" s="599"/>
      <c r="AFX60" s="599"/>
      <c r="AFY60" s="599"/>
      <c r="AFZ60" s="599"/>
      <c r="AGA60" s="599"/>
      <c r="AGB60" s="599"/>
      <c r="AGC60" s="599"/>
      <c r="AGD60" s="599"/>
      <c r="AGE60" s="599"/>
      <c r="AGF60" s="599"/>
      <c r="AGG60" s="599"/>
      <c r="AGH60" s="599"/>
      <c r="AGI60" s="599"/>
      <c r="AGJ60" s="599"/>
      <c r="AGK60" s="599"/>
      <c r="AGL60" s="599"/>
      <c r="AGM60" s="599"/>
      <c r="AGN60" s="599"/>
      <c r="AGO60" s="599"/>
      <c r="AGP60" s="599"/>
      <c r="AGQ60" s="599"/>
      <c r="AGR60" s="599"/>
      <c r="AGS60" s="599"/>
      <c r="AGT60" s="599"/>
      <c r="AGU60" s="599"/>
      <c r="AGV60" s="599"/>
      <c r="AGW60" s="599"/>
      <c r="AGX60" s="599"/>
      <c r="AGY60" s="599"/>
      <c r="AGZ60" s="599"/>
      <c r="AHA60" s="599"/>
      <c r="AHB60" s="599"/>
      <c r="AHC60" s="599"/>
      <c r="AHD60" s="599"/>
      <c r="AHE60" s="599"/>
      <c r="AHF60" s="599"/>
      <c r="AHG60" s="599"/>
      <c r="AHH60" s="599"/>
      <c r="AHI60" s="599"/>
      <c r="AHJ60" s="599"/>
      <c r="AHK60" s="599"/>
      <c r="AHL60" s="599"/>
      <c r="AHM60" s="599"/>
      <c r="AHN60" s="599"/>
      <c r="AHO60" s="599"/>
      <c r="AHP60" s="599"/>
      <c r="AHQ60" s="599"/>
      <c r="AHR60" s="599"/>
      <c r="AHS60" s="599"/>
      <c r="AHT60" s="599"/>
      <c r="AHU60" s="599"/>
      <c r="AHV60" s="599"/>
      <c r="AHW60" s="599"/>
      <c r="AHX60" s="599"/>
      <c r="AHY60" s="599"/>
      <c r="AHZ60" s="599"/>
      <c r="AIA60" s="599"/>
      <c r="AIB60" s="599"/>
      <c r="AIC60" s="599"/>
      <c r="AID60" s="599"/>
      <c r="AIE60" s="599"/>
      <c r="AIF60" s="599"/>
      <c r="AIG60" s="599"/>
      <c r="AIH60" s="599"/>
      <c r="AII60" s="599"/>
      <c r="AIJ60" s="599"/>
      <c r="AIK60" s="599"/>
      <c r="AIL60" s="599"/>
      <c r="AIM60" s="599"/>
      <c r="AIN60" s="599"/>
      <c r="AIO60" s="599"/>
      <c r="AIP60" s="599"/>
      <c r="AIQ60" s="599"/>
      <c r="AIR60" s="599"/>
      <c r="AIS60" s="599"/>
      <c r="AIT60" s="599"/>
      <c r="AIU60" s="599"/>
      <c r="AIV60" s="599"/>
      <c r="AIW60" s="599"/>
      <c r="AIX60" s="599"/>
      <c r="AIY60" s="599"/>
      <c r="AIZ60" s="599"/>
      <c r="AJA60" s="599"/>
      <c r="AJB60" s="599"/>
      <c r="AJC60" s="599"/>
      <c r="AJD60" s="599"/>
      <c r="AJE60" s="599"/>
      <c r="AJF60" s="599"/>
      <c r="AJG60" s="599"/>
      <c r="AJH60" s="599"/>
      <c r="AJI60" s="599"/>
      <c r="AJJ60" s="599"/>
      <c r="AJK60" s="599"/>
      <c r="AJL60" s="599"/>
      <c r="AJM60" s="599"/>
      <c r="AJN60" s="599"/>
      <c r="AJO60" s="599"/>
      <c r="AJP60" s="599"/>
      <c r="AJQ60" s="599"/>
      <c r="AJR60" s="599"/>
      <c r="AJS60" s="599"/>
      <c r="AJT60" s="599"/>
      <c r="AJU60" s="599"/>
      <c r="AJV60" s="599"/>
      <c r="AJW60" s="599"/>
      <c r="AJX60" s="599"/>
      <c r="AJY60" s="599"/>
      <c r="AJZ60" s="599"/>
      <c r="AKA60" s="599"/>
      <c r="AKB60" s="599"/>
      <c r="AKC60" s="599"/>
      <c r="AKD60" s="599"/>
      <c r="AKE60" s="599"/>
      <c r="AKF60" s="599"/>
      <c r="AKG60" s="599"/>
      <c r="AKH60" s="599"/>
      <c r="AKI60" s="599"/>
      <c r="AKJ60" s="599"/>
      <c r="AKK60" s="599"/>
      <c r="AKL60" s="599"/>
      <c r="AKM60" s="599"/>
      <c r="AKN60" s="599"/>
      <c r="AKO60" s="599"/>
      <c r="AKP60" s="599"/>
      <c r="AKQ60" s="599"/>
      <c r="AKR60" s="599"/>
      <c r="AKS60" s="599"/>
      <c r="AKT60" s="599"/>
      <c r="AKU60" s="599"/>
      <c r="AKV60" s="599"/>
      <c r="AKW60" s="599"/>
      <c r="AKX60" s="599"/>
      <c r="AKY60" s="599"/>
      <c r="AKZ60" s="599"/>
      <c r="ALA60" s="599"/>
      <c r="ALB60" s="599"/>
      <c r="ALC60" s="599"/>
      <c r="ALD60" s="599"/>
      <c r="ALE60" s="599"/>
      <c r="ALF60" s="599"/>
      <c r="ALG60" s="599"/>
      <c r="ALH60" s="599"/>
      <c r="ALI60" s="599"/>
      <c r="ALJ60" s="599"/>
      <c r="ALK60" s="599"/>
      <c r="ALL60" s="599"/>
      <c r="ALM60" s="599"/>
      <c r="ALN60" s="599"/>
      <c r="ALO60" s="599"/>
      <c r="ALP60" s="599"/>
      <c r="ALQ60" s="599"/>
      <c r="ALR60" s="599"/>
      <c r="ALS60" s="599"/>
      <c r="ALT60" s="599"/>
      <c r="ALU60" s="599"/>
      <c r="ALV60" s="599"/>
      <c r="ALW60" s="599"/>
      <c r="ALX60" s="599"/>
      <c r="ALY60" s="599"/>
      <c r="ALZ60" s="599"/>
      <c r="AMA60" s="599"/>
      <c r="AMB60" s="599"/>
      <c r="AMC60" s="599"/>
      <c r="AMD60" s="599"/>
      <c r="AME60" s="599"/>
      <c r="AMF60" s="599"/>
      <c r="AMG60" s="599"/>
      <c r="AMH60" s="599"/>
      <c r="AMI60" s="599"/>
      <c r="AMJ60" s="599"/>
      <c r="AMK60" s="599"/>
      <c r="AML60" s="599"/>
      <c r="AMM60" s="599"/>
      <c r="AMN60" s="599"/>
      <c r="AMO60" s="599"/>
      <c r="AMP60" s="599"/>
      <c r="AMQ60" s="599"/>
      <c r="AMR60" s="599"/>
      <c r="AMS60" s="599"/>
      <c r="AMT60" s="599"/>
      <c r="AMU60" s="599"/>
      <c r="AMV60" s="599"/>
      <c r="AMW60" s="599"/>
      <c r="AMX60" s="599"/>
      <c r="AMY60" s="599"/>
      <c r="AMZ60" s="599"/>
      <c r="ANA60" s="599"/>
      <c r="ANB60" s="599"/>
      <c r="ANC60" s="599"/>
      <c r="AND60" s="599"/>
      <c r="ANE60" s="599"/>
      <c r="ANF60" s="599"/>
      <c r="ANG60" s="599"/>
      <c r="ANH60" s="599"/>
      <c r="ANI60" s="599"/>
      <c r="ANJ60" s="599"/>
      <c r="ANK60" s="599"/>
      <c r="ANL60" s="599"/>
      <c r="ANM60" s="599"/>
      <c r="ANN60" s="599"/>
      <c r="ANO60" s="599"/>
      <c r="ANP60" s="599"/>
      <c r="ANQ60" s="599"/>
      <c r="ANR60" s="599"/>
      <c r="ANS60" s="599"/>
      <c r="ANT60" s="599"/>
      <c r="ANU60" s="599"/>
      <c r="ANV60" s="599"/>
      <c r="ANW60" s="599"/>
      <c r="ANX60" s="599"/>
      <c r="ANY60" s="599"/>
      <c r="ANZ60" s="599"/>
      <c r="AOA60" s="599"/>
      <c r="AOB60" s="599"/>
      <c r="AOC60" s="599"/>
      <c r="AOD60" s="599"/>
      <c r="AOE60" s="599"/>
      <c r="AOF60" s="599"/>
      <c r="AOG60" s="599"/>
      <c r="AOH60" s="599"/>
      <c r="AOI60" s="599"/>
      <c r="AOJ60" s="599"/>
      <c r="AOK60" s="599"/>
      <c r="AOL60" s="599"/>
      <c r="AOM60" s="599"/>
      <c r="AON60" s="599"/>
      <c r="AOO60" s="599"/>
      <c r="AOP60" s="599"/>
      <c r="AOQ60" s="599"/>
      <c r="AOR60" s="599"/>
      <c r="AOS60" s="599"/>
      <c r="AOT60" s="599"/>
      <c r="AOU60" s="599"/>
      <c r="AOV60" s="599"/>
      <c r="AOW60" s="599"/>
      <c r="AOX60" s="599"/>
      <c r="AOY60" s="599"/>
      <c r="AOZ60" s="599"/>
      <c r="APA60" s="599"/>
      <c r="APB60" s="599"/>
      <c r="APC60" s="599"/>
      <c r="APD60" s="599"/>
      <c r="APE60" s="599"/>
      <c r="APF60" s="599"/>
      <c r="APG60" s="599"/>
      <c r="APH60" s="599"/>
      <c r="API60" s="599"/>
      <c r="APJ60" s="599"/>
      <c r="APK60" s="599"/>
      <c r="APL60" s="599"/>
      <c r="APM60" s="599"/>
      <c r="APN60" s="599"/>
      <c r="APO60" s="599"/>
      <c r="APP60" s="599"/>
      <c r="APQ60" s="599"/>
      <c r="APR60" s="599"/>
      <c r="APS60" s="599"/>
      <c r="APT60" s="599"/>
      <c r="APU60" s="599"/>
      <c r="APV60" s="599"/>
      <c r="APW60" s="599"/>
      <c r="APX60" s="599"/>
      <c r="APY60" s="599"/>
      <c r="APZ60" s="599"/>
      <c r="AQA60" s="599"/>
      <c r="AQB60" s="599"/>
      <c r="AQC60" s="599"/>
      <c r="AQD60" s="599"/>
      <c r="AQE60" s="599"/>
      <c r="AQF60" s="599"/>
      <c r="AQG60" s="599"/>
      <c r="AQH60" s="599"/>
      <c r="AQI60" s="599"/>
      <c r="AQJ60" s="599"/>
      <c r="AQK60" s="599"/>
      <c r="AQL60" s="599"/>
      <c r="AQM60" s="599"/>
      <c r="AQN60" s="599"/>
      <c r="AQO60" s="599"/>
      <c r="AQP60" s="599"/>
      <c r="AQQ60" s="599"/>
      <c r="AQR60" s="599"/>
      <c r="AQS60" s="599"/>
      <c r="AQT60" s="599"/>
      <c r="AQU60" s="599"/>
      <c r="AQV60" s="599"/>
      <c r="AQW60" s="599"/>
      <c r="AQX60" s="599"/>
      <c r="AQY60" s="599"/>
      <c r="AQZ60" s="599"/>
      <c r="ARA60" s="599"/>
      <c r="ARB60" s="599"/>
      <c r="ARC60" s="599"/>
      <c r="ARD60" s="599"/>
      <c r="ARE60" s="599"/>
      <c r="ARF60" s="599"/>
      <c r="ARG60" s="599"/>
      <c r="ARH60" s="599"/>
      <c r="ARI60" s="599"/>
      <c r="ARJ60" s="599"/>
      <c r="ARK60" s="599"/>
      <c r="ARL60" s="599"/>
      <c r="ARM60" s="599"/>
      <c r="ARN60" s="599"/>
      <c r="ARO60" s="599"/>
      <c r="ARP60" s="599"/>
      <c r="ARQ60" s="599"/>
      <c r="ARR60" s="599"/>
      <c r="ARS60" s="599"/>
      <c r="ART60" s="599"/>
      <c r="ARU60" s="599"/>
      <c r="ARV60" s="599"/>
      <c r="ARW60" s="599"/>
      <c r="ARX60" s="599"/>
      <c r="ARY60" s="599"/>
      <c r="ARZ60" s="599"/>
      <c r="ASA60" s="599"/>
      <c r="ASB60" s="599"/>
      <c r="ASC60" s="599"/>
      <c r="ASD60" s="599"/>
      <c r="ASE60" s="599"/>
      <c r="ASF60" s="599"/>
      <c r="ASG60" s="599"/>
      <c r="ASH60" s="599"/>
      <c r="ASI60" s="599"/>
      <c r="ASJ60" s="599"/>
      <c r="ASK60" s="599"/>
      <c r="ASL60" s="599"/>
      <c r="ASM60" s="599"/>
      <c r="ASN60" s="599"/>
      <c r="ASO60" s="599"/>
      <c r="ASP60" s="599"/>
      <c r="ASQ60" s="599"/>
      <c r="ASR60" s="599"/>
      <c r="ASS60" s="599"/>
      <c r="AST60" s="599"/>
      <c r="ASU60" s="599"/>
      <c r="ASV60" s="599"/>
      <c r="ASW60" s="599"/>
      <c r="ASX60" s="599"/>
      <c r="ASY60" s="599"/>
      <c r="ASZ60" s="599"/>
      <c r="ATA60" s="599"/>
      <c r="ATB60" s="599"/>
      <c r="ATC60" s="599"/>
      <c r="ATD60" s="599"/>
      <c r="ATE60" s="599"/>
      <c r="ATF60" s="599"/>
      <c r="ATG60" s="599"/>
      <c r="ATH60" s="599"/>
      <c r="ATI60" s="599"/>
      <c r="ATJ60" s="599"/>
      <c r="ATK60" s="599"/>
      <c r="ATL60" s="599"/>
      <c r="ATM60" s="599"/>
      <c r="ATN60" s="599"/>
      <c r="ATO60" s="599"/>
      <c r="ATP60" s="599"/>
      <c r="ATQ60" s="599"/>
      <c r="ATR60" s="599"/>
      <c r="ATS60" s="599"/>
      <c r="ATT60" s="599"/>
      <c r="ATU60" s="599"/>
      <c r="ATV60" s="599"/>
      <c r="ATW60" s="599"/>
      <c r="ATX60" s="599"/>
      <c r="ATY60" s="599"/>
      <c r="ATZ60" s="599"/>
      <c r="AUA60" s="599"/>
      <c r="AUB60" s="599"/>
      <c r="AUC60" s="599"/>
      <c r="AUD60" s="599"/>
      <c r="AUE60" s="599"/>
      <c r="AUF60" s="599"/>
      <c r="AUG60" s="599"/>
      <c r="AUH60" s="599"/>
      <c r="AUI60" s="599"/>
      <c r="AUJ60" s="599"/>
      <c r="AUK60" s="599"/>
      <c r="AUL60" s="599"/>
      <c r="AUM60" s="599"/>
      <c r="AUN60" s="599"/>
      <c r="AUO60" s="599"/>
      <c r="AUP60" s="599"/>
      <c r="AUQ60" s="599"/>
      <c r="AUR60" s="599"/>
      <c r="AUS60" s="599"/>
      <c r="AUT60" s="599"/>
      <c r="AUU60" s="599"/>
      <c r="AUV60" s="599"/>
      <c r="AUW60" s="599"/>
      <c r="AUX60" s="599"/>
      <c r="AUY60" s="599"/>
      <c r="AUZ60" s="599"/>
      <c r="AVA60" s="599"/>
      <c r="AVB60" s="599"/>
      <c r="AVC60" s="599"/>
      <c r="AVD60" s="599"/>
      <c r="AVE60" s="599"/>
      <c r="AVF60" s="599"/>
      <c r="AVG60" s="599"/>
      <c r="AVH60" s="599"/>
      <c r="AVI60" s="599"/>
      <c r="AVJ60" s="599"/>
      <c r="AVK60" s="599"/>
      <c r="AVL60" s="599"/>
      <c r="AVM60" s="599"/>
      <c r="AVN60" s="599"/>
      <c r="AVO60" s="599"/>
      <c r="AVP60" s="599"/>
      <c r="AVQ60" s="599"/>
      <c r="AVR60" s="599"/>
      <c r="AVS60" s="599"/>
      <c r="AVT60" s="599"/>
      <c r="AVU60" s="599"/>
      <c r="AVV60" s="599"/>
      <c r="AVW60" s="599"/>
      <c r="AVX60" s="599"/>
      <c r="AVY60" s="599"/>
      <c r="AVZ60" s="599"/>
      <c r="AWA60" s="599"/>
      <c r="AWB60" s="599"/>
      <c r="AWC60" s="599"/>
      <c r="AWD60" s="599"/>
      <c r="AWE60" s="599"/>
      <c r="AWF60" s="599"/>
      <c r="AWG60" s="599"/>
      <c r="AWH60" s="599"/>
      <c r="AWI60" s="599"/>
      <c r="AWJ60" s="599"/>
      <c r="AWK60" s="599"/>
      <c r="AWL60" s="599"/>
      <c r="AWM60" s="599"/>
      <c r="AWN60" s="599"/>
      <c r="AWO60" s="599"/>
      <c r="AWP60" s="599"/>
      <c r="AWQ60" s="599"/>
      <c r="AWR60" s="599"/>
      <c r="AWS60" s="599"/>
      <c r="AWT60" s="599"/>
      <c r="AWU60" s="599"/>
      <c r="AWV60" s="599"/>
      <c r="AWW60" s="599"/>
      <c r="AWX60" s="599"/>
      <c r="AWY60" s="599"/>
      <c r="AWZ60" s="599"/>
      <c r="AXA60" s="599"/>
      <c r="AXB60" s="599"/>
      <c r="AXC60" s="599"/>
      <c r="AXD60" s="599"/>
      <c r="AXE60" s="599"/>
      <c r="AXF60" s="599"/>
      <c r="AXG60" s="599"/>
      <c r="AXH60" s="599"/>
      <c r="AXI60" s="599"/>
      <c r="AXJ60" s="599"/>
      <c r="AXK60" s="599"/>
      <c r="AXL60" s="599"/>
      <c r="AXM60" s="599"/>
      <c r="AXN60" s="599"/>
      <c r="AXO60" s="599"/>
      <c r="AXP60" s="599"/>
      <c r="AXQ60" s="599"/>
      <c r="AXR60" s="599"/>
      <c r="AXS60" s="599"/>
      <c r="AXT60" s="599"/>
      <c r="AXU60" s="599"/>
      <c r="AXV60" s="599"/>
      <c r="AXW60" s="599"/>
      <c r="AXX60" s="599"/>
      <c r="AXY60" s="599"/>
      <c r="AXZ60" s="599"/>
      <c r="AYA60" s="599"/>
      <c r="AYB60" s="599"/>
      <c r="AYC60" s="599"/>
      <c r="AYD60" s="599"/>
      <c r="AYE60" s="599"/>
      <c r="AYF60" s="599"/>
      <c r="AYG60" s="599"/>
      <c r="AYH60" s="599"/>
      <c r="AYI60" s="599"/>
      <c r="AYJ60" s="599"/>
      <c r="AYK60" s="599"/>
      <c r="AYL60" s="599"/>
      <c r="AYM60" s="599"/>
      <c r="AYN60" s="599"/>
      <c r="AYO60" s="599"/>
      <c r="AYP60" s="599"/>
      <c r="AYQ60" s="599"/>
      <c r="AYR60" s="599"/>
      <c r="AYS60" s="599"/>
      <c r="AYT60" s="599"/>
      <c r="AYU60" s="599"/>
      <c r="AYV60" s="599"/>
      <c r="AYW60" s="599"/>
      <c r="AYX60" s="599"/>
      <c r="AYY60" s="599"/>
      <c r="AYZ60" s="599"/>
      <c r="AZA60" s="599"/>
      <c r="AZB60" s="599"/>
      <c r="AZC60" s="599"/>
      <c r="AZD60" s="599"/>
      <c r="AZE60" s="599"/>
      <c r="AZF60" s="599"/>
      <c r="AZG60" s="599"/>
      <c r="AZH60" s="599"/>
      <c r="AZI60" s="599"/>
      <c r="AZJ60" s="599"/>
      <c r="AZK60" s="599"/>
      <c r="AZL60" s="599"/>
      <c r="AZM60" s="599"/>
      <c r="AZN60" s="599"/>
      <c r="AZO60" s="599"/>
      <c r="AZP60" s="599"/>
      <c r="AZQ60" s="599"/>
      <c r="AZR60" s="599"/>
      <c r="AZS60" s="599"/>
      <c r="AZT60" s="599"/>
      <c r="AZU60" s="599"/>
      <c r="AZV60" s="599"/>
      <c r="AZW60" s="599"/>
      <c r="AZX60" s="599"/>
      <c r="AZY60" s="599"/>
      <c r="AZZ60" s="599"/>
      <c r="BAA60" s="599"/>
      <c r="BAB60" s="599"/>
      <c r="BAC60" s="599"/>
      <c r="BAD60" s="599"/>
      <c r="BAE60" s="599"/>
      <c r="BAF60" s="599"/>
      <c r="BAG60" s="599"/>
      <c r="BAH60" s="599"/>
      <c r="BAI60" s="599"/>
      <c r="BAJ60" s="599"/>
      <c r="BAK60" s="599"/>
      <c r="BAL60" s="599"/>
      <c r="BAM60" s="599"/>
      <c r="BAN60" s="599"/>
      <c r="BAO60" s="599"/>
      <c r="BAP60" s="599"/>
      <c r="BAQ60" s="599"/>
      <c r="BAR60" s="599"/>
      <c r="BAS60" s="599"/>
      <c r="BAT60" s="599"/>
      <c r="BAU60" s="599"/>
      <c r="BAV60" s="599"/>
      <c r="BAW60" s="599"/>
      <c r="BAX60" s="599"/>
      <c r="BAY60" s="599"/>
      <c r="BAZ60" s="599"/>
      <c r="BBA60" s="599"/>
      <c r="BBB60" s="599"/>
      <c r="BBC60" s="599"/>
      <c r="BBD60" s="599"/>
      <c r="BBE60" s="599"/>
      <c r="BBF60" s="599"/>
      <c r="BBG60" s="599"/>
      <c r="BBH60" s="599"/>
      <c r="BBI60" s="599"/>
      <c r="BBJ60" s="599"/>
      <c r="BBK60" s="599"/>
      <c r="BBL60" s="599"/>
      <c r="BBM60" s="599"/>
      <c r="BBN60" s="599"/>
      <c r="BBO60" s="599"/>
      <c r="BBP60" s="599"/>
      <c r="BBQ60" s="599"/>
      <c r="BBR60" s="599"/>
      <c r="BBS60" s="599"/>
      <c r="BBT60" s="599"/>
      <c r="BBU60" s="599"/>
      <c r="BBV60" s="599"/>
      <c r="BBW60" s="599"/>
      <c r="BBX60" s="599"/>
      <c r="BBY60" s="599"/>
      <c r="BBZ60" s="599"/>
      <c r="BCA60" s="599"/>
      <c r="BCB60" s="599"/>
      <c r="BCC60" s="599"/>
      <c r="BCD60" s="599"/>
      <c r="BCE60" s="599"/>
      <c r="BCF60" s="599"/>
      <c r="BCG60" s="599"/>
      <c r="BCH60" s="599"/>
      <c r="BCI60" s="599"/>
      <c r="BCJ60" s="599"/>
      <c r="BCK60" s="599"/>
      <c r="BCL60" s="599"/>
      <c r="BCM60" s="599"/>
      <c r="BCN60" s="599"/>
      <c r="BCO60" s="599"/>
      <c r="BCP60" s="599"/>
      <c r="BCQ60" s="599"/>
      <c r="BCR60" s="599"/>
      <c r="BCS60" s="599"/>
      <c r="BCT60" s="599"/>
      <c r="BCU60" s="599"/>
      <c r="BCV60" s="599"/>
      <c r="BCW60" s="599"/>
      <c r="BCX60" s="599"/>
      <c r="BCY60" s="599"/>
      <c r="BCZ60" s="599"/>
      <c r="BDA60" s="599"/>
      <c r="BDB60" s="599"/>
      <c r="BDC60" s="599"/>
      <c r="BDD60" s="599"/>
      <c r="BDE60" s="599"/>
      <c r="BDF60" s="599"/>
      <c r="BDG60" s="599"/>
      <c r="BDH60" s="599"/>
      <c r="BDI60" s="599"/>
      <c r="BDJ60" s="599"/>
      <c r="BDK60" s="599"/>
      <c r="BDL60" s="599"/>
      <c r="BDM60" s="599"/>
      <c r="BDN60" s="599"/>
      <c r="BDO60" s="599"/>
      <c r="BDP60" s="599"/>
      <c r="BDQ60" s="599"/>
      <c r="BDR60" s="599"/>
      <c r="BDS60" s="599"/>
      <c r="BDT60" s="599"/>
      <c r="BDU60" s="599"/>
      <c r="BDV60" s="599"/>
      <c r="BDW60" s="599"/>
      <c r="BDX60" s="599"/>
      <c r="BDY60" s="599"/>
      <c r="BDZ60" s="599"/>
      <c r="BEA60" s="599"/>
      <c r="BEB60" s="599"/>
      <c r="BEC60" s="599"/>
      <c r="BED60" s="599"/>
      <c r="BEE60" s="599"/>
      <c r="BEF60" s="599"/>
      <c r="BEG60" s="599"/>
      <c r="BEH60" s="599"/>
      <c r="BEI60" s="599"/>
      <c r="BEJ60" s="599"/>
      <c r="BEK60" s="599"/>
      <c r="BEL60" s="599"/>
      <c r="BEM60" s="599"/>
      <c r="BEN60" s="599"/>
      <c r="BEO60" s="599"/>
      <c r="BEP60" s="599"/>
      <c r="BEQ60" s="599"/>
      <c r="BER60" s="599"/>
      <c r="BES60" s="599"/>
      <c r="BET60" s="599"/>
      <c r="BEU60" s="599"/>
      <c r="BEV60" s="599"/>
      <c r="BEW60" s="599"/>
      <c r="BEX60" s="599"/>
      <c r="BEY60" s="599"/>
      <c r="BEZ60" s="599"/>
      <c r="BFA60" s="599"/>
      <c r="BFB60" s="599"/>
      <c r="BFC60" s="599"/>
      <c r="BFD60" s="599"/>
      <c r="BFE60" s="599"/>
      <c r="BFF60" s="599"/>
      <c r="BFG60" s="599"/>
      <c r="BFH60" s="599"/>
      <c r="BFI60" s="599"/>
      <c r="BFJ60" s="599"/>
      <c r="BFK60" s="599"/>
      <c r="BFL60" s="599"/>
      <c r="BFM60" s="599"/>
      <c r="BFN60" s="599"/>
      <c r="BFO60" s="599"/>
      <c r="BFP60" s="599"/>
      <c r="BFQ60" s="599"/>
      <c r="BFR60" s="599"/>
      <c r="BFS60" s="599"/>
      <c r="BFT60" s="599"/>
      <c r="BFU60" s="599"/>
      <c r="BFV60" s="599"/>
      <c r="BFW60" s="599"/>
      <c r="BFX60" s="599"/>
      <c r="BFY60" s="599"/>
      <c r="BFZ60" s="599"/>
      <c r="BGA60" s="599"/>
      <c r="BGB60" s="599"/>
      <c r="BGC60" s="599"/>
      <c r="BGD60" s="599"/>
      <c r="BGE60" s="599"/>
      <c r="BGF60" s="599"/>
      <c r="BGG60" s="599"/>
      <c r="BGH60" s="599"/>
      <c r="BGI60" s="599"/>
      <c r="BGJ60" s="599"/>
      <c r="BGK60" s="599"/>
      <c r="BGL60" s="599"/>
      <c r="BGM60" s="599"/>
      <c r="BGN60" s="599"/>
      <c r="BGO60" s="599"/>
      <c r="BGP60" s="599"/>
      <c r="BGQ60" s="599"/>
      <c r="BGR60" s="599"/>
      <c r="BGS60" s="599"/>
      <c r="BGT60" s="599"/>
      <c r="BGU60" s="599"/>
      <c r="BGV60" s="599"/>
      <c r="BGW60" s="599"/>
      <c r="BGX60" s="599"/>
      <c r="BGY60" s="599"/>
      <c r="BGZ60" s="599"/>
      <c r="BHA60" s="599"/>
      <c r="BHB60" s="599"/>
      <c r="BHC60" s="599"/>
      <c r="BHD60" s="599"/>
      <c r="BHE60" s="599"/>
      <c r="BHF60" s="599"/>
      <c r="BHG60" s="599"/>
      <c r="BHH60" s="599"/>
      <c r="BHI60" s="599"/>
      <c r="BHJ60" s="599"/>
      <c r="BHK60" s="599"/>
      <c r="BHL60" s="599"/>
      <c r="BHM60" s="599"/>
      <c r="BHN60" s="599"/>
      <c r="BHO60" s="599"/>
      <c r="BHP60" s="599"/>
      <c r="BHQ60" s="599"/>
      <c r="BHR60" s="599"/>
      <c r="BHS60" s="599"/>
      <c r="BHT60" s="599"/>
      <c r="BHU60" s="599"/>
      <c r="BHV60" s="599"/>
      <c r="BHW60" s="599"/>
      <c r="BHX60" s="599"/>
      <c r="BHY60" s="599"/>
      <c r="BHZ60" s="599"/>
      <c r="BIA60" s="599"/>
      <c r="BIB60" s="599"/>
      <c r="BIC60" s="599"/>
      <c r="BID60" s="599"/>
      <c r="BIE60" s="599"/>
      <c r="BIF60" s="599"/>
      <c r="BIG60" s="599"/>
      <c r="BIH60" s="599"/>
      <c r="BII60" s="599"/>
      <c r="BIJ60" s="599"/>
      <c r="BIK60" s="599"/>
      <c r="BIL60" s="599"/>
      <c r="BIM60" s="599"/>
      <c r="BIN60" s="599"/>
      <c r="BIO60" s="599"/>
      <c r="BIP60" s="599"/>
      <c r="BIQ60" s="599"/>
      <c r="BIR60" s="599"/>
      <c r="BIS60" s="599"/>
      <c r="BIT60" s="599"/>
      <c r="BIU60" s="599"/>
      <c r="BIV60" s="599"/>
      <c r="BIW60" s="599"/>
      <c r="BIX60" s="599"/>
      <c r="BIY60" s="599"/>
      <c r="BIZ60" s="599"/>
      <c r="BJA60" s="599"/>
      <c r="BJB60" s="599"/>
      <c r="BJC60" s="599"/>
      <c r="BJD60" s="599"/>
      <c r="BJE60" s="599"/>
      <c r="BJF60" s="599"/>
      <c r="BJG60" s="599"/>
      <c r="BJH60" s="599"/>
      <c r="BJI60" s="599"/>
      <c r="BJJ60" s="599"/>
      <c r="BJK60" s="599"/>
      <c r="BJL60" s="599"/>
      <c r="BJM60" s="599"/>
      <c r="BJN60" s="599"/>
      <c r="BJO60" s="599"/>
      <c r="BJP60" s="599"/>
      <c r="BJQ60" s="599"/>
      <c r="BJR60" s="599"/>
      <c r="BJS60" s="599"/>
      <c r="BJT60" s="599"/>
      <c r="BJU60" s="599"/>
      <c r="BJV60" s="599"/>
      <c r="BJW60" s="599"/>
      <c r="BJX60" s="599"/>
      <c r="BJY60" s="599"/>
      <c r="BJZ60" s="599"/>
      <c r="BKA60" s="599"/>
      <c r="BKB60" s="599"/>
      <c r="BKC60" s="599"/>
      <c r="BKD60" s="599"/>
      <c r="BKE60" s="599"/>
      <c r="BKF60" s="599"/>
      <c r="BKG60" s="599"/>
      <c r="BKH60" s="599"/>
      <c r="BKI60" s="599"/>
      <c r="BKJ60" s="599"/>
      <c r="BKK60" s="599"/>
      <c r="BKL60" s="599"/>
      <c r="BKM60" s="599"/>
      <c r="BKN60" s="599"/>
      <c r="BKO60" s="599"/>
      <c r="BKP60" s="599"/>
      <c r="BKQ60" s="599"/>
      <c r="BKR60" s="599"/>
      <c r="BKS60" s="599"/>
      <c r="BKT60" s="599"/>
      <c r="BKU60" s="599"/>
      <c r="BKV60" s="599"/>
      <c r="BKW60" s="599"/>
      <c r="BKX60" s="599"/>
      <c r="BKY60" s="599"/>
      <c r="BKZ60" s="599"/>
      <c r="BLA60" s="599"/>
      <c r="BLB60" s="599"/>
      <c r="BLC60" s="599"/>
      <c r="BLD60" s="599"/>
      <c r="BLE60" s="599"/>
      <c r="BLF60" s="599"/>
      <c r="BLG60" s="599"/>
      <c r="BLH60" s="599"/>
      <c r="BLI60" s="599"/>
      <c r="BLJ60" s="599"/>
      <c r="BLK60" s="599"/>
      <c r="BLL60" s="599"/>
      <c r="BLM60" s="599"/>
      <c r="BLN60" s="599"/>
      <c r="BLO60" s="599"/>
      <c r="BLP60" s="599"/>
      <c r="BLQ60" s="599"/>
      <c r="BLR60" s="599"/>
      <c r="BLS60" s="599"/>
      <c r="BLT60" s="599"/>
      <c r="BLU60" s="599"/>
      <c r="BLV60" s="599"/>
      <c r="BLW60" s="599"/>
      <c r="BLX60" s="599"/>
      <c r="BLY60" s="599"/>
      <c r="BLZ60" s="599"/>
      <c r="BMA60" s="599"/>
      <c r="BMB60" s="599"/>
      <c r="BMC60" s="599"/>
      <c r="BMD60" s="599"/>
      <c r="BME60" s="599"/>
      <c r="BMF60" s="599"/>
      <c r="BMG60" s="599"/>
      <c r="BMH60" s="599"/>
      <c r="BMI60" s="599"/>
      <c r="BMJ60" s="599"/>
      <c r="BMK60" s="599"/>
      <c r="BML60" s="599"/>
      <c r="BMM60" s="599"/>
      <c r="BMN60" s="599"/>
      <c r="BMO60" s="599"/>
      <c r="BMP60" s="599"/>
      <c r="BMQ60" s="599"/>
      <c r="BMR60" s="599"/>
      <c r="BMS60" s="599"/>
      <c r="BMT60" s="599"/>
      <c r="BMU60" s="599"/>
      <c r="BMV60" s="599"/>
      <c r="BMW60" s="599"/>
      <c r="BMX60" s="599"/>
      <c r="BMY60" s="599"/>
      <c r="BMZ60" s="599"/>
      <c r="BNA60" s="599"/>
      <c r="BNB60" s="599"/>
      <c r="BNC60" s="599"/>
      <c r="BND60" s="599"/>
      <c r="BNE60" s="599"/>
      <c r="BNF60" s="599"/>
      <c r="BNG60" s="599"/>
      <c r="BNH60" s="599"/>
      <c r="BNI60" s="599"/>
      <c r="BNJ60" s="599"/>
      <c r="BNK60" s="599"/>
      <c r="BNL60" s="599"/>
      <c r="BNM60" s="599"/>
      <c r="BNN60" s="599"/>
      <c r="BNO60" s="599"/>
      <c r="BNP60" s="599"/>
      <c r="BNQ60" s="599"/>
      <c r="BNR60" s="599"/>
      <c r="BNS60" s="599"/>
      <c r="BNT60" s="599"/>
      <c r="BNU60" s="599"/>
      <c r="BNV60" s="599"/>
      <c r="BNW60" s="599"/>
      <c r="BNX60" s="599"/>
      <c r="BNY60" s="599"/>
      <c r="BNZ60" s="599"/>
      <c r="BOA60" s="599"/>
      <c r="BOB60" s="599"/>
      <c r="BOC60" s="599"/>
      <c r="BOD60" s="599"/>
      <c r="BOE60" s="599"/>
      <c r="BOF60" s="599"/>
      <c r="BOG60" s="599"/>
      <c r="BOH60" s="599"/>
      <c r="BOI60" s="599"/>
      <c r="BOJ60" s="599"/>
      <c r="BOK60" s="599"/>
      <c r="BOL60" s="599"/>
      <c r="BOM60" s="599"/>
      <c r="BON60" s="599"/>
      <c r="BOO60" s="599"/>
      <c r="BOP60" s="599"/>
      <c r="BOQ60" s="599"/>
      <c r="BOR60" s="599"/>
      <c r="BOS60" s="599"/>
      <c r="BOT60" s="599"/>
      <c r="BOU60" s="599"/>
      <c r="BOV60" s="599"/>
      <c r="BOW60" s="599"/>
      <c r="BOX60" s="599"/>
      <c r="BOY60" s="599"/>
      <c r="BOZ60" s="599"/>
      <c r="BPA60" s="599"/>
      <c r="BPB60" s="599"/>
      <c r="BPC60" s="599"/>
      <c r="BPD60" s="599"/>
      <c r="BPE60" s="599"/>
      <c r="BPF60" s="599"/>
      <c r="BPG60" s="599"/>
      <c r="BPH60" s="599"/>
      <c r="BPI60" s="599"/>
      <c r="BPJ60" s="599"/>
      <c r="BPK60" s="599"/>
      <c r="BPL60" s="599"/>
      <c r="BPM60" s="599"/>
      <c r="BPN60" s="599"/>
      <c r="BPO60" s="599"/>
      <c r="BPP60" s="599"/>
      <c r="BPQ60" s="599"/>
      <c r="BPR60" s="599"/>
      <c r="BPS60" s="599"/>
      <c r="BPT60" s="599"/>
      <c r="BPU60" s="599"/>
      <c r="BPV60" s="599"/>
      <c r="BPW60" s="599"/>
      <c r="BPX60" s="599"/>
      <c r="BPY60" s="599"/>
      <c r="BPZ60" s="599"/>
      <c r="BQA60" s="599"/>
      <c r="BQB60" s="599"/>
      <c r="BQC60" s="599"/>
      <c r="BQD60" s="599"/>
      <c r="BQE60" s="599"/>
      <c r="BQF60" s="599"/>
      <c r="BQG60" s="599"/>
      <c r="BQH60" s="599"/>
      <c r="BQI60" s="599"/>
      <c r="BQJ60" s="599"/>
      <c r="BQK60" s="599"/>
      <c r="BQL60" s="599"/>
      <c r="BQM60" s="599"/>
      <c r="BQN60" s="599"/>
      <c r="BQO60" s="599"/>
      <c r="BQP60" s="599"/>
      <c r="BQQ60" s="599"/>
      <c r="BQR60" s="599"/>
      <c r="BQS60" s="599"/>
      <c r="BQT60" s="599"/>
      <c r="BQU60" s="599"/>
      <c r="BQV60" s="599"/>
      <c r="BQW60" s="599"/>
      <c r="BQX60" s="599"/>
      <c r="BQY60" s="599"/>
      <c r="BQZ60" s="599"/>
      <c r="BRA60" s="599"/>
      <c r="BRB60" s="599"/>
      <c r="BRC60" s="599"/>
      <c r="BRD60" s="599"/>
      <c r="BRE60" s="599"/>
      <c r="BRF60" s="599"/>
      <c r="BRG60" s="599"/>
      <c r="BRH60" s="599"/>
      <c r="BRI60" s="599"/>
      <c r="BRJ60" s="599"/>
      <c r="BRK60" s="599"/>
      <c r="BRL60" s="599"/>
      <c r="BRM60" s="599"/>
      <c r="BRN60" s="599"/>
      <c r="BRO60" s="599"/>
      <c r="BRP60" s="599"/>
      <c r="BRQ60" s="599"/>
      <c r="BRR60" s="599"/>
      <c r="BRS60" s="599"/>
      <c r="BRT60" s="599"/>
      <c r="BRU60" s="599"/>
      <c r="BRV60" s="599"/>
      <c r="BRW60" s="599"/>
      <c r="BRX60" s="599"/>
      <c r="BRY60" s="599"/>
      <c r="BRZ60" s="599"/>
      <c r="BSA60" s="599"/>
      <c r="BSB60" s="599"/>
      <c r="BSC60" s="599"/>
      <c r="BSD60" s="599"/>
      <c r="BSE60" s="599"/>
      <c r="BSF60" s="599"/>
      <c r="BSG60" s="599"/>
      <c r="BSH60" s="599"/>
      <c r="BSI60" s="599"/>
      <c r="BSJ60" s="599"/>
      <c r="BSK60" s="599"/>
      <c r="BSL60" s="599"/>
      <c r="BSM60" s="599"/>
      <c r="BSN60" s="599"/>
      <c r="BSO60" s="599"/>
      <c r="BSP60" s="599"/>
      <c r="BSQ60" s="599"/>
      <c r="BSR60" s="599"/>
      <c r="BSS60" s="599"/>
      <c r="BST60" s="599"/>
      <c r="BSU60" s="599"/>
      <c r="BSV60" s="599"/>
      <c r="BSW60" s="599"/>
      <c r="BSX60" s="599"/>
      <c r="BSY60" s="599"/>
      <c r="BSZ60" s="599"/>
      <c r="BTA60" s="599"/>
      <c r="BTB60" s="599"/>
      <c r="BTC60" s="599"/>
      <c r="BTD60" s="599"/>
      <c r="BTE60" s="599"/>
      <c r="BTF60" s="599"/>
      <c r="BTG60" s="599"/>
      <c r="BTH60" s="599"/>
      <c r="BTI60" s="599"/>
      <c r="BTJ60" s="599"/>
      <c r="BTK60" s="599"/>
      <c r="BTL60" s="599"/>
      <c r="BTM60" s="599"/>
      <c r="BTN60" s="599"/>
      <c r="BTO60" s="599"/>
      <c r="BTP60" s="599"/>
      <c r="BTQ60" s="599"/>
      <c r="BTR60" s="599"/>
      <c r="BTS60" s="599"/>
      <c r="BTT60" s="599"/>
      <c r="BTU60" s="599"/>
      <c r="BTV60" s="599"/>
      <c r="BTW60" s="599"/>
      <c r="BTX60" s="599"/>
      <c r="BTY60" s="599"/>
      <c r="BTZ60" s="599"/>
      <c r="BUA60" s="599"/>
      <c r="BUB60" s="599"/>
      <c r="BUC60" s="599"/>
      <c r="BUD60" s="599"/>
      <c r="BUE60" s="599"/>
      <c r="BUF60" s="599"/>
      <c r="BUG60" s="599"/>
      <c r="BUH60" s="599"/>
      <c r="BUI60" s="599"/>
      <c r="BUJ60" s="599"/>
      <c r="BUK60" s="599"/>
      <c r="BUL60" s="599"/>
      <c r="BUM60" s="599"/>
      <c r="BUN60" s="599"/>
      <c r="BUO60" s="599"/>
      <c r="BUP60" s="599"/>
      <c r="BUQ60" s="599"/>
      <c r="BUR60" s="599"/>
      <c r="BUS60" s="599"/>
      <c r="BUT60" s="599"/>
      <c r="BUU60" s="599"/>
      <c r="BUV60" s="599"/>
      <c r="BUW60" s="599"/>
      <c r="BUX60" s="599"/>
      <c r="BUY60" s="599"/>
      <c r="BUZ60" s="599"/>
      <c r="BVA60" s="599"/>
      <c r="BVB60" s="599"/>
      <c r="BVC60" s="599"/>
      <c r="BVD60" s="599"/>
      <c r="BVE60" s="599"/>
      <c r="BVF60" s="599"/>
      <c r="BVG60" s="599"/>
      <c r="BVH60" s="599"/>
      <c r="BVI60" s="599"/>
      <c r="BVJ60" s="599"/>
      <c r="BVK60" s="599"/>
      <c r="BVL60" s="599"/>
      <c r="BVM60" s="599"/>
      <c r="BVN60" s="599"/>
      <c r="BVO60" s="599"/>
      <c r="BVP60" s="599"/>
      <c r="BVQ60" s="599"/>
      <c r="BVR60" s="599"/>
      <c r="BVS60" s="599"/>
      <c r="BVT60" s="599"/>
      <c r="BVU60" s="599"/>
      <c r="BVV60" s="599"/>
      <c r="BVW60" s="599"/>
      <c r="BVX60" s="599"/>
      <c r="BVY60" s="599"/>
      <c r="BVZ60" s="599"/>
      <c r="BWA60" s="599"/>
      <c r="BWB60" s="599"/>
      <c r="BWC60" s="599"/>
      <c r="BWD60" s="599"/>
      <c r="BWE60" s="599"/>
      <c r="BWF60" s="599"/>
      <c r="BWG60" s="599"/>
      <c r="BWH60" s="599"/>
      <c r="BWI60" s="599"/>
      <c r="BWJ60" s="599"/>
      <c r="BWK60" s="599"/>
      <c r="BWL60" s="599"/>
      <c r="BWM60" s="599"/>
      <c r="BWN60" s="599"/>
      <c r="BWO60" s="599"/>
      <c r="BWP60" s="599"/>
      <c r="BWQ60" s="599"/>
      <c r="BWR60" s="599"/>
      <c r="BWS60" s="599"/>
      <c r="BWT60" s="599"/>
      <c r="BWU60" s="599"/>
      <c r="BWV60" s="599"/>
      <c r="BWW60" s="599"/>
      <c r="BWX60" s="599"/>
      <c r="BWY60" s="599"/>
      <c r="BWZ60" s="599"/>
      <c r="BXA60" s="599"/>
      <c r="BXB60" s="599"/>
      <c r="BXC60" s="599"/>
      <c r="BXD60" s="599"/>
      <c r="BXE60" s="599"/>
      <c r="BXF60" s="599"/>
      <c r="BXG60" s="599"/>
      <c r="BXH60" s="599"/>
      <c r="BXI60" s="599"/>
      <c r="BXJ60" s="599"/>
      <c r="BXK60" s="599"/>
      <c r="BXL60" s="599"/>
      <c r="BXM60" s="599"/>
      <c r="BXN60" s="599"/>
      <c r="BXO60" s="599"/>
      <c r="BXP60" s="599"/>
      <c r="BXQ60" s="599"/>
      <c r="BXR60" s="599"/>
      <c r="BXS60" s="599"/>
      <c r="BXT60" s="599"/>
      <c r="BXU60" s="599"/>
      <c r="BXV60" s="599"/>
      <c r="BXW60" s="599"/>
      <c r="BXX60" s="599"/>
      <c r="BXY60" s="599"/>
      <c r="BXZ60" s="599"/>
      <c r="BYA60" s="599"/>
      <c r="BYB60" s="599"/>
      <c r="BYC60" s="599"/>
      <c r="BYD60" s="599"/>
      <c r="BYE60" s="599"/>
      <c r="BYF60" s="599"/>
      <c r="BYG60" s="599"/>
      <c r="BYH60" s="599"/>
      <c r="BYI60" s="599"/>
      <c r="BYJ60" s="599"/>
      <c r="BYK60" s="599"/>
      <c r="BYL60" s="599"/>
      <c r="BYM60" s="599"/>
      <c r="BYN60" s="599"/>
      <c r="BYO60" s="599"/>
      <c r="BYP60" s="599"/>
      <c r="BYQ60" s="599"/>
      <c r="BYR60" s="599"/>
      <c r="BYS60" s="599"/>
      <c r="BYT60" s="599"/>
      <c r="BYU60" s="599"/>
      <c r="BYV60" s="599"/>
      <c r="BYW60" s="599"/>
      <c r="BYX60" s="599"/>
      <c r="BYY60" s="599"/>
      <c r="BYZ60" s="599"/>
      <c r="BZA60" s="599"/>
      <c r="BZB60" s="599"/>
      <c r="BZC60" s="599"/>
      <c r="BZD60" s="599"/>
      <c r="BZE60" s="599"/>
      <c r="BZF60" s="599"/>
      <c r="BZG60" s="599"/>
      <c r="BZH60" s="599"/>
      <c r="BZI60" s="599"/>
      <c r="BZJ60" s="599"/>
      <c r="BZK60" s="599"/>
      <c r="BZL60" s="599"/>
      <c r="BZM60" s="599"/>
      <c r="BZN60" s="599"/>
      <c r="BZO60" s="599"/>
      <c r="BZP60" s="599"/>
      <c r="BZQ60" s="599"/>
      <c r="BZR60" s="599"/>
      <c r="BZS60" s="599"/>
      <c r="BZT60" s="599"/>
      <c r="BZU60" s="599"/>
      <c r="BZV60" s="599"/>
      <c r="BZW60" s="599"/>
      <c r="BZX60" s="599"/>
      <c r="BZY60" s="599"/>
      <c r="BZZ60" s="599"/>
      <c r="CAA60" s="599"/>
      <c r="CAB60" s="599"/>
      <c r="CAC60" s="599"/>
      <c r="CAD60" s="599"/>
      <c r="CAE60" s="599"/>
      <c r="CAF60" s="599"/>
      <c r="CAG60" s="599"/>
      <c r="CAH60" s="599"/>
      <c r="CAI60" s="599"/>
      <c r="CAJ60" s="599"/>
      <c r="CAK60" s="599"/>
      <c r="CAL60" s="599"/>
      <c r="CAM60" s="599"/>
      <c r="CAN60" s="599"/>
      <c r="CAO60" s="599"/>
      <c r="CAP60" s="599"/>
      <c r="CAQ60" s="599"/>
      <c r="CAR60" s="599"/>
      <c r="CAS60" s="599"/>
      <c r="CAT60" s="599"/>
      <c r="CAU60" s="599"/>
      <c r="CAV60" s="599"/>
      <c r="CAW60" s="599"/>
      <c r="CAX60" s="599"/>
      <c r="CAY60" s="599"/>
      <c r="CAZ60" s="599"/>
      <c r="CBA60" s="599"/>
      <c r="CBB60" s="599"/>
      <c r="CBC60" s="599"/>
      <c r="CBD60" s="599"/>
      <c r="CBE60" s="599"/>
      <c r="CBF60" s="599"/>
      <c r="CBG60" s="599"/>
      <c r="CBH60" s="599"/>
      <c r="CBI60" s="599"/>
      <c r="CBJ60" s="599"/>
      <c r="CBK60" s="599"/>
      <c r="CBL60" s="599"/>
      <c r="CBM60" s="599"/>
      <c r="CBN60" s="599"/>
      <c r="CBO60" s="599"/>
      <c r="CBP60" s="599"/>
      <c r="CBQ60" s="599"/>
      <c r="CBR60" s="599"/>
      <c r="CBS60" s="599"/>
      <c r="CBT60" s="599"/>
      <c r="CBU60" s="599"/>
      <c r="CBV60" s="599"/>
      <c r="CBW60" s="599"/>
      <c r="CBX60" s="599"/>
      <c r="CBY60" s="599"/>
      <c r="CBZ60" s="599"/>
      <c r="CCA60" s="599"/>
      <c r="CCB60" s="599"/>
      <c r="CCC60" s="599"/>
      <c r="CCD60" s="599"/>
      <c r="CCE60" s="599"/>
      <c r="CCF60" s="599"/>
      <c r="CCG60" s="599"/>
      <c r="CCH60" s="599"/>
      <c r="CCI60" s="599"/>
      <c r="CCJ60" s="599"/>
      <c r="CCK60" s="599"/>
      <c r="CCL60" s="599"/>
      <c r="CCM60" s="599"/>
      <c r="CCN60" s="599"/>
      <c r="CCO60" s="599"/>
      <c r="CCP60" s="599"/>
      <c r="CCQ60" s="599"/>
      <c r="CCR60" s="599"/>
      <c r="CCS60" s="599"/>
      <c r="CCT60" s="599"/>
      <c r="CCU60" s="599"/>
      <c r="CCV60" s="599"/>
      <c r="CCW60" s="599"/>
      <c r="CCX60" s="599"/>
      <c r="CCY60" s="599"/>
      <c r="CCZ60" s="599"/>
      <c r="CDA60" s="599"/>
      <c r="CDB60" s="599"/>
      <c r="CDC60" s="599"/>
      <c r="CDD60" s="599"/>
      <c r="CDE60" s="599"/>
      <c r="CDF60" s="599"/>
      <c r="CDG60" s="599"/>
      <c r="CDH60" s="599"/>
      <c r="CDI60" s="599"/>
      <c r="CDJ60" s="599"/>
      <c r="CDK60" s="599"/>
      <c r="CDL60" s="599"/>
      <c r="CDM60" s="599"/>
      <c r="CDN60" s="599"/>
      <c r="CDO60" s="599"/>
      <c r="CDP60" s="599"/>
      <c r="CDQ60" s="599"/>
      <c r="CDR60" s="599"/>
      <c r="CDS60" s="599"/>
      <c r="CDT60" s="599"/>
      <c r="CDU60" s="599"/>
      <c r="CDV60" s="599"/>
      <c r="CDW60" s="599"/>
      <c r="CDX60" s="599"/>
      <c r="CDY60" s="599"/>
      <c r="CDZ60" s="599"/>
      <c r="CEA60" s="599"/>
      <c r="CEB60" s="599"/>
      <c r="CEC60" s="599"/>
      <c r="CED60" s="599"/>
      <c r="CEE60" s="599"/>
      <c r="CEF60" s="599"/>
      <c r="CEG60" s="599"/>
      <c r="CEH60" s="599"/>
      <c r="CEI60" s="599"/>
      <c r="CEJ60" s="599"/>
      <c r="CEK60" s="599"/>
      <c r="CEL60" s="599"/>
      <c r="CEM60" s="599"/>
      <c r="CEN60" s="599"/>
      <c r="CEO60" s="599"/>
      <c r="CEP60" s="599"/>
      <c r="CEQ60" s="599"/>
      <c r="CER60" s="599"/>
      <c r="CES60" s="599"/>
      <c r="CET60" s="599"/>
      <c r="CEU60" s="599"/>
      <c r="CEV60" s="599"/>
      <c r="CEW60" s="599"/>
      <c r="CEX60" s="599"/>
      <c r="CEY60" s="599"/>
      <c r="CEZ60" s="599"/>
      <c r="CFA60" s="599"/>
      <c r="CFB60" s="599"/>
      <c r="CFC60" s="599"/>
      <c r="CFD60" s="599"/>
      <c r="CFE60" s="599"/>
      <c r="CFF60" s="599"/>
      <c r="CFG60" s="599"/>
      <c r="CFH60" s="599"/>
      <c r="CFI60" s="599"/>
      <c r="CFJ60" s="599"/>
      <c r="CFK60" s="599"/>
      <c r="CFL60" s="599"/>
      <c r="CFM60" s="599"/>
      <c r="CFN60" s="599"/>
      <c r="CFO60" s="599"/>
      <c r="CFP60" s="599"/>
      <c r="CFQ60" s="599"/>
      <c r="CFR60" s="599"/>
      <c r="CFS60" s="599"/>
      <c r="CFT60" s="599"/>
      <c r="CFU60" s="599"/>
      <c r="CFV60" s="599"/>
      <c r="CFW60" s="599"/>
      <c r="CFX60" s="599"/>
      <c r="CFY60" s="599"/>
      <c r="CFZ60" s="599"/>
      <c r="CGA60" s="599"/>
      <c r="CGB60" s="599"/>
      <c r="CGC60" s="599"/>
      <c r="CGD60" s="599"/>
      <c r="CGE60" s="599"/>
      <c r="CGF60" s="599"/>
      <c r="CGG60" s="599"/>
      <c r="CGH60" s="599"/>
      <c r="CGI60" s="599"/>
      <c r="CGJ60" s="599"/>
      <c r="CGK60" s="599"/>
      <c r="CGL60" s="599"/>
      <c r="CGM60" s="599"/>
      <c r="CGN60" s="599"/>
      <c r="CGO60" s="599"/>
      <c r="CGP60" s="599"/>
      <c r="CGQ60" s="599"/>
      <c r="CGR60" s="599"/>
      <c r="CGS60" s="599"/>
      <c r="CGT60" s="599"/>
      <c r="CGU60" s="599"/>
      <c r="CGV60" s="599"/>
      <c r="CGW60" s="599"/>
      <c r="CGX60" s="599"/>
      <c r="CGY60" s="599"/>
      <c r="CGZ60" s="599"/>
      <c r="CHA60" s="599"/>
      <c r="CHB60" s="599"/>
      <c r="CHC60" s="599"/>
      <c r="CHD60" s="599"/>
      <c r="CHE60" s="599"/>
      <c r="CHF60" s="599"/>
      <c r="CHG60" s="599"/>
      <c r="CHH60" s="599"/>
      <c r="CHI60" s="599"/>
      <c r="CHJ60" s="599"/>
      <c r="CHK60" s="599"/>
      <c r="CHL60" s="599"/>
      <c r="CHM60" s="599"/>
      <c r="CHN60" s="599"/>
      <c r="CHO60" s="599"/>
      <c r="CHP60" s="599"/>
      <c r="CHQ60" s="599"/>
      <c r="CHR60" s="599"/>
      <c r="CHS60" s="599"/>
      <c r="CHT60" s="599"/>
      <c r="CHU60" s="599"/>
      <c r="CHV60" s="599"/>
      <c r="CHW60" s="599"/>
      <c r="CHX60" s="599"/>
      <c r="CHY60" s="599"/>
      <c r="CHZ60" s="599"/>
      <c r="CIA60" s="599"/>
      <c r="CIB60" s="599"/>
      <c r="CIC60" s="599"/>
      <c r="CID60" s="599"/>
      <c r="CIE60" s="599"/>
      <c r="CIF60" s="599"/>
      <c r="CIG60" s="599"/>
      <c r="CIH60" s="599"/>
      <c r="CII60" s="599"/>
      <c r="CIJ60" s="599"/>
      <c r="CIK60" s="599"/>
      <c r="CIL60" s="599"/>
      <c r="CIM60" s="599"/>
      <c r="CIN60" s="599"/>
      <c r="CIO60" s="599"/>
      <c r="CIP60" s="599"/>
      <c r="CIQ60" s="599"/>
      <c r="CIR60" s="599"/>
      <c r="CIS60" s="599"/>
      <c r="CIT60" s="599"/>
      <c r="CIU60" s="599"/>
      <c r="CIV60" s="599"/>
      <c r="CIW60" s="599"/>
      <c r="CIX60" s="599"/>
      <c r="CIY60" s="599"/>
      <c r="CIZ60" s="599"/>
      <c r="CJA60" s="599"/>
      <c r="CJB60" s="599"/>
      <c r="CJC60" s="599"/>
      <c r="CJD60" s="599"/>
      <c r="CJE60" s="599"/>
      <c r="CJF60" s="599"/>
      <c r="CJG60" s="599"/>
      <c r="CJH60" s="599"/>
      <c r="CJI60" s="599"/>
      <c r="CJJ60" s="599"/>
      <c r="CJK60" s="599"/>
      <c r="CJL60" s="599"/>
      <c r="CJM60" s="599"/>
      <c r="CJN60" s="599"/>
      <c r="CJO60" s="599"/>
      <c r="CJP60" s="599"/>
      <c r="CJQ60" s="599"/>
      <c r="CJR60" s="599"/>
      <c r="CJS60" s="599"/>
      <c r="CJT60" s="599"/>
      <c r="CJU60" s="599"/>
      <c r="CJV60" s="599"/>
      <c r="CJW60" s="599"/>
      <c r="CJX60" s="599"/>
      <c r="CJY60" s="599"/>
      <c r="CJZ60" s="599"/>
      <c r="CKA60" s="599"/>
      <c r="CKB60" s="599"/>
      <c r="CKC60" s="599"/>
      <c r="CKD60" s="599"/>
      <c r="CKE60" s="599"/>
      <c r="CKF60" s="599"/>
      <c r="CKG60" s="599"/>
      <c r="CKH60" s="599"/>
      <c r="CKI60" s="599"/>
      <c r="CKJ60" s="599"/>
      <c r="CKK60" s="599"/>
      <c r="CKL60" s="599"/>
      <c r="CKM60" s="599"/>
      <c r="CKN60" s="599"/>
      <c r="CKO60" s="599"/>
      <c r="CKP60" s="599"/>
      <c r="CKQ60" s="599"/>
      <c r="CKR60" s="599"/>
      <c r="CKS60" s="599"/>
      <c r="CKT60" s="599"/>
      <c r="CKU60" s="599"/>
      <c r="CKV60" s="599"/>
      <c r="CKW60" s="599"/>
      <c r="CKX60" s="599"/>
      <c r="CKY60" s="599"/>
      <c r="CKZ60" s="599"/>
      <c r="CLA60" s="599"/>
      <c r="CLB60" s="599"/>
      <c r="CLC60" s="599"/>
      <c r="CLD60" s="599"/>
      <c r="CLE60" s="599"/>
      <c r="CLF60" s="599"/>
      <c r="CLG60" s="599"/>
      <c r="CLH60" s="599"/>
      <c r="CLI60" s="599"/>
      <c r="CLJ60" s="599"/>
      <c r="CLK60" s="599"/>
      <c r="CLL60" s="599"/>
      <c r="CLM60" s="599"/>
      <c r="CLN60" s="599"/>
      <c r="CLO60" s="599"/>
      <c r="CLP60" s="599"/>
      <c r="CLQ60" s="599"/>
      <c r="CLR60" s="599"/>
      <c r="CLS60" s="599"/>
      <c r="CLT60" s="599"/>
      <c r="CLU60" s="599"/>
      <c r="CLV60" s="599"/>
      <c r="CLW60" s="599"/>
      <c r="CLX60" s="599"/>
      <c r="CLY60" s="599"/>
      <c r="CLZ60" s="599"/>
      <c r="CMA60" s="599"/>
      <c r="CMB60" s="599"/>
      <c r="CMC60" s="599"/>
      <c r="CMD60" s="599"/>
      <c r="CME60" s="599"/>
      <c r="CMF60" s="599"/>
      <c r="CMG60" s="599"/>
      <c r="CMH60" s="599"/>
      <c r="CMI60" s="599"/>
      <c r="CMJ60" s="599"/>
      <c r="CMK60" s="599"/>
      <c r="CML60" s="599"/>
      <c r="CMM60" s="599"/>
      <c r="CMN60" s="599"/>
      <c r="CMO60" s="599"/>
      <c r="CMP60" s="599"/>
      <c r="CMQ60" s="599"/>
      <c r="CMR60" s="599"/>
      <c r="CMS60" s="599"/>
      <c r="CMT60" s="599"/>
      <c r="CMU60" s="599"/>
      <c r="CMV60" s="599"/>
      <c r="CMW60" s="599"/>
      <c r="CMX60" s="599"/>
      <c r="CMY60" s="599"/>
      <c r="CMZ60" s="599"/>
      <c r="CNA60" s="599"/>
      <c r="CNB60" s="599"/>
      <c r="CNC60" s="599"/>
      <c r="CND60" s="599"/>
      <c r="CNE60" s="599"/>
      <c r="CNF60" s="599"/>
      <c r="CNG60" s="599"/>
      <c r="CNH60" s="599"/>
      <c r="CNI60" s="599"/>
      <c r="CNJ60" s="599"/>
      <c r="CNK60" s="599"/>
      <c r="CNL60" s="599"/>
      <c r="CNM60" s="599"/>
      <c r="CNN60" s="599"/>
      <c r="CNO60" s="599"/>
      <c r="CNP60" s="599"/>
      <c r="CNQ60" s="599"/>
      <c r="CNR60" s="599"/>
      <c r="CNS60" s="599"/>
      <c r="CNT60" s="599"/>
      <c r="CNU60" s="599"/>
      <c r="CNV60" s="599"/>
      <c r="CNW60" s="599"/>
      <c r="CNX60" s="599"/>
      <c r="CNY60" s="599"/>
      <c r="CNZ60" s="599"/>
      <c r="COA60" s="599"/>
      <c r="COB60" s="599"/>
      <c r="COC60" s="599"/>
      <c r="COD60" s="599"/>
      <c r="COE60" s="599"/>
      <c r="COF60" s="599"/>
      <c r="COG60" s="599"/>
      <c r="COH60" s="599"/>
      <c r="COI60" s="599"/>
      <c r="COJ60" s="599"/>
      <c r="COK60" s="599"/>
      <c r="COL60" s="599"/>
      <c r="COM60" s="599"/>
      <c r="CON60" s="599"/>
      <c r="COO60" s="599"/>
      <c r="COP60" s="599"/>
      <c r="COQ60" s="599"/>
      <c r="COR60" s="599"/>
      <c r="COS60" s="599"/>
      <c r="COT60" s="599"/>
      <c r="COU60" s="599"/>
      <c r="COV60" s="599"/>
      <c r="COW60" s="599"/>
      <c r="COX60" s="599"/>
      <c r="COY60" s="599"/>
      <c r="COZ60" s="599"/>
      <c r="CPA60" s="599"/>
      <c r="CPB60" s="599"/>
      <c r="CPC60" s="599"/>
      <c r="CPD60" s="599"/>
      <c r="CPE60" s="599"/>
      <c r="CPF60" s="599"/>
      <c r="CPG60" s="599"/>
      <c r="CPH60" s="599"/>
      <c r="CPI60" s="599"/>
      <c r="CPJ60" s="599"/>
      <c r="CPK60" s="599"/>
      <c r="CPL60" s="599"/>
      <c r="CPM60" s="599"/>
      <c r="CPN60" s="599"/>
      <c r="CPO60" s="599"/>
      <c r="CPP60" s="599"/>
      <c r="CPQ60" s="599"/>
      <c r="CPR60" s="599"/>
      <c r="CPS60" s="599"/>
      <c r="CPT60" s="599"/>
      <c r="CPU60" s="599"/>
      <c r="CPV60" s="599"/>
      <c r="CPW60" s="599"/>
      <c r="CPX60" s="599"/>
      <c r="CPY60" s="599"/>
      <c r="CPZ60" s="599"/>
      <c r="CQA60" s="599"/>
      <c r="CQB60" s="599"/>
      <c r="CQC60" s="599"/>
      <c r="CQD60" s="599"/>
      <c r="CQE60" s="599"/>
      <c r="CQF60" s="599"/>
      <c r="CQG60" s="599"/>
      <c r="CQH60" s="599"/>
      <c r="CQI60" s="599"/>
      <c r="CQJ60" s="599"/>
      <c r="CQK60" s="599"/>
      <c r="CQL60" s="599"/>
      <c r="CQM60" s="599"/>
      <c r="CQN60" s="599"/>
      <c r="CQO60" s="599"/>
      <c r="CQP60" s="599"/>
      <c r="CQQ60" s="599"/>
      <c r="CQR60" s="599"/>
      <c r="CQS60" s="599"/>
      <c r="CQT60" s="599"/>
      <c r="CQU60" s="599"/>
      <c r="CQV60" s="599"/>
      <c r="CQW60" s="599"/>
      <c r="CQX60" s="599"/>
      <c r="CQY60" s="599"/>
      <c r="CQZ60" s="599"/>
      <c r="CRA60" s="599"/>
      <c r="CRB60" s="599"/>
      <c r="CRC60" s="599"/>
      <c r="CRD60" s="599"/>
      <c r="CRE60" s="599"/>
      <c r="CRF60" s="599"/>
      <c r="CRG60" s="599"/>
      <c r="CRH60" s="599"/>
      <c r="CRI60" s="599"/>
      <c r="CRJ60" s="599"/>
      <c r="CRK60" s="599"/>
      <c r="CRL60" s="599"/>
      <c r="CRM60" s="599"/>
      <c r="CRN60" s="599"/>
      <c r="CRO60" s="599"/>
      <c r="CRP60" s="599"/>
      <c r="CRQ60" s="599"/>
      <c r="CRR60" s="599"/>
      <c r="CRS60" s="599"/>
      <c r="CRT60" s="599"/>
      <c r="CRU60" s="599"/>
      <c r="CRV60" s="599"/>
      <c r="CRW60" s="599"/>
      <c r="CRX60" s="599"/>
      <c r="CRY60" s="599"/>
      <c r="CRZ60" s="599"/>
      <c r="CSA60" s="599"/>
      <c r="CSB60" s="599"/>
      <c r="CSC60" s="599"/>
      <c r="CSD60" s="599"/>
      <c r="CSE60" s="599"/>
      <c r="CSF60" s="599"/>
      <c r="CSG60" s="599"/>
      <c r="CSH60" s="599"/>
      <c r="CSI60" s="599"/>
      <c r="CSJ60" s="599"/>
      <c r="CSK60" s="599"/>
      <c r="CSL60" s="599"/>
      <c r="CSM60" s="599"/>
      <c r="CSN60" s="599"/>
      <c r="CSO60" s="599"/>
      <c r="CSP60" s="599"/>
      <c r="CSQ60" s="599"/>
      <c r="CSR60" s="599"/>
      <c r="CSS60" s="599"/>
      <c r="CST60" s="599"/>
      <c r="CSU60" s="599"/>
      <c r="CSV60" s="599"/>
      <c r="CSW60" s="599"/>
      <c r="CSX60" s="599"/>
      <c r="CSY60" s="599"/>
      <c r="CSZ60" s="599"/>
      <c r="CTA60" s="599"/>
      <c r="CTB60" s="599"/>
      <c r="CTC60" s="599"/>
      <c r="CTD60" s="599"/>
      <c r="CTE60" s="599"/>
      <c r="CTF60" s="599"/>
      <c r="CTG60" s="599"/>
      <c r="CTH60" s="599"/>
      <c r="CTI60" s="599"/>
      <c r="CTJ60" s="599"/>
      <c r="CTK60" s="599"/>
      <c r="CTL60" s="599"/>
      <c r="CTM60" s="599"/>
      <c r="CTN60" s="599"/>
      <c r="CTO60" s="599"/>
      <c r="CTP60" s="599"/>
      <c r="CTQ60" s="599"/>
      <c r="CTR60" s="599"/>
      <c r="CTS60" s="599"/>
      <c r="CTT60" s="599"/>
      <c r="CTU60" s="599"/>
      <c r="CTV60" s="599"/>
      <c r="CTW60" s="599"/>
      <c r="CTX60" s="599"/>
      <c r="CTY60" s="599"/>
      <c r="CTZ60" s="599"/>
      <c r="CUA60" s="599"/>
      <c r="CUB60" s="599"/>
      <c r="CUC60" s="599"/>
      <c r="CUD60" s="599"/>
      <c r="CUE60" s="599"/>
      <c r="CUF60" s="599"/>
      <c r="CUG60" s="599"/>
      <c r="CUH60" s="599"/>
      <c r="CUI60" s="599"/>
      <c r="CUJ60" s="599"/>
      <c r="CUK60" s="599"/>
      <c r="CUL60" s="599"/>
      <c r="CUM60" s="599"/>
      <c r="CUN60" s="599"/>
      <c r="CUO60" s="599"/>
      <c r="CUP60" s="599"/>
      <c r="CUQ60" s="599"/>
      <c r="CUR60" s="599"/>
      <c r="CUS60" s="599"/>
      <c r="CUT60" s="599"/>
      <c r="CUU60" s="599"/>
      <c r="CUV60" s="599"/>
      <c r="CUW60" s="599"/>
      <c r="CUX60" s="599"/>
      <c r="CUY60" s="599"/>
      <c r="CUZ60" s="599"/>
      <c r="CVA60" s="599"/>
      <c r="CVB60" s="599"/>
      <c r="CVC60" s="599"/>
      <c r="CVD60" s="599"/>
      <c r="CVE60" s="599"/>
      <c r="CVF60" s="599"/>
      <c r="CVG60" s="599"/>
      <c r="CVH60" s="599"/>
      <c r="CVI60" s="599"/>
      <c r="CVJ60" s="599"/>
      <c r="CVK60" s="599"/>
      <c r="CVL60" s="599"/>
      <c r="CVM60" s="599"/>
      <c r="CVN60" s="599"/>
      <c r="CVO60" s="599"/>
      <c r="CVP60" s="599"/>
      <c r="CVQ60" s="599"/>
      <c r="CVR60" s="599"/>
      <c r="CVS60" s="599"/>
      <c r="CVT60" s="599"/>
      <c r="CVU60" s="599"/>
      <c r="CVV60" s="599"/>
      <c r="CVW60" s="599"/>
      <c r="CVX60" s="599"/>
      <c r="CVY60" s="599"/>
      <c r="CVZ60" s="599"/>
      <c r="CWA60" s="599"/>
      <c r="CWB60" s="599"/>
      <c r="CWC60" s="599"/>
      <c r="CWD60" s="599"/>
      <c r="CWE60" s="599"/>
      <c r="CWF60" s="599"/>
      <c r="CWG60" s="599"/>
      <c r="CWH60" s="599"/>
      <c r="CWI60" s="599"/>
      <c r="CWJ60" s="599"/>
      <c r="CWK60" s="599"/>
      <c r="CWL60" s="599"/>
      <c r="CWM60" s="599"/>
      <c r="CWN60" s="599"/>
      <c r="CWO60" s="599"/>
      <c r="CWP60" s="599"/>
      <c r="CWQ60" s="599"/>
      <c r="CWR60" s="599"/>
      <c r="CWS60" s="599"/>
      <c r="CWT60" s="599"/>
      <c r="CWU60" s="599"/>
      <c r="CWV60" s="599"/>
      <c r="CWW60" s="599"/>
      <c r="CWX60" s="599"/>
      <c r="CWY60" s="599"/>
      <c r="CWZ60" s="599"/>
      <c r="CXA60" s="599"/>
      <c r="CXB60" s="599"/>
      <c r="CXC60" s="599"/>
      <c r="CXD60" s="599"/>
      <c r="CXE60" s="599"/>
      <c r="CXF60" s="599"/>
      <c r="CXG60" s="599"/>
      <c r="CXH60" s="599"/>
      <c r="CXI60" s="599"/>
      <c r="CXJ60" s="599"/>
      <c r="CXK60" s="599"/>
      <c r="CXL60" s="599"/>
      <c r="CXM60" s="599"/>
      <c r="CXN60" s="599"/>
      <c r="CXO60" s="599"/>
      <c r="CXP60" s="599"/>
      <c r="CXQ60" s="599"/>
      <c r="CXR60" s="599"/>
      <c r="CXS60" s="599"/>
      <c r="CXT60" s="599"/>
      <c r="CXU60" s="599"/>
      <c r="CXV60" s="599"/>
      <c r="CXW60" s="599"/>
      <c r="CXX60" s="599"/>
      <c r="CXY60" s="599"/>
      <c r="CXZ60" s="599"/>
      <c r="CYA60" s="599"/>
      <c r="CYB60" s="599"/>
      <c r="CYC60" s="599"/>
      <c r="CYD60" s="599"/>
      <c r="CYE60" s="599"/>
      <c r="CYF60" s="599"/>
      <c r="CYG60" s="599"/>
      <c r="CYH60" s="599"/>
      <c r="CYI60" s="599"/>
      <c r="CYJ60" s="599"/>
      <c r="CYK60" s="599"/>
      <c r="CYL60" s="599"/>
      <c r="CYM60" s="599"/>
      <c r="CYN60" s="599"/>
      <c r="CYO60" s="599"/>
      <c r="CYP60" s="599"/>
      <c r="CYQ60" s="599"/>
      <c r="CYR60" s="599"/>
      <c r="CYS60" s="599"/>
      <c r="CYT60" s="599"/>
      <c r="CYU60" s="599"/>
      <c r="CYV60" s="599"/>
      <c r="CYW60" s="599"/>
      <c r="CYX60" s="599"/>
      <c r="CYY60" s="599"/>
      <c r="CYZ60" s="599"/>
      <c r="CZA60" s="599"/>
      <c r="CZB60" s="599"/>
      <c r="CZC60" s="599"/>
      <c r="CZD60" s="599"/>
      <c r="CZE60" s="599"/>
      <c r="CZF60" s="599"/>
      <c r="CZG60" s="599"/>
      <c r="CZH60" s="599"/>
      <c r="CZI60" s="599"/>
      <c r="CZJ60" s="599"/>
      <c r="CZK60" s="599"/>
      <c r="CZL60" s="599"/>
      <c r="CZM60" s="599"/>
      <c r="CZN60" s="599"/>
      <c r="CZO60" s="599"/>
      <c r="CZP60" s="599"/>
      <c r="CZQ60" s="599"/>
      <c r="CZR60" s="599"/>
      <c r="CZS60" s="599"/>
      <c r="CZT60" s="599"/>
      <c r="CZU60" s="599"/>
      <c r="CZV60" s="599"/>
      <c r="CZW60" s="599"/>
      <c r="CZX60" s="599"/>
      <c r="CZY60" s="599"/>
      <c r="CZZ60" s="599"/>
      <c r="DAA60" s="599"/>
      <c r="DAB60" s="599"/>
      <c r="DAC60" s="599"/>
      <c r="DAD60" s="599"/>
      <c r="DAE60" s="599"/>
      <c r="DAF60" s="599"/>
      <c r="DAG60" s="599"/>
      <c r="DAH60" s="599"/>
      <c r="DAI60" s="599"/>
      <c r="DAJ60" s="599"/>
      <c r="DAK60" s="599"/>
      <c r="DAL60" s="599"/>
      <c r="DAM60" s="599"/>
      <c r="DAN60" s="599"/>
      <c r="DAO60" s="599"/>
      <c r="DAP60" s="599"/>
      <c r="DAQ60" s="599"/>
      <c r="DAR60" s="599"/>
      <c r="DAS60" s="599"/>
      <c r="DAT60" s="599"/>
      <c r="DAU60" s="599"/>
      <c r="DAV60" s="599"/>
      <c r="DAW60" s="599"/>
      <c r="DAX60" s="599"/>
      <c r="DAY60" s="599"/>
      <c r="DAZ60" s="599"/>
      <c r="DBA60" s="599"/>
      <c r="DBB60" s="599"/>
      <c r="DBC60" s="599"/>
      <c r="DBD60" s="599"/>
      <c r="DBE60" s="599"/>
      <c r="DBF60" s="599"/>
      <c r="DBG60" s="599"/>
      <c r="DBH60" s="599"/>
      <c r="DBI60" s="599"/>
      <c r="DBJ60" s="599"/>
      <c r="DBK60" s="599"/>
      <c r="DBL60" s="599"/>
      <c r="DBM60" s="599"/>
      <c r="DBN60" s="599"/>
      <c r="DBO60" s="599"/>
      <c r="DBP60" s="599"/>
      <c r="DBQ60" s="599"/>
      <c r="DBR60" s="599"/>
      <c r="DBS60" s="599"/>
      <c r="DBT60" s="599"/>
      <c r="DBU60" s="599"/>
      <c r="DBV60" s="599"/>
      <c r="DBW60" s="599"/>
      <c r="DBX60" s="599"/>
      <c r="DBY60" s="599"/>
      <c r="DBZ60" s="599"/>
      <c r="DCA60" s="599"/>
      <c r="DCB60" s="599"/>
      <c r="DCC60" s="599"/>
      <c r="DCD60" s="599"/>
      <c r="DCE60" s="599"/>
      <c r="DCF60" s="599"/>
      <c r="DCG60" s="599"/>
      <c r="DCH60" s="599"/>
      <c r="DCI60" s="599"/>
      <c r="DCJ60" s="599"/>
      <c r="DCK60" s="599"/>
      <c r="DCL60" s="599"/>
      <c r="DCM60" s="599"/>
      <c r="DCN60" s="599"/>
      <c r="DCO60" s="599"/>
      <c r="DCP60" s="599"/>
      <c r="DCQ60" s="599"/>
      <c r="DCR60" s="599"/>
      <c r="DCS60" s="599"/>
      <c r="DCT60" s="599"/>
      <c r="DCU60" s="599"/>
      <c r="DCV60" s="599"/>
      <c r="DCW60" s="599"/>
      <c r="DCX60" s="599"/>
      <c r="DCY60" s="599"/>
      <c r="DCZ60" s="599"/>
      <c r="DDA60" s="599"/>
      <c r="DDB60" s="599"/>
      <c r="DDC60" s="599"/>
      <c r="DDD60" s="599"/>
      <c r="DDE60" s="599"/>
      <c r="DDF60" s="599"/>
      <c r="DDG60" s="599"/>
      <c r="DDH60" s="599"/>
      <c r="DDI60" s="599"/>
      <c r="DDJ60" s="599"/>
      <c r="DDK60" s="599"/>
      <c r="DDL60" s="599"/>
      <c r="DDM60" s="599"/>
      <c r="DDN60" s="599"/>
      <c r="DDO60" s="599"/>
      <c r="DDP60" s="599"/>
      <c r="DDQ60" s="599"/>
      <c r="DDR60" s="599"/>
      <c r="DDS60" s="599"/>
      <c r="DDT60" s="599"/>
      <c r="DDU60" s="599"/>
      <c r="DDV60" s="599"/>
      <c r="DDW60" s="599"/>
      <c r="DDX60" s="599"/>
      <c r="DDY60" s="599"/>
      <c r="DDZ60" s="599"/>
      <c r="DEA60" s="599"/>
      <c r="DEB60" s="599"/>
      <c r="DEC60" s="599"/>
      <c r="DED60" s="599"/>
      <c r="DEE60" s="599"/>
      <c r="DEF60" s="599"/>
      <c r="DEG60" s="599"/>
      <c r="DEH60" s="599"/>
      <c r="DEI60" s="599"/>
      <c r="DEJ60" s="599"/>
      <c r="DEK60" s="599"/>
      <c r="DEL60" s="599"/>
      <c r="DEM60" s="599"/>
      <c r="DEN60" s="599"/>
      <c r="DEO60" s="599"/>
      <c r="DEP60" s="599"/>
      <c r="DEQ60" s="599"/>
      <c r="DER60" s="599"/>
      <c r="DES60" s="599"/>
      <c r="DET60" s="599"/>
      <c r="DEU60" s="599"/>
      <c r="DEV60" s="599"/>
      <c r="DEW60" s="599"/>
      <c r="DEX60" s="599"/>
      <c r="DEY60" s="599"/>
      <c r="DEZ60" s="599"/>
      <c r="DFA60" s="599"/>
      <c r="DFB60" s="599"/>
      <c r="DFC60" s="599"/>
      <c r="DFD60" s="599"/>
      <c r="DFE60" s="599"/>
      <c r="DFF60" s="599"/>
      <c r="DFG60" s="599"/>
      <c r="DFH60" s="599"/>
      <c r="DFI60" s="599"/>
      <c r="DFJ60" s="599"/>
      <c r="DFK60" s="599"/>
      <c r="DFL60" s="599"/>
      <c r="DFM60" s="599"/>
      <c r="DFN60" s="599"/>
      <c r="DFO60" s="599"/>
      <c r="DFP60" s="599"/>
      <c r="DFQ60" s="599"/>
      <c r="DFR60" s="599"/>
      <c r="DFS60" s="599"/>
      <c r="DFT60" s="599"/>
      <c r="DFU60" s="599"/>
      <c r="DFV60" s="599"/>
      <c r="DFW60" s="599"/>
      <c r="DFX60" s="599"/>
      <c r="DFY60" s="599"/>
      <c r="DFZ60" s="599"/>
      <c r="DGA60" s="599"/>
      <c r="DGB60" s="599"/>
      <c r="DGC60" s="599"/>
      <c r="DGD60" s="599"/>
      <c r="DGE60" s="599"/>
      <c r="DGF60" s="599"/>
      <c r="DGG60" s="599"/>
      <c r="DGH60" s="599"/>
      <c r="DGI60" s="599"/>
      <c r="DGJ60" s="599"/>
      <c r="DGK60" s="599"/>
      <c r="DGL60" s="599"/>
      <c r="DGM60" s="599"/>
      <c r="DGN60" s="599"/>
      <c r="DGO60" s="599"/>
      <c r="DGP60" s="599"/>
      <c r="DGQ60" s="599"/>
      <c r="DGR60" s="599"/>
      <c r="DGS60" s="599"/>
      <c r="DGT60" s="599"/>
      <c r="DGU60" s="599"/>
      <c r="DGV60" s="599"/>
      <c r="DGW60" s="599"/>
      <c r="DGX60" s="599"/>
      <c r="DGY60" s="599"/>
      <c r="DGZ60" s="599"/>
      <c r="DHA60" s="599"/>
      <c r="DHB60" s="599"/>
      <c r="DHC60" s="599"/>
      <c r="DHD60" s="599"/>
      <c r="DHE60" s="599"/>
      <c r="DHF60" s="599"/>
      <c r="DHG60" s="599"/>
      <c r="DHH60" s="599"/>
      <c r="DHI60" s="599"/>
      <c r="DHJ60" s="599"/>
      <c r="DHK60" s="599"/>
      <c r="DHL60" s="599"/>
      <c r="DHM60" s="599"/>
      <c r="DHN60" s="599"/>
      <c r="DHO60" s="599"/>
      <c r="DHP60" s="599"/>
      <c r="DHQ60" s="599"/>
      <c r="DHR60" s="599"/>
      <c r="DHS60" s="599"/>
      <c r="DHT60" s="599"/>
      <c r="DHU60" s="599"/>
      <c r="DHV60" s="599"/>
      <c r="DHW60" s="599"/>
      <c r="DHX60" s="599"/>
      <c r="DHY60" s="599"/>
      <c r="DHZ60" s="599"/>
      <c r="DIA60" s="599"/>
      <c r="DIB60" s="599"/>
      <c r="DIC60" s="599"/>
      <c r="DID60" s="599"/>
      <c r="DIE60" s="599"/>
      <c r="DIF60" s="599"/>
      <c r="DIG60" s="599"/>
      <c r="DIH60" s="599"/>
      <c r="DII60" s="599"/>
      <c r="DIJ60" s="599"/>
      <c r="DIK60" s="599"/>
      <c r="DIL60" s="599"/>
      <c r="DIM60" s="599"/>
      <c r="DIN60" s="599"/>
      <c r="DIO60" s="599"/>
      <c r="DIP60" s="599"/>
      <c r="DIQ60" s="599"/>
      <c r="DIR60" s="599"/>
      <c r="DIS60" s="599"/>
      <c r="DIT60" s="599"/>
      <c r="DIU60" s="599"/>
      <c r="DIV60" s="599"/>
      <c r="DIW60" s="599"/>
      <c r="DIX60" s="599"/>
      <c r="DIY60" s="599"/>
      <c r="DIZ60" s="599"/>
      <c r="DJA60" s="599"/>
      <c r="DJB60" s="599"/>
      <c r="DJC60" s="599"/>
      <c r="DJD60" s="599"/>
      <c r="DJE60" s="599"/>
      <c r="DJF60" s="599"/>
      <c r="DJG60" s="599"/>
      <c r="DJH60" s="599"/>
      <c r="DJI60" s="599"/>
      <c r="DJJ60" s="599"/>
      <c r="DJK60" s="599"/>
      <c r="DJL60" s="599"/>
      <c r="DJM60" s="599"/>
      <c r="DJN60" s="599"/>
      <c r="DJO60" s="599"/>
      <c r="DJP60" s="599"/>
      <c r="DJQ60" s="599"/>
      <c r="DJR60" s="599"/>
      <c r="DJS60" s="599"/>
      <c r="DJT60" s="599"/>
      <c r="DJU60" s="599"/>
      <c r="DJV60" s="599"/>
      <c r="DJW60" s="599"/>
      <c r="DJX60" s="599"/>
      <c r="DJY60" s="599"/>
      <c r="DJZ60" s="599"/>
      <c r="DKA60" s="599"/>
      <c r="DKB60" s="599"/>
      <c r="DKC60" s="599"/>
      <c r="DKD60" s="599"/>
      <c r="DKE60" s="599"/>
      <c r="DKF60" s="599"/>
      <c r="DKG60" s="599"/>
      <c r="DKH60" s="599"/>
      <c r="DKI60" s="599"/>
      <c r="DKJ60" s="599"/>
      <c r="DKK60" s="599"/>
      <c r="DKL60" s="599"/>
      <c r="DKM60" s="599"/>
      <c r="DKN60" s="599"/>
      <c r="DKO60" s="599"/>
      <c r="DKP60" s="599"/>
      <c r="DKQ60" s="599"/>
      <c r="DKR60" s="599"/>
      <c r="DKS60" s="599"/>
      <c r="DKT60" s="599"/>
      <c r="DKU60" s="599"/>
      <c r="DKV60" s="599"/>
      <c r="DKW60" s="599"/>
      <c r="DKX60" s="599"/>
      <c r="DKY60" s="599"/>
      <c r="DKZ60" s="599"/>
      <c r="DLA60" s="599"/>
      <c r="DLB60" s="599"/>
      <c r="DLC60" s="599"/>
      <c r="DLD60" s="599"/>
      <c r="DLE60" s="599"/>
      <c r="DLF60" s="599"/>
      <c r="DLG60" s="599"/>
      <c r="DLH60" s="599"/>
      <c r="DLI60" s="599"/>
      <c r="DLJ60" s="599"/>
      <c r="DLK60" s="599"/>
      <c r="DLL60" s="599"/>
      <c r="DLM60" s="599"/>
      <c r="DLN60" s="599"/>
      <c r="DLO60" s="599"/>
      <c r="DLP60" s="599"/>
      <c r="DLQ60" s="599"/>
      <c r="DLR60" s="599"/>
      <c r="DLS60" s="599"/>
      <c r="DLT60" s="599"/>
      <c r="DLU60" s="599"/>
      <c r="DLV60" s="599"/>
      <c r="DLW60" s="599"/>
      <c r="DLX60" s="599"/>
      <c r="DLY60" s="599"/>
      <c r="DLZ60" s="599"/>
      <c r="DMA60" s="599"/>
      <c r="DMB60" s="599"/>
      <c r="DMC60" s="599"/>
      <c r="DMD60" s="599"/>
      <c r="DME60" s="599"/>
      <c r="DMF60" s="599"/>
      <c r="DMG60" s="599"/>
      <c r="DMH60" s="599"/>
      <c r="DMI60" s="599"/>
      <c r="DMJ60" s="599"/>
      <c r="DMK60" s="599"/>
      <c r="DML60" s="599"/>
      <c r="DMM60" s="599"/>
      <c r="DMN60" s="599"/>
      <c r="DMO60" s="599"/>
      <c r="DMP60" s="599"/>
      <c r="DMQ60" s="599"/>
      <c r="DMR60" s="599"/>
      <c r="DMS60" s="599"/>
      <c r="DMT60" s="599"/>
      <c r="DMU60" s="599"/>
      <c r="DMV60" s="599"/>
      <c r="DMW60" s="599"/>
      <c r="DMX60" s="599"/>
      <c r="DMY60" s="599"/>
      <c r="DMZ60" s="599"/>
      <c r="DNA60" s="599"/>
      <c r="DNB60" s="599"/>
      <c r="DNC60" s="599"/>
      <c r="DND60" s="599"/>
      <c r="DNE60" s="599"/>
      <c r="DNF60" s="599"/>
      <c r="DNG60" s="599"/>
      <c r="DNH60" s="599"/>
      <c r="DNI60" s="599"/>
      <c r="DNJ60" s="599"/>
      <c r="DNK60" s="599"/>
      <c r="DNL60" s="599"/>
      <c r="DNM60" s="599"/>
      <c r="DNN60" s="599"/>
      <c r="DNO60" s="599"/>
      <c r="DNP60" s="599"/>
      <c r="DNQ60" s="599"/>
      <c r="DNR60" s="599"/>
      <c r="DNS60" s="599"/>
      <c r="DNT60" s="599"/>
      <c r="DNU60" s="599"/>
      <c r="DNV60" s="599"/>
      <c r="DNW60" s="599"/>
      <c r="DNX60" s="599"/>
      <c r="DNY60" s="599"/>
      <c r="DNZ60" s="599"/>
      <c r="DOA60" s="599"/>
      <c r="DOB60" s="599"/>
      <c r="DOC60" s="599"/>
      <c r="DOD60" s="599"/>
      <c r="DOE60" s="599"/>
      <c r="DOF60" s="599"/>
      <c r="DOG60" s="599"/>
      <c r="DOH60" s="599"/>
      <c r="DOI60" s="599"/>
      <c r="DOJ60" s="599"/>
      <c r="DOK60" s="599"/>
      <c r="DOL60" s="599"/>
      <c r="DOM60" s="599"/>
      <c r="DON60" s="599"/>
      <c r="DOO60" s="599"/>
      <c r="DOP60" s="599"/>
      <c r="DOQ60" s="599"/>
      <c r="DOR60" s="599"/>
      <c r="DOS60" s="599"/>
      <c r="DOT60" s="599"/>
      <c r="DOU60" s="599"/>
      <c r="DOV60" s="599"/>
      <c r="DOW60" s="599"/>
      <c r="DOX60" s="599"/>
      <c r="DOY60" s="599"/>
      <c r="DOZ60" s="599"/>
      <c r="DPA60" s="599"/>
      <c r="DPB60" s="599"/>
      <c r="DPC60" s="599"/>
      <c r="DPD60" s="599"/>
      <c r="DPE60" s="599"/>
      <c r="DPF60" s="599"/>
      <c r="DPG60" s="599"/>
      <c r="DPH60" s="599"/>
      <c r="DPI60" s="599"/>
      <c r="DPJ60" s="599"/>
      <c r="DPK60" s="599"/>
      <c r="DPL60" s="599"/>
      <c r="DPM60" s="599"/>
      <c r="DPN60" s="599"/>
      <c r="DPO60" s="599"/>
      <c r="DPP60" s="599"/>
      <c r="DPQ60" s="599"/>
      <c r="DPR60" s="599"/>
      <c r="DPS60" s="599"/>
      <c r="DPT60" s="599"/>
      <c r="DPU60" s="599"/>
      <c r="DPV60" s="599"/>
      <c r="DPW60" s="599"/>
      <c r="DPX60" s="599"/>
      <c r="DPY60" s="599"/>
      <c r="DPZ60" s="599"/>
      <c r="DQA60" s="599"/>
      <c r="DQB60" s="599"/>
      <c r="DQC60" s="599"/>
      <c r="DQD60" s="599"/>
      <c r="DQE60" s="599"/>
      <c r="DQF60" s="599"/>
      <c r="DQG60" s="599"/>
      <c r="DQH60" s="599"/>
      <c r="DQI60" s="599"/>
      <c r="DQJ60" s="599"/>
      <c r="DQK60" s="599"/>
      <c r="DQL60" s="599"/>
      <c r="DQM60" s="599"/>
      <c r="DQN60" s="599"/>
      <c r="DQO60" s="599"/>
      <c r="DQP60" s="599"/>
      <c r="DQQ60" s="599"/>
      <c r="DQR60" s="599"/>
      <c r="DQS60" s="599"/>
      <c r="DQT60" s="599"/>
      <c r="DQU60" s="599"/>
      <c r="DQV60" s="599"/>
      <c r="DQW60" s="599"/>
      <c r="DQX60" s="599"/>
      <c r="DQY60" s="599"/>
      <c r="DQZ60" s="599"/>
      <c r="DRA60" s="599"/>
      <c r="DRB60" s="599"/>
      <c r="DRC60" s="599"/>
      <c r="DRD60" s="599"/>
      <c r="DRE60" s="599"/>
      <c r="DRF60" s="599"/>
      <c r="DRG60" s="599"/>
      <c r="DRH60" s="599"/>
      <c r="DRI60" s="599"/>
      <c r="DRJ60" s="599"/>
      <c r="DRK60" s="599"/>
      <c r="DRL60" s="599"/>
      <c r="DRM60" s="599"/>
      <c r="DRN60" s="599"/>
      <c r="DRO60" s="599"/>
      <c r="DRP60" s="599"/>
      <c r="DRQ60" s="599"/>
      <c r="DRR60" s="599"/>
      <c r="DRS60" s="599"/>
      <c r="DRT60" s="599"/>
      <c r="DRU60" s="599"/>
      <c r="DRV60" s="599"/>
      <c r="DRW60" s="599"/>
      <c r="DRX60" s="599"/>
      <c r="DRY60" s="599"/>
      <c r="DRZ60" s="599"/>
      <c r="DSA60" s="599"/>
      <c r="DSB60" s="599"/>
      <c r="DSC60" s="599"/>
      <c r="DSD60" s="599"/>
      <c r="DSE60" s="599"/>
      <c r="DSF60" s="599"/>
      <c r="DSG60" s="599"/>
      <c r="DSH60" s="599"/>
      <c r="DSI60" s="599"/>
      <c r="DSJ60" s="599"/>
      <c r="DSK60" s="599"/>
      <c r="DSL60" s="599"/>
      <c r="DSM60" s="599"/>
      <c r="DSN60" s="599"/>
      <c r="DSO60" s="599"/>
      <c r="DSP60" s="599"/>
      <c r="DSQ60" s="599"/>
      <c r="DSR60" s="599"/>
      <c r="DSS60" s="599"/>
      <c r="DST60" s="599"/>
      <c r="DSU60" s="599"/>
      <c r="DSV60" s="599"/>
      <c r="DSW60" s="599"/>
      <c r="DSX60" s="599"/>
      <c r="DSY60" s="599"/>
      <c r="DSZ60" s="599"/>
      <c r="DTA60" s="599"/>
      <c r="DTB60" s="599"/>
      <c r="DTC60" s="599"/>
      <c r="DTD60" s="599"/>
      <c r="DTE60" s="599"/>
      <c r="DTF60" s="599"/>
      <c r="DTG60" s="599"/>
      <c r="DTH60" s="599"/>
      <c r="DTI60" s="599"/>
      <c r="DTJ60" s="599"/>
      <c r="DTK60" s="599"/>
      <c r="DTL60" s="599"/>
      <c r="DTM60" s="599"/>
      <c r="DTN60" s="599"/>
      <c r="DTO60" s="599"/>
      <c r="DTP60" s="599"/>
      <c r="DTQ60" s="599"/>
      <c r="DTR60" s="599"/>
      <c r="DTS60" s="599"/>
      <c r="DTT60" s="599"/>
      <c r="DTU60" s="599"/>
      <c r="DTV60" s="599"/>
      <c r="DTW60" s="599"/>
      <c r="DTX60" s="599"/>
      <c r="DTY60" s="599"/>
      <c r="DTZ60" s="599"/>
      <c r="DUA60" s="599"/>
      <c r="DUB60" s="599"/>
      <c r="DUC60" s="599"/>
      <c r="DUD60" s="599"/>
      <c r="DUE60" s="599"/>
      <c r="DUF60" s="599"/>
      <c r="DUG60" s="599"/>
      <c r="DUH60" s="599"/>
      <c r="DUI60" s="599"/>
      <c r="DUJ60" s="599"/>
      <c r="DUK60" s="599"/>
      <c r="DUL60" s="599"/>
      <c r="DUM60" s="599"/>
      <c r="DUN60" s="599"/>
      <c r="DUO60" s="599"/>
      <c r="DUP60" s="599"/>
      <c r="DUQ60" s="599"/>
      <c r="DUR60" s="599"/>
      <c r="DUS60" s="599"/>
      <c r="DUT60" s="599"/>
      <c r="DUU60" s="599"/>
      <c r="DUV60" s="599"/>
      <c r="DUW60" s="599"/>
      <c r="DUX60" s="599"/>
      <c r="DUY60" s="599"/>
      <c r="DUZ60" s="599"/>
      <c r="DVA60" s="599"/>
      <c r="DVB60" s="599"/>
      <c r="DVC60" s="599"/>
      <c r="DVD60" s="599"/>
      <c r="DVE60" s="599"/>
      <c r="DVF60" s="599"/>
      <c r="DVG60" s="599"/>
      <c r="DVH60" s="599"/>
      <c r="DVI60" s="599"/>
      <c r="DVJ60" s="599"/>
      <c r="DVK60" s="599"/>
      <c r="DVL60" s="599"/>
      <c r="DVM60" s="599"/>
      <c r="DVN60" s="599"/>
      <c r="DVO60" s="599"/>
      <c r="DVP60" s="599"/>
      <c r="DVQ60" s="599"/>
      <c r="DVR60" s="599"/>
      <c r="DVS60" s="599"/>
      <c r="DVT60" s="599"/>
      <c r="DVU60" s="599"/>
      <c r="DVV60" s="599"/>
      <c r="DVW60" s="599"/>
      <c r="DVX60" s="599"/>
      <c r="DVY60" s="599"/>
      <c r="DVZ60" s="599"/>
      <c r="DWA60" s="599"/>
      <c r="DWB60" s="599"/>
      <c r="DWC60" s="599"/>
      <c r="DWD60" s="599"/>
      <c r="DWE60" s="599"/>
      <c r="DWF60" s="599"/>
      <c r="DWG60" s="599"/>
      <c r="DWH60" s="599"/>
      <c r="DWI60" s="599"/>
      <c r="DWJ60" s="599"/>
      <c r="DWK60" s="599"/>
      <c r="DWL60" s="599"/>
      <c r="DWM60" s="599"/>
      <c r="DWN60" s="599"/>
      <c r="DWO60" s="599"/>
      <c r="DWP60" s="599"/>
      <c r="DWQ60" s="599"/>
      <c r="DWR60" s="599"/>
      <c r="DWS60" s="599"/>
      <c r="DWT60" s="599"/>
      <c r="DWU60" s="599"/>
      <c r="DWV60" s="599"/>
      <c r="DWW60" s="599"/>
      <c r="DWX60" s="599"/>
      <c r="DWY60" s="599"/>
      <c r="DWZ60" s="599"/>
      <c r="DXA60" s="599"/>
      <c r="DXB60" s="599"/>
      <c r="DXC60" s="599"/>
      <c r="DXD60" s="599"/>
      <c r="DXE60" s="599"/>
      <c r="DXF60" s="599"/>
      <c r="DXG60" s="599"/>
      <c r="DXH60" s="599"/>
      <c r="DXI60" s="599"/>
      <c r="DXJ60" s="599"/>
      <c r="DXK60" s="599"/>
      <c r="DXL60" s="599"/>
      <c r="DXM60" s="599"/>
      <c r="DXN60" s="599"/>
      <c r="DXO60" s="599"/>
      <c r="DXP60" s="599"/>
      <c r="DXQ60" s="599"/>
      <c r="DXR60" s="599"/>
      <c r="DXS60" s="599"/>
      <c r="DXT60" s="599"/>
      <c r="DXU60" s="599"/>
      <c r="DXV60" s="599"/>
      <c r="DXW60" s="599"/>
      <c r="DXX60" s="599"/>
      <c r="DXY60" s="599"/>
      <c r="DXZ60" s="599"/>
      <c r="DYA60" s="599"/>
      <c r="DYB60" s="599"/>
      <c r="DYC60" s="599"/>
      <c r="DYD60" s="599"/>
      <c r="DYE60" s="599"/>
      <c r="DYF60" s="599"/>
      <c r="DYG60" s="599"/>
      <c r="DYH60" s="599"/>
      <c r="DYI60" s="599"/>
      <c r="DYJ60" s="599"/>
      <c r="DYK60" s="599"/>
      <c r="DYL60" s="599"/>
      <c r="DYM60" s="599"/>
      <c r="DYN60" s="599"/>
      <c r="DYO60" s="599"/>
      <c r="DYP60" s="599"/>
      <c r="DYQ60" s="599"/>
      <c r="DYR60" s="599"/>
      <c r="DYS60" s="599"/>
      <c r="DYT60" s="599"/>
      <c r="DYU60" s="599"/>
      <c r="DYV60" s="599"/>
      <c r="DYW60" s="599"/>
      <c r="DYX60" s="599"/>
      <c r="DYY60" s="599"/>
      <c r="DYZ60" s="599"/>
      <c r="DZA60" s="599"/>
      <c r="DZB60" s="599"/>
      <c r="DZC60" s="599"/>
      <c r="DZD60" s="599"/>
      <c r="DZE60" s="599"/>
      <c r="DZF60" s="599"/>
      <c r="DZG60" s="599"/>
      <c r="DZH60" s="599"/>
      <c r="DZI60" s="599"/>
      <c r="DZJ60" s="599"/>
      <c r="DZK60" s="599"/>
      <c r="DZL60" s="599"/>
      <c r="DZM60" s="599"/>
      <c r="DZN60" s="599"/>
      <c r="DZO60" s="599"/>
      <c r="DZP60" s="599"/>
      <c r="DZQ60" s="599"/>
      <c r="DZR60" s="599"/>
      <c r="DZS60" s="599"/>
      <c r="DZT60" s="599"/>
      <c r="DZU60" s="599"/>
      <c r="DZV60" s="599"/>
      <c r="DZW60" s="599"/>
      <c r="DZX60" s="599"/>
      <c r="DZY60" s="599"/>
      <c r="DZZ60" s="599"/>
      <c r="EAA60" s="599"/>
      <c r="EAB60" s="599"/>
      <c r="EAC60" s="599"/>
      <c r="EAD60" s="599"/>
      <c r="EAE60" s="599"/>
      <c r="EAF60" s="599"/>
      <c r="EAG60" s="599"/>
      <c r="EAH60" s="599"/>
      <c r="EAI60" s="599"/>
      <c r="EAJ60" s="599"/>
      <c r="EAK60" s="599"/>
      <c r="EAL60" s="599"/>
      <c r="EAM60" s="599"/>
      <c r="EAN60" s="599"/>
      <c r="EAO60" s="599"/>
      <c r="EAP60" s="599"/>
      <c r="EAQ60" s="599"/>
      <c r="EAR60" s="599"/>
      <c r="EAS60" s="599"/>
      <c r="EAT60" s="599"/>
      <c r="EAU60" s="599"/>
      <c r="EAV60" s="599"/>
      <c r="EAW60" s="599"/>
      <c r="EAX60" s="599"/>
      <c r="EAY60" s="599"/>
      <c r="EAZ60" s="599"/>
      <c r="EBA60" s="599"/>
      <c r="EBB60" s="599"/>
      <c r="EBC60" s="599"/>
      <c r="EBD60" s="599"/>
      <c r="EBE60" s="599"/>
      <c r="EBF60" s="599"/>
      <c r="EBG60" s="599"/>
      <c r="EBH60" s="599"/>
      <c r="EBI60" s="599"/>
      <c r="EBJ60" s="599"/>
      <c r="EBK60" s="599"/>
      <c r="EBL60" s="599"/>
      <c r="EBM60" s="599"/>
      <c r="EBN60" s="599"/>
      <c r="EBO60" s="599"/>
      <c r="EBP60" s="599"/>
      <c r="EBQ60" s="599"/>
      <c r="EBR60" s="599"/>
      <c r="EBS60" s="599"/>
      <c r="EBT60" s="599"/>
      <c r="EBU60" s="599"/>
      <c r="EBV60" s="599"/>
      <c r="EBW60" s="599"/>
      <c r="EBX60" s="599"/>
      <c r="EBY60" s="599"/>
      <c r="EBZ60" s="599"/>
      <c r="ECA60" s="599"/>
      <c r="ECB60" s="599"/>
      <c r="ECC60" s="599"/>
      <c r="ECD60" s="599"/>
      <c r="ECE60" s="599"/>
      <c r="ECF60" s="599"/>
      <c r="ECG60" s="599"/>
      <c r="ECH60" s="599"/>
      <c r="ECI60" s="599"/>
      <c r="ECJ60" s="599"/>
      <c r="ECK60" s="599"/>
      <c r="ECL60" s="599"/>
      <c r="ECM60" s="599"/>
      <c r="ECN60" s="599"/>
      <c r="ECO60" s="599"/>
      <c r="ECP60" s="599"/>
      <c r="ECQ60" s="599"/>
      <c r="ECR60" s="599"/>
      <c r="ECS60" s="599"/>
      <c r="ECT60" s="599"/>
      <c r="ECU60" s="599"/>
      <c r="ECV60" s="599"/>
      <c r="ECW60" s="599"/>
      <c r="ECX60" s="599"/>
      <c r="ECY60" s="599"/>
      <c r="ECZ60" s="599"/>
      <c r="EDA60" s="599"/>
      <c r="EDB60" s="599"/>
      <c r="EDC60" s="599"/>
      <c r="EDD60" s="599"/>
      <c r="EDE60" s="599"/>
      <c r="EDF60" s="599"/>
      <c r="EDG60" s="599"/>
      <c r="EDH60" s="599"/>
      <c r="EDI60" s="599"/>
      <c r="EDJ60" s="599"/>
      <c r="EDK60" s="599"/>
      <c r="EDL60" s="599"/>
      <c r="EDM60" s="599"/>
      <c r="EDN60" s="599"/>
      <c r="EDO60" s="599"/>
      <c r="EDP60" s="599"/>
      <c r="EDQ60" s="599"/>
      <c r="EDR60" s="599"/>
      <c r="EDS60" s="599"/>
      <c r="EDT60" s="599"/>
      <c r="EDU60" s="599"/>
      <c r="EDV60" s="599"/>
      <c r="EDW60" s="599"/>
      <c r="EDX60" s="599"/>
      <c r="EDY60" s="599"/>
      <c r="EDZ60" s="599"/>
      <c r="EEA60" s="599"/>
      <c r="EEB60" s="599"/>
      <c r="EEC60" s="599"/>
      <c r="EED60" s="599"/>
      <c r="EEE60" s="599"/>
      <c r="EEF60" s="599"/>
      <c r="EEG60" s="599"/>
      <c r="EEH60" s="599"/>
      <c r="EEI60" s="599"/>
      <c r="EEJ60" s="599"/>
      <c r="EEK60" s="599"/>
      <c r="EEL60" s="599"/>
      <c r="EEM60" s="599"/>
      <c r="EEN60" s="599"/>
      <c r="EEO60" s="599"/>
      <c r="EEP60" s="599"/>
      <c r="EEQ60" s="599"/>
      <c r="EER60" s="599"/>
      <c r="EES60" s="599"/>
      <c r="EET60" s="599"/>
      <c r="EEU60" s="599"/>
      <c r="EEV60" s="599"/>
      <c r="EEW60" s="599"/>
      <c r="EEX60" s="599"/>
      <c r="EEY60" s="599"/>
      <c r="EEZ60" s="599"/>
      <c r="EFA60" s="599"/>
      <c r="EFB60" s="599"/>
      <c r="EFC60" s="599"/>
      <c r="EFD60" s="599"/>
      <c r="EFE60" s="599"/>
      <c r="EFF60" s="599"/>
      <c r="EFG60" s="599"/>
      <c r="EFH60" s="599"/>
      <c r="EFI60" s="599"/>
      <c r="EFJ60" s="599"/>
      <c r="EFK60" s="599"/>
      <c r="EFL60" s="599"/>
      <c r="EFM60" s="599"/>
      <c r="EFN60" s="599"/>
      <c r="EFO60" s="599"/>
      <c r="EFP60" s="599"/>
      <c r="EFQ60" s="599"/>
      <c r="EFR60" s="599"/>
      <c r="EFS60" s="599"/>
      <c r="EFT60" s="599"/>
      <c r="EFU60" s="599"/>
      <c r="EFV60" s="599"/>
      <c r="EFW60" s="599"/>
      <c r="EFX60" s="599"/>
      <c r="EFY60" s="599"/>
      <c r="EFZ60" s="599"/>
      <c r="EGA60" s="599"/>
      <c r="EGB60" s="599"/>
      <c r="EGC60" s="599"/>
      <c r="EGD60" s="599"/>
      <c r="EGE60" s="599"/>
      <c r="EGF60" s="599"/>
      <c r="EGG60" s="599"/>
      <c r="EGH60" s="599"/>
      <c r="EGI60" s="599"/>
      <c r="EGJ60" s="599"/>
      <c r="EGK60" s="599"/>
      <c r="EGL60" s="599"/>
      <c r="EGM60" s="599"/>
      <c r="EGN60" s="599"/>
      <c r="EGO60" s="599"/>
      <c r="EGP60" s="599"/>
      <c r="EGQ60" s="599"/>
      <c r="EGR60" s="599"/>
      <c r="EGS60" s="599"/>
      <c r="EGT60" s="599"/>
      <c r="EGU60" s="599"/>
      <c r="EGV60" s="599"/>
      <c r="EGW60" s="599"/>
      <c r="EGX60" s="599"/>
      <c r="EGY60" s="599"/>
      <c r="EGZ60" s="599"/>
      <c r="EHA60" s="599"/>
      <c r="EHB60" s="599"/>
      <c r="EHC60" s="599"/>
      <c r="EHD60" s="599"/>
      <c r="EHE60" s="599"/>
      <c r="EHF60" s="599"/>
      <c r="EHG60" s="599"/>
      <c r="EHH60" s="599"/>
      <c r="EHI60" s="599"/>
      <c r="EHJ60" s="599"/>
      <c r="EHK60" s="599"/>
      <c r="EHL60" s="599"/>
      <c r="EHM60" s="599"/>
      <c r="EHN60" s="599"/>
      <c r="EHO60" s="599"/>
      <c r="EHP60" s="599"/>
      <c r="EHQ60" s="599"/>
      <c r="EHR60" s="599"/>
      <c r="EHS60" s="599"/>
      <c r="EHT60" s="599"/>
      <c r="EHU60" s="599"/>
      <c r="EHV60" s="599"/>
      <c r="EHW60" s="599"/>
      <c r="EHX60" s="599"/>
      <c r="EHY60" s="599"/>
      <c r="EHZ60" s="599"/>
      <c r="EIA60" s="599"/>
      <c r="EIB60" s="599"/>
      <c r="EIC60" s="599"/>
      <c r="EID60" s="599"/>
      <c r="EIE60" s="599"/>
      <c r="EIF60" s="599"/>
      <c r="EIG60" s="599"/>
      <c r="EIH60" s="599"/>
      <c r="EII60" s="599"/>
      <c r="EIJ60" s="599"/>
      <c r="EIK60" s="599"/>
      <c r="EIL60" s="599"/>
      <c r="EIM60" s="599"/>
      <c r="EIN60" s="599"/>
      <c r="EIO60" s="599"/>
      <c r="EIP60" s="599"/>
      <c r="EIQ60" s="599"/>
      <c r="EIR60" s="599"/>
      <c r="EIS60" s="599"/>
      <c r="EIT60" s="599"/>
      <c r="EIU60" s="599"/>
      <c r="EIV60" s="599"/>
      <c r="EIW60" s="599"/>
      <c r="EIX60" s="599"/>
      <c r="EIY60" s="599"/>
      <c r="EIZ60" s="599"/>
      <c r="EJA60" s="599"/>
      <c r="EJB60" s="599"/>
      <c r="EJC60" s="599"/>
      <c r="EJD60" s="599"/>
      <c r="EJE60" s="599"/>
      <c r="EJF60" s="599"/>
      <c r="EJG60" s="599"/>
      <c r="EJH60" s="599"/>
      <c r="EJI60" s="599"/>
      <c r="EJJ60" s="599"/>
      <c r="EJK60" s="599"/>
      <c r="EJL60" s="599"/>
      <c r="EJM60" s="599"/>
      <c r="EJN60" s="599"/>
      <c r="EJO60" s="599"/>
      <c r="EJP60" s="599"/>
      <c r="EJQ60" s="599"/>
      <c r="EJR60" s="599"/>
      <c r="EJS60" s="599"/>
      <c r="EJT60" s="599"/>
      <c r="EJU60" s="599"/>
      <c r="EJV60" s="599"/>
      <c r="EJW60" s="599"/>
      <c r="EJX60" s="599"/>
      <c r="EJY60" s="599"/>
      <c r="EJZ60" s="599"/>
      <c r="EKA60" s="599"/>
      <c r="EKB60" s="599"/>
      <c r="EKC60" s="599"/>
      <c r="EKD60" s="599"/>
      <c r="EKE60" s="599"/>
      <c r="EKF60" s="599"/>
      <c r="EKG60" s="599"/>
      <c r="EKH60" s="599"/>
      <c r="EKI60" s="599"/>
      <c r="EKJ60" s="599"/>
      <c r="EKK60" s="599"/>
      <c r="EKL60" s="599"/>
      <c r="EKM60" s="599"/>
      <c r="EKN60" s="599"/>
      <c r="EKO60" s="599"/>
      <c r="EKP60" s="599"/>
      <c r="EKQ60" s="599"/>
      <c r="EKR60" s="599"/>
      <c r="EKS60" s="599"/>
      <c r="EKT60" s="599"/>
      <c r="EKU60" s="599"/>
      <c r="EKV60" s="599"/>
      <c r="EKW60" s="599"/>
      <c r="EKX60" s="599"/>
      <c r="EKY60" s="599"/>
      <c r="EKZ60" s="599"/>
      <c r="ELA60" s="599"/>
      <c r="ELB60" s="599"/>
      <c r="ELC60" s="599"/>
      <c r="ELD60" s="599"/>
      <c r="ELE60" s="599"/>
      <c r="ELF60" s="599"/>
      <c r="ELG60" s="599"/>
      <c r="ELH60" s="599"/>
      <c r="ELI60" s="599"/>
      <c r="ELJ60" s="599"/>
      <c r="ELK60" s="599"/>
      <c r="ELL60" s="599"/>
      <c r="ELM60" s="599"/>
      <c r="ELN60" s="599"/>
      <c r="ELO60" s="599"/>
      <c r="ELP60" s="599"/>
      <c r="ELQ60" s="599"/>
      <c r="ELR60" s="599"/>
      <c r="ELS60" s="599"/>
      <c r="ELT60" s="599"/>
      <c r="ELU60" s="599"/>
      <c r="ELV60" s="599"/>
      <c r="ELW60" s="599"/>
      <c r="ELX60" s="599"/>
      <c r="ELY60" s="599"/>
      <c r="ELZ60" s="599"/>
      <c r="EMA60" s="599"/>
      <c r="EMB60" s="599"/>
      <c r="EMC60" s="599"/>
      <c r="EMD60" s="599"/>
      <c r="EME60" s="599"/>
      <c r="EMF60" s="599"/>
      <c r="EMG60" s="599"/>
      <c r="EMH60" s="599"/>
      <c r="EMI60" s="599"/>
      <c r="EMJ60" s="599"/>
      <c r="EMK60" s="599"/>
      <c r="EML60" s="599"/>
      <c r="EMM60" s="599"/>
      <c r="EMN60" s="599"/>
      <c r="EMO60" s="599"/>
      <c r="EMP60" s="599"/>
      <c r="EMQ60" s="599"/>
      <c r="EMR60" s="599"/>
      <c r="EMS60" s="599"/>
      <c r="EMT60" s="599"/>
      <c r="EMU60" s="599"/>
      <c r="EMV60" s="599"/>
      <c r="EMW60" s="599"/>
      <c r="EMX60" s="599"/>
      <c r="EMY60" s="599"/>
      <c r="EMZ60" s="599"/>
      <c r="ENA60" s="599"/>
      <c r="ENB60" s="599"/>
      <c r="ENC60" s="599"/>
      <c r="END60" s="599"/>
      <c r="ENE60" s="599"/>
      <c r="ENF60" s="599"/>
      <c r="ENG60" s="599"/>
      <c r="ENH60" s="599"/>
      <c r="ENI60" s="599"/>
      <c r="ENJ60" s="599"/>
      <c r="ENK60" s="599"/>
      <c r="ENL60" s="599"/>
      <c r="ENM60" s="599"/>
      <c r="ENN60" s="599"/>
      <c r="ENO60" s="599"/>
      <c r="ENP60" s="599"/>
      <c r="ENQ60" s="599"/>
      <c r="ENR60" s="599"/>
      <c r="ENS60" s="599"/>
      <c r="ENT60" s="599"/>
      <c r="ENU60" s="599"/>
      <c r="ENV60" s="599"/>
      <c r="ENW60" s="599"/>
      <c r="ENX60" s="599"/>
      <c r="ENY60" s="599"/>
      <c r="ENZ60" s="599"/>
      <c r="EOA60" s="599"/>
      <c r="EOB60" s="599"/>
      <c r="EOC60" s="599"/>
      <c r="EOD60" s="599"/>
      <c r="EOE60" s="599"/>
      <c r="EOF60" s="599"/>
      <c r="EOG60" s="599"/>
      <c r="EOH60" s="599"/>
      <c r="EOI60" s="599"/>
      <c r="EOJ60" s="599"/>
      <c r="EOK60" s="599"/>
      <c r="EOL60" s="599"/>
      <c r="EOM60" s="599"/>
      <c r="EON60" s="599"/>
      <c r="EOO60" s="599"/>
      <c r="EOP60" s="599"/>
      <c r="EOQ60" s="599"/>
      <c r="EOR60" s="599"/>
      <c r="EOS60" s="599"/>
      <c r="EOT60" s="599"/>
      <c r="EOU60" s="599"/>
      <c r="EOV60" s="599"/>
      <c r="EOW60" s="599"/>
      <c r="EOX60" s="599"/>
      <c r="EOY60" s="599"/>
      <c r="EOZ60" s="599"/>
      <c r="EPA60" s="599"/>
      <c r="EPB60" s="599"/>
      <c r="EPC60" s="599"/>
      <c r="EPD60" s="599"/>
      <c r="EPE60" s="599"/>
      <c r="EPF60" s="599"/>
      <c r="EPG60" s="599"/>
      <c r="EPH60" s="599"/>
      <c r="EPI60" s="599"/>
      <c r="EPJ60" s="599"/>
      <c r="EPK60" s="599"/>
      <c r="EPL60" s="599"/>
      <c r="EPM60" s="599"/>
      <c r="EPN60" s="599"/>
      <c r="EPO60" s="599"/>
      <c r="EPP60" s="599"/>
      <c r="EPQ60" s="599"/>
      <c r="EPR60" s="599"/>
      <c r="EPS60" s="599"/>
      <c r="EPT60" s="599"/>
      <c r="EPU60" s="599"/>
      <c r="EPV60" s="599"/>
      <c r="EPW60" s="599"/>
      <c r="EPX60" s="599"/>
      <c r="EPY60" s="599"/>
      <c r="EPZ60" s="599"/>
      <c r="EQA60" s="599"/>
      <c r="EQB60" s="599"/>
      <c r="EQC60" s="599"/>
      <c r="EQD60" s="599"/>
      <c r="EQE60" s="599"/>
      <c r="EQF60" s="599"/>
      <c r="EQG60" s="599"/>
      <c r="EQH60" s="599"/>
      <c r="EQI60" s="599"/>
      <c r="EQJ60" s="599"/>
      <c r="EQK60" s="599"/>
      <c r="EQL60" s="599"/>
      <c r="EQM60" s="599"/>
      <c r="EQN60" s="599"/>
      <c r="EQO60" s="599"/>
      <c r="EQP60" s="599"/>
      <c r="EQQ60" s="599"/>
      <c r="EQR60" s="599"/>
      <c r="EQS60" s="599"/>
      <c r="EQT60" s="599"/>
      <c r="EQU60" s="599"/>
      <c r="EQV60" s="599"/>
      <c r="EQW60" s="599"/>
      <c r="EQX60" s="599"/>
      <c r="EQY60" s="599"/>
      <c r="EQZ60" s="599"/>
      <c r="ERA60" s="599"/>
      <c r="ERB60" s="599"/>
      <c r="ERC60" s="599"/>
      <c r="ERD60" s="599"/>
      <c r="ERE60" s="599"/>
      <c r="ERF60" s="599"/>
      <c r="ERG60" s="599"/>
      <c r="ERH60" s="599"/>
      <c r="ERI60" s="599"/>
      <c r="ERJ60" s="599"/>
      <c r="ERK60" s="599"/>
      <c r="ERL60" s="599"/>
      <c r="ERM60" s="599"/>
      <c r="ERN60" s="599"/>
      <c r="ERO60" s="599"/>
      <c r="ERP60" s="599"/>
      <c r="ERQ60" s="599"/>
      <c r="ERR60" s="599"/>
      <c r="ERS60" s="599"/>
      <c r="ERT60" s="599"/>
      <c r="ERU60" s="599"/>
      <c r="ERV60" s="599"/>
      <c r="ERW60" s="599"/>
      <c r="ERX60" s="599"/>
      <c r="ERY60" s="599"/>
      <c r="ERZ60" s="599"/>
      <c r="ESA60" s="599"/>
      <c r="ESB60" s="599"/>
      <c r="ESC60" s="599"/>
      <c r="ESD60" s="599"/>
      <c r="ESE60" s="599"/>
      <c r="ESF60" s="599"/>
      <c r="ESG60" s="599"/>
      <c r="ESH60" s="599"/>
      <c r="ESI60" s="599"/>
      <c r="ESJ60" s="599"/>
      <c r="ESK60" s="599"/>
      <c r="ESL60" s="599"/>
      <c r="ESM60" s="599"/>
      <c r="ESN60" s="599"/>
      <c r="ESO60" s="599"/>
      <c r="ESP60" s="599"/>
      <c r="ESQ60" s="599"/>
      <c r="ESR60" s="599"/>
      <c r="ESS60" s="599"/>
      <c r="EST60" s="599"/>
      <c r="ESU60" s="599"/>
      <c r="ESV60" s="599"/>
      <c r="ESW60" s="599"/>
      <c r="ESX60" s="599"/>
      <c r="ESY60" s="599"/>
      <c r="ESZ60" s="599"/>
      <c r="ETA60" s="599"/>
      <c r="ETB60" s="599"/>
      <c r="ETC60" s="599"/>
      <c r="ETD60" s="599"/>
      <c r="ETE60" s="599"/>
      <c r="ETF60" s="599"/>
      <c r="ETG60" s="599"/>
      <c r="ETH60" s="599"/>
      <c r="ETI60" s="599"/>
      <c r="ETJ60" s="599"/>
      <c r="ETK60" s="599"/>
      <c r="ETL60" s="599"/>
      <c r="ETM60" s="599"/>
      <c r="ETN60" s="599"/>
      <c r="ETO60" s="599"/>
      <c r="ETP60" s="599"/>
      <c r="ETQ60" s="599"/>
      <c r="ETR60" s="599"/>
      <c r="ETS60" s="599"/>
      <c r="ETT60" s="599"/>
      <c r="ETU60" s="599"/>
      <c r="ETV60" s="599"/>
      <c r="ETW60" s="599"/>
      <c r="ETX60" s="599"/>
      <c r="ETY60" s="599"/>
      <c r="ETZ60" s="599"/>
      <c r="EUA60" s="599"/>
      <c r="EUB60" s="599"/>
      <c r="EUC60" s="599"/>
      <c r="EUD60" s="599"/>
      <c r="EUE60" s="599"/>
      <c r="EUF60" s="599"/>
      <c r="EUG60" s="599"/>
      <c r="EUH60" s="599"/>
      <c r="EUI60" s="599"/>
      <c r="EUJ60" s="599"/>
      <c r="EUK60" s="599"/>
      <c r="EUL60" s="599"/>
      <c r="EUM60" s="599"/>
      <c r="EUN60" s="599"/>
      <c r="EUO60" s="599"/>
      <c r="EUP60" s="599"/>
      <c r="EUQ60" s="599"/>
      <c r="EUR60" s="599"/>
      <c r="EUS60" s="599"/>
      <c r="EUT60" s="599"/>
      <c r="EUU60" s="599"/>
      <c r="EUV60" s="599"/>
      <c r="EUW60" s="599"/>
      <c r="EUX60" s="599"/>
      <c r="EUY60" s="599"/>
      <c r="EUZ60" s="599"/>
      <c r="EVA60" s="599"/>
      <c r="EVB60" s="599"/>
      <c r="EVC60" s="599"/>
      <c r="EVD60" s="599"/>
      <c r="EVE60" s="599"/>
      <c r="EVF60" s="599"/>
      <c r="EVG60" s="599"/>
      <c r="EVH60" s="599"/>
      <c r="EVI60" s="599"/>
      <c r="EVJ60" s="599"/>
      <c r="EVK60" s="599"/>
      <c r="EVL60" s="599"/>
      <c r="EVM60" s="599"/>
      <c r="EVN60" s="599"/>
      <c r="EVO60" s="599"/>
      <c r="EVP60" s="599"/>
      <c r="EVQ60" s="599"/>
      <c r="EVR60" s="599"/>
      <c r="EVS60" s="599"/>
      <c r="EVT60" s="599"/>
      <c r="EVU60" s="599"/>
      <c r="EVV60" s="599"/>
      <c r="EVW60" s="599"/>
      <c r="EVX60" s="599"/>
      <c r="EVY60" s="599"/>
      <c r="EVZ60" s="599"/>
      <c r="EWA60" s="599"/>
      <c r="EWB60" s="599"/>
      <c r="EWC60" s="599"/>
      <c r="EWD60" s="599"/>
      <c r="EWE60" s="599"/>
      <c r="EWF60" s="599"/>
      <c r="EWG60" s="599"/>
      <c r="EWH60" s="599"/>
      <c r="EWI60" s="599"/>
      <c r="EWJ60" s="599"/>
      <c r="EWK60" s="599"/>
      <c r="EWL60" s="599"/>
      <c r="EWM60" s="599"/>
      <c r="EWN60" s="599"/>
      <c r="EWO60" s="599"/>
      <c r="EWP60" s="599"/>
      <c r="EWQ60" s="599"/>
      <c r="EWR60" s="599"/>
      <c r="EWS60" s="599"/>
      <c r="EWT60" s="599"/>
      <c r="EWU60" s="599"/>
      <c r="EWV60" s="599"/>
      <c r="EWW60" s="599"/>
      <c r="EWX60" s="599"/>
      <c r="EWY60" s="599"/>
      <c r="EWZ60" s="599"/>
      <c r="EXA60" s="599"/>
      <c r="EXB60" s="599"/>
      <c r="EXC60" s="599"/>
      <c r="EXD60" s="599"/>
      <c r="EXE60" s="599"/>
      <c r="EXF60" s="599"/>
      <c r="EXG60" s="599"/>
      <c r="EXH60" s="599"/>
      <c r="EXI60" s="599"/>
      <c r="EXJ60" s="599"/>
      <c r="EXK60" s="599"/>
      <c r="EXL60" s="599"/>
      <c r="EXM60" s="599"/>
      <c r="EXN60" s="599"/>
      <c r="EXO60" s="599"/>
      <c r="EXP60" s="599"/>
      <c r="EXQ60" s="599"/>
      <c r="EXR60" s="599"/>
      <c r="EXS60" s="599"/>
      <c r="EXT60" s="599"/>
      <c r="EXU60" s="599"/>
      <c r="EXV60" s="599"/>
      <c r="EXW60" s="599"/>
      <c r="EXX60" s="599"/>
      <c r="EXY60" s="599"/>
      <c r="EXZ60" s="599"/>
      <c r="EYA60" s="599"/>
      <c r="EYB60" s="599"/>
      <c r="EYC60" s="599"/>
      <c r="EYD60" s="599"/>
      <c r="EYE60" s="599"/>
      <c r="EYF60" s="599"/>
      <c r="EYG60" s="599"/>
      <c r="EYH60" s="599"/>
      <c r="EYI60" s="599"/>
      <c r="EYJ60" s="599"/>
      <c r="EYK60" s="599"/>
      <c r="EYL60" s="599"/>
      <c r="EYM60" s="599"/>
      <c r="EYN60" s="599"/>
      <c r="EYO60" s="599"/>
      <c r="EYP60" s="599"/>
      <c r="EYQ60" s="599"/>
      <c r="EYR60" s="599"/>
      <c r="EYS60" s="599"/>
      <c r="EYT60" s="599"/>
      <c r="EYU60" s="599"/>
      <c r="EYV60" s="599"/>
      <c r="EYW60" s="599"/>
      <c r="EYX60" s="599"/>
      <c r="EYY60" s="599"/>
      <c r="EYZ60" s="599"/>
      <c r="EZA60" s="599"/>
      <c r="EZB60" s="599"/>
      <c r="EZC60" s="599"/>
      <c r="EZD60" s="599"/>
      <c r="EZE60" s="599"/>
      <c r="EZF60" s="599"/>
      <c r="EZG60" s="599"/>
      <c r="EZH60" s="599"/>
      <c r="EZI60" s="599"/>
      <c r="EZJ60" s="599"/>
      <c r="EZK60" s="599"/>
      <c r="EZL60" s="599"/>
      <c r="EZM60" s="599"/>
      <c r="EZN60" s="599"/>
      <c r="EZO60" s="599"/>
      <c r="EZP60" s="599"/>
      <c r="EZQ60" s="599"/>
      <c r="EZR60" s="599"/>
      <c r="EZS60" s="599"/>
      <c r="EZT60" s="599"/>
      <c r="EZU60" s="599"/>
      <c r="EZV60" s="599"/>
      <c r="EZW60" s="599"/>
      <c r="EZX60" s="599"/>
      <c r="EZY60" s="599"/>
      <c r="EZZ60" s="599"/>
      <c r="FAA60" s="599"/>
      <c r="FAB60" s="599"/>
      <c r="FAC60" s="599"/>
      <c r="FAD60" s="599"/>
      <c r="FAE60" s="599"/>
      <c r="FAF60" s="599"/>
      <c r="FAG60" s="599"/>
      <c r="FAH60" s="599"/>
      <c r="FAI60" s="599"/>
      <c r="FAJ60" s="599"/>
      <c r="FAK60" s="599"/>
      <c r="FAL60" s="599"/>
      <c r="FAM60" s="599"/>
      <c r="FAN60" s="599"/>
      <c r="FAO60" s="599"/>
      <c r="FAP60" s="599"/>
      <c r="FAQ60" s="599"/>
      <c r="FAR60" s="599"/>
      <c r="FAS60" s="599"/>
      <c r="FAT60" s="599"/>
      <c r="FAU60" s="599"/>
      <c r="FAV60" s="599"/>
      <c r="FAW60" s="599"/>
      <c r="FAX60" s="599"/>
      <c r="FAY60" s="599"/>
      <c r="FAZ60" s="599"/>
      <c r="FBA60" s="599"/>
      <c r="FBB60" s="599"/>
      <c r="FBC60" s="599"/>
      <c r="FBD60" s="599"/>
      <c r="FBE60" s="599"/>
      <c r="FBF60" s="599"/>
      <c r="FBG60" s="599"/>
      <c r="FBH60" s="599"/>
      <c r="FBI60" s="599"/>
      <c r="FBJ60" s="599"/>
      <c r="FBK60" s="599"/>
      <c r="FBL60" s="599"/>
      <c r="FBM60" s="599"/>
      <c r="FBN60" s="599"/>
      <c r="FBO60" s="599"/>
      <c r="FBP60" s="599"/>
      <c r="FBQ60" s="599"/>
      <c r="FBR60" s="599"/>
      <c r="FBS60" s="599"/>
      <c r="FBT60" s="599"/>
      <c r="FBU60" s="599"/>
      <c r="FBV60" s="599"/>
      <c r="FBW60" s="599"/>
      <c r="FBX60" s="599"/>
      <c r="FBY60" s="599"/>
      <c r="FBZ60" s="599"/>
      <c r="FCA60" s="599"/>
      <c r="FCB60" s="599"/>
      <c r="FCC60" s="599"/>
      <c r="FCD60" s="599"/>
      <c r="FCE60" s="599"/>
      <c r="FCF60" s="599"/>
      <c r="FCG60" s="599"/>
      <c r="FCH60" s="599"/>
      <c r="FCI60" s="599"/>
      <c r="FCJ60" s="599"/>
      <c r="FCK60" s="599"/>
      <c r="FCL60" s="599"/>
      <c r="FCM60" s="599"/>
      <c r="FCN60" s="599"/>
      <c r="FCO60" s="599"/>
      <c r="FCP60" s="599"/>
      <c r="FCQ60" s="599"/>
      <c r="FCR60" s="599"/>
      <c r="FCS60" s="599"/>
      <c r="FCT60" s="599"/>
      <c r="FCU60" s="599"/>
      <c r="FCV60" s="599"/>
      <c r="FCW60" s="599"/>
      <c r="FCX60" s="599"/>
      <c r="FCY60" s="599"/>
      <c r="FCZ60" s="599"/>
      <c r="FDA60" s="599"/>
      <c r="FDB60" s="599"/>
      <c r="FDC60" s="599"/>
      <c r="FDD60" s="599"/>
      <c r="FDE60" s="599"/>
      <c r="FDF60" s="599"/>
      <c r="FDG60" s="599"/>
      <c r="FDH60" s="599"/>
      <c r="FDI60" s="599"/>
      <c r="FDJ60" s="599"/>
      <c r="FDK60" s="599"/>
      <c r="FDL60" s="599"/>
      <c r="FDM60" s="599"/>
      <c r="FDN60" s="599"/>
      <c r="FDO60" s="599"/>
      <c r="FDP60" s="599"/>
      <c r="FDQ60" s="599"/>
      <c r="FDR60" s="599"/>
      <c r="FDS60" s="599"/>
      <c r="FDT60" s="599"/>
      <c r="FDU60" s="599"/>
      <c r="FDV60" s="599"/>
      <c r="FDW60" s="599"/>
      <c r="FDX60" s="599"/>
      <c r="FDY60" s="599"/>
      <c r="FDZ60" s="599"/>
      <c r="FEA60" s="599"/>
      <c r="FEB60" s="599"/>
      <c r="FEC60" s="599"/>
      <c r="FED60" s="599"/>
      <c r="FEE60" s="599"/>
      <c r="FEF60" s="599"/>
      <c r="FEG60" s="599"/>
      <c r="FEH60" s="599"/>
      <c r="FEI60" s="599"/>
      <c r="FEJ60" s="599"/>
      <c r="FEK60" s="599"/>
      <c r="FEL60" s="599"/>
      <c r="FEM60" s="599"/>
      <c r="FEN60" s="599"/>
      <c r="FEO60" s="599"/>
      <c r="FEP60" s="599"/>
      <c r="FEQ60" s="599"/>
      <c r="FER60" s="599"/>
      <c r="FES60" s="599"/>
      <c r="FET60" s="599"/>
      <c r="FEU60" s="599"/>
      <c r="FEV60" s="599"/>
      <c r="FEW60" s="599"/>
      <c r="FEX60" s="599"/>
      <c r="FEY60" s="599"/>
      <c r="FEZ60" s="599"/>
      <c r="FFA60" s="599"/>
      <c r="FFB60" s="599"/>
      <c r="FFC60" s="599"/>
      <c r="FFD60" s="599"/>
      <c r="FFE60" s="599"/>
      <c r="FFF60" s="599"/>
      <c r="FFG60" s="599"/>
      <c r="FFH60" s="599"/>
      <c r="FFI60" s="599"/>
      <c r="FFJ60" s="599"/>
      <c r="FFK60" s="599"/>
      <c r="FFL60" s="599"/>
      <c r="FFM60" s="599"/>
      <c r="FFN60" s="599"/>
      <c r="FFO60" s="599"/>
      <c r="FFP60" s="599"/>
      <c r="FFQ60" s="599"/>
      <c r="FFR60" s="599"/>
      <c r="FFS60" s="599"/>
      <c r="FFT60" s="599"/>
      <c r="FFU60" s="599"/>
      <c r="FFV60" s="599"/>
      <c r="FFW60" s="599"/>
      <c r="FFX60" s="599"/>
      <c r="FFY60" s="599"/>
      <c r="FFZ60" s="599"/>
      <c r="FGA60" s="599"/>
      <c r="FGB60" s="599"/>
      <c r="FGC60" s="599"/>
      <c r="FGD60" s="599"/>
      <c r="FGE60" s="599"/>
      <c r="FGF60" s="599"/>
      <c r="FGG60" s="599"/>
      <c r="FGH60" s="599"/>
      <c r="FGI60" s="599"/>
      <c r="FGJ60" s="599"/>
      <c r="FGK60" s="599"/>
      <c r="FGL60" s="599"/>
      <c r="FGM60" s="599"/>
      <c r="FGN60" s="599"/>
      <c r="FGO60" s="599"/>
      <c r="FGP60" s="599"/>
      <c r="FGQ60" s="599"/>
      <c r="FGR60" s="599"/>
      <c r="FGS60" s="599"/>
      <c r="FGT60" s="599"/>
      <c r="FGU60" s="599"/>
      <c r="FGV60" s="599"/>
      <c r="FGW60" s="599"/>
      <c r="FGX60" s="599"/>
      <c r="FGY60" s="599"/>
      <c r="FGZ60" s="599"/>
      <c r="FHA60" s="599"/>
      <c r="FHB60" s="599"/>
      <c r="FHC60" s="599"/>
      <c r="FHD60" s="599"/>
      <c r="FHE60" s="599"/>
      <c r="FHF60" s="599"/>
      <c r="FHG60" s="599"/>
      <c r="FHH60" s="599"/>
      <c r="FHI60" s="599"/>
      <c r="FHJ60" s="599"/>
      <c r="FHK60" s="599"/>
      <c r="FHL60" s="599"/>
      <c r="FHM60" s="599"/>
      <c r="FHN60" s="599"/>
      <c r="FHO60" s="599"/>
      <c r="FHP60" s="599"/>
      <c r="FHQ60" s="599"/>
      <c r="FHR60" s="599"/>
      <c r="FHS60" s="599"/>
      <c r="FHT60" s="599"/>
      <c r="FHU60" s="599"/>
      <c r="FHV60" s="599"/>
      <c r="FHW60" s="599"/>
      <c r="FHX60" s="599"/>
      <c r="FHY60" s="599"/>
      <c r="FHZ60" s="599"/>
      <c r="FIA60" s="599"/>
      <c r="FIB60" s="599"/>
      <c r="FIC60" s="599"/>
      <c r="FID60" s="599"/>
      <c r="FIE60" s="599"/>
      <c r="FIF60" s="599"/>
      <c r="FIG60" s="599"/>
      <c r="FIH60" s="599"/>
      <c r="FII60" s="599"/>
      <c r="FIJ60" s="599"/>
      <c r="FIK60" s="599"/>
      <c r="FIL60" s="599"/>
      <c r="FIM60" s="599"/>
      <c r="FIN60" s="599"/>
      <c r="FIO60" s="599"/>
      <c r="FIP60" s="599"/>
      <c r="FIQ60" s="599"/>
      <c r="FIR60" s="599"/>
      <c r="FIS60" s="599"/>
      <c r="FIT60" s="599"/>
      <c r="FIU60" s="599"/>
      <c r="FIV60" s="599"/>
      <c r="FIW60" s="599"/>
      <c r="FIX60" s="599"/>
      <c r="FIY60" s="599"/>
      <c r="FIZ60" s="599"/>
      <c r="FJA60" s="599"/>
      <c r="FJB60" s="599"/>
      <c r="FJC60" s="599"/>
      <c r="FJD60" s="599"/>
      <c r="FJE60" s="599"/>
      <c r="FJF60" s="599"/>
      <c r="FJG60" s="599"/>
      <c r="FJH60" s="599"/>
      <c r="FJI60" s="599"/>
      <c r="FJJ60" s="599"/>
      <c r="FJK60" s="599"/>
      <c r="FJL60" s="599"/>
      <c r="FJM60" s="599"/>
      <c r="FJN60" s="599"/>
      <c r="FJO60" s="599"/>
      <c r="FJP60" s="599"/>
      <c r="FJQ60" s="599"/>
      <c r="FJR60" s="599"/>
      <c r="FJS60" s="599"/>
      <c r="FJT60" s="599"/>
      <c r="FJU60" s="599"/>
      <c r="FJV60" s="599"/>
      <c r="FJW60" s="599"/>
      <c r="FJX60" s="599"/>
      <c r="FJY60" s="599"/>
      <c r="FJZ60" s="599"/>
      <c r="FKA60" s="599"/>
      <c r="FKB60" s="599"/>
      <c r="FKC60" s="599"/>
      <c r="FKD60" s="599"/>
      <c r="FKE60" s="599"/>
      <c r="FKF60" s="599"/>
      <c r="FKG60" s="599"/>
      <c r="FKH60" s="599"/>
      <c r="FKI60" s="599"/>
      <c r="FKJ60" s="599"/>
      <c r="FKK60" s="599"/>
      <c r="FKL60" s="599"/>
      <c r="FKM60" s="599"/>
      <c r="FKN60" s="599"/>
      <c r="FKO60" s="599"/>
      <c r="FKP60" s="599"/>
      <c r="FKQ60" s="599"/>
      <c r="FKR60" s="599"/>
      <c r="FKS60" s="599"/>
      <c r="FKT60" s="599"/>
      <c r="FKU60" s="599"/>
      <c r="FKV60" s="599"/>
      <c r="FKW60" s="599"/>
      <c r="FKX60" s="599"/>
      <c r="FKY60" s="599"/>
      <c r="FKZ60" s="599"/>
      <c r="FLA60" s="599"/>
      <c r="FLB60" s="599"/>
      <c r="FLC60" s="599"/>
      <c r="FLD60" s="599"/>
      <c r="FLE60" s="599"/>
      <c r="FLF60" s="599"/>
      <c r="FLG60" s="599"/>
      <c r="FLH60" s="599"/>
      <c r="FLI60" s="599"/>
      <c r="FLJ60" s="599"/>
      <c r="FLK60" s="599"/>
      <c r="FLL60" s="599"/>
      <c r="FLM60" s="599"/>
      <c r="FLN60" s="599"/>
      <c r="FLO60" s="599"/>
      <c r="FLP60" s="599"/>
      <c r="FLQ60" s="599"/>
      <c r="FLR60" s="599"/>
      <c r="FLS60" s="599"/>
      <c r="FLT60" s="599"/>
      <c r="FLU60" s="599"/>
      <c r="FLV60" s="599"/>
      <c r="FLW60" s="599"/>
      <c r="FLX60" s="599"/>
      <c r="FLY60" s="599"/>
      <c r="FLZ60" s="599"/>
      <c r="FMA60" s="599"/>
      <c r="FMB60" s="599"/>
      <c r="FMC60" s="599"/>
      <c r="FMD60" s="599"/>
      <c r="FME60" s="599"/>
      <c r="FMF60" s="599"/>
      <c r="FMG60" s="599"/>
      <c r="FMH60" s="599"/>
      <c r="FMI60" s="599"/>
      <c r="FMJ60" s="599"/>
      <c r="FMK60" s="599"/>
      <c r="FML60" s="599"/>
      <c r="FMM60" s="599"/>
      <c r="FMN60" s="599"/>
      <c r="FMO60" s="599"/>
      <c r="FMP60" s="599"/>
      <c r="FMQ60" s="599"/>
      <c r="FMR60" s="599"/>
      <c r="FMS60" s="599"/>
      <c r="FMT60" s="599"/>
      <c r="FMU60" s="599"/>
      <c r="FMV60" s="599"/>
      <c r="FMW60" s="599"/>
      <c r="FMX60" s="599"/>
      <c r="FMY60" s="599"/>
      <c r="FMZ60" s="599"/>
      <c r="FNA60" s="599"/>
      <c r="FNB60" s="599"/>
      <c r="FNC60" s="599"/>
      <c r="FND60" s="599"/>
      <c r="FNE60" s="599"/>
      <c r="FNF60" s="599"/>
      <c r="FNG60" s="599"/>
      <c r="FNH60" s="599"/>
      <c r="FNI60" s="599"/>
      <c r="FNJ60" s="599"/>
      <c r="FNK60" s="599"/>
      <c r="FNL60" s="599"/>
      <c r="FNM60" s="599"/>
      <c r="FNN60" s="599"/>
      <c r="FNO60" s="599"/>
      <c r="FNP60" s="599"/>
      <c r="FNQ60" s="599"/>
      <c r="FNR60" s="599"/>
      <c r="FNS60" s="599"/>
      <c r="FNT60" s="599"/>
      <c r="FNU60" s="599"/>
      <c r="FNV60" s="599"/>
      <c r="FNW60" s="599"/>
      <c r="FNX60" s="599"/>
      <c r="FNY60" s="599"/>
      <c r="FNZ60" s="599"/>
      <c r="FOA60" s="599"/>
      <c r="FOB60" s="599"/>
      <c r="FOC60" s="599"/>
      <c r="FOD60" s="599"/>
      <c r="FOE60" s="599"/>
      <c r="FOF60" s="599"/>
      <c r="FOG60" s="599"/>
      <c r="FOH60" s="599"/>
      <c r="FOI60" s="599"/>
      <c r="FOJ60" s="599"/>
      <c r="FOK60" s="599"/>
      <c r="FOL60" s="599"/>
      <c r="FOM60" s="599"/>
      <c r="FON60" s="599"/>
      <c r="FOO60" s="599"/>
      <c r="FOP60" s="599"/>
      <c r="FOQ60" s="599"/>
      <c r="FOR60" s="599"/>
      <c r="FOS60" s="599"/>
      <c r="FOT60" s="599"/>
      <c r="FOU60" s="599"/>
      <c r="FOV60" s="599"/>
      <c r="FOW60" s="599"/>
      <c r="FOX60" s="599"/>
      <c r="FOY60" s="599"/>
      <c r="FOZ60" s="599"/>
      <c r="FPA60" s="599"/>
      <c r="FPB60" s="599"/>
      <c r="FPC60" s="599"/>
      <c r="FPD60" s="599"/>
      <c r="FPE60" s="599"/>
      <c r="FPF60" s="599"/>
      <c r="FPG60" s="599"/>
      <c r="FPH60" s="599"/>
      <c r="FPI60" s="599"/>
      <c r="FPJ60" s="599"/>
      <c r="FPK60" s="599"/>
      <c r="FPL60" s="599"/>
      <c r="FPM60" s="599"/>
      <c r="FPN60" s="599"/>
      <c r="FPO60" s="599"/>
      <c r="FPP60" s="599"/>
      <c r="FPQ60" s="599"/>
      <c r="FPR60" s="599"/>
      <c r="FPS60" s="599"/>
      <c r="FPT60" s="599"/>
      <c r="FPU60" s="599"/>
      <c r="FPV60" s="599"/>
      <c r="FPW60" s="599"/>
      <c r="FPX60" s="599"/>
      <c r="FPY60" s="599"/>
      <c r="FPZ60" s="599"/>
      <c r="FQA60" s="599"/>
      <c r="FQB60" s="599"/>
      <c r="FQC60" s="599"/>
      <c r="FQD60" s="599"/>
      <c r="FQE60" s="599"/>
      <c r="FQF60" s="599"/>
      <c r="FQG60" s="599"/>
      <c r="FQH60" s="599"/>
      <c r="FQI60" s="599"/>
      <c r="FQJ60" s="599"/>
      <c r="FQK60" s="599"/>
      <c r="FQL60" s="599"/>
      <c r="FQM60" s="599"/>
      <c r="FQN60" s="599"/>
      <c r="FQO60" s="599"/>
      <c r="FQP60" s="599"/>
      <c r="FQQ60" s="599"/>
      <c r="FQR60" s="599"/>
      <c r="FQS60" s="599"/>
      <c r="FQT60" s="599"/>
      <c r="FQU60" s="599"/>
      <c r="FQV60" s="599"/>
      <c r="FQW60" s="599"/>
      <c r="FQX60" s="599"/>
      <c r="FQY60" s="599"/>
      <c r="FQZ60" s="599"/>
      <c r="FRA60" s="599"/>
      <c r="FRB60" s="599"/>
      <c r="FRC60" s="599"/>
      <c r="FRD60" s="599"/>
      <c r="FRE60" s="599"/>
      <c r="FRF60" s="599"/>
      <c r="FRG60" s="599"/>
      <c r="FRH60" s="599"/>
      <c r="FRI60" s="599"/>
      <c r="FRJ60" s="599"/>
      <c r="FRK60" s="599"/>
      <c r="FRL60" s="599"/>
      <c r="FRM60" s="599"/>
      <c r="FRN60" s="599"/>
      <c r="FRO60" s="599"/>
      <c r="FRP60" s="599"/>
      <c r="FRQ60" s="599"/>
      <c r="FRR60" s="599"/>
      <c r="FRS60" s="599"/>
      <c r="FRT60" s="599"/>
      <c r="FRU60" s="599"/>
      <c r="FRV60" s="599"/>
      <c r="FRW60" s="599"/>
      <c r="FRX60" s="599"/>
      <c r="FRY60" s="599"/>
      <c r="FRZ60" s="599"/>
      <c r="FSA60" s="599"/>
      <c r="FSB60" s="599"/>
      <c r="FSC60" s="599"/>
      <c r="FSD60" s="599"/>
      <c r="FSE60" s="599"/>
      <c r="FSF60" s="599"/>
      <c r="FSG60" s="599"/>
      <c r="FSH60" s="599"/>
      <c r="FSI60" s="599"/>
      <c r="FSJ60" s="599"/>
      <c r="FSK60" s="599"/>
      <c r="FSL60" s="599"/>
      <c r="FSM60" s="599"/>
      <c r="FSN60" s="599"/>
      <c r="FSO60" s="599"/>
      <c r="FSP60" s="599"/>
      <c r="FSQ60" s="599"/>
      <c r="FSR60" s="599"/>
      <c r="FSS60" s="599"/>
      <c r="FST60" s="599"/>
      <c r="FSU60" s="599"/>
      <c r="FSV60" s="599"/>
      <c r="FSW60" s="599"/>
      <c r="FSX60" s="599"/>
      <c r="FSY60" s="599"/>
      <c r="FSZ60" s="599"/>
      <c r="FTA60" s="599"/>
      <c r="FTB60" s="599"/>
      <c r="FTC60" s="599"/>
      <c r="FTD60" s="599"/>
      <c r="FTE60" s="599"/>
      <c r="FTF60" s="599"/>
      <c r="FTG60" s="599"/>
      <c r="FTH60" s="599"/>
      <c r="FTI60" s="599"/>
      <c r="FTJ60" s="599"/>
      <c r="FTK60" s="599"/>
      <c r="FTL60" s="599"/>
      <c r="FTM60" s="599"/>
      <c r="FTN60" s="599"/>
      <c r="FTO60" s="599"/>
      <c r="FTP60" s="599"/>
      <c r="FTQ60" s="599"/>
      <c r="FTR60" s="599"/>
      <c r="FTS60" s="599"/>
      <c r="FTT60" s="599"/>
      <c r="FTU60" s="599"/>
      <c r="FTV60" s="599"/>
      <c r="FTW60" s="599"/>
      <c r="FTX60" s="599"/>
      <c r="FTY60" s="599"/>
      <c r="FTZ60" s="599"/>
      <c r="FUA60" s="599"/>
      <c r="FUB60" s="599"/>
      <c r="FUC60" s="599"/>
      <c r="FUD60" s="599"/>
      <c r="FUE60" s="599"/>
      <c r="FUF60" s="599"/>
      <c r="FUG60" s="599"/>
      <c r="FUH60" s="599"/>
      <c r="FUI60" s="599"/>
      <c r="FUJ60" s="599"/>
      <c r="FUK60" s="599"/>
      <c r="FUL60" s="599"/>
      <c r="FUM60" s="599"/>
      <c r="FUN60" s="599"/>
      <c r="FUO60" s="599"/>
      <c r="FUP60" s="599"/>
      <c r="FUQ60" s="599"/>
      <c r="FUR60" s="599"/>
      <c r="FUS60" s="599"/>
      <c r="FUT60" s="599"/>
      <c r="FUU60" s="599"/>
      <c r="FUV60" s="599"/>
      <c r="FUW60" s="599"/>
      <c r="FUX60" s="599"/>
      <c r="FUY60" s="599"/>
      <c r="FUZ60" s="599"/>
      <c r="FVA60" s="599"/>
      <c r="FVB60" s="599"/>
      <c r="FVC60" s="599"/>
      <c r="FVD60" s="599"/>
      <c r="FVE60" s="599"/>
      <c r="FVF60" s="599"/>
      <c r="FVG60" s="599"/>
      <c r="FVH60" s="599"/>
      <c r="FVI60" s="599"/>
      <c r="FVJ60" s="599"/>
      <c r="FVK60" s="599"/>
      <c r="FVL60" s="599"/>
      <c r="FVM60" s="599"/>
      <c r="FVN60" s="599"/>
      <c r="FVO60" s="599"/>
      <c r="FVP60" s="599"/>
      <c r="FVQ60" s="599"/>
      <c r="FVR60" s="599"/>
      <c r="FVS60" s="599"/>
      <c r="FVT60" s="599"/>
      <c r="FVU60" s="599"/>
      <c r="FVV60" s="599"/>
      <c r="FVW60" s="599"/>
      <c r="FVX60" s="599"/>
      <c r="FVY60" s="599"/>
      <c r="FVZ60" s="599"/>
      <c r="FWA60" s="599"/>
      <c r="FWB60" s="599"/>
      <c r="FWC60" s="599"/>
      <c r="FWD60" s="599"/>
      <c r="FWE60" s="599"/>
      <c r="FWF60" s="599"/>
      <c r="FWG60" s="599"/>
      <c r="FWH60" s="599"/>
      <c r="FWI60" s="599"/>
      <c r="FWJ60" s="599"/>
      <c r="FWK60" s="599"/>
      <c r="FWL60" s="599"/>
      <c r="FWM60" s="599"/>
      <c r="FWN60" s="599"/>
      <c r="FWO60" s="599"/>
      <c r="FWP60" s="599"/>
      <c r="FWQ60" s="599"/>
      <c r="FWR60" s="599"/>
      <c r="FWS60" s="599"/>
      <c r="FWT60" s="599"/>
      <c r="FWU60" s="599"/>
      <c r="FWV60" s="599"/>
      <c r="FWW60" s="599"/>
      <c r="FWX60" s="599"/>
      <c r="FWY60" s="599"/>
      <c r="FWZ60" s="599"/>
      <c r="FXA60" s="599"/>
      <c r="FXB60" s="599"/>
      <c r="FXC60" s="599"/>
      <c r="FXD60" s="599"/>
      <c r="FXE60" s="599"/>
      <c r="FXF60" s="599"/>
      <c r="FXG60" s="599"/>
      <c r="FXH60" s="599"/>
      <c r="FXI60" s="599"/>
      <c r="FXJ60" s="599"/>
      <c r="FXK60" s="599"/>
      <c r="FXL60" s="599"/>
      <c r="FXM60" s="599"/>
      <c r="FXN60" s="599"/>
      <c r="FXO60" s="599"/>
      <c r="FXP60" s="599"/>
      <c r="FXQ60" s="599"/>
      <c r="FXR60" s="599"/>
      <c r="FXS60" s="599"/>
      <c r="FXT60" s="599"/>
      <c r="FXU60" s="599"/>
      <c r="FXV60" s="599"/>
      <c r="FXW60" s="599"/>
      <c r="FXX60" s="599"/>
      <c r="FXY60" s="599"/>
      <c r="FXZ60" s="599"/>
      <c r="FYA60" s="599"/>
      <c r="FYB60" s="599"/>
      <c r="FYC60" s="599"/>
      <c r="FYD60" s="599"/>
      <c r="FYE60" s="599"/>
      <c r="FYF60" s="599"/>
      <c r="FYG60" s="599"/>
      <c r="FYH60" s="599"/>
      <c r="FYI60" s="599"/>
      <c r="FYJ60" s="599"/>
      <c r="FYK60" s="599"/>
      <c r="FYL60" s="599"/>
      <c r="FYM60" s="599"/>
      <c r="FYN60" s="599"/>
      <c r="FYO60" s="599"/>
      <c r="FYP60" s="599"/>
      <c r="FYQ60" s="599"/>
      <c r="FYR60" s="599"/>
      <c r="FYS60" s="599"/>
      <c r="FYT60" s="599"/>
      <c r="FYU60" s="599"/>
      <c r="FYV60" s="599"/>
      <c r="FYW60" s="599"/>
      <c r="FYX60" s="599"/>
      <c r="FYY60" s="599"/>
      <c r="FYZ60" s="599"/>
      <c r="FZA60" s="599"/>
      <c r="FZB60" s="599"/>
      <c r="FZC60" s="599"/>
      <c r="FZD60" s="599"/>
      <c r="FZE60" s="599"/>
      <c r="FZF60" s="599"/>
      <c r="FZG60" s="599"/>
      <c r="FZH60" s="599"/>
      <c r="FZI60" s="599"/>
      <c r="FZJ60" s="599"/>
      <c r="FZK60" s="599"/>
      <c r="FZL60" s="599"/>
      <c r="FZM60" s="599"/>
      <c r="FZN60" s="599"/>
      <c r="FZO60" s="599"/>
      <c r="FZP60" s="599"/>
      <c r="FZQ60" s="599"/>
      <c r="FZR60" s="599"/>
      <c r="FZS60" s="599"/>
      <c r="FZT60" s="599"/>
      <c r="FZU60" s="599"/>
      <c r="FZV60" s="599"/>
      <c r="FZW60" s="599"/>
      <c r="FZX60" s="599"/>
      <c r="FZY60" s="599"/>
      <c r="FZZ60" s="599"/>
      <c r="GAA60" s="599"/>
      <c r="GAB60" s="599"/>
      <c r="GAC60" s="599"/>
      <c r="GAD60" s="599"/>
      <c r="GAE60" s="599"/>
      <c r="GAF60" s="599"/>
      <c r="GAG60" s="599"/>
      <c r="GAH60" s="599"/>
      <c r="GAI60" s="599"/>
      <c r="GAJ60" s="599"/>
      <c r="GAK60" s="599"/>
      <c r="GAL60" s="599"/>
      <c r="GAM60" s="599"/>
      <c r="GAN60" s="599"/>
      <c r="GAO60" s="599"/>
      <c r="GAP60" s="599"/>
      <c r="GAQ60" s="599"/>
      <c r="GAR60" s="599"/>
      <c r="GAS60" s="599"/>
      <c r="GAT60" s="599"/>
      <c r="GAU60" s="599"/>
      <c r="GAV60" s="599"/>
      <c r="GAW60" s="599"/>
      <c r="GAX60" s="599"/>
      <c r="GAY60" s="599"/>
      <c r="GAZ60" s="599"/>
      <c r="GBA60" s="599"/>
      <c r="GBB60" s="599"/>
      <c r="GBC60" s="599"/>
      <c r="GBD60" s="599"/>
      <c r="GBE60" s="599"/>
      <c r="GBF60" s="599"/>
      <c r="GBG60" s="599"/>
      <c r="GBH60" s="599"/>
      <c r="GBI60" s="599"/>
      <c r="GBJ60" s="599"/>
      <c r="GBK60" s="599"/>
      <c r="GBL60" s="599"/>
      <c r="GBM60" s="599"/>
      <c r="GBN60" s="599"/>
      <c r="GBO60" s="599"/>
      <c r="GBP60" s="599"/>
      <c r="GBQ60" s="599"/>
      <c r="GBR60" s="599"/>
      <c r="GBS60" s="599"/>
      <c r="GBT60" s="599"/>
      <c r="GBU60" s="599"/>
      <c r="GBV60" s="599"/>
      <c r="GBW60" s="599"/>
      <c r="GBX60" s="599"/>
      <c r="GBY60" s="599"/>
      <c r="GBZ60" s="599"/>
      <c r="GCA60" s="599"/>
      <c r="GCB60" s="599"/>
      <c r="GCC60" s="599"/>
      <c r="GCD60" s="599"/>
      <c r="GCE60" s="599"/>
      <c r="GCF60" s="599"/>
      <c r="GCG60" s="599"/>
      <c r="GCH60" s="599"/>
      <c r="GCI60" s="599"/>
      <c r="GCJ60" s="599"/>
      <c r="GCK60" s="599"/>
      <c r="GCL60" s="599"/>
      <c r="GCM60" s="599"/>
      <c r="GCN60" s="599"/>
      <c r="GCO60" s="599"/>
      <c r="GCP60" s="599"/>
      <c r="GCQ60" s="599"/>
      <c r="GCR60" s="599"/>
      <c r="GCS60" s="599"/>
      <c r="GCT60" s="599"/>
      <c r="GCU60" s="599"/>
      <c r="GCV60" s="599"/>
      <c r="GCW60" s="599"/>
      <c r="GCX60" s="599"/>
      <c r="GCY60" s="599"/>
      <c r="GCZ60" s="599"/>
      <c r="GDA60" s="599"/>
      <c r="GDB60" s="599"/>
      <c r="GDC60" s="599"/>
      <c r="GDD60" s="599"/>
      <c r="GDE60" s="599"/>
      <c r="GDF60" s="599"/>
      <c r="GDG60" s="599"/>
      <c r="GDH60" s="599"/>
      <c r="GDI60" s="599"/>
      <c r="GDJ60" s="599"/>
      <c r="GDK60" s="599"/>
      <c r="GDL60" s="599"/>
      <c r="GDM60" s="599"/>
      <c r="GDN60" s="599"/>
      <c r="GDO60" s="599"/>
      <c r="GDP60" s="599"/>
      <c r="GDQ60" s="599"/>
      <c r="GDR60" s="599"/>
      <c r="GDS60" s="599"/>
      <c r="GDT60" s="599"/>
      <c r="GDU60" s="599"/>
      <c r="GDV60" s="599"/>
      <c r="GDW60" s="599"/>
      <c r="GDX60" s="599"/>
      <c r="GDY60" s="599"/>
      <c r="GDZ60" s="599"/>
      <c r="GEA60" s="599"/>
      <c r="GEB60" s="599"/>
      <c r="GEC60" s="599"/>
      <c r="GED60" s="599"/>
      <c r="GEE60" s="599"/>
      <c r="GEF60" s="599"/>
      <c r="GEG60" s="599"/>
      <c r="GEH60" s="599"/>
      <c r="GEI60" s="599"/>
      <c r="GEJ60" s="599"/>
      <c r="GEK60" s="599"/>
      <c r="GEL60" s="599"/>
      <c r="GEM60" s="599"/>
      <c r="GEN60" s="599"/>
      <c r="GEO60" s="599"/>
      <c r="GEP60" s="599"/>
      <c r="GEQ60" s="599"/>
      <c r="GER60" s="599"/>
      <c r="GES60" s="599"/>
      <c r="GET60" s="599"/>
      <c r="GEU60" s="599"/>
      <c r="GEV60" s="599"/>
      <c r="GEW60" s="599"/>
      <c r="GEX60" s="599"/>
      <c r="GEY60" s="599"/>
      <c r="GEZ60" s="599"/>
      <c r="GFA60" s="599"/>
      <c r="GFB60" s="599"/>
      <c r="GFC60" s="599"/>
      <c r="GFD60" s="599"/>
      <c r="GFE60" s="599"/>
      <c r="GFF60" s="599"/>
      <c r="GFG60" s="599"/>
      <c r="GFH60" s="599"/>
      <c r="GFI60" s="599"/>
      <c r="GFJ60" s="599"/>
      <c r="GFK60" s="599"/>
      <c r="GFL60" s="599"/>
      <c r="GFM60" s="599"/>
      <c r="GFN60" s="599"/>
      <c r="GFO60" s="599"/>
      <c r="GFP60" s="599"/>
      <c r="GFQ60" s="599"/>
      <c r="GFR60" s="599"/>
      <c r="GFS60" s="599"/>
      <c r="GFT60" s="599"/>
      <c r="GFU60" s="599"/>
      <c r="GFV60" s="599"/>
      <c r="GFW60" s="599"/>
      <c r="GFX60" s="599"/>
      <c r="GFY60" s="599"/>
      <c r="GFZ60" s="599"/>
      <c r="GGA60" s="599"/>
      <c r="GGB60" s="599"/>
      <c r="GGC60" s="599"/>
      <c r="GGD60" s="599"/>
      <c r="GGE60" s="599"/>
      <c r="GGF60" s="599"/>
      <c r="GGG60" s="599"/>
      <c r="GGH60" s="599"/>
      <c r="GGI60" s="599"/>
      <c r="GGJ60" s="599"/>
      <c r="GGK60" s="599"/>
      <c r="GGL60" s="599"/>
      <c r="GGM60" s="599"/>
      <c r="GGN60" s="599"/>
      <c r="GGO60" s="599"/>
      <c r="GGP60" s="599"/>
      <c r="GGQ60" s="599"/>
      <c r="GGR60" s="599"/>
      <c r="GGS60" s="599"/>
      <c r="GGT60" s="599"/>
      <c r="GGU60" s="599"/>
      <c r="GGV60" s="599"/>
      <c r="GGW60" s="599"/>
      <c r="GGX60" s="599"/>
      <c r="GGY60" s="599"/>
      <c r="GGZ60" s="599"/>
      <c r="GHA60" s="599"/>
      <c r="GHB60" s="599"/>
      <c r="GHC60" s="599"/>
      <c r="GHD60" s="599"/>
      <c r="GHE60" s="599"/>
      <c r="GHF60" s="599"/>
      <c r="GHG60" s="599"/>
      <c r="GHH60" s="599"/>
      <c r="GHI60" s="599"/>
      <c r="GHJ60" s="599"/>
      <c r="GHK60" s="599"/>
      <c r="GHL60" s="599"/>
      <c r="GHM60" s="599"/>
      <c r="GHN60" s="599"/>
      <c r="GHO60" s="599"/>
      <c r="GHP60" s="599"/>
      <c r="GHQ60" s="599"/>
      <c r="GHR60" s="599"/>
      <c r="GHS60" s="599"/>
      <c r="GHT60" s="599"/>
      <c r="GHU60" s="599"/>
      <c r="GHV60" s="599"/>
      <c r="GHW60" s="599"/>
      <c r="GHX60" s="599"/>
      <c r="GHY60" s="599"/>
      <c r="GHZ60" s="599"/>
      <c r="GIA60" s="599"/>
      <c r="GIB60" s="599"/>
      <c r="GIC60" s="599"/>
      <c r="GID60" s="599"/>
      <c r="GIE60" s="599"/>
      <c r="GIF60" s="599"/>
      <c r="GIG60" s="599"/>
      <c r="GIH60" s="599"/>
      <c r="GII60" s="599"/>
      <c r="GIJ60" s="599"/>
      <c r="GIK60" s="599"/>
      <c r="GIL60" s="599"/>
      <c r="GIM60" s="599"/>
      <c r="GIN60" s="599"/>
      <c r="GIO60" s="599"/>
      <c r="GIP60" s="599"/>
      <c r="GIQ60" s="599"/>
      <c r="GIR60" s="599"/>
      <c r="GIS60" s="599"/>
      <c r="GIT60" s="599"/>
      <c r="GIU60" s="599"/>
      <c r="GIV60" s="599"/>
      <c r="GIW60" s="599"/>
      <c r="GIX60" s="599"/>
      <c r="GIY60" s="599"/>
      <c r="GIZ60" s="599"/>
      <c r="GJA60" s="599"/>
      <c r="GJB60" s="599"/>
      <c r="GJC60" s="599"/>
      <c r="GJD60" s="599"/>
      <c r="GJE60" s="599"/>
      <c r="GJF60" s="599"/>
      <c r="GJG60" s="599"/>
      <c r="GJH60" s="599"/>
      <c r="GJI60" s="599"/>
      <c r="GJJ60" s="599"/>
      <c r="GJK60" s="599"/>
      <c r="GJL60" s="599"/>
      <c r="GJM60" s="599"/>
      <c r="GJN60" s="599"/>
      <c r="GJO60" s="599"/>
      <c r="GJP60" s="599"/>
      <c r="GJQ60" s="599"/>
      <c r="GJR60" s="599"/>
      <c r="GJS60" s="599"/>
      <c r="GJT60" s="599"/>
      <c r="GJU60" s="599"/>
      <c r="GJV60" s="599"/>
      <c r="GJW60" s="599"/>
      <c r="GJX60" s="599"/>
      <c r="GJY60" s="599"/>
      <c r="GJZ60" s="599"/>
      <c r="GKA60" s="599"/>
      <c r="GKB60" s="599"/>
      <c r="GKC60" s="599"/>
      <c r="GKD60" s="599"/>
      <c r="GKE60" s="599"/>
      <c r="GKF60" s="599"/>
      <c r="GKG60" s="599"/>
      <c r="GKH60" s="599"/>
      <c r="GKI60" s="599"/>
      <c r="GKJ60" s="599"/>
      <c r="GKK60" s="599"/>
      <c r="GKL60" s="599"/>
      <c r="GKM60" s="599"/>
      <c r="GKN60" s="599"/>
      <c r="GKO60" s="599"/>
      <c r="GKP60" s="599"/>
      <c r="GKQ60" s="599"/>
      <c r="GKR60" s="599"/>
      <c r="GKS60" s="599"/>
      <c r="GKT60" s="599"/>
      <c r="GKU60" s="599"/>
      <c r="GKV60" s="599"/>
      <c r="GKW60" s="599"/>
      <c r="GKX60" s="599"/>
      <c r="GKY60" s="599"/>
      <c r="GKZ60" s="599"/>
      <c r="GLA60" s="599"/>
      <c r="GLB60" s="599"/>
      <c r="GLC60" s="599"/>
      <c r="GLD60" s="599"/>
      <c r="GLE60" s="599"/>
      <c r="GLF60" s="599"/>
      <c r="GLG60" s="599"/>
      <c r="GLH60" s="599"/>
      <c r="GLI60" s="599"/>
      <c r="GLJ60" s="599"/>
      <c r="GLK60" s="599"/>
      <c r="GLL60" s="599"/>
      <c r="GLM60" s="599"/>
      <c r="GLN60" s="599"/>
      <c r="GLO60" s="599"/>
      <c r="GLP60" s="599"/>
      <c r="GLQ60" s="599"/>
      <c r="GLR60" s="599"/>
      <c r="GLS60" s="599"/>
      <c r="GLT60" s="599"/>
      <c r="GLU60" s="599"/>
      <c r="GLV60" s="599"/>
      <c r="GLW60" s="599"/>
      <c r="GLX60" s="599"/>
      <c r="GLY60" s="599"/>
      <c r="GLZ60" s="599"/>
      <c r="GMA60" s="599"/>
      <c r="GMB60" s="599"/>
      <c r="GMC60" s="599"/>
      <c r="GMD60" s="599"/>
      <c r="GME60" s="599"/>
      <c r="GMF60" s="599"/>
      <c r="GMG60" s="599"/>
      <c r="GMH60" s="599"/>
      <c r="GMI60" s="599"/>
      <c r="GMJ60" s="599"/>
      <c r="GMK60" s="599"/>
      <c r="GML60" s="599"/>
      <c r="GMM60" s="599"/>
      <c r="GMN60" s="599"/>
      <c r="GMO60" s="599"/>
      <c r="GMP60" s="599"/>
      <c r="GMQ60" s="599"/>
      <c r="GMR60" s="599"/>
      <c r="GMS60" s="599"/>
      <c r="GMT60" s="599"/>
      <c r="GMU60" s="599"/>
      <c r="GMV60" s="599"/>
      <c r="GMW60" s="599"/>
      <c r="GMX60" s="599"/>
      <c r="GMY60" s="599"/>
      <c r="GMZ60" s="599"/>
      <c r="GNA60" s="599"/>
      <c r="GNB60" s="599"/>
      <c r="GNC60" s="599"/>
      <c r="GND60" s="599"/>
      <c r="GNE60" s="599"/>
      <c r="GNF60" s="599"/>
      <c r="GNG60" s="599"/>
      <c r="GNH60" s="599"/>
      <c r="GNI60" s="599"/>
      <c r="GNJ60" s="599"/>
      <c r="GNK60" s="599"/>
      <c r="GNL60" s="599"/>
      <c r="GNM60" s="599"/>
      <c r="GNN60" s="599"/>
      <c r="GNO60" s="599"/>
      <c r="GNP60" s="599"/>
      <c r="GNQ60" s="599"/>
      <c r="GNR60" s="599"/>
      <c r="GNS60" s="599"/>
      <c r="GNT60" s="599"/>
      <c r="GNU60" s="599"/>
      <c r="GNV60" s="599"/>
      <c r="GNW60" s="599"/>
      <c r="GNX60" s="599"/>
      <c r="GNY60" s="599"/>
      <c r="GNZ60" s="599"/>
      <c r="GOA60" s="599"/>
      <c r="GOB60" s="599"/>
      <c r="GOC60" s="599"/>
      <c r="GOD60" s="599"/>
      <c r="GOE60" s="599"/>
      <c r="GOF60" s="599"/>
      <c r="GOG60" s="599"/>
      <c r="GOH60" s="599"/>
      <c r="GOI60" s="599"/>
      <c r="GOJ60" s="599"/>
      <c r="GOK60" s="599"/>
      <c r="GOL60" s="599"/>
      <c r="GOM60" s="599"/>
      <c r="GON60" s="599"/>
      <c r="GOO60" s="599"/>
      <c r="GOP60" s="599"/>
      <c r="GOQ60" s="599"/>
      <c r="GOR60" s="599"/>
      <c r="GOS60" s="599"/>
      <c r="GOT60" s="599"/>
      <c r="GOU60" s="599"/>
      <c r="GOV60" s="599"/>
      <c r="GOW60" s="599"/>
      <c r="GOX60" s="599"/>
      <c r="GOY60" s="599"/>
      <c r="GOZ60" s="599"/>
      <c r="GPA60" s="599"/>
      <c r="GPB60" s="599"/>
      <c r="GPC60" s="599"/>
      <c r="GPD60" s="599"/>
      <c r="GPE60" s="599"/>
      <c r="GPF60" s="599"/>
      <c r="GPG60" s="599"/>
      <c r="GPH60" s="599"/>
      <c r="GPI60" s="599"/>
      <c r="GPJ60" s="599"/>
      <c r="GPK60" s="599"/>
      <c r="GPL60" s="599"/>
      <c r="GPM60" s="599"/>
      <c r="GPN60" s="599"/>
      <c r="GPO60" s="599"/>
      <c r="GPP60" s="599"/>
      <c r="GPQ60" s="599"/>
      <c r="GPR60" s="599"/>
      <c r="GPS60" s="599"/>
      <c r="GPT60" s="599"/>
      <c r="GPU60" s="599"/>
      <c r="GPV60" s="599"/>
      <c r="GPW60" s="599"/>
      <c r="GPX60" s="599"/>
      <c r="GPY60" s="599"/>
      <c r="GPZ60" s="599"/>
      <c r="GQA60" s="599"/>
      <c r="GQB60" s="599"/>
      <c r="GQC60" s="599"/>
      <c r="GQD60" s="599"/>
      <c r="GQE60" s="599"/>
      <c r="GQF60" s="599"/>
      <c r="GQG60" s="599"/>
      <c r="GQH60" s="599"/>
      <c r="GQI60" s="599"/>
      <c r="GQJ60" s="599"/>
      <c r="GQK60" s="599"/>
      <c r="GQL60" s="599"/>
      <c r="GQM60" s="599"/>
      <c r="GQN60" s="599"/>
      <c r="GQO60" s="599"/>
      <c r="GQP60" s="599"/>
      <c r="GQQ60" s="599"/>
      <c r="GQR60" s="599"/>
      <c r="GQS60" s="599"/>
      <c r="GQT60" s="599"/>
      <c r="GQU60" s="599"/>
      <c r="GQV60" s="599"/>
      <c r="GQW60" s="599"/>
      <c r="GQX60" s="599"/>
      <c r="GQY60" s="599"/>
      <c r="GQZ60" s="599"/>
      <c r="GRA60" s="599"/>
      <c r="GRB60" s="599"/>
      <c r="GRC60" s="599"/>
      <c r="GRD60" s="599"/>
      <c r="GRE60" s="599"/>
      <c r="GRF60" s="599"/>
      <c r="GRG60" s="599"/>
      <c r="GRH60" s="599"/>
      <c r="GRI60" s="599"/>
      <c r="GRJ60" s="599"/>
      <c r="GRK60" s="599"/>
      <c r="GRL60" s="599"/>
      <c r="GRM60" s="599"/>
      <c r="GRN60" s="599"/>
      <c r="GRO60" s="599"/>
      <c r="GRP60" s="599"/>
      <c r="GRQ60" s="599"/>
      <c r="GRR60" s="599"/>
      <c r="GRS60" s="599"/>
      <c r="GRT60" s="599"/>
      <c r="GRU60" s="599"/>
      <c r="GRV60" s="599"/>
      <c r="GRW60" s="599"/>
      <c r="GRX60" s="599"/>
      <c r="GRY60" s="599"/>
      <c r="GRZ60" s="599"/>
      <c r="GSA60" s="599"/>
      <c r="GSB60" s="599"/>
      <c r="GSC60" s="599"/>
      <c r="GSD60" s="599"/>
      <c r="GSE60" s="599"/>
      <c r="GSF60" s="599"/>
      <c r="GSG60" s="599"/>
      <c r="GSH60" s="599"/>
      <c r="GSI60" s="599"/>
      <c r="GSJ60" s="599"/>
      <c r="GSK60" s="599"/>
      <c r="GSL60" s="599"/>
      <c r="GSM60" s="599"/>
      <c r="GSN60" s="599"/>
      <c r="GSO60" s="599"/>
      <c r="GSP60" s="599"/>
      <c r="GSQ60" s="599"/>
      <c r="GSR60" s="599"/>
      <c r="GSS60" s="599"/>
      <c r="GST60" s="599"/>
      <c r="GSU60" s="599"/>
      <c r="GSV60" s="599"/>
      <c r="GSW60" s="599"/>
      <c r="GSX60" s="599"/>
      <c r="GSY60" s="599"/>
      <c r="GSZ60" s="599"/>
      <c r="GTA60" s="599"/>
      <c r="GTB60" s="599"/>
      <c r="GTC60" s="599"/>
      <c r="GTD60" s="599"/>
      <c r="GTE60" s="599"/>
      <c r="GTF60" s="599"/>
      <c r="GTG60" s="599"/>
      <c r="GTH60" s="599"/>
      <c r="GTI60" s="599"/>
      <c r="GTJ60" s="599"/>
      <c r="GTK60" s="599"/>
      <c r="GTL60" s="599"/>
      <c r="GTM60" s="599"/>
      <c r="GTN60" s="599"/>
      <c r="GTO60" s="599"/>
      <c r="GTP60" s="599"/>
      <c r="GTQ60" s="599"/>
      <c r="GTR60" s="599"/>
      <c r="GTS60" s="599"/>
      <c r="GTT60" s="599"/>
      <c r="GTU60" s="599"/>
      <c r="GTV60" s="599"/>
      <c r="GTW60" s="599"/>
      <c r="GTX60" s="599"/>
      <c r="GTY60" s="599"/>
      <c r="GTZ60" s="599"/>
      <c r="GUA60" s="599"/>
      <c r="GUB60" s="599"/>
      <c r="GUC60" s="599"/>
      <c r="GUD60" s="599"/>
      <c r="GUE60" s="599"/>
      <c r="GUF60" s="599"/>
      <c r="GUG60" s="599"/>
      <c r="GUH60" s="599"/>
      <c r="GUI60" s="599"/>
      <c r="GUJ60" s="599"/>
      <c r="GUK60" s="599"/>
      <c r="GUL60" s="599"/>
      <c r="GUM60" s="599"/>
      <c r="GUN60" s="599"/>
      <c r="GUO60" s="599"/>
      <c r="GUP60" s="599"/>
      <c r="GUQ60" s="599"/>
      <c r="GUR60" s="599"/>
      <c r="GUS60" s="599"/>
      <c r="GUT60" s="599"/>
      <c r="GUU60" s="599"/>
      <c r="GUV60" s="599"/>
      <c r="GUW60" s="599"/>
      <c r="GUX60" s="599"/>
      <c r="GUY60" s="599"/>
      <c r="GUZ60" s="599"/>
      <c r="GVA60" s="599"/>
      <c r="GVB60" s="599"/>
      <c r="GVC60" s="599"/>
      <c r="GVD60" s="599"/>
      <c r="GVE60" s="599"/>
      <c r="GVF60" s="599"/>
      <c r="GVG60" s="599"/>
      <c r="GVH60" s="599"/>
      <c r="GVI60" s="599"/>
      <c r="GVJ60" s="599"/>
      <c r="GVK60" s="599"/>
      <c r="GVL60" s="599"/>
      <c r="GVM60" s="599"/>
      <c r="GVN60" s="599"/>
      <c r="GVO60" s="599"/>
      <c r="GVP60" s="599"/>
      <c r="GVQ60" s="599"/>
      <c r="GVR60" s="599"/>
      <c r="GVS60" s="599"/>
      <c r="GVT60" s="599"/>
      <c r="GVU60" s="599"/>
      <c r="GVV60" s="599"/>
      <c r="GVW60" s="599"/>
      <c r="GVX60" s="599"/>
      <c r="GVY60" s="599"/>
      <c r="GVZ60" s="599"/>
      <c r="GWA60" s="599"/>
      <c r="GWB60" s="599"/>
      <c r="GWC60" s="599"/>
      <c r="GWD60" s="599"/>
      <c r="GWE60" s="599"/>
      <c r="GWF60" s="599"/>
      <c r="GWG60" s="599"/>
      <c r="GWH60" s="599"/>
      <c r="GWI60" s="599"/>
      <c r="GWJ60" s="599"/>
      <c r="GWK60" s="599"/>
      <c r="GWL60" s="599"/>
      <c r="GWM60" s="599"/>
      <c r="GWN60" s="599"/>
      <c r="GWO60" s="599"/>
      <c r="GWP60" s="599"/>
      <c r="GWQ60" s="599"/>
      <c r="GWR60" s="599"/>
      <c r="GWS60" s="599"/>
      <c r="GWT60" s="599"/>
      <c r="GWU60" s="599"/>
      <c r="GWV60" s="599"/>
      <c r="GWW60" s="599"/>
      <c r="GWX60" s="599"/>
      <c r="GWY60" s="599"/>
      <c r="GWZ60" s="599"/>
      <c r="GXA60" s="599"/>
      <c r="GXB60" s="599"/>
      <c r="GXC60" s="599"/>
      <c r="GXD60" s="599"/>
      <c r="GXE60" s="599"/>
      <c r="GXF60" s="599"/>
      <c r="GXG60" s="599"/>
      <c r="GXH60" s="599"/>
      <c r="GXI60" s="599"/>
      <c r="GXJ60" s="599"/>
      <c r="GXK60" s="599"/>
      <c r="GXL60" s="599"/>
      <c r="GXM60" s="599"/>
      <c r="GXN60" s="599"/>
      <c r="GXO60" s="599"/>
      <c r="GXP60" s="599"/>
      <c r="GXQ60" s="599"/>
      <c r="GXR60" s="599"/>
      <c r="GXS60" s="599"/>
      <c r="GXT60" s="599"/>
      <c r="GXU60" s="599"/>
      <c r="GXV60" s="599"/>
      <c r="GXW60" s="599"/>
      <c r="GXX60" s="599"/>
      <c r="GXY60" s="599"/>
      <c r="GXZ60" s="599"/>
      <c r="GYA60" s="599"/>
      <c r="GYB60" s="599"/>
      <c r="GYC60" s="599"/>
      <c r="GYD60" s="599"/>
      <c r="GYE60" s="599"/>
      <c r="GYF60" s="599"/>
      <c r="GYG60" s="599"/>
      <c r="GYH60" s="599"/>
      <c r="GYI60" s="599"/>
      <c r="GYJ60" s="599"/>
      <c r="GYK60" s="599"/>
      <c r="GYL60" s="599"/>
      <c r="GYM60" s="599"/>
      <c r="GYN60" s="599"/>
      <c r="GYO60" s="599"/>
      <c r="GYP60" s="599"/>
      <c r="GYQ60" s="599"/>
      <c r="GYR60" s="599"/>
      <c r="GYS60" s="599"/>
      <c r="GYT60" s="599"/>
      <c r="GYU60" s="599"/>
      <c r="GYV60" s="599"/>
      <c r="GYW60" s="599"/>
      <c r="GYX60" s="599"/>
      <c r="GYY60" s="599"/>
      <c r="GYZ60" s="599"/>
      <c r="GZA60" s="599"/>
      <c r="GZB60" s="599"/>
      <c r="GZC60" s="599"/>
      <c r="GZD60" s="599"/>
      <c r="GZE60" s="599"/>
      <c r="GZF60" s="599"/>
      <c r="GZG60" s="599"/>
      <c r="GZH60" s="599"/>
      <c r="GZI60" s="599"/>
      <c r="GZJ60" s="599"/>
      <c r="GZK60" s="599"/>
      <c r="GZL60" s="599"/>
      <c r="GZM60" s="599"/>
      <c r="GZN60" s="599"/>
      <c r="GZO60" s="599"/>
      <c r="GZP60" s="599"/>
      <c r="GZQ60" s="599"/>
      <c r="GZR60" s="599"/>
      <c r="GZS60" s="599"/>
      <c r="GZT60" s="599"/>
      <c r="GZU60" s="599"/>
      <c r="GZV60" s="599"/>
      <c r="GZW60" s="599"/>
      <c r="GZX60" s="599"/>
      <c r="GZY60" s="599"/>
      <c r="GZZ60" s="599"/>
      <c r="HAA60" s="599"/>
      <c r="HAB60" s="599"/>
      <c r="HAC60" s="599"/>
      <c r="HAD60" s="599"/>
      <c r="HAE60" s="599"/>
      <c r="HAF60" s="599"/>
      <c r="HAG60" s="599"/>
      <c r="HAH60" s="599"/>
      <c r="HAI60" s="599"/>
      <c r="HAJ60" s="599"/>
      <c r="HAK60" s="599"/>
      <c r="HAL60" s="599"/>
      <c r="HAM60" s="599"/>
      <c r="HAN60" s="599"/>
      <c r="HAO60" s="599"/>
      <c r="HAP60" s="599"/>
      <c r="HAQ60" s="599"/>
      <c r="HAR60" s="599"/>
      <c r="HAS60" s="599"/>
      <c r="HAT60" s="599"/>
      <c r="HAU60" s="599"/>
      <c r="HAV60" s="599"/>
      <c r="HAW60" s="599"/>
      <c r="HAX60" s="599"/>
      <c r="HAY60" s="599"/>
      <c r="HAZ60" s="599"/>
      <c r="HBA60" s="599"/>
      <c r="HBB60" s="599"/>
      <c r="HBC60" s="599"/>
      <c r="HBD60" s="599"/>
      <c r="HBE60" s="599"/>
      <c r="HBF60" s="599"/>
      <c r="HBG60" s="599"/>
      <c r="HBH60" s="599"/>
      <c r="HBI60" s="599"/>
      <c r="HBJ60" s="599"/>
      <c r="HBK60" s="599"/>
      <c r="HBL60" s="599"/>
      <c r="HBM60" s="599"/>
      <c r="HBN60" s="599"/>
      <c r="HBO60" s="599"/>
      <c r="HBP60" s="599"/>
      <c r="HBQ60" s="599"/>
      <c r="HBR60" s="599"/>
      <c r="HBS60" s="599"/>
      <c r="HBT60" s="599"/>
      <c r="HBU60" s="599"/>
      <c r="HBV60" s="599"/>
      <c r="HBW60" s="599"/>
      <c r="HBX60" s="599"/>
      <c r="HBY60" s="599"/>
      <c r="HBZ60" s="599"/>
      <c r="HCA60" s="599"/>
      <c r="HCB60" s="599"/>
      <c r="HCC60" s="599"/>
      <c r="HCD60" s="599"/>
      <c r="HCE60" s="599"/>
      <c r="HCF60" s="599"/>
      <c r="HCG60" s="599"/>
      <c r="HCH60" s="599"/>
      <c r="HCI60" s="599"/>
      <c r="HCJ60" s="599"/>
      <c r="HCK60" s="599"/>
      <c r="HCL60" s="599"/>
      <c r="HCM60" s="599"/>
      <c r="HCN60" s="599"/>
      <c r="HCO60" s="599"/>
      <c r="HCP60" s="599"/>
      <c r="HCQ60" s="599"/>
      <c r="HCR60" s="599"/>
      <c r="HCS60" s="599"/>
      <c r="HCT60" s="599"/>
      <c r="HCU60" s="599"/>
      <c r="HCV60" s="599"/>
      <c r="HCW60" s="599"/>
      <c r="HCX60" s="599"/>
      <c r="HCY60" s="599"/>
      <c r="HCZ60" s="599"/>
      <c r="HDA60" s="599"/>
      <c r="HDB60" s="599"/>
      <c r="HDC60" s="599"/>
      <c r="HDD60" s="599"/>
      <c r="HDE60" s="599"/>
      <c r="HDF60" s="599"/>
      <c r="HDG60" s="599"/>
      <c r="HDH60" s="599"/>
      <c r="HDI60" s="599"/>
      <c r="HDJ60" s="599"/>
      <c r="HDK60" s="599"/>
      <c r="HDL60" s="599"/>
      <c r="HDM60" s="599"/>
      <c r="HDN60" s="599"/>
      <c r="HDO60" s="599"/>
      <c r="HDP60" s="599"/>
      <c r="HDQ60" s="599"/>
      <c r="HDR60" s="599"/>
      <c r="HDS60" s="599"/>
      <c r="HDT60" s="599"/>
      <c r="HDU60" s="599"/>
      <c r="HDV60" s="599"/>
      <c r="HDW60" s="599"/>
      <c r="HDX60" s="599"/>
      <c r="HDY60" s="599"/>
      <c r="HDZ60" s="599"/>
      <c r="HEA60" s="599"/>
      <c r="HEB60" s="599"/>
      <c r="HEC60" s="599"/>
      <c r="HED60" s="599"/>
      <c r="HEE60" s="599"/>
      <c r="HEF60" s="599"/>
      <c r="HEG60" s="599"/>
      <c r="HEH60" s="599"/>
      <c r="HEI60" s="599"/>
      <c r="HEJ60" s="599"/>
      <c r="HEK60" s="599"/>
      <c r="HEL60" s="599"/>
      <c r="HEM60" s="599"/>
      <c r="HEN60" s="599"/>
      <c r="HEO60" s="599"/>
      <c r="HEP60" s="599"/>
      <c r="HEQ60" s="599"/>
      <c r="HER60" s="599"/>
      <c r="HES60" s="599"/>
      <c r="HET60" s="599"/>
      <c r="HEU60" s="599"/>
      <c r="HEV60" s="599"/>
      <c r="HEW60" s="599"/>
      <c r="HEX60" s="599"/>
      <c r="HEY60" s="599"/>
      <c r="HEZ60" s="599"/>
      <c r="HFA60" s="599"/>
      <c r="HFB60" s="599"/>
      <c r="HFC60" s="599"/>
      <c r="HFD60" s="599"/>
      <c r="HFE60" s="599"/>
      <c r="HFF60" s="599"/>
      <c r="HFG60" s="599"/>
      <c r="HFH60" s="599"/>
      <c r="HFI60" s="599"/>
      <c r="HFJ60" s="599"/>
      <c r="HFK60" s="599"/>
      <c r="HFL60" s="599"/>
      <c r="HFM60" s="599"/>
      <c r="HFN60" s="599"/>
      <c r="HFO60" s="599"/>
      <c r="HFP60" s="599"/>
      <c r="HFQ60" s="599"/>
      <c r="HFR60" s="599"/>
      <c r="HFS60" s="599"/>
      <c r="HFT60" s="599"/>
      <c r="HFU60" s="599"/>
      <c r="HFV60" s="599"/>
      <c r="HFW60" s="599"/>
      <c r="HFX60" s="599"/>
      <c r="HFY60" s="599"/>
      <c r="HFZ60" s="599"/>
      <c r="HGA60" s="599"/>
      <c r="HGB60" s="599"/>
      <c r="HGC60" s="599"/>
      <c r="HGD60" s="599"/>
      <c r="HGE60" s="599"/>
      <c r="HGF60" s="599"/>
      <c r="HGG60" s="599"/>
      <c r="HGH60" s="599"/>
      <c r="HGI60" s="599"/>
      <c r="HGJ60" s="599"/>
      <c r="HGK60" s="599"/>
      <c r="HGL60" s="599"/>
      <c r="HGM60" s="599"/>
      <c r="HGN60" s="599"/>
      <c r="HGO60" s="599"/>
      <c r="HGP60" s="599"/>
      <c r="HGQ60" s="599"/>
      <c r="HGR60" s="599"/>
      <c r="HGS60" s="599"/>
      <c r="HGT60" s="599"/>
      <c r="HGU60" s="599"/>
      <c r="HGV60" s="599"/>
      <c r="HGW60" s="599"/>
      <c r="HGX60" s="599"/>
      <c r="HGY60" s="599"/>
      <c r="HGZ60" s="599"/>
      <c r="HHA60" s="599"/>
      <c r="HHB60" s="599"/>
      <c r="HHC60" s="599"/>
      <c r="HHD60" s="599"/>
      <c r="HHE60" s="599"/>
      <c r="HHF60" s="599"/>
      <c r="HHG60" s="599"/>
      <c r="HHH60" s="599"/>
      <c r="HHI60" s="599"/>
      <c r="HHJ60" s="599"/>
      <c r="HHK60" s="599"/>
      <c r="HHL60" s="599"/>
      <c r="HHM60" s="599"/>
      <c r="HHN60" s="599"/>
      <c r="HHO60" s="599"/>
      <c r="HHP60" s="599"/>
      <c r="HHQ60" s="599"/>
      <c r="HHR60" s="599"/>
      <c r="HHS60" s="599"/>
      <c r="HHT60" s="599"/>
      <c r="HHU60" s="599"/>
      <c r="HHV60" s="599"/>
      <c r="HHW60" s="599"/>
      <c r="HHX60" s="599"/>
      <c r="HHY60" s="599"/>
      <c r="HHZ60" s="599"/>
      <c r="HIA60" s="599"/>
      <c r="HIB60" s="599"/>
      <c r="HIC60" s="599"/>
      <c r="HID60" s="599"/>
      <c r="HIE60" s="599"/>
      <c r="HIF60" s="599"/>
      <c r="HIG60" s="599"/>
      <c r="HIH60" s="599"/>
      <c r="HII60" s="599"/>
      <c r="HIJ60" s="599"/>
      <c r="HIK60" s="599"/>
      <c r="HIL60" s="599"/>
      <c r="HIM60" s="599"/>
      <c r="HIN60" s="599"/>
      <c r="HIO60" s="599"/>
      <c r="HIP60" s="599"/>
      <c r="HIQ60" s="599"/>
      <c r="HIR60" s="599"/>
      <c r="HIS60" s="599"/>
      <c r="HIT60" s="599"/>
      <c r="HIU60" s="599"/>
      <c r="HIV60" s="599"/>
      <c r="HIW60" s="599"/>
      <c r="HIX60" s="599"/>
      <c r="HIY60" s="599"/>
      <c r="HIZ60" s="599"/>
      <c r="HJA60" s="599"/>
      <c r="HJB60" s="599"/>
      <c r="HJC60" s="599"/>
      <c r="HJD60" s="599"/>
      <c r="HJE60" s="599"/>
      <c r="HJF60" s="599"/>
      <c r="HJG60" s="599"/>
      <c r="HJH60" s="599"/>
      <c r="HJI60" s="599"/>
      <c r="HJJ60" s="599"/>
      <c r="HJK60" s="599"/>
      <c r="HJL60" s="599"/>
      <c r="HJM60" s="599"/>
      <c r="HJN60" s="599"/>
      <c r="HJO60" s="599"/>
      <c r="HJP60" s="599"/>
      <c r="HJQ60" s="599"/>
      <c r="HJR60" s="599"/>
      <c r="HJS60" s="599"/>
      <c r="HJT60" s="599"/>
      <c r="HJU60" s="599"/>
      <c r="HJV60" s="599"/>
      <c r="HJW60" s="599"/>
      <c r="HJX60" s="599"/>
      <c r="HJY60" s="599"/>
      <c r="HJZ60" s="599"/>
      <c r="HKA60" s="599"/>
      <c r="HKB60" s="599"/>
      <c r="HKC60" s="599"/>
      <c r="HKD60" s="599"/>
      <c r="HKE60" s="599"/>
      <c r="HKF60" s="599"/>
      <c r="HKG60" s="599"/>
      <c r="HKH60" s="599"/>
      <c r="HKI60" s="599"/>
      <c r="HKJ60" s="599"/>
      <c r="HKK60" s="599"/>
      <c r="HKL60" s="599"/>
      <c r="HKM60" s="599"/>
      <c r="HKN60" s="599"/>
      <c r="HKO60" s="599"/>
      <c r="HKP60" s="599"/>
      <c r="HKQ60" s="599"/>
      <c r="HKR60" s="599"/>
      <c r="HKS60" s="599"/>
      <c r="HKT60" s="599"/>
      <c r="HKU60" s="599"/>
      <c r="HKV60" s="599"/>
      <c r="HKW60" s="599"/>
      <c r="HKX60" s="599"/>
      <c r="HKY60" s="599"/>
      <c r="HKZ60" s="599"/>
      <c r="HLA60" s="599"/>
      <c r="HLB60" s="599"/>
      <c r="HLC60" s="599"/>
      <c r="HLD60" s="599"/>
      <c r="HLE60" s="599"/>
      <c r="HLF60" s="599"/>
      <c r="HLG60" s="599"/>
      <c r="HLH60" s="599"/>
      <c r="HLI60" s="599"/>
      <c r="HLJ60" s="599"/>
      <c r="HLK60" s="599"/>
      <c r="HLL60" s="599"/>
      <c r="HLM60" s="599"/>
      <c r="HLN60" s="599"/>
      <c r="HLO60" s="599"/>
      <c r="HLP60" s="599"/>
      <c r="HLQ60" s="599"/>
      <c r="HLR60" s="599"/>
      <c r="HLS60" s="599"/>
      <c r="HLT60" s="599"/>
      <c r="HLU60" s="599"/>
      <c r="HLV60" s="599"/>
      <c r="HLW60" s="599"/>
      <c r="HLX60" s="599"/>
      <c r="HLY60" s="599"/>
      <c r="HLZ60" s="599"/>
      <c r="HMA60" s="599"/>
      <c r="HMB60" s="599"/>
      <c r="HMC60" s="599"/>
      <c r="HMD60" s="599"/>
      <c r="HME60" s="599"/>
      <c r="HMF60" s="599"/>
      <c r="HMG60" s="599"/>
      <c r="HMH60" s="599"/>
      <c r="HMI60" s="599"/>
      <c r="HMJ60" s="599"/>
      <c r="HMK60" s="599"/>
      <c r="HML60" s="599"/>
      <c r="HMM60" s="599"/>
      <c r="HMN60" s="599"/>
      <c r="HMO60" s="599"/>
      <c r="HMP60" s="599"/>
      <c r="HMQ60" s="599"/>
      <c r="HMR60" s="599"/>
      <c r="HMS60" s="599"/>
      <c r="HMT60" s="599"/>
      <c r="HMU60" s="599"/>
      <c r="HMV60" s="599"/>
      <c r="HMW60" s="599"/>
      <c r="HMX60" s="599"/>
      <c r="HMY60" s="599"/>
      <c r="HMZ60" s="599"/>
      <c r="HNA60" s="599"/>
      <c r="HNB60" s="599"/>
      <c r="HNC60" s="599"/>
      <c r="HND60" s="599"/>
      <c r="HNE60" s="599"/>
      <c r="HNF60" s="599"/>
      <c r="HNG60" s="599"/>
      <c r="HNH60" s="599"/>
      <c r="HNI60" s="599"/>
      <c r="HNJ60" s="599"/>
      <c r="HNK60" s="599"/>
      <c r="HNL60" s="599"/>
      <c r="HNM60" s="599"/>
      <c r="HNN60" s="599"/>
      <c r="HNO60" s="599"/>
      <c r="HNP60" s="599"/>
      <c r="HNQ60" s="599"/>
      <c r="HNR60" s="599"/>
      <c r="HNS60" s="599"/>
      <c r="HNT60" s="599"/>
      <c r="HNU60" s="599"/>
      <c r="HNV60" s="599"/>
      <c r="HNW60" s="599"/>
      <c r="HNX60" s="599"/>
      <c r="HNY60" s="599"/>
      <c r="HNZ60" s="599"/>
      <c r="HOA60" s="599"/>
      <c r="HOB60" s="599"/>
      <c r="HOC60" s="599"/>
      <c r="HOD60" s="599"/>
      <c r="HOE60" s="599"/>
      <c r="HOF60" s="599"/>
      <c r="HOG60" s="599"/>
      <c r="HOH60" s="599"/>
      <c r="HOI60" s="599"/>
      <c r="HOJ60" s="599"/>
      <c r="HOK60" s="599"/>
      <c r="HOL60" s="599"/>
      <c r="HOM60" s="599"/>
      <c r="HON60" s="599"/>
      <c r="HOO60" s="599"/>
      <c r="HOP60" s="599"/>
      <c r="HOQ60" s="599"/>
      <c r="HOR60" s="599"/>
      <c r="HOS60" s="599"/>
      <c r="HOT60" s="599"/>
      <c r="HOU60" s="599"/>
      <c r="HOV60" s="599"/>
      <c r="HOW60" s="599"/>
      <c r="HOX60" s="599"/>
      <c r="HOY60" s="599"/>
      <c r="HOZ60" s="599"/>
      <c r="HPA60" s="599"/>
      <c r="HPB60" s="599"/>
      <c r="HPC60" s="599"/>
      <c r="HPD60" s="599"/>
      <c r="HPE60" s="599"/>
      <c r="HPF60" s="599"/>
      <c r="HPG60" s="599"/>
      <c r="HPH60" s="599"/>
      <c r="HPI60" s="599"/>
      <c r="HPJ60" s="599"/>
      <c r="HPK60" s="599"/>
      <c r="HPL60" s="599"/>
      <c r="HPM60" s="599"/>
      <c r="HPN60" s="599"/>
      <c r="HPO60" s="599"/>
      <c r="HPP60" s="599"/>
      <c r="HPQ60" s="599"/>
      <c r="HPR60" s="599"/>
      <c r="HPS60" s="599"/>
      <c r="HPT60" s="599"/>
      <c r="HPU60" s="599"/>
      <c r="HPV60" s="599"/>
      <c r="HPW60" s="599"/>
      <c r="HPX60" s="599"/>
      <c r="HPY60" s="599"/>
      <c r="HPZ60" s="599"/>
      <c r="HQA60" s="599"/>
      <c r="HQB60" s="599"/>
      <c r="HQC60" s="599"/>
      <c r="HQD60" s="599"/>
      <c r="HQE60" s="599"/>
      <c r="HQF60" s="599"/>
      <c r="HQG60" s="599"/>
      <c r="HQH60" s="599"/>
      <c r="HQI60" s="599"/>
      <c r="HQJ60" s="599"/>
      <c r="HQK60" s="599"/>
      <c r="HQL60" s="599"/>
      <c r="HQM60" s="599"/>
      <c r="HQN60" s="599"/>
      <c r="HQO60" s="599"/>
      <c r="HQP60" s="599"/>
      <c r="HQQ60" s="599"/>
      <c r="HQR60" s="599"/>
      <c r="HQS60" s="599"/>
      <c r="HQT60" s="599"/>
      <c r="HQU60" s="599"/>
      <c r="HQV60" s="599"/>
      <c r="HQW60" s="599"/>
      <c r="HQX60" s="599"/>
      <c r="HQY60" s="599"/>
      <c r="HQZ60" s="599"/>
      <c r="HRA60" s="599"/>
      <c r="HRB60" s="599"/>
      <c r="HRC60" s="599"/>
      <c r="HRD60" s="599"/>
      <c r="HRE60" s="599"/>
      <c r="HRF60" s="599"/>
      <c r="HRG60" s="599"/>
      <c r="HRH60" s="599"/>
      <c r="HRI60" s="599"/>
      <c r="HRJ60" s="599"/>
      <c r="HRK60" s="599"/>
      <c r="HRL60" s="599"/>
      <c r="HRM60" s="599"/>
      <c r="HRN60" s="599"/>
      <c r="HRO60" s="599"/>
      <c r="HRP60" s="599"/>
      <c r="HRQ60" s="599"/>
      <c r="HRR60" s="599"/>
      <c r="HRS60" s="599"/>
      <c r="HRT60" s="599"/>
      <c r="HRU60" s="599"/>
      <c r="HRV60" s="599"/>
      <c r="HRW60" s="599"/>
      <c r="HRX60" s="599"/>
      <c r="HRY60" s="599"/>
      <c r="HRZ60" s="599"/>
      <c r="HSA60" s="599"/>
      <c r="HSB60" s="599"/>
      <c r="HSC60" s="599"/>
      <c r="HSD60" s="599"/>
      <c r="HSE60" s="599"/>
      <c r="HSF60" s="599"/>
      <c r="HSG60" s="599"/>
      <c r="HSH60" s="599"/>
      <c r="HSI60" s="599"/>
      <c r="HSJ60" s="599"/>
      <c r="HSK60" s="599"/>
      <c r="HSL60" s="599"/>
      <c r="HSM60" s="599"/>
      <c r="HSN60" s="599"/>
      <c r="HSO60" s="599"/>
      <c r="HSP60" s="599"/>
      <c r="HSQ60" s="599"/>
      <c r="HSR60" s="599"/>
      <c r="HSS60" s="599"/>
      <c r="HST60" s="599"/>
      <c r="HSU60" s="599"/>
      <c r="HSV60" s="599"/>
      <c r="HSW60" s="599"/>
      <c r="HSX60" s="599"/>
      <c r="HSY60" s="599"/>
      <c r="HSZ60" s="599"/>
      <c r="HTA60" s="599"/>
      <c r="HTB60" s="599"/>
      <c r="HTC60" s="599"/>
      <c r="HTD60" s="599"/>
      <c r="HTE60" s="599"/>
      <c r="HTF60" s="599"/>
      <c r="HTG60" s="599"/>
      <c r="HTH60" s="599"/>
      <c r="HTI60" s="599"/>
      <c r="HTJ60" s="599"/>
      <c r="HTK60" s="599"/>
      <c r="HTL60" s="599"/>
      <c r="HTM60" s="599"/>
      <c r="HTN60" s="599"/>
      <c r="HTO60" s="599"/>
      <c r="HTP60" s="599"/>
      <c r="HTQ60" s="599"/>
      <c r="HTR60" s="599"/>
      <c r="HTS60" s="599"/>
      <c r="HTT60" s="599"/>
      <c r="HTU60" s="599"/>
      <c r="HTV60" s="599"/>
      <c r="HTW60" s="599"/>
      <c r="HTX60" s="599"/>
      <c r="HTY60" s="599"/>
      <c r="HTZ60" s="599"/>
      <c r="HUA60" s="599"/>
      <c r="HUB60" s="599"/>
      <c r="HUC60" s="599"/>
      <c r="HUD60" s="599"/>
      <c r="HUE60" s="599"/>
      <c r="HUF60" s="599"/>
      <c r="HUG60" s="599"/>
      <c r="HUH60" s="599"/>
      <c r="HUI60" s="599"/>
      <c r="HUJ60" s="599"/>
      <c r="HUK60" s="599"/>
      <c r="HUL60" s="599"/>
      <c r="HUM60" s="599"/>
      <c r="HUN60" s="599"/>
      <c r="HUO60" s="599"/>
      <c r="HUP60" s="599"/>
      <c r="HUQ60" s="599"/>
      <c r="HUR60" s="599"/>
      <c r="HUS60" s="599"/>
      <c r="HUT60" s="599"/>
      <c r="HUU60" s="599"/>
      <c r="HUV60" s="599"/>
      <c r="HUW60" s="599"/>
      <c r="HUX60" s="599"/>
      <c r="HUY60" s="599"/>
      <c r="HUZ60" s="599"/>
      <c r="HVA60" s="599"/>
      <c r="HVB60" s="599"/>
      <c r="HVC60" s="599"/>
      <c r="HVD60" s="599"/>
      <c r="HVE60" s="599"/>
      <c r="HVF60" s="599"/>
      <c r="HVG60" s="599"/>
      <c r="HVH60" s="599"/>
      <c r="HVI60" s="599"/>
      <c r="HVJ60" s="599"/>
      <c r="HVK60" s="599"/>
      <c r="HVL60" s="599"/>
      <c r="HVM60" s="599"/>
      <c r="HVN60" s="599"/>
      <c r="HVO60" s="599"/>
      <c r="HVP60" s="599"/>
      <c r="HVQ60" s="599"/>
      <c r="HVR60" s="599"/>
      <c r="HVS60" s="599"/>
      <c r="HVT60" s="599"/>
      <c r="HVU60" s="599"/>
      <c r="HVV60" s="599"/>
      <c r="HVW60" s="599"/>
      <c r="HVX60" s="599"/>
      <c r="HVY60" s="599"/>
      <c r="HVZ60" s="599"/>
      <c r="HWA60" s="599"/>
      <c r="HWB60" s="599"/>
      <c r="HWC60" s="599"/>
      <c r="HWD60" s="599"/>
      <c r="HWE60" s="599"/>
      <c r="HWF60" s="599"/>
      <c r="HWG60" s="599"/>
      <c r="HWH60" s="599"/>
      <c r="HWI60" s="599"/>
      <c r="HWJ60" s="599"/>
      <c r="HWK60" s="599"/>
      <c r="HWL60" s="599"/>
      <c r="HWM60" s="599"/>
      <c r="HWN60" s="599"/>
      <c r="HWO60" s="599"/>
      <c r="HWP60" s="599"/>
      <c r="HWQ60" s="599"/>
      <c r="HWR60" s="599"/>
      <c r="HWS60" s="599"/>
      <c r="HWT60" s="599"/>
      <c r="HWU60" s="599"/>
      <c r="HWV60" s="599"/>
      <c r="HWW60" s="599"/>
      <c r="HWX60" s="599"/>
      <c r="HWY60" s="599"/>
      <c r="HWZ60" s="599"/>
      <c r="HXA60" s="599"/>
      <c r="HXB60" s="599"/>
      <c r="HXC60" s="599"/>
      <c r="HXD60" s="599"/>
      <c r="HXE60" s="599"/>
      <c r="HXF60" s="599"/>
      <c r="HXG60" s="599"/>
      <c r="HXH60" s="599"/>
      <c r="HXI60" s="599"/>
      <c r="HXJ60" s="599"/>
      <c r="HXK60" s="599"/>
      <c r="HXL60" s="599"/>
      <c r="HXM60" s="599"/>
      <c r="HXN60" s="599"/>
      <c r="HXO60" s="599"/>
      <c r="HXP60" s="599"/>
      <c r="HXQ60" s="599"/>
      <c r="HXR60" s="599"/>
      <c r="HXS60" s="599"/>
      <c r="HXT60" s="599"/>
      <c r="HXU60" s="599"/>
      <c r="HXV60" s="599"/>
      <c r="HXW60" s="599"/>
      <c r="HXX60" s="599"/>
      <c r="HXY60" s="599"/>
      <c r="HXZ60" s="599"/>
      <c r="HYA60" s="599"/>
      <c r="HYB60" s="599"/>
      <c r="HYC60" s="599"/>
      <c r="HYD60" s="599"/>
      <c r="HYE60" s="599"/>
      <c r="HYF60" s="599"/>
      <c r="HYG60" s="599"/>
      <c r="HYH60" s="599"/>
      <c r="HYI60" s="599"/>
      <c r="HYJ60" s="599"/>
      <c r="HYK60" s="599"/>
      <c r="HYL60" s="599"/>
      <c r="HYM60" s="599"/>
      <c r="HYN60" s="599"/>
      <c r="HYO60" s="599"/>
      <c r="HYP60" s="599"/>
      <c r="HYQ60" s="599"/>
      <c r="HYR60" s="599"/>
      <c r="HYS60" s="599"/>
      <c r="HYT60" s="599"/>
      <c r="HYU60" s="599"/>
      <c r="HYV60" s="599"/>
      <c r="HYW60" s="599"/>
      <c r="HYX60" s="599"/>
      <c r="HYY60" s="599"/>
      <c r="HYZ60" s="599"/>
      <c r="HZA60" s="599"/>
      <c r="HZB60" s="599"/>
      <c r="HZC60" s="599"/>
      <c r="HZD60" s="599"/>
      <c r="HZE60" s="599"/>
      <c r="HZF60" s="599"/>
      <c r="HZG60" s="599"/>
      <c r="HZH60" s="599"/>
      <c r="HZI60" s="599"/>
      <c r="HZJ60" s="599"/>
      <c r="HZK60" s="599"/>
      <c r="HZL60" s="599"/>
      <c r="HZM60" s="599"/>
      <c r="HZN60" s="599"/>
      <c r="HZO60" s="599"/>
      <c r="HZP60" s="599"/>
      <c r="HZQ60" s="599"/>
      <c r="HZR60" s="599"/>
      <c r="HZS60" s="599"/>
      <c r="HZT60" s="599"/>
      <c r="HZU60" s="599"/>
      <c r="HZV60" s="599"/>
      <c r="HZW60" s="599"/>
      <c r="HZX60" s="599"/>
      <c r="HZY60" s="599"/>
      <c r="HZZ60" s="599"/>
      <c r="IAA60" s="599"/>
      <c r="IAB60" s="599"/>
      <c r="IAC60" s="599"/>
      <c r="IAD60" s="599"/>
      <c r="IAE60" s="599"/>
      <c r="IAF60" s="599"/>
      <c r="IAG60" s="599"/>
      <c r="IAH60" s="599"/>
      <c r="IAI60" s="599"/>
      <c r="IAJ60" s="599"/>
      <c r="IAK60" s="599"/>
      <c r="IAL60" s="599"/>
      <c r="IAM60" s="599"/>
      <c r="IAN60" s="599"/>
      <c r="IAO60" s="599"/>
      <c r="IAP60" s="599"/>
      <c r="IAQ60" s="599"/>
      <c r="IAR60" s="599"/>
      <c r="IAS60" s="599"/>
      <c r="IAT60" s="599"/>
      <c r="IAU60" s="599"/>
      <c r="IAV60" s="599"/>
      <c r="IAW60" s="599"/>
      <c r="IAX60" s="599"/>
      <c r="IAY60" s="599"/>
      <c r="IAZ60" s="599"/>
      <c r="IBA60" s="599"/>
      <c r="IBB60" s="599"/>
      <c r="IBC60" s="599"/>
      <c r="IBD60" s="599"/>
      <c r="IBE60" s="599"/>
      <c r="IBF60" s="599"/>
      <c r="IBG60" s="599"/>
      <c r="IBH60" s="599"/>
      <c r="IBI60" s="599"/>
      <c r="IBJ60" s="599"/>
      <c r="IBK60" s="599"/>
      <c r="IBL60" s="599"/>
      <c r="IBM60" s="599"/>
      <c r="IBN60" s="599"/>
      <c r="IBO60" s="599"/>
      <c r="IBP60" s="599"/>
      <c r="IBQ60" s="599"/>
      <c r="IBR60" s="599"/>
      <c r="IBS60" s="599"/>
      <c r="IBT60" s="599"/>
      <c r="IBU60" s="599"/>
      <c r="IBV60" s="599"/>
      <c r="IBW60" s="599"/>
      <c r="IBX60" s="599"/>
      <c r="IBY60" s="599"/>
      <c r="IBZ60" s="599"/>
      <c r="ICA60" s="599"/>
      <c r="ICB60" s="599"/>
      <c r="ICC60" s="599"/>
      <c r="ICD60" s="599"/>
      <c r="ICE60" s="599"/>
      <c r="ICF60" s="599"/>
      <c r="ICG60" s="599"/>
      <c r="ICH60" s="599"/>
      <c r="ICI60" s="599"/>
      <c r="ICJ60" s="599"/>
      <c r="ICK60" s="599"/>
      <c r="ICL60" s="599"/>
      <c r="ICM60" s="599"/>
      <c r="ICN60" s="599"/>
      <c r="ICO60" s="599"/>
      <c r="ICP60" s="599"/>
      <c r="ICQ60" s="599"/>
      <c r="ICR60" s="599"/>
      <c r="ICS60" s="599"/>
      <c r="ICT60" s="599"/>
      <c r="ICU60" s="599"/>
      <c r="ICV60" s="599"/>
      <c r="ICW60" s="599"/>
      <c r="ICX60" s="599"/>
      <c r="ICY60" s="599"/>
      <c r="ICZ60" s="599"/>
      <c r="IDA60" s="599"/>
      <c r="IDB60" s="599"/>
      <c r="IDC60" s="599"/>
      <c r="IDD60" s="599"/>
      <c r="IDE60" s="599"/>
      <c r="IDF60" s="599"/>
      <c r="IDG60" s="599"/>
      <c r="IDH60" s="599"/>
      <c r="IDI60" s="599"/>
      <c r="IDJ60" s="599"/>
      <c r="IDK60" s="599"/>
      <c r="IDL60" s="599"/>
      <c r="IDM60" s="599"/>
      <c r="IDN60" s="599"/>
      <c r="IDO60" s="599"/>
      <c r="IDP60" s="599"/>
      <c r="IDQ60" s="599"/>
      <c r="IDR60" s="599"/>
      <c r="IDS60" s="599"/>
      <c r="IDT60" s="599"/>
      <c r="IDU60" s="599"/>
      <c r="IDV60" s="599"/>
      <c r="IDW60" s="599"/>
      <c r="IDX60" s="599"/>
      <c r="IDY60" s="599"/>
      <c r="IDZ60" s="599"/>
      <c r="IEA60" s="599"/>
      <c r="IEB60" s="599"/>
      <c r="IEC60" s="599"/>
      <c r="IED60" s="599"/>
      <c r="IEE60" s="599"/>
      <c r="IEF60" s="599"/>
      <c r="IEG60" s="599"/>
      <c r="IEH60" s="599"/>
      <c r="IEI60" s="599"/>
      <c r="IEJ60" s="599"/>
      <c r="IEK60" s="599"/>
      <c r="IEL60" s="599"/>
      <c r="IEM60" s="599"/>
      <c r="IEN60" s="599"/>
      <c r="IEO60" s="599"/>
      <c r="IEP60" s="599"/>
      <c r="IEQ60" s="599"/>
      <c r="IER60" s="599"/>
      <c r="IES60" s="599"/>
      <c r="IET60" s="599"/>
      <c r="IEU60" s="599"/>
      <c r="IEV60" s="599"/>
      <c r="IEW60" s="599"/>
      <c r="IEX60" s="599"/>
      <c r="IEY60" s="599"/>
      <c r="IEZ60" s="599"/>
      <c r="IFA60" s="599"/>
      <c r="IFB60" s="599"/>
      <c r="IFC60" s="599"/>
      <c r="IFD60" s="599"/>
      <c r="IFE60" s="599"/>
      <c r="IFF60" s="599"/>
      <c r="IFG60" s="599"/>
      <c r="IFH60" s="599"/>
      <c r="IFI60" s="599"/>
      <c r="IFJ60" s="599"/>
      <c r="IFK60" s="599"/>
      <c r="IFL60" s="599"/>
      <c r="IFM60" s="599"/>
      <c r="IFN60" s="599"/>
      <c r="IFO60" s="599"/>
      <c r="IFP60" s="599"/>
      <c r="IFQ60" s="599"/>
      <c r="IFR60" s="599"/>
      <c r="IFS60" s="599"/>
      <c r="IFT60" s="599"/>
      <c r="IFU60" s="599"/>
      <c r="IFV60" s="599"/>
      <c r="IFW60" s="599"/>
      <c r="IFX60" s="599"/>
      <c r="IFY60" s="599"/>
      <c r="IFZ60" s="599"/>
      <c r="IGA60" s="599"/>
      <c r="IGB60" s="599"/>
      <c r="IGC60" s="599"/>
      <c r="IGD60" s="599"/>
      <c r="IGE60" s="599"/>
      <c r="IGF60" s="599"/>
      <c r="IGG60" s="599"/>
      <c r="IGH60" s="599"/>
      <c r="IGI60" s="599"/>
      <c r="IGJ60" s="599"/>
      <c r="IGK60" s="599"/>
      <c r="IGL60" s="599"/>
      <c r="IGM60" s="599"/>
      <c r="IGN60" s="599"/>
      <c r="IGO60" s="599"/>
      <c r="IGP60" s="599"/>
      <c r="IGQ60" s="599"/>
      <c r="IGR60" s="599"/>
      <c r="IGS60" s="599"/>
      <c r="IGT60" s="599"/>
      <c r="IGU60" s="599"/>
      <c r="IGV60" s="599"/>
      <c r="IGW60" s="599"/>
      <c r="IGX60" s="599"/>
      <c r="IGY60" s="599"/>
      <c r="IGZ60" s="599"/>
      <c r="IHA60" s="599"/>
      <c r="IHB60" s="599"/>
      <c r="IHC60" s="599"/>
      <c r="IHD60" s="599"/>
      <c r="IHE60" s="599"/>
      <c r="IHF60" s="599"/>
      <c r="IHG60" s="599"/>
      <c r="IHH60" s="599"/>
      <c r="IHI60" s="599"/>
      <c r="IHJ60" s="599"/>
      <c r="IHK60" s="599"/>
      <c r="IHL60" s="599"/>
      <c r="IHM60" s="599"/>
      <c r="IHN60" s="599"/>
      <c r="IHO60" s="599"/>
      <c r="IHP60" s="599"/>
      <c r="IHQ60" s="599"/>
      <c r="IHR60" s="599"/>
      <c r="IHS60" s="599"/>
      <c r="IHT60" s="599"/>
      <c r="IHU60" s="599"/>
      <c r="IHV60" s="599"/>
      <c r="IHW60" s="599"/>
      <c r="IHX60" s="599"/>
      <c r="IHY60" s="599"/>
      <c r="IHZ60" s="599"/>
      <c r="IIA60" s="599"/>
      <c r="IIB60" s="599"/>
      <c r="IIC60" s="599"/>
      <c r="IID60" s="599"/>
      <c r="IIE60" s="599"/>
      <c r="IIF60" s="599"/>
      <c r="IIG60" s="599"/>
      <c r="IIH60" s="599"/>
      <c r="III60" s="599"/>
      <c r="IIJ60" s="599"/>
      <c r="IIK60" s="599"/>
      <c r="IIL60" s="599"/>
      <c r="IIM60" s="599"/>
      <c r="IIN60" s="599"/>
      <c r="IIO60" s="599"/>
      <c r="IIP60" s="599"/>
      <c r="IIQ60" s="599"/>
      <c r="IIR60" s="599"/>
      <c r="IIS60" s="599"/>
      <c r="IIT60" s="599"/>
      <c r="IIU60" s="599"/>
      <c r="IIV60" s="599"/>
      <c r="IIW60" s="599"/>
      <c r="IIX60" s="599"/>
      <c r="IIY60" s="599"/>
      <c r="IIZ60" s="599"/>
      <c r="IJA60" s="599"/>
      <c r="IJB60" s="599"/>
      <c r="IJC60" s="599"/>
      <c r="IJD60" s="599"/>
      <c r="IJE60" s="599"/>
      <c r="IJF60" s="599"/>
      <c r="IJG60" s="599"/>
      <c r="IJH60" s="599"/>
      <c r="IJI60" s="599"/>
      <c r="IJJ60" s="599"/>
      <c r="IJK60" s="599"/>
      <c r="IJL60" s="599"/>
      <c r="IJM60" s="599"/>
      <c r="IJN60" s="599"/>
      <c r="IJO60" s="599"/>
      <c r="IJP60" s="599"/>
      <c r="IJQ60" s="599"/>
      <c r="IJR60" s="599"/>
      <c r="IJS60" s="599"/>
      <c r="IJT60" s="599"/>
      <c r="IJU60" s="599"/>
      <c r="IJV60" s="599"/>
      <c r="IJW60" s="599"/>
      <c r="IJX60" s="599"/>
      <c r="IJY60" s="599"/>
      <c r="IJZ60" s="599"/>
      <c r="IKA60" s="599"/>
      <c r="IKB60" s="599"/>
      <c r="IKC60" s="599"/>
      <c r="IKD60" s="599"/>
      <c r="IKE60" s="599"/>
      <c r="IKF60" s="599"/>
      <c r="IKG60" s="599"/>
      <c r="IKH60" s="599"/>
      <c r="IKI60" s="599"/>
      <c r="IKJ60" s="599"/>
      <c r="IKK60" s="599"/>
      <c r="IKL60" s="599"/>
      <c r="IKM60" s="599"/>
      <c r="IKN60" s="599"/>
      <c r="IKO60" s="599"/>
      <c r="IKP60" s="599"/>
      <c r="IKQ60" s="599"/>
      <c r="IKR60" s="599"/>
      <c r="IKS60" s="599"/>
      <c r="IKT60" s="599"/>
      <c r="IKU60" s="599"/>
      <c r="IKV60" s="599"/>
      <c r="IKW60" s="599"/>
      <c r="IKX60" s="599"/>
      <c r="IKY60" s="599"/>
      <c r="IKZ60" s="599"/>
      <c r="ILA60" s="599"/>
      <c r="ILB60" s="599"/>
      <c r="ILC60" s="599"/>
      <c r="ILD60" s="599"/>
      <c r="ILE60" s="599"/>
      <c r="ILF60" s="599"/>
      <c r="ILG60" s="599"/>
      <c r="ILH60" s="599"/>
      <c r="ILI60" s="599"/>
      <c r="ILJ60" s="599"/>
      <c r="ILK60" s="599"/>
      <c r="ILL60" s="599"/>
      <c r="ILM60" s="599"/>
      <c r="ILN60" s="599"/>
      <c r="ILO60" s="599"/>
      <c r="ILP60" s="599"/>
      <c r="ILQ60" s="599"/>
      <c r="ILR60" s="599"/>
      <c r="ILS60" s="599"/>
      <c r="ILT60" s="599"/>
      <c r="ILU60" s="599"/>
      <c r="ILV60" s="599"/>
      <c r="ILW60" s="599"/>
      <c r="ILX60" s="599"/>
      <c r="ILY60" s="599"/>
      <c r="ILZ60" s="599"/>
      <c r="IMA60" s="599"/>
      <c r="IMB60" s="599"/>
      <c r="IMC60" s="599"/>
      <c r="IMD60" s="599"/>
      <c r="IME60" s="599"/>
      <c r="IMF60" s="599"/>
      <c r="IMG60" s="599"/>
      <c r="IMH60" s="599"/>
      <c r="IMI60" s="599"/>
      <c r="IMJ60" s="599"/>
      <c r="IMK60" s="599"/>
      <c r="IML60" s="599"/>
      <c r="IMM60" s="599"/>
      <c r="IMN60" s="599"/>
      <c r="IMO60" s="599"/>
      <c r="IMP60" s="599"/>
      <c r="IMQ60" s="599"/>
      <c r="IMR60" s="599"/>
      <c r="IMS60" s="599"/>
      <c r="IMT60" s="599"/>
      <c r="IMU60" s="599"/>
      <c r="IMV60" s="599"/>
      <c r="IMW60" s="599"/>
      <c r="IMX60" s="599"/>
      <c r="IMY60" s="599"/>
      <c r="IMZ60" s="599"/>
      <c r="INA60" s="599"/>
      <c r="INB60" s="599"/>
      <c r="INC60" s="599"/>
      <c r="IND60" s="599"/>
      <c r="INE60" s="599"/>
      <c r="INF60" s="599"/>
      <c r="ING60" s="599"/>
      <c r="INH60" s="599"/>
      <c r="INI60" s="599"/>
      <c r="INJ60" s="599"/>
      <c r="INK60" s="599"/>
      <c r="INL60" s="599"/>
      <c r="INM60" s="599"/>
      <c r="INN60" s="599"/>
      <c r="INO60" s="599"/>
      <c r="INP60" s="599"/>
      <c r="INQ60" s="599"/>
      <c r="INR60" s="599"/>
      <c r="INS60" s="599"/>
      <c r="INT60" s="599"/>
      <c r="INU60" s="599"/>
      <c r="INV60" s="599"/>
      <c r="INW60" s="599"/>
      <c r="INX60" s="599"/>
      <c r="INY60" s="599"/>
      <c r="INZ60" s="599"/>
      <c r="IOA60" s="599"/>
      <c r="IOB60" s="599"/>
      <c r="IOC60" s="599"/>
      <c r="IOD60" s="599"/>
      <c r="IOE60" s="599"/>
      <c r="IOF60" s="599"/>
      <c r="IOG60" s="599"/>
      <c r="IOH60" s="599"/>
      <c r="IOI60" s="599"/>
      <c r="IOJ60" s="599"/>
      <c r="IOK60" s="599"/>
      <c r="IOL60" s="599"/>
      <c r="IOM60" s="599"/>
      <c r="ION60" s="599"/>
      <c r="IOO60" s="599"/>
      <c r="IOP60" s="599"/>
      <c r="IOQ60" s="599"/>
      <c r="IOR60" s="599"/>
      <c r="IOS60" s="599"/>
      <c r="IOT60" s="599"/>
      <c r="IOU60" s="599"/>
      <c r="IOV60" s="599"/>
      <c r="IOW60" s="599"/>
      <c r="IOX60" s="599"/>
      <c r="IOY60" s="599"/>
      <c r="IOZ60" s="599"/>
      <c r="IPA60" s="599"/>
      <c r="IPB60" s="599"/>
      <c r="IPC60" s="599"/>
      <c r="IPD60" s="599"/>
      <c r="IPE60" s="599"/>
      <c r="IPF60" s="599"/>
      <c r="IPG60" s="599"/>
      <c r="IPH60" s="599"/>
      <c r="IPI60" s="599"/>
      <c r="IPJ60" s="599"/>
      <c r="IPK60" s="599"/>
      <c r="IPL60" s="599"/>
      <c r="IPM60" s="599"/>
      <c r="IPN60" s="599"/>
      <c r="IPO60" s="599"/>
      <c r="IPP60" s="599"/>
      <c r="IPQ60" s="599"/>
      <c r="IPR60" s="599"/>
      <c r="IPS60" s="599"/>
      <c r="IPT60" s="599"/>
      <c r="IPU60" s="599"/>
      <c r="IPV60" s="599"/>
      <c r="IPW60" s="599"/>
      <c r="IPX60" s="599"/>
      <c r="IPY60" s="599"/>
      <c r="IPZ60" s="599"/>
      <c r="IQA60" s="599"/>
      <c r="IQB60" s="599"/>
      <c r="IQC60" s="599"/>
      <c r="IQD60" s="599"/>
      <c r="IQE60" s="599"/>
      <c r="IQF60" s="599"/>
      <c r="IQG60" s="599"/>
      <c r="IQH60" s="599"/>
      <c r="IQI60" s="599"/>
      <c r="IQJ60" s="599"/>
      <c r="IQK60" s="599"/>
      <c r="IQL60" s="599"/>
      <c r="IQM60" s="599"/>
      <c r="IQN60" s="599"/>
      <c r="IQO60" s="599"/>
      <c r="IQP60" s="599"/>
      <c r="IQQ60" s="599"/>
      <c r="IQR60" s="599"/>
      <c r="IQS60" s="599"/>
      <c r="IQT60" s="599"/>
      <c r="IQU60" s="599"/>
      <c r="IQV60" s="599"/>
      <c r="IQW60" s="599"/>
      <c r="IQX60" s="599"/>
      <c r="IQY60" s="599"/>
      <c r="IQZ60" s="599"/>
      <c r="IRA60" s="599"/>
      <c r="IRB60" s="599"/>
      <c r="IRC60" s="599"/>
      <c r="IRD60" s="599"/>
      <c r="IRE60" s="599"/>
      <c r="IRF60" s="599"/>
      <c r="IRG60" s="599"/>
      <c r="IRH60" s="599"/>
      <c r="IRI60" s="599"/>
      <c r="IRJ60" s="599"/>
      <c r="IRK60" s="599"/>
      <c r="IRL60" s="599"/>
      <c r="IRM60" s="599"/>
      <c r="IRN60" s="599"/>
      <c r="IRO60" s="599"/>
      <c r="IRP60" s="599"/>
      <c r="IRQ60" s="599"/>
      <c r="IRR60" s="599"/>
      <c r="IRS60" s="599"/>
      <c r="IRT60" s="599"/>
      <c r="IRU60" s="599"/>
      <c r="IRV60" s="599"/>
      <c r="IRW60" s="599"/>
      <c r="IRX60" s="599"/>
      <c r="IRY60" s="599"/>
      <c r="IRZ60" s="599"/>
      <c r="ISA60" s="599"/>
      <c r="ISB60" s="599"/>
      <c r="ISC60" s="599"/>
      <c r="ISD60" s="599"/>
      <c r="ISE60" s="599"/>
      <c r="ISF60" s="599"/>
      <c r="ISG60" s="599"/>
      <c r="ISH60" s="599"/>
      <c r="ISI60" s="599"/>
      <c r="ISJ60" s="599"/>
      <c r="ISK60" s="599"/>
      <c r="ISL60" s="599"/>
      <c r="ISM60" s="599"/>
      <c r="ISN60" s="599"/>
      <c r="ISO60" s="599"/>
      <c r="ISP60" s="599"/>
      <c r="ISQ60" s="599"/>
      <c r="ISR60" s="599"/>
      <c r="ISS60" s="599"/>
      <c r="IST60" s="599"/>
      <c r="ISU60" s="599"/>
      <c r="ISV60" s="599"/>
      <c r="ISW60" s="599"/>
      <c r="ISX60" s="599"/>
      <c r="ISY60" s="599"/>
      <c r="ISZ60" s="599"/>
      <c r="ITA60" s="599"/>
      <c r="ITB60" s="599"/>
      <c r="ITC60" s="599"/>
      <c r="ITD60" s="599"/>
      <c r="ITE60" s="599"/>
      <c r="ITF60" s="599"/>
      <c r="ITG60" s="599"/>
      <c r="ITH60" s="599"/>
      <c r="ITI60" s="599"/>
      <c r="ITJ60" s="599"/>
      <c r="ITK60" s="599"/>
      <c r="ITL60" s="599"/>
      <c r="ITM60" s="599"/>
      <c r="ITN60" s="599"/>
      <c r="ITO60" s="599"/>
      <c r="ITP60" s="599"/>
      <c r="ITQ60" s="599"/>
      <c r="ITR60" s="599"/>
      <c r="ITS60" s="599"/>
      <c r="ITT60" s="599"/>
      <c r="ITU60" s="599"/>
      <c r="ITV60" s="599"/>
      <c r="ITW60" s="599"/>
      <c r="ITX60" s="599"/>
      <c r="ITY60" s="599"/>
      <c r="ITZ60" s="599"/>
      <c r="IUA60" s="599"/>
      <c r="IUB60" s="599"/>
      <c r="IUC60" s="599"/>
      <c r="IUD60" s="599"/>
      <c r="IUE60" s="599"/>
      <c r="IUF60" s="599"/>
      <c r="IUG60" s="599"/>
      <c r="IUH60" s="599"/>
      <c r="IUI60" s="599"/>
      <c r="IUJ60" s="599"/>
      <c r="IUK60" s="599"/>
      <c r="IUL60" s="599"/>
      <c r="IUM60" s="599"/>
      <c r="IUN60" s="599"/>
      <c r="IUO60" s="599"/>
      <c r="IUP60" s="599"/>
      <c r="IUQ60" s="599"/>
      <c r="IUR60" s="599"/>
      <c r="IUS60" s="599"/>
      <c r="IUT60" s="599"/>
      <c r="IUU60" s="599"/>
      <c r="IUV60" s="599"/>
      <c r="IUW60" s="599"/>
      <c r="IUX60" s="599"/>
      <c r="IUY60" s="599"/>
      <c r="IUZ60" s="599"/>
      <c r="IVA60" s="599"/>
      <c r="IVB60" s="599"/>
      <c r="IVC60" s="599"/>
      <c r="IVD60" s="599"/>
      <c r="IVE60" s="599"/>
      <c r="IVF60" s="599"/>
      <c r="IVG60" s="599"/>
      <c r="IVH60" s="599"/>
      <c r="IVI60" s="599"/>
      <c r="IVJ60" s="599"/>
      <c r="IVK60" s="599"/>
      <c r="IVL60" s="599"/>
      <c r="IVM60" s="599"/>
      <c r="IVN60" s="599"/>
      <c r="IVO60" s="599"/>
      <c r="IVP60" s="599"/>
      <c r="IVQ60" s="599"/>
      <c r="IVR60" s="599"/>
      <c r="IVS60" s="599"/>
      <c r="IVT60" s="599"/>
      <c r="IVU60" s="599"/>
      <c r="IVV60" s="599"/>
      <c r="IVW60" s="599"/>
      <c r="IVX60" s="599"/>
      <c r="IVY60" s="599"/>
      <c r="IVZ60" s="599"/>
      <c r="IWA60" s="599"/>
      <c r="IWB60" s="599"/>
      <c r="IWC60" s="599"/>
      <c r="IWD60" s="599"/>
      <c r="IWE60" s="599"/>
      <c r="IWF60" s="599"/>
      <c r="IWG60" s="599"/>
      <c r="IWH60" s="599"/>
      <c r="IWI60" s="599"/>
      <c r="IWJ60" s="599"/>
      <c r="IWK60" s="599"/>
      <c r="IWL60" s="599"/>
      <c r="IWM60" s="599"/>
      <c r="IWN60" s="599"/>
      <c r="IWO60" s="599"/>
      <c r="IWP60" s="599"/>
      <c r="IWQ60" s="599"/>
      <c r="IWR60" s="599"/>
      <c r="IWS60" s="599"/>
      <c r="IWT60" s="599"/>
      <c r="IWU60" s="599"/>
      <c r="IWV60" s="599"/>
      <c r="IWW60" s="599"/>
      <c r="IWX60" s="599"/>
      <c r="IWY60" s="599"/>
      <c r="IWZ60" s="599"/>
      <c r="IXA60" s="599"/>
      <c r="IXB60" s="599"/>
      <c r="IXC60" s="599"/>
      <c r="IXD60" s="599"/>
      <c r="IXE60" s="599"/>
      <c r="IXF60" s="599"/>
      <c r="IXG60" s="599"/>
      <c r="IXH60" s="599"/>
      <c r="IXI60" s="599"/>
      <c r="IXJ60" s="599"/>
      <c r="IXK60" s="599"/>
      <c r="IXL60" s="599"/>
      <c r="IXM60" s="599"/>
      <c r="IXN60" s="599"/>
      <c r="IXO60" s="599"/>
      <c r="IXP60" s="599"/>
      <c r="IXQ60" s="599"/>
      <c r="IXR60" s="599"/>
      <c r="IXS60" s="599"/>
      <c r="IXT60" s="599"/>
      <c r="IXU60" s="599"/>
      <c r="IXV60" s="599"/>
      <c r="IXW60" s="599"/>
      <c r="IXX60" s="599"/>
      <c r="IXY60" s="599"/>
      <c r="IXZ60" s="599"/>
      <c r="IYA60" s="599"/>
      <c r="IYB60" s="599"/>
      <c r="IYC60" s="599"/>
      <c r="IYD60" s="599"/>
      <c r="IYE60" s="599"/>
      <c r="IYF60" s="599"/>
      <c r="IYG60" s="599"/>
      <c r="IYH60" s="599"/>
      <c r="IYI60" s="599"/>
      <c r="IYJ60" s="599"/>
      <c r="IYK60" s="599"/>
      <c r="IYL60" s="599"/>
      <c r="IYM60" s="599"/>
      <c r="IYN60" s="599"/>
      <c r="IYO60" s="599"/>
      <c r="IYP60" s="599"/>
      <c r="IYQ60" s="599"/>
      <c r="IYR60" s="599"/>
      <c r="IYS60" s="599"/>
      <c r="IYT60" s="599"/>
      <c r="IYU60" s="599"/>
      <c r="IYV60" s="599"/>
      <c r="IYW60" s="599"/>
      <c r="IYX60" s="599"/>
      <c r="IYY60" s="599"/>
      <c r="IYZ60" s="599"/>
      <c r="IZA60" s="599"/>
      <c r="IZB60" s="599"/>
      <c r="IZC60" s="599"/>
      <c r="IZD60" s="599"/>
      <c r="IZE60" s="599"/>
      <c r="IZF60" s="599"/>
      <c r="IZG60" s="599"/>
      <c r="IZH60" s="599"/>
      <c r="IZI60" s="599"/>
      <c r="IZJ60" s="599"/>
      <c r="IZK60" s="599"/>
      <c r="IZL60" s="599"/>
      <c r="IZM60" s="599"/>
      <c r="IZN60" s="599"/>
      <c r="IZO60" s="599"/>
      <c r="IZP60" s="599"/>
      <c r="IZQ60" s="599"/>
      <c r="IZR60" s="599"/>
      <c r="IZS60" s="599"/>
      <c r="IZT60" s="599"/>
      <c r="IZU60" s="599"/>
      <c r="IZV60" s="599"/>
      <c r="IZW60" s="599"/>
      <c r="IZX60" s="599"/>
      <c r="IZY60" s="599"/>
      <c r="IZZ60" s="599"/>
      <c r="JAA60" s="599"/>
      <c r="JAB60" s="599"/>
      <c r="JAC60" s="599"/>
      <c r="JAD60" s="599"/>
      <c r="JAE60" s="599"/>
      <c r="JAF60" s="599"/>
      <c r="JAG60" s="599"/>
      <c r="JAH60" s="599"/>
      <c r="JAI60" s="599"/>
      <c r="JAJ60" s="599"/>
      <c r="JAK60" s="599"/>
      <c r="JAL60" s="599"/>
      <c r="JAM60" s="599"/>
      <c r="JAN60" s="599"/>
      <c r="JAO60" s="599"/>
      <c r="JAP60" s="599"/>
      <c r="JAQ60" s="599"/>
      <c r="JAR60" s="599"/>
      <c r="JAS60" s="599"/>
      <c r="JAT60" s="599"/>
      <c r="JAU60" s="599"/>
      <c r="JAV60" s="599"/>
      <c r="JAW60" s="599"/>
      <c r="JAX60" s="599"/>
      <c r="JAY60" s="599"/>
      <c r="JAZ60" s="599"/>
      <c r="JBA60" s="599"/>
      <c r="JBB60" s="599"/>
      <c r="JBC60" s="599"/>
      <c r="JBD60" s="599"/>
      <c r="JBE60" s="599"/>
      <c r="JBF60" s="599"/>
      <c r="JBG60" s="599"/>
      <c r="JBH60" s="599"/>
      <c r="JBI60" s="599"/>
      <c r="JBJ60" s="599"/>
      <c r="JBK60" s="599"/>
      <c r="JBL60" s="599"/>
      <c r="JBM60" s="599"/>
      <c r="JBN60" s="599"/>
      <c r="JBO60" s="599"/>
      <c r="JBP60" s="599"/>
      <c r="JBQ60" s="599"/>
      <c r="JBR60" s="599"/>
      <c r="JBS60" s="599"/>
      <c r="JBT60" s="599"/>
      <c r="JBU60" s="599"/>
      <c r="JBV60" s="599"/>
      <c r="JBW60" s="599"/>
      <c r="JBX60" s="599"/>
      <c r="JBY60" s="599"/>
      <c r="JBZ60" s="599"/>
      <c r="JCA60" s="599"/>
      <c r="JCB60" s="599"/>
      <c r="JCC60" s="599"/>
      <c r="JCD60" s="599"/>
      <c r="JCE60" s="599"/>
      <c r="JCF60" s="599"/>
      <c r="JCG60" s="599"/>
      <c r="JCH60" s="599"/>
      <c r="JCI60" s="599"/>
      <c r="JCJ60" s="599"/>
      <c r="JCK60" s="599"/>
      <c r="JCL60" s="599"/>
      <c r="JCM60" s="599"/>
      <c r="JCN60" s="599"/>
      <c r="JCO60" s="599"/>
      <c r="JCP60" s="599"/>
      <c r="JCQ60" s="599"/>
      <c r="JCR60" s="599"/>
      <c r="JCS60" s="599"/>
      <c r="JCT60" s="599"/>
      <c r="JCU60" s="599"/>
      <c r="JCV60" s="599"/>
      <c r="JCW60" s="599"/>
      <c r="JCX60" s="599"/>
      <c r="JCY60" s="599"/>
      <c r="JCZ60" s="599"/>
      <c r="JDA60" s="599"/>
      <c r="JDB60" s="599"/>
      <c r="JDC60" s="599"/>
      <c r="JDD60" s="599"/>
      <c r="JDE60" s="599"/>
      <c r="JDF60" s="599"/>
      <c r="JDG60" s="599"/>
      <c r="JDH60" s="599"/>
      <c r="JDI60" s="599"/>
      <c r="JDJ60" s="599"/>
      <c r="JDK60" s="599"/>
      <c r="JDL60" s="599"/>
      <c r="JDM60" s="599"/>
      <c r="JDN60" s="599"/>
      <c r="JDO60" s="599"/>
      <c r="JDP60" s="599"/>
      <c r="JDQ60" s="599"/>
      <c r="JDR60" s="599"/>
      <c r="JDS60" s="599"/>
      <c r="JDT60" s="599"/>
      <c r="JDU60" s="599"/>
      <c r="JDV60" s="599"/>
      <c r="JDW60" s="599"/>
      <c r="JDX60" s="599"/>
      <c r="JDY60" s="599"/>
      <c r="JDZ60" s="599"/>
      <c r="JEA60" s="599"/>
      <c r="JEB60" s="599"/>
      <c r="JEC60" s="599"/>
      <c r="JED60" s="599"/>
      <c r="JEE60" s="599"/>
      <c r="JEF60" s="599"/>
      <c r="JEG60" s="599"/>
      <c r="JEH60" s="599"/>
      <c r="JEI60" s="599"/>
      <c r="JEJ60" s="599"/>
      <c r="JEK60" s="599"/>
      <c r="JEL60" s="599"/>
      <c r="JEM60" s="599"/>
      <c r="JEN60" s="599"/>
      <c r="JEO60" s="599"/>
      <c r="JEP60" s="599"/>
      <c r="JEQ60" s="599"/>
      <c r="JER60" s="599"/>
      <c r="JES60" s="599"/>
      <c r="JET60" s="599"/>
      <c r="JEU60" s="599"/>
      <c r="JEV60" s="599"/>
      <c r="JEW60" s="599"/>
      <c r="JEX60" s="599"/>
      <c r="JEY60" s="599"/>
      <c r="JEZ60" s="599"/>
      <c r="JFA60" s="599"/>
      <c r="JFB60" s="599"/>
      <c r="JFC60" s="599"/>
      <c r="JFD60" s="599"/>
      <c r="JFE60" s="599"/>
      <c r="JFF60" s="599"/>
      <c r="JFG60" s="599"/>
      <c r="JFH60" s="599"/>
      <c r="JFI60" s="599"/>
      <c r="JFJ60" s="599"/>
      <c r="JFK60" s="599"/>
      <c r="JFL60" s="599"/>
      <c r="JFM60" s="599"/>
      <c r="JFN60" s="599"/>
      <c r="JFO60" s="599"/>
      <c r="JFP60" s="599"/>
      <c r="JFQ60" s="599"/>
      <c r="JFR60" s="599"/>
      <c r="JFS60" s="599"/>
      <c r="JFT60" s="599"/>
      <c r="JFU60" s="599"/>
      <c r="JFV60" s="599"/>
      <c r="JFW60" s="599"/>
      <c r="JFX60" s="599"/>
      <c r="JFY60" s="599"/>
      <c r="JFZ60" s="599"/>
      <c r="JGA60" s="599"/>
      <c r="JGB60" s="599"/>
      <c r="JGC60" s="599"/>
      <c r="JGD60" s="599"/>
      <c r="JGE60" s="599"/>
      <c r="JGF60" s="599"/>
      <c r="JGG60" s="599"/>
      <c r="JGH60" s="599"/>
      <c r="JGI60" s="599"/>
      <c r="JGJ60" s="599"/>
      <c r="JGK60" s="599"/>
      <c r="JGL60" s="599"/>
      <c r="JGM60" s="599"/>
      <c r="JGN60" s="599"/>
      <c r="JGO60" s="599"/>
      <c r="JGP60" s="599"/>
      <c r="JGQ60" s="599"/>
      <c r="JGR60" s="599"/>
      <c r="JGS60" s="599"/>
      <c r="JGT60" s="599"/>
      <c r="JGU60" s="599"/>
      <c r="JGV60" s="599"/>
      <c r="JGW60" s="599"/>
      <c r="JGX60" s="599"/>
      <c r="JGY60" s="599"/>
      <c r="JGZ60" s="599"/>
      <c r="JHA60" s="599"/>
      <c r="JHB60" s="599"/>
      <c r="JHC60" s="599"/>
      <c r="JHD60" s="599"/>
      <c r="JHE60" s="599"/>
      <c r="JHF60" s="599"/>
      <c r="JHG60" s="599"/>
      <c r="JHH60" s="599"/>
      <c r="JHI60" s="599"/>
      <c r="JHJ60" s="599"/>
      <c r="JHK60" s="599"/>
      <c r="JHL60" s="599"/>
      <c r="JHM60" s="599"/>
      <c r="JHN60" s="599"/>
      <c r="JHO60" s="599"/>
      <c r="JHP60" s="599"/>
      <c r="JHQ60" s="599"/>
      <c r="JHR60" s="599"/>
      <c r="JHS60" s="599"/>
      <c r="JHT60" s="599"/>
      <c r="JHU60" s="599"/>
      <c r="JHV60" s="599"/>
      <c r="JHW60" s="599"/>
      <c r="JHX60" s="599"/>
      <c r="JHY60" s="599"/>
      <c r="JHZ60" s="599"/>
      <c r="JIA60" s="599"/>
      <c r="JIB60" s="599"/>
      <c r="JIC60" s="599"/>
      <c r="JID60" s="599"/>
      <c r="JIE60" s="599"/>
      <c r="JIF60" s="599"/>
      <c r="JIG60" s="599"/>
      <c r="JIH60" s="599"/>
      <c r="JII60" s="599"/>
      <c r="JIJ60" s="599"/>
      <c r="JIK60" s="599"/>
      <c r="JIL60" s="599"/>
      <c r="JIM60" s="599"/>
      <c r="JIN60" s="599"/>
      <c r="JIO60" s="599"/>
      <c r="JIP60" s="599"/>
      <c r="JIQ60" s="599"/>
      <c r="JIR60" s="599"/>
      <c r="JIS60" s="599"/>
      <c r="JIT60" s="599"/>
      <c r="JIU60" s="599"/>
      <c r="JIV60" s="599"/>
      <c r="JIW60" s="599"/>
      <c r="JIX60" s="599"/>
      <c r="JIY60" s="599"/>
      <c r="JIZ60" s="599"/>
      <c r="JJA60" s="599"/>
      <c r="JJB60" s="599"/>
      <c r="JJC60" s="599"/>
      <c r="JJD60" s="599"/>
      <c r="JJE60" s="599"/>
      <c r="JJF60" s="599"/>
      <c r="JJG60" s="599"/>
      <c r="JJH60" s="599"/>
      <c r="JJI60" s="599"/>
      <c r="JJJ60" s="599"/>
      <c r="JJK60" s="599"/>
      <c r="JJL60" s="599"/>
      <c r="JJM60" s="599"/>
      <c r="JJN60" s="599"/>
      <c r="JJO60" s="599"/>
      <c r="JJP60" s="599"/>
      <c r="JJQ60" s="599"/>
      <c r="JJR60" s="599"/>
      <c r="JJS60" s="599"/>
      <c r="JJT60" s="599"/>
      <c r="JJU60" s="599"/>
      <c r="JJV60" s="599"/>
      <c r="JJW60" s="599"/>
      <c r="JJX60" s="599"/>
      <c r="JJY60" s="599"/>
      <c r="JJZ60" s="599"/>
      <c r="JKA60" s="599"/>
      <c r="JKB60" s="599"/>
      <c r="JKC60" s="599"/>
      <c r="JKD60" s="599"/>
      <c r="JKE60" s="599"/>
      <c r="JKF60" s="599"/>
      <c r="JKG60" s="599"/>
      <c r="JKH60" s="599"/>
      <c r="JKI60" s="599"/>
      <c r="JKJ60" s="599"/>
      <c r="JKK60" s="599"/>
      <c r="JKL60" s="599"/>
      <c r="JKM60" s="599"/>
      <c r="JKN60" s="599"/>
      <c r="JKO60" s="599"/>
      <c r="JKP60" s="599"/>
      <c r="JKQ60" s="599"/>
      <c r="JKR60" s="599"/>
      <c r="JKS60" s="599"/>
      <c r="JKT60" s="599"/>
      <c r="JKU60" s="599"/>
      <c r="JKV60" s="599"/>
      <c r="JKW60" s="599"/>
      <c r="JKX60" s="599"/>
      <c r="JKY60" s="599"/>
      <c r="JKZ60" s="599"/>
      <c r="JLA60" s="599"/>
      <c r="JLB60" s="599"/>
      <c r="JLC60" s="599"/>
      <c r="JLD60" s="599"/>
      <c r="JLE60" s="599"/>
      <c r="JLF60" s="599"/>
      <c r="JLG60" s="599"/>
      <c r="JLH60" s="599"/>
      <c r="JLI60" s="599"/>
      <c r="JLJ60" s="599"/>
      <c r="JLK60" s="599"/>
      <c r="JLL60" s="599"/>
      <c r="JLM60" s="599"/>
      <c r="JLN60" s="599"/>
      <c r="JLO60" s="599"/>
      <c r="JLP60" s="599"/>
      <c r="JLQ60" s="599"/>
      <c r="JLR60" s="599"/>
      <c r="JLS60" s="599"/>
      <c r="JLT60" s="599"/>
      <c r="JLU60" s="599"/>
      <c r="JLV60" s="599"/>
      <c r="JLW60" s="599"/>
      <c r="JLX60" s="599"/>
      <c r="JLY60" s="599"/>
      <c r="JLZ60" s="599"/>
      <c r="JMA60" s="599"/>
      <c r="JMB60" s="599"/>
      <c r="JMC60" s="599"/>
      <c r="JMD60" s="599"/>
      <c r="JME60" s="599"/>
      <c r="JMF60" s="599"/>
      <c r="JMG60" s="599"/>
      <c r="JMH60" s="599"/>
      <c r="JMI60" s="599"/>
      <c r="JMJ60" s="599"/>
      <c r="JMK60" s="599"/>
      <c r="JML60" s="599"/>
      <c r="JMM60" s="599"/>
      <c r="JMN60" s="599"/>
      <c r="JMO60" s="599"/>
      <c r="JMP60" s="599"/>
      <c r="JMQ60" s="599"/>
      <c r="JMR60" s="599"/>
      <c r="JMS60" s="599"/>
      <c r="JMT60" s="599"/>
      <c r="JMU60" s="599"/>
      <c r="JMV60" s="599"/>
      <c r="JMW60" s="599"/>
      <c r="JMX60" s="599"/>
      <c r="JMY60" s="599"/>
      <c r="JMZ60" s="599"/>
      <c r="JNA60" s="599"/>
      <c r="JNB60" s="599"/>
      <c r="JNC60" s="599"/>
      <c r="JND60" s="599"/>
      <c r="JNE60" s="599"/>
      <c r="JNF60" s="599"/>
      <c r="JNG60" s="599"/>
      <c r="JNH60" s="599"/>
      <c r="JNI60" s="599"/>
      <c r="JNJ60" s="599"/>
      <c r="JNK60" s="599"/>
      <c r="JNL60" s="599"/>
      <c r="JNM60" s="599"/>
      <c r="JNN60" s="599"/>
      <c r="JNO60" s="599"/>
      <c r="JNP60" s="599"/>
      <c r="JNQ60" s="599"/>
      <c r="JNR60" s="599"/>
      <c r="JNS60" s="599"/>
      <c r="JNT60" s="599"/>
      <c r="JNU60" s="599"/>
      <c r="JNV60" s="599"/>
      <c r="JNW60" s="599"/>
      <c r="JNX60" s="599"/>
      <c r="JNY60" s="599"/>
      <c r="JNZ60" s="599"/>
      <c r="JOA60" s="599"/>
      <c r="JOB60" s="599"/>
      <c r="JOC60" s="599"/>
      <c r="JOD60" s="599"/>
      <c r="JOE60" s="599"/>
      <c r="JOF60" s="599"/>
      <c r="JOG60" s="599"/>
      <c r="JOH60" s="599"/>
      <c r="JOI60" s="599"/>
      <c r="JOJ60" s="599"/>
      <c r="JOK60" s="599"/>
      <c r="JOL60" s="599"/>
      <c r="JOM60" s="599"/>
      <c r="JON60" s="599"/>
      <c r="JOO60" s="599"/>
      <c r="JOP60" s="599"/>
      <c r="JOQ60" s="599"/>
      <c r="JOR60" s="599"/>
      <c r="JOS60" s="599"/>
      <c r="JOT60" s="599"/>
      <c r="JOU60" s="599"/>
      <c r="JOV60" s="599"/>
      <c r="JOW60" s="599"/>
      <c r="JOX60" s="599"/>
      <c r="JOY60" s="599"/>
      <c r="JOZ60" s="599"/>
      <c r="JPA60" s="599"/>
      <c r="JPB60" s="599"/>
      <c r="JPC60" s="599"/>
      <c r="JPD60" s="599"/>
      <c r="JPE60" s="599"/>
      <c r="JPF60" s="599"/>
      <c r="JPG60" s="599"/>
      <c r="JPH60" s="599"/>
      <c r="JPI60" s="599"/>
      <c r="JPJ60" s="599"/>
      <c r="JPK60" s="599"/>
      <c r="JPL60" s="599"/>
      <c r="JPM60" s="599"/>
      <c r="JPN60" s="599"/>
      <c r="JPO60" s="599"/>
      <c r="JPP60" s="599"/>
      <c r="JPQ60" s="599"/>
      <c r="JPR60" s="599"/>
      <c r="JPS60" s="599"/>
      <c r="JPT60" s="599"/>
      <c r="JPU60" s="599"/>
      <c r="JPV60" s="599"/>
      <c r="JPW60" s="599"/>
      <c r="JPX60" s="599"/>
      <c r="JPY60" s="599"/>
      <c r="JPZ60" s="599"/>
      <c r="JQA60" s="599"/>
      <c r="JQB60" s="599"/>
      <c r="JQC60" s="599"/>
      <c r="JQD60" s="599"/>
      <c r="JQE60" s="599"/>
      <c r="JQF60" s="599"/>
      <c r="JQG60" s="599"/>
      <c r="JQH60" s="599"/>
      <c r="JQI60" s="599"/>
      <c r="JQJ60" s="599"/>
      <c r="JQK60" s="599"/>
      <c r="JQL60" s="599"/>
      <c r="JQM60" s="599"/>
      <c r="JQN60" s="599"/>
      <c r="JQO60" s="599"/>
      <c r="JQP60" s="599"/>
      <c r="JQQ60" s="599"/>
      <c r="JQR60" s="599"/>
      <c r="JQS60" s="599"/>
      <c r="JQT60" s="599"/>
      <c r="JQU60" s="599"/>
      <c r="JQV60" s="599"/>
      <c r="JQW60" s="599"/>
      <c r="JQX60" s="599"/>
      <c r="JQY60" s="599"/>
      <c r="JQZ60" s="599"/>
      <c r="JRA60" s="599"/>
      <c r="JRB60" s="599"/>
      <c r="JRC60" s="599"/>
      <c r="JRD60" s="599"/>
      <c r="JRE60" s="599"/>
      <c r="JRF60" s="599"/>
      <c r="JRG60" s="599"/>
      <c r="JRH60" s="599"/>
      <c r="JRI60" s="599"/>
      <c r="JRJ60" s="599"/>
      <c r="JRK60" s="599"/>
      <c r="JRL60" s="599"/>
      <c r="JRM60" s="599"/>
      <c r="JRN60" s="599"/>
      <c r="JRO60" s="599"/>
      <c r="JRP60" s="599"/>
      <c r="JRQ60" s="599"/>
      <c r="JRR60" s="599"/>
      <c r="JRS60" s="599"/>
      <c r="JRT60" s="599"/>
      <c r="JRU60" s="599"/>
      <c r="JRV60" s="599"/>
      <c r="JRW60" s="599"/>
      <c r="JRX60" s="599"/>
      <c r="JRY60" s="599"/>
      <c r="JRZ60" s="599"/>
      <c r="JSA60" s="599"/>
      <c r="JSB60" s="599"/>
      <c r="JSC60" s="599"/>
      <c r="JSD60" s="599"/>
      <c r="JSE60" s="599"/>
      <c r="JSF60" s="599"/>
      <c r="JSG60" s="599"/>
      <c r="JSH60" s="599"/>
      <c r="JSI60" s="599"/>
      <c r="JSJ60" s="599"/>
      <c r="JSK60" s="599"/>
      <c r="JSL60" s="599"/>
      <c r="JSM60" s="599"/>
      <c r="JSN60" s="599"/>
      <c r="JSO60" s="599"/>
      <c r="JSP60" s="599"/>
      <c r="JSQ60" s="599"/>
      <c r="JSR60" s="599"/>
      <c r="JSS60" s="599"/>
      <c r="JST60" s="599"/>
      <c r="JSU60" s="599"/>
      <c r="JSV60" s="599"/>
      <c r="JSW60" s="599"/>
      <c r="JSX60" s="599"/>
      <c r="JSY60" s="599"/>
      <c r="JSZ60" s="599"/>
      <c r="JTA60" s="599"/>
      <c r="JTB60" s="599"/>
      <c r="JTC60" s="599"/>
      <c r="JTD60" s="599"/>
      <c r="JTE60" s="599"/>
      <c r="JTF60" s="599"/>
      <c r="JTG60" s="599"/>
      <c r="JTH60" s="599"/>
      <c r="JTI60" s="599"/>
      <c r="JTJ60" s="599"/>
      <c r="JTK60" s="599"/>
      <c r="JTL60" s="599"/>
      <c r="JTM60" s="599"/>
      <c r="JTN60" s="599"/>
      <c r="JTO60" s="599"/>
      <c r="JTP60" s="599"/>
      <c r="JTQ60" s="599"/>
      <c r="JTR60" s="599"/>
      <c r="JTS60" s="599"/>
      <c r="JTT60" s="599"/>
      <c r="JTU60" s="599"/>
      <c r="JTV60" s="599"/>
      <c r="JTW60" s="599"/>
      <c r="JTX60" s="599"/>
      <c r="JTY60" s="599"/>
      <c r="JTZ60" s="599"/>
      <c r="JUA60" s="599"/>
      <c r="JUB60" s="599"/>
      <c r="JUC60" s="599"/>
      <c r="JUD60" s="599"/>
      <c r="JUE60" s="599"/>
      <c r="JUF60" s="599"/>
      <c r="JUG60" s="599"/>
      <c r="JUH60" s="599"/>
      <c r="JUI60" s="599"/>
      <c r="JUJ60" s="599"/>
      <c r="JUK60" s="599"/>
      <c r="JUL60" s="599"/>
      <c r="JUM60" s="599"/>
      <c r="JUN60" s="599"/>
      <c r="JUO60" s="599"/>
      <c r="JUP60" s="599"/>
      <c r="JUQ60" s="599"/>
      <c r="JUR60" s="599"/>
      <c r="JUS60" s="599"/>
      <c r="JUT60" s="599"/>
      <c r="JUU60" s="599"/>
      <c r="JUV60" s="599"/>
      <c r="JUW60" s="599"/>
      <c r="JUX60" s="599"/>
      <c r="JUY60" s="599"/>
      <c r="JUZ60" s="599"/>
      <c r="JVA60" s="599"/>
      <c r="JVB60" s="599"/>
      <c r="JVC60" s="599"/>
      <c r="JVD60" s="599"/>
      <c r="JVE60" s="599"/>
      <c r="JVF60" s="599"/>
      <c r="JVG60" s="599"/>
      <c r="JVH60" s="599"/>
      <c r="JVI60" s="599"/>
      <c r="JVJ60" s="599"/>
      <c r="JVK60" s="599"/>
      <c r="JVL60" s="599"/>
      <c r="JVM60" s="599"/>
      <c r="JVN60" s="599"/>
      <c r="JVO60" s="599"/>
      <c r="JVP60" s="599"/>
      <c r="JVQ60" s="599"/>
      <c r="JVR60" s="599"/>
      <c r="JVS60" s="599"/>
      <c r="JVT60" s="599"/>
      <c r="JVU60" s="599"/>
      <c r="JVV60" s="599"/>
      <c r="JVW60" s="599"/>
      <c r="JVX60" s="599"/>
      <c r="JVY60" s="599"/>
      <c r="JVZ60" s="599"/>
      <c r="JWA60" s="599"/>
      <c r="JWB60" s="599"/>
      <c r="JWC60" s="599"/>
      <c r="JWD60" s="599"/>
      <c r="JWE60" s="599"/>
      <c r="JWF60" s="599"/>
      <c r="JWG60" s="599"/>
      <c r="JWH60" s="599"/>
      <c r="JWI60" s="599"/>
      <c r="JWJ60" s="599"/>
      <c r="JWK60" s="599"/>
      <c r="JWL60" s="599"/>
      <c r="JWM60" s="599"/>
      <c r="JWN60" s="599"/>
      <c r="JWO60" s="599"/>
      <c r="JWP60" s="599"/>
      <c r="JWQ60" s="599"/>
      <c r="JWR60" s="599"/>
      <c r="JWS60" s="599"/>
      <c r="JWT60" s="599"/>
      <c r="JWU60" s="599"/>
      <c r="JWV60" s="599"/>
      <c r="JWW60" s="599"/>
      <c r="JWX60" s="599"/>
      <c r="JWY60" s="599"/>
      <c r="JWZ60" s="599"/>
      <c r="JXA60" s="599"/>
      <c r="JXB60" s="599"/>
      <c r="JXC60" s="599"/>
      <c r="JXD60" s="599"/>
      <c r="JXE60" s="599"/>
      <c r="JXF60" s="599"/>
      <c r="JXG60" s="599"/>
      <c r="JXH60" s="599"/>
      <c r="JXI60" s="599"/>
      <c r="JXJ60" s="599"/>
      <c r="JXK60" s="599"/>
      <c r="JXL60" s="599"/>
      <c r="JXM60" s="599"/>
      <c r="JXN60" s="599"/>
      <c r="JXO60" s="599"/>
      <c r="JXP60" s="599"/>
      <c r="JXQ60" s="599"/>
      <c r="JXR60" s="599"/>
      <c r="JXS60" s="599"/>
      <c r="JXT60" s="599"/>
      <c r="JXU60" s="599"/>
      <c r="JXV60" s="599"/>
      <c r="JXW60" s="599"/>
      <c r="JXX60" s="599"/>
      <c r="JXY60" s="599"/>
      <c r="JXZ60" s="599"/>
      <c r="JYA60" s="599"/>
      <c r="JYB60" s="599"/>
      <c r="JYC60" s="599"/>
      <c r="JYD60" s="599"/>
      <c r="JYE60" s="599"/>
      <c r="JYF60" s="599"/>
      <c r="JYG60" s="599"/>
      <c r="JYH60" s="599"/>
      <c r="JYI60" s="599"/>
      <c r="JYJ60" s="599"/>
      <c r="JYK60" s="599"/>
      <c r="JYL60" s="599"/>
      <c r="JYM60" s="599"/>
      <c r="JYN60" s="599"/>
      <c r="JYO60" s="599"/>
      <c r="JYP60" s="599"/>
      <c r="JYQ60" s="599"/>
      <c r="JYR60" s="599"/>
      <c r="JYS60" s="599"/>
      <c r="JYT60" s="599"/>
      <c r="JYU60" s="599"/>
      <c r="JYV60" s="599"/>
      <c r="JYW60" s="599"/>
      <c r="JYX60" s="599"/>
      <c r="JYY60" s="599"/>
      <c r="JYZ60" s="599"/>
      <c r="JZA60" s="599"/>
      <c r="JZB60" s="599"/>
      <c r="JZC60" s="599"/>
      <c r="JZD60" s="599"/>
      <c r="JZE60" s="599"/>
      <c r="JZF60" s="599"/>
      <c r="JZG60" s="599"/>
      <c r="JZH60" s="599"/>
      <c r="JZI60" s="599"/>
      <c r="JZJ60" s="599"/>
      <c r="JZK60" s="599"/>
      <c r="JZL60" s="599"/>
      <c r="JZM60" s="599"/>
      <c r="JZN60" s="599"/>
      <c r="JZO60" s="599"/>
      <c r="JZP60" s="599"/>
      <c r="JZQ60" s="599"/>
      <c r="JZR60" s="599"/>
      <c r="JZS60" s="599"/>
      <c r="JZT60" s="599"/>
      <c r="JZU60" s="599"/>
      <c r="JZV60" s="599"/>
      <c r="JZW60" s="599"/>
      <c r="JZX60" s="599"/>
      <c r="JZY60" s="599"/>
      <c r="JZZ60" s="599"/>
      <c r="KAA60" s="599"/>
      <c r="KAB60" s="599"/>
      <c r="KAC60" s="599"/>
      <c r="KAD60" s="599"/>
      <c r="KAE60" s="599"/>
      <c r="KAF60" s="599"/>
      <c r="KAG60" s="599"/>
      <c r="KAH60" s="599"/>
      <c r="KAI60" s="599"/>
      <c r="KAJ60" s="599"/>
      <c r="KAK60" s="599"/>
      <c r="KAL60" s="599"/>
      <c r="KAM60" s="599"/>
      <c r="KAN60" s="599"/>
      <c r="KAO60" s="599"/>
      <c r="KAP60" s="599"/>
      <c r="KAQ60" s="599"/>
      <c r="KAR60" s="599"/>
      <c r="KAS60" s="599"/>
      <c r="KAT60" s="599"/>
      <c r="KAU60" s="599"/>
      <c r="KAV60" s="599"/>
      <c r="KAW60" s="599"/>
      <c r="KAX60" s="599"/>
      <c r="KAY60" s="599"/>
      <c r="KAZ60" s="599"/>
      <c r="KBA60" s="599"/>
      <c r="KBB60" s="599"/>
      <c r="KBC60" s="599"/>
      <c r="KBD60" s="599"/>
      <c r="KBE60" s="599"/>
      <c r="KBF60" s="599"/>
      <c r="KBG60" s="599"/>
      <c r="KBH60" s="599"/>
      <c r="KBI60" s="599"/>
      <c r="KBJ60" s="599"/>
      <c r="KBK60" s="599"/>
      <c r="KBL60" s="599"/>
      <c r="KBM60" s="599"/>
      <c r="KBN60" s="599"/>
      <c r="KBO60" s="599"/>
      <c r="KBP60" s="599"/>
      <c r="KBQ60" s="599"/>
      <c r="KBR60" s="599"/>
      <c r="KBS60" s="599"/>
      <c r="KBT60" s="599"/>
      <c r="KBU60" s="599"/>
      <c r="KBV60" s="599"/>
      <c r="KBW60" s="599"/>
      <c r="KBX60" s="599"/>
      <c r="KBY60" s="599"/>
      <c r="KBZ60" s="599"/>
      <c r="KCA60" s="599"/>
      <c r="KCB60" s="599"/>
      <c r="KCC60" s="599"/>
      <c r="KCD60" s="599"/>
      <c r="KCE60" s="599"/>
      <c r="KCF60" s="599"/>
      <c r="KCG60" s="599"/>
      <c r="KCH60" s="599"/>
      <c r="KCI60" s="599"/>
      <c r="KCJ60" s="599"/>
      <c r="KCK60" s="599"/>
      <c r="KCL60" s="599"/>
      <c r="KCM60" s="599"/>
      <c r="KCN60" s="599"/>
      <c r="KCO60" s="599"/>
      <c r="KCP60" s="599"/>
      <c r="KCQ60" s="599"/>
      <c r="KCR60" s="599"/>
      <c r="KCS60" s="599"/>
      <c r="KCT60" s="599"/>
      <c r="KCU60" s="599"/>
      <c r="KCV60" s="599"/>
      <c r="KCW60" s="599"/>
      <c r="KCX60" s="599"/>
      <c r="KCY60" s="599"/>
      <c r="KCZ60" s="599"/>
      <c r="KDA60" s="599"/>
      <c r="KDB60" s="599"/>
      <c r="KDC60" s="599"/>
      <c r="KDD60" s="599"/>
      <c r="KDE60" s="599"/>
      <c r="KDF60" s="599"/>
      <c r="KDG60" s="599"/>
      <c r="KDH60" s="599"/>
      <c r="KDI60" s="599"/>
      <c r="KDJ60" s="599"/>
      <c r="KDK60" s="599"/>
      <c r="KDL60" s="599"/>
      <c r="KDM60" s="599"/>
      <c r="KDN60" s="599"/>
      <c r="KDO60" s="599"/>
      <c r="KDP60" s="599"/>
      <c r="KDQ60" s="599"/>
      <c r="KDR60" s="599"/>
      <c r="KDS60" s="599"/>
      <c r="KDT60" s="599"/>
      <c r="KDU60" s="599"/>
      <c r="KDV60" s="599"/>
      <c r="KDW60" s="599"/>
      <c r="KDX60" s="599"/>
      <c r="KDY60" s="599"/>
      <c r="KDZ60" s="599"/>
      <c r="KEA60" s="599"/>
      <c r="KEB60" s="599"/>
      <c r="KEC60" s="599"/>
      <c r="KED60" s="599"/>
      <c r="KEE60" s="599"/>
      <c r="KEF60" s="599"/>
      <c r="KEG60" s="599"/>
      <c r="KEH60" s="599"/>
      <c r="KEI60" s="599"/>
      <c r="KEJ60" s="599"/>
      <c r="KEK60" s="599"/>
      <c r="KEL60" s="599"/>
      <c r="KEM60" s="599"/>
      <c r="KEN60" s="599"/>
      <c r="KEO60" s="599"/>
      <c r="KEP60" s="599"/>
      <c r="KEQ60" s="599"/>
      <c r="KER60" s="599"/>
      <c r="KES60" s="599"/>
      <c r="KET60" s="599"/>
      <c r="KEU60" s="599"/>
      <c r="KEV60" s="599"/>
      <c r="KEW60" s="599"/>
      <c r="KEX60" s="599"/>
      <c r="KEY60" s="599"/>
      <c r="KEZ60" s="599"/>
      <c r="KFA60" s="599"/>
      <c r="KFB60" s="599"/>
      <c r="KFC60" s="599"/>
      <c r="KFD60" s="599"/>
      <c r="KFE60" s="599"/>
      <c r="KFF60" s="599"/>
      <c r="KFG60" s="599"/>
      <c r="KFH60" s="599"/>
      <c r="KFI60" s="599"/>
      <c r="KFJ60" s="599"/>
      <c r="KFK60" s="599"/>
      <c r="KFL60" s="599"/>
      <c r="KFM60" s="599"/>
      <c r="KFN60" s="599"/>
      <c r="KFO60" s="599"/>
      <c r="KFP60" s="599"/>
      <c r="KFQ60" s="599"/>
      <c r="KFR60" s="599"/>
      <c r="KFS60" s="599"/>
      <c r="KFT60" s="599"/>
      <c r="KFU60" s="599"/>
      <c r="KFV60" s="599"/>
      <c r="KFW60" s="599"/>
      <c r="KFX60" s="599"/>
      <c r="KFY60" s="599"/>
      <c r="KFZ60" s="599"/>
      <c r="KGA60" s="599"/>
      <c r="KGB60" s="599"/>
      <c r="KGC60" s="599"/>
      <c r="KGD60" s="599"/>
      <c r="KGE60" s="599"/>
      <c r="KGF60" s="599"/>
      <c r="KGG60" s="599"/>
      <c r="KGH60" s="599"/>
      <c r="KGI60" s="599"/>
      <c r="KGJ60" s="599"/>
      <c r="KGK60" s="599"/>
      <c r="KGL60" s="599"/>
      <c r="KGM60" s="599"/>
      <c r="KGN60" s="599"/>
      <c r="KGO60" s="599"/>
      <c r="KGP60" s="599"/>
      <c r="KGQ60" s="599"/>
      <c r="KGR60" s="599"/>
      <c r="KGS60" s="599"/>
      <c r="KGT60" s="599"/>
      <c r="KGU60" s="599"/>
      <c r="KGV60" s="599"/>
      <c r="KGW60" s="599"/>
      <c r="KGX60" s="599"/>
      <c r="KGY60" s="599"/>
      <c r="KGZ60" s="599"/>
      <c r="KHA60" s="599"/>
      <c r="KHB60" s="599"/>
      <c r="KHC60" s="599"/>
      <c r="KHD60" s="599"/>
      <c r="KHE60" s="599"/>
      <c r="KHF60" s="599"/>
      <c r="KHG60" s="599"/>
      <c r="KHH60" s="599"/>
      <c r="KHI60" s="599"/>
      <c r="KHJ60" s="599"/>
      <c r="KHK60" s="599"/>
      <c r="KHL60" s="599"/>
      <c r="KHM60" s="599"/>
      <c r="KHN60" s="599"/>
      <c r="KHO60" s="599"/>
      <c r="KHP60" s="599"/>
      <c r="KHQ60" s="599"/>
      <c r="KHR60" s="599"/>
      <c r="KHS60" s="599"/>
      <c r="KHT60" s="599"/>
      <c r="KHU60" s="599"/>
      <c r="KHV60" s="599"/>
      <c r="KHW60" s="599"/>
      <c r="KHX60" s="599"/>
      <c r="KHY60" s="599"/>
      <c r="KHZ60" s="599"/>
      <c r="KIA60" s="599"/>
      <c r="KIB60" s="599"/>
      <c r="KIC60" s="599"/>
      <c r="KID60" s="599"/>
      <c r="KIE60" s="599"/>
      <c r="KIF60" s="599"/>
      <c r="KIG60" s="599"/>
      <c r="KIH60" s="599"/>
      <c r="KII60" s="599"/>
      <c r="KIJ60" s="599"/>
      <c r="KIK60" s="599"/>
      <c r="KIL60" s="599"/>
      <c r="KIM60" s="599"/>
      <c r="KIN60" s="599"/>
      <c r="KIO60" s="599"/>
      <c r="KIP60" s="599"/>
      <c r="KIQ60" s="599"/>
      <c r="KIR60" s="599"/>
      <c r="KIS60" s="599"/>
      <c r="KIT60" s="599"/>
      <c r="KIU60" s="599"/>
      <c r="KIV60" s="599"/>
      <c r="KIW60" s="599"/>
      <c r="KIX60" s="599"/>
      <c r="KIY60" s="599"/>
      <c r="KIZ60" s="599"/>
      <c r="KJA60" s="599"/>
      <c r="KJB60" s="599"/>
      <c r="KJC60" s="599"/>
      <c r="KJD60" s="599"/>
      <c r="KJE60" s="599"/>
      <c r="KJF60" s="599"/>
      <c r="KJG60" s="599"/>
      <c r="KJH60" s="599"/>
      <c r="KJI60" s="599"/>
      <c r="KJJ60" s="599"/>
      <c r="KJK60" s="599"/>
      <c r="KJL60" s="599"/>
      <c r="KJM60" s="599"/>
      <c r="KJN60" s="599"/>
      <c r="KJO60" s="599"/>
      <c r="KJP60" s="599"/>
      <c r="KJQ60" s="599"/>
      <c r="KJR60" s="599"/>
      <c r="KJS60" s="599"/>
      <c r="KJT60" s="599"/>
      <c r="KJU60" s="599"/>
      <c r="KJV60" s="599"/>
      <c r="KJW60" s="599"/>
      <c r="KJX60" s="599"/>
      <c r="KJY60" s="599"/>
      <c r="KJZ60" s="599"/>
      <c r="KKA60" s="599"/>
      <c r="KKB60" s="599"/>
      <c r="KKC60" s="599"/>
      <c r="KKD60" s="599"/>
      <c r="KKE60" s="599"/>
      <c r="KKF60" s="599"/>
      <c r="KKG60" s="599"/>
      <c r="KKH60" s="599"/>
      <c r="KKI60" s="599"/>
      <c r="KKJ60" s="599"/>
      <c r="KKK60" s="599"/>
      <c r="KKL60" s="599"/>
      <c r="KKM60" s="599"/>
      <c r="KKN60" s="599"/>
      <c r="KKO60" s="599"/>
      <c r="KKP60" s="599"/>
      <c r="KKQ60" s="599"/>
      <c r="KKR60" s="599"/>
      <c r="KKS60" s="599"/>
      <c r="KKT60" s="599"/>
      <c r="KKU60" s="599"/>
      <c r="KKV60" s="599"/>
      <c r="KKW60" s="599"/>
      <c r="KKX60" s="599"/>
      <c r="KKY60" s="599"/>
      <c r="KKZ60" s="599"/>
      <c r="KLA60" s="599"/>
      <c r="KLB60" s="599"/>
      <c r="KLC60" s="599"/>
      <c r="KLD60" s="599"/>
      <c r="KLE60" s="599"/>
      <c r="KLF60" s="599"/>
      <c r="KLG60" s="599"/>
      <c r="KLH60" s="599"/>
      <c r="KLI60" s="599"/>
      <c r="KLJ60" s="599"/>
      <c r="KLK60" s="599"/>
      <c r="KLL60" s="599"/>
      <c r="KLM60" s="599"/>
      <c r="KLN60" s="599"/>
      <c r="KLO60" s="599"/>
      <c r="KLP60" s="599"/>
      <c r="KLQ60" s="599"/>
      <c r="KLR60" s="599"/>
      <c r="KLS60" s="599"/>
      <c r="KLT60" s="599"/>
      <c r="KLU60" s="599"/>
      <c r="KLV60" s="599"/>
      <c r="KLW60" s="599"/>
      <c r="KLX60" s="599"/>
      <c r="KLY60" s="599"/>
      <c r="KLZ60" s="599"/>
      <c r="KMA60" s="599"/>
      <c r="KMB60" s="599"/>
      <c r="KMC60" s="599"/>
      <c r="KMD60" s="599"/>
      <c r="KME60" s="599"/>
      <c r="KMF60" s="599"/>
      <c r="KMG60" s="599"/>
      <c r="KMH60" s="599"/>
      <c r="KMI60" s="599"/>
      <c r="KMJ60" s="599"/>
      <c r="KMK60" s="599"/>
      <c r="KML60" s="599"/>
      <c r="KMM60" s="599"/>
      <c r="KMN60" s="599"/>
      <c r="KMO60" s="599"/>
      <c r="KMP60" s="599"/>
      <c r="KMQ60" s="599"/>
      <c r="KMR60" s="599"/>
      <c r="KMS60" s="599"/>
      <c r="KMT60" s="599"/>
      <c r="KMU60" s="599"/>
      <c r="KMV60" s="599"/>
      <c r="KMW60" s="599"/>
      <c r="KMX60" s="599"/>
      <c r="KMY60" s="599"/>
      <c r="KMZ60" s="599"/>
      <c r="KNA60" s="599"/>
      <c r="KNB60" s="599"/>
      <c r="KNC60" s="599"/>
      <c r="KND60" s="599"/>
      <c r="KNE60" s="599"/>
      <c r="KNF60" s="599"/>
      <c r="KNG60" s="599"/>
      <c r="KNH60" s="599"/>
      <c r="KNI60" s="599"/>
      <c r="KNJ60" s="599"/>
      <c r="KNK60" s="599"/>
      <c r="KNL60" s="599"/>
      <c r="KNM60" s="599"/>
      <c r="KNN60" s="599"/>
      <c r="KNO60" s="599"/>
      <c r="KNP60" s="599"/>
      <c r="KNQ60" s="599"/>
      <c r="KNR60" s="599"/>
      <c r="KNS60" s="599"/>
      <c r="KNT60" s="599"/>
      <c r="KNU60" s="599"/>
      <c r="KNV60" s="599"/>
      <c r="KNW60" s="599"/>
      <c r="KNX60" s="599"/>
      <c r="KNY60" s="599"/>
      <c r="KNZ60" s="599"/>
      <c r="KOA60" s="599"/>
      <c r="KOB60" s="599"/>
      <c r="KOC60" s="599"/>
      <c r="KOD60" s="599"/>
      <c r="KOE60" s="599"/>
      <c r="KOF60" s="599"/>
      <c r="KOG60" s="599"/>
      <c r="KOH60" s="599"/>
      <c r="KOI60" s="599"/>
      <c r="KOJ60" s="599"/>
      <c r="KOK60" s="599"/>
      <c r="KOL60" s="599"/>
      <c r="KOM60" s="599"/>
      <c r="KON60" s="599"/>
      <c r="KOO60" s="599"/>
      <c r="KOP60" s="599"/>
      <c r="KOQ60" s="599"/>
      <c r="KOR60" s="599"/>
      <c r="KOS60" s="599"/>
      <c r="KOT60" s="599"/>
      <c r="KOU60" s="599"/>
      <c r="KOV60" s="599"/>
      <c r="KOW60" s="599"/>
      <c r="KOX60" s="599"/>
      <c r="KOY60" s="599"/>
      <c r="KOZ60" s="599"/>
      <c r="KPA60" s="599"/>
      <c r="KPB60" s="599"/>
      <c r="KPC60" s="599"/>
      <c r="KPD60" s="599"/>
      <c r="KPE60" s="599"/>
      <c r="KPF60" s="599"/>
      <c r="KPG60" s="599"/>
      <c r="KPH60" s="599"/>
      <c r="KPI60" s="599"/>
      <c r="KPJ60" s="599"/>
      <c r="KPK60" s="599"/>
      <c r="KPL60" s="599"/>
      <c r="KPM60" s="599"/>
      <c r="KPN60" s="599"/>
      <c r="KPO60" s="599"/>
      <c r="KPP60" s="599"/>
      <c r="KPQ60" s="599"/>
      <c r="KPR60" s="599"/>
      <c r="KPS60" s="599"/>
      <c r="KPT60" s="599"/>
      <c r="KPU60" s="599"/>
      <c r="KPV60" s="599"/>
      <c r="KPW60" s="599"/>
      <c r="KPX60" s="599"/>
      <c r="KPY60" s="599"/>
      <c r="KPZ60" s="599"/>
      <c r="KQA60" s="599"/>
      <c r="KQB60" s="599"/>
      <c r="KQC60" s="599"/>
      <c r="KQD60" s="599"/>
      <c r="KQE60" s="599"/>
      <c r="KQF60" s="599"/>
      <c r="KQG60" s="599"/>
      <c r="KQH60" s="599"/>
      <c r="KQI60" s="599"/>
      <c r="KQJ60" s="599"/>
      <c r="KQK60" s="599"/>
      <c r="KQL60" s="599"/>
      <c r="KQM60" s="599"/>
      <c r="KQN60" s="599"/>
      <c r="KQO60" s="599"/>
      <c r="KQP60" s="599"/>
      <c r="KQQ60" s="599"/>
      <c r="KQR60" s="599"/>
      <c r="KQS60" s="599"/>
      <c r="KQT60" s="599"/>
      <c r="KQU60" s="599"/>
      <c r="KQV60" s="599"/>
      <c r="KQW60" s="599"/>
      <c r="KQX60" s="599"/>
      <c r="KQY60" s="599"/>
      <c r="KQZ60" s="599"/>
      <c r="KRA60" s="599"/>
      <c r="KRB60" s="599"/>
      <c r="KRC60" s="599"/>
      <c r="KRD60" s="599"/>
      <c r="KRE60" s="599"/>
      <c r="KRF60" s="599"/>
      <c r="KRG60" s="599"/>
      <c r="KRH60" s="599"/>
      <c r="KRI60" s="599"/>
      <c r="KRJ60" s="599"/>
      <c r="KRK60" s="599"/>
      <c r="KRL60" s="599"/>
      <c r="KRM60" s="599"/>
      <c r="KRN60" s="599"/>
      <c r="KRO60" s="599"/>
      <c r="KRP60" s="599"/>
      <c r="KRQ60" s="599"/>
      <c r="KRR60" s="599"/>
      <c r="KRS60" s="599"/>
      <c r="KRT60" s="599"/>
      <c r="KRU60" s="599"/>
      <c r="KRV60" s="599"/>
      <c r="KRW60" s="599"/>
      <c r="KRX60" s="599"/>
      <c r="KRY60" s="599"/>
      <c r="KRZ60" s="599"/>
      <c r="KSA60" s="599"/>
      <c r="KSB60" s="599"/>
      <c r="KSC60" s="599"/>
      <c r="KSD60" s="599"/>
      <c r="KSE60" s="599"/>
      <c r="KSF60" s="599"/>
      <c r="KSG60" s="599"/>
      <c r="KSH60" s="599"/>
      <c r="KSI60" s="599"/>
      <c r="KSJ60" s="599"/>
      <c r="KSK60" s="599"/>
      <c r="KSL60" s="599"/>
      <c r="KSM60" s="599"/>
      <c r="KSN60" s="599"/>
      <c r="KSO60" s="599"/>
      <c r="KSP60" s="599"/>
      <c r="KSQ60" s="599"/>
      <c r="KSR60" s="599"/>
      <c r="KSS60" s="599"/>
      <c r="KST60" s="599"/>
      <c r="KSU60" s="599"/>
      <c r="KSV60" s="599"/>
      <c r="KSW60" s="599"/>
      <c r="KSX60" s="599"/>
      <c r="KSY60" s="599"/>
      <c r="KSZ60" s="599"/>
      <c r="KTA60" s="599"/>
      <c r="KTB60" s="599"/>
      <c r="KTC60" s="599"/>
      <c r="KTD60" s="599"/>
      <c r="KTE60" s="599"/>
      <c r="KTF60" s="599"/>
      <c r="KTG60" s="599"/>
      <c r="KTH60" s="599"/>
      <c r="KTI60" s="599"/>
      <c r="KTJ60" s="599"/>
      <c r="KTK60" s="599"/>
      <c r="KTL60" s="599"/>
      <c r="KTM60" s="599"/>
      <c r="KTN60" s="599"/>
      <c r="KTO60" s="599"/>
      <c r="KTP60" s="599"/>
      <c r="KTQ60" s="599"/>
      <c r="KTR60" s="599"/>
      <c r="KTS60" s="599"/>
      <c r="KTT60" s="599"/>
      <c r="KTU60" s="599"/>
      <c r="KTV60" s="599"/>
      <c r="KTW60" s="599"/>
      <c r="KTX60" s="599"/>
      <c r="KTY60" s="599"/>
      <c r="KTZ60" s="599"/>
      <c r="KUA60" s="599"/>
      <c r="KUB60" s="599"/>
      <c r="KUC60" s="599"/>
      <c r="KUD60" s="599"/>
      <c r="KUE60" s="599"/>
      <c r="KUF60" s="599"/>
      <c r="KUG60" s="599"/>
      <c r="KUH60" s="599"/>
      <c r="KUI60" s="599"/>
      <c r="KUJ60" s="599"/>
      <c r="KUK60" s="599"/>
      <c r="KUL60" s="599"/>
      <c r="KUM60" s="599"/>
      <c r="KUN60" s="599"/>
      <c r="KUO60" s="599"/>
      <c r="KUP60" s="599"/>
      <c r="KUQ60" s="599"/>
      <c r="KUR60" s="599"/>
      <c r="KUS60" s="599"/>
      <c r="KUT60" s="599"/>
      <c r="KUU60" s="599"/>
      <c r="KUV60" s="599"/>
      <c r="KUW60" s="599"/>
      <c r="KUX60" s="599"/>
      <c r="KUY60" s="599"/>
      <c r="KUZ60" s="599"/>
      <c r="KVA60" s="599"/>
      <c r="KVB60" s="599"/>
      <c r="KVC60" s="599"/>
      <c r="KVD60" s="599"/>
      <c r="KVE60" s="599"/>
      <c r="KVF60" s="599"/>
      <c r="KVG60" s="599"/>
      <c r="KVH60" s="599"/>
      <c r="KVI60" s="599"/>
      <c r="KVJ60" s="599"/>
      <c r="KVK60" s="599"/>
      <c r="KVL60" s="599"/>
      <c r="KVM60" s="599"/>
      <c r="KVN60" s="599"/>
      <c r="KVO60" s="599"/>
      <c r="KVP60" s="599"/>
      <c r="KVQ60" s="599"/>
      <c r="KVR60" s="599"/>
      <c r="KVS60" s="599"/>
      <c r="KVT60" s="599"/>
      <c r="KVU60" s="599"/>
      <c r="KVV60" s="599"/>
      <c r="KVW60" s="599"/>
      <c r="KVX60" s="599"/>
      <c r="KVY60" s="599"/>
      <c r="KVZ60" s="599"/>
      <c r="KWA60" s="599"/>
      <c r="KWB60" s="599"/>
      <c r="KWC60" s="599"/>
      <c r="KWD60" s="599"/>
      <c r="KWE60" s="599"/>
      <c r="KWF60" s="599"/>
      <c r="KWG60" s="599"/>
      <c r="KWH60" s="599"/>
      <c r="KWI60" s="599"/>
      <c r="KWJ60" s="599"/>
      <c r="KWK60" s="599"/>
      <c r="KWL60" s="599"/>
      <c r="KWM60" s="599"/>
      <c r="KWN60" s="599"/>
      <c r="KWO60" s="599"/>
      <c r="KWP60" s="599"/>
      <c r="KWQ60" s="599"/>
      <c r="KWR60" s="599"/>
      <c r="KWS60" s="599"/>
      <c r="KWT60" s="599"/>
      <c r="KWU60" s="599"/>
      <c r="KWV60" s="599"/>
      <c r="KWW60" s="599"/>
      <c r="KWX60" s="599"/>
      <c r="KWY60" s="599"/>
      <c r="KWZ60" s="599"/>
      <c r="KXA60" s="599"/>
      <c r="KXB60" s="599"/>
      <c r="KXC60" s="599"/>
      <c r="KXD60" s="599"/>
      <c r="KXE60" s="599"/>
      <c r="KXF60" s="599"/>
      <c r="KXG60" s="599"/>
      <c r="KXH60" s="599"/>
      <c r="KXI60" s="599"/>
      <c r="KXJ60" s="599"/>
      <c r="KXK60" s="599"/>
      <c r="KXL60" s="599"/>
      <c r="KXM60" s="599"/>
      <c r="KXN60" s="599"/>
      <c r="KXO60" s="599"/>
      <c r="KXP60" s="599"/>
      <c r="KXQ60" s="599"/>
      <c r="KXR60" s="599"/>
      <c r="KXS60" s="599"/>
      <c r="KXT60" s="599"/>
      <c r="KXU60" s="599"/>
      <c r="KXV60" s="599"/>
      <c r="KXW60" s="599"/>
      <c r="KXX60" s="599"/>
      <c r="KXY60" s="599"/>
      <c r="KXZ60" s="599"/>
      <c r="KYA60" s="599"/>
      <c r="KYB60" s="599"/>
      <c r="KYC60" s="599"/>
      <c r="KYD60" s="599"/>
      <c r="KYE60" s="599"/>
      <c r="KYF60" s="599"/>
      <c r="KYG60" s="599"/>
      <c r="KYH60" s="599"/>
      <c r="KYI60" s="599"/>
      <c r="KYJ60" s="599"/>
      <c r="KYK60" s="599"/>
      <c r="KYL60" s="599"/>
      <c r="KYM60" s="599"/>
      <c r="KYN60" s="599"/>
      <c r="KYO60" s="599"/>
      <c r="KYP60" s="599"/>
      <c r="KYQ60" s="599"/>
      <c r="KYR60" s="599"/>
      <c r="KYS60" s="599"/>
      <c r="KYT60" s="599"/>
      <c r="KYU60" s="599"/>
      <c r="KYV60" s="599"/>
      <c r="KYW60" s="599"/>
      <c r="KYX60" s="599"/>
      <c r="KYY60" s="599"/>
      <c r="KYZ60" s="599"/>
      <c r="KZA60" s="599"/>
      <c r="KZB60" s="599"/>
      <c r="KZC60" s="599"/>
      <c r="KZD60" s="599"/>
      <c r="KZE60" s="599"/>
      <c r="KZF60" s="599"/>
      <c r="KZG60" s="599"/>
      <c r="KZH60" s="599"/>
      <c r="KZI60" s="599"/>
      <c r="KZJ60" s="599"/>
      <c r="KZK60" s="599"/>
      <c r="KZL60" s="599"/>
      <c r="KZM60" s="599"/>
      <c r="KZN60" s="599"/>
      <c r="KZO60" s="599"/>
      <c r="KZP60" s="599"/>
      <c r="KZQ60" s="599"/>
      <c r="KZR60" s="599"/>
      <c r="KZS60" s="599"/>
      <c r="KZT60" s="599"/>
      <c r="KZU60" s="599"/>
      <c r="KZV60" s="599"/>
      <c r="KZW60" s="599"/>
      <c r="KZX60" s="599"/>
      <c r="KZY60" s="599"/>
      <c r="KZZ60" s="599"/>
      <c r="LAA60" s="599"/>
      <c r="LAB60" s="599"/>
      <c r="LAC60" s="599"/>
      <c r="LAD60" s="599"/>
      <c r="LAE60" s="599"/>
      <c r="LAF60" s="599"/>
      <c r="LAG60" s="599"/>
      <c r="LAH60" s="599"/>
      <c r="LAI60" s="599"/>
      <c r="LAJ60" s="599"/>
      <c r="LAK60" s="599"/>
      <c r="LAL60" s="599"/>
      <c r="LAM60" s="599"/>
      <c r="LAN60" s="599"/>
      <c r="LAO60" s="599"/>
      <c r="LAP60" s="599"/>
      <c r="LAQ60" s="599"/>
      <c r="LAR60" s="599"/>
      <c r="LAS60" s="599"/>
      <c r="LAT60" s="599"/>
      <c r="LAU60" s="599"/>
      <c r="LAV60" s="599"/>
      <c r="LAW60" s="599"/>
      <c r="LAX60" s="599"/>
      <c r="LAY60" s="599"/>
      <c r="LAZ60" s="599"/>
      <c r="LBA60" s="599"/>
      <c r="LBB60" s="599"/>
      <c r="LBC60" s="599"/>
      <c r="LBD60" s="599"/>
      <c r="LBE60" s="599"/>
      <c r="LBF60" s="599"/>
      <c r="LBG60" s="599"/>
      <c r="LBH60" s="599"/>
      <c r="LBI60" s="599"/>
      <c r="LBJ60" s="599"/>
      <c r="LBK60" s="599"/>
      <c r="LBL60" s="599"/>
      <c r="LBM60" s="599"/>
      <c r="LBN60" s="599"/>
      <c r="LBO60" s="599"/>
      <c r="LBP60" s="599"/>
      <c r="LBQ60" s="599"/>
      <c r="LBR60" s="599"/>
      <c r="LBS60" s="599"/>
      <c r="LBT60" s="599"/>
      <c r="LBU60" s="599"/>
      <c r="LBV60" s="599"/>
      <c r="LBW60" s="599"/>
      <c r="LBX60" s="599"/>
      <c r="LBY60" s="599"/>
      <c r="LBZ60" s="599"/>
      <c r="LCA60" s="599"/>
      <c r="LCB60" s="599"/>
      <c r="LCC60" s="599"/>
      <c r="LCD60" s="599"/>
      <c r="LCE60" s="599"/>
      <c r="LCF60" s="599"/>
      <c r="LCG60" s="599"/>
      <c r="LCH60" s="599"/>
      <c r="LCI60" s="599"/>
      <c r="LCJ60" s="599"/>
      <c r="LCK60" s="599"/>
      <c r="LCL60" s="599"/>
      <c r="LCM60" s="599"/>
      <c r="LCN60" s="599"/>
      <c r="LCO60" s="599"/>
      <c r="LCP60" s="599"/>
      <c r="LCQ60" s="599"/>
      <c r="LCR60" s="599"/>
      <c r="LCS60" s="599"/>
      <c r="LCT60" s="599"/>
      <c r="LCU60" s="599"/>
      <c r="LCV60" s="599"/>
      <c r="LCW60" s="599"/>
      <c r="LCX60" s="599"/>
      <c r="LCY60" s="599"/>
      <c r="LCZ60" s="599"/>
      <c r="LDA60" s="599"/>
      <c r="LDB60" s="599"/>
      <c r="LDC60" s="599"/>
      <c r="LDD60" s="599"/>
      <c r="LDE60" s="599"/>
      <c r="LDF60" s="599"/>
      <c r="LDG60" s="599"/>
      <c r="LDH60" s="599"/>
      <c r="LDI60" s="599"/>
      <c r="LDJ60" s="599"/>
      <c r="LDK60" s="599"/>
      <c r="LDL60" s="599"/>
      <c r="LDM60" s="599"/>
      <c r="LDN60" s="599"/>
      <c r="LDO60" s="599"/>
      <c r="LDP60" s="599"/>
      <c r="LDQ60" s="599"/>
      <c r="LDR60" s="599"/>
      <c r="LDS60" s="599"/>
      <c r="LDT60" s="599"/>
      <c r="LDU60" s="599"/>
      <c r="LDV60" s="599"/>
      <c r="LDW60" s="599"/>
      <c r="LDX60" s="599"/>
      <c r="LDY60" s="599"/>
      <c r="LDZ60" s="599"/>
      <c r="LEA60" s="599"/>
      <c r="LEB60" s="599"/>
      <c r="LEC60" s="599"/>
      <c r="LED60" s="599"/>
      <c r="LEE60" s="599"/>
      <c r="LEF60" s="599"/>
      <c r="LEG60" s="599"/>
      <c r="LEH60" s="599"/>
      <c r="LEI60" s="599"/>
      <c r="LEJ60" s="599"/>
      <c r="LEK60" s="599"/>
      <c r="LEL60" s="599"/>
      <c r="LEM60" s="599"/>
      <c r="LEN60" s="599"/>
      <c r="LEO60" s="599"/>
      <c r="LEP60" s="599"/>
      <c r="LEQ60" s="599"/>
      <c r="LER60" s="599"/>
      <c r="LES60" s="599"/>
      <c r="LET60" s="599"/>
      <c r="LEU60" s="599"/>
      <c r="LEV60" s="599"/>
      <c r="LEW60" s="599"/>
      <c r="LEX60" s="599"/>
      <c r="LEY60" s="599"/>
      <c r="LEZ60" s="599"/>
      <c r="LFA60" s="599"/>
      <c r="LFB60" s="599"/>
      <c r="LFC60" s="599"/>
      <c r="LFD60" s="599"/>
      <c r="LFE60" s="599"/>
      <c r="LFF60" s="599"/>
      <c r="LFG60" s="599"/>
      <c r="LFH60" s="599"/>
      <c r="LFI60" s="599"/>
      <c r="LFJ60" s="599"/>
      <c r="LFK60" s="599"/>
      <c r="LFL60" s="599"/>
      <c r="LFM60" s="599"/>
      <c r="LFN60" s="599"/>
      <c r="LFO60" s="599"/>
      <c r="LFP60" s="599"/>
      <c r="LFQ60" s="599"/>
      <c r="LFR60" s="599"/>
      <c r="LFS60" s="599"/>
      <c r="LFT60" s="599"/>
      <c r="LFU60" s="599"/>
      <c r="LFV60" s="599"/>
      <c r="LFW60" s="599"/>
      <c r="LFX60" s="599"/>
      <c r="LFY60" s="599"/>
      <c r="LFZ60" s="599"/>
      <c r="LGA60" s="599"/>
      <c r="LGB60" s="599"/>
      <c r="LGC60" s="599"/>
      <c r="LGD60" s="599"/>
      <c r="LGE60" s="599"/>
      <c r="LGF60" s="599"/>
      <c r="LGG60" s="599"/>
      <c r="LGH60" s="599"/>
      <c r="LGI60" s="599"/>
      <c r="LGJ60" s="599"/>
      <c r="LGK60" s="599"/>
      <c r="LGL60" s="599"/>
      <c r="LGM60" s="599"/>
      <c r="LGN60" s="599"/>
      <c r="LGO60" s="599"/>
      <c r="LGP60" s="599"/>
      <c r="LGQ60" s="599"/>
      <c r="LGR60" s="599"/>
      <c r="LGS60" s="599"/>
      <c r="LGT60" s="599"/>
      <c r="LGU60" s="599"/>
      <c r="LGV60" s="599"/>
      <c r="LGW60" s="599"/>
      <c r="LGX60" s="599"/>
      <c r="LGY60" s="599"/>
      <c r="LGZ60" s="599"/>
      <c r="LHA60" s="599"/>
      <c r="LHB60" s="599"/>
      <c r="LHC60" s="599"/>
      <c r="LHD60" s="599"/>
      <c r="LHE60" s="599"/>
      <c r="LHF60" s="599"/>
      <c r="LHG60" s="599"/>
      <c r="LHH60" s="599"/>
      <c r="LHI60" s="599"/>
      <c r="LHJ60" s="599"/>
      <c r="LHK60" s="599"/>
      <c r="LHL60" s="599"/>
      <c r="LHM60" s="599"/>
      <c r="LHN60" s="599"/>
      <c r="LHO60" s="599"/>
      <c r="LHP60" s="599"/>
      <c r="LHQ60" s="599"/>
      <c r="LHR60" s="599"/>
      <c r="LHS60" s="599"/>
      <c r="LHT60" s="599"/>
      <c r="LHU60" s="599"/>
      <c r="LHV60" s="599"/>
      <c r="LHW60" s="599"/>
      <c r="LHX60" s="599"/>
      <c r="LHY60" s="599"/>
      <c r="LHZ60" s="599"/>
      <c r="LIA60" s="599"/>
      <c r="LIB60" s="599"/>
      <c r="LIC60" s="599"/>
      <c r="LID60" s="599"/>
      <c r="LIE60" s="599"/>
      <c r="LIF60" s="599"/>
      <c r="LIG60" s="599"/>
      <c r="LIH60" s="599"/>
      <c r="LII60" s="599"/>
      <c r="LIJ60" s="599"/>
      <c r="LIK60" s="599"/>
      <c r="LIL60" s="599"/>
      <c r="LIM60" s="599"/>
      <c r="LIN60" s="599"/>
      <c r="LIO60" s="599"/>
      <c r="LIP60" s="599"/>
      <c r="LIQ60" s="599"/>
      <c r="LIR60" s="599"/>
      <c r="LIS60" s="599"/>
      <c r="LIT60" s="599"/>
      <c r="LIU60" s="599"/>
      <c r="LIV60" s="599"/>
      <c r="LIW60" s="599"/>
      <c r="LIX60" s="599"/>
      <c r="LIY60" s="599"/>
      <c r="LIZ60" s="599"/>
      <c r="LJA60" s="599"/>
      <c r="LJB60" s="599"/>
      <c r="LJC60" s="599"/>
      <c r="LJD60" s="599"/>
      <c r="LJE60" s="599"/>
      <c r="LJF60" s="599"/>
      <c r="LJG60" s="599"/>
      <c r="LJH60" s="599"/>
      <c r="LJI60" s="599"/>
      <c r="LJJ60" s="599"/>
      <c r="LJK60" s="599"/>
      <c r="LJL60" s="599"/>
      <c r="LJM60" s="599"/>
      <c r="LJN60" s="599"/>
      <c r="LJO60" s="599"/>
      <c r="LJP60" s="599"/>
      <c r="LJQ60" s="599"/>
      <c r="LJR60" s="599"/>
      <c r="LJS60" s="599"/>
      <c r="LJT60" s="599"/>
      <c r="LJU60" s="599"/>
      <c r="LJV60" s="599"/>
      <c r="LJW60" s="599"/>
      <c r="LJX60" s="599"/>
      <c r="LJY60" s="599"/>
      <c r="LJZ60" s="599"/>
      <c r="LKA60" s="599"/>
      <c r="LKB60" s="599"/>
      <c r="LKC60" s="599"/>
      <c r="LKD60" s="599"/>
      <c r="LKE60" s="599"/>
      <c r="LKF60" s="599"/>
      <c r="LKG60" s="599"/>
      <c r="LKH60" s="599"/>
      <c r="LKI60" s="599"/>
      <c r="LKJ60" s="599"/>
      <c r="LKK60" s="599"/>
      <c r="LKL60" s="599"/>
      <c r="LKM60" s="599"/>
      <c r="LKN60" s="599"/>
      <c r="LKO60" s="599"/>
      <c r="LKP60" s="599"/>
      <c r="LKQ60" s="599"/>
      <c r="LKR60" s="599"/>
      <c r="LKS60" s="599"/>
      <c r="LKT60" s="599"/>
      <c r="LKU60" s="599"/>
      <c r="LKV60" s="599"/>
      <c r="LKW60" s="599"/>
      <c r="LKX60" s="599"/>
      <c r="LKY60" s="599"/>
      <c r="LKZ60" s="599"/>
      <c r="LLA60" s="599"/>
      <c r="LLB60" s="599"/>
      <c r="LLC60" s="599"/>
      <c r="LLD60" s="599"/>
      <c r="LLE60" s="599"/>
      <c r="LLF60" s="599"/>
      <c r="LLG60" s="599"/>
      <c r="LLH60" s="599"/>
      <c r="LLI60" s="599"/>
      <c r="LLJ60" s="599"/>
      <c r="LLK60" s="599"/>
      <c r="LLL60" s="599"/>
      <c r="LLM60" s="599"/>
      <c r="LLN60" s="599"/>
      <c r="LLO60" s="599"/>
      <c r="LLP60" s="599"/>
      <c r="LLQ60" s="599"/>
      <c r="LLR60" s="599"/>
      <c r="LLS60" s="599"/>
      <c r="LLT60" s="599"/>
      <c r="LLU60" s="599"/>
      <c r="LLV60" s="599"/>
      <c r="LLW60" s="599"/>
      <c r="LLX60" s="599"/>
      <c r="LLY60" s="599"/>
      <c r="LLZ60" s="599"/>
      <c r="LMA60" s="599"/>
      <c r="LMB60" s="599"/>
      <c r="LMC60" s="599"/>
      <c r="LMD60" s="599"/>
      <c r="LME60" s="599"/>
      <c r="LMF60" s="599"/>
      <c r="LMG60" s="599"/>
      <c r="LMH60" s="599"/>
      <c r="LMI60" s="599"/>
      <c r="LMJ60" s="599"/>
      <c r="LMK60" s="599"/>
      <c r="LML60" s="599"/>
      <c r="LMM60" s="599"/>
      <c r="LMN60" s="599"/>
      <c r="LMO60" s="599"/>
      <c r="LMP60" s="599"/>
      <c r="LMQ60" s="599"/>
      <c r="LMR60" s="599"/>
      <c r="LMS60" s="599"/>
      <c r="LMT60" s="599"/>
      <c r="LMU60" s="599"/>
      <c r="LMV60" s="599"/>
      <c r="LMW60" s="599"/>
      <c r="LMX60" s="599"/>
      <c r="LMY60" s="599"/>
      <c r="LMZ60" s="599"/>
      <c r="LNA60" s="599"/>
      <c r="LNB60" s="599"/>
      <c r="LNC60" s="599"/>
      <c r="LND60" s="599"/>
      <c r="LNE60" s="599"/>
      <c r="LNF60" s="599"/>
      <c r="LNG60" s="599"/>
      <c r="LNH60" s="599"/>
      <c r="LNI60" s="599"/>
      <c r="LNJ60" s="599"/>
      <c r="LNK60" s="599"/>
      <c r="LNL60" s="599"/>
      <c r="LNM60" s="599"/>
      <c r="LNN60" s="599"/>
      <c r="LNO60" s="599"/>
      <c r="LNP60" s="599"/>
      <c r="LNQ60" s="599"/>
      <c r="LNR60" s="599"/>
      <c r="LNS60" s="599"/>
      <c r="LNT60" s="599"/>
      <c r="LNU60" s="599"/>
      <c r="LNV60" s="599"/>
      <c r="LNW60" s="599"/>
      <c r="LNX60" s="599"/>
      <c r="LNY60" s="599"/>
      <c r="LNZ60" s="599"/>
      <c r="LOA60" s="599"/>
      <c r="LOB60" s="599"/>
      <c r="LOC60" s="599"/>
      <c r="LOD60" s="599"/>
      <c r="LOE60" s="599"/>
      <c r="LOF60" s="599"/>
      <c r="LOG60" s="599"/>
      <c r="LOH60" s="599"/>
      <c r="LOI60" s="599"/>
      <c r="LOJ60" s="599"/>
      <c r="LOK60" s="599"/>
      <c r="LOL60" s="599"/>
      <c r="LOM60" s="599"/>
      <c r="LON60" s="599"/>
      <c r="LOO60" s="599"/>
      <c r="LOP60" s="599"/>
      <c r="LOQ60" s="599"/>
      <c r="LOR60" s="599"/>
      <c r="LOS60" s="599"/>
      <c r="LOT60" s="599"/>
      <c r="LOU60" s="599"/>
      <c r="LOV60" s="599"/>
      <c r="LOW60" s="599"/>
      <c r="LOX60" s="599"/>
      <c r="LOY60" s="599"/>
      <c r="LOZ60" s="599"/>
      <c r="LPA60" s="599"/>
      <c r="LPB60" s="599"/>
      <c r="LPC60" s="599"/>
      <c r="LPD60" s="599"/>
      <c r="LPE60" s="599"/>
      <c r="LPF60" s="599"/>
      <c r="LPG60" s="599"/>
      <c r="LPH60" s="599"/>
      <c r="LPI60" s="599"/>
      <c r="LPJ60" s="599"/>
      <c r="LPK60" s="599"/>
      <c r="LPL60" s="599"/>
      <c r="LPM60" s="599"/>
      <c r="LPN60" s="599"/>
      <c r="LPO60" s="599"/>
      <c r="LPP60" s="599"/>
      <c r="LPQ60" s="599"/>
      <c r="LPR60" s="599"/>
      <c r="LPS60" s="599"/>
      <c r="LPT60" s="599"/>
      <c r="LPU60" s="599"/>
      <c r="LPV60" s="599"/>
      <c r="LPW60" s="599"/>
      <c r="LPX60" s="599"/>
      <c r="LPY60" s="599"/>
      <c r="LPZ60" s="599"/>
      <c r="LQA60" s="599"/>
      <c r="LQB60" s="599"/>
      <c r="LQC60" s="599"/>
      <c r="LQD60" s="599"/>
      <c r="LQE60" s="599"/>
      <c r="LQF60" s="599"/>
      <c r="LQG60" s="599"/>
      <c r="LQH60" s="599"/>
      <c r="LQI60" s="599"/>
      <c r="LQJ60" s="599"/>
      <c r="LQK60" s="599"/>
      <c r="LQL60" s="599"/>
      <c r="LQM60" s="599"/>
      <c r="LQN60" s="599"/>
      <c r="LQO60" s="599"/>
      <c r="LQP60" s="599"/>
      <c r="LQQ60" s="599"/>
      <c r="LQR60" s="599"/>
      <c r="LQS60" s="599"/>
      <c r="LQT60" s="599"/>
      <c r="LQU60" s="599"/>
      <c r="LQV60" s="599"/>
      <c r="LQW60" s="599"/>
      <c r="LQX60" s="599"/>
      <c r="LQY60" s="599"/>
      <c r="LQZ60" s="599"/>
      <c r="LRA60" s="599"/>
      <c r="LRB60" s="599"/>
      <c r="LRC60" s="599"/>
      <c r="LRD60" s="599"/>
      <c r="LRE60" s="599"/>
      <c r="LRF60" s="599"/>
      <c r="LRG60" s="599"/>
      <c r="LRH60" s="599"/>
      <c r="LRI60" s="599"/>
      <c r="LRJ60" s="599"/>
      <c r="LRK60" s="599"/>
      <c r="LRL60" s="599"/>
      <c r="LRM60" s="599"/>
      <c r="LRN60" s="599"/>
      <c r="LRO60" s="599"/>
      <c r="LRP60" s="599"/>
      <c r="LRQ60" s="599"/>
      <c r="LRR60" s="599"/>
      <c r="LRS60" s="599"/>
      <c r="LRT60" s="599"/>
      <c r="LRU60" s="599"/>
      <c r="LRV60" s="599"/>
      <c r="LRW60" s="599"/>
      <c r="LRX60" s="599"/>
      <c r="LRY60" s="599"/>
      <c r="LRZ60" s="599"/>
      <c r="LSA60" s="599"/>
      <c r="LSB60" s="599"/>
      <c r="LSC60" s="599"/>
      <c r="LSD60" s="599"/>
      <c r="LSE60" s="599"/>
      <c r="LSF60" s="599"/>
      <c r="LSG60" s="599"/>
      <c r="LSH60" s="599"/>
      <c r="LSI60" s="599"/>
      <c r="LSJ60" s="599"/>
      <c r="LSK60" s="599"/>
      <c r="LSL60" s="599"/>
      <c r="LSM60" s="599"/>
      <c r="LSN60" s="599"/>
      <c r="LSO60" s="599"/>
      <c r="LSP60" s="599"/>
      <c r="LSQ60" s="599"/>
      <c r="LSR60" s="599"/>
      <c r="LSS60" s="599"/>
      <c r="LST60" s="599"/>
      <c r="LSU60" s="599"/>
      <c r="LSV60" s="599"/>
      <c r="LSW60" s="599"/>
      <c r="LSX60" s="599"/>
      <c r="LSY60" s="599"/>
      <c r="LSZ60" s="599"/>
      <c r="LTA60" s="599"/>
      <c r="LTB60" s="599"/>
      <c r="LTC60" s="599"/>
      <c r="LTD60" s="599"/>
      <c r="LTE60" s="599"/>
      <c r="LTF60" s="599"/>
      <c r="LTG60" s="599"/>
      <c r="LTH60" s="599"/>
      <c r="LTI60" s="599"/>
      <c r="LTJ60" s="599"/>
      <c r="LTK60" s="599"/>
      <c r="LTL60" s="599"/>
      <c r="LTM60" s="599"/>
      <c r="LTN60" s="599"/>
      <c r="LTO60" s="599"/>
      <c r="LTP60" s="599"/>
      <c r="LTQ60" s="599"/>
      <c r="LTR60" s="599"/>
      <c r="LTS60" s="599"/>
      <c r="LTT60" s="599"/>
      <c r="LTU60" s="599"/>
      <c r="LTV60" s="599"/>
      <c r="LTW60" s="599"/>
      <c r="LTX60" s="599"/>
      <c r="LTY60" s="599"/>
      <c r="LTZ60" s="599"/>
      <c r="LUA60" s="599"/>
      <c r="LUB60" s="599"/>
      <c r="LUC60" s="599"/>
      <c r="LUD60" s="599"/>
      <c r="LUE60" s="599"/>
      <c r="LUF60" s="599"/>
      <c r="LUG60" s="599"/>
      <c r="LUH60" s="599"/>
      <c r="LUI60" s="599"/>
      <c r="LUJ60" s="599"/>
      <c r="LUK60" s="599"/>
      <c r="LUL60" s="599"/>
      <c r="LUM60" s="599"/>
      <c r="LUN60" s="599"/>
      <c r="LUO60" s="599"/>
      <c r="LUP60" s="599"/>
      <c r="LUQ60" s="599"/>
      <c r="LUR60" s="599"/>
      <c r="LUS60" s="599"/>
      <c r="LUT60" s="599"/>
      <c r="LUU60" s="599"/>
      <c r="LUV60" s="599"/>
      <c r="LUW60" s="599"/>
      <c r="LUX60" s="599"/>
      <c r="LUY60" s="599"/>
      <c r="LUZ60" s="599"/>
      <c r="LVA60" s="599"/>
      <c r="LVB60" s="599"/>
      <c r="LVC60" s="599"/>
      <c r="LVD60" s="599"/>
      <c r="LVE60" s="599"/>
      <c r="LVF60" s="599"/>
      <c r="LVG60" s="599"/>
      <c r="LVH60" s="599"/>
      <c r="LVI60" s="599"/>
      <c r="LVJ60" s="599"/>
      <c r="LVK60" s="599"/>
      <c r="LVL60" s="599"/>
      <c r="LVM60" s="599"/>
      <c r="LVN60" s="599"/>
      <c r="LVO60" s="599"/>
      <c r="LVP60" s="599"/>
      <c r="LVQ60" s="599"/>
      <c r="LVR60" s="599"/>
      <c r="LVS60" s="599"/>
      <c r="LVT60" s="599"/>
      <c r="LVU60" s="599"/>
      <c r="LVV60" s="599"/>
      <c r="LVW60" s="599"/>
      <c r="LVX60" s="599"/>
      <c r="LVY60" s="599"/>
      <c r="LVZ60" s="599"/>
      <c r="LWA60" s="599"/>
      <c r="LWB60" s="599"/>
      <c r="LWC60" s="599"/>
      <c r="LWD60" s="599"/>
      <c r="LWE60" s="599"/>
      <c r="LWF60" s="599"/>
      <c r="LWG60" s="599"/>
      <c r="LWH60" s="599"/>
      <c r="LWI60" s="599"/>
      <c r="LWJ60" s="599"/>
      <c r="LWK60" s="599"/>
      <c r="LWL60" s="599"/>
      <c r="LWM60" s="599"/>
      <c r="LWN60" s="599"/>
      <c r="LWO60" s="599"/>
      <c r="LWP60" s="599"/>
      <c r="LWQ60" s="599"/>
      <c r="LWR60" s="599"/>
      <c r="LWS60" s="599"/>
      <c r="LWT60" s="599"/>
      <c r="LWU60" s="599"/>
      <c r="LWV60" s="599"/>
      <c r="LWW60" s="599"/>
      <c r="LWX60" s="599"/>
      <c r="LWY60" s="599"/>
      <c r="LWZ60" s="599"/>
      <c r="LXA60" s="599"/>
      <c r="LXB60" s="599"/>
      <c r="LXC60" s="599"/>
      <c r="LXD60" s="599"/>
      <c r="LXE60" s="599"/>
      <c r="LXF60" s="599"/>
      <c r="LXG60" s="599"/>
      <c r="LXH60" s="599"/>
      <c r="LXI60" s="599"/>
      <c r="LXJ60" s="599"/>
      <c r="LXK60" s="599"/>
      <c r="LXL60" s="599"/>
      <c r="LXM60" s="599"/>
      <c r="LXN60" s="599"/>
      <c r="LXO60" s="599"/>
      <c r="LXP60" s="599"/>
      <c r="LXQ60" s="599"/>
      <c r="LXR60" s="599"/>
      <c r="LXS60" s="599"/>
      <c r="LXT60" s="599"/>
      <c r="LXU60" s="599"/>
      <c r="LXV60" s="599"/>
      <c r="LXW60" s="599"/>
      <c r="LXX60" s="599"/>
      <c r="LXY60" s="599"/>
      <c r="LXZ60" s="599"/>
      <c r="LYA60" s="599"/>
      <c r="LYB60" s="599"/>
      <c r="LYC60" s="599"/>
      <c r="LYD60" s="599"/>
      <c r="LYE60" s="599"/>
      <c r="LYF60" s="599"/>
      <c r="LYG60" s="599"/>
      <c r="LYH60" s="599"/>
      <c r="LYI60" s="599"/>
      <c r="LYJ60" s="599"/>
      <c r="LYK60" s="599"/>
      <c r="LYL60" s="599"/>
      <c r="LYM60" s="599"/>
      <c r="LYN60" s="599"/>
      <c r="LYO60" s="599"/>
      <c r="LYP60" s="599"/>
      <c r="LYQ60" s="599"/>
      <c r="LYR60" s="599"/>
      <c r="LYS60" s="599"/>
      <c r="LYT60" s="599"/>
      <c r="LYU60" s="599"/>
      <c r="LYV60" s="599"/>
      <c r="LYW60" s="599"/>
      <c r="LYX60" s="599"/>
      <c r="LYY60" s="599"/>
      <c r="LYZ60" s="599"/>
      <c r="LZA60" s="599"/>
      <c r="LZB60" s="599"/>
      <c r="LZC60" s="599"/>
      <c r="LZD60" s="599"/>
      <c r="LZE60" s="599"/>
      <c r="LZF60" s="599"/>
      <c r="LZG60" s="599"/>
      <c r="LZH60" s="599"/>
      <c r="LZI60" s="599"/>
      <c r="LZJ60" s="599"/>
      <c r="LZK60" s="599"/>
      <c r="LZL60" s="599"/>
      <c r="LZM60" s="599"/>
      <c r="LZN60" s="599"/>
      <c r="LZO60" s="599"/>
      <c r="LZP60" s="599"/>
      <c r="LZQ60" s="599"/>
      <c r="LZR60" s="599"/>
      <c r="LZS60" s="599"/>
      <c r="LZT60" s="599"/>
      <c r="LZU60" s="599"/>
      <c r="LZV60" s="599"/>
      <c r="LZW60" s="599"/>
      <c r="LZX60" s="599"/>
      <c r="LZY60" s="599"/>
      <c r="LZZ60" s="599"/>
      <c r="MAA60" s="599"/>
      <c r="MAB60" s="599"/>
      <c r="MAC60" s="599"/>
      <c r="MAD60" s="599"/>
      <c r="MAE60" s="599"/>
      <c r="MAF60" s="599"/>
      <c r="MAG60" s="599"/>
      <c r="MAH60" s="599"/>
      <c r="MAI60" s="599"/>
      <c r="MAJ60" s="599"/>
      <c r="MAK60" s="599"/>
      <c r="MAL60" s="599"/>
      <c r="MAM60" s="599"/>
      <c r="MAN60" s="599"/>
      <c r="MAO60" s="599"/>
      <c r="MAP60" s="599"/>
      <c r="MAQ60" s="599"/>
      <c r="MAR60" s="599"/>
      <c r="MAS60" s="599"/>
      <c r="MAT60" s="599"/>
      <c r="MAU60" s="599"/>
      <c r="MAV60" s="599"/>
      <c r="MAW60" s="599"/>
      <c r="MAX60" s="599"/>
      <c r="MAY60" s="599"/>
      <c r="MAZ60" s="599"/>
      <c r="MBA60" s="599"/>
      <c r="MBB60" s="599"/>
      <c r="MBC60" s="599"/>
      <c r="MBD60" s="599"/>
      <c r="MBE60" s="599"/>
      <c r="MBF60" s="599"/>
      <c r="MBG60" s="599"/>
      <c r="MBH60" s="599"/>
      <c r="MBI60" s="599"/>
      <c r="MBJ60" s="599"/>
      <c r="MBK60" s="599"/>
      <c r="MBL60" s="599"/>
      <c r="MBM60" s="599"/>
      <c r="MBN60" s="599"/>
      <c r="MBO60" s="599"/>
      <c r="MBP60" s="599"/>
      <c r="MBQ60" s="599"/>
      <c r="MBR60" s="599"/>
      <c r="MBS60" s="599"/>
      <c r="MBT60" s="599"/>
      <c r="MBU60" s="599"/>
      <c r="MBV60" s="599"/>
      <c r="MBW60" s="599"/>
      <c r="MBX60" s="599"/>
      <c r="MBY60" s="599"/>
      <c r="MBZ60" s="599"/>
      <c r="MCA60" s="599"/>
      <c r="MCB60" s="599"/>
      <c r="MCC60" s="599"/>
      <c r="MCD60" s="599"/>
      <c r="MCE60" s="599"/>
      <c r="MCF60" s="599"/>
      <c r="MCG60" s="599"/>
      <c r="MCH60" s="599"/>
      <c r="MCI60" s="599"/>
      <c r="MCJ60" s="599"/>
      <c r="MCK60" s="599"/>
      <c r="MCL60" s="599"/>
      <c r="MCM60" s="599"/>
      <c r="MCN60" s="599"/>
      <c r="MCO60" s="599"/>
      <c r="MCP60" s="599"/>
      <c r="MCQ60" s="599"/>
      <c r="MCR60" s="599"/>
      <c r="MCS60" s="599"/>
      <c r="MCT60" s="599"/>
      <c r="MCU60" s="599"/>
      <c r="MCV60" s="599"/>
      <c r="MCW60" s="599"/>
      <c r="MCX60" s="599"/>
      <c r="MCY60" s="599"/>
      <c r="MCZ60" s="599"/>
      <c r="MDA60" s="599"/>
      <c r="MDB60" s="599"/>
      <c r="MDC60" s="599"/>
      <c r="MDD60" s="599"/>
      <c r="MDE60" s="599"/>
      <c r="MDF60" s="599"/>
      <c r="MDG60" s="599"/>
      <c r="MDH60" s="599"/>
      <c r="MDI60" s="599"/>
      <c r="MDJ60" s="599"/>
      <c r="MDK60" s="599"/>
      <c r="MDL60" s="599"/>
      <c r="MDM60" s="599"/>
      <c r="MDN60" s="599"/>
      <c r="MDO60" s="599"/>
      <c r="MDP60" s="599"/>
      <c r="MDQ60" s="599"/>
      <c r="MDR60" s="599"/>
      <c r="MDS60" s="599"/>
      <c r="MDT60" s="599"/>
      <c r="MDU60" s="599"/>
      <c r="MDV60" s="599"/>
      <c r="MDW60" s="599"/>
      <c r="MDX60" s="599"/>
      <c r="MDY60" s="599"/>
      <c r="MDZ60" s="599"/>
      <c r="MEA60" s="599"/>
      <c r="MEB60" s="599"/>
      <c r="MEC60" s="599"/>
      <c r="MED60" s="599"/>
      <c r="MEE60" s="599"/>
      <c r="MEF60" s="599"/>
      <c r="MEG60" s="599"/>
      <c r="MEH60" s="599"/>
      <c r="MEI60" s="599"/>
      <c r="MEJ60" s="599"/>
      <c r="MEK60" s="599"/>
      <c r="MEL60" s="599"/>
      <c r="MEM60" s="599"/>
      <c r="MEN60" s="599"/>
      <c r="MEO60" s="599"/>
      <c r="MEP60" s="599"/>
      <c r="MEQ60" s="599"/>
      <c r="MER60" s="599"/>
      <c r="MES60" s="599"/>
      <c r="MET60" s="599"/>
      <c r="MEU60" s="599"/>
      <c r="MEV60" s="599"/>
      <c r="MEW60" s="599"/>
      <c r="MEX60" s="599"/>
      <c r="MEY60" s="599"/>
      <c r="MEZ60" s="599"/>
      <c r="MFA60" s="599"/>
      <c r="MFB60" s="599"/>
      <c r="MFC60" s="599"/>
      <c r="MFD60" s="599"/>
      <c r="MFE60" s="599"/>
      <c r="MFF60" s="599"/>
      <c r="MFG60" s="599"/>
      <c r="MFH60" s="599"/>
      <c r="MFI60" s="599"/>
      <c r="MFJ60" s="599"/>
      <c r="MFK60" s="599"/>
      <c r="MFL60" s="599"/>
      <c r="MFM60" s="599"/>
      <c r="MFN60" s="599"/>
      <c r="MFO60" s="599"/>
      <c r="MFP60" s="599"/>
      <c r="MFQ60" s="599"/>
      <c r="MFR60" s="599"/>
      <c r="MFS60" s="599"/>
      <c r="MFT60" s="599"/>
      <c r="MFU60" s="599"/>
      <c r="MFV60" s="599"/>
      <c r="MFW60" s="599"/>
      <c r="MFX60" s="599"/>
      <c r="MFY60" s="599"/>
      <c r="MFZ60" s="599"/>
      <c r="MGA60" s="599"/>
      <c r="MGB60" s="599"/>
      <c r="MGC60" s="599"/>
      <c r="MGD60" s="599"/>
      <c r="MGE60" s="599"/>
      <c r="MGF60" s="599"/>
      <c r="MGG60" s="599"/>
      <c r="MGH60" s="599"/>
      <c r="MGI60" s="599"/>
      <c r="MGJ60" s="599"/>
      <c r="MGK60" s="599"/>
      <c r="MGL60" s="599"/>
      <c r="MGM60" s="599"/>
      <c r="MGN60" s="599"/>
      <c r="MGO60" s="599"/>
      <c r="MGP60" s="599"/>
      <c r="MGQ60" s="599"/>
      <c r="MGR60" s="599"/>
      <c r="MGS60" s="599"/>
      <c r="MGT60" s="599"/>
      <c r="MGU60" s="599"/>
      <c r="MGV60" s="599"/>
      <c r="MGW60" s="599"/>
      <c r="MGX60" s="599"/>
      <c r="MGY60" s="599"/>
      <c r="MGZ60" s="599"/>
      <c r="MHA60" s="599"/>
      <c r="MHB60" s="599"/>
      <c r="MHC60" s="599"/>
      <c r="MHD60" s="599"/>
      <c r="MHE60" s="599"/>
      <c r="MHF60" s="599"/>
      <c r="MHG60" s="599"/>
      <c r="MHH60" s="599"/>
      <c r="MHI60" s="599"/>
      <c r="MHJ60" s="599"/>
      <c r="MHK60" s="599"/>
      <c r="MHL60" s="599"/>
      <c r="MHM60" s="599"/>
      <c r="MHN60" s="599"/>
      <c r="MHO60" s="599"/>
      <c r="MHP60" s="599"/>
      <c r="MHQ60" s="599"/>
      <c r="MHR60" s="599"/>
      <c r="MHS60" s="599"/>
      <c r="MHT60" s="599"/>
      <c r="MHU60" s="599"/>
      <c r="MHV60" s="599"/>
      <c r="MHW60" s="599"/>
      <c r="MHX60" s="599"/>
      <c r="MHY60" s="599"/>
      <c r="MHZ60" s="599"/>
      <c r="MIA60" s="599"/>
      <c r="MIB60" s="599"/>
      <c r="MIC60" s="599"/>
      <c r="MID60" s="599"/>
      <c r="MIE60" s="599"/>
      <c r="MIF60" s="599"/>
      <c r="MIG60" s="599"/>
      <c r="MIH60" s="599"/>
      <c r="MII60" s="599"/>
      <c r="MIJ60" s="599"/>
      <c r="MIK60" s="599"/>
      <c r="MIL60" s="599"/>
      <c r="MIM60" s="599"/>
      <c r="MIN60" s="599"/>
      <c r="MIO60" s="599"/>
      <c r="MIP60" s="599"/>
      <c r="MIQ60" s="599"/>
      <c r="MIR60" s="599"/>
      <c r="MIS60" s="599"/>
      <c r="MIT60" s="599"/>
      <c r="MIU60" s="599"/>
      <c r="MIV60" s="599"/>
      <c r="MIW60" s="599"/>
      <c r="MIX60" s="599"/>
      <c r="MIY60" s="599"/>
      <c r="MIZ60" s="599"/>
      <c r="MJA60" s="599"/>
      <c r="MJB60" s="599"/>
      <c r="MJC60" s="599"/>
      <c r="MJD60" s="599"/>
      <c r="MJE60" s="599"/>
      <c r="MJF60" s="599"/>
      <c r="MJG60" s="599"/>
      <c r="MJH60" s="599"/>
      <c r="MJI60" s="599"/>
      <c r="MJJ60" s="599"/>
      <c r="MJK60" s="599"/>
      <c r="MJL60" s="599"/>
      <c r="MJM60" s="599"/>
      <c r="MJN60" s="599"/>
      <c r="MJO60" s="599"/>
      <c r="MJP60" s="599"/>
      <c r="MJQ60" s="599"/>
      <c r="MJR60" s="599"/>
      <c r="MJS60" s="599"/>
      <c r="MJT60" s="599"/>
      <c r="MJU60" s="599"/>
      <c r="MJV60" s="599"/>
      <c r="MJW60" s="599"/>
      <c r="MJX60" s="599"/>
      <c r="MJY60" s="599"/>
      <c r="MJZ60" s="599"/>
      <c r="MKA60" s="599"/>
      <c r="MKB60" s="599"/>
      <c r="MKC60" s="599"/>
      <c r="MKD60" s="599"/>
      <c r="MKE60" s="599"/>
      <c r="MKF60" s="599"/>
      <c r="MKG60" s="599"/>
      <c r="MKH60" s="599"/>
      <c r="MKI60" s="599"/>
      <c r="MKJ60" s="599"/>
      <c r="MKK60" s="599"/>
      <c r="MKL60" s="599"/>
      <c r="MKM60" s="599"/>
      <c r="MKN60" s="599"/>
      <c r="MKO60" s="599"/>
      <c r="MKP60" s="599"/>
      <c r="MKQ60" s="599"/>
      <c r="MKR60" s="599"/>
      <c r="MKS60" s="599"/>
      <c r="MKT60" s="599"/>
      <c r="MKU60" s="599"/>
      <c r="MKV60" s="599"/>
      <c r="MKW60" s="599"/>
      <c r="MKX60" s="599"/>
      <c r="MKY60" s="599"/>
      <c r="MKZ60" s="599"/>
      <c r="MLA60" s="599"/>
      <c r="MLB60" s="599"/>
      <c r="MLC60" s="599"/>
      <c r="MLD60" s="599"/>
      <c r="MLE60" s="599"/>
      <c r="MLF60" s="599"/>
      <c r="MLG60" s="599"/>
      <c r="MLH60" s="599"/>
      <c r="MLI60" s="599"/>
      <c r="MLJ60" s="599"/>
      <c r="MLK60" s="599"/>
      <c r="MLL60" s="599"/>
      <c r="MLM60" s="599"/>
      <c r="MLN60" s="599"/>
      <c r="MLO60" s="599"/>
      <c r="MLP60" s="599"/>
      <c r="MLQ60" s="599"/>
      <c r="MLR60" s="599"/>
      <c r="MLS60" s="599"/>
      <c r="MLT60" s="599"/>
      <c r="MLU60" s="599"/>
      <c r="MLV60" s="599"/>
      <c r="MLW60" s="599"/>
      <c r="MLX60" s="599"/>
      <c r="MLY60" s="599"/>
      <c r="MLZ60" s="599"/>
      <c r="MMA60" s="599"/>
      <c r="MMB60" s="599"/>
      <c r="MMC60" s="599"/>
      <c r="MMD60" s="599"/>
      <c r="MME60" s="599"/>
      <c r="MMF60" s="599"/>
      <c r="MMG60" s="599"/>
      <c r="MMH60" s="599"/>
      <c r="MMI60" s="599"/>
      <c r="MMJ60" s="599"/>
      <c r="MMK60" s="599"/>
      <c r="MML60" s="599"/>
      <c r="MMM60" s="599"/>
      <c r="MMN60" s="599"/>
      <c r="MMO60" s="599"/>
      <c r="MMP60" s="599"/>
      <c r="MMQ60" s="599"/>
      <c r="MMR60" s="599"/>
      <c r="MMS60" s="599"/>
      <c r="MMT60" s="599"/>
      <c r="MMU60" s="599"/>
      <c r="MMV60" s="599"/>
      <c r="MMW60" s="599"/>
      <c r="MMX60" s="599"/>
      <c r="MMY60" s="599"/>
      <c r="MMZ60" s="599"/>
      <c r="MNA60" s="599"/>
      <c r="MNB60" s="599"/>
      <c r="MNC60" s="599"/>
      <c r="MND60" s="599"/>
      <c r="MNE60" s="599"/>
      <c r="MNF60" s="599"/>
      <c r="MNG60" s="599"/>
      <c r="MNH60" s="599"/>
      <c r="MNI60" s="599"/>
      <c r="MNJ60" s="599"/>
      <c r="MNK60" s="599"/>
      <c r="MNL60" s="599"/>
      <c r="MNM60" s="599"/>
      <c r="MNN60" s="599"/>
      <c r="MNO60" s="599"/>
      <c r="MNP60" s="599"/>
      <c r="MNQ60" s="599"/>
      <c r="MNR60" s="599"/>
      <c r="MNS60" s="599"/>
      <c r="MNT60" s="599"/>
      <c r="MNU60" s="599"/>
      <c r="MNV60" s="599"/>
      <c r="MNW60" s="599"/>
      <c r="MNX60" s="599"/>
      <c r="MNY60" s="599"/>
      <c r="MNZ60" s="599"/>
      <c r="MOA60" s="599"/>
      <c r="MOB60" s="599"/>
      <c r="MOC60" s="599"/>
      <c r="MOD60" s="599"/>
      <c r="MOE60" s="599"/>
      <c r="MOF60" s="599"/>
      <c r="MOG60" s="599"/>
      <c r="MOH60" s="599"/>
      <c r="MOI60" s="599"/>
      <c r="MOJ60" s="599"/>
      <c r="MOK60" s="599"/>
      <c r="MOL60" s="599"/>
      <c r="MOM60" s="599"/>
      <c r="MON60" s="599"/>
      <c r="MOO60" s="599"/>
      <c r="MOP60" s="599"/>
      <c r="MOQ60" s="599"/>
      <c r="MOR60" s="599"/>
      <c r="MOS60" s="599"/>
      <c r="MOT60" s="599"/>
      <c r="MOU60" s="599"/>
      <c r="MOV60" s="599"/>
      <c r="MOW60" s="599"/>
      <c r="MOX60" s="599"/>
      <c r="MOY60" s="599"/>
      <c r="MOZ60" s="599"/>
      <c r="MPA60" s="599"/>
      <c r="MPB60" s="599"/>
      <c r="MPC60" s="599"/>
      <c r="MPD60" s="599"/>
      <c r="MPE60" s="599"/>
      <c r="MPF60" s="599"/>
      <c r="MPG60" s="599"/>
      <c r="MPH60" s="599"/>
      <c r="MPI60" s="599"/>
      <c r="MPJ60" s="599"/>
      <c r="MPK60" s="599"/>
      <c r="MPL60" s="599"/>
      <c r="MPM60" s="599"/>
      <c r="MPN60" s="599"/>
      <c r="MPO60" s="599"/>
      <c r="MPP60" s="599"/>
      <c r="MPQ60" s="599"/>
      <c r="MPR60" s="599"/>
      <c r="MPS60" s="599"/>
      <c r="MPT60" s="599"/>
      <c r="MPU60" s="599"/>
      <c r="MPV60" s="599"/>
      <c r="MPW60" s="599"/>
      <c r="MPX60" s="599"/>
      <c r="MPY60" s="599"/>
      <c r="MPZ60" s="599"/>
      <c r="MQA60" s="599"/>
      <c r="MQB60" s="599"/>
      <c r="MQC60" s="599"/>
      <c r="MQD60" s="599"/>
      <c r="MQE60" s="599"/>
      <c r="MQF60" s="599"/>
      <c r="MQG60" s="599"/>
      <c r="MQH60" s="599"/>
      <c r="MQI60" s="599"/>
      <c r="MQJ60" s="599"/>
      <c r="MQK60" s="599"/>
      <c r="MQL60" s="599"/>
      <c r="MQM60" s="599"/>
      <c r="MQN60" s="599"/>
      <c r="MQO60" s="599"/>
      <c r="MQP60" s="599"/>
      <c r="MQQ60" s="599"/>
      <c r="MQR60" s="599"/>
      <c r="MQS60" s="599"/>
      <c r="MQT60" s="599"/>
      <c r="MQU60" s="599"/>
      <c r="MQV60" s="599"/>
      <c r="MQW60" s="599"/>
      <c r="MQX60" s="599"/>
      <c r="MQY60" s="599"/>
      <c r="MQZ60" s="599"/>
      <c r="MRA60" s="599"/>
      <c r="MRB60" s="599"/>
      <c r="MRC60" s="599"/>
      <c r="MRD60" s="599"/>
      <c r="MRE60" s="599"/>
      <c r="MRF60" s="599"/>
      <c r="MRG60" s="599"/>
      <c r="MRH60" s="599"/>
      <c r="MRI60" s="599"/>
      <c r="MRJ60" s="599"/>
      <c r="MRK60" s="599"/>
      <c r="MRL60" s="599"/>
      <c r="MRM60" s="599"/>
      <c r="MRN60" s="599"/>
      <c r="MRO60" s="599"/>
      <c r="MRP60" s="599"/>
      <c r="MRQ60" s="599"/>
      <c r="MRR60" s="599"/>
      <c r="MRS60" s="599"/>
      <c r="MRT60" s="599"/>
      <c r="MRU60" s="599"/>
      <c r="MRV60" s="599"/>
      <c r="MRW60" s="599"/>
      <c r="MRX60" s="599"/>
      <c r="MRY60" s="599"/>
      <c r="MRZ60" s="599"/>
      <c r="MSA60" s="599"/>
      <c r="MSB60" s="599"/>
      <c r="MSC60" s="599"/>
      <c r="MSD60" s="599"/>
      <c r="MSE60" s="599"/>
      <c r="MSF60" s="599"/>
      <c r="MSG60" s="599"/>
      <c r="MSH60" s="599"/>
      <c r="MSI60" s="599"/>
      <c r="MSJ60" s="599"/>
      <c r="MSK60" s="599"/>
      <c r="MSL60" s="599"/>
      <c r="MSM60" s="599"/>
      <c r="MSN60" s="599"/>
      <c r="MSO60" s="599"/>
      <c r="MSP60" s="599"/>
      <c r="MSQ60" s="599"/>
      <c r="MSR60" s="599"/>
      <c r="MSS60" s="599"/>
      <c r="MST60" s="599"/>
      <c r="MSU60" s="599"/>
      <c r="MSV60" s="599"/>
      <c r="MSW60" s="599"/>
      <c r="MSX60" s="599"/>
      <c r="MSY60" s="599"/>
      <c r="MSZ60" s="599"/>
      <c r="MTA60" s="599"/>
      <c r="MTB60" s="599"/>
      <c r="MTC60" s="599"/>
      <c r="MTD60" s="599"/>
      <c r="MTE60" s="599"/>
      <c r="MTF60" s="599"/>
      <c r="MTG60" s="599"/>
      <c r="MTH60" s="599"/>
      <c r="MTI60" s="599"/>
      <c r="MTJ60" s="599"/>
      <c r="MTK60" s="599"/>
      <c r="MTL60" s="599"/>
      <c r="MTM60" s="599"/>
      <c r="MTN60" s="599"/>
      <c r="MTO60" s="599"/>
      <c r="MTP60" s="599"/>
      <c r="MTQ60" s="599"/>
      <c r="MTR60" s="599"/>
      <c r="MTS60" s="599"/>
      <c r="MTT60" s="599"/>
      <c r="MTU60" s="599"/>
      <c r="MTV60" s="599"/>
      <c r="MTW60" s="599"/>
      <c r="MTX60" s="599"/>
      <c r="MTY60" s="599"/>
      <c r="MTZ60" s="599"/>
      <c r="MUA60" s="599"/>
      <c r="MUB60" s="599"/>
      <c r="MUC60" s="599"/>
      <c r="MUD60" s="599"/>
      <c r="MUE60" s="599"/>
      <c r="MUF60" s="599"/>
      <c r="MUG60" s="599"/>
      <c r="MUH60" s="599"/>
      <c r="MUI60" s="599"/>
      <c r="MUJ60" s="599"/>
      <c r="MUK60" s="599"/>
      <c r="MUL60" s="599"/>
      <c r="MUM60" s="599"/>
      <c r="MUN60" s="599"/>
      <c r="MUO60" s="599"/>
      <c r="MUP60" s="599"/>
      <c r="MUQ60" s="599"/>
      <c r="MUR60" s="599"/>
      <c r="MUS60" s="599"/>
      <c r="MUT60" s="599"/>
      <c r="MUU60" s="599"/>
      <c r="MUV60" s="599"/>
      <c r="MUW60" s="599"/>
      <c r="MUX60" s="599"/>
      <c r="MUY60" s="599"/>
      <c r="MUZ60" s="599"/>
      <c r="MVA60" s="599"/>
      <c r="MVB60" s="599"/>
      <c r="MVC60" s="599"/>
      <c r="MVD60" s="599"/>
      <c r="MVE60" s="599"/>
      <c r="MVF60" s="599"/>
      <c r="MVG60" s="599"/>
      <c r="MVH60" s="599"/>
      <c r="MVI60" s="599"/>
      <c r="MVJ60" s="599"/>
      <c r="MVK60" s="599"/>
      <c r="MVL60" s="599"/>
      <c r="MVM60" s="599"/>
      <c r="MVN60" s="599"/>
      <c r="MVO60" s="599"/>
      <c r="MVP60" s="599"/>
      <c r="MVQ60" s="599"/>
      <c r="MVR60" s="599"/>
      <c r="MVS60" s="599"/>
      <c r="MVT60" s="599"/>
      <c r="MVU60" s="599"/>
      <c r="MVV60" s="599"/>
      <c r="MVW60" s="599"/>
      <c r="MVX60" s="599"/>
      <c r="MVY60" s="599"/>
      <c r="MVZ60" s="599"/>
      <c r="MWA60" s="599"/>
      <c r="MWB60" s="599"/>
      <c r="MWC60" s="599"/>
      <c r="MWD60" s="599"/>
      <c r="MWE60" s="599"/>
      <c r="MWF60" s="599"/>
      <c r="MWG60" s="599"/>
      <c r="MWH60" s="599"/>
      <c r="MWI60" s="599"/>
      <c r="MWJ60" s="599"/>
      <c r="MWK60" s="599"/>
      <c r="MWL60" s="599"/>
      <c r="MWM60" s="599"/>
      <c r="MWN60" s="599"/>
      <c r="MWO60" s="599"/>
      <c r="MWP60" s="599"/>
      <c r="MWQ60" s="599"/>
      <c r="MWR60" s="599"/>
      <c r="MWS60" s="599"/>
      <c r="MWT60" s="599"/>
      <c r="MWU60" s="599"/>
      <c r="MWV60" s="599"/>
      <c r="MWW60" s="599"/>
      <c r="MWX60" s="599"/>
      <c r="MWY60" s="599"/>
      <c r="MWZ60" s="599"/>
      <c r="MXA60" s="599"/>
      <c r="MXB60" s="599"/>
      <c r="MXC60" s="599"/>
      <c r="MXD60" s="599"/>
      <c r="MXE60" s="599"/>
      <c r="MXF60" s="599"/>
      <c r="MXG60" s="599"/>
      <c r="MXH60" s="599"/>
      <c r="MXI60" s="599"/>
      <c r="MXJ60" s="599"/>
      <c r="MXK60" s="599"/>
      <c r="MXL60" s="599"/>
      <c r="MXM60" s="599"/>
      <c r="MXN60" s="599"/>
      <c r="MXO60" s="599"/>
      <c r="MXP60" s="599"/>
      <c r="MXQ60" s="599"/>
      <c r="MXR60" s="599"/>
      <c r="MXS60" s="599"/>
      <c r="MXT60" s="599"/>
      <c r="MXU60" s="599"/>
      <c r="MXV60" s="599"/>
      <c r="MXW60" s="599"/>
      <c r="MXX60" s="599"/>
      <c r="MXY60" s="599"/>
      <c r="MXZ60" s="599"/>
      <c r="MYA60" s="599"/>
      <c r="MYB60" s="599"/>
      <c r="MYC60" s="599"/>
      <c r="MYD60" s="599"/>
      <c r="MYE60" s="599"/>
      <c r="MYF60" s="599"/>
      <c r="MYG60" s="599"/>
      <c r="MYH60" s="599"/>
      <c r="MYI60" s="599"/>
      <c r="MYJ60" s="599"/>
      <c r="MYK60" s="599"/>
      <c r="MYL60" s="599"/>
      <c r="MYM60" s="599"/>
      <c r="MYN60" s="599"/>
      <c r="MYO60" s="599"/>
      <c r="MYP60" s="599"/>
      <c r="MYQ60" s="599"/>
      <c r="MYR60" s="599"/>
      <c r="MYS60" s="599"/>
      <c r="MYT60" s="599"/>
      <c r="MYU60" s="599"/>
      <c r="MYV60" s="599"/>
      <c r="MYW60" s="599"/>
      <c r="MYX60" s="599"/>
      <c r="MYY60" s="599"/>
      <c r="MYZ60" s="599"/>
      <c r="MZA60" s="599"/>
      <c r="MZB60" s="599"/>
      <c r="MZC60" s="599"/>
      <c r="MZD60" s="599"/>
      <c r="MZE60" s="599"/>
      <c r="MZF60" s="599"/>
      <c r="MZG60" s="599"/>
      <c r="MZH60" s="599"/>
      <c r="MZI60" s="599"/>
      <c r="MZJ60" s="599"/>
      <c r="MZK60" s="599"/>
      <c r="MZL60" s="599"/>
      <c r="MZM60" s="599"/>
      <c r="MZN60" s="599"/>
      <c r="MZO60" s="599"/>
      <c r="MZP60" s="599"/>
      <c r="MZQ60" s="599"/>
      <c r="MZR60" s="599"/>
      <c r="MZS60" s="599"/>
      <c r="MZT60" s="599"/>
      <c r="MZU60" s="599"/>
      <c r="MZV60" s="599"/>
      <c r="MZW60" s="599"/>
      <c r="MZX60" s="599"/>
      <c r="MZY60" s="599"/>
      <c r="MZZ60" s="599"/>
      <c r="NAA60" s="599"/>
      <c r="NAB60" s="599"/>
      <c r="NAC60" s="599"/>
      <c r="NAD60" s="599"/>
      <c r="NAE60" s="599"/>
      <c r="NAF60" s="599"/>
      <c r="NAG60" s="599"/>
      <c r="NAH60" s="599"/>
      <c r="NAI60" s="599"/>
      <c r="NAJ60" s="599"/>
      <c r="NAK60" s="599"/>
      <c r="NAL60" s="599"/>
      <c r="NAM60" s="599"/>
      <c r="NAN60" s="599"/>
      <c r="NAO60" s="599"/>
      <c r="NAP60" s="599"/>
      <c r="NAQ60" s="599"/>
      <c r="NAR60" s="599"/>
      <c r="NAS60" s="599"/>
      <c r="NAT60" s="599"/>
      <c r="NAU60" s="599"/>
      <c r="NAV60" s="599"/>
      <c r="NAW60" s="599"/>
      <c r="NAX60" s="599"/>
      <c r="NAY60" s="599"/>
      <c r="NAZ60" s="599"/>
      <c r="NBA60" s="599"/>
      <c r="NBB60" s="599"/>
      <c r="NBC60" s="599"/>
      <c r="NBD60" s="599"/>
      <c r="NBE60" s="599"/>
      <c r="NBF60" s="599"/>
      <c r="NBG60" s="599"/>
      <c r="NBH60" s="599"/>
      <c r="NBI60" s="599"/>
      <c r="NBJ60" s="599"/>
      <c r="NBK60" s="599"/>
      <c r="NBL60" s="599"/>
      <c r="NBM60" s="599"/>
      <c r="NBN60" s="599"/>
      <c r="NBO60" s="599"/>
      <c r="NBP60" s="599"/>
      <c r="NBQ60" s="599"/>
      <c r="NBR60" s="599"/>
      <c r="NBS60" s="599"/>
      <c r="NBT60" s="599"/>
      <c r="NBU60" s="599"/>
      <c r="NBV60" s="599"/>
      <c r="NBW60" s="599"/>
      <c r="NBX60" s="599"/>
      <c r="NBY60" s="599"/>
      <c r="NBZ60" s="599"/>
      <c r="NCA60" s="599"/>
      <c r="NCB60" s="599"/>
      <c r="NCC60" s="599"/>
      <c r="NCD60" s="599"/>
      <c r="NCE60" s="599"/>
      <c r="NCF60" s="599"/>
      <c r="NCG60" s="599"/>
      <c r="NCH60" s="599"/>
      <c r="NCI60" s="599"/>
      <c r="NCJ60" s="599"/>
      <c r="NCK60" s="599"/>
      <c r="NCL60" s="599"/>
      <c r="NCM60" s="599"/>
      <c r="NCN60" s="599"/>
      <c r="NCO60" s="599"/>
      <c r="NCP60" s="599"/>
      <c r="NCQ60" s="599"/>
      <c r="NCR60" s="599"/>
      <c r="NCS60" s="599"/>
      <c r="NCT60" s="599"/>
      <c r="NCU60" s="599"/>
      <c r="NCV60" s="599"/>
      <c r="NCW60" s="599"/>
      <c r="NCX60" s="599"/>
      <c r="NCY60" s="599"/>
      <c r="NCZ60" s="599"/>
      <c r="NDA60" s="599"/>
      <c r="NDB60" s="599"/>
      <c r="NDC60" s="599"/>
      <c r="NDD60" s="599"/>
      <c r="NDE60" s="599"/>
      <c r="NDF60" s="599"/>
      <c r="NDG60" s="599"/>
      <c r="NDH60" s="599"/>
      <c r="NDI60" s="599"/>
      <c r="NDJ60" s="599"/>
      <c r="NDK60" s="599"/>
      <c r="NDL60" s="599"/>
      <c r="NDM60" s="599"/>
      <c r="NDN60" s="599"/>
      <c r="NDO60" s="599"/>
      <c r="NDP60" s="599"/>
      <c r="NDQ60" s="599"/>
      <c r="NDR60" s="599"/>
      <c r="NDS60" s="599"/>
      <c r="NDT60" s="599"/>
      <c r="NDU60" s="599"/>
      <c r="NDV60" s="599"/>
      <c r="NDW60" s="599"/>
      <c r="NDX60" s="599"/>
      <c r="NDY60" s="599"/>
      <c r="NDZ60" s="599"/>
      <c r="NEA60" s="599"/>
      <c r="NEB60" s="599"/>
      <c r="NEC60" s="599"/>
      <c r="NED60" s="599"/>
      <c r="NEE60" s="599"/>
      <c r="NEF60" s="599"/>
      <c r="NEG60" s="599"/>
      <c r="NEH60" s="599"/>
      <c r="NEI60" s="599"/>
      <c r="NEJ60" s="599"/>
      <c r="NEK60" s="599"/>
      <c r="NEL60" s="599"/>
      <c r="NEM60" s="599"/>
      <c r="NEN60" s="599"/>
      <c r="NEO60" s="599"/>
      <c r="NEP60" s="599"/>
      <c r="NEQ60" s="599"/>
      <c r="NER60" s="599"/>
      <c r="NES60" s="599"/>
      <c r="NET60" s="599"/>
      <c r="NEU60" s="599"/>
      <c r="NEV60" s="599"/>
      <c r="NEW60" s="599"/>
      <c r="NEX60" s="599"/>
      <c r="NEY60" s="599"/>
      <c r="NEZ60" s="599"/>
      <c r="NFA60" s="599"/>
      <c r="NFB60" s="599"/>
      <c r="NFC60" s="599"/>
      <c r="NFD60" s="599"/>
      <c r="NFE60" s="599"/>
      <c r="NFF60" s="599"/>
      <c r="NFG60" s="599"/>
      <c r="NFH60" s="599"/>
      <c r="NFI60" s="599"/>
      <c r="NFJ60" s="599"/>
      <c r="NFK60" s="599"/>
      <c r="NFL60" s="599"/>
      <c r="NFM60" s="599"/>
      <c r="NFN60" s="599"/>
      <c r="NFO60" s="599"/>
      <c r="NFP60" s="599"/>
      <c r="NFQ60" s="599"/>
      <c r="NFR60" s="599"/>
      <c r="NFS60" s="599"/>
      <c r="NFT60" s="599"/>
      <c r="NFU60" s="599"/>
      <c r="NFV60" s="599"/>
      <c r="NFW60" s="599"/>
      <c r="NFX60" s="599"/>
      <c r="NFY60" s="599"/>
      <c r="NFZ60" s="599"/>
      <c r="NGA60" s="599"/>
      <c r="NGB60" s="599"/>
      <c r="NGC60" s="599"/>
      <c r="NGD60" s="599"/>
      <c r="NGE60" s="599"/>
      <c r="NGF60" s="599"/>
      <c r="NGG60" s="599"/>
      <c r="NGH60" s="599"/>
      <c r="NGI60" s="599"/>
      <c r="NGJ60" s="599"/>
      <c r="NGK60" s="599"/>
      <c r="NGL60" s="599"/>
      <c r="NGM60" s="599"/>
      <c r="NGN60" s="599"/>
      <c r="NGO60" s="599"/>
      <c r="NGP60" s="599"/>
      <c r="NGQ60" s="599"/>
      <c r="NGR60" s="599"/>
      <c r="NGS60" s="599"/>
      <c r="NGT60" s="599"/>
      <c r="NGU60" s="599"/>
      <c r="NGV60" s="599"/>
      <c r="NGW60" s="599"/>
      <c r="NGX60" s="599"/>
      <c r="NGY60" s="599"/>
      <c r="NGZ60" s="599"/>
      <c r="NHA60" s="599"/>
      <c r="NHB60" s="599"/>
      <c r="NHC60" s="599"/>
      <c r="NHD60" s="599"/>
      <c r="NHE60" s="599"/>
      <c r="NHF60" s="599"/>
      <c r="NHG60" s="599"/>
      <c r="NHH60" s="599"/>
      <c r="NHI60" s="599"/>
      <c r="NHJ60" s="599"/>
      <c r="NHK60" s="599"/>
      <c r="NHL60" s="599"/>
      <c r="NHM60" s="599"/>
      <c r="NHN60" s="599"/>
      <c r="NHO60" s="599"/>
      <c r="NHP60" s="599"/>
      <c r="NHQ60" s="599"/>
      <c r="NHR60" s="599"/>
      <c r="NHS60" s="599"/>
      <c r="NHT60" s="599"/>
      <c r="NHU60" s="599"/>
      <c r="NHV60" s="599"/>
      <c r="NHW60" s="599"/>
      <c r="NHX60" s="599"/>
      <c r="NHY60" s="599"/>
      <c r="NHZ60" s="599"/>
      <c r="NIA60" s="599"/>
      <c r="NIB60" s="599"/>
      <c r="NIC60" s="599"/>
      <c r="NID60" s="599"/>
      <c r="NIE60" s="599"/>
      <c r="NIF60" s="599"/>
      <c r="NIG60" s="599"/>
      <c r="NIH60" s="599"/>
      <c r="NII60" s="599"/>
      <c r="NIJ60" s="599"/>
      <c r="NIK60" s="599"/>
      <c r="NIL60" s="599"/>
      <c r="NIM60" s="599"/>
      <c r="NIN60" s="599"/>
      <c r="NIO60" s="599"/>
      <c r="NIP60" s="599"/>
      <c r="NIQ60" s="599"/>
      <c r="NIR60" s="599"/>
      <c r="NIS60" s="599"/>
      <c r="NIT60" s="599"/>
      <c r="NIU60" s="599"/>
      <c r="NIV60" s="599"/>
      <c r="NIW60" s="599"/>
      <c r="NIX60" s="599"/>
      <c r="NIY60" s="599"/>
      <c r="NIZ60" s="599"/>
      <c r="NJA60" s="599"/>
      <c r="NJB60" s="599"/>
      <c r="NJC60" s="599"/>
      <c r="NJD60" s="599"/>
      <c r="NJE60" s="599"/>
      <c r="NJF60" s="599"/>
      <c r="NJG60" s="599"/>
      <c r="NJH60" s="599"/>
      <c r="NJI60" s="599"/>
      <c r="NJJ60" s="599"/>
      <c r="NJK60" s="599"/>
      <c r="NJL60" s="599"/>
      <c r="NJM60" s="599"/>
      <c r="NJN60" s="599"/>
      <c r="NJO60" s="599"/>
      <c r="NJP60" s="599"/>
      <c r="NJQ60" s="599"/>
      <c r="NJR60" s="599"/>
      <c r="NJS60" s="599"/>
      <c r="NJT60" s="599"/>
      <c r="NJU60" s="599"/>
      <c r="NJV60" s="599"/>
      <c r="NJW60" s="599"/>
      <c r="NJX60" s="599"/>
      <c r="NJY60" s="599"/>
      <c r="NJZ60" s="599"/>
      <c r="NKA60" s="599"/>
      <c r="NKB60" s="599"/>
      <c r="NKC60" s="599"/>
      <c r="NKD60" s="599"/>
      <c r="NKE60" s="599"/>
      <c r="NKF60" s="599"/>
      <c r="NKG60" s="599"/>
      <c r="NKH60" s="599"/>
      <c r="NKI60" s="599"/>
      <c r="NKJ60" s="599"/>
      <c r="NKK60" s="599"/>
      <c r="NKL60" s="599"/>
      <c r="NKM60" s="599"/>
      <c r="NKN60" s="599"/>
      <c r="NKO60" s="599"/>
      <c r="NKP60" s="599"/>
      <c r="NKQ60" s="599"/>
      <c r="NKR60" s="599"/>
      <c r="NKS60" s="599"/>
      <c r="NKT60" s="599"/>
      <c r="NKU60" s="599"/>
      <c r="NKV60" s="599"/>
      <c r="NKW60" s="599"/>
      <c r="NKX60" s="599"/>
      <c r="NKY60" s="599"/>
      <c r="NKZ60" s="599"/>
      <c r="NLA60" s="599"/>
      <c r="NLB60" s="599"/>
      <c r="NLC60" s="599"/>
      <c r="NLD60" s="599"/>
      <c r="NLE60" s="599"/>
      <c r="NLF60" s="599"/>
      <c r="NLG60" s="599"/>
      <c r="NLH60" s="599"/>
      <c r="NLI60" s="599"/>
      <c r="NLJ60" s="599"/>
      <c r="NLK60" s="599"/>
      <c r="NLL60" s="599"/>
      <c r="NLM60" s="599"/>
      <c r="NLN60" s="599"/>
      <c r="NLO60" s="599"/>
      <c r="NLP60" s="599"/>
      <c r="NLQ60" s="599"/>
      <c r="NLR60" s="599"/>
      <c r="NLS60" s="599"/>
      <c r="NLT60" s="599"/>
      <c r="NLU60" s="599"/>
      <c r="NLV60" s="599"/>
      <c r="NLW60" s="599"/>
      <c r="NLX60" s="599"/>
      <c r="NLY60" s="599"/>
      <c r="NLZ60" s="599"/>
      <c r="NMA60" s="599"/>
      <c r="NMB60" s="599"/>
      <c r="NMC60" s="599"/>
      <c r="NMD60" s="599"/>
      <c r="NME60" s="599"/>
      <c r="NMF60" s="599"/>
      <c r="NMG60" s="599"/>
      <c r="NMH60" s="599"/>
      <c r="NMI60" s="599"/>
      <c r="NMJ60" s="599"/>
      <c r="NMK60" s="599"/>
      <c r="NML60" s="599"/>
      <c r="NMM60" s="599"/>
      <c r="NMN60" s="599"/>
      <c r="NMO60" s="599"/>
      <c r="NMP60" s="599"/>
      <c r="NMQ60" s="599"/>
      <c r="NMR60" s="599"/>
      <c r="NMS60" s="599"/>
      <c r="NMT60" s="599"/>
      <c r="NMU60" s="599"/>
      <c r="NMV60" s="599"/>
      <c r="NMW60" s="599"/>
      <c r="NMX60" s="599"/>
      <c r="NMY60" s="599"/>
      <c r="NMZ60" s="599"/>
      <c r="NNA60" s="599"/>
      <c r="NNB60" s="599"/>
      <c r="NNC60" s="599"/>
      <c r="NND60" s="599"/>
      <c r="NNE60" s="599"/>
      <c r="NNF60" s="599"/>
      <c r="NNG60" s="599"/>
      <c r="NNH60" s="599"/>
      <c r="NNI60" s="599"/>
      <c r="NNJ60" s="599"/>
      <c r="NNK60" s="599"/>
      <c r="NNL60" s="599"/>
      <c r="NNM60" s="599"/>
      <c r="NNN60" s="599"/>
      <c r="NNO60" s="599"/>
      <c r="NNP60" s="599"/>
      <c r="NNQ60" s="599"/>
      <c r="NNR60" s="599"/>
      <c r="NNS60" s="599"/>
      <c r="NNT60" s="599"/>
      <c r="NNU60" s="599"/>
      <c r="NNV60" s="599"/>
      <c r="NNW60" s="599"/>
      <c r="NNX60" s="599"/>
      <c r="NNY60" s="599"/>
      <c r="NNZ60" s="599"/>
      <c r="NOA60" s="599"/>
      <c r="NOB60" s="599"/>
      <c r="NOC60" s="599"/>
      <c r="NOD60" s="599"/>
      <c r="NOE60" s="599"/>
      <c r="NOF60" s="599"/>
      <c r="NOG60" s="599"/>
      <c r="NOH60" s="599"/>
      <c r="NOI60" s="599"/>
      <c r="NOJ60" s="599"/>
      <c r="NOK60" s="599"/>
      <c r="NOL60" s="599"/>
      <c r="NOM60" s="599"/>
      <c r="NON60" s="599"/>
      <c r="NOO60" s="599"/>
      <c r="NOP60" s="599"/>
      <c r="NOQ60" s="599"/>
      <c r="NOR60" s="599"/>
      <c r="NOS60" s="599"/>
      <c r="NOT60" s="599"/>
      <c r="NOU60" s="599"/>
      <c r="NOV60" s="599"/>
      <c r="NOW60" s="599"/>
      <c r="NOX60" s="599"/>
      <c r="NOY60" s="599"/>
      <c r="NOZ60" s="599"/>
      <c r="NPA60" s="599"/>
      <c r="NPB60" s="599"/>
      <c r="NPC60" s="599"/>
      <c r="NPD60" s="599"/>
      <c r="NPE60" s="599"/>
      <c r="NPF60" s="599"/>
      <c r="NPG60" s="599"/>
      <c r="NPH60" s="599"/>
      <c r="NPI60" s="599"/>
      <c r="NPJ60" s="599"/>
      <c r="NPK60" s="599"/>
      <c r="NPL60" s="599"/>
      <c r="NPM60" s="599"/>
      <c r="NPN60" s="599"/>
      <c r="NPO60" s="599"/>
      <c r="NPP60" s="599"/>
      <c r="NPQ60" s="599"/>
      <c r="NPR60" s="599"/>
      <c r="NPS60" s="599"/>
      <c r="NPT60" s="599"/>
      <c r="NPU60" s="599"/>
      <c r="NPV60" s="599"/>
      <c r="NPW60" s="599"/>
      <c r="NPX60" s="599"/>
      <c r="NPY60" s="599"/>
      <c r="NPZ60" s="599"/>
      <c r="NQA60" s="599"/>
      <c r="NQB60" s="599"/>
      <c r="NQC60" s="599"/>
      <c r="NQD60" s="599"/>
      <c r="NQE60" s="599"/>
      <c r="NQF60" s="599"/>
      <c r="NQG60" s="599"/>
      <c r="NQH60" s="599"/>
      <c r="NQI60" s="599"/>
      <c r="NQJ60" s="599"/>
      <c r="NQK60" s="599"/>
      <c r="NQL60" s="599"/>
      <c r="NQM60" s="599"/>
      <c r="NQN60" s="599"/>
      <c r="NQO60" s="599"/>
      <c r="NQP60" s="599"/>
      <c r="NQQ60" s="599"/>
      <c r="NQR60" s="599"/>
      <c r="NQS60" s="599"/>
      <c r="NQT60" s="599"/>
      <c r="NQU60" s="599"/>
      <c r="NQV60" s="599"/>
      <c r="NQW60" s="599"/>
      <c r="NQX60" s="599"/>
      <c r="NQY60" s="599"/>
      <c r="NQZ60" s="599"/>
      <c r="NRA60" s="599"/>
      <c r="NRB60" s="599"/>
      <c r="NRC60" s="599"/>
      <c r="NRD60" s="599"/>
      <c r="NRE60" s="599"/>
      <c r="NRF60" s="599"/>
      <c r="NRG60" s="599"/>
      <c r="NRH60" s="599"/>
      <c r="NRI60" s="599"/>
      <c r="NRJ60" s="599"/>
      <c r="NRK60" s="599"/>
      <c r="NRL60" s="599"/>
      <c r="NRM60" s="599"/>
      <c r="NRN60" s="599"/>
      <c r="NRO60" s="599"/>
      <c r="NRP60" s="599"/>
      <c r="NRQ60" s="599"/>
      <c r="NRR60" s="599"/>
      <c r="NRS60" s="599"/>
      <c r="NRT60" s="599"/>
      <c r="NRU60" s="599"/>
      <c r="NRV60" s="599"/>
      <c r="NRW60" s="599"/>
      <c r="NRX60" s="599"/>
      <c r="NRY60" s="599"/>
      <c r="NRZ60" s="599"/>
      <c r="NSA60" s="599"/>
      <c r="NSB60" s="599"/>
      <c r="NSC60" s="599"/>
      <c r="NSD60" s="599"/>
      <c r="NSE60" s="599"/>
      <c r="NSF60" s="599"/>
      <c r="NSG60" s="599"/>
      <c r="NSH60" s="599"/>
      <c r="NSI60" s="599"/>
      <c r="NSJ60" s="599"/>
      <c r="NSK60" s="599"/>
      <c r="NSL60" s="599"/>
      <c r="NSM60" s="599"/>
      <c r="NSN60" s="599"/>
      <c r="NSO60" s="599"/>
      <c r="NSP60" s="599"/>
      <c r="NSQ60" s="599"/>
      <c r="NSR60" s="599"/>
      <c r="NSS60" s="599"/>
      <c r="NST60" s="599"/>
      <c r="NSU60" s="599"/>
      <c r="NSV60" s="599"/>
      <c r="NSW60" s="599"/>
      <c r="NSX60" s="599"/>
      <c r="NSY60" s="599"/>
      <c r="NSZ60" s="599"/>
      <c r="NTA60" s="599"/>
      <c r="NTB60" s="599"/>
      <c r="NTC60" s="599"/>
      <c r="NTD60" s="599"/>
      <c r="NTE60" s="599"/>
      <c r="NTF60" s="599"/>
      <c r="NTG60" s="599"/>
      <c r="NTH60" s="599"/>
      <c r="NTI60" s="599"/>
      <c r="NTJ60" s="599"/>
      <c r="NTK60" s="599"/>
      <c r="NTL60" s="599"/>
      <c r="NTM60" s="599"/>
      <c r="NTN60" s="599"/>
      <c r="NTO60" s="599"/>
      <c r="NTP60" s="599"/>
      <c r="NTQ60" s="599"/>
      <c r="NTR60" s="599"/>
      <c r="NTS60" s="599"/>
      <c r="NTT60" s="599"/>
      <c r="NTU60" s="599"/>
      <c r="NTV60" s="599"/>
      <c r="NTW60" s="599"/>
      <c r="NTX60" s="599"/>
      <c r="NTY60" s="599"/>
      <c r="NTZ60" s="599"/>
      <c r="NUA60" s="599"/>
      <c r="NUB60" s="599"/>
      <c r="NUC60" s="599"/>
      <c r="NUD60" s="599"/>
      <c r="NUE60" s="599"/>
      <c r="NUF60" s="599"/>
      <c r="NUG60" s="599"/>
      <c r="NUH60" s="599"/>
      <c r="NUI60" s="599"/>
      <c r="NUJ60" s="599"/>
      <c r="NUK60" s="599"/>
      <c r="NUL60" s="599"/>
      <c r="NUM60" s="599"/>
      <c r="NUN60" s="599"/>
      <c r="NUO60" s="599"/>
      <c r="NUP60" s="599"/>
      <c r="NUQ60" s="599"/>
      <c r="NUR60" s="599"/>
      <c r="NUS60" s="599"/>
      <c r="NUT60" s="599"/>
      <c r="NUU60" s="599"/>
      <c r="NUV60" s="599"/>
      <c r="NUW60" s="599"/>
      <c r="NUX60" s="599"/>
      <c r="NUY60" s="599"/>
      <c r="NUZ60" s="599"/>
      <c r="NVA60" s="599"/>
      <c r="NVB60" s="599"/>
      <c r="NVC60" s="599"/>
      <c r="NVD60" s="599"/>
      <c r="NVE60" s="599"/>
      <c r="NVF60" s="599"/>
      <c r="NVG60" s="599"/>
      <c r="NVH60" s="599"/>
      <c r="NVI60" s="599"/>
      <c r="NVJ60" s="599"/>
      <c r="NVK60" s="599"/>
      <c r="NVL60" s="599"/>
      <c r="NVM60" s="599"/>
      <c r="NVN60" s="599"/>
      <c r="NVO60" s="599"/>
      <c r="NVP60" s="599"/>
      <c r="NVQ60" s="599"/>
      <c r="NVR60" s="599"/>
      <c r="NVS60" s="599"/>
      <c r="NVT60" s="599"/>
      <c r="NVU60" s="599"/>
      <c r="NVV60" s="599"/>
      <c r="NVW60" s="599"/>
      <c r="NVX60" s="599"/>
      <c r="NVY60" s="599"/>
      <c r="NVZ60" s="599"/>
      <c r="NWA60" s="599"/>
      <c r="NWB60" s="599"/>
      <c r="NWC60" s="599"/>
      <c r="NWD60" s="599"/>
      <c r="NWE60" s="599"/>
      <c r="NWF60" s="599"/>
      <c r="NWG60" s="599"/>
      <c r="NWH60" s="599"/>
      <c r="NWI60" s="599"/>
      <c r="NWJ60" s="599"/>
      <c r="NWK60" s="599"/>
      <c r="NWL60" s="599"/>
      <c r="NWM60" s="599"/>
      <c r="NWN60" s="599"/>
      <c r="NWO60" s="599"/>
      <c r="NWP60" s="599"/>
      <c r="NWQ60" s="599"/>
      <c r="NWR60" s="599"/>
      <c r="NWS60" s="599"/>
      <c r="NWT60" s="599"/>
      <c r="NWU60" s="599"/>
      <c r="NWV60" s="599"/>
      <c r="NWW60" s="599"/>
      <c r="NWX60" s="599"/>
      <c r="NWY60" s="599"/>
      <c r="NWZ60" s="599"/>
      <c r="NXA60" s="599"/>
      <c r="NXB60" s="599"/>
      <c r="NXC60" s="599"/>
      <c r="NXD60" s="599"/>
      <c r="NXE60" s="599"/>
      <c r="NXF60" s="599"/>
      <c r="NXG60" s="599"/>
      <c r="NXH60" s="599"/>
      <c r="NXI60" s="599"/>
      <c r="NXJ60" s="599"/>
      <c r="NXK60" s="599"/>
      <c r="NXL60" s="599"/>
      <c r="NXM60" s="599"/>
      <c r="NXN60" s="599"/>
      <c r="NXO60" s="599"/>
      <c r="NXP60" s="599"/>
      <c r="NXQ60" s="599"/>
      <c r="NXR60" s="599"/>
      <c r="NXS60" s="599"/>
      <c r="NXT60" s="599"/>
      <c r="NXU60" s="599"/>
      <c r="NXV60" s="599"/>
      <c r="NXW60" s="599"/>
      <c r="NXX60" s="599"/>
      <c r="NXY60" s="599"/>
      <c r="NXZ60" s="599"/>
      <c r="NYA60" s="599"/>
      <c r="NYB60" s="599"/>
      <c r="NYC60" s="599"/>
      <c r="NYD60" s="599"/>
      <c r="NYE60" s="599"/>
      <c r="NYF60" s="599"/>
      <c r="NYG60" s="599"/>
      <c r="NYH60" s="599"/>
      <c r="NYI60" s="599"/>
      <c r="NYJ60" s="599"/>
      <c r="NYK60" s="599"/>
      <c r="NYL60" s="599"/>
      <c r="NYM60" s="599"/>
      <c r="NYN60" s="599"/>
      <c r="NYO60" s="599"/>
      <c r="NYP60" s="599"/>
      <c r="NYQ60" s="599"/>
      <c r="NYR60" s="599"/>
      <c r="NYS60" s="599"/>
      <c r="NYT60" s="599"/>
      <c r="NYU60" s="599"/>
      <c r="NYV60" s="599"/>
      <c r="NYW60" s="599"/>
      <c r="NYX60" s="599"/>
      <c r="NYY60" s="599"/>
      <c r="NYZ60" s="599"/>
      <c r="NZA60" s="599"/>
      <c r="NZB60" s="599"/>
      <c r="NZC60" s="599"/>
      <c r="NZD60" s="599"/>
      <c r="NZE60" s="599"/>
      <c r="NZF60" s="599"/>
      <c r="NZG60" s="599"/>
      <c r="NZH60" s="599"/>
      <c r="NZI60" s="599"/>
      <c r="NZJ60" s="599"/>
      <c r="NZK60" s="599"/>
      <c r="NZL60" s="599"/>
      <c r="NZM60" s="599"/>
      <c r="NZN60" s="599"/>
      <c r="NZO60" s="599"/>
      <c r="NZP60" s="599"/>
      <c r="NZQ60" s="599"/>
      <c r="NZR60" s="599"/>
      <c r="NZS60" s="599"/>
      <c r="NZT60" s="599"/>
      <c r="NZU60" s="599"/>
      <c r="NZV60" s="599"/>
      <c r="NZW60" s="599"/>
      <c r="NZX60" s="599"/>
      <c r="NZY60" s="599"/>
      <c r="NZZ60" s="599"/>
      <c r="OAA60" s="599"/>
      <c r="OAB60" s="599"/>
      <c r="OAC60" s="599"/>
      <c r="OAD60" s="599"/>
      <c r="OAE60" s="599"/>
      <c r="OAF60" s="599"/>
      <c r="OAG60" s="599"/>
      <c r="OAH60" s="599"/>
      <c r="OAI60" s="599"/>
      <c r="OAJ60" s="599"/>
      <c r="OAK60" s="599"/>
      <c r="OAL60" s="599"/>
      <c r="OAM60" s="599"/>
      <c r="OAN60" s="599"/>
      <c r="OAO60" s="599"/>
      <c r="OAP60" s="599"/>
      <c r="OAQ60" s="599"/>
      <c r="OAR60" s="599"/>
      <c r="OAS60" s="599"/>
      <c r="OAT60" s="599"/>
      <c r="OAU60" s="599"/>
      <c r="OAV60" s="599"/>
      <c r="OAW60" s="599"/>
      <c r="OAX60" s="599"/>
      <c r="OAY60" s="599"/>
      <c r="OAZ60" s="599"/>
      <c r="OBA60" s="599"/>
      <c r="OBB60" s="599"/>
      <c r="OBC60" s="599"/>
      <c r="OBD60" s="599"/>
      <c r="OBE60" s="599"/>
      <c r="OBF60" s="599"/>
      <c r="OBG60" s="599"/>
      <c r="OBH60" s="599"/>
      <c r="OBI60" s="599"/>
      <c r="OBJ60" s="599"/>
      <c r="OBK60" s="599"/>
      <c r="OBL60" s="599"/>
      <c r="OBM60" s="599"/>
      <c r="OBN60" s="599"/>
      <c r="OBO60" s="599"/>
      <c r="OBP60" s="599"/>
      <c r="OBQ60" s="599"/>
      <c r="OBR60" s="599"/>
      <c r="OBS60" s="599"/>
      <c r="OBT60" s="599"/>
      <c r="OBU60" s="599"/>
      <c r="OBV60" s="599"/>
      <c r="OBW60" s="599"/>
      <c r="OBX60" s="599"/>
      <c r="OBY60" s="599"/>
      <c r="OBZ60" s="599"/>
      <c r="OCA60" s="599"/>
      <c r="OCB60" s="599"/>
      <c r="OCC60" s="599"/>
      <c r="OCD60" s="599"/>
      <c r="OCE60" s="599"/>
      <c r="OCF60" s="599"/>
      <c r="OCG60" s="599"/>
      <c r="OCH60" s="599"/>
      <c r="OCI60" s="599"/>
      <c r="OCJ60" s="599"/>
      <c r="OCK60" s="599"/>
      <c r="OCL60" s="599"/>
      <c r="OCM60" s="599"/>
      <c r="OCN60" s="599"/>
      <c r="OCO60" s="599"/>
      <c r="OCP60" s="599"/>
      <c r="OCQ60" s="599"/>
      <c r="OCR60" s="599"/>
      <c r="OCS60" s="599"/>
      <c r="OCT60" s="599"/>
      <c r="OCU60" s="599"/>
      <c r="OCV60" s="599"/>
      <c r="OCW60" s="599"/>
      <c r="OCX60" s="599"/>
      <c r="OCY60" s="599"/>
      <c r="OCZ60" s="599"/>
      <c r="ODA60" s="599"/>
      <c r="ODB60" s="599"/>
      <c r="ODC60" s="599"/>
      <c r="ODD60" s="599"/>
      <c r="ODE60" s="599"/>
      <c r="ODF60" s="599"/>
      <c r="ODG60" s="599"/>
      <c r="ODH60" s="599"/>
      <c r="ODI60" s="599"/>
      <c r="ODJ60" s="599"/>
      <c r="ODK60" s="599"/>
      <c r="ODL60" s="599"/>
      <c r="ODM60" s="599"/>
      <c r="ODN60" s="599"/>
      <c r="ODO60" s="599"/>
      <c r="ODP60" s="599"/>
      <c r="ODQ60" s="599"/>
      <c r="ODR60" s="599"/>
      <c r="ODS60" s="599"/>
      <c r="ODT60" s="599"/>
      <c r="ODU60" s="599"/>
      <c r="ODV60" s="599"/>
      <c r="ODW60" s="599"/>
      <c r="ODX60" s="599"/>
      <c r="ODY60" s="599"/>
      <c r="ODZ60" s="599"/>
      <c r="OEA60" s="599"/>
      <c r="OEB60" s="599"/>
      <c r="OEC60" s="599"/>
      <c r="OED60" s="599"/>
      <c r="OEE60" s="599"/>
      <c r="OEF60" s="599"/>
      <c r="OEG60" s="599"/>
      <c r="OEH60" s="599"/>
      <c r="OEI60" s="599"/>
      <c r="OEJ60" s="599"/>
      <c r="OEK60" s="599"/>
      <c r="OEL60" s="599"/>
      <c r="OEM60" s="599"/>
      <c r="OEN60" s="599"/>
      <c r="OEO60" s="599"/>
      <c r="OEP60" s="599"/>
      <c r="OEQ60" s="599"/>
      <c r="OER60" s="599"/>
      <c r="OES60" s="599"/>
      <c r="OET60" s="599"/>
      <c r="OEU60" s="599"/>
      <c r="OEV60" s="599"/>
      <c r="OEW60" s="599"/>
      <c r="OEX60" s="599"/>
      <c r="OEY60" s="599"/>
      <c r="OEZ60" s="599"/>
      <c r="OFA60" s="599"/>
      <c r="OFB60" s="599"/>
      <c r="OFC60" s="599"/>
      <c r="OFD60" s="599"/>
      <c r="OFE60" s="599"/>
      <c r="OFF60" s="599"/>
      <c r="OFG60" s="599"/>
      <c r="OFH60" s="599"/>
      <c r="OFI60" s="599"/>
      <c r="OFJ60" s="599"/>
      <c r="OFK60" s="599"/>
      <c r="OFL60" s="599"/>
      <c r="OFM60" s="599"/>
      <c r="OFN60" s="599"/>
      <c r="OFO60" s="599"/>
      <c r="OFP60" s="599"/>
      <c r="OFQ60" s="599"/>
      <c r="OFR60" s="599"/>
      <c r="OFS60" s="599"/>
      <c r="OFT60" s="599"/>
      <c r="OFU60" s="599"/>
      <c r="OFV60" s="599"/>
      <c r="OFW60" s="599"/>
      <c r="OFX60" s="599"/>
      <c r="OFY60" s="599"/>
      <c r="OFZ60" s="599"/>
      <c r="OGA60" s="599"/>
      <c r="OGB60" s="599"/>
      <c r="OGC60" s="599"/>
      <c r="OGD60" s="599"/>
      <c r="OGE60" s="599"/>
      <c r="OGF60" s="599"/>
      <c r="OGG60" s="599"/>
      <c r="OGH60" s="599"/>
      <c r="OGI60" s="599"/>
      <c r="OGJ60" s="599"/>
      <c r="OGK60" s="599"/>
      <c r="OGL60" s="599"/>
      <c r="OGM60" s="599"/>
      <c r="OGN60" s="599"/>
      <c r="OGO60" s="599"/>
      <c r="OGP60" s="599"/>
      <c r="OGQ60" s="599"/>
      <c r="OGR60" s="599"/>
      <c r="OGS60" s="599"/>
      <c r="OGT60" s="599"/>
      <c r="OGU60" s="599"/>
      <c r="OGV60" s="599"/>
      <c r="OGW60" s="599"/>
      <c r="OGX60" s="599"/>
      <c r="OGY60" s="599"/>
      <c r="OGZ60" s="599"/>
      <c r="OHA60" s="599"/>
      <c r="OHB60" s="599"/>
      <c r="OHC60" s="599"/>
      <c r="OHD60" s="599"/>
      <c r="OHE60" s="599"/>
      <c r="OHF60" s="599"/>
      <c r="OHG60" s="599"/>
      <c r="OHH60" s="599"/>
      <c r="OHI60" s="599"/>
      <c r="OHJ60" s="599"/>
      <c r="OHK60" s="599"/>
      <c r="OHL60" s="599"/>
      <c r="OHM60" s="599"/>
      <c r="OHN60" s="599"/>
      <c r="OHO60" s="599"/>
      <c r="OHP60" s="599"/>
      <c r="OHQ60" s="599"/>
      <c r="OHR60" s="599"/>
      <c r="OHS60" s="599"/>
      <c r="OHT60" s="599"/>
      <c r="OHU60" s="599"/>
      <c r="OHV60" s="599"/>
      <c r="OHW60" s="599"/>
      <c r="OHX60" s="599"/>
      <c r="OHY60" s="599"/>
      <c r="OHZ60" s="599"/>
      <c r="OIA60" s="599"/>
      <c r="OIB60" s="599"/>
      <c r="OIC60" s="599"/>
      <c r="OID60" s="599"/>
      <c r="OIE60" s="599"/>
      <c r="OIF60" s="599"/>
      <c r="OIG60" s="599"/>
      <c r="OIH60" s="599"/>
      <c r="OII60" s="599"/>
      <c r="OIJ60" s="599"/>
      <c r="OIK60" s="599"/>
      <c r="OIL60" s="599"/>
      <c r="OIM60" s="599"/>
      <c r="OIN60" s="599"/>
      <c r="OIO60" s="599"/>
      <c r="OIP60" s="599"/>
      <c r="OIQ60" s="599"/>
      <c r="OIR60" s="599"/>
      <c r="OIS60" s="599"/>
      <c r="OIT60" s="599"/>
      <c r="OIU60" s="599"/>
      <c r="OIV60" s="599"/>
      <c r="OIW60" s="599"/>
      <c r="OIX60" s="599"/>
      <c r="OIY60" s="599"/>
      <c r="OIZ60" s="599"/>
      <c r="OJA60" s="599"/>
      <c r="OJB60" s="599"/>
      <c r="OJC60" s="599"/>
      <c r="OJD60" s="599"/>
      <c r="OJE60" s="599"/>
      <c r="OJF60" s="599"/>
      <c r="OJG60" s="599"/>
      <c r="OJH60" s="599"/>
      <c r="OJI60" s="599"/>
      <c r="OJJ60" s="599"/>
      <c r="OJK60" s="599"/>
      <c r="OJL60" s="599"/>
      <c r="OJM60" s="599"/>
      <c r="OJN60" s="599"/>
      <c r="OJO60" s="599"/>
      <c r="OJP60" s="599"/>
      <c r="OJQ60" s="599"/>
      <c r="OJR60" s="599"/>
      <c r="OJS60" s="599"/>
      <c r="OJT60" s="599"/>
      <c r="OJU60" s="599"/>
      <c r="OJV60" s="599"/>
      <c r="OJW60" s="599"/>
      <c r="OJX60" s="599"/>
      <c r="OJY60" s="599"/>
      <c r="OJZ60" s="599"/>
      <c r="OKA60" s="599"/>
      <c r="OKB60" s="599"/>
      <c r="OKC60" s="599"/>
      <c r="OKD60" s="599"/>
      <c r="OKE60" s="599"/>
      <c r="OKF60" s="599"/>
      <c r="OKG60" s="599"/>
      <c r="OKH60" s="599"/>
      <c r="OKI60" s="599"/>
      <c r="OKJ60" s="599"/>
      <c r="OKK60" s="599"/>
      <c r="OKL60" s="599"/>
      <c r="OKM60" s="599"/>
      <c r="OKN60" s="599"/>
      <c r="OKO60" s="599"/>
      <c r="OKP60" s="599"/>
      <c r="OKQ60" s="599"/>
      <c r="OKR60" s="599"/>
      <c r="OKS60" s="599"/>
      <c r="OKT60" s="599"/>
      <c r="OKU60" s="599"/>
      <c r="OKV60" s="599"/>
      <c r="OKW60" s="599"/>
      <c r="OKX60" s="599"/>
      <c r="OKY60" s="599"/>
      <c r="OKZ60" s="599"/>
      <c r="OLA60" s="599"/>
      <c r="OLB60" s="599"/>
      <c r="OLC60" s="599"/>
      <c r="OLD60" s="599"/>
      <c r="OLE60" s="599"/>
      <c r="OLF60" s="599"/>
      <c r="OLG60" s="599"/>
      <c r="OLH60" s="599"/>
      <c r="OLI60" s="599"/>
      <c r="OLJ60" s="599"/>
      <c r="OLK60" s="599"/>
      <c r="OLL60" s="599"/>
      <c r="OLM60" s="599"/>
      <c r="OLN60" s="599"/>
      <c r="OLO60" s="599"/>
      <c r="OLP60" s="599"/>
      <c r="OLQ60" s="599"/>
      <c r="OLR60" s="599"/>
      <c r="OLS60" s="599"/>
      <c r="OLT60" s="599"/>
      <c r="OLU60" s="599"/>
      <c r="OLV60" s="599"/>
      <c r="OLW60" s="599"/>
      <c r="OLX60" s="599"/>
      <c r="OLY60" s="599"/>
      <c r="OLZ60" s="599"/>
      <c r="OMA60" s="599"/>
      <c r="OMB60" s="599"/>
      <c r="OMC60" s="599"/>
      <c r="OMD60" s="599"/>
      <c r="OME60" s="599"/>
      <c r="OMF60" s="599"/>
      <c r="OMG60" s="599"/>
      <c r="OMH60" s="599"/>
      <c r="OMI60" s="599"/>
      <c r="OMJ60" s="599"/>
      <c r="OMK60" s="599"/>
      <c r="OML60" s="599"/>
      <c r="OMM60" s="599"/>
      <c r="OMN60" s="599"/>
      <c r="OMO60" s="599"/>
      <c r="OMP60" s="599"/>
      <c r="OMQ60" s="599"/>
      <c r="OMR60" s="599"/>
      <c r="OMS60" s="599"/>
      <c r="OMT60" s="599"/>
      <c r="OMU60" s="599"/>
      <c r="OMV60" s="599"/>
      <c r="OMW60" s="599"/>
      <c r="OMX60" s="599"/>
      <c r="OMY60" s="599"/>
      <c r="OMZ60" s="599"/>
      <c r="ONA60" s="599"/>
      <c r="ONB60" s="599"/>
      <c r="ONC60" s="599"/>
      <c r="OND60" s="599"/>
      <c r="ONE60" s="599"/>
      <c r="ONF60" s="599"/>
      <c r="ONG60" s="599"/>
      <c r="ONH60" s="599"/>
      <c r="ONI60" s="599"/>
      <c r="ONJ60" s="599"/>
      <c r="ONK60" s="599"/>
      <c r="ONL60" s="599"/>
      <c r="ONM60" s="599"/>
      <c r="ONN60" s="599"/>
      <c r="ONO60" s="599"/>
      <c r="ONP60" s="599"/>
      <c r="ONQ60" s="599"/>
      <c r="ONR60" s="599"/>
      <c r="ONS60" s="599"/>
      <c r="ONT60" s="599"/>
      <c r="ONU60" s="599"/>
      <c r="ONV60" s="599"/>
      <c r="ONW60" s="599"/>
      <c r="ONX60" s="599"/>
      <c r="ONY60" s="599"/>
      <c r="ONZ60" s="599"/>
      <c r="OOA60" s="599"/>
      <c r="OOB60" s="599"/>
      <c r="OOC60" s="599"/>
      <c r="OOD60" s="599"/>
      <c r="OOE60" s="599"/>
      <c r="OOF60" s="599"/>
      <c r="OOG60" s="599"/>
      <c r="OOH60" s="599"/>
      <c r="OOI60" s="599"/>
      <c r="OOJ60" s="599"/>
      <c r="OOK60" s="599"/>
      <c r="OOL60" s="599"/>
      <c r="OOM60" s="599"/>
      <c r="OON60" s="599"/>
      <c r="OOO60" s="599"/>
      <c r="OOP60" s="599"/>
      <c r="OOQ60" s="599"/>
      <c r="OOR60" s="599"/>
      <c r="OOS60" s="599"/>
      <c r="OOT60" s="599"/>
      <c r="OOU60" s="599"/>
      <c r="OOV60" s="599"/>
      <c r="OOW60" s="599"/>
      <c r="OOX60" s="599"/>
      <c r="OOY60" s="599"/>
      <c r="OOZ60" s="599"/>
      <c r="OPA60" s="599"/>
      <c r="OPB60" s="599"/>
      <c r="OPC60" s="599"/>
      <c r="OPD60" s="599"/>
      <c r="OPE60" s="599"/>
      <c r="OPF60" s="599"/>
      <c r="OPG60" s="599"/>
      <c r="OPH60" s="599"/>
      <c r="OPI60" s="599"/>
      <c r="OPJ60" s="599"/>
      <c r="OPK60" s="599"/>
      <c r="OPL60" s="599"/>
      <c r="OPM60" s="599"/>
      <c r="OPN60" s="599"/>
      <c r="OPO60" s="599"/>
      <c r="OPP60" s="599"/>
      <c r="OPQ60" s="599"/>
      <c r="OPR60" s="599"/>
      <c r="OPS60" s="599"/>
      <c r="OPT60" s="599"/>
      <c r="OPU60" s="599"/>
      <c r="OPV60" s="599"/>
      <c r="OPW60" s="599"/>
      <c r="OPX60" s="599"/>
      <c r="OPY60" s="599"/>
      <c r="OPZ60" s="599"/>
      <c r="OQA60" s="599"/>
      <c r="OQB60" s="599"/>
      <c r="OQC60" s="599"/>
      <c r="OQD60" s="599"/>
      <c r="OQE60" s="599"/>
      <c r="OQF60" s="599"/>
      <c r="OQG60" s="599"/>
      <c r="OQH60" s="599"/>
      <c r="OQI60" s="599"/>
      <c r="OQJ60" s="599"/>
      <c r="OQK60" s="599"/>
      <c r="OQL60" s="599"/>
      <c r="OQM60" s="599"/>
      <c r="OQN60" s="599"/>
      <c r="OQO60" s="599"/>
      <c r="OQP60" s="599"/>
      <c r="OQQ60" s="599"/>
      <c r="OQR60" s="599"/>
      <c r="OQS60" s="599"/>
      <c r="OQT60" s="599"/>
      <c r="OQU60" s="599"/>
      <c r="OQV60" s="599"/>
      <c r="OQW60" s="599"/>
      <c r="OQX60" s="599"/>
      <c r="OQY60" s="599"/>
      <c r="OQZ60" s="599"/>
      <c r="ORA60" s="599"/>
      <c r="ORB60" s="599"/>
      <c r="ORC60" s="599"/>
      <c r="ORD60" s="599"/>
      <c r="ORE60" s="599"/>
      <c r="ORF60" s="599"/>
      <c r="ORG60" s="599"/>
      <c r="ORH60" s="599"/>
      <c r="ORI60" s="599"/>
      <c r="ORJ60" s="599"/>
      <c r="ORK60" s="599"/>
      <c r="ORL60" s="599"/>
      <c r="ORM60" s="599"/>
      <c r="ORN60" s="599"/>
      <c r="ORO60" s="599"/>
      <c r="ORP60" s="599"/>
      <c r="ORQ60" s="599"/>
      <c r="ORR60" s="599"/>
      <c r="ORS60" s="599"/>
      <c r="ORT60" s="599"/>
      <c r="ORU60" s="599"/>
      <c r="ORV60" s="599"/>
      <c r="ORW60" s="599"/>
      <c r="ORX60" s="599"/>
      <c r="ORY60" s="599"/>
      <c r="ORZ60" s="599"/>
      <c r="OSA60" s="599"/>
      <c r="OSB60" s="599"/>
      <c r="OSC60" s="599"/>
      <c r="OSD60" s="599"/>
      <c r="OSE60" s="599"/>
      <c r="OSF60" s="599"/>
      <c r="OSG60" s="599"/>
      <c r="OSH60" s="599"/>
      <c r="OSI60" s="599"/>
      <c r="OSJ60" s="599"/>
      <c r="OSK60" s="599"/>
      <c r="OSL60" s="599"/>
      <c r="OSM60" s="599"/>
      <c r="OSN60" s="599"/>
      <c r="OSO60" s="599"/>
      <c r="OSP60" s="599"/>
      <c r="OSQ60" s="599"/>
      <c r="OSR60" s="599"/>
      <c r="OSS60" s="599"/>
      <c r="OST60" s="599"/>
      <c r="OSU60" s="599"/>
      <c r="OSV60" s="599"/>
      <c r="OSW60" s="599"/>
      <c r="OSX60" s="599"/>
      <c r="OSY60" s="599"/>
      <c r="OSZ60" s="599"/>
      <c r="OTA60" s="599"/>
      <c r="OTB60" s="599"/>
      <c r="OTC60" s="599"/>
      <c r="OTD60" s="599"/>
      <c r="OTE60" s="599"/>
      <c r="OTF60" s="599"/>
      <c r="OTG60" s="599"/>
      <c r="OTH60" s="599"/>
      <c r="OTI60" s="599"/>
      <c r="OTJ60" s="599"/>
      <c r="OTK60" s="599"/>
      <c r="OTL60" s="599"/>
      <c r="OTM60" s="599"/>
      <c r="OTN60" s="599"/>
      <c r="OTO60" s="599"/>
      <c r="OTP60" s="599"/>
      <c r="OTQ60" s="599"/>
      <c r="OTR60" s="599"/>
      <c r="OTS60" s="599"/>
      <c r="OTT60" s="599"/>
      <c r="OTU60" s="599"/>
      <c r="OTV60" s="599"/>
      <c r="OTW60" s="599"/>
      <c r="OTX60" s="599"/>
      <c r="OTY60" s="599"/>
      <c r="OTZ60" s="599"/>
      <c r="OUA60" s="599"/>
      <c r="OUB60" s="599"/>
      <c r="OUC60" s="599"/>
      <c r="OUD60" s="599"/>
      <c r="OUE60" s="599"/>
      <c r="OUF60" s="599"/>
      <c r="OUG60" s="599"/>
      <c r="OUH60" s="599"/>
      <c r="OUI60" s="599"/>
      <c r="OUJ60" s="599"/>
      <c r="OUK60" s="599"/>
      <c r="OUL60" s="599"/>
      <c r="OUM60" s="599"/>
      <c r="OUN60" s="599"/>
      <c r="OUO60" s="599"/>
      <c r="OUP60" s="599"/>
      <c r="OUQ60" s="599"/>
      <c r="OUR60" s="599"/>
      <c r="OUS60" s="599"/>
      <c r="OUT60" s="599"/>
      <c r="OUU60" s="599"/>
      <c r="OUV60" s="599"/>
      <c r="OUW60" s="599"/>
      <c r="OUX60" s="599"/>
      <c r="OUY60" s="599"/>
      <c r="OUZ60" s="599"/>
      <c r="OVA60" s="599"/>
      <c r="OVB60" s="599"/>
      <c r="OVC60" s="599"/>
      <c r="OVD60" s="599"/>
      <c r="OVE60" s="599"/>
      <c r="OVF60" s="599"/>
      <c r="OVG60" s="599"/>
      <c r="OVH60" s="599"/>
      <c r="OVI60" s="599"/>
      <c r="OVJ60" s="599"/>
      <c r="OVK60" s="599"/>
      <c r="OVL60" s="599"/>
      <c r="OVM60" s="599"/>
      <c r="OVN60" s="599"/>
      <c r="OVO60" s="599"/>
      <c r="OVP60" s="599"/>
      <c r="OVQ60" s="599"/>
      <c r="OVR60" s="599"/>
      <c r="OVS60" s="599"/>
      <c r="OVT60" s="599"/>
      <c r="OVU60" s="599"/>
      <c r="OVV60" s="599"/>
      <c r="OVW60" s="599"/>
      <c r="OVX60" s="599"/>
      <c r="OVY60" s="599"/>
      <c r="OVZ60" s="599"/>
      <c r="OWA60" s="599"/>
      <c r="OWB60" s="599"/>
      <c r="OWC60" s="599"/>
      <c r="OWD60" s="599"/>
      <c r="OWE60" s="599"/>
      <c r="OWF60" s="599"/>
      <c r="OWG60" s="599"/>
      <c r="OWH60" s="599"/>
      <c r="OWI60" s="599"/>
      <c r="OWJ60" s="599"/>
      <c r="OWK60" s="599"/>
      <c r="OWL60" s="599"/>
      <c r="OWM60" s="599"/>
      <c r="OWN60" s="599"/>
      <c r="OWO60" s="599"/>
      <c r="OWP60" s="599"/>
      <c r="OWQ60" s="599"/>
      <c r="OWR60" s="599"/>
      <c r="OWS60" s="599"/>
      <c r="OWT60" s="599"/>
      <c r="OWU60" s="599"/>
      <c r="OWV60" s="599"/>
      <c r="OWW60" s="599"/>
      <c r="OWX60" s="599"/>
      <c r="OWY60" s="599"/>
      <c r="OWZ60" s="599"/>
      <c r="OXA60" s="599"/>
      <c r="OXB60" s="599"/>
      <c r="OXC60" s="599"/>
      <c r="OXD60" s="599"/>
      <c r="OXE60" s="599"/>
      <c r="OXF60" s="599"/>
      <c r="OXG60" s="599"/>
      <c r="OXH60" s="599"/>
      <c r="OXI60" s="599"/>
      <c r="OXJ60" s="599"/>
      <c r="OXK60" s="599"/>
      <c r="OXL60" s="599"/>
      <c r="OXM60" s="599"/>
      <c r="OXN60" s="599"/>
      <c r="OXO60" s="599"/>
      <c r="OXP60" s="599"/>
      <c r="OXQ60" s="599"/>
      <c r="OXR60" s="599"/>
      <c r="OXS60" s="599"/>
      <c r="OXT60" s="599"/>
      <c r="OXU60" s="599"/>
      <c r="OXV60" s="599"/>
      <c r="OXW60" s="599"/>
      <c r="OXX60" s="599"/>
      <c r="OXY60" s="599"/>
      <c r="OXZ60" s="599"/>
      <c r="OYA60" s="599"/>
      <c r="OYB60" s="599"/>
      <c r="OYC60" s="599"/>
      <c r="OYD60" s="599"/>
      <c r="OYE60" s="599"/>
      <c r="OYF60" s="599"/>
      <c r="OYG60" s="599"/>
      <c r="OYH60" s="599"/>
      <c r="OYI60" s="599"/>
      <c r="OYJ60" s="599"/>
      <c r="OYK60" s="599"/>
      <c r="OYL60" s="599"/>
      <c r="OYM60" s="599"/>
      <c r="OYN60" s="599"/>
      <c r="OYO60" s="599"/>
      <c r="OYP60" s="599"/>
      <c r="OYQ60" s="599"/>
      <c r="OYR60" s="599"/>
      <c r="OYS60" s="599"/>
      <c r="OYT60" s="599"/>
      <c r="OYU60" s="599"/>
      <c r="OYV60" s="599"/>
      <c r="OYW60" s="599"/>
      <c r="OYX60" s="599"/>
      <c r="OYY60" s="599"/>
      <c r="OYZ60" s="599"/>
      <c r="OZA60" s="599"/>
      <c r="OZB60" s="599"/>
      <c r="OZC60" s="599"/>
      <c r="OZD60" s="599"/>
      <c r="OZE60" s="599"/>
      <c r="OZF60" s="599"/>
      <c r="OZG60" s="599"/>
      <c r="OZH60" s="599"/>
      <c r="OZI60" s="599"/>
      <c r="OZJ60" s="599"/>
      <c r="OZK60" s="599"/>
      <c r="OZL60" s="599"/>
      <c r="OZM60" s="599"/>
      <c r="OZN60" s="599"/>
      <c r="OZO60" s="599"/>
      <c r="OZP60" s="599"/>
      <c r="OZQ60" s="599"/>
      <c r="OZR60" s="599"/>
      <c r="OZS60" s="599"/>
      <c r="OZT60" s="599"/>
      <c r="OZU60" s="599"/>
      <c r="OZV60" s="599"/>
      <c r="OZW60" s="599"/>
      <c r="OZX60" s="599"/>
      <c r="OZY60" s="599"/>
      <c r="OZZ60" s="599"/>
      <c r="PAA60" s="599"/>
      <c r="PAB60" s="599"/>
      <c r="PAC60" s="599"/>
      <c r="PAD60" s="599"/>
      <c r="PAE60" s="599"/>
      <c r="PAF60" s="599"/>
      <c r="PAG60" s="599"/>
      <c r="PAH60" s="599"/>
      <c r="PAI60" s="599"/>
      <c r="PAJ60" s="599"/>
      <c r="PAK60" s="599"/>
      <c r="PAL60" s="599"/>
      <c r="PAM60" s="599"/>
      <c r="PAN60" s="599"/>
      <c r="PAO60" s="599"/>
      <c r="PAP60" s="599"/>
      <c r="PAQ60" s="599"/>
      <c r="PAR60" s="599"/>
      <c r="PAS60" s="599"/>
      <c r="PAT60" s="599"/>
      <c r="PAU60" s="599"/>
      <c r="PAV60" s="599"/>
      <c r="PAW60" s="599"/>
      <c r="PAX60" s="599"/>
      <c r="PAY60" s="599"/>
      <c r="PAZ60" s="599"/>
      <c r="PBA60" s="599"/>
      <c r="PBB60" s="599"/>
      <c r="PBC60" s="599"/>
      <c r="PBD60" s="599"/>
      <c r="PBE60" s="599"/>
      <c r="PBF60" s="599"/>
      <c r="PBG60" s="599"/>
      <c r="PBH60" s="599"/>
      <c r="PBI60" s="599"/>
      <c r="PBJ60" s="599"/>
      <c r="PBK60" s="599"/>
      <c r="PBL60" s="599"/>
      <c r="PBM60" s="599"/>
      <c r="PBN60" s="599"/>
      <c r="PBO60" s="599"/>
      <c r="PBP60" s="599"/>
      <c r="PBQ60" s="599"/>
      <c r="PBR60" s="599"/>
      <c r="PBS60" s="599"/>
      <c r="PBT60" s="599"/>
      <c r="PBU60" s="599"/>
      <c r="PBV60" s="599"/>
      <c r="PBW60" s="599"/>
      <c r="PBX60" s="599"/>
      <c r="PBY60" s="599"/>
      <c r="PBZ60" s="599"/>
      <c r="PCA60" s="599"/>
      <c r="PCB60" s="599"/>
      <c r="PCC60" s="599"/>
      <c r="PCD60" s="599"/>
      <c r="PCE60" s="599"/>
      <c r="PCF60" s="599"/>
      <c r="PCG60" s="599"/>
      <c r="PCH60" s="599"/>
      <c r="PCI60" s="599"/>
      <c r="PCJ60" s="599"/>
      <c r="PCK60" s="599"/>
      <c r="PCL60" s="599"/>
      <c r="PCM60" s="599"/>
      <c r="PCN60" s="599"/>
      <c r="PCO60" s="599"/>
      <c r="PCP60" s="599"/>
      <c r="PCQ60" s="599"/>
      <c r="PCR60" s="599"/>
      <c r="PCS60" s="599"/>
      <c r="PCT60" s="599"/>
      <c r="PCU60" s="599"/>
      <c r="PCV60" s="599"/>
      <c r="PCW60" s="599"/>
      <c r="PCX60" s="599"/>
      <c r="PCY60" s="599"/>
      <c r="PCZ60" s="599"/>
      <c r="PDA60" s="599"/>
      <c r="PDB60" s="599"/>
      <c r="PDC60" s="599"/>
      <c r="PDD60" s="599"/>
      <c r="PDE60" s="599"/>
      <c r="PDF60" s="599"/>
      <c r="PDG60" s="599"/>
      <c r="PDH60" s="599"/>
      <c r="PDI60" s="599"/>
      <c r="PDJ60" s="599"/>
      <c r="PDK60" s="599"/>
      <c r="PDL60" s="599"/>
      <c r="PDM60" s="599"/>
      <c r="PDN60" s="599"/>
      <c r="PDO60" s="599"/>
      <c r="PDP60" s="599"/>
      <c r="PDQ60" s="599"/>
      <c r="PDR60" s="599"/>
      <c r="PDS60" s="599"/>
      <c r="PDT60" s="599"/>
      <c r="PDU60" s="599"/>
      <c r="PDV60" s="599"/>
      <c r="PDW60" s="599"/>
      <c r="PDX60" s="599"/>
      <c r="PDY60" s="599"/>
      <c r="PDZ60" s="599"/>
      <c r="PEA60" s="599"/>
      <c r="PEB60" s="599"/>
      <c r="PEC60" s="599"/>
      <c r="PED60" s="599"/>
      <c r="PEE60" s="599"/>
      <c r="PEF60" s="599"/>
      <c r="PEG60" s="599"/>
      <c r="PEH60" s="599"/>
      <c r="PEI60" s="599"/>
      <c r="PEJ60" s="599"/>
      <c r="PEK60" s="599"/>
      <c r="PEL60" s="599"/>
      <c r="PEM60" s="599"/>
      <c r="PEN60" s="599"/>
      <c r="PEO60" s="599"/>
      <c r="PEP60" s="599"/>
      <c r="PEQ60" s="599"/>
      <c r="PER60" s="599"/>
      <c r="PES60" s="599"/>
      <c r="PET60" s="599"/>
      <c r="PEU60" s="599"/>
      <c r="PEV60" s="599"/>
      <c r="PEW60" s="599"/>
      <c r="PEX60" s="599"/>
      <c r="PEY60" s="599"/>
      <c r="PEZ60" s="599"/>
      <c r="PFA60" s="599"/>
      <c r="PFB60" s="599"/>
      <c r="PFC60" s="599"/>
      <c r="PFD60" s="599"/>
      <c r="PFE60" s="599"/>
      <c r="PFF60" s="599"/>
      <c r="PFG60" s="599"/>
      <c r="PFH60" s="599"/>
      <c r="PFI60" s="599"/>
      <c r="PFJ60" s="599"/>
      <c r="PFK60" s="599"/>
      <c r="PFL60" s="599"/>
      <c r="PFM60" s="599"/>
      <c r="PFN60" s="599"/>
      <c r="PFO60" s="599"/>
      <c r="PFP60" s="599"/>
      <c r="PFQ60" s="599"/>
      <c r="PFR60" s="599"/>
      <c r="PFS60" s="599"/>
      <c r="PFT60" s="599"/>
      <c r="PFU60" s="599"/>
      <c r="PFV60" s="599"/>
      <c r="PFW60" s="599"/>
      <c r="PFX60" s="599"/>
      <c r="PFY60" s="599"/>
      <c r="PFZ60" s="599"/>
      <c r="PGA60" s="599"/>
      <c r="PGB60" s="599"/>
      <c r="PGC60" s="599"/>
      <c r="PGD60" s="599"/>
      <c r="PGE60" s="599"/>
      <c r="PGF60" s="599"/>
      <c r="PGG60" s="599"/>
      <c r="PGH60" s="599"/>
      <c r="PGI60" s="599"/>
      <c r="PGJ60" s="599"/>
      <c r="PGK60" s="599"/>
      <c r="PGL60" s="599"/>
      <c r="PGM60" s="599"/>
      <c r="PGN60" s="599"/>
      <c r="PGO60" s="599"/>
      <c r="PGP60" s="599"/>
      <c r="PGQ60" s="599"/>
      <c r="PGR60" s="599"/>
      <c r="PGS60" s="599"/>
      <c r="PGT60" s="599"/>
      <c r="PGU60" s="599"/>
      <c r="PGV60" s="599"/>
      <c r="PGW60" s="599"/>
      <c r="PGX60" s="599"/>
      <c r="PGY60" s="599"/>
      <c r="PGZ60" s="599"/>
      <c r="PHA60" s="599"/>
      <c r="PHB60" s="599"/>
      <c r="PHC60" s="599"/>
      <c r="PHD60" s="599"/>
      <c r="PHE60" s="599"/>
      <c r="PHF60" s="599"/>
      <c r="PHG60" s="599"/>
      <c r="PHH60" s="599"/>
      <c r="PHI60" s="599"/>
      <c r="PHJ60" s="599"/>
      <c r="PHK60" s="599"/>
      <c r="PHL60" s="599"/>
      <c r="PHM60" s="599"/>
      <c r="PHN60" s="599"/>
      <c r="PHO60" s="599"/>
      <c r="PHP60" s="599"/>
      <c r="PHQ60" s="599"/>
      <c r="PHR60" s="599"/>
      <c r="PHS60" s="599"/>
      <c r="PHT60" s="599"/>
      <c r="PHU60" s="599"/>
      <c r="PHV60" s="599"/>
      <c r="PHW60" s="599"/>
      <c r="PHX60" s="599"/>
      <c r="PHY60" s="599"/>
      <c r="PHZ60" s="599"/>
      <c r="PIA60" s="599"/>
      <c r="PIB60" s="599"/>
      <c r="PIC60" s="599"/>
      <c r="PID60" s="599"/>
      <c r="PIE60" s="599"/>
      <c r="PIF60" s="599"/>
      <c r="PIG60" s="599"/>
      <c r="PIH60" s="599"/>
      <c r="PII60" s="599"/>
      <c r="PIJ60" s="599"/>
      <c r="PIK60" s="599"/>
      <c r="PIL60" s="599"/>
      <c r="PIM60" s="599"/>
      <c r="PIN60" s="599"/>
      <c r="PIO60" s="599"/>
      <c r="PIP60" s="599"/>
      <c r="PIQ60" s="599"/>
      <c r="PIR60" s="599"/>
      <c r="PIS60" s="599"/>
      <c r="PIT60" s="599"/>
      <c r="PIU60" s="599"/>
      <c r="PIV60" s="599"/>
      <c r="PIW60" s="599"/>
      <c r="PIX60" s="599"/>
      <c r="PIY60" s="599"/>
      <c r="PIZ60" s="599"/>
      <c r="PJA60" s="599"/>
      <c r="PJB60" s="599"/>
      <c r="PJC60" s="599"/>
      <c r="PJD60" s="599"/>
      <c r="PJE60" s="599"/>
      <c r="PJF60" s="599"/>
      <c r="PJG60" s="599"/>
      <c r="PJH60" s="599"/>
      <c r="PJI60" s="599"/>
      <c r="PJJ60" s="599"/>
      <c r="PJK60" s="599"/>
      <c r="PJL60" s="599"/>
      <c r="PJM60" s="599"/>
      <c r="PJN60" s="599"/>
      <c r="PJO60" s="599"/>
      <c r="PJP60" s="599"/>
      <c r="PJQ60" s="599"/>
      <c r="PJR60" s="599"/>
      <c r="PJS60" s="599"/>
      <c r="PJT60" s="599"/>
      <c r="PJU60" s="599"/>
      <c r="PJV60" s="599"/>
      <c r="PJW60" s="599"/>
      <c r="PJX60" s="599"/>
      <c r="PJY60" s="599"/>
      <c r="PJZ60" s="599"/>
      <c r="PKA60" s="599"/>
      <c r="PKB60" s="599"/>
      <c r="PKC60" s="599"/>
      <c r="PKD60" s="599"/>
      <c r="PKE60" s="599"/>
      <c r="PKF60" s="599"/>
      <c r="PKG60" s="599"/>
      <c r="PKH60" s="599"/>
      <c r="PKI60" s="599"/>
      <c r="PKJ60" s="599"/>
      <c r="PKK60" s="599"/>
      <c r="PKL60" s="599"/>
      <c r="PKM60" s="599"/>
      <c r="PKN60" s="599"/>
      <c r="PKO60" s="599"/>
      <c r="PKP60" s="599"/>
      <c r="PKQ60" s="599"/>
      <c r="PKR60" s="599"/>
      <c r="PKS60" s="599"/>
      <c r="PKT60" s="599"/>
      <c r="PKU60" s="599"/>
      <c r="PKV60" s="599"/>
      <c r="PKW60" s="599"/>
      <c r="PKX60" s="599"/>
      <c r="PKY60" s="599"/>
      <c r="PKZ60" s="599"/>
      <c r="PLA60" s="599"/>
      <c r="PLB60" s="599"/>
      <c r="PLC60" s="599"/>
      <c r="PLD60" s="599"/>
      <c r="PLE60" s="599"/>
      <c r="PLF60" s="599"/>
      <c r="PLG60" s="599"/>
      <c r="PLH60" s="599"/>
      <c r="PLI60" s="599"/>
      <c r="PLJ60" s="599"/>
      <c r="PLK60" s="599"/>
      <c r="PLL60" s="599"/>
      <c r="PLM60" s="599"/>
      <c r="PLN60" s="599"/>
      <c r="PLO60" s="599"/>
      <c r="PLP60" s="599"/>
      <c r="PLQ60" s="599"/>
      <c r="PLR60" s="599"/>
      <c r="PLS60" s="599"/>
      <c r="PLT60" s="599"/>
      <c r="PLU60" s="599"/>
      <c r="PLV60" s="599"/>
      <c r="PLW60" s="599"/>
      <c r="PLX60" s="599"/>
      <c r="PLY60" s="599"/>
      <c r="PLZ60" s="599"/>
      <c r="PMA60" s="599"/>
      <c r="PMB60" s="599"/>
      <c r="PMC60" s="599"/>
      <c r="PMD60" s="599"/>
      <c r="PME60" s="599"/>
      <c r="PMF60" s="599"/>
      <c r="PMG60" s="599"/>
      <c r="PMH60" s="599"/>
      <c r="PMI60" s="599"/>
      <c r="PMJ60" s="599"/>
      <c r="PMK60" s="599"/>
      <c r="PML60" s="599"/>
      <c r="PMM60" s="599"/>
      <c r="PMN60" s="599"/>
      <c r="PMO60" s="599"/>
      <c r="PMP60" s="599"/>
      <c r="PMQ60" s="599"/>
      <c r="PMR60" s="599"/>
      <c r="PMS60" s="599"/>
      <c r="PMT60" s="599"/>
      <c r="PMU60" s="599"/>
      <c r="PMV60" s="599"/>
      <c r="PMW60" s="599"/>
      <c r="PMX60" s="599"/>
      <c r="PMY60" s="599"/>
      <c r="PMZ60" s="599"/>
      <c r="PNA60" s="599"/>
      <c r="PNB60" s="599"/>
      <c r="PNC60" s="599"/>
      <c r="PND60" s="599"/>
      <c r="PNE60" s="599"/>
      <c r="PNF60" s="599"/>
      <c r="PNG60" s="599"/>
      <c r="PNH60" s="599"/>
      <c r="PNI60" s="599"/>
      <c r="PNJ60" s="599"/>
      <c r="PNK60" s="599"/>
      <c r="PNL60" s="599"/>
      <c r="PNM60" s="599"/>
      <c r="PNN60" s="599"/>
      <c r="PNO60" s="599"/>
      <c r="PNP60" s="599"/>
      <c r="PNQ60" s="599"/>
      <c r="PNR60" s="599"/>
      <c r="PNS60" s="599"/>
      <c r="PNT60" s="599"/>
      <c r="PNU60" s="599"/>
      <c r="PNV60" s="599"/>
      <c r="PNW60" s="599"/>
      <c r="PNX60" s="599"/>
      <c r="PNY60" s="599"/>
      <c r="PNZ60" s="599"/>
      <c r="POA60" s="599"/>
      <c r="POB60" s="599"/>
      <c r="POC60" s="599"/>
      <c r="POD60" s="599"/>
      <c r="POE60" s="599"/>
      <c r="POF60" s="599"/>
      <c r="POG60" s="599"/>
      <c r="POH60" s="599"/>
      <c r="POI60" s="599"/>
      <c r="POJ60" s="599"/>
      <c r="POK60" s="599"/>
      <c r="POL60" s="599"/>
      <c r="POM60" s="599"/>
      <c r="PON60" s="599"/>
      <c r="POO60" s="599"/>
      <c r="POP60" s="599"/>
      <c r="POQ60" s="599"/>
      <c r="POR60" s="599"/>
      <c r="POS60" s="599"/>
      <c r="POT60" s="599"/>
      <c r="POU60" s="599"/>
      <c r="POV60" s="599"/>
      <c r="POW60" s="599"/>
      <c r="POX60" s="599"/>
      <c r="POY60" s="599"/>
      <c r="POZ60" s="599"/>
      <c r="PPA60" s="599"/>
      <c r="PPB60" s="599"/>
      <c r="PPC60" s="599"/>
      <c r="PPD60" s="599"/>
      <c r="PPE60" s="599"/>
      <c r="PPF60" s="599"/>
      <c r="PPG60" s="599"/>
      <c r="PPH60" s="599"/>
      <c r="PPI60" s="599"/>
      <c r="PPJ60" s="599"/>
      <c r="PPK60" s="599"/>
      <c r="PPL60" s="599"/>
      <c r="PPM60" s="599"/>
      <c r="PPN60" s="599"/>
      <c r="PPO60" s="599"/>
      <c r="PPP60" s="599"/>
      <c r="PPQ60" s="599"/>
      <c r="PPR60" s="599"/>
      <c r="PPS60" s="599"/>
      <c r="PPT60" s="599"/>
      <c r="PPU60" s="599"/>
      <c r="PPV60" s="599"/>
      <c r="PPW60" s="599"/>
      <c r="PPX60" s="599"/>
      <c r="PPY60" s="599"/>
      <c r="PPZ60" s="599"/>
      <c r="PQA60" s="599"/>
      <c r="PQB60" s="599"/>
      <c r="PQC60" s="599"/>
      <c r="PQD60" s="599"/>
      <c r="PQE60" s="599"/>
      <c r="PQF60" s="599"/>
      <c r="PQG60" s="599"/>
      <c r="PQH60" s="599"/>
      <c r="PQI60" s="599"/>
      <c r="PQJ60" s="599"/>
      <c r="PQK60" s="599"/>
      <c r="PQL60" s="599"/>
      <c r="PQM60" s="599"/>
      <c r="PQN60" s="599"/>
      <c r="PQO60" s="599"/>
      <c r="PQP60" s="599"/>
      <c r="PQQ60" s="599"/>
      <c r="PQR60" s="599"/>
      <c r="PQS60" s="599"/>
      <c r="PQT60" s="599"/>
      <c r="PQU60" s="599"/>
      <c r="PQV60" s="599"/>
      <c r="PQW60" s="599"/>
      <c r="PQX60" s="599"/>
      <c r="PQY60" s="599"/>
      <c r="PQZ60" s="599"/>
      <c r="PRA60" s="599"/>
      <c r="PRB60" s="599"/>
      <c r="PRC60" s="599"/>
      <c r="PRD60" s="599"/>
      <c r="PRE60" s="599"/>
      <c r="PRF60" s="599"/>
      <c r="PRG60" s="599"/>
      <c r="PRH60" s="599"/>
      <c r="PRI60" s="599"/>
      <c r="PRJ60" s="599"/>
      <c r="PRK60" s="599"/>
      <c r="PRL60" s="599"/>
      <c r="PRM60" s="599"/>
      <c r="PRN60" s="599"/>
      <c r="PRO60" s="599"/>
      <c r="PRP60" s="599"/>
      <c r="PRQ60" s="599"/>
      <c r="PRR60" s="599"/>
      <c r="PRS60" s="599"/>
      <c r="PRT60" s="599"/>
      <c r="PRU60" s="599"/>
      <c r="PRV60" s="599"/>
      <c r="PRW60" s="599"/>
      <c r="PRX60" s="599"/>
      <c r="PRY60" s="599"/>
      <c r="PRZ60" s="599"/>
      <c r="PSA60" s="599"/>
      <c r="PSB60" s="599"/>
      <c r="PSC60" s="599"/>
      <c r="PSD60" s="599"/>
      <c r="PSE60" s="599"/>
      <c r="PSF60" s="599"/>
      <c r="PSG60" s="599"/>
      <c r="PSH60" s="599"/>
      <c r="PSI60" s="599"/>
      <c r="PSJ60" s="599"/>
      <c r="PSK60" s="599"/>
      <c r="PSL60" s="599"/>
      <c r="PSM60" s="599"/>
      <c r="PSN60" s="599"/>
      <c r="PSO60" s="599"/>
      <c r="PSP60" s="599"/>
      <c r="PSQ60" s="599"/>
      <c r="PSR60" s="599"/>
      <c r="PSS60" s="599"/>
      <c r="PST60" s="599"/>
      <c r="PSU60" s="599"/>
      <c r="PSV60" s="599"/>
      <c r="PSW60" s="599"/>
      <c r="PSX60" s="599"/>
      <c r="PSY60" s="599"/>
      <c r="PSZ60" s="599"/>
      <c r="PTA60" s="599"/>
      <c r="PTB60" s="599"/>
      <c r="PTC60" s="599"/>
      <c r="PTD60" s="599"/>
      <c r="PTE60" s="599"/>
      <c r="PTF60" s="599"/>
      <c r="PTG60" s="599"/>
      <c r="PTH60" s="599"/>
      <c r="PTI60" s="599"/>
      <c r="PTJ60" s="599"/>
      <c r="PTK60" s="599"/>
      <c r="PTL60" s="599"/>
      <c r="PTM60" s="599"/>
      <c r="PTN60" s="599"/>
      <c r="PTO60" s="599"/>
      <c r="PTP60" s="599"/>
      <c r="PTQ60" s="599"/>
      <c r="PTR60" s="599"/>
      <c r="PTS60" s="599"/>
      <c r="PTT60" s="599"/>
      <c r="PTU60" s="599"/>
      <c r="PTV60" s="599"/>
      <c r="PTW60" s="599"/>
      <c r="PTX60" s="599"/>
      <c r="PTY60" s="599"/>
      <c r="PTZ60" s="599"/>
      <c r="PUA60" s="599"/>
      <c r="PUB60" s="599"/>
      <c r="PUC60" s="599"/>
      <c r="PUD60" s="599"/>
      <c r="PUE60" s="599"/>
      <c r="PUF60" s="599"/>
      <c r="PUG60" s="599"/>
      <c r="PUH60" s="599"/>
      <c r="PUI60" s="599"/>
      <c r="PUJ60" s="599"/>
      <c r="PUK60" s="599"/>
      <c r="PUL60" s="599"/>
      <c r="PUM60" s="599"/>
      <c r="PUN60" s="599"/>
      <c r="PUO60" s="599"/>
      <c r="PUP60" s="599"/>
      <c r="PUQ60" s="599"/>
      <c r="PUR60" s="599"/>
      <c r="PUS60" s="599"/>
      <c r="PUT60" s="599"/>
      <c r="PUU60" s="599"/>
      <c r="PUV60" s="599"/>
      <c r="PUW60" s="599"/>
      <c r="PUX60" s="599"/>
      <c r="PUY60" s="599"/>
      <c r="PUZ60" s="599"/>
      <c r="PVA60" s="599"/>
      <c r="PVB60" s="599"/>
      <c r="PVC60" s="599"/>
      <c r="PVD60" s="599"/>
      <c r="PVE60" s="599"/>
      <c r="PVF60" s="599"/>
      <c r="PVG60" s="599"/>
      <c r="PVH60" s="599"/>
      <c r="PVI60" s="599"/>
      <c r="PVJ60" s="599"/>
      <c r="PVK60" s="599"/>
      <c r="PVL60" s="599"/>
      <c r="PVM60" s="599"/>
      <c r="PVN60" s="599"/>
      <c r="PVO60" s="599"/>
      <c r="PVP60" s="599"/>
      <c r="PVQ60" s="599"/>
      <c r="PVR60" s="599"/>
      <c r="PVS60" s="599"/>
      <c r="PVT60" s="599"/>
      <c r="PVU60" s="599"/>
      <c r="PVV60" s="599"/>
      <c r="PVW60" s="599"/>
      <c r="PVX60" s="599"/>
      <c r="PVY60" s="599"/>
      <c r="PVZ60" s="599"/>
      <c r="PWA60" s="599"/>
      <c r="PWB60" s="599"/>
      <c r="PWC60" s="599"/>
      <c r="PWD60" s="599"/>
      <c r="PWE60" s="599"/>
      <c r="PWF60" s="599"/>
      <c r="PWG60" s="599"/>
      <c r="PWH60" s="599"/>
      <c r="PWI60" s="599"/>
      <c r="PWJ60" s="599"/>
      <c r="PWK60" s="599"/>
      <c r="PWL60" s="599"/>
      <c r="PWM60" s="599"/>
      <c r="PWN60" s="599"/>
      <c r="PWO60" s="599"/>
      <c r="PWP60" s="599"/>
      <c r="PWQ60" s="599"/>
      <c r="PWR60" s="599"/>
      <c r="PWS60" s="599"/>
      <c r="PWT60" s="599"/>
      <c r="PWU60" s="599"/>
      <c r="PWV60" s="599"/>
      <c r="PWW60" s="599"/>
      <c r="PWX60" s="599"/>
      <c r="PWY60" s="599"/>
      <c r="PWZ60" s="599"/>
      <c r="PXA60" s="599"/>
      <c r="PXB60" s="599"/>
      <c r="PXC60" s="599"/>
      <c r="PXD60" s="599"/>
      <c r="PXE60" s="599"/>
      <c r="PXF60" s="599"/>
      <c r="PXG60" s="599"/>
      <c r="PXH60" s="599"/>
      <c r="PXI60" s="599"/>
      <c r="PXJ60" s="599"/>
      <c r="PXK60" s="599"/>
      <c r="PXL60" s="599"/>
      <c r="PXM60" s="599"/>
      <c r="PXN60" s="599"/>
      <c r="PXO60" s="599"/>
      <c r="PXP60" s="599"/>
      <c r="PXQ60" s="599"/>
      <c r="PXR60" s="599"/>
      <c r="PXS60" s="599"/>
      <c r="PXT60" s="599"/>
      <c r="PXU60" s="599"/>
      <c r="PXV60" s="599"/>
      <c r="PXW60" s="599"/>
      <c r="PXX60" s="599"/>
      <c r="PXY60" s="599"/>
      <c r="PXZ60" s="599"/>
      <c r="PYA60" s="599"/>
      <c r="PYB60" s="599"/>
      <c r="PYC60" s="599"/>
      <c r="PYD60" s="599"/>
      <c r="PYE60" s="599"/>
      <c r="PYF60" s="599"/>
      <c r="PYG60" s="599"/>
      <c r="PYH60" s="599"/>
      <c r="PYI60" s="599"/>
      <c r="PYJ60" s="599"/>
      <c r="PYK60" s="599"/>
      <c r="PYL60" s="599"/>
      <c r="PYM60" s="599"/>
      <c r="PYN60" s="599"/>
      <c r="PYO60" s="599"/>
      <c r="PYP60" s="599"/>
      <c r="PYQ60" s="599"/>
      <c r="PYR60" s="599"/>
      <c r="PYS60" s="599"/>
      <c r="PYT60" s="599"/>
      <c r="PYU60" s="599"/>
      <c r="PYV60" s="599"/>
      <c r="PYW60" s="599"/>
      <c r="PYX60" s="599"/>
      <c r="PYY60" s="599"/>
      <c r="PYZ60" s="599"/>
      <c r="PZA60" s="599"/>
      <c r="PZB60" s="599"/>
      <c r="PZC60" s="599"/>
      <c r="PZD60" s="599"/>
      <c r="PZE60" s="599"/>
      <c r="PZF60" s="599"/>
      <c r="PZG60" s="599"/>
      <c r="PZH60" s="599"/>
      <c r="PZI60" s="599"/>
      <c r="PZJ60" s="599"/>
      <c r="PZK60" s="599"/>
      <c r="PZL60" s="599"/>
      <c r="PZM60" s="599"/>
      <c r="PZN60" s="599"/>
      <c r="PZO60" s="599"/>
      <c r="PZP60" s="599"/>
      <c r="PZQ60" s="599"/>
      <c r="PZR60" s="599"/>
      <c r="PZS60" s="599"/>
      <c r="PZT60" s="599"/>
      <c r="PZU60" s="599"/>
      <c r="PZV60" s="599"/>
      <c r="PZW60" s="599"/>
      <c r="PZX60" s="599"/>
      <c r="PZY60" s="599"/>
      <c r="PZZ60" s="599"/>
      <c r="QAA60" s="599"/>
      <c r="QAB60" s="599"/>
      <c r="QAC60" s="599"/>
      <c r="QAD60" s="599"/>
      <c r="QAE60" s="599"/>
      <c r="QAF60" s="599"/>
      <c r="QAG60" s="599"/>
      <c r="QAH60" s="599"/>
      <c r="QAI60" s="599"/>
      <c r="QAJ60" s="599"/>
      <c r="QAK60" s="599"/>
      <c r="QAL60" s="599"/>
      <c r="QAM60" s="599"/>
      <c r="QAN60" s="599"/>
      <c r="QAO60" s="599"/>
      <c r="QAP60" s="599"/>
      <c r="QAQ60" s="599"/>
      <c r="QAR60" s="599"/>
      <c r="QAS60" s="599"/>
      <c r="QAT60" s="599"/>
      <c r="QAU60" s="599"/>
      <c r="QAV60" s="599"/>
      <c r="QAW60" s="599"/>
      <c r="QAX60" s="599"/>
      <c r="QAY60" s="599"/>
      <c r="QAZ60" s="599"/>
      <c r="QBA60" s="599"/>
      <c r="QBB60" s="599"/>
      <c r="QBC60" s="599"/>
      <c r="QBD60" s="599"/>
      <c r="QBE60" s="599"/>
      <c r="QBF60" s="599"/>
      <c r="QBG60" s="599"/>
      <c r="QBH60" s="599"/>
      <c r="QBI60" s="599"/>
      <c r="QBJ60" s="599"/>
      <c r="QBK60" s="599"/>
      <c r="QBL60" s="599"/>
      <c r="QBM60" s="599"/>
      <c r="QBN60" s="599"/>
      <c r="QBO60" s="599"/>
      <c r="QBP60" s="599"/>
      <c r="QBQ60" s="599"/>
      <c r="QBR60" s="599"/>
      <c r="QBS60" s="599"/>
      <c r="QBT60" s="599"/>
      <c r="QBU60" s="599"/>
      <c r="QBV60" s="599"/>
      <c r="QBW60" s="599"/>
      <c r="QBX60" s="599"/>
      <c r="QBY60" s="599"/>
      <c r="QBZ60" s="599"/>
      <c r="QCA60" s="599"/>
      <c r="QCB60" s="599"/>
      <c r="QCC60" s="599"/>
      <c r="QCD60" s="599"/>
      <c r="QCE60" s="599"/>
      <c r="QCF60" s="599"/>
      <c r="QCG60" s="599"/>
      <c r="QCH60" s="599"/>
      <c r="QCI60" s="599"/>
      <c r="QCJ60" s="599"/>
      <c r="QCK60" s="599"/>
      <c r="QCL60" s="599"/>
      <c r="QCM60" s="599"/>
      <c r="QCN60" s="599"/>
      <c r="QCO60" s="599"/>
      <c r="QCP60" s="599"/>
      <c r="QCQ60" s="599"/>
      <c r="QCR60" s="599"/>
      <c r="QCS60" s="599"/>
      <c r="QCT60" s="599"/>
      <c r="QCU60" s="599"/>
      <c r="QCV60" s="599"/>
      <c r="QCW60" s="599"/>
      <c r="QCX60" s="599"/>
      <c r="QCY60" s="599"/>
      <c r="QCZ60" s="599"/>
      <c r="QDA60" s="599"/>
      <c r="QDB60" s="599"/>
      <c r="QDC60" s="599"/>
      <c r="QDD60" s="599"/>
      <c r="QDE60" s="599"/>
      <c r="QDF60" s="599"/>
      <c r="QDG60" s="599"/>
      <c r="QDH60" s="599"/>
      <c r="QDI60" s="599"/>
      <c r="QDJ60" s="599"/>
      <c r="QDK60" s="599"/>
      <c r="QDL60" s="599"/>
      <c r="QDM60" s="599"/>
      <c r="QDN60" s="599"/>
      <c r="QDO60" s="599"/>
      <c r="QDP60" s="599"/>
      <c r="QDQ60" s="599"/>
      <c r="QDR60" s="599"/>
      <c r="QDS60" s="599"/>
      <c r="QDT60" s="599"/>
      <c r="QDU60" s="599"/>
      <c r="QDV60" s="599"/>
      <c r="QDW60" s="599"/>
      <c r="QDX60" s="599"/>
      <c r="QDY60" s="599"/>
      <c r="QDZ60" s="599"/>
      <c r="QEA60" s="599"/>
      <c r="QEB60" s="599"/>
      <c r="QEC60" s="599"/>
      <c r="QED60" s="599"/>
      <c r="QEE60" s="599"/>
      <c r="QEF60" s="599"/>
      <c r="QEG60" s="599"/>
      <c r="QEH60" s="599"/>
      <c r="QEI60" s="599"/>
      <c r="QEJ60" s="599"/>
      <c r="QEK60" s="599"/>
      <c r="QEL60" s="599"/>
      <c r="QEM60" s="599"/>
      <c r="QEN60" s="599"/>
      <c r="QEO60" s="599"/>
      <c r="QEP60" s="599"/>
      <c r="QEQ60" s="599"/>
      <c r="QER60" s="599"/>
      <c r="QES60" s="599"/>
      <c r="QET60" s="599"/>
      <c r="QEU60" s="599"/>
      <c r="QEV60" s="599"/>
      <c r="QEW60" s="599"/>
      <c r="QEX60" s="599"/>
      <c r="QEY60" s="599"/>
      <c r="QEZ60" s="599"/>
      <c r="QFA60" s="599"/>
      <c r="QFB60" s="599"/>
      <c r="QFC60" s="599"/>
      <c r="QFD60" s="599"/>
      <c r="QFE60" s="599"/>
      <c r="QFF60" s="599"/>
      <c r="QFG60" s="599"/>
      <c r="QFH60" s="599"/>
      <c r="QFI60" s="599"/>
      <c r="QFJ60" s="599"/>
      <c r="QFK60" s="599"/>
      <c r="QFL60" s="599"/>
      <c r="QFM60" s="599"/>
      <c r="QFN60" s="599"/>
      <c r="QFO60" s="599"/>
      <c r="QFP60" s="599"/>
      <c r="QFQ60" s="599"/>
      <c r="QFR60" s="599"/>
      <c r="QFS60" s="599"/>
      <c r="QFT60" s="599"/>
      <c r="QFU60" s="599"/>
      <c r="QFV60" s="599"/>
      <c r="QFW60" s="599"/>
      <c r="QFX60" s="599"/>
      <c r="QFY60" s="599"/>
      <c r="QFZ60" s="599"/>
      <c r="QGA60" s="599"/>
      <c r="QGB60" s="599"/>
      <c r="QGC60" s="599"/>
      <c r="QGD60" s="599"/>
      <c r="QGE60" s="599"/>
      <c r="QGF60" s="599"/>
      <c r="QGG60" s="599"/>
      <c r="QGH60" s="599"/>
      <c r="QGI60" s="599"/>
      <c r="QGJ60" s="599"/>
      <c r="QGK60" s="599"/>
      <c r="QGL60" s="599"/>
      <c r="QGM60" s="599"/>
      <c r="QGN60" s="599"/>
      <c r="QGO60" s="599"/>
      <c r="QGP60" s="599"/>
      <c r="QGQ60" s="599"/>
      <c r="QGR60" s="599"/>
      <c r="QGS60" s="599"/>
      <c r="QGT60" s="599"/>
      <c r="QGU60" s="599"/>
      <c r="QGV60" s="599"/>
      <c r="QGW60" s="599"/>
      <c r="QGX60" s="599"/>
      <c r="QGY60" s="599"/>
      <c r="QGZ60" s="599"/>
      <c r="QHA60" s="599"/>
      <c r="QHB60" s="599"/>
      <c r="QHC60" s="599"/>
      <c r="QHD60" s="599"/>
      <c r="QHE60" s="599"/>
      <c r="QHF60" s="599"/>
      <c r="QHG60" s="599"/>
      <c r="QHH60" s="599"/>
      <c r="QHI60" s="599"/>
      <c r="QHJ60" s="599"/>
      <c r="QHK60" s="599"/>
      <c r="QHL60" s="599"/>
      <c r="QHM60" s="599"/>
      <c r="QHN60" s="599"/>
      <c r="QHO60" s="599"/>
      <c r="QHP60" s="599"/>
      <c r="QHQ60" s="599"/>
      <c r="QHR60" s="599"/>
      <c r="QHS60" s="599"/>
      <c r="QHT60" s="599"/>
      <c r="QHU60" s="599"/>
      <c r="QHV60" s="599"/>
      <c r="QHW60" s="599"/>
      <c r="QHX60" s="599"/>
      <c r="QHY60" s="599"/>
      <c r="QHZ60" s="599"/>
      <c r="QIA60" s="599"/>
      <c r="QIB60" s="599"/>
      <c r="QIC60" s="599"/>
      <c r="QID60" s="599"/>
      <c r="QIE60" s="599"/>
      <c r="QIF60" s="599"/>
      <c r="QIG60" s="599"/>
      <c r="QIH60" s="599"/>
      <c r="QII60" s="599"/>
      <c r="QIJ60" s="599"/>
      <c r="QIK60" s="599"/>
      <c r="QIL60" s="599"/>
      <c r="QIM60" s="599"/>
      <c r="QIN60" s="599"/>
      <c r="QIO60" s="599"/>
      <c r="QIP60" s="599"/>
      <c r="QIQ60" s="599"/>
      <c r="QIR60" s="599"/>
      <c r="QIS60" s="599"/>
      <c r="QIT60" s="599"/>
      <c r="QIU60" s="599"/>
      <c r="QIV60" s="599"/>
      <c r="QIW60" s="599"/>
      <c r="QIX60" s="599"/>
      <c r="QIY60" s="599"/>
      <c r="QIZ60" s="599"/>
      <c r="QJA60" s="599"/>
      <c r="QJB60" s="599"/>
      <c r="QJC60" s="599"/>
      <c r="QJD60" s="599"/>
      <c r="QJE60" s="599"/>
      <c r="QJF60" s="599"/>
      <c r="QJG60" s="599"/>
      <c r="QJH60" s="599"/>
      <c r="QJI60" s="599"/>
      <c r="QJJ60" s="599"/>
      <c r="QJK60" s="599"/>
      <c r="QJL60" s="599"/>
      <c r="QJM60" s="599"/>
      <c r="QJN60" s="599"/>
      <c r="QJO60" s="599"/>
      <c r="QJP60" s="599"/>
      <c r="QJQ60" s="599"/>
      <c r="QJR60" s="599"/>
      <c r="QJS60" s="599"/>
      <c r="QJT60" s="599"/>
      <c r="QJU60" s="599"/>
      <c r="QJV60" s="599"/>
      <c r="QJW60" s="599"/>
      <c r="QJX60" s="599"/>
      <c r="QJY60" s="599"/>
      <c r="QJZ60" s="599"/>
      <c r="QKA60" s="599"/>
      <c r="QKB60" s="599"/>
      <c r="QKC60" s="599"/>
      <c r="QKD60" s="599"/>
      <c r="QKE60" s="599"/>
      <c r="QKF60" s="599"/>
      <c r="QKG60" s="599"/>
      <c r="QKH60" s="599"/>
      <c r="QKI60" s="599"/>
      <c r="QKJ60" s="599"/>
      <c r="QKK60" s="599"/>
      <c r="QKL60" s="599"/>
      <c r="QKM60" s="599"/>
      <c r="QKN60" s="599"/>
      <c r="QKO60" s="599"/>
      <c r="QKP60" s="599"/>
      <c r="QKQ60" s="599"/>
      <c r="QKR60" s="599"/>
      <c r="QKS60" s="599"/>
      <c r="QKT60" s="599"/>
      <c r="QKU60" s="599"/>
      <c r="QKV60" s="599"/>
      <c r="QKW60" s="599"/>
      <c r="QKX60" s="599"/>
      <c r="QKY60" s="599"/>
      <c r="QKZ60" s="599"/>
      <c r="QLA60" s="599"/>
      <c r="QLB60" s="599"/>
      <c r="QLC60" s="599"/>
      <c r="QLD60" s="599"/>
      <c r="QLE60" s="599"/>
      <c r="QLF60" s="599"/>
      <c r="QLG60" s="599"/>
      <c r="QLH60" s="599"/>
      <c r="QLI60" s="599"/>
      <c r="QLJ60" s="599"/>
      <c r="QLK60" s="599"/>
      <c r="QLL60" s="599"/>
      <c r="QLM60" s="599"/>
      <c r="QLN60" s="599"/>
      <c r="QLO60" s="599"/>
      <c r="QLP60" s="599"/>
      <c r="QLQ60" s="599"/>
      <c r="QLR60" s="599"/>
      <c r="QLS60" s="599"/>
      <c r="QLT60" s="599"/>
      <c r="QLU60" s="599"/>
      <c r="QLV60" s="599"/>
      <c r="QLW60" s="599"/>
      <c r="QLX60" s="599"/>
      <c r="QLY60" s="599"/>
      <c r="QLZ60" s="599"/>
      <c r="QMA60" s="599"/>
      <c r="QMB60" s="599"/>
      <c r="QMC60" s="599"/>
      <c r="QMD60" s="599"/>
      <c r="QME60" s="599"/>
      <c r="QMF60" s="599"/>
      <c r="QMG60" s="599"/>
      <c r="QMH60" s="599"/>
      <c r="QMI60" s="599"/>
      <c r="QMJ60" s="599"/>
      <c r="QMK60" s="599"/>
      <c r="QML60" s="599"/>
      <c r="QMM60" s="599"/>
      <c r="QMN60" s="599"/>
      <c r="QMO60" s="599"/>
      <c r="QMP60" s="599"/>
      <c r="QMQ60" s="599"/>
      <c r="QMR60" s="599"/>
      <c r="QMS60" s="599"/>
      <c r="QMT60" s="599"/>
      <c r="QMU60" s="599"/>
      <c r="QMV60" s="599"/>
      <c r="QMW60" s="599"/>
      <c r="QMX60" s="599"/>
      <c r="QMY60" s="599"/>
      <c r="QMZ60" s="599"/>
      <c r="QNA60" s="599"/>
      <c r="QNB60" s="599"/>
      <c r="QNC60" s="599"/>
      <c r="QND60" s="599"/>
      <c r="QNE60" s="599"/>
      <c r="QNF60" s="599"/>
      <c r="QNG60" s="599"/>
      <c r="QNH60" s="599"/>
      <c r="QNI60" s="599"/>
      <c r="QNJ60" s="599"/>
      <c r="QNK60" s="599"/>
      <c r="QNL60" s="599"/>
      <c r="QNM60" s="599"/>
      <c r="QNN60" s="599"/>
      <c r="QNO60" s="599"/>
      <c r="QNP60" s="599"/>
      <c r="QNQ60" s="599"/>
      <c r="QNR60" s="599"/>
      <c r="QNS60" s="599"/>
      <c r="QNT60" s="599"/>
      <c r="QNU60" s="599"/>
      <c r="QNV60" s="599"/>
      <c r="QNW60" s="599"/>
      <c r="QNX60" s="599"/>
      <c r="QNY60" s="599"/>
      <c r="QNZ60" s="599"/>
      <c r="QOA60" s="599"/>
      <c r="QOB60" s="599"/>
      <c r="QOC60" s="599"/>
      <c r="QOD60" s="599"/>
      <c r="QOE60" s="599"/>
      <c r="QOF60" s="599"/>
      <c r="QOG60" s="599"/>
      <c r="QOH60" s="599"/>
      <c r="QOI60" s="599"/>
      <c r="QOJ60" s="599"/>
      <c r="QOK60" s="599"/>
      <c r="QOL60" s="599"/>
      <c r="QOM60" s="599"/>
      <c r="QON60" s="599"/>
      <c r="QOO60" s="599"/>
      <c r="QOP60" s="599"/>
      <c r="QOQ60" s="599"/>
      <c r="QOR60" s="599"/>
      <c r="QOS60" s="599"/>
      <c r="QOT60" s="599"/>
      <c r="QOU60" s="599"/>
      <c r="QOV60" s="599"/>
      <c r="QOW60" s="599"/>
      <c r="QOX60" s="599"/>
      <c r="QOY60" s="599"/>
      <c r="QOZ60" s="599"/>
      <c r="QPA60" s="599"/>
      <c r="QPB60" s="599"/>
      <c r="QPC60" s="599"/>
      <c r="QPD60" s="599"/>
      <c r="QPE60" s="599"/>
      <c r="QPF60" s="599"/>
      <c r="QPG60" s="599"/>
      <c r="QPH60" s="599"/>
      <c r="QPI60" s="599"/>
      <c r="QPJ60" s="599"/>
      <c r="QPK60" s="599"/>
      <c r="QPL60" s="599"/>
      <c r="QPM60" s="599"/>
      <c r="QPN60" s="599"/>
      <c r="QPO60" s="599"/>
      <c r="QPP60" s="599"/>
      <c r="QPQ60" s="599"/>
      <c r="QPR60" s="599"/>
      <c r="QPS60" s="599"/>
      <c r="QPT60" s="599"/>
      <c r="QPU60" s="599"/>
      <c r="QPV60" s="599"/>
      <c r="QPW60" s="599"/>
      <c r="QPX60" s="599"/>
      <c r="QPY60" s="599"/>
      <c r="QPZ60" s="599"/>
      <c r="QQA60" s="599"/>
      <c r="QQB60" s="599"/>
      <c r="QQC60" s="599"/>
      <c r="QQD60" s="599"/>
      <c r="QQE60" s="599"/>
      <c r="QQF60" s="599"/>
      <c r="QQG60" s="599"/>
      <c r="QQH60" s="599"/>
      <c r="QQI60" s="599"/>
      <c r="QQJ60" s="599"/>
      <c r="QQK60" s="599"/>
      <c r="QQL60" s="599"/>
      <c r="QQM60" s="599"/>
      <c r="QQN60" s="599"/>
      <c r="QQO60" s="599"/>
      <c r="QQP60" s="599"/>
      <c r="QQQ60" s="599"/>
      <c r="QQR60" s="599"/>
      <c r="QQS60" s="599"/>
      <c r="QQT60" s="599"/>
      <c r="QQU60" s="599"/>
      <c r="QQV60" s="599"/>
      <c r="QQW60" s="599"/>
      <c r="QQX60" s="599"/>
      <c r="QQY60" s="599"/>
      <c r="QQZ60" s="599"/>
      <c r="QRA60" s="599"/>
      <c r="QRB60" s="599"/>
      <c r="QRC60" s="599"/>
      <c r="QRD60" s="599"/>
      <c r="QRE60" s="599"/>
      <c r="QRF60" s="599"/>
      <c r="QRG60" s="599"/>
      <c r="QRH60" s="599"/>
      <c r="QRI60" s="599"/>
      <c r="QRJ60" s="599"/>
      <c r="QRK60" s="599"/>
      <c r="QRL60" s="599"/>
      <c r="QRM60" s="599"/>
      <c r="QRN60" s="599"/>
      <c r="QRO60" s="599"/>
      <c r="QRP60" s="599"/>
      <c r="QRQ60" s="599"/>
      <c r="QRR60" s="599"/>
      <c r="QRS60" s="599"/>
      <c r="QRT60" s="599"/>
      <c r="QRU60" s="599"/>
      <c r="QRV60" s="599"/>
      <c r="QRW60" s="599"/>
      <c r="QRX60" s="599"/>
      <c r="QRY60" s="599"/>
      <c r="QRZ60" s="599"/>
      <c r="QSA60" s="599"/>
      <c r="QSB60" s="599"/>
      <c r="QSC60" s="599"/>
      <c r="QSD60" s="599"/>
      <c r="QSE60" s="599"/>
      <c r="QSF60" s="599"/>
      <c r="QSG60" s="599"/>
      <c r="QSH60" s="599"/>
      <c r="QSI60" s="599"/>
      <c r="QSJ60" s="599"/>
      <c r="QSK60" s="599"/>
      <c r="QSL60" s="599"/>
      <c r="QSM60" s="599"/>
      <c r="QSN60" s="599"/>
      <c r="QSO60" s="599"/>
      <c r="QSP60" s="599"/>
      <c r="QSQ60" s="599"/>
      <c r="QSR60" s="599"/>
      <c r="QSS60" s="599"/>
      <c r="QST60" s="599"/>
      <c r="QSU60" s="599"/>
      <c r="QSV60" s="599"/>
      <c r="QSW60" s="599"/>
      <c r="QSX60" s="599"/>
      <c r="QSY60" s="599"/>
      <c r="QSZ60" s="599"/>
      <c r="QTA60" s="599"/>
      <c r="QTB60" s="599"/>
      <c r="QTC60" s="599"/>
      <c r="QTD60" s="599"/>
      <c r="QTE60" s="599"/>
      <c r="QTF60" s="599"/>
      <c r="QTG60" s="599"/>
      <c r="QTH60" s="599"/>
      <c r="QTI60" s="599"/>
      <c r="QTJ60" s="599"/>
      <c r="QTK60" s="599"/>
      <c r="QTL60" s="599"/>
      <c r="QTM60" s="599"/>
      <c r="QTN60" s="599"/>
      <c r="QTO60" s="599"/>
      <c r="QTP60" s="599"/>
      <c r="QTQ60" s="599"/>
      <c r="QTR60" s="599"/>
      <c r="QTS60" s="599"/>
      <c r="QTT60" s="599"/>
      <c r="QTU60" s="599"/>
      <c r="QTV60" s="599"/>
      <c r="QTW60" s="599"/>
      <c r="QTX60" s="599"/>
      <c r="QTY60" s="599"/>
      <c r="QTZ60" s="599"/>
      <c r="QUA60" s="599"/>
      <c r="QUB60" s="599"/>
      <c r="QUC60" s="599"/>
      <c r="QUD60" s="599"/>
      <c r="QUE60" s="599"/>
      <c r="QUF60" s="599"/>
      <c r="QUG60" s="599"/>
      <c r="QUH60" s="599"/>
      <c r="QUI60" s="599"/>
      <c r="QUJ60" s="599"/>
      <c r="QUK60" s="599"/>
      <c r="QUL60" s="599"/>
      <c r="QUM60" s="599"/>
      <c r="QUN60" s="599"/>
      <c r="QUO60" s="599"/>
      <c r="QUP60" s="599"/>
      <c r="QUQ60" s="599"/>
      <c r="QUR60" s="599"/>
      <c r="QUS60" s="599"/>
      <c r="QUT60" s="599"/>
      <c r="QUU60" s="599"/>
      <c r="QUV60" s="599"/>
      <c r="QUW60" s="599"/>
      <c r="QUX60" s="599"/>
      <c r="QUY60" s="599"/>
      <c r="QUZ60" s="599"/>
      <c r="QVA60" s="599"/>
      <c r="QVB60" s="599"/>
      <c r="QVC60" s="599"/>
      <c r="QVD60" s="599"/>
      <c r="QVE60" s="599"/>
      <c r="QVF60" s="599"/>
      <c r="QVG60" s="599"/>
      <c r="QVH60" s="599"/>
      <c r="QVI60" s="599"/>
      <c r="QVJ60" s="599"/>
      <c r="QVK60" s="599"/>
      <c r="QVL60" s="599"/>
      <c r="QVM60" s="599"/>
      <c r="QVN60" s="599"/>
      <c r="QVO60" s="599"/>
      <c r="QVP60" s="599"/>
      <c r="QVQ60" s="599"/>
      <c r="QVR60" s="599"/>
      <c r="QVS60" s="599"/>
      <c r="QVT60" s="599"/>
      <c r="QVU60" s="599"/>
      <c r="QVV60" s="599"/>
      <c r="QVW60" s="599"/>
      <c r="QVX60" s="599"/>
      <c r="QVY60" s="599"/>
      <c r="QVZ60" s="599"/>
      <c r="QWA60" s="599"/>
      <c r="QWB60" s="599"/>
      <c r="QWC60" s="599"/>
      <c r="QWD60" s="599"/>
      <c r="QWE60" s="599"/>
      <c r="QWF60" s="599"/>
      <c r="QWG60" s="599"/>
      <c r="QWH60" s="599"/>
      <c r="QWI60" s="599"/>
      <c r="QWJ60" s="599"/>
      <c r="QWK60" s="599"/>
      <c r="QWL60" s="599"/>
      <c r="QWM60" s="599"/>
      <c r="QWN60" s="599"/>
      <c r="QWO60" s="599"/>
      <c r="QWP60" s="599"/>
      <c r="QWQ60" s="599"/>
      <c r="QWR60" s="599"/>
      <c r="QWS60" s="599"/>
      <c r="QWT60" s="599"/>
      <c r="QWU60" s="599"/>
      <c r="QWV60" s="599"/>
      <c r="QWW60" s="599"/>
      <c r="QWX60" s="599"/>
      <c r="QWY60" s="599"/>
      <c r="QWZ60" s="599"/>
      <c r="QXA60" s="599"/>
      <c r="QXB60" s="599"/>
      <c r="QXC60" s="599"/>
      <c r="QXD60" s="599"/>
      <c r="QXE60" s="599"/>
      <c r="QXF60" s="599"/>
      <c r="QXG60" s="599"/>
      <c r="QXH60" s="599"/>
      <c r="QXI60" s="599"/>
      <c r="QXJ60" s="599"/>
      <c r="QXK60" s="599"/>
      <c r="QXL60" s="599"/>
      <c r="QXM60" s="599"/>
      <c r="QXN60" s="599"/>
      <c r="QXO60" s="599"/>
      <c r="QXP60" s="599"/>
      <c r="QXQ60" s="599"/>
      <c r="QXR60" s="599"/>
      <c r="QXS60" s="599"/>
      <c r="QXT60" s="599"/>
      <c r="QXU60" s="599"/>
      <c r="QXV60" s="599"/>
      <c r="QXW60" s="599"/>
      <c r="QXX60" s="599"/>
      <c r="QXY60" s="599"/>
      <c r="QXZ60" s="599"/>
      <c r="QYA60" s="599"/>
      <c r="QYB60" s="599"/>
      <c r="QYC60" s="599"/>
      <c r="QYD60" s="599"/>
      <c r="QYE60" s="599"/>
      <c r="QYF60" s="599"/>
      <c r="QYG60" s="599"/>
      <c r="QYH60" s="599"/>
      <c r="QYI60" s="599"/>
      <c r="QYJ60" s="599"/>
      <c r="QYK60" s="599"/>
      <c r="QYL60" s="599"/>
      <c r="QYM60" s="599"/>
      <c r="QYN60" s="599"/>
      <c r="QYO60" s="599"/>
      <c r="QYP60" s="599"/>
      <c r="QYQ60" s="599"/>
      <c r="QYR60" s="599"/>
      <c r="QYS60" s="599"/>
      <c r="QYT60" s="599"/>
      <c r="QYU60" s="599"/>
      <c r="QYV60" s="599"/>
      <c r="QYW60" s="599"/>
      <c r="QYX60" s="599"/>
      <c r="QYY60" s="599"/>
      <c r="QYZ60" s="599"/>
      <c r="QZA60" s="599"/>
      <c r="QZB60" s="599"/>
      <c r="QZC60" s="599"/>
      <c r="QZD60" s="599"/>
      <c r="QZE60" s="599"/>
      <c r="QZF60" s="599"/>
      <c r="QZG60" s="599"/>
      <c r="QZH60" s="599"/>
      <c r="QZI60" s="599"/>
      <c r="QZJ60" s="599"/>
      <c r="QZK60" s="599"/>
      <c r="QZL60" s="599"/>
      <c r="QZM60" s="599"/>
      <c r="QZN60" s="599"/>
      <c r="QZO60" s="599"/>
      <c r="QZP60" s="599"/>
      <c r="QZQ60" s="599"/>
      <c r="QZR60" s="599"/>
      <c r="QZS60" s="599"/>
      <c r="QZT60" s="599"/>
      <c r="QZU60" s="599"/>
      <c r="QZV60" s="599"/>
      <c r="QZW60" s="599"/>
      <c r="QZX60" s="599"/>
      <c r="QZY60" s="599"/>
      <c r="QZZ60" s="599"/>
      <c r="RAA60" s="599"/>
      <c r="RAB60" s="599"/>
      <c r="RAC60" s="599"/>
      <c r="RAD60" s="599"/>
      <c r="RAE60" s="599"/>
      <c r="RAF60" s="599"/>
      <c r="RAG60" s="599"/>
      <c r="RAH60" s="599"/>
      <c r="RAI60" s="599"/>
      <c r="RAJ60" s="599"/>
      <c r="RAK60" s="599"/>
      <c r="RAL60" s="599"/>
      <c r="RAM60" s="599"/>
      <c r="RAN60" s="599"/>
      <c r="RAO60" s="599"/>
      <c r="RAP60" s="599"/>
      <c r="RAQ60" s="599"/>
      <c r="RAR60" s="599"/>
      <c r="RAS60" s="599"/>
      <c r="RAT60" s="599"/>
      <c r="RAU60" s="599"/>
      <c r="RAV60" s="599"/>
      <c r="RAW60" s="599"/>
      <c r="RAX60" s="599"/>
      <c r="RAY60" s="599"/>
      <c r="RAZ60" s="599"/>
      <c r="RBA60" s="599"/>
      <c r="RBB60" s="599"/>
      <c r="RBC60" s="599"/>
      <c r="RBD60" s="599"/>
      <c r="RBE60" s="599"/>
      <c r="RBF60" s="599"/>
      <c r="RBG60" s="599"/>
      <c r="RBH60" s="599"/>
      <c r="RBI60" s="599"/>
      <c r="RBJ60" s="599"/>
      <c r="RBK60" s="599"/>
      <c r="RBL60" s="599"/>
      <c r="RBM60" s="599"/>
      <c r="RBN60" s="599"/>
      <c r="RBO60" s="599"/>
      <c r="RBP60" s="599"/>
      <c r="RBQ60" s="599"/>
      <c r="RBR60" s="599"/>
      <c r="RBS60" s="599"/>
      <c r="RBT60" s="599"/>
      <c r="RBU60" s="599"/>
      <c r="RBV60" s="599"/>
      <c r="RBW60" s="599"/>
      <c r="RBX60" s="599"/>
      <c r="RBY60" s="599"/>
      <c r="RBZ60" s="599"/>
      <c r="RCA60" s="599"/>
      <c r="RCB60" s="599"/>
      <c r="RCC60" s="599"/>
      <c r="RCD60" s="599"/>
      <c r="RCE60" s="599"/>
      <c r="RCF60" s="599"/>
      <c r="RCG60" s="599"/>
      <c r="RCH60" s="599"/>
      <c r="RCI60" s="599"/>
      <c r="RCJ60" s="599"/>
      <c r="RCK60" s="599"/>
      <c r="RCL60" s="599"/>
      <c r="RCM60" s="599"/>
      <c r="RCN60" s="599"/>
      <c r="RCO60" s="599"/>
      <c r="RCP60" s="599"/>
      <c r="RCQ60" s="599"/>
      <c r="RCR60" s="599"/>
      <c r="RCS60" s="599"/>
      <c r="RCT60" s="599"/>
      <c r="RCU60" s="599"/>
      <c r="RCV60" s="599"/>
      <c r="RCW60" s="599"/>
      <c r="RCX60" s="599"/>
      <c r="RCY60" s="599"/>
      <c r="RCZ60" s="599"/>
      <c r="RDA60" s="599"/>
      <c r="RDB60" s="599"/>
      <c r="RDC60" s="599"/>
      <c r="RDD60" s="599"/>
      <c r="RDE60" s="599"/>
      <c r="RDF60" s="599"/>
      <c r="RDG60" s="599"/>
      <c r="RDH60" s="599"/>
      <c r="RDI60" s="599"/>
      <c r="RDJ60" s="599"/>
      <c r="RDK60" s="599"/>
      <c r="RDL60" s="599"/>
      <c r="RDM60" s="599"/>
      <c r="RDN60" s="599"/>
      <c r="RDO60" s="599"/>
      <c r="RDP60" s="599"/>
      <c r="RDQ60" s="599"/>
      <c r="RDR60" s="599"/>
      <c r="RDS60" s="599"/>
      <c r="RDT60" s="599"/>
      <c r="RDU60" s="599"/>
      <c r="RDV60" s="599"/>
      <c r="RDW60" s="599"/>
      <c r="RDX60" s="599"/>
      <c r="RDY60" s="599"/>
      <c r="RDZ60" s="599"/>
      <c r="REA60" s="599"/>
      <c r="REB60" s="599"/>
      <c r="REC60" s="599"/>
      <c r="RED60" s="599"/>
      <c r="REE60" s="599"/>
      <c r="REF60" s="599"/>
      <c r="REG60" s="599"/>
      <c r="REH60" s="599"/>
      <c r="REI60" s="599"/>
      <c r="REJ60" s="599"/>
      <c r="REK60" s="599"/>
      <c r="REL60" s="599"/>
      <c r="REM60" s="599"/>
      <c r="REN60" s="599"/>
      <c r="REO60" s="599"/>
      <c r="REP60" s="599"/>
      <c r="REQ60" s="599"/>
      <c r="RER60" s="599"/>
      <c r="RES60" s="599"/>
      <c r="RET60" s="599"/>
      <c r="REU60" s="599"/>
      <c r="REV60" s="599"/>
      <c r="REW60" s="599"/>
      <c r="REX60" s="599"/>
      <c r="REY60" s="599"/>
      <c r="REZ60" s="599"/>
      <c r="RFA60" s="599"/>
      <c r="RFB60" s="599"/>
      <c r="RFC60" s="599"/>
      <c r="RFD60" s="599"/>
      <c r="RFE60" s="599"/>
      <c r="RFF60" s="599"/>
      <c r="RFG60" s="599"/>
      <c r="RFH60" s="599"/>
      <c r="RFI60" s="599"/>
      <c r="RFJ60" s="599"/>
      <c r="RFK60" s="599"/>
      <c r="RFL60" s="599"/>
      <c r="RFM60" s="599"/>
      <c r="RFN60" s="599"/>
      <c r="RFO60" s="599"/>
      <c r="RFP60" s="599"/>
      <c r="RFQ60" s="599"/>
      <c r="RFR60" s="599"/>
      <c r="RFS60" s="599"/>
      <c r="RFT60" s="599"/>
      <c r="RFU60" s="599"/>
      <c r="RFV60" s="599"/>
      <c r="RFW60" s="599"/>
      <c r="RFX60" s="599"/>
      <c r="RFY60" s="599"/>
      <c r="RFZ60" s="599"/>
      <c r="RGA60" s="599"/>
      <c r="RGB60" s="599"/>
      <c r="RGC60" s="599"/>
      <c r="RGD60" s="599"/>
      <c r="RGE60" s="599"/>
      <c r="RGF60" s="599"/>
      <c r="RGG60" s="599"/>
      <c r="RGH60" s="599"/>
      <c r="RGI60" s="599"/>
      <c r="RGJ60" s="599"/>
      <c r="RGK60" s="599"/>
      <c r="RGL60" s="599"/>
      <c r="RGM60" s="599"/>
      <c r="RGN60" s="599"/>
      <c r="RGO60" s="599"/>
      <c r="RGP60" s="599"/>
      <c r="RGQ60" s="599"/>
      <c r="RGR60" s="599"/>
      <c r="RGS60" s="599"/>
      <c r="RGT60" s="599"/>
      <c r="RGU60" s="599"/>
      <c r="RGV60" s="599"/>
      <c r="RGW60" s="599"/>
      <c r="RGX60" s="599"/>
      <c r="RGY60" s="599"/>
      <c r="RGZ60" s="599"/>
      <c r="RHA60" s="599"/>
      <c r="RHB60" s="599"/>
      <c r="RHC60" s="599"/>
      <c r="RHD60" s="599"/>
      <c r="RHE60" s="599"/>
      <c r="RHF60" s="599"/>
      <c r="RHG60" s="599"/>
      <c r="RHH60" s="599"/>
      <c r="RHI60" s="599"/>
      <c r="RHJ60" s="599"/>
      <c r="RHK60" s="599"/>
      <c r="RHL60" s="599"/>
      <c r="RHM60" s="599"/>
      <c r="RHN60" s="599"/>
      <c r="RHO60" s="599"/>
      <c r="RHP60" s="599"/>
      <c r="RHQ60" s="599"/>
      <c r="RHR60" s="599"/>
      <c r="RHS60" s="599"/>
      <c r="RHT60" s="599"/>
      <c r="RHU60" s="599"/>
      <c r="RHV60" s="599"/>
      <c r="RHW60" s="599"/>
      <c r="RHX60" s="599"/>
      <c r="RHY60" s="599"/>
      <c r="RHZ60" s="599"/>
      <c r="RIA60" s="599"/>
      <c r="RIB60" s="599"/>
      <c r="RIC60" s="599"/>
      <c r="RID60" s="599"/>
      <c r="RIE60" s="599"/>
      <c r="RIF60" s="599"/>
      <c r="RIG60" s="599"/>
      <c r="RIH60" s="599"/>
      <c r="RII60" s="599"/>
      <c r="RIJ60" s="599"/>
      <c r="RIK60" s="599"/>
      <c r="RIL60" s="599"/>
      <c r="RIM60" s="599"/>
      <c r="RIN60" s="599"/>
      <c r="RIO60" s="599"/>
      <c r="RIP60" s="599"/>
      <c r="RIQ60" s="599"/>
      <c r="RIR60" s="599"/>
      <c r="RIS60" s="599"/>
      <c r="RIT60" s="599"/>
      <c r="RIU60" s="599"/>
      <c r="RIV60" s="599"/>
      <c r="RIW60" s="599"/>
      <c r="RIX60" s="599"/>
      <c r="RIY60" s="599"/>
      <c r="RIZ60" s="599"/>
      <c r="RJA60" s="599"/>
      <c r="RJB60" s="599"/>
      <c r="RJC60" s="599"/>
      <c r="RJD60" s="599"/>
      <c r="RJE60" s="599"/>
      <c r="RJF60" s="599"/>
      <c r="RJG60" s="599"/>
      <c r="RJH60" s="599"/>
      <c r="RJI60" s="599"/>
      <c r="RJJ60" s="599"/>
      <c r="RJK60" s="599"/>
      <c r="RJL60" s="599"/>
      <c r="RJM60" s="599"/>
      <c r="RJN60" s="599"/>
      <c r="RJO60" s="599"/>
      <c r="RJP60" s="599"/>
      <c r="RJQ60" s="599"/>
      <c r="RJR60" s="599"/>
      <c r="RJS60" s="599"/>
      <c r="RJT60" s="599"/>
      <c r="RJU60" s="599"/>
      <c r="RJV60" s="599"/>
      <c r="RJW60" s="599"/>
      <c r="RJX60" s="599"/>
      <c r="RJY60" s="599"/>
      <c r="RJZ60" s="599"/>
      <c r="RKA60" s="599"/>
      <c r="RKB60" s="599"/>
      <c r="RKC60" s="599"/>
      <c r="RKD60" s="599"/>
      <c r="RKE60" s="599"/>
      <c r="RKF60" s="599"/>
      <c r="RKG60" s="599"/>
      <c r="RKH60" s="599"/>
      <c r="RKI60" s="599"/>
      <c r="RKJ60" s="599"/>
      <c r="RKK60" s="599"/>
      <c r="RKL60" s="599"/>
      <c r="RKM60" s="599"/>
      <c r="RKN60" s="599"/>
      <c r="RKO60" s="599"/>
      <c r="RKP60" s="599"/>
      <c r="RKQ60" s="599"/>
      <c r="RKR60" s="599"/>
      <c r="RKS60" s="599"/>
      <c r="RKT60" s="599"/>
      <c r="RKU60" s="599"/>
      <c r="RKV60" s="599"/>
      <c r="RKW60" s="599"/>
      <c r="RKX60" s="599"/>
      <c r="RKY60" s="599"/>
      <c r="RKZ60" s="599"/>
      <c r="RLA60" s="599"/>
      <c r="RLB60" s="599"/>
      <c r="RLC60" s="599"/>
      <c r="RLD60" s="599"/>
      <c r="RLE60" s="599"/>
      <c r="RLF60" s="599"/>
      <c r="RLG60" s="599"/>
      <c r="RLH60" s="599"/>
      <c r="RLI60" s="599"/>
      <c r="RLJ60" s="599"/>
      <c r="RLK60" s="599"/>
      <c r="RLL60" s="599"/>
      <c r="RLM60" s="599"/>
      <c r="RLN60" s="599"/>
      <c r="RLO60" s="599"/>
      <c r="RLP60" s="599"/>
      <c r="RLQ60" s="599"/>
      <c r="RLR60" s="599"/>
      <c r="RLS60" s="599"/>
      <c r="RLT60" s="599"/>
      <c r="RLU60" s="599"/>
      <c r="RLV60" s="599"/>
      <c r="RLW60" s="599"/>
      <c r="RLX60" s="599"/>
      <c r="RLY60" s="599"/>
      <c r="RLZ60" s="599"/>
      <c r="RMA60" s="599"/>
      <c r="RMB60" s="599"/>
      <c r="RMC60" s="599"/>
      <c r="RMD60" s="599"/>
      <c r="RME60" s="599"/>
      <c r="RMF60" s="599"/>
      <c r="RMG60" s="599"/>
      <c r="RMH60" s="599"/>
      <c r="RMI60" s="599"/>
      <c r="RMJ60" s="599"/>
      <c r="RMK60" s="599"/>
      <c r="RML60" s="599"/>
      <c r="RMM60" s="599"/>
      <c r="RMN60" s="599"/>
      <c r="RMO60" s="599"/>
      <c r="RMP60" s="599"/>
      <c r="RMQ60" s="599"/>
      <c r="RMR60" s="599"/>
      <c r="RMS60" s="599"/>
      <c r="RMT60" s="599"/>
      <c r="RMU60" s="599"/>
      <c r="RMV60" s="599"/>
      <c r="RMW60" s="599"/>
      <c r="RMX60" s="599"/>
      <c r="RMY60" s="599"/>
      <c r="RMZ60" s="599"/>
      <c r="RNA60" s="599"/>
      <c r="RNB60" s="599"/>
      <c r="RNC60" s="599"/>
      <c r="RND60" s="599"/>
      <c r="RNE60" s="599"/>
      <c r="RNF60" s="599"/>
      <c r="RNG60" s="599"/>
      <c r="RNH60" s="599"/>
      <c r="RNI60" s="599"/>
      <c r="RNJ60" s="599"/>
      <c r="RNK60" s="599"/>
      <c r="RNL60" s="599"/>
      <c r="RNM60" s="599"/>
      <c r="RNN60" s="599"/>
      <c r="RNO60" s="599"/>
      <c r="RNP60" s="599"/>
      <c r="RNQ60" s="599"/>
      <c r="RNR60" s="599"/>
      <c r="RNS60" s="599"/>
      <c r="RNT60" s="599"/>
      <c r="RNU60" s="599"/>
      <c r="RNV60" s="599"/>
      <c r="RNW60" s="599"/>
      <c r="RNX60" s="599"/>
      <c r="RNY60" s="599"/>
      <c r="RNZ60" s="599"/>
      <c r="ROA60" s="599"/>
      <c r="ROB60" s="599"/>
      <c r="ROC60" s="599"/>
      <c r="ROD60" s="599"/>
      <c r="ROE60" s="599"/>
      <c r="ROF60" s="599"/>
      <c r="ROG60" s="599"/>
      <c r="ROH60" s="599"/>
      <c r="ROI60" s="599"/>
      <c r="ROJ60" s="599"/>
      <c r="ROK60" s="599"/>
      <c r="ROL60" s="599"/>
      <c r="ROM60" s="599"/>
      <c r="RON60" s="599"/>
      <c r="ROO60" s="599"/>
      <c r="ROP60" s="599"/>
      <c r="ROQ60" s="599"/>
      <c r="ROR60" s="599"/>
      <c r="ROS60" s="599"/>
      <c r="ROT60" s="599"/>
      <c r="ROU60" s="599"/>
      <c r="ROV60" s="599"/>
      <c r="ROW60" s="599"/>
      <c r="ROX60" s="599"/>
      <c r="ROY60" s="599"/>
      <c r="ROZ60" s="599"/>
      <c r="RPA60" s="599"/>
      <c r="RPB60" s="599"/>
      <c r="RPC60" s="599"/>
      <c r="RPD60" s="599"/>
      <c r="RPE60" s="599"/>
      <c r="RPF60" s="599"/>
      <c r="RPG60" s="599"/>
      <c r="RPH60" s="599"/>
      <c r="RPI60" s="599"/>
      <c r="RPJ60" s="599"/>
      <c r="RPK60" s="599"/>
      <c r="RPL60" s="599"/>
      <c r="RPM60" s="599"/>
      <c r="RPN60" s="599"/>
      <c r="RPO60" s="599"/>
      <c r="RPP60" s="599"/>
      <c r="RPQ60" s="599"/>
      <c r="RPR60" s="599"/>
      <c r="RPS60" s="599"/>
      <c r="RPT60" s="599"/>
      <c r="RPU60" s="599"/>
      <c r="RPV60" s="599"/>
      <c r="RPW60" s="599"/>
      <c r="RPX60" s="599"/>
      <c r="RPY60" s="599"/>
      <c r="RPZ60" s="599"/>
      <c r="RQA60" s="599"/>
      <c r="RQB60" s="599"/>
      <c r="RQC60" s="599"/>
      <c r="RQD60" s="599"/>
      <c r="RQE60" s="599"/>
      <c r="RQF60" s="599"/>
      <c r="RQG60" s="599"/>
      <c r="RQH60" s="599"/>
      <c r="RQI60" s="599"/>
      <c r="RQJ60" s="599"/>
      <c r="RQK60" s="599"/>
      <c r="RQL60" s="599"/>
      <c r="RQM60" s="599"/>
      <c r="RQN60" s="599"/>
      <c r="RQO60" s="599"/>
      <c r="RQP60" s="599"/>
      <c r="RQQ60" s="599"/>
      <c r="RQR60" s="599"/>
      <c r="RQS60" s="599"/>
      <c r="RQT60" s="599"/>
      <c r="RQU60" s="599"/>
      <c r="RQV60" s="599"/>
      <c r="RQW60" s="599"/>
      <c r="RQX60" s="599"/>
      <c r="RQY60" s="599"/>
      <c r="RQZ60" s="599"/>
      <c r="RRA60" s="599"/>
      <c r="RRB60" s="599"/>
      <c r="RRC60" s="599"/>
      <c r="RRD60" s="599"/>
      <c r="RRE60" s="599"/>
      <c r="RRF60" s="599"/>
      <c r="RRG60" s="599"/>
      <c r="RRH60" s="599"/>
      <c r="RRI60" s="599"/>
      <c r="RRJ60" s="599"/>
      <c r="RRK60" s="599"/>
      <c r="RRL60" s="599"/>
      <c r="RRM60" s="599"/>
      <c r="RRN60" s="599"/>
      <c r="RRO60" s="599"/>
      <c r="RRP60" s="599"/>
      <c r="RRQ60" s="599"/>
      <c r="RRR60" s="599"/>
      <c r="RRS60" s="599"/>
      <c r="RRT60" s="599"/>
      <c r="RRU60" s="599"/>
      <c r="RRV60" s="599"/>
      <c r="RRW60" s="599"/>
      <c r="RRX60" s="599"/>
      <c r="RRY60" s="599"/>
      <c r="RRZ60" s="599"/>
      <c r="RSA60" s="599"/>
      <c r="RSB60" s="599"/>
      <c r="RSC60" s="599"/>
      <c r="RSD60" s="599"/>
      <c r="RSE60" s="599"/>
      <c r="RSF60" s="599"/>
      <c r="RSG60" s="599"/>
      <c r="RSH60" s="599"/>
      <c r="RSI60" s="599"/>
      <c r="RSJ60" s="599"/>
      <c r="RSK60" s="599"/>
      <c r="RSL60" s="599"/>
      <c r="RSM60" s="599"/>
      <c r="RSN60" s="599"/>
      <c r="RSO60" s="599"/>
      <c r="RSP60" s="599"/>
      <c r="RSQ60" s="599"/>
      <c r="RSR60" s="599"/>
      <c r="RSS60" s="599"/>
      <c r="RST60" s="599"/>
      <c r="RSU60" s="599"/>
      <c r="RSV60" s="599"/>
      <c r="RSW60" s="599"/>
      <c r="RSX60" s="599"/>
      <c r="RSY60" s="599"/>
      <c r="RSZ60" s="599"/>
      <c r="RTA60" s="599"/>
      <c r="RTB60" s="599"/>
      <c r="RTC60" s="599"/>
      <c r="RTD60" s="599"/>
      <c r="RTE60" s="599"/>
      <c r="RTF60" s="599"/>
      <c r="RTG60" s="599"/>
      <c r="RTH60" s="599"/>
      <c r="RTI60" s="599"/>
      <c r="RTJ60" s="599"/>
      <c r="RTK60" s="599"/>
      <c r="RTL60" s="599"/>
      <c r="RTM60" s="599"/>
      <c r="RTN60" s="599"/>
      <c r="RTO60" s="599"/>
      <c r="RTP60" s="599"/>
      <c r="RTQ60" s="599"/>
      <c r="RTR60" s="599"/>
      <c r="RTS60" s="599"/>
      <c r="RTT60" s="599"/>
      <c r="RTU60" s="599"/>
      <c r="RTV60" s="599"/>
      <c r="RTW60" s="599"/>
      <c r="RTX60" s="599"/>
      <c r="RTY60" s="599"/>
      <c r="RTZ60" s="599"/>
      <c r="RUA60" s="599"/>
      <c r="RUB60" s="599"/>
      <c r="RUC60" s="599"/>
      <c r="RUD60" s="599"/>
      <c r="RUE60" s="599"/>
      <c r="RUF60" s="599"/>
      <c r="RUG60" s="599"/>
      <c r="RUH60" s="599"/>
      <c r="RUI60" s="599"/>
      <c r="RUJ60" s="599"/>
      <c r="RUK60" s="599"/>
      <c r="RUL60" s="599"/>
      <c r="RUM60" s="599"/>
      <c r="RUN60" s="599"/>
      <c r="RUO60" s="599"/>
      <c r="RUP60" s="599"/>
      <c r="RUQ60" s="599"/>
      <c r="RUR60" s="599"/>
      <c r="RUS60" s="599"/>
      <c r="RUT60" s="599"/>
      <c r="RUU60" s="599"/>
      <c r="RUV60" s="599"/>
      <c r="RUW60" s="599"/>
      <c r="RUX60" s="599"/>
      <c r="RUY60" s="599"/>
      <c r="RUZ60" s="599"/>
      <c r="RVA60" s="599"/>
      <c r="RVB60" s="599"/>
      <c r="RVC60" s="599"/>
      <c r="RVD60" s="599"/>
      <c r="RVE60" s="599"/>
      <c r="RVF60" s="599"/>
      <c r="RVG60" s="599"/>
      <c r="RVH60" s="599"/>
      <c r="RVI60" s="599"/>
      <c r="RVJ60" s="599"/>
      <c r="RVK60" s="599"/>
      <c r="RVL60" s="599"/>
      <c r="RVM60" s="599"/>
      <c r="RVN60" s="599"/>
      <c r="RVO60" s="599"/>
      <c r="RVP60" s="599"/>
      <c r="RVQ60" s="599"/>
      <c r="RVR60" s="599"/>
      <c r="RVS60" s="599"/>
      <c r="RVT60" s="599"/>
      <c r="RVU60" s="599"/>
      <c r="RVV60" s="599"/>
      <c r="RVW60" s="599"/>
      <c r="RVX60" s="599"/>
      <c r="RVY60" s="599"/>
      <c r="RVZ60" s="599"/>
      <c r="RWA60" s="599"/>
      <c r="RWB60" s="599"/>
      <c r="RWC60" s="599"/>
      <c r="RWD60" s="599"/>
      <c r="RWE60" s="599"/>
      <c r="RWF60" s="599"/>
      <c r="RWG60" s="599"/>
      <c r="RWH60" s="599"/>
      <c r="RWI60" s="599"/>
      <c r="RWJ60" s="599"/>
      <c r="RWK60" s="599"/>
      <c r="RWL60" s="599"/>
      <c r="RWM60" s="599"/>
      <c r="RWN60" s="599"/>
      <c r="RWO60" s="599"/>
      <c r="RWP60" s="599"/>
      <c r="RWQ60" s="599"/>
      <c r="RWR60" s="599"/>
      <c r="RWS60" s="599"/>
      <c r="RWT60" s="599"/>
      <c r="RWU60" s="599"/>
      <c r="RWV60" s="599"/>
      <c r="RWW60" s="599"/>
      <c r="RWX60" s="599"/>
      <c r="RWY60" s="599"/>
      <c r="RWZ60" s="599"/>
      <c r="RXA60" s="599"/>
      <c r="RXB60" s="599"/>
      <c r="RXC60" s="599"/>
      <c r="RXD60" s="599"/>
      <c r="RXE60" s="599"/>
      <c r="RXF60" s="599"/>
      <c r="RXG60" s="599"/>
      <c r="RXH60" s="599"/>
      <c r="RXI60" s="599"/>
      <c r="RXJ60" s="599"/>
      <c r="RXK60" s="599"/>
      <c r="RXL60" s="599"/>
      <c r="RXM60" s="599"/>
      <c r="RXN60" s="599"/>
      <c r="RXO60" s="599"/>
      <c r="RXP60" s="599"/>
      <c r="RXQ60" s="599"/>
      <c r="RXR60" s="599"/>
      <c r="RXS60" s="599"/>
      <c r="RXT60" s="599"/>
      <c r="RXU60" s="599"/>
      <c r="RXV60" s="599"/>
      <c r="RXW60" s="599"/>
      <c r="RXX60" s="599"/>
      <c r="RXY60" s="599"/>
      <c r="RXZ60" s="599"/>
      <c r="RYA60" s="599"/>
      <c r="RYB60" s="599"/>
      <c r="RYC60" s="599"/>
      <c r="RYD60" s="599"/>
      <c r="RYE60" s="599"/>
      <c r="RYF60" s="599"/>
      <c r="RYG60" s="599"/>
      <c r="RYH60" s="599"/>
      <c r="RYI60" s="599"/>
      <c r="RYJ60" s="599"/>
      <c r="RYK60" s="599"/>
      <c r="RYL60" s="599"/>
      <c r="RYM60" s="599"/>
      <c r="RYN60" s="599"/>
      <c r="RYO60" s="599"/>
      <c r="RYP60" s="599"/>
      <c r="RYQ60" s="599"/>
      <c r="RYR60" s="599"/>
      <c r="RYS60" s="599"/>
      <c r="RYT60" s="599"/>
      <c r="RYU60" s="599"/>
      <c r="RYV60" s="599"/>
      <c r="RYW60" s="599"/>
      <c r="RYX60" s="599"/>
      <c r="RYY60" s="599"/>
      <c r="RYZ60" s="599"/>
      <c r="RZA60" s="599"/>
      <c r="RZB60" s="599"/>
      <c r="RZC60" s="599"/>
      <c r="RZD60" s="599"/>
      <c r="RZE60" s="599"/>
      <c r="RZF60" s="599"/>
      <c r="RZG60" s="599"/>
      <c r="RZH60" s="599"/>
      <c r="RZI60" s="599"/>
      <c r="RZJ60" s="599"/>
      <c r="RZK60" s="599"/>
      <c r="RZL60" s="599"/>
      <c r="RZM60" s="599"/>
      <c r="RZN60" s="599"/>
      <c r="RZO60" s="599"/>
      <c r="RZP60" s="599"/>
      <c r="RZQ60" s="599"/>
      <c r="RZR60" s="599"/>
      <c r="RZS60" s="599"/>
      <c r="RZT60" s="599"/>
      <c r="RZU60" s="599"/>
      <c r="RZV60" s="599"/>
      <c r="RZW60" s="599"/>
      <c r="RZX60" s="599"/>
      <c r="RZY60" s="599"/>
      <c r="RZZ60" s="599"/>
      <c r="SAA60" s="599"/>
      <c r="SAB60" s="599"/>
      <c r="SAC60" s="599"/>
      <c r="SAD60" s="599"/>
      <c r="SAE60" s="599"/>
      <c r="SAF60" s="599"/>
      <c r="SAG60" s="599"/>
      <c r="SAH60" s="599"/>
      <c r="SAI60" s="599"/>
      <c r="SAJ60" s="599"/>
      <c r="SAK60" s="599"/>
      <c r="SAL60" s="599"/>
      <c r="SAM60" s="599"/>
      <c r="SAN60" s="599"/>
      <c r="SAO60" s="599"/>
      <c r="SAP60" s="599"/>
      <c r="SAQ60" s="599"/>
      <c r="SAR60" s="599"/>
      <c r="SAS60" s="599"/>
      <c r="SAT60" s="599"/>
      <c r="SAU60" s="599"/>
      <c r="SAV60" s="599"/>
      <c r="SAW60" s="599"/>
      <c r="SAX60" s="599"/>
      <c r="SAY60" s="599"/>
      <c r="SAZ60" s="599"/>
      <c r="SBA60" s="599"/>
      <c r="SBB60" s="599"/>
      <c r="SBC60" s="599"/>
      <c r="SBD60" s="599"/>
      <c r="SBE60" s="599"/>
      <c r="SBF60" s="599"/>
      <c r="SBG60" s="599"/>
      <c r="SBH60" s="599"/>
      <c r="SBI60" s="599"/>
      <c r="SBJ60" s="599"/>
      <c r="SBK60" s="599"/>
      <c r="SBL60" s="599"/>
      <c r="SBM60" s="599"/>
      <c r="SBN60" s="599"/>
      <c r="SBO60" s="599"/>
      <c r="SBP60" s="599"/>
      <c r="SBQ60" s="599"/>
      <c r="SBR60" s="599"/>
      <c r="SBS60" s="599"/>
      <c r="SBT60" s="599"/>
      <c r="SBU60" s="599"/>
      <c r="SBV60" s="599"/>
      <c r="SBW60" s="599"/>
      <c r="SBX60" s="599"/>
      <c r="SBY60" s="599"/>
      <c r="SBZ60" s="599"/>
      <c r="SCA60" s="599"/>
      <c r="SCB60" s="599"/>
      <c r="SCC60" s="599"/>
      <c r="SCD60" s="599"/>
      <c r="SCE60" s="599"/>
      <c r="SCF60" s="599"/>
      <c r="SCG60" s="599"/>
      <c r="SCH60" s="599"/>
      <c r="SCI60" s="599"/>
      <c r="SCJ60" s="599"/>
      <c r="SCK60" s="599"/>
      <c r="SCL60" s="599"/>
      <c r="SCM60" s="599"/>
      <c r="SCN60" s="599"/>
      <c r="SCO60" s="599"/>
      <c r="SCP60" s="599"/>
      <c r="SCQ60" s="599"/>
      <c r="SCR60" s="599"/>
      <c r="SCS60" s="599"/>
      <c r="SCT60" s="599"/>
      <c r="SCU60" s="599"/>
      <c r="SCV60" s="599"/>
      <c r="SCW60" s="599"/>
      <c r="SCX60" s="599"/>
      <c r="SCY60" s="599"/>
      <c r="SCZ60" s="599"/>
      <c r="SDA60" s="599"/>
      <c r="SDB60" s="599"/>
      <c r="SDC60" s="599"/>
      <c r="SDD60" s="599"/>
      <c r="SDE60" s="599"/>
      <c r="SDF60" s="599"/>
      <c r="SDG60" s="599"/>
      <c r="SDH60" s="599"/>
      <c r="SDI60" s="599"/>
      <c r="SDJ60" s="599"/>
      <c r="SDK60" s="599"/>
      <c r="SDL60" s="599"/>
      <c r="SDM60" s="599"/>
      <c r="SDN60" s="599"/>
      <c r="SDO60" s="599"/>
      <c r="SDP60" s="599"/>
      <c r="SDQ60" s="599"/>
      <c r="SDR60" s="599"/>
      <c r="SDS60" s="599"/>
      <c r="SDT60" s="599"/>
      <c r="SDU60" s="599"/>
      <c r="SDV60" s="599"/>
      <c r="SDW60" s="599"/>
      <c r="SDX60" s="599"/>
      <c r="SDY60" s="599"/>
      <c r="SDZ60" s="599"/>
      <c r="SEA60" s="599"/>
      <c r="SEB60" s="599"/>
      <c r="SEC60" s="599"/>
      <c r="SED60" s="599"/>
      <c r="SEE60" s="599"/>
      <c r="SEF60" s="599"/>
      <c r="SEG60" s="599"/>
      <c r="SEH60" s="599"/>
      <c r="SEI60" s="599"/>
      <c r="SEJ60" s="599"/>
      <c r="SEK60" s="599"/>
      <c r="SEL60" s="599"/>
      <c r="SEM60" s="599"/>
      <c r="SEN60" s="599"/>
      <c r="SEO60" s="599"/>
      <c r="SEP60" s="599"/>
      <c r="SEQ60" s="599"/>
      <c r="SER60" s="599"/>
      <c r="SES60" s="599"/>
      <c r="SET60" s="599"/>
      <c r="SEU60" s="599"/>
      <c r="SEV60" s="599"/>
      <c r="SEW60" s="599"/>
      <c r="SEX60" s="599"/>
      <c r="SEY60" s="599"/>
      <c r="SEZ60" s="599"/>
      <c r="SFA60" s="599"/>
      <c r="SFB60" s="599"/>
      <c r="SFC60" s="599"/>
      <c r="SFD60" s="599"/>
      <c r="SFE60" s="599"/>
      <c r="SFF60" s="599"/>
      <c r="SFG60" s="599"/>
      <c r="SFH60" s="599"/>
      <c r="SFI60" s="599"/>
      <c r="SFJ60" s="599"/>
      <c r="SFK60" s="599"/>
      <c r="SFL60" s="599"/>
      <c r="SFM60" s="599"/>
      <c r="SFN60" s="599"/>
      <c r="SFO60" s="599"/>
      <c r="SFP60" s="599"/>
      <c r="SFQ60" s="599"/>
      <c r="SFR60" s="599"/>
      <c r="SFS60" s="599"/>
      <c r="SFT60" s="599"/>
      <c r="SFU60" s="599"/>
      <c r="SFV60" s="599"/>
      <c r="SFW60" s="599"/>
      <c r="SFX60" s="599"/>
      <c r="SFY60" s="599"/>
      <c r="SFZ60" s="599"/>
      <c r="SGA60" s="599"/>
      <c r="SGB60" s="599"/>
      <c r="SGC60" s="599"/>
      <c r="SGD60" s="599"/>
      <c r="SGE60" s="599"/>
      <c r="SGF60" s="599"/>
      <c r="SGG60" s="599"/>
      <c r="SGH60" s="599"/>
      <c r="SGI60" s="599"/>
      <c r="SGJ60" s="599"/>
      <c r="SGK60" s="599"/>
      <c r="SGL60" s="599"/>
      <c r="SGM60" s="599"/>
      <c r="SGN60" s="599"/>
      <c r="SGO60" s="599"/>
      <c r="SGP60" s="599"/>
      <c r="SGQ60" s="599"/>
      <c r="SGR60" s="599"/>
      <c r="SGS60" s="599"/>
      <c r="SGT60" s="599"/>
      <c r="SGU60" s="599"/>
      <c r="SGV60" s="599"/>
      <c r="SGW60" s="599"/>
      <c r="SGX60" s="599"/>
      <c r="SGY60" s="599"/>
      <c r="SGZ60" s="599"/>
      <c r="SHA60" s="599"/>
      <c r="SHB60" s="599"/>
      <c r="SHC60" s="599"/>
      <c r="SHD60" s="599"/>
      <c r="SHE60" s="599"/>
      <c r="SHF60" s="599"/>
      <c r="SHG60" s="599"/>
      <c r="SHH60" s="599"/>
      <c r="SHI60" s="599"/>
      <c r="SHJ60" s="599"/>
      <c r="SHK60" s="599"/>
      <c r="SHL60" s="599"/>
      <c r="SHM60" s="599"/>
      <c r="SHN60" s="599"/>
      <c r="SHO60" s="599"/>
      <c r="SHP60" s="599"/>
      <c r="SHQ60" s="599"/>
      <c r="SHR60" s="599"/>
      <c r="SHS60" s="599"/>
      <c r="SHT60" s="599"/>
      <c r="SHU60" s="599"/>
      <c r="SHV60" s="599"/>
      <c r="SHW60" s="599"/>
      <c r="SHX60" s="599"/>
      <c r="SHY60" s="599"/>
      <c r="SHZ60" s="599"/>
      <c r="SIA60" s="599"/>
      <c r="SIB60" s="599"/>
      <c r="SIC60" s="599"/>
      <c r="SID60" s="599"/>
      <c r="SIE60" s="599"/>
      <c r="SIF60" s="599"/>
      <c r="SIG60" s="599"/>
      <c r="SIH60" s="599"/>
      <c r="SII60" s="599"/>
      <c r="SIJ60" s="599"/>
      <c r="SIK60" s="599"/>
      <c r="SIL60" s="599"/>
      <c r="SIM60" s="599"/>
      <c r="SIN60" s="599"/>
      <c r="SIO60" s="599"/>
      <c r="SIP60" s="599"/>
      <c r="SIQ60" s="599"/>
      <c r="SIR60" s="599"/>
      <c r="SIS60" s="599"/>
      <c r="SIT60" s="599"/>
      <c r="SIU60" s="599"/>
      <c r="SIV60" s="599"/>
      <c r="SIW60" s="599"/>
      <c r="SIX60" s="599"/>
      <c r="SIY60" s="599"/>
      <c r="SIZ60" s="599"/>
      <c r="SJA60" s="599"/>
      <c r="SJB60" s="599"/>
      <c r="SJC60" s="599"/>
      <c r="SJD60" s="599"/>
      <c r="SJE60" s="599"/>
      <c r="SJF60" s="599"/>
      <c r="SJG60" s="599"/>
      <c r="SJH60" s="599"/>
      <c r="SJI60" s="599"/>
      <c r="SJJ60" s="599"/>
      <c r="SJK60" s="599"/>
      <c r="SJL60" s="599"/>
      <c r="SJM60" s="599"/>
      <c r="SJN60" s="599"/>
      <c r="SJO60" s="599"/>
      <c r="SJP60" s="599"/>
      <c r="SJQ60" s="599"/>
      <c r="SJR60" s="599"/>
      <c r="SJS60" s="599"/>
      <c r="SJT60" s="599"/>
      <c r="SJU60" s="599"/>
      <c r="SJV60" s="599"/>
      <c r="SJW60" s="599"/>
      <c r="SJX60" s="599"/>
      <c r="SJY60" s="599"/>
      <c r="SJZ60" s="599"/>
      <c r="SKA60" s="599"/>
      <c r="SKB60" s="599"/>
      <c r="SKC60" s="599"/>
      <c r="SKD60" s="599"/>
      <c r="SKE60" s="599"/>
      <c r="SKF60" s="599"/>
      <c r="SKG60" s="599"/>
      <c r="SKH60" s="599"/>
      <c r="SKI60" s="599"/>
      <c r="SKJ60" s="599"/>
      <c r="SKK60" s="599"/>
      <c r="SKL60" s="599"/>
      <c r="SKM60" s="599"/>
      <c r="SKN60" s="599"/>
      <c r="SKO60" s="599"/>
      <c r="SKP60" s="599"/>
      <c r="SKQ60" s="599"/>
      <c r="SKR60" s="599"/>
      <c r="SKS60" s="599"/>
      <c r="SKT60" s="599"/>
      <c r="SKU60" s="599"/>
      <c r="SKV60" s="599"/>
      <c r="SKW60" s="599"/>
      <c r="SKX60" s="599"/>
      <c r="SKY60" s="599"/>
      <c r="SKZ60" s="599"/>
      <c r="SLA60" s="599"/>
      <c r="SLB60" s="599"/>
      <c r="SLC60" s="599"/>
      <c r="SLD60" s="599"/>
      <c r="SLE60" s="599"/>
      <c r="SLF60" s="599"/>
      <c r="SLG60" s="599"/>
      <c r="SLH60" s="599"/>
      <c r="SLI60" s="599"/>
      <c r="SLJ60" s="599"/>
      <c r="SLK60" s="599"/>
      <c r="SLL60" s="599"/>
      <c r="SLM60" s="599"/>
      <c r="SLN60" s="599"/>
      <c r="SLO60" s="599"/>
      <c r="SLP60" s="599"/>
      <c r="SLQ60" s="599"/>
      <c r="SLR60" s="599"/>
      <c r="SLS60" s="599"/>
      <c r="SLT60" s="599"/>
      <c r="SLU60" s="599"/>
      <c r="SLV60" s="599"/>
      <c r="SLW60" s="599"/>
      <c r="SLX60" s="599"/>
      <c r="SLY60" s="599"/>
      <c r="SLZ60" s="599"/>
      <c r="SMA60" s="599"/>
      <c r="SMB60" s="599"/>
      <c r="SMC60" s="599"/>
      <c r="SMD60" s="599"/>
      <c r="SME60" s="599"/>
      <c r="SMF60" s="599"/>
      <c r="SMG60" s="599"/>
      <c r="SMH60" s="599"/>
      <c r="SMI60" s="599"/>
      <c r="SMJ60" s="599"/>
      <c r="SMK60" s="599"/>
      <c r="SML60" s="599"/>
      <c r="SMM60" s="599"/>
      <c r="SMN60" s="599"/>
      <c r="SMO60" s="599"/>
      <c r="SMP60" s="599"/>
      <c r="SMQ60" s="599"/>
      <c r="SMR60" s="599"/>
      <c r="SMS60" s="599"/>
      <c r="SMT60" s="599"/>
      <c r="SMU60" s="599"/>
      <c r="SMV60" s="599"/>
      <c r="SMW60" s="599"/>
      <c r="SMX60" s="599"/>
      <c r="SMY60" s="599"/>
      <c r="SMZ60" s="599"/>
      <c r="SNA60" s="599"/>
      <c r="SNB60" s="599"/>
      <c r="SNC60" s="599"/>
      <c r="SND60" s="599"/>
      <c r="SNE60" s="599"/>
      <c r="SNF60" s="599"/>
      <c r="SNG60" s="599"/>
      <c r="SNH60" s="599"/>
      <c r="SNI60" s="599"/>
      <c r="SNJ60" s="599"/>
      <c r="SNK60" s="599"/>
      <c r="SNL60" s="599"/>
      <c r="SNM60" s="599"/>
      <c r="SNN60" s="599"/>
      <c r="SNO60" s="599"/>
      <c r="SNP60" s="599"/>
      <c r="SNQ60" s="599"/>
      <c r="SNR60" s="599"/>
      <c r="SNS60" s="599"/>
      <c r="SNT60" s="599"/>
      <c r="SNU60" s="599"/>
      <c r="SNV60" s="599"/>
      <c r="SNW60" s="599"/>
      <c r="SNX60" s="599"/>
      <c r="SNY60" s="599"/>
      <c r="SNZ60" s="599"/>
      <c r="SOA60" s="599"/>
      <c r="SOB60" s="599"/>
      <c r="SOC60" s="599"/>
      <c r="SOD60" s="599"/>
      <c r="SOE60" s="599"/>
      <c r="SOF60" s="599"/>
      <c r="SOG60" s="599"/>
      <c r="SOH60" s="599"/>
      <c r="SOI60" s="599"/>
      <c r="SOJ60" s="599"/>
      <c r="SOK60" s="599"/>
      <c r="SOL60" s="599"/>
      <c r="SOM60" s="599"/>
      <c r="SON60" s="599"/>
      <c r="SOO60" s="599"/>
      <c r="SOP60" s="599"/>
      <c r="SOQ60" s="599"/>
      <c r="SOR60" s="599"/>
      <c r="SOS60" s="599"/>
      <c r="SOT60" s="599"/>
      <c r="SOU60" s="599"/>
      <c r="SOV60" s="599"/>
      <c r="SOW60" s="599"/>
      <c r="SOX60" s="599"/>
      <c r="SOY60" s="599"/>
      <c r="SOZ60" s="599"/>
      <c r="SPA60" s="599"/>
      <c r="SPB60" s="599"/>
      <c r="SPC60" s="599"/>
      <c r="SPD60" s="599"/>
      <c r="SPE60" s="599"/>
      <c r="SPF60" s="599"/>
      <c r="SPG60" s="599"/>
      <c r="SPH60" s="599"/>
      <c r="SPI60" s="599"/>
      <c r="SPJ60" s="599"/>
      <c r="SPK60" s="599"/>
      <c r="SPL60" s="599"/>
      <c r="SPM60" s="599"/>
      <c r="SPN60" s="599"/>
      <c r="SPO60" s="599"/>
      <c r="SPP60" s="599"/>
      <c r="SPQ60" s="599"/>
      <c r="SPR60" s="599"/>
      <c r="SPS60" s="599"/>
      <c r="SPT60" s="599"/>
      <c r="SPU60" s="599"/>
      <c r="SPV60" s="599"/>
      <c r="SPW60" s="599"/>
      <c r="SPX60" s="599"/>
      <c r="SPY60" s="599"/>
      <c r="SPZ60" s="599"/>
      <c r="SQA60" s="599"/>
      <c r="SQB60" s="599"/>
      <c r="SQC60" s="599"/>
      <c r="SQD60" s="599"/>
      <c r="SQE60" s="599"/>
      <c r="SQF60" s="599"/>
      <c r="SQG60" s="599"/>
      <c r="SQH60" s="599"/>
      <c r="SQI60" s="599"/>
      <c r="SQJ60" s="599"/>
      <c r="SQK60" s="599"/>
      <c r="SQL60" s="599"/>
      <c r="SQM60" s="599"/>
      <c r="SQN60" s="599"/>
      <c r="SQO60" s="599"/>
      <c r="SQP60" s="599"/>
      <c r="SQQ60" s="599"/>
      <c r="SQR60" s="599"/>
      <c r="SQS60" s="599"/>
      <c r="SQT60" s="599"/>
      <c r="SQU60" s="599"/>
      <c r="SQV60" s="599"/>
      <c r="SQW60" s="599"/>
      <c r="SQX60" s="599"/>
      <c r="SQY60" s="599"/>
      <c r="SQZ60" s="599"/>
      <c r="SRA60" s="599"/>
      <c r="SRB60" s="599"/>
      <c r="SRC60" s="599"/>
      <c r="SRD60" s="599"/>
      <c r="SRE60" s="599"/>
      <c r="SRF60" s="599"/>
      <c r="SRG60" s="599"/>
      <c r="SRH60" s="599"/>
      <c r="SRI60" s="599"/>
      <c r="SRJ60" s="599"/>
      <c r="SRK60" s="599"/>
      <c r="SRL60" s="599"/>
      <c r="SRM60" s="599"/>
      <c r="SRN60" s="599"/>
      <c r="SRO60" s="599"/>
      <c r="SRP60" s="599"/>
      <c r="SRQ60" s="599"/>
      <c r="SRR60" s="599"/>
      <c r="SRS60" s="599"/>
      <c r="SRT60" s="599"/>
      <c r="SRU60" s="599"/>
      <c r="SRV60" s="599"/>
      <c r="SRW60" s="599"/>
      <c r="SRX60" s="599"/>
      <c r="SRY60" s="599"/>
      <c r="SRZ60" s="599"/>
      <c r="SSA60" s="599"/>
      <c r="SSB60" s="599"/>
      <c r="SSC60" s="599"/>
      <c r="SSD60" s="599"/>
      <c r="SSE60" s="599"/>
      <c r="SSF60" s="599"/>
      <c r="SSG60" s="599"/>
      <c r="SSH60" s="599"/>
      <c r="SSI60" s="599"/>
      <c r="SSJ60" s="599"/>
      <c r="SSK60" s="599"/>
      <c r="SSL60" s="599"/>
      <c r="SSM60" s="599"/>
      <c r="SSN60" s="599"/>
      <c r="SSO60" s="599"/>
      <c r="SSP60" s="599"/>
      <c r="SSQ60" s="599"/>
      <c r="SSR60" s="599"/>
      <c r="SSS60" s="599"/>
      <c r="SST60" s="599"/>
      <c r="SSU60" s="599"/>
      <c r="SSV60" s="599"/>
      <c r="SSW60" s="599"/>
      <c r="SSX60" s="599"/>
      <c r="SSY60" s="599"/>
      <c r="SSZ60" s="599"/>
      <c r="STA60" s="599"/>
      <c r="STB60" s="599"/>
      <c r="STC60" s="599"/>
      <c r="STD60" s="599"/>
      <c r="STE60" s="599"/>
      <c r="STF60" s="599"/>
      <c r="STG60" s="599"/>
      <c r="STH60" s="599"/>
      <c r="STI60" s="599"/>
      <c r="STJ60" s="599"/>
      <c r="STK60" s="599"/>
      <c r="STL60" s="599"/>
      <c r="STM60" s="599"/>
      <c r="STN60" s="599"/>
      <c r="STO60" s="599"/>
      <c r="STP60" s="599"/>
      <c r="STQ60" s="599"/>
      <c r="STR60" s="599"/>
      <c r="STS60" s="599"/>
      <c r="STT60" s="599"/>
      <c r="STU60" s="599"/>
      <c r="STV60" s="599"/>
      <c r="STW60" s="599"/>
      <c r="STX60" s="599"/>
      <c r="STY60" s="599"/>
      <c r="STZ60" s="599"/>
      <c r="SUA60" s="599"/>
      <c r="SUB60" s="599"/>
      <c r="SUC60" s="599"/>
      <c r="SUD60" s="599"/>
      <c r="SUE60" s="599"/>
      <c r="SUF60" s="599"/>
      <c r="SUG60" s="599"/>
      <c r="SUH60" s="599"/>
      <c r="SUI60" s="599"/>
      <c r="SUJ60" s="599"/>
      <c r="SUK60" s="599"/>
      <c r="SUL60" s="599"/>
      <c r="SUM60" s="599"/>
      <c r="SUN60" s="599"/>
      <c r="SUO60" s="599"/>
      <c r="SUP60" s="599"/>
      <c r="SUQ60" s="599"/>
      <c r="SUR60" s="599"/>
      <c r="SUS60" s="599"/>
      <c r="SUT60" s="599"/>
      <c r="SUU60" s="599"/>
      <c r="SUV60" s="599"/>
      <c r="SUW60" s="599"/>
      <c r="SUX60" s="599"/>
      <c r="SUY60" s="599"/>
      <c r="SUZ60" s="599"/>
      <c r="SVA60" s="599"/>
      <c r="SVB60" s="599"/>
      <c r="SVC60" s="599"/>
      <c r="SVD60" s="599"/>
      <c r="SVE60" s="599"/>
      <c r="SVF60" s="599"/>
      <c r="SVG60" s="599"/>
      <c r="SVH60" s="599"/>
      <c r="SVI60" s="599"/>
      <c r="SVJ60" s="599"/>
      <c r="SVK60" s="599"/>
      <c r="SVL60" s="599"/>
      <c r="SVM60" s="599"/>
      <c r="SVN60" s="599"/>
      <c r="SVO60" s="599"/>
      <c r="SVP60" s="599"/>
      <c r="SVQ60" s="599"/>
      <c r="SVR60" s="599"/>
      <c r="SVS60" s="599"/>
      <c r="SVT60" s="599"/>
      <c r="SVU60" s="599"/>
      <c r="SVV60" s="599"/>
      <c r="SVW60" s="599"/>
      <c r="SVX60" s="599"/>
      <c r="SVY60" s="599"/>
      <c r="SVZ60" s="599"/>
      <c r="SWA60" s="599"/>
      <c r="SWB60" s="599"/>
      <c r="SWC60" s="599"/>
      <c r="SWD60" s="599"/>
      <c r="SWE60" s="599"/>
      <c r="SWF60" s="599"/>
      <c r="SWG60" s="599"/>
      <c r="SWH60" s="599"/>
      <c r="SWI60" s="599"/>
      <c r="SWJ60" s="599"/>
      <c r="SWK60" s="599"/>
      <c r="SWL60" s="599"/>
      <c r="SWM60" s="599"/>
      <c r="SWN60" s="599"/>
      <c r="SWO60" s="599"/>
      <c r="SWP60" s="599"/>
      <c r="SWQ60" s="599"/>
      <c r="SWR60" s="599"/>
      <c r="SWS60" s="599"/>
      <c r="SWT60" s="599"/>
      <c r="SWU60" s="599"/>
      <c r="SWV60" s="599"/>
      <c r="SWW60" s="599"/>
      <c r="SWX60" s="599"/>
      <c r="SWY60" s="599"/>
      <c r="SWZ60" s="599"/>
      <c r="SXA60" s="599"/>
      <c r="SXB60" s="599"/>
      <c r="SXC60" s="599"/>
      <c r="SXD60" s="599"/>
      <c r="SXE60" s="599"/>
      <c r="SXF60" s="599"/>
      <c r="SXG60" s="599"/>
      <c r="SXH60" s="599"/>
      <c r="SXI60" s="599"/>
      <c r="SXJ60" s="599"/>
      <c r="SXK60" s="599"/>
      <c r="SXL60" s="599"/>
      <c r="SXM60" s="599"/>
      <c r="SXN60" s="599"/>
      <c r="SXO60" s="599"/>
      <c r="SXP60" s="599"/>
      <c r="SXQ60" s="599"/>
      <c r="SXR60" s="599"/>
      <c r="SXS60" s="599"/>
      <c r="SXT60" s="599"/>
      <c r="SXU60" s="599"/>
      <c r="SXV60" s="599"/>
      <c r="SXW60" s="599"/>
      <c r="SXX60" s="599"/>
      <c r="SXY60" s="599"/>
      <c r="SXZ60" s="599"/>
      <c r="SYA60" s="599"/>
      <c r="SYB60" s="599"/>
      <c r="SYC60" s="599"/>
      <c r="SYD60" s="599"/>
      <c r="SYE60" s="599"/>
      <c r="SYF60" s="599"/>
      <c r="SYG60" s="599"/>
      <c r="SYH60" s="599"/>
      <c r="SYI60" s="599"/>
      <c r="SYJ60" s="599"/>
      <c r="SYK60" s="599"/>
      <c r="SYL60" s="599"/>
      <c r="SYM60" s="599"/>
      <c r="SYN60" s="599"/>
      <c r="SYO60" s="599"/>
      <c r="SYP60" s="599"/>
      <c r="SYQ60" s="599"/>
      <c r="SYR60" s="599"/>
      <c r="SYS60" s="599"/>
      <c r="SYT60" s="599"/>
      <c r="SYU60" s="599"/>
      <c r="SYV60" s="599"/>
      <c r="SYW60" s="599"/>
      <c r="SYX60" s="599"/>
      <c r="SYY60" s="599"/>
      <c r="SYZ60" s="599"/>
      <c r="SZA60" s="599"/>
      <c r="SZB60" s="599"/>
      <c r="SZC60" s="599"/>
      <c r="SZD60" s="599"/>
      <c r="SZE60" s="599"/>
      <c r="SZF60" s="599"/>
      <c r="SZG60" s="599"/>
      <c r="SZH60" s="599"/>
      <c r="SZI60" s="599"/>
      <c r="SZJ60" s="599"/>
      <c r="SZK60" s="599"/>
      <c r="SZL60" s="599"/>
      <c r="SZM60" s="599"/>
      <c r="SZN60" s="599"/>
      <c r="SZO60" s="599"/>
      <c r="SZP60" s="599"/>
      <c r="SZQ60" s="599"/>
      <c r="SZR60" s="599"/>
      <c r="SZS60" s="599"/>
      <c r="SZT60" s="599"/>
      <c r="SZU60" s="599"/>
      <c r="SZV60" s="599"/>
      <c r="SZW60" s="599"/>
      <c r="SZX60" s="599"/>
      <c r="SZY60" s="599"/>
      <c r="SZZ60" s="599"/>
      <c r="TAA60" s="599"/>
      <c r="TAB60" s="599"/>
      <c r="TAC60" s="599"/>
      <c r="TAD60" s="599"/>
      <c r="TAE60" s="599"/>
      <c r="TAF60" s="599"/>
      <c r="TAG60" s="599"/>
      <c r="TAH60" s="599"/>
      <c r="TAI60" s="599"/>
      <c r="TAJ60" s="599"/>
      <c r="TAK60" s="599"/>
      <c r="TAL60" s="599"/>
      <c r="TAM60" s="599"/>
      <c r="TAN60" s="599"/>
      <c r="TAO60" s="599"/>
      <c r="TAP60" s="599"/>
      <c r="TAQ60" s="599"/>
      <c r="TAR60" s="599"/>
      <c r="TAS60" s="599"/>
      <c r="TAT60" s="599"/>
      <c r="TAU60" s="599"/>
      <c r="TAV60" s="599"/>
      <c r="TAW60" s="599"/>
      <c r="TAX60" s="599"/>
      <c r="TAY60" s="599"/>
      <c r="TAZ60" s="599"/>
      <c r="TBA60" s="599"/>
      <c r="TBB60" s="599"/>
      <c r="TBC60" s="599"/>
      <c r="TBD60" s="599"/>
      <c r="TBE60" s="599"/>
      <c r="TBF60" s="599"/>
      <c r="TBG60" s="599"/>
      <c r="TBH60" s="599"/>
      <c r="TBI60" s="599"/>
      <c r="TBJ60" s="599"/>
      <c r="TBK60" s="599"/>
      <c r="TBL60" s="599"/>
      <c r="TBM60" s="599"/>
      <c r="TBN60" s="599"/>
      <c r="TBO60" s="599"/>
      <c r="TBP60" s="599"/>
      <c r="TBQ60" s="599"/>
      <c r="TBR60" s="599"/>
      <c r="TBS60" s="599"/>
      <c r="TBT60" s="599"/>
      <c r="TBU60" s="599"/>
      <c r="TBV60" s="599"/>
      <c r="TBW60" s="599"/>
      <c r="TBX60" s="599"/>
      <c r="TBY60" s="599"/>
      <c r="TBZ60" s="599"/>
      <c r="TCA60" s="599"/>
      <c r="TCB60" s="599"/>
      <c r="TCC60" s="599"/>
      <c r="TCD60" s="599"/>
      <c r="TCE60" s="599"/>
      <c r="TCF60" s="599"/>
      <c r="TCG60" s="599"/>
      <c r="TCH60" s="599"/>
      <c r="TCI60" s="599"/>
      <c r="TCJ60" s="599"/>
      <c r="TCK60" s="599"/>
      <c r="TCL60" s="599"/>
      <c r="TCM60" s="599"/>
      <c r="TCN60" s="599"/>
      <c r="TCO60" s="599"/>
      <c r="TCP60" s="599"/>
      <c r="TCQ60" s="599"/>
      <c r="TCR60" s="599"/>
      <c r="TCS60" s="599"/>
      <c r="TCT60" s="599"/>
      <c r="TCU60" s="599"/>
      <c r="TCV60" s="599"/>
      <c r="TCW60" s="599"/>
      <c r="TCX60" s="599"/>
      <c r="TCY60" s="599"/>
      <c r="TCZ60" s="599"/>
      <c r="TDA60" s="599"/>
      <c r="TDB60" s="599"/>
      <c r="TDC60" s="599"/>
      <c r="TDD60" s="599"/>
      <c r="TDE60" s="599"/>
      <c r="TDF60" s="599"/>
      <c r="TDG60" s="599"/>
      <c r="TDH60" s="599"/>
      <c r="TDI60" s="599"/>
      <c r="TDJ60" s="599"/>
      <c r="TDK60" s="599"/>
      <c r="TDL60" s="599"/>
      <c r="TDM60" s="599"/>
      <c r="TDN60" s="599"/>
      <c r="TDO60" s="599"/>
      <c r="TDP60" s="599"/>
      <c r="TDQ60" s="599"/>
      <c r="TDR60" s="599"/>
      <c r="TDS60" s="599"/>
      <c r="TDT60" s="599"/>
      <c r="TDU60" s="599"/>
      <c r="TDV60" s="599"/>
      <c r="TDW60" s="599"/>
      <c r="TDX60" s="599"/>
      <c r="TDY60" s="599"/>
      <c r="TDZ60" s="599"/>
      <c r="TEA60" s="599"/>
      <c r="TEB60" s="599"/>
      <c r="TEC60" s="599"/>
      <c r="TED60" s="599"/>
      <c r="TEE60" s="599"/>
      <c r="TEF60" s="599"/>
      <c r="TEG60" s="599"/>
      <c r="TEH60" s="599"/>
      <c r="TEI60" s="599"/>
      <c r="TEJ60" s="599"/>
      <c r="TEK60" s="599"/>
      <c r="TEL60" s="599"/>
      <c r="TEM60" s="599"/>
      <c r="TEN60" s="599"/>
      <c r="TEO60" s="599"/>
      <c r="TEP60" s="599"/>
      <c r="TEQ60" s="599"/>
      <c r="TER60" s="599"/>
      <c r="TES60" s="599"/>
      <c r="TET60" s="599"/>
      <c r="TEU60" s="599"/>
      <c r="TEV60" s="599"/>
      <c r="TEW60" s="599"/>
      <c r="TEX60" s="599"/>
      <c r="TEY60" s="599"/>
      <c r="TEZ60" s="599"/>
      <c r="TFA60" s="599"/>
      <c r="TFB60" s="599"/>
      <c r="TFC60" s="599"/>
      <c r="TFD60" s="599"/>
      <c r="TFE60" s="599"/>
      <c r="TFF60" s="599"/>
      <c r="TFG60" s="599"/>
      <c r="TFH60" s="599"/>
      <c r="TFI60" s="599"/>
      <c r="TFJ60" s="599"/>
      <c r="TFK60" s="599"/>
      <c r="TFL60" s="599"/>
      <c r="TFM60" s="599"/>
      <c r="TFN60" s="599"/>
      <c r="TFO60" s="599"/>
      <c r="TFP60" s="599"/>
      <c r="TFQ60" s="599"/>
      <c r="TFR60" s="599"/>
      <c r="TFS60" s="599"/>
      <c r="TFT60" s="599"/>
      <c r="TFU60" s="599"/>
      <c r="TFV60" s="599"/>
      <c r="TFW60" s="599"/>
      <c r="TFX60" s="599"/>
      <c r="TFY60" s="599"/>
      <c r="TFZ60" s="599"/>
      <c r="TGA60" s="599"/>
      <c r="TGB60" s="599"/>
      <c r="TGC60" s="599"/>
      <c r="TGD60" s="599"/>
      <c r="TGE60" s="599"/>
      <c r="TGF60" s="599"/>
      <c r="TGG60" s="599"/>
      <c r="TGH60" s="599"/>
      <c r="TGI60" s="599"/>
      <c r="TGJ60" s="599"/>
      <c r="TGK60" s="599"/>
      <c r="TGL60" s="599"/>
      <c r="TGM60" s="599"/>
      <c r="TGN60" s="599"/>
      <c r="TGO60" s="599"/>
      <c r="TGP60" s="599"/>
      <c r="TGQ60" s="599"/>
      <c r="TGR60" s="599"/>
      <c r="TGS60" s="599"/>
      <c r="TGT60" s="599"/>
      <c r="TGU60" s="599"/>
      <c r="TGV60" s="599"/>
      <c r="TGW60" s="599"/>
      <c r="TGX60" s="599"/>
      <c r="TGY60" s="599"/>
      <c r="TGZ60" s="599"/>
      <c r="THA60" s="599"/>
      <c r="THB60" s="599"/>
      <c r="THC60" s="599"/>
      <c r="THD60" s="599"/>
      <c r="THE60" s="599"/>
      <c r="THF60" s="599"/>
      <c r="THG60" s="599"/>
      <c r="THH60" s="599"/>
      <c r="THI60" s="599"/>
      <c r="THJ60" s="599"/>
      <c r="THK60" s="599"/>
      <c r="THL60" s="599"/>
      <c r="THM60" s="599"/>
      <c r="THN60" s="599"/>
      <c r="THO60" s="599"/>
      <c r="THP60" s="599"/>
      <c r="THQ60" s="599"/>
      <c r="THR60" s="599"/>
      <c r="THS60" s="599"/>
      <c r="THT60" s="599"/>
      <c r="THU60" s="599"/>
      <c r="THV60" s="599"/>
      <c r="THW60" s="599"/>
      <c r="THX60" s="599"/>
      <c r="THY60" s="599"/>
      <c r="THZ60" s="599"/>
      <c r="TIA60" s="599"/>
      <c r="TIB60" s="599"/>
      <c r="TIC60" s="599"/>
      <c r="TID60" s="599"/>
      <c r="TIE60" s="599"/>
      <c r="TIF60" s="599"/>
      <c r="TIG60" s="599"/>
      <c r="TIH60" s="599"/>
      <c r="TII60" s="599"/>
      <c r="TIJ60" s="599"/>
      <c r="TIK60" s="599"/>
      <c r="TIL60" s="599"/>
      <c r="TIM60" s="599"/>
      <c r="TIN60" s="599"/>
      <c r="TIO60" s="599"/>
      <c r="TIP60" s="599"/>
      <c r="TIQ60" s="599"/>
      <c r="TIR60" s="599"/>
      <c r="TIS60" s="599"/>
      <c r="TIT60" s="599"/>
      <c r="TIU60" s="599"/>
      <c r="TIV60" s="599"/>
      <c r="TIW60" s="599"/>
      <c r="TIX60" s="599"/>
      <c r="TIY60" s="599"/>
      <c r="TIZ60" s="599"/>
      <c r="TJA60" s="599"/>
      <c r="TJB60" s="599"/>
      <c r="TJC60" s="599"/>
      <c r="TJD60" s="599"/>
      <c r="TJE60" s="599"/>
      <c r="TJF60" s="599"/>
      <c r="TJG60" s="599"/>
      <c r="TJH60" s="599"/>
      <c r="TJI60" s="599"/>
      <c r="TJJ60" s="599"/>
      <c r="TJK60" s="599"/>
      <c r="TJL60" s="599"/>
      <c r="TJM60" s="599"/>
      <c r="TJN60" s="599"/>
      <c r="TJO60" s="599"/>
      <c r="TJP60" s="599"/>
      <c r="TJQ60" s="599"/>
      <c r="TJR60" s="599"/>
      <c r="TJS60" s="599"/>
      <c r="TJT60" s="599"/>
      <c r="TJU60" s="599"/>
      <c r="TJV60" s="599"/>
      <c r="TJW60" s="599"/>
      <c r="TJX60" s="599"/>
      <c r="TJY60" s="599"/>
      <c r="TJZ60" s="599"/>
      <c r="TKA60" s="599"/>
      <c r="TKB60" s="599"/>
      <c r="TKC60" s="599"/>
      <c r="TKD60" s="599"/>
      <c r="TKE60" s="599"/>
      <c r="TKF60" s="599"/>
      <c r="TKG60" s="599"/>
      <c r="TKH60" s="599"/>
      <c r="TKI60" s="599"/>
      <c r="TKJ60" s="599"/>
      <c r="TKK60" s="599"/>
      <c r="TKL60" s="599"/>
      <c r="TKM60" s="599"/>
      <c r="TKN60" s="599"/>
      <c r="TKO60" s="599"/>
      <c r="TKP60" s="599"/>
      <c r="TKQ60" s="599"/>
      <c r="TKR60" s="599"/>
      <c r="TKS60" s="599"/>
      <c r="TKT60" s="599"/>
      <c r="TKU60" s="599"/>
      <c r="TKV60" s="599"/>
      <c r="TKW60" s="599"/>
      <c r="TKX60" s="599"/>
      <c r="TKY60" s="599"/>
      <c r="TKZ60" s="599"/>
      <c r="TLA60" s="599"/>
      <c r="TLB60" s="599"/>
      <c r="TLC60" s="599"/>
      <c r="TLD60" s="599"/>
      <c r="TLE60" s="599"/>
      <c r="TLF60" s="599"/>
      <c r="TLG60" s="599"/>
      <c r="TLH60" s="599"/>
      <c r="TLI60" s="599"/>
      <c r="TLJ60" s="599"/>
      <c r="TLK60" s="599"/>
      <c r="TLL60" s="599"/>
      <c r="TLM60" s="599"/>
      <c r="TLN60" s="599"/>
      <c r="TLO60" s="599"/>
      <c r="TLP60" s="599"/>
      <c r="TLQ60" s="599"/>
      <c r="TLR60" s="599"/>
      <c r="TLS60" s="599"/>
      <c r="TLT60" s="599"/>
      <c r="TLU60" s="599"/>
      <c r="TLV60" s="599"/>
      <c r="TLW60" s="599"/>
      <c r="TLX60" s="599"/>
      <c r="TLY60" s="599"/>
      <c r="TLZ60" s="599"/>
      <c r="TMA60" s="599"/>
      <c r="TMB60" s="599"/>
      <c r="TMC60" s="599"/>
      <c r="TMD60" s="599"/>
      <c r="TME60" s="599"/>
      <c r="TMF60" s="599"/>
      <c r="TMG60" s="599"/>
      <c r="TMH60" s="599"/>
      <c r="TMI60" s="599"/>
      <c r="TMJ60" s="599"/>
      <c r="TMK60" s="599"/>
      <c r="TML60" s="599"/>
      <c r="TMM60" s="599"/>
      <c r="TMN60" s="599"/>
      <c r="TMO60" s="599"/>
      <c r="TMP60" s="599"/>
      <c r="TMQ60" s="599"/>
      <c r="TMR60" s="599"/>
      <c r="TMS60" s="599"/>
      <c r="TMT60" s="599"/>
      <c r="TMU60" s="599"/>
      <c r="TMV60" s="599"/>
      <c r="TMW60" s="599"/>
      <c r="TMX60" s="599"/>
      <c r="TMY60" s="599"/>
      <c r="TMZ60" s="599"/>
      <c r="TNA60" s="599"/>
      <c r="TNB60" s="599"/>
      <c r="TNC60" s="599"/>
      <c r="TND60" s="599"/>
      <c r="TNE60" s="599"/>
      <c r="TNF60" s="599"/>
      <c r="TNG60" s="599"/>
      <c r="TNH60" s="599"/>
      <c r="TNI60" s="599"/>
      <c r="TNJ60" s="599"/>
      <c r="TNK60" s="599"/>
      <c r="TNL60" s="599"/>
      <c r="TNM60" s="599"/>
      <c r="TNN60" s="599"/>
      <c r="TNO60" s="599"/>
      <c r="TNP60" s="599"/>
      <c r="TNQ60" s="599"/>
      <c r="TNR60" s="599"/>
      <c r="TNS60" s="599"/>
      <c r="TNT60" s="599"/>
      <c r="TNU60" s="599"/>
      <c r="TNV60" s="599"/>
      <c r="TNW60" s="599"/>
      <c r="TNX60" s="599"/>
      <c r="TNY60" s="599"/>
      <c r="TNZ60" s="599"/>
      <c r="TOA60" s="599"/>
      <c r="TOB60" s="599"/>
      <c r="TOC60" s="599"/>
      <c r="TOD60" s="599"/>
      <c r="TOE60" s="599"/>
      <c r="TOF60" s="599"/>
      <c r="TOG60" s="599"/>
      <c r="TOH60" s="599"/>
      <c r="TOI60" s="599"/>
      <c r="TOJ60" s="599"/>
      <c r="TOK60" s="599"/>
      <c r="TOL60" s="599"/>
      <c r="TOM60" s="599"/>
      <c r="TON60" s="599"/>
      <c r="TOO60" s="599"/>
      <c r="TOP60" s="599"/>
      <c r="TOQ60" s="599"/>
      <c r="TOR60" s="599"/>
      <c r="TOS60" s="599"/>
      <c r="TOT60" s="599"/>
      <c r="TOU60" s="599"/>
      <c r="TOV60" s="599"/>
      <c r="TOW60" s="599"/>
      <c r="TOX60" s="599"/>
      <c r="TOY60" s="599"/>
      <c r="TOZ60" s="599"/>
      <c r="TPA60" s="599"/>
      <c r="TPB60" s="599"/>
      <c r="TPC60" s="599"/>
      <c r="TPD60" s="599"/>
      <c r="TPE60" s="599"/>
      <c r="TPF60" s="599"/>
      <c r="TPG60" s="599"/>
      <c r="TPH60" s="599"/>
      <c r="TPI60" s="599"/>
      <c r="TPJ60" s="599"/>
      <c r="TPK60" s="599"/>
      <c r="TPL60" s="599"/>
      <c r="TPM60" s="599"/>
      <c r="TPN60" s="599"/>
      <c r="TPO60" s="599"/>
      <c r="TPP60" s="599"/>
      <c r="TPQ60" s="599"/>
      <c r="TPR60" s="599"/>
      <c r="TPS60" s="599"/>
      <c r="TPT60" s="599"/>
      <c r="TPU60" s="599"/>
      <c r="TPV60" s="599"/>
      <c r="TPW60" s="599"/>
      <c r="TPX60" s="599"/>
      <c r="TPY60" s="599"/>
      <c r="TPZ60" s="599"/>
      <c r="TQA60" s="599"/>
      <c r="TQB60" s="599"/>
      <c r="TQC60" s="599"/>
      <c r="TQD60" s="599"/>
      <c r="TQE60" s="599"/>
    </row>
    <row r="61" spans="1:14221" ht="48.75" hidden="1" customHeight="1" x14ac:dyDescent="0.35">
      <c r="B61" s="600"/>
      <c r="D61" s="601"/>
    </row>
    <row r="62" spans="1:14221" ht="29.25" customHeight="1" x14ac:dyDescent="0.35"/>
    <row r="63" spans="1:14221" ht="29.25" customHeight="1" x14ac:dyDescent="0.35"/>
    <row r="64" spans="1:14221" ht="19.5" customHeight="1" x14ac:dyDescent="0.35">
      <c r="C64" s="143"/>
    </row>
    <row r="65" spans="3:3" x14ac:dyDescent="0.35">
      <c r="C65" s="143"/>
    </row>
    <row r="66" spans="3:3" x14ac:dyDescent="0.35">
      <c r="C66" s="143"/>
    </row>
    <row r="67" spans="3:3" x14ac:dyDescent="0.35">
      <c r="C67" s="143"/>
    </row>
    <row r="68" spans="3:3" x14ac:dyDescent="0.35">
      <c r="C68" s="143"/>
    </row>
    <row r="69" spans="3:3" x14ac:dyDescent="0.35">
      <c r="C69" s="143"/>
    </row>
    <row r="70" spans="3:3" x14ac:dyDescent="0.35">
      <c r="C70" s="143"/>
    </row>
    <row r="71" spans="3:3" x14ac:dyDescent="0.35">
      <c r="C71" s="143"/>
    </row>
    <row r="75" spans="3:3" x14ac:dyDescent="0.35">
      <c r="C75" s="143"/>
    </row>
  </sheetData>
  <mergeCells count="138">
    <mergeCell ref="S1:U3"/>
    <mergeCell ref="V1:X3"/>
    <mergeCell ref="Y1:AA3"/>
    <mergeCell ref="AB1:AD3"/>
    <mergeCell ref="AE1:AG3"/>
    <mergeCell ref="AH1:AJ3"/>
    <mergeCell ref="BC1:BE3"/>
    <mergeCell ref="BF1:BH3"/>
    <mergeCell ref="BI1:BK3"/>
    <mergeCell ref="BL1:BN3"/>
    <mergeCell ref="BO1:BQ3"/>
    <mergeCell ref="BR1:BT3"/>
    <mergeCell ref="AK1:AM3"/>
    <mergeCell ref="AN1:AP3"/>
    <mergeCell ref="AQ1:AS3"/>
    <mergeCell ref="AT1:AV3"/>
    <mergeCell ref="AW1:AY3"/>
    <mergeCell ref="AZ1:BB3"/>
    <mergeCell ref="CM1:CO3"/>
    <mergeCell ref="CP1:CR3"/>
    <mergeCell ref="CS1:CU3"/>
    <mergeCell ref="CV1:CX3"/>
    <mergeCell ref="CY1:DA3"/>
    <mergeCell ref="DB1:DD3"/>
    <mergeCell ref="BU1:BW3"/>
    <mergeCell ref="BX1:BZ3"/>
    <mergeCell ref="CA1:CC3"/>
    <mergeCell ref="CD1:CF3"/>
    <mergeCell ref="CG1:CI3"/>
    <mergeCell ref="CJ1:CL3"/>
    <mergeCell ref="DW1:DY3"/>
    <mergeCell ref="DZ1:EB3"/>
    <mergeCell ref="EC1:EE3"/>
    <mergeCell ref="EF1:EH3"/>
    <mergeCell ref="EI1:EK3"/>
    <mergeCell ref="EL1:EN3"/>
    <mergeCell ref="DE1:DG3"/>
    <mergeCell ref="DH1:DJ3"/>
    <mergeCell ref="DK1:DM3"/>
    <mergeCell ref="DN1:DP3"/>
    <mergeCell ref="DQ1:DS3"/>
    <mergeCell ref="DT1:DV3"/>
    <mergeCell ref="FG1:FI3"/>
    <mergeCell ref="FJ1:FL3"/>
    <mergeCell ref="FM1:FO3"/>
    <mergeCell ref="FP1:FR3"/>
    <mergeCell ref="FS1:FU3"/>
    <mergeCell ref="FV1:FX3"/>
    <mergeCell ref="EO1:EQ3"/>
    <mergeCell ref="ER1:ET3"/>
    <mergeCell ref="EU1:EW3"/>
    <mergeCell ref="EX1:EZ3"/>
    <mergeCell ref="FA1:FC3"/>
    <mergeCell ref="FD1:FF3"/>
    <mergeCell ref="GQ1:GS3"/>
    <mergeCell ref="GT1:GV3"/>
    <mergeCell ref="GW1:GY3"/>
    <mergeCell ref="GZ1:HB3"/>
    <mergeCell ref="HC1:HE3"/>
    <mergeCell ref="HF1:HH3"/>
    <mergeCell ref="FY1:GA3"/>
    <mergeCell ref="GB1:GD3"/>
    <mergeCell ref="GE1:GG3"/>
    <mergeCell ref="GH1:GJ3"/>
    <mergeCell ref="GK1:GM3"/>
    <mergeCell ref="GN1:GP3"/>
    <mergeCell ref="IA1:IC3"/>
    <mergeCell ref="ID1:IF3"/>
    <mergeCell ref="IG1:II3"/>
    <mergeCell ref="IJ1:IL3"/>
    <mergeCell ref="IM1:IO3"/>
    <mergeCell ref="IP1:IR3"/>
    <mergeCell ref="HI1:HK3"/>
    <mergeCell ref="HL1:HN3"/>
    <mergeCell ref="HO1:HQ3"/>
    <mergeCell ref="HR1:HT3"/>
    <mergeCell ref="HU1:HW3"/>
    <mergeCell ref="HX1:HZ3"/>
    <mergeCell ref="JK1:JM3"/>
    <mergeCell ref="JN1:JP3"/>
    <mergeCell ref="JQ1:JS3"/>
    <mergeCell ref="JT1:JV3"/>
    <mergeCell ref="JW1:JY3"/>
    <mergeCell ref="JZ1:KB3"/>
    <mergeCell ref="IS1:IU3"/>
    <mergeCell ref="IV1:IX3"/>
    <mergeCell ref="IY1:JA3"/>
    <mergeCell ref="JB1:JD3"/>
    <mergeCell ref="JE1:JG3"/>
    <mergeCell ref="JH1:JJ3"/>
    <mergeCell ref="KU1:KW3"/>
    <mergeCell ref="KX1:KZ3"/>
    <mergeCell ref="LA1:LC3"/>
    <mergeCell ref="LD1:LF3"/>
    <mergeCell ref="LG1:LI3"/>
    <mergeCell ref="LJ1:LL3"/>
    <mergeCell ref="KC1:KE3"/>
    <mergeCell ref="KF1:KH3"/>
    <mergeCell ref="KI1:KK3"/>
    <mergeCell ref="KL1:KN3"/>
    <mergeCell ref="KO1:KQ3"/>
    <mergeCell ref="KR1:KT3"/>
    <mergeCell ref="ME1:MG3"/>
    <mergeCell ref="MH1:MJ3"/>
    <mergeCell ref="MK1:MM3"/>
    <mergeCell ref="MN1:MP3"/>
    <mergeCell ref="MQ1:MS3"/>
    <mergeCell ref="MT1:MV3"/>
    <mergeCell ref="LM1:LO3"/>
    <mergeCell ref="LP1:LR3"/>
    <mergeCell ref="LS1:LU3"/>
    <mergeCell ref="LV1:LX3"/>
    <mergeCell ref="LY1:MA3"/>
    <mergeCell ref="MB1:MD3"/>
    <mergeCell ref="JJ16:JK16"/>
    <mergeCell ref="C50:IX50"/>
    <mergeCell ref="C54:IX54"/>
    <mergeCell ref="OH1:OI1"/>
    <mergeCell ref="NY2:NY4"/>
    <mergeCell ref="NZ2:NZ4"/>
    <mergeCell ref="OB2:OB4"/>
    <mergeCell ref="OC2:OC4"/>
    <mergeCell ref="OE2:OE4"/>
    <mergeCell ref="OF2:OF4"/>
    <mergeCell ref="OH2:OH4"/>
    <mergeCell ref="OI2:OI4"/>
    <mergeCell ref="NP1:NR3"/>
    <mergeCell ref="NS1:NU3"/>
    <mergeCell ref="NV1:NX3"/>
    <mergeCell ref="NY1:NZ1"/>
    <mergeCell ref="OB1:OC1"/>
    <mergeCell ref="OE1:OF1"/>
    <mergeCell ref="MW1:MY3"/>
    <mergeCell ref="MZ1:NB3"/>
    <mergeCell ref="NC1:NE3"/>
    <mergeCell ref="NF1:NH3"/>
    <mergeCell ref="NI1:NK3"/>
    <mergeCell ref="NL1:NO3"/>
  </mergeCells>
  <pageMargins left="0.64" right="0.35433070866141703" top="0.35433070866141703" bottom="0.46" header="0.31496062992126" footer="0.16"/>
  <pageSetup paperSize="9" scale="40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  <pageSetUpPr fitToPage="1"/>
  </sheetPr>
  <dimension ref="A1:RF337"/>
  <sheetViews>
    <sheetView zoomScale="71" zoomScaleNormal="71" workbookViewId="0">
      <pane xSplit="3" topLeftCell="QV1" activePane="topRight" state="frozen"/>
      <selection pane="topRight" activeCell="B46" sqref="B46"/>
    </sheetView>
  </sheetViews>
  <sheetFormatPr defaultRowHeight="31.5" x14ac:dyDescent="0.5"/>
  <cols>
    <col min="1" max="1" width="16.5703125" style="599" customWidth="1"/>
    <col min="2" max="2" width="52.28515625" style="599" customWidth="1"/>
    <col min="3" max="3" width="18.5703125" style="763" customWidth="1"/>
    <col min="4" max="4" width="24.7109375" style="767" hidden="1" customWidth="1"/>
    <col min="5" max="5" width="13.5703125" style="606" hidden="1" customWidth="1"/>
    <col min="6" max="6" width="17.5703125" style="606" hidden="1" customWidth="1"/>
    <col min="7" max="7" width="28.5703125" style="606" hidden="1" customWidth="1"/>
    <col min="8" max="8" width="16.140625" style="606" hidden="1" customWidth="1"/>
    <col min="9" max="9" width="18.7109375" style="767" hidden="1" customWidth="1"/>
    <col min="10" max="10" width="7" style="606" hidden="1" customWidth="1"/>
    <col min="11" max="11" width="16.5703125" style="606" hidden="1" customWidth="1"/>
    <col min="12" max="12" width="26.85546875" style="606" hidden="1" customWidth="1"/>
    <col min="13" max="13" width="11.28515625" style="606" hidden="1" customWidth="1"/>
    <col min="14" max="14" width="18.7109375" style="767" hidden="1" customWidth="1"/>
    <col min="15" max="15" width="8.85546875" style="606" hidden="1" customWidth="1"/>
    <col min="16" max="16" width="18.5703125" style="606" hidden="1" customWidth="1"/>
    <col min="17" max="17" width="27.7109375" style="606" hidden="1" customWidth="1"/>
    <col min="18" max="18" width="11.28515625" style="606" hidden="1" customWidth="1"/>
    <col min="19" max="19" width="18.7109375" style="767" hidden="1" customWidth="1"/>
    <col min="20" max="20" width="7" style="606" hidden="1" customWidth="1"/>
    <col min="21" max="21" width="13.7109375" style="606" hidden="1" customWidth="1"/>
    <col min="22" max="22" width="17.7109375" style="606" hidden="1" customWidth="1"/>
    <col min="23" max="23" width="11.28515625" style="606" hidden="1" customWidth="1"/>
    <col min="24" max="24" width="18.7109375" style="767" hidden="1" customWidth="1"/>
    <col min="25" max="25" width="7" style="606" hidden="1" customWidth="1"/>
    <col min="26" max="26" width="18.7109375" style="606" hidden="1" customWidth="1"/>
    <col min="27" max="27" width="17.7109375" style="606" hidden="1" customWidth="1"/>
    <col min="28" max="28" width="11.28515625" style="606" hidden="1" customWidth="1"/>
    <col min="29" max="29" width="18.7109375" style="606" hidden="1" customWidth="1"/>
    <col min="30" max="30" width="5.85546875" style="606" hidden="1" customWidth="1"/>
    <col min="31" max="31" width="11.28515625" style="606" hidden="1" customWidth="1"/>
    <col min="32" max="32" width="18.5703125" style="606" hidden="1" customWidth="1"/>
    <col min="33" max="33" width="6" style="606" hidden="1" customWidth="1"/>
    <col min="34" max="34" width="11.28515625" style="606" hidden="1" customWidth="1"/>
    <col min="35" max="35" width="21.5703125" style="606" hidden="1" customWidth="1"/>
    <col min="36" max="36" width="5.28515625" style="606" hidden="1" customWidth="1"/>
    <col min="37" max="37" width="13.5703125" style="606" hidden="1" customWidth="1"/>
    <col min="38" max="38" width="16.5703125" style="606" hidden="1" customWidth="1"/>
    <col min="39" max="39" width="5.28515625" style="606" hidden="1" customWidth="1"/>
    <col min="40" max="40" width="16.42578125" style="606" hidden="1" customWidth="1"/>
    <col min="41" max="41" width="11.28515625" style="606" hidden="1" customWidth="1"/>
    <col min="42" max="42" width="16.5703125" style="606" hidden="1" customWidth="1"/>
    <col min="43" max="43" width="5.28515625" style="606" hidden="1" customWidth="1"/>
    <col min="44" max="44" width="12.140625" style="606" hidden="1" customWidth="1"/>
    <col min="45" max="45" width="16.5703125" style="606" hidden="1" customWidth="1"/>
    <col min="46" max="46" width="6.85546875" style="606" hidden="1" customWidth="1"/>
    <col min="47" max="47" width="11.7109375" style="606" hidden="1" customWidth="1"/>
    <col min="48" max="48" width="19.5703125" style="606" hidden="1" customWidth="1"/>
    <col min="49" max="49" width="6" style="606" hidden="1" customWidth="1"/>
    <col min="50" max="50" width="17" style="606" hidden="1" customWidth="1"/>
    <col min="51" max="51" width="11.28515625" style="606" hidden="1" customWidth="1"/>
    <col min="52" max="52" width="16.5703125" style="606" hidden="1" customWidth="1"/>
    <col min="53" max="53" width="5.28515625" style="606" hidden="1" customWidth="1"/>
    <col min="54" max="54" width="11.28515625" style="606" hidden="1" customWidth="1"/>
    <col min="55" max="55" width="16.5703125" style="606" hidden="1" customWidth="1"/>
    <col min="56" max="56" width="5.28515625" style="606" hidden="1" customWidth="1"/>
    <col min="57" max="57" width="11.28515625" style="606" hidden="1" customWidth="1"/>
    <col min="58" max="58" width="16.5703125" style="606" hidden="1" customWidth="1"/>
    <col min="59" max="59" width="5.28515625" style="606" hidden="1" customWidth="1"/>
    <col min="60" max="60" width="8.85546875" style="606" hidden="1" customWidth="1"/>
    <col min="61" max="61" width="16.5703125" style="606" hidden="1" customWidth="1"/>
    <col min="62" max="62" width="5.28515625" style="606" hidden="1" customWidth="1"/>
    <col min="63" max="63" width="11.28515625" style="606" hidden="1" customWidth="1"/>
    <col min="64" max="64" width="16.5703125" style="606" hidden="1" customWidth="1"/>
    <col min="65" max="65" width="5.28515625" style="606" hidden="1" customWidth="1"/>
    <col min="66" max="66" width="11.28515625" style="606" hidden="1" customWidth="1"/>
    <col min="67" max="67" width="21.140625" style="606" hidden="1" customWidth="1"/>
    <col min="68" max="68" width="16.5703125" style="606" hidden="1" customWidth="1"/>
    <col min="69" max="69" width="5.28515625" style="606" hidden="1" customWidth="1"/>
    <col min="70" max="70" width="11.28515625" style="606" hidden="1" customWidth="1"/>
    <col min="71" max="71" width="16.5703125" style="606" hidden="1" customWidth="1"/>
    <col min="72" max="72" width="5.28515625" style="606" hidden="1" customWidth="1"/>
    <col min="73" max="73" width="11.28515625" style="606" hidden="1" customWidth="1"/>
    <col min="74" max="74" width="16.5703125" style="606" hidden="1" customWidth="1"/>
    <col min="75" max="75" width="5.28515625" style="606" hidden="1" customWidth="1"/>
    <col min="76" max="76" width="11.28515625" style="606" hidden="1" customWidth="1"/>
    <col min="77" max="77" width="16.5703125" style="606" hidden="1" customWidth="1"/>
    <col min="78" max="78" width="5.28515625" style="606" hidden="1" customWidth="1"/>
    <col min="79" max="79" width="11.28515625" style="606" hidden="1" customWidth="1"/>
    <col min="80" max="80" width="16.5703125" style="606" hidden="1" customWidth="1"/>
    <col min="81" max="81" width="8.85546875" style="606" hidden="1" customWidth="1"/>
    <col min="82" max="82" width="11.28515625" style="606" hidden="1" customWidth="1"/>
    <col min="83" max="83" width="16.5703125" style="606" hidden="1" customWidth="1"/>
    <col min="84" max="84" width="5.28515625" style="606" hidden="1" customWidth="1"/>
    <col min="85" max="85" width="11.28515625" style="606" hidden="1" customWidth="1"/>
    <col min="86" max="86" width="16.5703125" style="606" hidden="1" customWidth="1"/>
    <col min="87" max="87" width="5.28515625" style="606" hidden="1" customWidth="1"/>
    <col min="88" max="88" width="11.28515625" style="606" hidden="1" customWidth="1"/>
    <col min="89" max="89" width="16.5703125" style="606" hidden="1" customWidth="1"/>
    <col min="90" max="90" width="5.28515625" style="606" hidden="1" customWidth="1"/>
    <col min="91" max="91" width="11.28515625" style="606" hidden="1" customWidth="1"/>
    <col min="92" max="92" width="16.5703125" style="606" hidden="1" customWidth="1"/>
    <col min="93" max="93" width="5.28515625" style="606" hidden="1" customWidth="1"/>
    <col min="94" max="94" width="10" style="606" hidden="1" customWidth="1"/>
    <col min="95" max="95" width="16.5703125" style="606" hidden="1" customWidth="1"/>
    <col min="96" max="96" width="8.85546875" style="606" hidden="1" customWidth="1"/>
    <col min="97" max="97" width="11.28515625" style="606" hidden="1" customWidth="1"/>
    <col min="98" max="98" width="16.5703125" style="606" hidden="1" customWidth="1"/>
    <col min="99" max="99" width="5.28515625" style="606" hidden="1" customWidth="1"/>
    <col min="100" max="100" width="11.28515625" style="606" hidden="1" customWidth="1"/>
    <col min="101" max="101" width="16.5703125" style="606" hidden="1" customWidth="1"/>
    <col min="102" max="102" width="6.5703125" style="606" hidden="1" customWidth="1"/>
    <col min="103" max="103" width="8.85546875" style="606" hidden="1" customWidth="1"/>
    <col min="104" max="104" width="16.5703125" style="606" hidden="1" customWidth="1"/>
    <col min="105" max="105" width="5.28515625" style="606" hidden="1" customWidth="1"/>
    <col min="106" max="106" width="11.28515625" style="606" hidden="1" customWidth="1"/>
    <col min="107" max="107" width="16.5703125" style="606" hidden="1" customWidth="1"/>
    <col min="108" max="108" width="5.28515625" style="606" hidden="1" customWidth="1"/>
    <col min="109" max="109" width="11.28515625" style="606" hidden="1" customWidth="1"/>
    <col min="110" max="110" width="16.5703125" style="606" hidden="1" customWidth="1"/>
    <col min="111" max="111" width="5.28515625" style="606" hidden="1" customWidth="1"/>
    <col min="112" max="112" width="11.28515625" style="606" hidden="1" customWidth="1"/>
    <col min="113" max="113" width="16.5703125" style="606" hidden="1" customWidth="1"/>
    <col min="114" max="114" width="5.28515625" style="606" hidden="1" customWidth="1"/>
    <col min="115" max="115" width="11.28515625" style="606" hidden="1" customWidth="1"/>
    <col min="116" max="116" width="16.5703125" style="606" hidden="1" customWidth="1"/>
    <col min="117" max="117" width="5.28515625" style="606" hidden="1" customWidth="1"/>
    <col min="118" max="118" width="11.28515625" style="606" hidden="1" customWidth="1"/>
    <col min="119" max="119" width="16.5703125" style="606" hidden="1" customWidth="1"/>
    <col min="120" max="120" width="5.28515625" style="606" hidden="1" customWidth="1"/>
    <col min="121" max="121" width="8.85546875" style="606" hidden="1" customWidth="1"/>
    <col min="122" max="122" width="16.5703125" style="606" hidden="1" customWidth="1"/>
    <col min="123" max="123" width="5.28515625" style="606" hidden="1" customWidth="1"/>
    <col min="124" max="124" width="11.28515625" style="606" hidden="1" customWidth="1"/>
    <col min="125" max="125" width="16.5703125" style="606" hidden="1" customWidth="1"/>
    <col min="126" max="126" width="5.28515625" style="606" hidden="1" customWidth="1"/>
    <col min="127" max="127" width="11.28515625" style="606" hidden="1" customWidth="1"/>
    <col min="128" max="128" width="16.5703125" style="606" hidden="1" customWidth="1"/>
    <col min="129" max="129" width="5.28515625" style="606" hidden="1" customWidth="1"/>
    <col min="130" max="130" width="21.7109375" style="606" hidden="1" customWidth="1"/>
    <col min="131" max="131" width="11.28515625" style="606" hidden="1" customWidth="1"/>
    <col min="132" max="132" width="16.5703125" style="606" hidden="1" customWidth="1"/>
    <col min="133" max="133" width="5.28515625" style="606" hidden="1" customWidth="1"/>
    <col min="134" max="134" width="11.28515625" style="606" hidden="1" customWidth="1"/>
    <col min="135" max="135" width="16.5703125" style="606" hidden="1" customWidth="1"/>
    <col min="136" max="136" width="5.28515625" style="606" hidden="1" customWidth="1"/>
    <col min="137" max="137" width="21.140625" style="606" hidden="1" customWidth="1"/>
    <col min="138" max="138" width="12.28515625" style="606" hidden="1" customWidth="1"/>
    <col min="139" max="139" width="16.5703125" style="606" hidden="1" customWidth="1"/>
    <col min="140" max="140" width="5.28515625" style="606" hidden="1" customWidth="1"/>
    <col min="141" max="141" width="11.28515625" style="606" hidden="1" customWidth="1"/>
    <col min="142" max="142" width="16.5703125" style="606" hidden="1" customWidth="1"/>
    <col min="143" max="143" width="0.140625" style="606" hidden="1" customWidth="1"/>
    <col min="144" max="144" width="5.28515625" style="606" hidden="1" customWidth="1"/>
    <col min="145" max="145" width="11.28515625" style="606" hidden="1" customWidth="1"/>
    <col min="146" max="146" width="16.5703125" style="606" hidden="1" customWidth="1"/>
    <col min="147" max="147" width="0.140625" style="606" hidden="1" customWidth="1"/>
    <col min="148" max="148" width="5.28515625" style="606" hidden="1" customWidth="1"/>
    <col min="149" max="149" width="11.28515625" style="606" hidden="1" customWidth="1"/>
    <col min="150" max="150" width="16.5703125" style="606" hidden="1" customWidth="1"/>
    <col min="151" max="151" width="5.28515625" style="606" hidden="1" customWidth="1"/>
    <col min="152" max="152" width="11.28515625" style="606" hidden="1" customWidth="1"/>
    <col min="153" max="153" width="16.5703125" style="606" hidden="1" customWidth="1"/>
    <col min="154" max="154" width="5.28515625" style="606" hidden="1" customWidth="1"/>
    <col min="155" max="155" width="11.28515625" style="606" hidden="1" customWidth="1"/>
    <col min="156" max="156" width="16.5703125" style="606" hidden="1" customWidth="1"/>
    <col min="157" max="157" width="5.28515625" style="606" hidden="1" customWidth="1"/>
    <col min="158" max="158" width="11.28515625" style="606" hidden="1" customWidth="1"/>
    <col min="159" max="159" width="16.5703125" style="606" hidden="1" customWidth="1"/>
    <col min="160" max="160" width="6.5703125" style="606" hidden="1" customWidth="1"/>
    <col min="161" max="161" width="11.28515625" style="606" hidden="1" customWidth="1"/>
    <col min="162" max="162" width="16.5703125" style="606" hidden="1" customWidth="1"/>
    <col min="163" max="164" width="13.5703125" style="606" hidden="1" customWidth="1"/>
    <col min="165" max="165" width="16.5703125" style="606" hidden="1" customWidth="1"/>
    <col min="166" max="166" width="5.28515625" style="606" hidden="1" customWidth="1"/>
    <col min="167" max="167" width="11.28515625" style="606" hidden="1" customWidth="1"/>
    <col min="168" max="168" width="16.5703125" style="606" hidden="1" customWidth="1"/>
    <col min="169" max="169" width="6.5703125" style="606" hidden="1" customWidth="1"/>
    <col min="170" max="170" width="11.28515625" style="606" hidden="1" customWidth="1"/>
    <col min="171" max="171" width="16.5703125" style="606" hidden="1" customWidth="1"/>
    <col min="172" max="172" width="5.28515625" style="606" hidden="1" customWidth="1"/>
    <col min="173" max="173" width="11.28515625" style="606" hidden="1" customWidth="1"/>
    <col min="174" max="174" width="16.5703125" style="606" hidden="1" customWidth="1"/>
    <col min="175" max="175" width="13" style="606" hidden="1" customWidth="1"/>
    <col min="176" max="176" width="10.7109375" style="606" hidden="1" customWidth="1"/>
    <col min="177" max="177" width="17.85546875" style="606" hidden="1" customWidth="1"/>
    <col min="178" max="178" width="27" style="606" hidden="1" customWidth="1"/>
    <col min="179" max="179" width="5.28515625" style="606" hidden="1" customWidth="1"/>
    <col min="180" max="180" width="10.7109375" style="606" hidden="1" customWidth="1"/>
    <col min="181" max="181" width="17.85546875" style="606" hidden="1" customWidth="1"/>
    <col min="182" max="182" width="5.28515625" style="606" hidden="1" customWidth="1"/>
    <col min="183" max="183" width="10.7109375" style="606" hidden="1" customWidth="1"/>
    <col min="184" max="184" width="17.85546875" style="606" hidden="1" customWidth="1"/>
    <col min="185" max="185" width="6.28515625" style="606" hidden="1" customWidth="1"/>
    <col min="186" max="186" width="10.7109375" style="606" hidden="1" customWidth="1"/>
    <col min="187" max="187" width="17.85546875" style="606" hidden="1" customWidth="1"/>
    <col min="188" max="188" width="5.28515625" style="606" hidden="1" customWidth="1"/>
    <col min="189" max="189" width="10.7109375" style="606" hidden="1" customWidth="1"/>
    <col min="190" max="190" width="17.85546875" style="606" hidden="1" customWidth="1"/>
    <col min="191" max="191" width="6.28515625" style="606" hidden="1" customWidth="1"/>
    <col min="192" max="192" width="10.7109375" style="606" hidden="1" customWidth="1"/>
    <col min="193" max="193" width="17.85546875" style="606" hidden="1" customWidth="1"/>
    <col min="194" max="194" width="6.28515625" style="606" hidden="1" customWidth="1"/>
    <col min="195" max="195" width="13" style="606" hidden="1" customWidth="1"/>
    <col min="196" max="196" width="17.85546875" style="606" hidden="1" customWidth="1"/>
    <col min="197" max="197" width="6.28515625" style="606" hidden="1" customWidth="1"/>
    <col min="198" max="198" width="10.7109375" style="606" hidden="1" customWidth="1"/>
    <col min="199" max="199" width="21.140625" style="606" hidden="1" customWidth="1"/>
    <col min="200" max="200" width="16.5703125" style="606" hidden="1" customWidth="1"/>
    <col min="201" max="201" width="5.28515625" style="606" hidden="1" customWidth="1"/>
    <col min="202" max="202" width="10.7109375" style="606" hidden="1" customWidth="1"/>
    <col min="203" max="203" width="16.5703125" style="606" hidden="1" customWidth="1"/>
    <col min="204" max="204" width="5.28515625" style="606" hidden="1" customWidth="1"/>
    <col min="205" max="205" width="13" style="606" hidden="1" customWidth="1"/>
    <col min="206" max="206" width="21.140625" style="606" hidden="1" customWidth="1"/>
    <col min="207" max="207" width="16.5703125" style="606" hidden="1" customWidth="1"/>
    <col min="208" max="208" width="6.28515625" style="606" hidden="1" customWidth="1"/>
    <col min="209" max="209" width="10.7109375" style="606" hidden="1" customWidth="1"/>
    <col min="210" max="210" width="21.140625" style="606" hidden="1" customWidth="1"/>
    <col min="211" max="211" width="16.5703125" style="606" hidden="1" customWidth="1"/>
    <col min="212" max="213" width="10.7109375" style="606" hidden="1" customWidth="1"/>
    <col min="214" max="214" width="16.5703125" style="606" hidden="1" customWidth="1"/>
    <col min="215" max="215" width="6.28515625" style="606" hidden="1" customWidth="1"/>
    <col min="216" max="216" width="10.7109375" style="606" hidden="1" customWidth="1"/>
    <col min="217" max="217" width="16.5703125" style="606" hidden="1" customWidth="1"/>
    <col min="218" max="218" width="6.28515625" style="606" hidden="1" customWidth="1"/>
    <col min="219" max="219" width="10.7109375" style="606" hidden="1" customWidth="1"/>
    <col min="220" max="220" width="16.5703125" style="606" hidden="1" customWidth="1"/>
    <col min="221" max="222" width="10.7109375" style="606" hidden="1" customWidth="1"/>
    <col min="223" max="223" width="16.5703125" style="606" hidden="1" customWidth="1"/>
    <col min="224" max="224" width="6.28515625" style="606" hidden="1" customWidth="1"/>
    <col min="225" max="225" width="10.7109375" style="606" hidden="1" customWidth="1"/>
    <col min="226" max="226" width="16.5703125" style="606" hidden="1" customWidth="1"/>
    <col min="227" max="227" width="5.28515625" style="606" hidden="1" customWidth="1"/>
    <col min="228" max="228" width="10.7109375" style="606" hidden="1" customWidth="1"/>
    <col min="229" max="229" width="16.5703125" style="606" hidden="1" customWidth="1"/>
    <col min="230" max="231" width="10.7109375" style="606" hidden="1" customWidth="1"/>
    <col min="232" max="232" width="16.5703125" style="606" hidden="1" customWidth="1"/>
    <col min="233" max="234" width="10.7109375" style="606" hidden="1" customWidth="1"/>
    <col min="235" max="235" width="16.5703125" style="606" hidden="1" customWidth="1"/>
    <col min="236" max="236" width="5.28515625" style="606" hidden="1" customWidth="1"/>
    <col min="237" max="237" width="10.7109375" style="606" hidden="1" customWidth="1"/>
    <col min="238" max="238" width="16.5703125" style="606" hidden="1" customWidth="1"/>
    <col min="239" max="239" width="5.28515625" style="606" hidden="1" customWidth="1"/>
    <col min="240" max="240" width="10.7109375" style="606" hidden="1" customWidth="1"/>
    <col min="241" max="241" width="16.5703125" style="606" hidden="1" customWidth="1"/>
    <col min="242" max="242" width="5.28515625" style="606" hidden="1" customWidth="1"/>
    <col min="243" max="243" width="10.7109375" style="606" hidden="1" customWidth="1"/>
    <col min="244" max="244" width="16.5703125" style="606" hidden="1" customWidth="1"/>
    <col min="245" max="245" width="5.28515625" style="606" hidden="1" customWidth="1"/>
    <col min="246" max="246" width="21.5703125" style="606" hidden="1" customWidth="1"/>
    <col min="247" max="247" width="10.7109375" style="606" hidden="1" customWidth="1"/>
    <col min="248" max="248" width="16.5703125" style="606" hidden="1" customWidth="1"/>
    <col min="249" max="249" width="10.7109375" style="606" hidden="1" customWidth="1"/>
    <col min="250" max="250" width="21.5703125" style="606" hidden="1" customWidth="1"/>
    <col min="251" max="251" width="10.7109375" style="606" hidden="1" customWidth="1"/>
    <col min="252" max="252" width="16.5703125" style="606" hidden="1" customWidth="1"/>
    <col min="253" max="253" width="5.28515625" style="606" hidden="1" customWidth="1"/>
    <col min="254" max="254" width="10.7109375" style="606" hidden="1" customWidth="1"/>
    <col min="255" max="255" width="16.5703125" style="606" hidden="1" customWidth="1"/>
    <col min="256" max="256" width="14.85546875" style="606" hidden="1" customWidth="1"/>
    <col min="257" max="257" width="12.140625" style="606" hidden="1" customWidth="1"/>
    <col min="258" max="258" width="18.42578125" style="606" hidden="1" customWidth="1"/>
    <col min="259" max="259" width="5.28515625" style="606" hidden="1" customWidth="1"/>
    <col min="260" max="260" width="12.140625" style="606" hidden="1" customWidth="1"/>
    <col min="261" max="261" width="18.42578125" style="606" hidden="1" customWidth="1"/>
    <col min="262" max="263" width="12.140625" style="606" hidden="1" customWidth="1"/>
    <col min="264" max="264" width="21.140625" style="606" hidden="1" customWidth="1"/>
    <col min="265" max="265" width="18.42578125" style="606" hidden="1" customWidth="1"/>
    <col min="266" max="266" width="9.5703125" style="606" hidden="1" customWidth="1"/>
    <col min="267" max="267" width="12.140625" style="606" hidden="1" customWidth="1"/>
    <col min="268" max="268" width="21.140625" style="606" hidden="1" customWidth="1"/>
    <col min="269" max="269" width="18.42578125" style="606" hidden="1" customWidth="1"/>
    <col min="270" max="270" width="8" style="606" hidden="1" customWidth="1"/>
    <col min="271" max="272" width="12.140625" style="606" hidden="1" customWidth="1"/>
    <col min="273" max="273" width="17.42578125" style="606" hidden="1" customWidth="1"/>
    <col min="274" max="274" width="11.28515625" style="606" hidden="1" customWidth="1"/>
    <col min="275" max="276" width="12.140625" style="606" hidden="1" customWidth="1"/>
    <col min="277" max="277" width="17.42578125" style="606" hidden="1" customWidth="1"/>
    <col min="278" max="278" width="7" style="606" hidden="1" customWidth="1"/>
    <col min="279" max="279" width="12.140625" style="606" hidden="1" customWidth="1"/>
    <col min="280" max="280" width="18.42578125" style="606" hidden="1" customWidth="1"/>
    <col min="281" max="281" width="7" style="606" hidden="1" customWidth="1"/>
    <col min="282" max="282" width="12.140625" style="606" hidden="1" customWidth="1"/>
    <col min="283" max="283" width="18.42578125" style="606" hidden="1" customWidth="1"/>
    <col min="284" max="284" width="9.5703125" style="606" hidden="1" customWidth="1"/>
    <col min="285" max="285" width="12.140625" style="606" hidden="1" customWidth="1"/>
    <col min="286" max="286" width="21.140625" style="606" hidden="1" customWidth="1"/>
    <col min="287" max="287" width="18.42578125" style="606" hidden="1" customWidth="1"/>
    <col min="288" max="289" width="14.85546875" style="606" hidden="1" customWidth="1"/>
    <col min="290" max="290" width="21.140625" style="606" hidden="1" customWidth="1"/>
    <col min="291" max="291" width="18.42578125" style="606" hidden="1" customWidth="1"/>
    <col min="292" max="292" width="7" style="606" hidden="1" customWidth="1"/>
    <col min="293" max="293" width="14.85546875" style="606" hidden="1" customWidth="1"/>
    <col min="294" max="294" width="18.42578125" style="606" hidden="1" customWidth="1"/>
    <col min="295" max="296" width="12.140625" style="606" hidden="1" customWidth="1"/>
    <col min="297" max="297" width="18.42578125" style="606" hidden="1" customWidth="1"/>
    <col min="298" max="298" width="7" style="606" hidden="1" customWidth="1"/>
    <col min="299" max="299" width="12.140625" style="606" hidden="1" customWidth="1"/>
    <col min="300" max="300" width="18.42578125" style="606" hidden="1" customWidth="1"/>
    <col min="301" max="301" width="7" style="606" hidden="1" customWidth="1"/>
    <col min="302" max="302" width="12.140625" style="606" hidden="1" customWidth="1"/>
    <col min="303" max="303" width="18.42578125" style="606" hidden="1" customWidth="1"/>
    <col min="304" max="304" width="7" style="606" hidden="1" customWidth="1"/>
    <col min="305" max="305" width="15.7109375" style="606" hidden="1" customWidth="1"/>
    <col min="306" max="306" width="18.42578125" style="606" hidden="1" customWidth="1"/>
    <col min="307" max="307" width="9.5703125" style="606" hidden="1" customWidth="1"/>
    <col min="308" max="308" width="12.140625" style="606" hidden="1" customWidth="1"/>
    <col min="309" max="309" width="18.42578125" style="606" hidden="1" customWidth="1"/>
    <col min="310" max="310" width="12.85546875" style="606" hidden="1" customWidth="1"/>
    <col min="311" max="311" width="12.5703125" style="606" hidden="1" customWidth="1"/>
    <col min="312" max="312" width="27" style="606" hidden="1" customWidth="1"/>
    <col min="313" max="313" width="14.7109375" style="606" hidden="1" customWidth="1"/>
    <col min="314" max="314" width="14" style="606" hidden="1" customWidth="1"/>
    <col min="315" max="315" width="24.140625" style="606" hidden="1" customWidth="1"/>
    <col min="316" max="316" width="11.5703125" style="606" hidden="1" customWidth="1"/>
    <col min="317" max="317" width="13.85546875" style="606" hidden="1" customWidth="1"/>
    <col min="318" max="318" width="25.85546875" style="606" hidden="1" customWidth="1"/>
    <col min="319" max="319" width="13" style="606" hidden="1" customWidth="1"/>
    <col min="320" max="320" width="19.42578125" style="606" hidden="1" customWidth="1"/>
    <col min="321" max="321" width="21.28515625" style="606" hidden="1" customWidth="1"/>
    <col min="322" max="322" width="16.7109375" style="606" hidden="1" customWidth="1"/>
    <col min="323" max="324" width="19.7109375" style="606" hidden="1" customWidth="1"/>
    <col min="325" max="325" width="17.140625" style="606" hidden="1" customWidth="1"/>
    <col min="326" max="326" width="12.5703125" style="606" hidden="1" customWidth="1"/>
    <col min="327" max="327" width="18.7109375" style="606" hidden="1" customWidth="1"/>
    <col min="328" max="328" width="13.42578125" style="606" hidden="1" customWidth="1"/>
    <col min="329" max="329" width="16.140625" style="606" hidden="1" customWidth="1"/>
    <col min="330" max="330" width="19.5703125" style="606" hidden="1" customWidth="1"/>
    <col min="331" max="331" width="13" style="606" hidden="1" customWidth="1"/>
    <col min="332" max="332" width="12.5703125" style="606" hidden="1" customWidth="1"/>
    <col min="333" max="333" width="33.28515625" style="606" hidden="1" customWidth="1"/>
    <col min="334" max="334" width="17.7109375" style="606" hidden="1" customWidth="1"/>
    <col min="335" max="335" width="15.7109375" style="606" hidden="1" customWidth="1"/>
    <col min="336" max="336" width="19" style="606" hidden="1" customWidth="1"/>
    <col min="337" max="337" width="17.140625" style="606" hidden="1" customWidth="1"/>
    <col min="338" max="338" width="16.28515625" style="606" hidden="1" customWidth="1"/>
    <col min="339" max="339" width="17" style="606" hidden="1" customWidth="1"/>
    <col min="340" max="340" width="15.28515625" style="606" hidden="1" customWidth="1"/>
    <col min="341" max="341" width="12.5703125" style="606" hidden="1" customWidth="1"/>
    <col min="342" max="342" width="22.28515625" style="606" hidden="1" customWidth="1"/>
    <col min="343" max="343" width="7.42578125" style="606" hidden="1" customWidth="1"/>
    <col min="344" max="344" width="12.5703125" style="606" hidden="1" customWidth="1"/>
    <col min="345" max="345" width="22.28515625" style="606" hidden="1" customWidth="1"/>
    <col min="346" max="346" width="16.7109375" style="606" hidden="1" customWidth="1"/>
    <col min="347" max="347" width="21" style="606" hidden="1" customWidth="1"/>
    <col min="348" max="348" width="24.85546875" style="606" hidden="1" customWidth="1"/>
    <col min="349" max="349" width="5.42578125" style="606" hidden="1" customWidth="1"/>
    <col min="350" max="350" width="12.5703125" style="606" hidden="1" customWidth="1"/>
    <col min="351" max="351" width="22.28515625" style="606" hidden="1" customWidth="1"/>
    <col min="352" max="352" width="9.140625" style="606" hidden="1" customWidth="1"/>
    <col min="353" max="353" width="18.140625" style="606" hidden="1" customWidth="1"/>
    <col min="354" max="354" width="23.140625" style="606" hidden="1" customWidth="1"/>
    <col min="355" max="355" width="19.42578125" style="606" hidden="1" customWidth="1"/>
    <col min="356" max="356" width="20" style="606" hidden="1" customWidth="1"/>
    <col min="357" max="357" width="19.5703125" style="606" hidden="1" customWidth="1"/>
    <col min="358" max="358" width="19" style="606" hidden="1" customWidth="1"/>
    <col min="359" max="359" width="17.42578125" style="606" hidden="1" customWidth="1"/>
    <col min="360" max="360" width="26.85546875" style="606" hidden="1" customWidth="1"/>
    <col min="361" max="361" width="20.85546875" style="606" hidden="1" customWidth="1"/>
    <col min="362" max="362" width="20.42578125" style="606" hidden="1" customWidth="1"/>
    <col min="363" max="363" width="25.5703125" style="606" hidden="1" customWidth="1"/>
    <col min="364" max="364" width="15.140625" style="606" hidden="1" customWidth="1"/>
    <col min="365" max="365" width="20.85546875" style="606" hidden="1" customWidth="1"/>
    <col min="366" max="366" width="29.42578125" style="606" hidden="1" customWidth="1"/>
    <col min="367" max="368" width="15.42578125" style="606" hidden="1" customWidth="1"/>
    <col min="369" max="369" width="22.5703125" style="606" hidden="1" customWidth="1"/>
    <col min="370" max="370" width="19.140625" style="606" hidden="1" customWidth="1"/>
    <col min="371" max="371" width="17.42578125" style="606" hidden="1" customWidth="1"/>
    <col min="372" max="372" width="19.140625" style="606" hidden="1" customWidth="1"/>
    <col min="373" max="373" width="20.5703125" style="606" hidden="1" customWidth="1"/>
    <col min="374" max="374" width="14" style="606" hidden="1" customWidth="1"/>
    <col min="375" max="375" width="17" style="606" hidden="1" customWidth="1"/>
    <col min="376" max="376" width="22.28515625" style="606" hidden="1" customWidth="1"/>
    <col min="377" max="377" width="22.42578125" style="606" hidden="1" customWidth="1"/>
    <col min="378" max="378" width="14.7109375" style="606" hidden="1" customWidth="1"/>
    <col min="379" max="379" width="14.42578125" style="606" hidden="1" customWidth="1"/>
    <col min="380" max="380" width="23.140625" style="606" hidden="1" customWidth="1"/>
    <col min="381" max="381" width="22.28515625" style="606" hidden="1" customWidth="1"/>
    <col min="382" max="382" width="15.42578125" style="606" hidden="1" customWidth="1"/>
    <col min="383" max="383" width="14.5703125" style="606" hidden="1" customWidth="1"/>
    <col min="384" max="384" width="24" style="606" hidden="1" customWidth="1"/>
    <col min="385" max="385" width="12.5703125" style="606" hidden="1" customWidth="1"/>
    <col min="386" max="386" width="13.5703125" style="606" hidden="1" customWidth="1"/>
    <col min="387" max="387" width="18.85546875" style="606" hidden="1" customWidth="1"/>
    <col min="388" max="388" width="14" style="606" hidden="1" customWidth="1"/>
    <col min="389" max="389" width="21.28515625" style="606" hidden="1" customWidth="1"/>
    <col min="390" max="390" width="14.85546875" style="606" hidden="1" customWidth="1"/>
    <col min="391" max="391" width="19.42578125" style="606" hidden="1" customWidth="1"/>
    <col min="392" max="392" width="8.85546875" style="606" hidden="1" customWidth="1"/>
    <col min="393" max="393" width="22.140625" style="606" hidden="1" customWidth="1"/>
    <col min="394" max="394" width="12.5703125" style="606" hidden="1" customWidth="1"/>
    <col min="395" max="395" width="19.42578125" style="606" hidden="1" customWidth="1"/>
    <col min="396" max="396" width="11.28515625" style="606" hidden="1" customWidth="1"/>
    <col min="397" max="397" width="24.85546875" style="606" hidden="1" customWidth="1"/>
    <col min="398" max="398" width="16.5703125" style="606" hidden="1" customWidth="1"/>
    <col min="399" max="399" width="19.5703125" style="606" hidden="1" customWidth="1"/>
    <col min="400" max="400" width="15.42578125" style="606" hidden="1" customWidth="1"/>
    <col min="401" max="401" width="21.85546875" style="606" hidden="1" customWidth="1"/>
    <col min="402" max="402" width="14" style="606" hidden="1" customWidth="1"/>
    <col min="403" max="403" width="21.5703125" style="606" hidden="1" customWidth="1"/>
    <col min="404" max="404" width="17" style="606" hidden="1" customWidth="1"/>
    <col min="405" max="405" width="16.140625" style="606" hidden="1" customWidth="1"/>
    <col min="406" max="406" width="14.5703125" style="606" hidden="1" customWidth="1"/>
    <col min="407" max="407" width="18.85546875" style="606" hidden="1" customWidth="1"/>
    <col min="408" max="408" width="12.42578125" style="606" hidden="1" customWidth="1"/>
    <col min="409" max="409" width="14.7109375" style="606" hidden="1" customWidth="1"/>
    <col min="410" max="410" width="15.7109375" style="606" hidden="1" customWidth="1"/>
    <col min="411" max="411" width="18.7109375" style="606" hidden="1" customWidth="1"/>
    <col min="412" max="412" width="14.42578125" style="606" hidden="1" customWidth="1"/>
    <col min="413" max="413" width="20.7109375" style="606" hidden="1" customWidth="1"/>
    <col min="414" max="414" width="14.42578125" style="606" hidden="1" customWidth="1"/>
    <col min="415" max="415" width="22.28515625" style="606" hidden="1" customWidth="1"/>
    <col min="416" max="417" width="0" style="606" hidden="1" customWidth="1"/>
    <col min="418" max="418" width="13.7109375" style="606" hidden="1" customWidth="1"/>
    <col min="419" max="419" width="18.85546875" style="606" hidden="1" customWidth="1"/>
    <col min="420" max="421" width="0" style="606" hidden="1" customWidth="1"/>
    <col min="422" max="422" width="17.42578125" style="606" hidden="1" customWidth="1"/>
    <col min="423" max="423" width="19.140625" style="606" hidden="1" customWidth="1"/>
    <col min="424" max="424" width="12.7109375" style="606" hidden="1" customWidth="1"/>
    <col min="425" max="425" width="26.140625" style="606" hidden="1" customWidth="1"/>
    <col min="426" max="426" width="13.140625" style="606" hidden="1" customWidth="1"/>
    <col min="427" max="427" width="21.85546875" style="606" hidden="1" customWidth="1"/>
    <col min="428" max="428" width="13.7109375" style="606" hidden="1" customWidth="1"/>
    <col min="429" max="429" width="0" style="606" hidden="1" customWidth="1"/>
    <col min="430" max="430" width="13.7109375" style="606" hidden="1" customWidth="1"/>
    <col min="431" max="431" width="19.85546875" style="606" hidden="1" customWidth="1"/>
    <col min="432" max="432" width="15.28515625" style="606" hidden="1" customWidth="1"/>
    <col min="433" max="433" width="25.85546875" style="606" hidden="1" customWidth="1"/>
    <col min="434" max="434" width="12.5703125" style="606" hidden="1" customWidth="1"/>
    <col min="435" max="435" width="19.85546875" style="606" hidden="1" customWidth="1"/>
    <col min="436" max="436" width="17.5703125" style="606" hidden="1" customWidth="1"/>
    <col min="437" max="437" width="9.140625" style="606" hidden="1" customWidth="1"/>
    <col min="438" max="438" width="13.5703125" style="606" hidden="1" customWidth="1"/>
    <col min="439" max="439" width="26.42578125" style="606" hidden="1" customWidth="1"/>
    <col min="440" max="440" width="8.5703125" style="606" hidden="1" customWidth="1"/>
    <col min="441" max="441" width="25.85546875" style="606" hidden="1" customWidth="1"/>
    <col min="442" max="442" width="12.5703125" style="606" hidden="1" customWidth="1"/>
    <col min="443" max="443" width="22.42578125" style="606" hidden="1" customWidth="1"/>
    <col min="444" max="444" width="17.85546875" style="606" hidden="1" customWidth="1"/>
    <col min="445" max="445" width="0" style="606" hidden="1" customWidth="1"/>
    <col min="446" max="446" width="13.42578125" style="606" hidden="1" customWidth="1"/>
    <col min="447" max="447" width="19.5703125" style="606" hidden="1" customWidth="1"/>
    <col min="448" max="448" width="12.7109375" style="606" hidden="1" customWidth="1"/>
    <col min="449" max="449" width="9.140625" style="606" hidden="1" customWidth="1"/>
    <col min="450" max="450" width="15.42578125" style="606" hidden="1" customWidth="1"/>
    <col min="451" max="451" width="19.140625" style="606" hidden="1" customWidth="1"/>
    <col min="452" max="452" width="0" style="606" hidden="1" customWidth="1"/>
    <col min="453" max="453" width="12.7109375" style="606" hidden="1" customWidth="1"/>
    <col min="454" max="454" width="20" style="606" hidden="1" customWidth="1"/>
    <col min="455" max="455" width="20.28515625" style="606" hidden="1" customWidth="1"/>
    <col min="456" max="456" width="9.7109375" style="606" hidden="1" customWidth="1"/>
    <col min="457" max="457" width="25.85546875" style="606" hidden="1" customWidth="1"/>
    <col min="458" max="458" width="14.7109375" style="606" hidden="1" customWidth="1"/>
    <col min="459" max="459" width="19.85546875" style="606" hidden="1" customWidth="1"/>
    <col min="460" max="460" width="7.42578125" style="606" hidden="1" customWidth="1"/>
    <col min="461" max="461" width="25.85546875" style="606" hidden="1" customWidth="1"/>
    <col min="462" max="462" width="18.7109375" style="606" hidden="1" customWidth="1"/>
    <col min="463" max="463" width="19.42578125" style="606" hidden="1" customWidth="1"/>
    <col min="464" max="464" width="22.140625" style="606" customWidth="1"/>
    <col min="465" max="465" width="31.140625" style="606" customWidth="1"/>
    <col min="466" max="466" width="2.42578125" style="606" customWidth="1"/>
    <col min="467" max="467" width="20.42578125" style="606" customWidth="1"/>
    <col min="468" max="468" width="30.42578125" style="606" customWidth="1"/>
    <col min="469" max="469" width="3.42578125" style="606" customWidth="1"/>
    <col min="470" max="470" width="22.5703125" style="606" customWidth="1"/>
    <col min="471" max="471" width="27.5703125" style="606" customWidth="1"/>
    <col min="472" max="472" width="2.5703125" style="606" customWidth="1"/>
    <col min="473" max="473" width="26.5703125" style="606" customWidth="1"/>
    <col min="474" max="474" width="29.28515625" style="606" customWidth="1"/>
    <col min="475" max="16384" width="9.140625" style="606"/>
  </cols>
  <sheetData>
    <row r="1" spans="1:474" ht="27" customHeight="1" x14ac:dyDescent="0.5">
      <c r="A1" s="1058" t="s">
        <v>611</v>
      </c>
      <c r="B1" s="1058"/>
      <c r="C1" s="1059"/>
      <c r="D1" s="602"/>
      <c r="E1" s="1040" t="s">
        <v>217</v>
      </c>
      <c r="F1" s="1041"/>
      <c r="G1" s="1041"/>
      <c r="H1" s="1041"/>
      <c r="I1" s="1042"/>
      <c r="J1" s="1040" t="s">
        <v>218</v>
      </c>
      <c r="K1" s="1041"/>
      <c r="L1" s="1041"/>
      <c r="M1" s="1041"/>
      <c r="N1" s="1042"/>
      <c r="O1" s="1040" t="s">
        <v>219</v>
      </c>
      <c r="P1" s="1041"/>
      <c r="Q1" s="1041"/>
      <c r="R1" s="1041"/>
      <c r="S1" s="1042"/>
      <c r="T1" s="1040" t="s">
        <v>220</v>
      </c>
      <c r="U1" s="1041"/>
      <c r="V1" s="1041"/>
      <c r="W1" s="1041"/>
      <c r="X1" s="1042"/>
      <c r="Y1" s="1040" t="s">
        <v>221</v>
      </c>
      <c r="Z1" s="1041"/>
      <c r="AA1" s="1041"/>
      <c r="AB1" s="1041"/>
      <c r="AC1" s="1042"/>
      <c r="AD1" s="1046" t="s">
        <v>612</v>
      </c>
      <c r="AE1" s="1047"/>
      <c r="AF1" s="1048"/>
      <c r="AG1" s="1052" t="s">
        <v>223</v>
      </c>
      <c r="AH1" s="1053"/>
      <c r="AI1" s="1053"/>
      <c r="AJ1" s="1054">
        <v>42407</v>
      </c>
      <c r="AK1" s="1055"/>
      <c r="AL1" s="1055"/>
      <c r="AM1" s="1022">
        <v>42436</v>
      </c>
      <c r="AN1" s="1023"/>
      <c r="AO1" s="1035"/>
      <c r="AP1" s="1034"/>
      <c r="AQ1" s="1056">
        <v>42467</v>
      </c>
      <c r="AR1" s="1057"/>
      <c r="AS1" s="1057"/>
      <c r="AT1" s="1056">
        <v>42497</v>
      </c>
      <c r="AU1" s="1057"/>
      <c r="AV1" s="1057"/>
      <c r="AW1" s="1061">
        <v>42528</v>
      </c>
      <c r="AX1" s="1062"/>
      <c r="AY1" s="1063"/>
      <c r="AZ1" s="1063"/>
      <c r="BA1" s="1064">
        <v>42558</v>
      </c>
      <c r="BB1" s="1065"/>
      <c r="BC1" s="1066"/>
      <c r="BD1" s="1022">
        <v>42620</v>
      </c>
      <c r="BE1" s="1035"/>
      <c r="BF1" s="1034"/>
      <c r="BG1" s="1022">
        <v>42650</v>
      </c>
      <c r="BH1" s="1035"/>
      <c r="BI1" s="1034"/>
      <c r="BJ1" s="1022">
        <v>42681</v>
      </c>
      <c r="BK1" s="1035"/>
      <c r="BL1" s="1034"/>
      <c r="BM1" s="1022">
        <v>42711</v>
      </c>
      <c r="BN1" s="1035"/>
      <c r="BO1" s="1035"/>
      <c r="BP1" s="1034"/>
      <c r="BQ1" s="1039" t="s">
        <v>21</v>
      </c>
      <c r="BR1" s="1035"/>
      <c r="BS1" s="1034"/>
      <c r="BT1" s="1022" t="s">
        <v>22</v>
      </c>
      <c r="BU1" s="1035"/>
      <c r="BV1" s="1035"/>
      <c r="BW1" s="1036" t="s">
        <v>24</v>
      </c>
      <c r="BX1" s="1037"/>
      <c r="BY1" s="1037"/>
      <c r="BZ1" s="1036" t="s">
        <v>25</v>
      </c>
      <c r="CA1" s="1037"/>
      <c r="CB1" s="1037"/>
      <c r="CC1" s="1036" t="s">
        <v>26</v>
      </c>
      <c r="CD1" s="1037"/>
      <c r="CE1" s="1037"/>
      <c r="CF1" s="1036" t="s">
        <v>27</v>
      </c>
      <c r="CG1" s="1037"/>
      <c r="CH1" s="1037"/>
      <c r="CI1" s="1036" t="s">
        <v>28</v>
      </c>
      <c r="CJ1" s="1037"/>
      <c r="CK1" s="1038"/>
      <c r="CL1" s="1036" t="s">
        <v>29</v>
      </c>
      <c r="CM1" s="1037"/>
      <c r="CN1" s="1037"/>
      <c r="CO1" s="1036" t="s">
        <v>30</v>
      </c>
      <c r="CP1" s="1037"/>
      <c r="CQ1" s="1037"/>
      <c r="CR1" s="1036" t="s">
        <v>31</v>
      </c>
      <c r="CS1" s="1037"/>
      <c r="CT1" s="1037"/>
      <c r="CU1" s="1036" t="s">
        <v>32</v>
      </c>
      <c r="CV1" s="1037"/>
      <c r="CW1" s="1037"/>
      <c r="CX1" s="1036" t="s">
        <v>33</v>
      </c>
      <c r="CY1" s="1037"/>
      <c r="CZ1" s="1037"/>
      <c r="DA1" s="1036" t="s">
        <v>34</v>
      </c>
      <c r="DB1" s="1037"/>
      <c r="DC1" s="1038"/>
      <c r="DD1" s="1036" t="s">
        <v>35</v>
      </c>
      <c r="DE1" s="1037"/>
      <c r="DF1" s="1037"/>
      <c r="DG1" s="1036" t="s">
        <v>36</v>
      </c>
      <c r="DH1" s="1037"/>
      <c r="DI1" s="1037"/>
      <c r="DJ1" s="1036">
        <v>42377</v>
      </c>
      <c r="DK1" s="1037"/>
      <c r="DL1" s="1037"/>
      <c r="DM1" s="1036">
        <v>42437</v>
      </c>
      <c r="DN1" s="1037"/>
      <c r="DO1" s="1037"/>
      <c r="DP1" s="1036">
        <v>42468</v>
      </c>
      <c r="DQ1" s="1037"/>
      <c r="DR1" s="1037"/>
      <c r="DS1" s="1036">
        <v>42498</v>
      </c>
      <c r="DT1" s="1037"/>
      <c r="DU1" s="1037"/>
      <c r="DV1" s="1036">
        <v>42559</v>
      </c>
      <c r="DW1" s="1037"/>
      <c r="DX1" s="1037"/>
      <c r="DY1" s="1036">
        <v>42590</v>
      </c>
      <c r="DZ1" s="1036"/>
      <c r="EA1" s="1037"/>
      <c r="EB1" s="1037"/>
      <c r="EC1" s="1036">
        <v>42621</v>
      </c>
      <c r="ED1" s="1037"/>
      <c r="EE1" s="1037"/>
      <c r="EF1" s="1036">
        <v>42651</v>
      </c>
      <c r="EG1" s="1036"/>
      <c r="EH1" s="1037"/>
      <c r="EI1" s="1037"/>
      <c r="EJ1" s="1022">
        <v>42682</v>
      </c>
      <c r="EK1" s="1023"/>
      <c r="EL1" s="1035"/>
      <c r="EM1" s="1034"/>
      <c r="EN1" s="1022">
        <v>42712</v>
      </c>
      <c r="EO1" s="1023"/>
      <c r="EP1" s="1035"/>
      <c r="EQ1" s="1034"/>
      <c r="ER1" s="1022" t="s">
        <v>38</v>
      </c>
      <c r="ES1" s="1023"/>
      <c r="ET1" s="1035"/>
      <c r="EU1" s="1022" t="s">
        <v>39</v>
      </c>
      <c r="EV1" s="1023"/>
      <c r="EW1" s="1035"/>
      <c r="EX1" s="1022" t="s">
        <v>40</v>
      </c>
      <c r="EY1" s="1023"/>
      <c r="EZ1" s="1035"/>
      <c r="FA1" s="1022" t="s">
        <v>41</v>
      </c>
      <c r="FB1" s="1023"/>
      <c r="FC1" s="1035"/>
      <c r="FD1" s="1022" t="s">
        <v>42</v>
      </c>
      <c r="FE1" s="1023"/>
      <c r="FF1" s="1035"/>
      <c r="FG1" s="1022" t="s">
        <v>43</v>
      </c>
      <c r="FH1" s="1023"/>
      <c r="FI1" s="1035"/>
      <c r="FJ1" s="1022" t="s">
        <v>45</v>
      </c>
      <c r="FK1" s="1023"/>
      <c r="FL1" s="1035"/>
      <c r="FM1" s="1022" t="s">
        <v>46</v>
      </c>
      <c r="FN1" s="1023"/>
      <c r="FO1" s="1035"/>
      <c r="FP1" s="1022" t="s">
        <v>225</v>
      </c>
      <c r="FQ1" s="1023"/>
      <c r="FR1" s="1035"/>
      <c r="FS1" s="1022" t="s">
        <v>47</v>
      </c>
      <c r="FT1" s="1023"/>
      <c r="FU1" s="1035"/>
      <c r="FV1" s="603"/>
      <c r="FW1" s="1022" t="s">
        <v>48</v>
      </c>
      <c r="FX1" s="1023"/>
      <c r="FY1" s="1035"/>
      <c r="FZ1" s="1022" t="s">
        <v>49</v>
      </c>
      <c r="GA1" s="1023"/>
      <c r="GB1" s="1035"/>
      <c r="GC1" s="1022" t="s">
        <v>50</v>
      </c>
      <c r="GD1" s="1023"/>
      <c r="GE1" s="1035"/>
      <c r="GF1" s="1022" t="s">
        <v>51</v>
      </c>
      <c r="GG1" s="1023"/>
      <c r="GH1" s="1034"/>
      <c r="GI1" s="1022">
        <v>42378</v>
      </c>
      <c r="GJ1" s="1023"/>
      <c r="GK1" s="1034"/>
      <c r="GL1" s="1022">
        <v>42409</v>
      </c>
      <c r="GM1" s="1023"/>
      <c r="GN1" s="1034"/>
      <c r="GO1" s="1022">
        <v>42438</v>
      </c>
      <c r="GP1" s="1023"/>
      <c r="GQ1" s="1023"/>
      <c r="GR1" s="1034"/>
      <c r="GS1" s="1022">
        <v>42499</v>
      </c>
      <c r="GT1" s="1023"/>
      <c r="GU1" s="1034"/>
      <c r="GV1" s="1022">
        <v>42530</v>
      </c>
      <c r="GW1" s="1023"/>
      <c r="GX1" s="1023"/>
      <c r="GY1" s="1034"/>
      <c r="GZ1" s="1022">
        <v>42560</v>
      </c>
      <c r="HA1" s="1023"/>
      <c r="HB1" s="1023"/>
      <c r="HC1" s="1034"/>
      <c r="HD1" s="1022">
        <v>42591</v>
      </c>
      <c r="HE1" s="1023"/>
      <c r="HF1" s="1034"/>
      <c r="HG1" s="1022">
        <v>42622</v>
      </c>
      <c r="HH1" s="1023"/>
      <c r="HI1" s="1034"/>
      <c r="HJ1" s="1022">
        <v>42652</v>
      </c>
      <c r="HK1" s="1023"/>
      <c r="HL1" s="1034"/>
      <c r="HM1" s="1022">
        <v>42713</v>
      </c>
      <c r="HN1" s="1023"/>
      <c r="HO1" s="1035"/>
      <c r="HP1" s="1022" t="s">
        <v>52</v>
      </c>
      <c r="HQ1" s="1023"/>
      <c r="HR1" s="1035"/>
      <c r="HS1" s="1022" t="s">
        <v>53</v>
      </c>
      <c r="HT1" s="1023"/>
      <c r="HU1" s="1035"/>
      <c r="HV1" s="1022" t="s">
        <v>54</v>
      </c>
      <c r="HW1" s="1023"/>
      <c r="HX1" s="1034"/>
      <c r="HY1" s="1022" t="s">
        <v>55</v>
      </c>
      <c r="HZ1" s="1023"/>
      <c r="IA1" s="1034"/>
      <c r="IB1" s="1022" t="s">
        <v>56</v>
      </c>
      <c r="IC1" s="1023"/>
      <c r="ID1" s="1034"/>
      <c r="IE1" s="1022" t="s">
        <v>58</v>
      </c>
      <c r="IF1" s="1023"/>
      <c r="IG1" s="1034"/>
      <c r="IH1" s="1022" t="s">
        <v>59</v>
      </c>
      <c r="II1" s="1023"/>
      <c r="IJ1" s="1034"/>
      <c r="IK1" s="1022" t="s">
        <v>60</v>
      </c>
      <c r="IL1" s="1023"/>
      <c r="IM1" s="1023"/>
      <c r="IN1" s="1034"/>
      <c r="IO1" s="1022" t="s">
        <v>61</v>
      </c>
      <c r="IP1" s="1023"/>
      <c r="IQ1" s="1023"/>
      <c r="IR1" s="1034"/>
      <c r="IS1" s="1022" t="s">
        <v>62</v>
      </c>
      <c r="IT1" s="1023"/>
      <c r="IU1" s="1034"/>
      <c r="IV1" s="1022" t="s">
        <v>63</v>
      </c>
      <c r="IW1" s="1023"/>
      <c r="IX1" s="1034"/>
      <c r="IY1" s="1022" t="s">
        <v>64</v>
      </c>
      <c r="IZ1" s="1023"/>
      <c r="JA1" s="1034"/>
      <c r="JB1" s="1022" t="s">
        <v>65</v>
      </c>
      <c r="JC1" s="1023"/>
      <c r="JD1" s="1023"/>
      <c r="JE1" s="1034"/>
      <c r="JF1" s="1022" t="s">
        <v>66</v>
      </c>
      <c r="JG1" s="1023"/>
      <c r="JH1" s="1023"/>
      <c r="JI1" s="1023"/>
      <c r="JJ1" s="1034"/>
      <c r="JK1" s="1022" t="s">
        <v>67</v>
      </c>
      <c r="JL1" s="1023"/>
      <c r="JM1" s="1023"/>
      <c r="JN1" s="1034"/>
      <c r="JO1" s="1028" t="s">
        <v>68</v>
      </c>
      <c r="JP1" s="1029"/>
      <c r="JQ1" s="1030"/>
      <c r="JR1" s="1028">
        <v>42379</v>
      </c>
      <c r="JS1" s="1029"/>
      <c r="JT1" s="1030"/>
      <c r="JU1" s="1028">
        <v>42439</v>
      </c>
      <c r="JV1" s="1029"/>
      <c r="JW1" s="1030"/>
      <c r="JX1" s="1022">
        <v>42470</v>
      </c>
      <c r="JY1" s="1023"/>
      <c r="JZ1" s="1023"/>
      <c r="KA1" s="1024"/>
      <c r="KB1" s="1022">
        <v>42500</v>
      </c>
      <c r="KC1" s="1023"/>
      <c r="KD1" s="1023"/>
      <c r="KE1" s="1024"/>
      <c r="KF1" s="1022">
        <v>42531</v>
      </c>
      <c r="KG1" s="1023"/>
      <c r="KH1" s="1024"/>
      <c r="KI1" s="1022">
        <v>42561</v>
      </c>
      <c r="KJ1" s="1023"/>
      <c r="KK1" s="1024"/>
      <c r="KL1" s="1022">
        <v>42592</v>
      </c>
      <c r="KM1" s="1023"/>
      <c r="KN1" s="1024"/>
      <c r="KO1" s="1022">
        <v>42653</v>
      </c>
      <c r="KP1" s="1023"/>
      <c r="KQ1" s="1024"/>
      <c r="KR1" s="1022">
        <v>42684</v>
      </c>
      <c r="KS1" s="1023"/>
      <c r="KT1" s="1024"/>
      <c r="KU1" s="1022">
        <v>42714</v>
      </c>
      <c r="KV1" s="1023"/>
      <c r="KW1" s="1024"/>
      <c r="KX1" s="1022" t="s">
        <v>69</v>
      </c>
      <c r="KY1" s="1023"/>
      <c r="KZ1" s="1024"/>
      <c r="LA1" s="1022" t="s">
        <v>70</v>
      </c>
      <c r="LB1" s="1023"/>
      <c r="LC1" s="1024"/>
      <c r="LD1" s="1022" t="s">
        <v>71</v>
      </c>
      <c r="LE1" s="1023"/>
      <c r="LF1" s="1024"/>
      <c r="LG1" s="1022" t="s">
        <v>72</v>
      </c>
      <c r="LH1" s="1023"/>
      <c r="LI1" s="1024"/>
      <c r="LJ1" s="1022" t="s">
        <v>73</v>
      </c>
      <c r="LK1" s="1023"/>
      <c r="LL1" s="1024"/>
      <c r="LM1" s="1022" t="s">
        <v>74</v>
      </c>
      <c r="LN1" s="1023"/>
      <c r="LO1" s="1024"/>
      <c r="LP1" s="1022" t="s">
        <v>75</v>
      </c>
      <c r="LQ1" s="1023"/>
      <c r="LR1" s="1024"/>
      <c r="LS1" s="1022" t="s">
        <v>76</v>
      </c>
      <c r="LT1" s="1023"/>
      <c r="LU1" s="1024"/>
      <c r="LV1" s="1022" t="s">
        <v>77</v>
      </c>
      <c r="LW1" s="1023"/>
      <c r="LX1" s="1024"/>
      <c r="LY1" s="1022" t="s">
        <v>78</v>
      </c>
      <c r="LZ1" s="1023"/>
      <c r="MA1" s="1024"/>
      <c r="MB1" s="1022" t="s">
        <v>79</v>
      </c>
      <c r="MC1" s="1023"/>
      <c r="MD1" s="1024"/>
      <c r="ME1" s="1022" t="s">
        <v>80</v>
      </c>
      <c r="MF1" s="1023"/>
      <c r="MG1" s="1024"/>
      <c r="MH1" s="1022" t="s">
        <v>81</v>
      </c>
      <c r="MI1" s="1023"/>
      <c r="MJ1" s="1024"/>
      <c r="MK1" s="1022" t="s">
        <v>82</v>
      </c>
      <c r="ML1" s="1023"/>
      <c r="MM1" s="1024"/>
      <c r="MN1" s="1022" t="s">
        <v>83</v>
      </c>
      <c r="MO1" s="1023"/>
      <c r="MP1" s="1024"/>
      <c r="MQ1" s="1022">
        <v>42675</v>
      </c>
      <c r="MR1" s="1023"/>
      <c r="MS1" s="1024"/>
      <c r="MT1" s="1022">
        <v>42676</v>
      </c>
      <c r="MU1" s="1023"/>
      <c r="MV1" s="1024"/>
      <c r="MW1" s="1022">
        <v>42677</v>
      </c>
      <c r="MX1" s="1023"/>
      <c r="MY1" s="1024"/>
      <c r="MZ1" s="1022">
        <v>42678</v>
      </c>
      <c r="NA1" s="1023"/>
      <c r="NB1" s="1024"/>
      <c r="NC1" s="1022">
        <v>42679</v>
      </c>
      <c r="ND1" s="1023"/>
      <c r="NE1" s="1023"/>
      <c r="NF1" s="1024"/>
      <c r="NG1" s="1022">
        <v>42680</v>
      </c>
      <c r="NH1" s="1023"/>
      <c r="NI1" s="1024"/>
      <c r="NJ1" s="1022">
        <v>42682</v>
      </c>
      <c r="NK1" s="1023"/>
      <c r="NL1" s="1023"/>
      <c r="NM1" s="1024"/>
      <c r="NN1" s="1022">
        <v>42683</v>
      </c>
      <c r="NO1" s="1023"/>
      <c r="NP1" s="1023"/>
      <c r="NQ1" s="1024"/>
      <c r="NR1" s="1022">
        <v>42684</v>
      </c>
      <c r="NS1" s="1023"/>
      <c r="NT1" s="1024"/>
      <c r="NU1" s="1022">
        <v>42685</v>
      </c>
      <c r="NV1" s="1023"/>
      <c r="NW1" s="1024"/>
      <c r="NX1" s="1022">
        <v>42686</v>
      </c>
      <c r="NY1" s="1023"/>
      <c r="NZ1" s="1023"/>
      <c r="OA1" s="1024"/>
      <c r="OB1" s="1022">
        <v>42687</v>
      </c>
      <c r="OC1" s="1023"/>
      <c r="OD1" s="1023"/>
      <c r="OE1" s="1024"/>
      <c r="OF1" s="1022">
        <v>42689</v>
      </c>
      <c r="OG1" s="1023"/>
      <c r="OH1" s="1023"/>
      <c r="OI1" s="1024"/>
      <c r="OJ1" s="1022">
        <v>42690</v>
      </c>
      <c r="OK1" s="1023"/>
      <c r="OL1" s="1023"/>
      <c r="OM1" s="1024"/>
      <c r="ON1" s="1022">
        <v>42691</v>
      </c>
      <c r="OO1" s="1023"/>
      <c r="OP1" s="1023"/>
      <c r="OQ1" s="1024"/>
      <c r="OR1" s="1022">
        <v>42692</v>
      </c>
      <c r="OS1" s="1023"/>
      <c r="OT1" s="1023"/>
      <c r="OU1" s="1024"/>
      <c r="OV1" s="1022">
        <v>42693</v>
      </c>
      <c r="OW1" s="1023"/>
      <c r="OX1" s="1023"/>
      <c r="OY1" s="1024"/>
      <c r="OZ1" s="1022">
        <v>42694</v>
      </c>
      <c r="PA1" s="1023"/>
      <c r="PB1" s="1023"/>
      <c r="PC1" s="1024"/>
      <c r="PD1" s="1022">
        <v>42696</v>
      </c>
      <c r="PE1" s="1023"/>
      <c r="PF1" s="1023"/>
      <c r="PG1" s="1024"/>
      <c r="PH1" s="1022">
        <v>42697</v>
      </c>
      <c r="PI1" s="1023"/>
      <c r="PJ1" s="1023"/>
      <c r="PK1" s="1024"/>
      <c r="PL1" s="1022">
        <v>42698</v>
      </c>
      <c r="PM1" s="1023"/>
      <c r="PN1" s="1023"/>
      <c r="PO1" s="1024"/>
      <c r="PP1" s="1022">
        <v>42699</v>
      </c>
      <c r="PQ1" s="1023"/>
      <c r="PR1" s="1023"/>
      <c r="PS1" s="1024"/>
      <c r="PT1" s="1022">
        <v>42700</v>
      </c>
      <c r="PU1" s="1023"/>
      <c r="PV1" s="1023"/>
      <c r="PW1" s="1024"/>
      <c r="PX1" s="1022">
        <v>42701</v>
      </c>
      <c r="PY1" s="1023"/>
      <c r="PZ1" s="1023"/>
      <c r="QA1" s="1024"/>
      <c r="QB1" s="1022">
        <v>42703</v>
      </c>
      <c r="QC1" s="1023"/>
      <c r="QD1" s="1023"/>
      <c r="QE1" s="1024"/>
      <c r="QF1" s="1022">
        <v>42704</v>
      </c>
      <c r="QG1" s="1023"/>
      <c r="QH1" s="1023"/>
      <c r="QI1" s="1024"/>
      <c r="QJ1" s="1022">
        <v>42705</v>
      </c>
      <c r="QK1" s="1023"/>
      <c r="QL1" s="1023"/>
      <c r="QM1" s="1024"/>
      <c r="QN1" s="1022">
        <v>42706</v>
      </c>
      <c r="QO1" s="1023"/>
      <c r="QP1" s="1023"/>
      <c r="QQ1" s="1024"/>
      <c r="QR1" s="1022">
        <v>42707</v>
      </c>
      <c r="QS1" s="1023"/>
      <c r="QT1" s="1023"/>
      <c r="QU1" s="1024"/>
      <c r="QV1" s="1020" t="s">
        <v>613</v>
      </c>
      <c r="QW1" s="1021"/>
      <c r="QX1" s="604"/>
      <c r="QY1" s="1020" t="s">
        <v>1</v>
      </c>
      <c r="QZ1" s="1021"/>
      <c r="RA1" s="605"/>
      <c r="RB1" s="1020" t="s">
        <v>2</v>
      </c>
      <c r="RC1" s="1021"/>
      <c r="RD1" s="605"/>
      <c r="RE1" s="1020" t="s">
        <v>614</v>
      </c>
      <c r="RF1" s="1021"/>
    </row>
    <row r="2" spans="1:474" ht="54.75" customHeight="1" x14ac:dyDescent="0.5">
      <c r="A2" s="1058"/>
      <c r="B2" s="1058"/>
      <c r="C2" s="1060"/>
      <c r="D2" s="607" t="s">
        <v>216</v>
      </c>
      <c r="E2" s="1043"/>
      <c r="F2" s="1044"/>
      <c r="G2" s="1044"/>
      <c r="H2" s="1044"/>
      <c r="I2" s="1045"/>
      <c r="J2" s="1043"/>
      <c r="K2" s="1044"/>
      <c r="L2" s="1044"/>
      <c r="M2" s="1044"/>
      <c r="N2" s="1045"/>
      <c r="O2" s="1043"/>
      <c r="P2" s="1044"/>
      <c r="Q2" s="1044"/>
      <c r="R2" s="1044"/>
      <c r="S2" s="1045"/>
      <c r="T2" s="1043"/>
      <c r="U2" s="1044"/>
      <c r="V2" s="1044"/>
      <c r="W2" s="1044"/>
      <c r="X2" s="1045"/>
      <c r="Y2" s="1043"/>
      <c r="Z2" s="1044"/>
      <c r="AA2" s="1044"/>
      <c r="AB2" s="1044"/>
      <c r="AC2" s="1045"/>
      <c r="AD2" s="1049"/>
      <c r="AE2" s="1050"/>
      <c r="AF2" s="1051"/>
      <c r="AG2" s="1053"/>
      <c r="AH2" s="1053"/>
      <c r="AI2" s="1053"/>
      <c r="AJ2" s="1055"/>
      <c r="AK2" s="1055"/>
      <c r="AL2" s="1055"/>
      <c r="AM2" s="1025"/>
      <c r="AN2" s="1026"/>
      <c r="AO2" s="1026"/>
      <c r="AP2" s="1027"/>
      <c r="AQ2" s="1057"/>
      <c r="AR2" s="1057"/>
      <c r="AS2" s="1057"/>
      <c r="AT2" s="1057"/>
      <c r="AU2" s="1057"/>
      <c r="AV2" s="1057"/>
      <c r="AW2" s="1025"/>
      <c r="AX2" s="1026"/>
      <c r="AY2" s="1026"/>
      <c r="AZ2" s="1026"/>
      <c r="BA2" s="1067"/>
      <c r="BB2" s="1068"/>
      <c r="BC2" s="1069"/>
      <c r="BD2" s="1025"/>
      <c r="BE2" s="1026"/>
      <c r="BF2" s="1027"/>
      <c r="BG2" s="1025"/>
      <c r="BH2" s="1026"/>
      <c r="BI2" s="1027"/>
      <c r="BJ2" s="1025"/>
      <c r="BK2" s="1026"/>
      <c r="BL2" s="1027"/>
      <c r="BM2" s="1025"/>
      <c r="BN2" s="1026"/>
      <c r="BO2" s="1026"/>
      <c r="BP2" s="1027"/>
      <c r="BQ2" s="1025"/>
      <c r="BR2" s="1026"/>
      <c r="BS2" s="1027"/>
      <c r="BT2" s="1025"/>
      <c r="BU2" s="1026"/>
      <c r="BV2" s="1026"/>
      <c r="BW2" s="1037"/>
      <c r="BX2" s="1037"/>
      <c r="BY2" s="1037"/>
      <c r="BZ2" s="1037"/>
      <c r="CA2" s="1037"/>
      <c r="CB2" s="1037"/>
      <c r="CC2" s="1037"/>
      <c r="CD2" s="1037"/>
      <c r="CE2" s="1037"/>
      <c r="CF2" s="1037"/>
      <c r="CG2" s="1037"/>
      <c r="CH2" s="1037"/>
      <c r="CI2" s="1037"/>
      <c r="CJ2" s="1037"/>
      <c r="CK2" s="1038"/>
      <c r="CL2" s="1037"/>
      <c r="CM2" s="1037"/>
      <c r="CN2" s="1037"/>
      <c r="CO2" s="1037"/>
      <c r="CP2" s="1037"/>
      <c r="CQ2" s="1037"/>
      <c r="CR2" s="1037"/>
      <c r="CS2" s="1037"/>
      <c r="CT2" s="1037"/>
      <c r="CU2" s="1037"/>
      <c r="CV2" s="1037"/>
      <c r="CW2" s="1037"/>
      <c r="CX2" s="1037"/>
      <c r="CY2" s="1037"/>
      <c r="CZ2" s="1037"/>
      <c r="DA2" s="1037"/>
      <c r="DB2" s="1037"/>
      <c r="DC2" s="1038"/>
      <c r="DD2" s="1037"/>
      <c r="DE2" s="1037"/>
      <c r="DF2" s="1037"/>
      <c r="DG2" s="1037"/>
      <c r="DH2" s="1037"/>
      <c r="DI2" s="1037"/>
      <c r="DJ2" s="1037"/>
      <c r="DK2" s="1037"/>
      <c r="DL2" s="1037"/>
      <c r="DM2" s="1037"/>
      <c r="DN2" s="1037"/>
      <c r="DO2" s="1037"/>
      <c r="DP2" s="1037"/>
      <c r="DQ2" s="1037"/>
      <c r="DR2" s="1037"/>
      <c r="DS2" s="1037"/>
      <c r="DT2" s="1037"/>
      <c r="DU2" s="1037"/>
      <c r="DV2" s="1037"/>
      <c r="DW2" s="1037"/>
      <c r="DX2" s="1037"/>
      <c r="DY2" s="1037"/>
      <c r="DZ2" s="1037"/>
      <c r="EA2" s="1037"/>
      <c r="EB2" s="1037"/>
      <c r="EC2" s="1037"/>
      <c r="ED2" s="1037"/>
      <c r="EE2" s="1037"/>
      <c r="EF2" s="1037"/>
      <c r="EG2" s="1037"/>
      <c r="EH2" s="1037"/>
      <c r="EI2" s="1037"/>
      <c r="EJ2" s="1025"/>
      <c r="EK2" s="1026"/>
      <c r="EL2" s="1026"/>
      <c r="EM2" s="1027"/>
      <c r="EN2" s="1025"/>
      <c r="EO2" s="1026"/>
      <c r="EP2" s="1026"/>
      <c r="EQ2" s="1027"/>
      <c r="ER2" s="1025"/>
      <c r="ES2" s="1026"/>
      <c r="ET2" s="1026"/>
      <c r="EU2" s="1025"/>
      <c r="EV2" s="1026"/>
      <c r="EW2" s="1026"/>
      <c r="EX2" s="1025"/>
      <c r="EY2" s="1026"/>
      <c r="EZ2" s="1026"/>
      <c r="FA2" s="1025"/>
      <c r="FB2" s="1026"/>
      <c r="FC2" s="1026"/>
      <c r="FD2" s="1025"/>
      <c r="FE2" s="1026"/>
      <c r="FF2" s="1026"/>
      <c r="FG2" s="1025"/>
      <c r="FH2" s="1026"/>
      <c r="FI2" s="1026"/>
      <c r="FJ2" s="1025"/>
      <c r="FK2" s="1026"/>
      <c r="FL2" s="1026"/>
      <c r="FM2" s="1025"/>
      <c r="FN2" s="1026"/>
      <c r="FO2" s="1026"/>
      <c r="FP2" s="1025"/>
      <c r="FQ2" s="1026"/>
      <c r="FR2" s="1026"/>
      <c r="FS2" s="1025"/>
      <c r="FT2" s="1026"/>
      <c r="FU2" s="1026"/>
      <c r="FV2" s="608"/>
      <c r="FW2" s="1025"/>
      <c r="FX2" s="1026"/>
      <c r="FY2" s="1026"/>
      <c r="FZ2" s="1025"/>
      <c r="GA2" s="1026"/>
      <c r="GB2" s="1026"/>
      <c r="GC2" s="1025"/>
      <c r="GD2" s="1026"/>
      <c r="GE2" s="1026"/>
      <c r="GF2" s="1025"/>
      <c r="GG2" s="1026"/>
      <c r="GH2" s="1027"/>
      <c r="GI2" s="1025"/>
      <c r="GJ2" s="1026"/>
      <c r="GK2" s="1027"/>
      <c r="GL2" s="1025"/>
      <c r="GM2" s="1026"/>
      <c r="GN2" s="1027"/>
      <c r="GO2" s="1025"/>
      <c r="GP2" s="1026"/>
      <c r="GQ2" s="1026"/>
      <c r="GR2" s="1027"/>
      <c r="GS2" s="1025"/>
      <c r="GT2" s="1026"/>
      <c r="GU2" s="1027"/>
      <c r="GV2" s="1025"/>
      <c r="GW2" s="1026"/>
      <c r="GX2" s="1026"/>
      <c r="GY2" s="1027"/>
      <c r="GZ2" s="1025"/>
      <c r="HA2" s="1026"/>
      <c r="HB2" s="1026"/>
      <c r="HC2" s="1027"/>
      <c r="HD2" s="1025"/>
      <c r="HE2" s="1026"/>
      <c r="HF2" s="1027"/>
      <c r="HG2" s="1025"/>
      <c r="HH2" s="1026"/>
      <c r="HI2" s="1027"/>
      <c r="HJ2" s="1025"/>
      <c r="HK2" s="1026"/>
      <c r="HL2" s="1027"/>
      <c r="HM2" s="1025"/>
      <c r="HN2" s="1026"/>
      <c r="HO2" s="1026"/>
      <c r="HP2" s="1025"/>
      <c r="HQ2" s="1026"/>
      <c r="HR2" s="1026"/>
      <c r="HS2" s="1025"/>
      <c r="HT2" s="1026"/>
      <c r="HU2" s="1026"/>
      <c r="HV2" s="1025"/>
      <c r="HW2" s="1026"/>
      <c r="HX2" s="1027"/>
      <c r="HY2" s="1025"/>
      <c r="HZ2" s="1026"/>
      <c r="IA2" s="1027"/>
      <c r="IB2" s="1025"/>
      <c r="IC2" s="1026"/>
      <c r="ID2" s="1027"/>
      <c r="IE2" s="1025"/>
      <c r="IF2" s="1026"/>
      <c r="IG2" s="1027"/>
      <c r="IH2" s="1025"/>
      <c r="II2" s="1026"/>
      <c r="IJ2" s="1027"/>
      <c r="IK2" s="1025"/>
      <c r="IL2" s="1026"/>
      <c r="IM2" s="1026"/>
      <c r="IN2" s="1027"/>
      <c r="IO2" s="1025"/>
      <c r="IP2" s="1026"/>
      <c r="IQ2" s="1026"/>
      <c r="IR2" s="1027"/>
      <c r="IS2" s="1025"/>
      <c r="IT2" s="1026"/>
      <c r="IU2" s="1027"/>
      <c r="IV2" s="1025"/>
      <c r="IW2" s="1026"/>
      <c r="IX2" s="1027"/>
      <c r="IY2" s="1025"/>
      <c r="IZ2" s="1026"/>
      <c r="JA2" s="1027"/>
      <c r="JB2" s="1025"/>
      <c r="JC2" s="1026"/>
      <c r="JD2" s="1026"/>
      <c r="JE2" s="1027"/>
      <c r="JF2" s="1025"/>
      <c r="JG2" s="1026"/>
      <c r="JH2" s="1026"/>
      <c r="JI2" s="1026"/>
      <c r="JJ2" s="1027"/>
      <c r="JK2" s="1025"/>
      <c r="JL2" s="1026"/>
      <c r="JM2" s="1026"/>
      <c r="JN2" s="1027"/>
      <c r="JO2" s="1031"/>
      <c r="JP2" s="1032"/>
      <c r="JQ2" s="1033"/>
      <c r="JR2" s="1031"/>
      <c r="JS2" s="1032"/>
      <c r="JT2" s="1033"/>
      <c r="JU2" s="1031"/>
      <c r="JV2" s="1032"/>
      <c r="JW2" s="1033"/>
      <c r="JX2" s="1025"/>
      <c r="JY2" s="1026"/>
      <c r="JZ2" s="1026"/>
      <c r="KA2" s="1027"/>
      <c r="KB2" s="1025"/>
      <c r="KC2" s="1026"/>
      <c r="KD2" s="1026"/>
      <c r="KE2" s="1027"/>
      <c r="KF2" s="1025"/>
      <c r="KG2" s="1026"/>
      <c r="KH2" s="1027"/>
      <c r="KI2" s="1025"/>
      <c r="KJ2" s="1026"/>
      <c r="KK2" s="1027"/>
      <c r="KL2" s="1025"/>
      <c r="KM2" s="1026"/>
      <c r="KN2" s="1027"/>
      <c r="KO2" s="1025"/>
      <c r="KP2" s="1026"/>
      <c r="KQ2" s="1027"/>
      <c r="KR2" s="1025"/>
      <c r="KS2" s="1026"/>
      <c r="KT2" s="1027"/>
      <c r="KU2" s="1025"/>
      <c r="KV2" s="1026"/>
      <c r="KW2" s="1027"/>
      <c r="KX2" s="1025"/>
      <c r="KY2" s="1026"/>
      <c r="KZ2" s="1027"/>
      <c r="LA2" s="1025"/>
      <c r="LB2" s="1026"/>
      <c r="LC2" s="1027"/>
      <c r="LD2" s="1025"/>
      <c r="LE2" s="1026"/>
      <c r="LF2" s="1027"/>
      <c r="LG2" s="1025"/>
      <c r="LH2" s="1026"/>
      <c r="LI2" s="1027"/>
      <c r="LJ2" s="1025"/>
      <c r="LK2" s="1026"/>
      <c r="LL2" s="1027"/>
      <c r="LM2" s="1025"/>
      <c r="LN2" s="1026"/>
      <c r="LO2" s="1027"/>
      <c r="LP2" s="1025"/>
      <c r="LQ2" s="1026"/>
      <c r="LR2" s="1027"/>
      <c r="LS2" s="1025"/>
      <c r="LT2" s="1026"/>
      <c r="LU2" s="1027"/>
      <c r="LV2" s="1025"/>
      <c r="LW2" s="1026"/>
      <c r="LX2" s="1027"/>
      <c r="LY2" s="1025"/>
      <c r="LZ2" s="1026"/>
      <c r="MA2" s="1027"/>
      <c r="MB2" s="1025"/>
      <c r="MC2" s="1026"/>
      <c r="MD2" s="1027"/>
      <c r="ME2" s="1025"/>
      <c r="MF2" s="1026"/>
      <c r="MG2" s="1027"/>
      <c r="MH2" s="1025"/>
      <c r="MI2" s="1026"/>
      <c r="MJ2" s="1027"/>
      <c r="MK2" s="1025"/>
      <c r="ML2" s="1026"/>
      <c r="MM2" s="1027"/>
      <c r="MN2" s="1025"/>
      <c r="MO2" s="1026"/>
      <c r="MP2" s="1027"/>
      <c r="MQ2" s="1025"/>
      <c r="MR2" s="1026"/>
      <c r="MS2" s="1027"/>
      <c r="MT2" s="1025"/>
      <c r="MU2" s="1026"/>
      <c r="MV2" s="1027"/>
      <c r="MW2" s="1025"/>
      <c r="MX2" s="1026"/>
      <c r="MY2" s="1027"/>
      <c r="MZ2" s="1025"/>
      <c r="NA2" s="1026"/>
      <c r="NB2" s="1027"/>
      <c r="NC2" s="1025"/>
      <c r="ND2" s="1026"/>
      <c r="NE2" s="1026"/>
      <c r="NF2" s="1027"/>
      <c r="NG2" s="1025"/>
      <c r="NH2" s="1026"/>
      <c r="NI2" s="1027"/>
      <c r="NJ2" s="1025"/>
      <c r="NK2" s="1026"/>
      <c r="NL2" s="1026"/>
      <c r="NM2" s="1027"/>
      <c r="NN2" s="1025"/>
      <c r="NO2" s="1026"/>
      <c r="NP2" s="1026"/>
      <c r="NQ2" s="1027"/>
      <c r="NR2" s="1025"/>
      <c r="NS2" s="1026"/>
      <c r="NT2" s="1027"/>
      <c r="NU2" s="1025"/>
      <c r="NV2" s="1026"/>
      <c r="NW2" s="1027"/>
      <c r="NX2" s="1025"/>
      <c r="NY2" s="1026"/>
      <c r="NZ2" s="1026"/>
      <c r="OA2" s="1027"/>
      <c r="OB2" s="1025"/>
      <c r="OC2" s="1026"/>
      <c r="OD2" s="1026"/>
      <c r="OE2" s="1027"/>
      <c r="OF2" s="1025"/>
      <c r="OG2" s="1026"/>
      <c r="OH2" s="1026"/>
      <c r="OI2" s="1027"/>
      <c r="OJ2" s="1025"/>
      <c r="OK2" s="1026"/>
      <c r="OL2" s="1026"/>
      <c r="OM2" s="1027"/>
      <c r="ON2" s="1025"/>
      <c r="OO2" s="1026"/>
      <c r="OP2" s="1026"/>
      <c r="OQ2" s="1027"/>
      <c r="OR2" s="1025"/>
      <c r="OS2" s="1026"/>
      <c r="OT2" s="1026"/>
      <c r="OU2" s="1027"/>
      <c r="OV2" s="1025"/>
      <c r="OW2" s="1026"/>
      <c r="OX2" s="1026"/>
      <c r="OY2" s="1027"/>
      <c r="OZ2" s="1025"/>
      <c r="PA2" s="1026"/>
      <c r="PB2" s="1026"/>
      <c r="PC2" s="1027"/>
      <c r="PD2" s="1025"/>
      <c r="PE2" s="1026"/>
      <c r="PF2" s="1026"/>
      <c r="PG2" s="1027"/>
      <c r="PH2" s="1025"/>
      <c r="PI2" s="1026"/>
      <c r="PJ2" s="1026"/>
      <c r="PK2" s="1027"/>
      <c r="PL2" s="1025"/>
      <c r="PM2" s="1026"/>
      <c r="PN2" s="1026"/>
      <c r="PO2" s="1027"/>
      <c r="PP2" s="1025"/>
      <c r="PQ2" s="1026"/>
      <c r="PR2" s="1026"/>
      <c r="PS2" s="1027"/>
      <c r="PT2" s="1025"/>
      <c r="PU2" s="1026"/>
      <c r="PV2" s="1026"/>
      <c r="PW2" s="1027"/>
      <c r="PX2" s="1025"/>
      <c r="PY2" s="1026"/>
      <c r="PZ2" s="1026"/>
      <c r="QA2" s="1027"/>
      <c r="QB2" s="1025"/>
      <c r="QC2" s="1026"/>
      <c r="QD2" s="1026"/>
      <c r="QE2" s="1027"/>
      <c r="QF2" s="1025"/>
      <c r="QG2" s="1026"/>
      <c r="QH2" s="1026"/>
      <c r="QI2" s="1027"/>
      <c r="QJ2" s="1025"/>
      <c r="QK2" s="1026"/>
      <c r="QL2" s="1026"/>
      <c r="QM2" s="1027"/>
      <c r="QN2" s="1025"/>
      <c r="QO2" s="1026"/>
      <c r="QP2" s="1026"/>
      <c r="QQ2" s="1027"/>
      <c r="QR2" s="1025"/>
      <c r="QS2" s="1026"/>
      <c r="QT2" s="1026"/>
      <c r="QU2" s="1027"/>
      <c r="QV2" s="1015" t="s">
        <v>5</v>
      </c>
      <c r="QW2" s="1016" t="s">
        <v>6</v>
      </c>
      <c r="QX2" s="609"/>
      <c r="QY2" s="1015" t="s">
        <v>5</v>
      </c>
      <c r="QZ2" s="1016" t="s">
        <v>7</v>
      </c>
      <c r="RA2" s="609"/>
      <c r="RB2" s="1015" t="s">
        <v>5</v>
      </c>
      <c r="RC2" s="1016" t="s">
        <v>6</v>
      </c>
      <c r="RD2" s="609"/>
      <c r="RE2" s="1015" t="s">
        <v>8</v>
      </c>
      <c r="RF2" s="1016" t="s">
        <v>9</v>
      </c>
    </row>
    <row r="3" spans="1:474" ht="84.75" customHeight="1" thickBot="1" x14ac:dyDescent="0.55000000000000004">
      <c r="A3" s="610" t="s">
        <v>243</v>
      </c>
      <c r="B3" s="610" t="s">
        <v>244</v>
      </c>
      <c r="C3" s="611" t="s">
        <v>615</v>
      </c>
      <c r="D3" s="612" t="s">
        <v>250</v>
      </c>
      <c r="E3" s="613" t="s">
        <v>553</v>
      </c>
      <c r="F3" s="613" t="s">
        <v>616</v>
      </c>
      <c r="G3" s="614" t="s">
        <v>617</v>
      </c>
      <c r="H3" s="613" t="s">
        <v>441</v>
      </c>
      <c r="I3" s="612" t="s">
        <v>250</v>
      </c>
      <c r="J3" s="613" t="s">
        <v>553</v>
      </c>
      <c r="K3" s="613" t="s">
        <v>616</v>
      </c>
      <c r="L3" s="614" t="s">
        <v>617</v>
      </c>
      <c r="M3" s="613" t="s">
        <v>441</v>
      </c>
      <c r="N3" s="612" t="s">
        <v>250</v>
      </c>
      <c r="O3" s="613" t="s">
        <v>553</v>
      </c>
      <c r="P3" s="613" t="s">
        <v>616</v>
      </c>
      <c r="Q3" s="614" t="s">
        <v>617</v>
      </c>
      <c r="R3" s="613" t="s">
        <v>441</v>
      </c>
      <c r="S3" s="612" t="s">
        <v>250</v>
      </c>
      <c r="T3" s="613" t="s">
        <v>553</v>
      </c>
      <c r="U3" s="613" t="s">
        <v>616</v>
      </c>
      <c r="V3" s="614" t="s">
        <v>617</v>
      </c>
      <c r="W3" s="613" t="s">
        <v>441</v>
      </c>
      <c r="X3" s="612" t="s">
        <v>250</v>
      </c>
      <c r="Y3" s="613" t="s">
        <v>553</v>
      </c>
      <c r="Z3" s="613" t="s">
        <v>616</v>
      </c>
      <c r="AA3" s="614" t="s">
        <v>617</v>
      </c>
      <c r="AB3" s="613" t="s">
        <v>441</v>
      </c>
      <c r="AC3" s="612" t="s">
        <v>250</v>
      </c>
      <c r="AD3" s="615" t="s">
        <v>247</v>
      </c>
      <c r="AE3" s="615" t="s">
        <v>248</v>
      </c>
      <c r="AF3" s="615" t="s">
        <v>250</v>
      </c>
      <c r="AG3" s="615" t="s">
        <v>100</v>
      </c>
      <c r="AH3" s="615" t="s">
        <v>101</v>
      </c>
      <c r="AI3" s="615" t="s">
        <v>250</v>
      </c>
      <c r="AJ3" s="615" t="s">
        <v>247</v>
      </c>
      <c r="AK3" s="615" t="s">
        <v>248</v>
      </c>
      <c r="AL3" s="615" t="s">
        <v>250</v>
      </c>
      <c r="AM3" s="615" t="s">
        <v>247</v>
      </c>
      <c r="AN3" s="615" t="s">
        <v>618</v>
      </c>
      <c r="AO3" s="615" t="s">
        <v>248</v>
      </c>
      <c r="AP3" s="615" t="s">
        <v>250</v>
      </c>
      <c r="AQ3" s="615" t="s">
        <v>247</v>
      </c>
      <c r="AR3" s="615" t="s">
        <v>248</v>
      </c>
      <c r="AS3" s="615" t="s">
        <v>250</v>
      </c>
      <c r="AT3" s="615" t="s">
        <v>100</v>
      </c>
      <c r="AU3" s="615" t="s">
        <v>101</v>
      </c>
      <c r="AV3" s="615" t="s">
        <v>250</v>
      </c>
      <c r="AW3" s="616" t="s">
        <v>100</v>
      </c>
      <c r="AX3" s="616" t="s">
        <v>619</v>
      </c>
      <c r="AY3" s="616" t="s">
        <v>101</v>
      </c>
      <c r="AZ3" s="617" t="s">
        <v>250</v>
      </c>
      <c r="BA3" s="616" t="s">
        <v>247</v>
      </c>
      <c r="BB3" s="616" t="s">
        <v>248</v>
      </c>
      <c r="BC3" s="616" t="s">
        <v>250</v>
      </c>
      <c r="BD3" s="616" t="s">
        <v>247</v>
      </c>
      <c r="BE3" s="616" t="s">
        <v>248</v>
      </c>
      <c r="BF3" s="616" t="s">
        <v>250</v>
      </c>
      <c r="BG3" s="616" t="s">
        <v>247</v>
      </c>
      <c r="BH3" s="616" t="s">
        <v>248</v>
      </c>
      <c r="BI3" s="616" t="s">
        <v>250</v>
      </c>
      <c r="BJ3" s="616" t="s">
        <v>247</v>
      </c>
      <c r="BK3" s="616" t="s">
        <v>248</v>
      </c>
      <c r="BL3" s="616" t="s">
        <v>250</v>
      </c>
      <c r="BM3" s="616" t="s">
        <v>247</v>
      </c>
      <c r="BN3" s="616" t="s">
        <v>248</v>
      </c>
      <c r="BO3" s="616" t="s">
        <v>620</v>
      </c>
      <c r="BP3" s="616" t="s">
        <v>250</v>
      </c>
      <c r="BQ3" s="616" t="s">
        <v>247</v>
      </c>
      <c r="BR3" s="616" t="s">
        <v>248</v>
      </c>
      <c r="BS3" s="616" t="s">
        <v>250</v>
      </c>
      <c r="BT3" s="616" t="s">
        <v>247</v>
      </c>
      <c r="BU3" s="616" t="s">
        <v>248</v>
      </c>
      <c r="BV3" s="617" t="s">
        <v>250</v>
      </c>
      <c r="BW3" s="616" t="s">
        <v>247</v>
      </c>
      <c r="BX3" s="616" t="s">
        <v>248</v>
      </c>
      <c r="BY3" s="616" t="s">
        <v>250</v>
      </c>
      <c r="BZ3" s="616" t="s">
        <v>247</v>
      </c>
      <c r="CA3" s="616" t="s">
        <v>248</v>
      </c>
      <c r="CB3" s="616" t="s">
        <v>250</v>
      </c>
      <c r="CC3" s="616" t="s">
        <v>247</v>
      </c>
      <c r="CD3" s="616" t="s">
        <v>248</v>
      </c>
      <c r="CE3" s="616" t="s">
        <v>250</v>
      </c>
      <c r="CF3" s="616" t="s">
        <v>247</v>
      </c>
      <c r="CG3" s="616" t="s">
        <v>248</v>
      </c>
      <c r="CH3" s="616" t="s">
        <v>250</v>
      </c>
      <c r="CI3" s="616" t="s">
        <v>247</v>
      </c>
      <c r="CJ3" s="616" t="s">
        <v>248</v>
      </c>
      <c r="CK3" s="617" t="s">
        <v>250</v>
      </c>
      <c r="CL3" s="616" t="s">
        <v>247</v>
      </c>
      <c r="CM3" s="616" t="s">
        <v>248</v>
      </c>
      <c r="CN3" s="616" t="s">
        <v>250</v>
      </c>
      <c r="CO3" s="616" t="s">
        <v>247</v>
      </c>
      <c r="CP3" s="616" t="s">
        <v>248</v>
      </c>
      <c r="CQ3" s="616" t="s">
        <v>250</v>
      </c>
      <c r="CR3" s="616" t="s">
        <v>247</v>
      </c>
      <c r="CS3" s="616" t="s">
        <v>248</v>
      </c>
      <c r="CT3" s="616" t="s">
        <v>250</v>
      </c>
      <c r="CU3" s="616" t="s">
        <v>247</v>
      </c>
      <c r="CV3" s="616" t="s">
        <v>248</v>
      </c>
      <c r="CW3" s="616" t="s">
        <v>250</v>
      </c>
      <c r="CX3" s="616" t="s">
        <v>247</v>
      </c>
      <c r="CY3" s="616" t="s">
        <v>248</v>
      </c>
      <c r="CZ3" s="616" t="s">
        <v>250</v>
      </c>
      <c r="DA3" s="616" t="s">
        <v>247</v>
      </c>
      <c r="DB3" s="616" t="s">
        <v>248</v>
      </c>
      <c r="DC3" s="617" t="s">
        <v>250</v>
      </c>
      <c r="DD3" s="616" t="s">
        <v>247</v>
      </c>
      <c r="DE3" s="616" t="s">
        <v>248</v>
      </c>
      <c r="DF3" s="616" t="s">
        <v>250</v>
      </c>
      <c r="DG3" s="616" t="s">
        <v>247</v>
      </c>
      <c r="DH3" s="616" t="s">
        <v>248</v>
      </c>
      <c r="DI3" s="616" t="s">
        <v>250</v>
      </c>
      <c r="DJ3" s="616" t="s">
        <v>247</v>
      </c>
      <c r="DK3" s="616" t="s">
        <v>248</v>
      </c>
      <c r="DL3" s="616" t="s">
        <v>250</v>
      </c>
      <c r="DM3" s="616" t="s">
        <v>247</v>
      </c>
      <c r="DN3" s="616" t="s">
        <v>248</v>
      </c>
      <c r="DO3" s="616" t="s">
        <v>250</v>
      </c>
      <c r="DP3" s="616" t="s">
        <v>247</v>
      </c>
      <c r="DQ3" s="616" t="s">
        <v>248</v>
      </c>
      <c r="DR3" s="616" t="s">
        <v>250</v>
      </c>
      <c r="DS3" s="616" t="s">
        <v>247</v>
      </c>
      <c r="DT3" s="616" t="s">
        <v>248</v>
      </c>
      <c r="DU3" s="616" t="s">
        <v>250</v>
      </c>
      <c r="DV3" s="616" t="s">
        <v>247</v>
      </c>
      <c r="DW3" s="616" t="s">
        <v>248</v>
      </c>
      <c r="DX3" s="616" t="s">
        <v>250</v>
      </c>
      <c r="DY3" s="616" t="s">
        <v>247</v>
      </c>
      <c r="DZ3" s="616" t="s">
        <v>617</v>
      </c>
      <c r="EA3" s="616" t="s">
        <v>248</v>
      </c>
      <c r="EB3" s="616" t="s">
        <v>250</v>
      </c>
      <c r="EC3" s="616" t="s">
        <v>247</v>
      </c>
      <c r="ED3" s="616" t="s">
        <v>248</v>
      </c>
      <c r="EE3" s="616" t="s">
        <v>250</v>
      </c>
      <c r="EF3" s="616" t="s">
        <v>247</v>
      </c>
      <c r="EG3" s="616" t="s">
        <v>620</v>
      </c>
      <c r="EH3" s="616" t="s">
        <v>248</v>
      </c>
      <c r="EI3" s="616" t="s">
        <v>250</v>
      </c>
      <c r="EJ3" s="616" t="s">
        <v>247</v>
      </c>
      <c r="EK3" s="616" t="s">
        <v>248</v>
      </c>
      <c r="EL3" s="616" t="s">
        <v>250</v>
      </c>
      <c r="EM3" s="618"/>
      <c r="EN3" s="616" t="s">
        <v>247</v>
      </c>
      <c r="EO3" s="616" t="s">
        <v>248</v>
      </c>
      <c r="EP3" s="616" t="s">
        <v>250</v>
      </c>
      <c r="EQ3" s="619"/>
      <c r="ER3" s="616" t="s">
        <v>247</v>
      </c>
      <c r="ES3" s="616" t="s">
        <v>248</v>
      </c>
      <c r="ET3" s="616" t="s">
        <v>250</v>
      </c>
      <c r="EU3" s="616" t="s">
        <v>247</v>
      </c>
      <c r="EV3" s="616" t="s">
        <v>248</v>
      </c>
      <c r="EW3" s="616" t="s">
        <v>250</v>
      </c>
      <c r="EX3" s="616" t="s">
        <v>247</v>
      </c>
      <c r="EY3" s="616" t="s">
        <v>248</v>
      </c>
      <c r="EZ3" s="616" t="s">
        <v>250</v>
      </c>
      <c r="FA3" s="616" t="s">
        <v>247</v>
      </c>
      <c r="FB3" s="616" t="s">
        <v>248</v>
      </c>
      <c r="FC3" s="616" t="s">
        <v>250</v>
      </c>
      <c r="FD3" s="616" t="s">
        <v>247</v>
      </c>
      <c r="FE3" s="616" t="s">
        <v>248</v>
      </c>
      <c r="FF3" s="616" t="s">
        <v>250</v>
      </c>
      <c r="FG3" s="616" t="s">
        <v>247</v>
      </c>
      <c r="FH3" s="616" t="s">
        <v>248</v>
      </c>
      <c r="FI3" s="617" t="s">
        <v>250</v>
      </c>
      <c r="FJ3" s="616" t="s">
        <v>247</v>
      </c>
      <c r="FK3" s="616" t="s">
        <v>248</v>
      </c>
      <c r="FL3" s="617" t="s">
        <v>250</v>
      </c>
      <c r="FM3" s="616" t="s">
        <v>247</v>
      </c>
      <c r="FN3" s="616" t="s">
        <v>248</v>
      </c>
      <c r="FO3" s="617" t="s">
        <v>250</v>
      </c>
      <c r="FP3" s="616" t="s">
        <v>247</v>
      </c>
      <c r="FQ3" s="616" t="s">
        <v>248</v>
      </c>
      <c r="FR3" s="617" t="s">
        <v>250</v>
      </c>
      <c r="FS3" s="616" t="s">
        <v>247</v>
      </c>
      <c r="FT3" s="616" t="s">
        <v>248</v>
      </c>
      <c r="FU3" s="617" t="s">
        <v>250</v>
      </c>
      <c r="FV3" s="617" t="s">
        <v>249</v>
      </c>
      <c r="FW3" s="616" t="s">
        <v>247</v>
      </c>
      <c r="FX3" s="616" t="s">
        <v>248</v>
      </c>
      <c r="FY3" s="617" t="s">
        <v>250</v>
      </c>
      <c r="FZ3" s="616" t="s">
        <v>247</v>
      </c>
      <c r="GA3" s="616" t="s">
        <v>248</v>
      </c>
      <c r="GB3" s="617" t="s">
        <v>250</v>
      </c>
      <c r="GC3" s="616" t="s">
        <v>247</v>
      </c>
      <c r="GD3" s="616" t="s">
        <v>248</v>
      </c>
      <c r="GE3" s="617" t="s">
        <v>250</v>
      </c>
      <c r="GF3" s="616" t="s">
        <v>247</v>
      </c>
      <c r="GG3" s="616" t="s">
        <v>248</v>
      </c>
      <c r="GH3" s="616" t="s">
        <v>250</v>
      </c>
      <c r="GI3" s="616" t="s">
        <v>247</v>
      </c>
      <c r="GJ3" s="616" t="s">
        <v>248</v>
      </c>
      <c r="GK3" s="616" t="s">
        <v>250</v>
      </c>
      <c r="GL3" s="616" t="s">
        <v>247</v>
      </c>
      <c r="GM3" s="616" t="s">
        <v>248</v>
      </c>
      <c r="GN3" s="616" t="s">
        <v>250</v>
      </c>
      <c r="GO3" s="616" t="s">
        <v>247</v>
      </c>
      <c r="GP3" s="616" t="s">
        <v>248</v>
      </c>
      <c r="GQ3" s="616" t="s">
        <v>620</v>
      </c>
      <c r="GR3" s="616" t="s">
        <v>250</v>
      </c>
      <c r="GS3" s="616" t="s">
        <v>247</v>
      </c>
      <c r="GT3" s="616" t="s">
        <v>248</v>
      </c>
      <c r="GU3" s="616" t="s">
        <v>250</v>
      </c>
      <c r="GV3" s="616" t="s">
        <v>247</v>
      </c>
      <c r="GW3" s="616" t="s">
        <v>248</v>
      </c>
      <c r="GX3" s="616" t="s">
        <v>620</v>
      </c>
      <c r="GY3" s="616" t="s">
        <v>250</v>
      </c>
      <c r="GZ3" s="616" t="s">
        <v>247</v>
      </c>
      <c r="HA3" s="616" t="s">
        <v>248</v>
      </c>
      <c r="HB3" s="616" t="s">
        <v>620</v>
      </c>
      <c r="HC3" s="616" t="s">
        <v>250</v>
      </c>
      <c r="HD3" s="616" t="s">
        <v>247</v>
      </c>
      <c r="HE3" s="616" t="s">
        <v>248</v>
      </c>
      <c r="HF3" s="616" t="s">
        <v>250</v>
      </c>
      <c r="HG3" s="616" t="s">
        <v>247</v>
      </c>
      <c r="HH3" s="616" t="s">
        <v>248</v>
      </c>
      <c r="HI3" s="616" t="s">
        <v>250</v>
      </c>
      <c r="HJ3" s="616" t="s">
        <v>247</v>
      </c>
      <c r="HK3" s="616" t="s">
        <v>248</v>
      </c>
      <c r="HL3" s="616" t="s">
        <v>250</v>
      </c>
      <c r="HM3" s="616" t="s">
        <v>247</v>
      </c>
      <c r="HN3" s="616" t="s">
        <v>248</v>
      </c>
      <c r="HO3" s="617" t="s">
        <v>250</v>
      </c>
      <c r="HP3" s="616" t="s">
        <v>247</v>
      </c>
      <c r="HQ3" s="616" t="s">
        <v>248</v>
      </c>
      <c r="HR3" s="617" t="s">
        <v>250</v>
      </c>
      <c r="HS3" s="616" t="s">
        <v>247</v>
      </c>
      <c r="HT3" s="616" t="s">
        <v>248</v>
      </c>
      <c r="HU3" s="617" t="s">
        <v>250</v>
      </c>
      <c r="HV3" s="616" t="s">
        <v>247</v>
      </c>
      <c r="HW3" s="616" t="s">
        <v>248</v>
      </c>
      <c r="HX3" s="616" t="s">
        <v>250</v>
      </c>
      <c r="HY3" s="616" t="s">
        <v>247</v>
      </c>
      <c r="HZ3" s="616" t="s">
        <v>248</v>
      </c>
      <c r="IA3" s="616" t="s">
        <v>250</v>
      </c>
      <c r="IB3" s="616" t="s">
        <v>247</v>
      </c>
      <c r="IC3" s="616" t="s">
        <v>248</v>
      </c>
      <c r="ID3" s="616" t="s">
        <v>250</v>
      </c>
      <c r="IE3" s="616" t="s">
        <v>247</v>
      </c>
      <c r="IF3" s="616" t="s">
        <v>248</v>
      </c>
      <c r="IG3" s="616" t="s">
        <v>250</v>
      </c>
      <c r="IH3" s="616" t="s">
        <v>247</v>
      </c>
      <c r="II3" s="616" t="s">
        <v>248</v>
      </c>
      <c r="IJ3" s="616" t="s">
        <v>250</v>
      </c>
      <c r="IK3" s="616" t="s">
        <v>247</v>
      </c>
      <c r="IL3" s="616" t="s">
        <v>617</v>
      </c>
      <c r="IM3" s="616" t="s">
        <v>248</v>
      </c>
      <c r="IN3" s="616" t="s">
        <v>250</v>
      </c>
      <c r="IO3" s="616" t="s">
        <v>247</v>
      </c>
      <c r="IP3" s="616" t="s">
        <v>617</v>
      </c>
      <c r="IQ3" s="616" t="s">
        <v>248</v>
      </c>
      <c r="IR3" s="616" t="s">
        <v>250</v>
      </c>
      <c r="IS3" s="616" t="s">
        <v>247</v>
      </c>
      <c r="IT3" s="616" t="s">
        <v>248</v>
      </c>
      <c r="IU3" s="616" t="s">
        <v>250</v>
      </c>
      <c r="IV3" s="616" t="s">
        <v>247</v>
      </c>
      <c r="IW3" s="616" t="s">
        <v>248</v>
      </c>
      <c r="IX3" s="616" t="s">
        <v>250</v>
      </c>
      <c r="IY3" s="616" t="s">
        <v>247</v>
      </c>
      <c r="IZ3" s="616" t="s">
        <v>248</v>
      </c>
      <c r="JA3" s="616" t="s">
        <v>250</v>
      </c>
      <c r="JB3" s="616" t="s">
        <v>247</v>
      </c>
      <c r="JC3" s="616" t="s">
        <v>248</v>
      </c>
      <c r="JD3" s="616" t="s">
        <v>620</v>
      </c>
      <c r="JE3" s="616" t="s">
        <v>250</v>
      </c>
      <c r="JF3" s="616" t="s">
        <v>247</v>
      </c>
      <c r="JG3" s="616" t="s">
        <v>248</v>
      </c>
      <c r="JH3" s="616" t="s">
        <v>620</v>
      </c>
      <c r="JI3" s="616" t="s">
        <v>250</v>
      </c>
      <c r="JJ3" s="619"/>
      <c r="JK3" s="616" t="s">
        <v>247</v>
      </c>
      <c r="JL3" s="616" t="s">
        <v>248</v>
      </c>
      <c r="JM3" s="616" t="s">
        <v>250</v>
      </c>
      <c r="JN3" s="619"/>
      <c r="JO3" s="616" t="s">
        <v>247</v>
      </c>
      <c r="JP3" s="616" t="s">
        <v>248</v>
      </c>
      <c r="JQ3" s="616" t="s">
        <v>250</v>
      </c>
      <c r="JR3" s="616" t="s">
        <v>247</v>
      </c>
      <c r="JS3" s="616" t="s">
        <v>248</v>
      </c>
      <c r="JT3" s="616" t="s">
        <v>250</v>
      </c>
      <c r="JU3" s="616" t="s">
        <v>247</v>
      </c>
      <c r="JV3" s="616" t="s">
        <v>248</v>
      </c>
      <c r="JW3" s="616" t="s">
        <v>250</v>
      </c>
      <c r="JX3" s="616" t="s">
        <v>247</v>
      </c>
      <c r="JY3" s="616" t="s">
        <v>248</v>
      </c>
      <c r="JZ3" s="616" t="s">
        <v>620</v>
      </c>
      <c r="KA3" s="616" t="s">
        <v>250</v>
      </c>
      <c r="KB3" s="616" t="s">
        <v>247</v>
      </c>
      <c r="KC3" s="616" t="s">
        <v>248</v>
      </c>
      <c r="KD3" s="616" t="s">
        <v>620</v>
      </c>
      <c r="KE3" s="616" t="s">
        <v>250</v>
      </c>
      <c r="KF3" s="616" t="s">
        <v>247</v>
      </c>
      <c r="KG3" s="616" t="s">
        <v>248</v>
      </c>
      <c r="KH3" s="616" t="s">
        <v>250</v>
      </c>
      <c r="KI3" s="616" t="s">
        <v>247</v>
      </c>
      <c r="KJ3" s="616" t="s">
        <v>248</v>
      </c>
      <c r="KK3" s="616" t="s">
        <v>250</v>
      </c>
      <c r="KL3" s="616" t="s">
        <v>247</v>
      </c>
      <c r="KM3" s="616" t="s">
        <v>248</v>
      </c>
      <c r="KN3" s="616" t="s">
        <v>250</v>
      </c>
      <c r="KO3" s="616" t="s">
        <v>247</v>
      </c>
      <c r="KP3" s="616" t="s">
        <v>248</v>
      </c>
      <c r="KQ3" s="616" t="s">
        <v>250</v>
      </c>
      <c r="KR3" s="616" t="s">
        <v>247</v>
      </c>
      <c r="KS3" s="616" t="s">
        <v>248</v>
      </c>
      <c r="KT3" s="616" t="s">
        <v>250</v>
      </c>
      <c r="KU3" s="616" t="s">
        <v>247</v>
      </c>
      <c r="KV3" s="616" t="s">
        <v>248</v>
      </c>
      <c r="KW3" s="616" t="s">
        <v>250</v>
      </c>
      <c r="KX3" s="616" t="s">
        <v>247</v>
      </c>
      <c r="KY3" s="616" t="s">
        <v>248</v>
      </c>
      <c r="KZ3" s="616" t="s">
        <v>250</v>
      </c>
      <c r="LA3" s="616" t="s">
        <v>247</v>
      </c>
      <c r="LB3" s="616" t="s">
        <v>248</v>
      </c>
      <c r="LC3" s="616" t="s">
        <v>250</v>
      </c>
      <c r="LD3" s="616" t="s">
        <v>247</v>
      </c>
      <c r="LE3" s="616" t="s">
        <v>248</v>
      </c>
      <c r="LF3" s="616" t="s">
        <v>250</v>
      </c>
      <c r="LG3" s="616" t="s">
        <v>247</v>
      </c>
      <c r="LH3" s="616" t="s">
        <v>248</v>
      </c>
      <c r="LI3" s="616" t="s">
        <v>250</v>
      </c>
      <c r="LJ3" s="616" t="s">
        <v>247</v>
      </c>
      <c r="LK3" s="616" t="s">
        <v>248</v>
      </c>
      <c r="LL3" s="616" t="s">
        <v>250</v>
      </c>
      <c r="LM3" s="616" t="s">
        <v>247</v>
      </c>
      <c r="LN3" s="616" t="s">
        <v>248</v>
      </c>
      <c r="LO3" s="616" t="s">
        <v>250</v>
      </c>
      <c r="LP3" s="616" t="s">
        <v>247</v>
      </c>
      <c r="LQ3" s="616" t="s">
        <v>248</v>
      </c>
      <c r="LR3" s="616" t="s">
        <v>250</v>
      </c>
      <c r="LS3" s="616" t="s">
        <v>247</v>
      </c>
      <c r="LT3" s="616" t="s">
        <v>248</v>
      </c>
      <c r="LU3" s="616" t="s">
        <v>250</v>
      </c>
      <c r="LV3" s="616" t="s">
        <v>247</v>
      </c>
      <c r="LW3" s="616" t="s">
        <v>248</v>
      </c>
      <c r="LX3" s="616" t="s">
        <v>250</v>
      </c>
      <c r="LY3" s="616" t="s">
        <v>247</v>
      </c>
      <c r="LZ3" s="616" t="s">
        <v>248</v>
      </c>
      <c r="MA3" s="616" t="s">
        <v>250</v>
      </c>
      <c r="MB3" s="616" t="s">
        <v>247</v>
      </c>
      <c r="MC3" s="616" t="s">
        <v>248</v>
      </c>
      <c r="MD3" s="616" t="s">
        <v>250</v>
      </c>
      <c r="ME3" s="616" t="s">
        <v>247</v>
      </c>
      <c r="MF3" s="616" t="s">
        <v>248</v>
      </c>
      <c r="MG3" s="616" t="s">
        <v>250</v>
      </c>
      <c r="MH3" s="616" t="s">
        <v>247</v>
      </c>
      <c r="MI3" s="616" t="s">
        <v>248</v>
      </c>
      <c r="MJ3" s="616" t="s">
        <v>250</v>
      </c>
      <c r="MK3" s="616" t="s">
        <v>247</v>
      </c>
      <c r="ML3" s="616" t="s">
        <v>248</v>
      </c>
      <c r="MM3" s="616" t="s">
        <v>250</v>
      </c>
      <c r="MN3" s="616" t="s">
        <v>247</v>
      </c>
      <c r="MO3" s="616" t="s">
        <v>248</v>
      </c>
      <c r="MP3" s="616" t="s">
        <v>250</v>
      </c>
      <c r="MQ3" s="616" t="s">
        <v>247</v>
      </c>
      <c r="MR3" s="616" t="s">
        <v>248</v>
      </c>
      <c r="MS3" s="616" t="s">
        <v>250</v>
      </c>
      <c r="MT3" s="616" t="s">
        <v>247</v>
      </c>
      <c r="MU3" s="616" t="s">
        <v>248</v>
      </c>
      <c r="MV3" s="616" t="s">
        <v>250</v>
      </c>
      <c r="MW3" s="616" t="s">
        <v>247</v>
      </c>
      <c r="MX3" s="616" t="s">
        <v>248</v>
      </c>
      <c r="MY3" s="616" t="s">
        <v>250</v>
      </c>
      <c r="MZ3" s="616" t="s">
        <v>247</v>
      </c>
      <c r="NA3" s="616" t="s">
        <v>248</v>
      </c>
      <c r="NB3" s="616" t="s">
        <v>250</v>
      </c>
      <c r="NC3" s="616" t="s">
        <v>247</v>
      </c>
      <c r="ND3" s="616" t="s">
        <v>248</v>
      </c>
      <c r="NE3" s="616" t="s">
        <v>617</v>
      </c>
      <c r="NF3" s="616" t="s">
        <v>250</v>
      </c>
      <c r="NG3" s="616" t="s">
        <v>247</v>
      </c>
      <c r="NH3" s="616" t="s">
        <v>248</v>
      </c>
      <c r="NI3" s="616" t="s">
        <v>250</v>
      </c>
      <c r="NJ3" s="616" t="s">
        <v>247</v>
      </c>
      <c r="NK3" s="616" t="s">
        <v>248</v>
      </c>
      <c r="NL3" s="616" t="s">
        <v>620</v>
      </c>
      <c r="NM3" s="616" t="s">
        <v>250</v>
      </c>
      <c r="NN3" s="616" t="s">
        <v>247</v>
      </c>
      <c r="NO3" s="616" t="s">
        <v>248</v>
      </c>
      <c r="NP3" s="616" t="s">
        <v>620</v>
      </c>
      <c r="NQ3" s="616" t="s">
        <v>250</v>
      </c>
      <c r="NR3" s="616" t="s">
        <v>247</v>
      </c>
      <c r="NS3" s="616" t="s">
        <v>248</v>
      </c>
      <c r="NT3" s="616" t="s">
        <v>250</v>
      </c>
      <c r="NU3" s="616" t="s">
        <v>247</v>
      </c>
      <c r="NV3" s="616" t="s">
        <v>248</v>
      </c>
      <c r="NW3" s="616" t="s">
        <v>250</v>
      </c>
      <c r="NX3" s="616" t="s">
        <v>247</v>
      </c>
      <c r="NY3" s="616" t="s">
        <v>617</v>
      </c>
      <c r="NZ3" s="616" t="s">
        <v>248</v>
      </c>
      <c r="OA3" s="616" t="s">
        <v>250</v>
      </c>
      <c r="OB3" s="616" t="s">
        <v>247</v>
      </c>
      <c r="OC3" s="616" t="s">
        <v>617</v>
      </c>
      <c r="OD3" s="616" t="s">
        <v>248</v>
      </c>
      <c r="OE3" s="616" t="s">
        <v>250</v>
      </c>
      <c r="OF3" s="616" t="s">
        <v>247</v>
      </c>
      <c r="OG3" s="616" t="s">
        <v>617</v>
      </c>
      <c r="OH3" s="616" t="s">
        <v>248</v>
      </c>
      <c r="OI3" s="616" t="s">
        <v>250</v>
      </c>
      <c r="OJ3" s="616" t="s">
        <v>247</v>
      </c>
      <c r="OK3" s="616" t="s">
        <v>617</v>
      </c>
      <c r="OL3" s="616" t="s">
        <v>248</v>
      </c>
      <c r="OM3" s="616" t="s">
        <v>250</v>
      </c>
      <c r="ON3" s="616" t="s">
        <v>247</v>
      </c>
      <c r="OO3" s="616" t="s">
        <v>617</v>
      </c>
      <c r="OP3" s="616" t="s">
        <v>248</v>
      </c>
      <c r="OQ3" s="616" t="s">
        <v>250</v>
      </c>
      <c r="OR3" s="616" t="s">
        <v>247</v>
      </c>
      <c r="OS3" s="616" t="s">
        <v>617</v>
      </c>
      <c r="OT3" s="616" t="s">
        <v>248</v>
      </c>
      <c r="OU3" s="616" t="s">
        <v>250</v>
      </c>
      <c r="OV3" s="616" t="s">
        <v>247</v>
      </c>
      <c r="OW3" s="616" t="s">
        <v>617</v>
      </c>
      <c r="OX3" s="616" t="s">
        <v>248</v>
      </c>
      <c r="OY3" s="616" t="s">
        <v>250</v>
      </c>
      <c r="OZ3" s="616" t="s">
        <v>247</v>
      </c>
      <c r="PA3" s="616" t="s">
        <v>617</v>
      </c>
      <c r="PB3" s="616" t="s">
        <v>248</v>
      </c>
      <c r="PC3" s="616" t="s">
        <v>250</v>
      </c>
      <c r="PD3" s="616" t="s">
        <v>247</v>
      </c>
      <c r="PE3" s="616" t="s">
        <v>617</v>
      </c>
      <c r="PF3" s="616" t="s">
        <v>248</v>
      </c>
      <c r="PG3" s="616" t="s">
        <v>250</v>
      </c>
      <c r="PH3" s="616" t="s">
        <v>247</v>
      </c>
      <c r="PI3" s="616" t="s">
        <v>617</v>
      </c>
      <c r="PJ3" s="616" t="s">
        <v>248</v>
      </c>
      <c r="PK3" s="616" t="s">
        <v>250</v>
      </c>
      <c r="PL3" s="616" t="s">
        <v>247</v>
      </c>
      <c r="PM3" s="616" t="s">
        <v>617</v>
      </c>
      <c r="PN3" s="616" t="s">
        <v>248</v>
      </c>
      <c r="PO3" s="616" t="s">
        <v>250</v>
      </c>
      <c r="PP3" s="616" t="s">
        <v>247</v>
      </c>
      <c r="PQ3" s="616" t="s">
        <v>617</v>
      </c>
      <c r="PR3" s="616" t="s">
        <v>248</v>
      </c>
      <c r="PS3" s="616" t="s">
        <v>250</v>
      </c>
      <c r="PT3" s="616" t="s">
        <v>247</v>
      </c>
      <c r="PU3" s="616" t="s">
        <v>617</v>
      </c>
      <c r="PV3" s="616" t="s">
        <v>248</v>
      </c>
      <c r="PW3" s="616" t="s">
        <v>250</v>
      </c>
      <c r="PX3" s="616" t="s">
        <v>247</v>
      </c>
      <c r="PY3" s="616" t="s">
        <v>617</v>
      </c>
      <c r="PZ3" s="616" t="s">
        <v>248</v>
      </c>
      <c r="QA3" s="616" t="s">
        <v>250</v>
      </c>
      <c r="QB3" s="616" t="s">
        <v>247</v>
      </c>
      <c r="QC3" s="616" t="s">
        <v>617</v>
      </c>
      <c r="QD3" s="616" t="s">
        <v>248</v>
      </c>
      <c r="QE3" s="616" t="s">
        <v>250</v>
      </c>
      <c r="QF3" s="616" t="s">
        <v>247</v>
      </c>
      <c r="QG3" s="616" t="s">
        <v>617</v>
      </c>
      <c r="QH3" s="616" t="s">
        <v>248</v>
      </c>
      <c r="QI3" s="616" t="s">
        <v>250</v>
      </c>
      <c r="QJ3" s="616" t="s">
        <v>247</v>
      </c>
      <c r="QK3" s="616" t="s">
        <v>617</v>
      </c>
      <c r="QL3" s="616" t="s">
        <v>248</v>
      </c>
      <c r="QM3" s="616" t="s">
        <v>250</v>
      </c>
      <c r="QN3" s="616" t="s">
        <v>247</v>
      </c>
      <c r="QO3" s="616" t="s">
        <v>617</v>
      </c>
      <c r="QP3" s="616" t="s">
        <v>248</v>
      </c>
      <c r="QQ3" s="616" t="s">
        <v>250</v>
      </c>
      <c r="QR3" s="616" t="s">
        <v>247</v>
      </c>
      <c r="QS3" s="616" t="s">
        <v>617</v>
      </c>
      <c r="QT3" s="616" t="s">
        <v>248</v>
      </c>
      <c r="QU3" s="616" t="s">
        <v>250</v>
      </c>
      <c r="QV3" s="1015"/>
      <c r="QW3" s="1016"/>
      <c r="QX3" s="620"/>
      <c r="QY3" s="1015"/>
      <c r="QZ3" s="1016"/>
      <c r="RA3" s="621"/>
      <c r="RB3" s="1015"/>
      <c r="RC3" s="1016"/>
      <c r="RD3" s="621"/>
      <c r="RE3" s="1015"/>
      <c r="RF3" s="1016"/>
    </row>
    <row r="4" spans="1:474" ht="34.5" hidden="1" customHeight="1" x14ac:dyDescent="0.55000000000000004">
      <c r="A4" s="622">
        <v>1</v>
      </c>
      <c r="B4" s="623" t="s">
        <v>621</v>
      </c>
      <c r="C4" s="624" t="s">
        <v>106</v>
      </c>
      <c r="D4" s="625" t="e">
        <f>#REF!+#REF!+#REF!-#REF!-#REF!</f>
        <v>#REF!</v>
      </c>
      <c r="E4" s="626"/>
      <c r="F4" s="626"/>
      <c r="G4" s="626"/>
      <c r="H4" s="627"/>
      <c r="I4" s="625" t="e">
        <f>D4+E4+F4-G4-H4</f>
        <v>#REF!</v>
      </c>
      <c r="J4" s="626"/>
      <c r="K4" s="626"/>
      <c r="L4" s="626"/>
      <c r="M4" s="627"/>
      <c r="N4" s="625" t="e">
        <f t="shared" ref="N4:N67" si="0">I4+J4+K4-L4-M4</f>
        <v>#REF!</v>
      </c>
      <c r="O4" s="626"/>
      <c r="P4" s="626"/>
      <c r="Q4" s="626"/>
      <c r="R4" s="627"/>
      <c r="S4" s="628" t="e">
        <f t="shared" ref="S4:S73" si="1">N4+O4+P4-Q4-R4</f>
        <v>#REF!</v>
      </c>
      <c r="T4" s="626"/>
      <c r="U4" s="626"/>
      <c r="V4" s="626"/>
      <c r="W4" s="627"/>
      <c r="X4" s="628" t="e">
        <f t="shared" ref="X4:X73" si="2">S4+T4+U4-V4-W4</f>
        <v>#REF!</v>
      </c>
      <c r="Y4" s="626"/>
      <c r="Z4" s="626"/>
      <c r="AA4" s="626"/>
      <c r="AB4" s="627"/>
      <c r="AC4" s="625" t="e">
        <f t="shared" ref="AC4:AC67" si="3">X4+Y4+Z4-AA4-AB4</f>
        <v>#REF!</v>
      </c>
      <c r="AD4" s="629"/>
      <c r="AE4" s="629"/>
      <c r="AF4" s="630"/>
      <c r="AG4" s="629"/>
      <c r="AH4" s="629"/>
      <c r="AI4" s="629"/>
      <c r="AJ4" s="631"/>
      <c r="AK4" s="631"/>
      <c r="AL4" s="631"/>
      <c r="AM4" s="631"/>
      <c r="AN4" s="631"/>
      <c r="AO4" s="631"/>
      <c r="AP4" s="631"/>
      <c r="AQ4" s="629"/>
      <c r="AR4" s="629"/>
      <c r="AS4" s="629"/>
      <c r="AT4" s="632"/>
      <c r="AU4" s="632"/>
      <c r="AV4" s="633"/>
      <c r="AW4" s="631"/>
      <c r="AX4" s="631"/>
      <c r="AY4" s="631"/>
      <c r="AZ4" s="634"/>
      <c r="BA4" s="629"/>
      <c r="BB4" s="629"/>
      <c r="BC4" s="630"/>
      <c r="BD4" s="631"/>
      <c r="BE4" s="631"/>
      <c r="BF4" s="631"/>
      <c r="BG4" s="629"/>
      <c r="BH4" s="629"/>
      <c r="BI4" s="629"/>
      <c r="BJ4" s="629"/>
      <c r="BK4" s="629"/>
      <c r="BL4" s="629"/>
      <c r="BM4" s="631"/>
      <c r="BN4" s="631"/>
      <c r="BO4" s="631"/>
      <c r="BP4" s="631"/>
      <c r="BQ4" s="631"/>
      <c r="BR4" s="631"/>
      <c r="BS4" s="631"/>
      <c r="BW4" s="629"/>
      <c r="BX4" s="629"/>
      <c r="BY4" s="629"/>
      <c r="BZ4" s="629"/>
      <c r="CA4" s="629"/>
      <c r="CB4" s="629"/>
      <c r="CC4" s="629"/>
      <c r="CD4" s="629"/>
      <c r="CE4" s="629"/>
      <c r="CF4" s="635"/>
      <c r="CG4" s="635"/>
      <c r="CH4" s="635"/>
      <c r="CI4" s="635"/>
      <c r="CJ4" s="635"/>
      <c r="CK4" s="635"/>
      <c r="CL4" s="629"/>
      <c r="CM4" s="629"/>
      <c r="CN4" s="630"/>
      <c r="CO4" s="629"/>
      <c r="CP4" s="629"/>
      <c r="CQ4" s="630"/>
      <c r="CT4" s="636"/>
      <c r="CW4" s="636"/>
      <c r="CZ4" s="636"/>
      <c r="DD4" s="629"/>
      <c r="DE4" s="629"/>
      <c r="DF4" s="629"/>
      <c r="DG4" s="629"/>
      <c r="DH4" s="629"/>
      <c r="DI4" s="629"/>
      <c r="ER4" s="629"/>
      <c r="ES4" s="629"/>
      <c r="ET4" s="629"/>
      <c r="EU4" s="629"/>
      <c r="EV4" s="629"/>
      <c r="EW4" s="629"/>
      <c r="FP4" s="637"/>
      <c r="FQ4" s="637"/>
      <c r="FR4" s="637"/>
      <c r="FS4" s="637"/>
      <c r="FT4" s="637"/>
      <c r="FU4" s="637"/>
      <c r="FV4" s="637"/>
      <c r="FW4" s="637"/>
      <c r="FX4" s="637"/>
      <c r="FY4" s="637"/>
      <c r="FZ4" s="637"/>
      <c r="GA4" s="637"/>
      <c r="GB4" s="637"/>
      <c r="MA4" s="93" t="s">
        <v>250</v>
      </c>
      <c r="MD4" s="93" t="s">
        <v>250</v>
      </c>
      <c r="MG4" s="93" t="s">
        <v>250</v>
      </c>
      <c r="MJ4" s="93" t="s">
        <v>250</v>
      </c>
      <c r="MM4" s="93" t="s">
        <v>250</v>
      </c>
      <c r="MP4" s="93" t="s">
        <v>250</v>
      </c>
      <c r="MS4" s="93" t="s">
        <v>250</v>
      </c>
      <c r="MV4" s="93" t="s">
        <v>250</v>
      </c>
      <c r="MY4" s="93" t="s">
        <v>250</v>
      </c>
      <c r="NB4" s="93" t="s">
        <v>250</v>
      </c>
      <c r="NF4" s="93" t="s">
        <v>250</v>
      </c>
      <c r="NI4" s="93" t="s">
        <v>250</v>
      </c>
      <c r="NM4" s="93" t="s">
        <v>250</v>
      </c>
      <c r="NQ4" s="93" t="s">
        <v>250</v>
      </c>
      <c r="NT4" s="93" t="s">
        <v>250</v>
      </c>
      <c r="NW4" s="93" t="s">
        <v>250</v>
      </c>
      <c r="OA4" s="93" t="s">
        <v>250</v>
      </c>
      <c r="OE4" s="93" t="s">
        <v>250</v>
      </c>
      <c r="OI4" s="93" t="s">
        <v>250</v>
      </c>
      <c r="OM4" s="93" t="s">
        <v>250</v>
      </c>
      <c r="OQ4" s="93" t="s">
        <v>250</v>
      </c>
      <c r="OU4" s="93" t="s">
        <v>250</v>
      </c>
      <c r="OY4" s="93" t="s">
        <v>250</v>
      </c>
      <c r="PC4" s="93" t="s">
        <v>250</v>
      </c>
      <c r="PG4" s="93" t="s">
        <v>250</v>
      </c>
      <c r="PK4" s="93" t="s">
        <v>250</v>
      </c>
      <c r="PO4" s="93" t="s">
        <v>250</v>
      </c>
      <c r="PS4" s="93" t="s">
        <v>250</v>
      </c>
      <c r="PW4" s="93" t="s">
        <v>250</v>
      </c>
      <c r="QA4" s="93" t="s">
        <v>250</v>
      </c>
      <c r="QE4" s="93" t="s">
        <v>250</v>
      </c>
      <c r="QI4" s="93" t="s">
        <v>250</v>
      </c>
      <c r="QM4" s="93" t="s">
        <v>250</v>
      </c>
      <c r="QQ4" s="93" t="s">
        <v>250</v>
      </c>
      <c r="QU4" s="93" t="s">
        <v>250</v>
      </c>
      <c r="QV4" s="1015"/>
      <c r="QW4" s="1016"/>
      <c r="QX4" s="620"/>
      <c r="QY4" s="1015"/>
      <c r="QZ4" s="1016"/>
      <c r="RA4" s="621"/>
      <c r="RB4" s="1015"/>
      <c r="RC4" s="1016"/>
      <c r="RD4" s="621"/>
      <c r="RE4" s="1015"/>
      <c r="RF4" s="1016"/>
    </row>
    <row r="5" spans="1:474" ht="36" hidden="1" x14ac:dyDescent="0.55000000000000004">
      <c r="A5" s="622">
        <v>1</v>
      </c>
      <c r="B5" s="638" t="s">
        <v>198</v>
      </c>
      <c r="C5" s="639" t="s">
        <v>108</v>
      </c>
      <c r="D5" s="628">
        <v>0</v>
      </c>
      <c r="E5" s="640"/>
      <c r="F5" s="641"/>
      <c r="G5" s="640"/>
      <c r="H5" s="642"/>
      <c r="I5" s="628">
        <f>D5+E5+F5-G5-H5</f>
        <v>0</v>
      </c>
      <c r="J5" s="640">
        <v>3</v>
      </c>
      <c r="K5" s="641"/>
      <c r="L5" s="640"/>
      <c r="M5" s="642">
        <v>3</v>
      </c>
      <c r="N5" s="628">
        <f t="shared" si="0"/>
        <v>0</v>
      </c>
      <c r="O5" s="640">
        <v>2</v>
      </c>
      <c r="P5" s="641"/>
      <c r="Q5" s="640"/>
      <c r="R5" s="642">
        <f>1.68+0.32</f>
        <v>2</v>
      </c>
      <c r="S5" s="628">
        <f t="shared" si="1"/>
        <v>0</v>
      </c>
      <c r="T5" s="640">
        <v>6</v>
      </c>
      <c r="U5" s="641"/>
      <c r="V5" s="640"/>
      <c r="W5" s="642">
        <v>5.08</v>
      </c>
      <c r="X5" s="628">
        <f t="shared" si="2"/>
        <v>0.91999999999999993</v>
      </c>
      <c r="Y5" s="640">
        <v>5</v>
      </c>
      <c r="Z5" s="641"/>
      <c r="AA5" s="640"/>
      <c r="AB5" s="643">
        <v>5.92</v>
      </c>
      <c r="AC5" s="628">
        <f t="shared" si="3"/>
        <v>0</v>
      </c>
      <c r="AD5" s="631">
        <v>3</v>
      </c>
      <c r="AE5" s="631">
        <v>3</v>
      </c>
      <c r="AF5" s="93">
        <f>AC5+AD5-AE5</f>
        <v>0</v>
      </c>
      <c r="AI5" s="93">
        <f>AF5+AG5-AH5</f>
        <v>0</v>
      </c>
      <c r="AJ5" s="631">
        <v>5</v>
      </c>
      <c r="AK5" s="631">
        <v>5</v>
      </c>
      <c r="AL5" s="93">
        <f>AI5+AJ5-AK5</f>
        <v>0</v>
      </c>
      <c r="AM5" s="631">
        <v>6</v>
      </c>
      <c r="AN5" s="631"/>
      <c r="AO5" s="631">
        <v>6</v>
      </c>
      <c r="AP5" s="93">
        <f>AL5+AM5-AN5-AO5</f>
        <v>0</v>
      </c>
      <c r="AQ5" s="644">
        <v>8</v>
      </c>
      <c r="AR5" s="644">
        <v>8</v>
      </c>
      <c r="AS5" s="645">
        <f>AP5+AQ5-AR5</f>
        <v>0</v>
      </c>
      <c r="AT5" s="632"/>
      <c r="AU5" s="632"/>
      <c r="AV5" s="633">
        <f>AS5+AT5-AU5</f>
        <v>0</v>
      </c>
      <c r="AW5" s="631">
        <v>5</v>
      </c>
      <c r="AX5" s="631">
        <v>0.5</v>
      </c>
      <c r="AY5" s="631">
        <v>4.5</v>
      </c>
      <c r="AZ5" s="646">
        <f>AV5+AW5-AX5-AY5</f>
        <v>0</v>
      </c>
      <c r="BA5" s="631">
        <v>3</v>
      </c>
      <c r="BB5" s="631">
        <v>3</v>
      </c>
      <c r="BC5" s="93">
        <f>AZ5+BA5-BB5</f>
        <v>0</v>
      </c>
      <c r="BD5" s="631">
        <v>5</v>
      </c>
      <c r="BE5" s="631">
        <v>5</v>
      </c>
      <c r="BF5" s="93">
        <f>BC5+BD5-BE5</f>
        <v>0</v>
      </c>
      <c r="BG5" s="631"/>
      <c r="BH5" s="631"/>
      <c r="BI5" s="93">
        <f>BF5+BG5-BH5</f>
        <v>0</v>
      </c>
      <c r="BJ5" s="631">
        <v>5</v>
      </c>
      <c r="BK5" s="631">
        <v>5</v>
      </c>
      <c r="BL5" s="93">
        <f>BI5+BJ5-BK5</f>
        <v>0</v>
      </c>
      <c r="BM5" s="631">
        <v>4</v>
      </c>
      <c r="BN5" s="631">
        <v>4</v>
      </c>
      <c r="BO5" s="631"/>
      <c r="BP5" s="93">
        <f t="shared" ref="BP5:BP40" si="4">BL5+BM5-BN5</f>
        <v>0</v>
      </c>
      <c r="BQ5" s="631"/>
      <c r="BR5" s="631"/>
      <c r="BS5" s="93">
        <f>BP5+BQ5-BR5</f>
        <v>0</v>
      </c>
      <c r="BT5" s="631">
        <v>5</v>
      </c>
      <c r="BU5" s="631">
        <v>5</v>
      </c>
      <c r="BV5" s="646">
        <f>BS5+BT5-BU5</f>
        <v>0</v>
      </c>
      <c r="BW5" s="631">
        <v>5</v>
      </c>
      <c r="BX5" s="631">
        <v>5</v>
      </c>
      <c r="BY5" s="93">
        <f>BV5+BW5-BX5</f>
        <v>0</v>
      </c>
      <c r="BZ5" s="631">
        <v>5</v>
      </c>
      <c r="CA5" s="631">
        <v>5</v>
      </c>
      <c r="CB5" s="93">
        <f>BY5+BZ5-CA5</f>
        <v>0</v>
      </c>
      <c r="CC5" s="631">
        <v>5</v>
      </c>
      <c r="CD5" s="631">
        <v>5</v>
      </c>
      <c r="CE5" s="93">
        <f>CB5+CC5-CD5</f>
        <v>0</v>
      </c>
      <c r="CF5" s="631"/>
      <c r="CG5" s="631"/>
      <c r="CH5" s="93">
        <f>CE5+CF5-CG5</f>
        <v>0</v>
      </c>
      <c r="CI5" s="631"/>
      <c r="CJ5" s="631"/>
      <c r="CK5" s="646">
        <f>CH5+CI5-CJ5</f>
        <v>0</v>
      </c>
      <c r="CL5" s="631">
        <v>5</v>
      </c>
      <c r="CM5" s="631">
        <v>5</v>
      </c>
      <c r="CN5" s="93">
        <f>CK5+CL5-CM5</f>
        <v>0</v>
      </c>
      <c r="CO5" s="631"/>
      <c r="CP5" s="631"/>
      <c r="CQ5" s="93">
        <f>CN5+CO5-CP5</f>
        <v>0</v>
      </c>
      <c r="CR5" s="629"/>
      <c r="CS5" s="629"/>
      <c r="CT5" s="630">
        <f>CQ5+CR5-CS5</f>
        <v>0</v>
      </c>
      <c r="CU5" s="629">
        <v>5</v>
      </c>
      <c r="CV5" s="629">
        <v>5</v>
      </c>
      <c r="CW5" s="630">
        <f>CT5+CU5-CV5</f>
        <v>0</v>
      </c>
      <c r="CX5" s="629">
        <v>12</v>
      </c>
      <c r="CY5" s="629">
        <v>2</v>
      </c>
      <c r="CZ5" s="630">
        <f>CW5+CX5-CY5</f>
        <v>10</v>
      </c>
      <c r="DA5" s="629"/>
      <c r="DB5" s="629">
        <v>10</v>
      </c>
      <c r="DC5" s="647">
        <f>CZ5+DA5-DB5</f>
        <v>0</v>
      </c>
      <c r="DD5" s="629">
        <v>5</v>
      </c>
      <c r="DE5" s="629">
        <f>3.5+1.5</f>
        <v>5</v>
      </c>
      <c r="DF5" s="630">
        <f>DC5+DD5-DE5</f>
        <v>0</v>
      </c>
      <c r="DG5" s="629">
        <v>5</v>
      </c>
      <c r="DH5" s="629">
        <v>5</v>
      </c>
      <c r="DI5" s="630">
        <f>DF5+DG5-DH5</f>
        <v>0</v>
      </c>
      <c r="DJ5" s="629">
        <v>8</v>
      </c>
      <c r="DK5" s="629">
        <v>8</v>
      </c>
      <c r="DL5" s="630">
        <f>DI5+DJ5-DK5</f>
        <v>0</v>
      </c>
      <c r="DM5" s="629">
        <v>5</v>
      </c>
      <c r="DN5" s="629">
        <v>5</v>
      </c>
      <c r="DO5" s="630">
        <f>DL5+DM5-DN5</f>
        <v>0</v>
      </c>
      <c r="DP5" s="629">
        <v>5</v>
      </c>
      <c r="DQ5" s="629"/>
      <c r="DR5" s="630">
        <f>DO5+DP5-DQ5</f>
        <v>5</v>
      </c>
      <c r="DS5" s="629">
        <v>7</v>
      </c>
      <c r="DT5" s="629">
        <v>12</v>
      </c>
      <c r="DU5" s="630">
        <f>DR5+DS5-DT5</f>
        <v>0</v>
      </c>
      <c r="DV5" s="629">
        <v>5</v>
      </c>
      <c r="DW5" s="629">
        <v>5</v>
      </c>
      <c r="DX5" s="630">
        <f>DU5+DV5-DW5</f>
        <v>0</v>
      </c>
      <c r="DY5" s="629">
        <v>8</v>
      </c>
      <c r="DZ5" s="629"/>
      <c r="EA5" s="629">
        <v>8</v>
      </c>
      <c r="EB5" s="630">
        <f t="shared" ref="EB5:EB40" si="5">DX5+DY5-EA5</f>
        <v>0</v>
      </c>
      <c r="EC5" s="629">
        <v>5</v>
      </c>
      <c r="ED5" s="629">
        <v>5</v>
      </c>
      <c r="EE5" s="630">
        <f>EB5+EC5-ED5</f>
        <v>0</v>
      </c>
      <c r="EF5" s="629">
        <v>5</v>
      </c>
      <c r="EG5" s="629">
        <v>1</v>
      </c>
      <c r="EH5" s="629">
        <v>4</v>
      </c>
      <c r="EI5" s="93">
        <f>EE5+EF5-EG5-EH5</f>
        <v>0</v>
      </c>
      <c r="EJ5" s="629">
        <v>5</v>
      </c>
      <c r="EK5" s="629">
        <v>5</v>
      </c>
      <c r="EL5" s="630">
        <f>EI5+EJ5-EK5</f>
        <v>0</v>
      </c>
      <c r="EM5" s="629"/>
      <c r="EN5" s="629"/>
      <c r="EO5" s="629"/>
      <c r="EP5" s="630">
        <f>EL5+EN5-EO5</f>
        <v>0</v>
      </c>
      <c r="ER5" s="629">
        <v>5</v>
      </c>
      <c r="ES5" s="629">
        <v>5</v>
      </c>
      <c r="ET5" s="630">
        <f>EP5+ER5-ES5</f>
        <v>0</v>
      </c>
      <c r="EU5" s="629">
        <v>5</v>
      </c>
      <c r="EV5" s="629">
        <v>5</v>
      </c>
      <c r="EW5" s="93">
        <f t="shared" ref="EW5:EW67" si="6">ET5+EU5-EV5</f>
        <v>0</v>
      </c>
      <c r="EX5" s="629">
        <v>4</v>
      </c>
      <c r="EY5" s="629">
        <v>4</v>
      </c>
      <c r="EZ5" s="93">
        <f>EW5+EX5-EY5</f>
        <v>0</v>
      </c>
      <c r="FA5" s="629">
        <v>5</v>
      </c>
      <c r="FB5" s="629">
        <v>5</v>
      </c>
      <c r="FC5" s="93">
        <f>EZ5+FA5-FB5</f>
        <v>0</v>
      </c>
      <c r="FD5" s="629">
        <v>10</v>
      </c>
      <c r="FE5" s="629">
        <v>10</v>
      </c>
      <c r="FF5" s="93">
        <f>FC5+FD5-FE5</f>
        <v>0</v>
      </c>
      <c r="FG5" s="629">
        <v>7</v>
      </c>
      <c r="FH5" s="629">
        <v>7</v>
      </c>
      <c r="FI5" s="646">
        <f>FF5+FG5-FH5</f>
        <v>0</v>
      </c>
      <c r="FJ5" s="629">
        <v>9</v>
      </c>
      <c r="FK5" s="629">
        <v>9</v>
      </c>
      <c r="FL5" s="646">
        <f>FI5+FJ5-FK5</f>
        <v>0</v>
      </c>
      <c r="FM5" s="629">
        <v>12</v>
      </c>
      <c r="FN5" s="629">
        <f>1.11+1.89</f>
        <v>3</v>
      </c>
      <c r="FO5" s="646">
        <f t="shared" ref="FO5:FO67" si="7">FL5+FM5-FN5</f>
        <v>9</v>
      </c>
      <c r="FP5" s="629"/>
      <c r="FQ5" s="629">
        <v>9</v>
      </c>
      <c r="FR5" s="630">
        <f>FO5+FP5-FQ5</f>
        <v>0</v>
      </c>
      <c r="FS5" s="629">
        <v>7</v>
      </c>
      <c r="FT5" s="629">
        <v>7</v>
      </c>
      <c r="FU5" s="630">
        <f t="shared" ref="FU5:FU67" si="8">FR5+FS5-FT5</f>
        <v>0</v>
      </c>
      <c r="FV5" s="648"/>
      <c r="FW5" s="629">
        <v>5</v>
      </c>
      <c r="FX5" s="629">
        <v>5</v>
      </c>
      <c r="FY5" s="630">
        <f>FU5+FW5-FX5</f>
        <v>0</v>
      </c>
      <c r="FZ5" s="629">
        <v>5</v>
      </c>
      <c r="GA5" s="629">
        <v>5</v>
      </c>
      <c r="GB5" s="630">
        <f>FY5+FZ5-GA5</f>
        <v>0</v>
      </c>
      <c r="GC5" s="629">
        <v>10</v>
      </c>
      <c r="GD5" s="629">
        <v>6</v>
      </c>
      <c r="GE5" s="630">
        <f>GB5+GC5-GD5</f>
        <v>4</v>
      </c>
      <c r="GF5" s="629"/>
      <c r="GG5" s="629">
        <v>4</v>
      </c>
      <c r="GH5" s="630">
        <f>GE5+GF5-GG5</f>
        <v>0</v>
      </c>
      <c r="GI5" s="629">
        <v>5</v>
      </c>
      <c r="GJ5" s="629">
        <v>5</v>
      </c>
      <c r="GK5" s="630">
        <f>GH5+GI5-GJ5</f>
        <v>0</v>
      </c>
      <c r="GL5" s="629">
        <v>10</v>
      </c>
      <c r="GM5" s="629">
        <v>10</v>
      </c>
      <c r="GN5" s="630">
        <f>GK5+GL5-GM5</f>
        <v>0</v>
      </c>
      <c r="GO5" s="629">
        <v>12</v>
      </c>
      <c r="GP5" s="629">
        <v>10.5</v>
      </c>
      <c r="GQ5" s="629">
        <v>1.5</v>
      </c>
      <c r="GR5" s="630">
        <f>GN5+GO5-GP5-GQ5</f>
        <v>0</v>
      </c>
      <c r="GS5" s="629"/>
      <c r="GT5" s="629"/>
      <c r="GU5" s="630">
        <f>GR5+GS5-GT5</f>
        <v>0</v>
      </c>
      <c r="GV5" s="631">
        <v>6</v>
      </c>
      <c r="GW5" s="631">
        <v>4.5</v>
      </c>
      <c r="GX5" s="631">
        <v>1.5</v>
      </c>
      <c r="GY5" s="630">
        <f>GU5+GV5-GW5-GX5</f>
        <v>0</v>
      </c>
      <c r="GZ5" s="631">
        <v>7</v>
      </c>
      <c r="HA5" s="631">
        <v>4</v>
      </c>
      <c r="HB5" s="631">
        <v>3</v>
      </c>
      <c r="HC5" s="630">
        <f>GY5+GZ5-HA5-HB5</f>
        <v>0</v>
      </c>
      <c r="HD5" s="631">
        <v>10</v>
      </c>
      <c r="HE5" s="631">
        <v>10</v>
      </c>
      <c r="HF5" s="630">
        <f>HC5+HD5-HE5</f>
        <v>0</v>
      </c>
      <c r="HG5" s="631">
        <v>10</v>
      </c>
      <c r="HH5" s="631">
        <v>10</v>
      </c>
      <c r="HI5" s="630">
        <f>HF5+HG5-HH5</f>
        <v>0</v>
      </c>
      <c r="HJ5" s="629">
        <v>10</v>
      </c>
      <c r="HK5" s="629">
        <v>10</v>
      </c>
      <c r="HL5" s="630">
        <f>HI5+HJ5-HK5</f>
        <v>0</v>
      </c>
      <c r="HM5" s="629">
        <v>7</v>
      </c>
      <c r="HN5" s="629">
        <v>7</v>
      </c>
      <c r="HO5" s="647">
        <f>HL5+HM5-HN5</f>
        <v>0</v>
      </c>
      <c r="HP5" s="629">
        <v>10</v>
      </c>
      <c r="HQ5" s="629">
        <v>10</v>
      </c>
      <c r="HR5" s="647">
        <f>HO5+HP5-HQ5</f>
        <v>0</v>
      </c>
      <c r="HS5" s="629">
        <v>5</v>
      </c>
      <c r="HT5" s="629">
        <v>5</v>
      </c>
      <c r="HU5" s="630">
        <f>HR5+HS5-HT5</f>
        <v>0</v>
      </c>
      <c r="HV5" s="629">
        <v>7</v>
      </c>
      <c r="HW5" s="629">
        <v>7</v>
      </c>
      <c r="HX5" s="630">
        <f>HU5+HV5-HW5</f>
        <v>0</v>
      </c>
      <c r="HY5" s="629">
        <v>7</v>
      </c>
      <c r="HZ5" s="629">
        <v>7</v>
      </c>
      <c r="IA5" s="630">
        <f>HX5+HY5-HZ5</f>
        <v>0</v>
      </c>
      <c r="IB5" s="629">
        <v>5</v>
      </c>
      <c r="IC5" s="629">
        <v>5</v>
      </c>
      <c r="ID5" s="630">
        <f>IA5+IB5-IC5</f>
        <v>0</v>
      </c>
      <c r="IE5" s="629">
        <v>4</v>
      </c>
      <c r="IF5" s="629">
        <v>4</v>
      </c>
      <c r="IG5" s="630">
        <f>ID5+IE5-IF5</f>
        <v>0</v>
      </c>
      <c r="IH5" s="629">
        <v>5</v>
      </c>
      <c r="II5" s="629">
        <v>5</v>
      </c>
      <c r="IJ5" s="630">
        <f>IG5+IH5-II5</f>
        <v>0</v>
      </c>
      <c r="IK5" s="629">
        <v>7</v>
      </c>
      <c r="IL5" s="629">
        <v>0.39</v>
      </c>
      <c r="IM5" s="629">
        <v>6.61</v>
      </c>
      <c r="IN5" s="630">
        <f>IJ5+IK5-IL5-IM5</f>
        <v>0</v>
      </c>
      <c r="IO5" s="629">
        <v>5</v>
      </c>
      <c r="IP5" s="629"/>
      <c r="IQ5" s="629">
        <v>5</v>
      </c>
      <c r="IR5" s="630">
        <f>IN5+IO5-IP5-IQ5</f>
        <v>0</v>
      </c>
      <c r="IS5" s="629">
        <v>7</v>
      </c>
      <c r="IT5" s="629">
        <v>7</v>
      </c>
      <c r="IU5" s="630">
        <f t="shared" ref="IU5:IU67" si="9">IR5+IS5-IT5</f>
        <v>0</v>
      </c>
      <c r="IV5" s="649">
        <v>7</v>
      </c>
      <c r="IW5" s="649">
        <v>7</v>
      </c>
      <c r="IX5" s="650">
        <f>IU5+IV5-IW5</f>
        <v>0</v>
      </c>
      <c r="IY5" s="649">
        <v>5</v>
      </c>
      <c r="IZ5" s="649">
        <v>5</v>
      </c>
      <c r="JA5" s="650">
        <f>IX5+IY5-IZ5</f>
        <v>0</v>
      </c>
      <c r="JB5" s="649">
        <v>6</v>
      </c>
      <c r="JC5" s="649">
        <v>6</v>
      </c>
      <c r="JD5" s="649"/>
      <c r="JE5" s="650">
        <f>JA5+JB5-JC5</f>
        <v>0</v>
      </c>
      <c r="JF5" s="649">
        <v>10</v>
      </c>
      <c r="JG5" s="649">
        <v>7</v>
      </c>
      <c r="JH5" s="649">
        <v>3</v>
      </c>
      <c r="JI5" s="650">
        <f>JE5+JF5-JG5-JH5</f>
        <v>0</v>
      </c>
      <c r="JK5" s="649">
        <v>10</v>
      </c>
      <c r="JL5" s="649">
        <v>10</v>
      </c>
      <c r="JM5" s="651">
        <f>JI5+JK5-JL5</f>
        <v>0</v>
      </c>
      <c r="JO5" s="649">
        <v>10</v>
      </c>
      <c r="JP5" s="649">
        <v>10</v>
      </c>
      <c r="JQ5" s="651">
        <f>JM5+JO5-JP5</f>
        <v>0</v>
      </c>
      <c r="JR5" s="649">
        <v>10</v>
      </c>
      <c r="JS5" s="649">
        <v>10</v>
      </c>
      <c r="JT5" s="650">
        <f>JQ5+JR5-JS5</f>
        <v>0</v>
      </c>
      <c r="JU5" s="649">
        <v>10</v>
      </c>
      <c r="JV5" s="649">
        <v>10</v>
      </c>
      <c r="JW5" s="650">
        <f>JT5+JU5-JV5</f>
        <v>0</v>
      </c>
      <c r="JX5" s="649">
        <v>10</v>
      </c>
      <c r="JY5" s="649">
        <v>10</v>
      </c>
      <c r="JZ5" s="649"/>
      <c r="KA5" s="650">
        <f>JW5+JX5-JY5</f>
        <v>0</v>
      </c>
      <c r="KB5" s="649">
        <v>10</v>
      </c>
      <c r="KC5" s="649">
        <v>9.6999999999999993</v>
      </c>
      <c r="KD5" s="649">
        <v>0.3</v>
      </c>
      <c r="KE5" s="650">
        <f>KA5+KB5-KD5-KC5</f>
        <v>0</v>
      </c>
      <c r="KF5" s="649">
        <v>10</v>
      </c>
      <c r="KG5" s="649">
        <v>10</v>
      </c>
      <c r="KH5" s="650">
        <f>KE5+KF5-KG5</f>
        <v>0</v>
      </c>
      <c r="KI5" s="649">
        <v>12</v>
      </c>
      <c r="KJ5" s="649">
        <v>12</v>
      </c>
      <c r="KK5" s="650">
        <f>KH5+KI5-KJ5</f>
        <v>0</v>
      </c>
      <c r="KL5" s="649">
        <v>12</v>
      </c>
      <c r="KM5" s="649">
        <v>12</v>
      </c>
      <c r="KN5" s="650">
        <f>KK5+KL5-KM5</f>
        <v>0</v>
      </c>
      <c r="KO5" s="649">
        <v>12</v>
      </c>
      <c r="KP5" s="649">
        <v>12</v>
      </c>
      <c r="KQ5" s="650">
        <f>KN5+KO5-KP5</f>
        <v>0</v>
      </c>
      <c r="KR5" s="649">
        <v>10</v>
      </c>
      <c r="KS5" s="649">
        <v>10</v>
      </c>
      <c r="KT5" s="650">
        <f>KQ5+KR5-KS5</f>
        <v>0</v>
      </c>
      <c r="KU5" s="649">
        <v>10</v>
      </c>
      <c r="KV5" s="649">
        <v>10</v>
      </c>
      <c r="KW5" s="650">
        <f>KT5+KU5-KV5</f>
        <v>0</v>
      </c>
      <c r="KX5" s="649">
        <v>10</v>
      </c>
      <c r="KY5" s="649">
        <v>10</v>
      </c>
      <c r="KZ5" s="650">
        <f t="shared" ref="KZ5:KZ32" si="10">KW5+KX5-KY5</f>
        <v>0</v>
      </c>
      <c r="LA5" s="649">
        <v>12</v>
      </c>
      <c r="LB5" s="649">
        <v>12</v>
      </c>
      <c r="LC5" s="650">
        <f t="shared" ref="LC5:LC32" si="11">KZ5+LA5-LB5</f>
        <v>0</v>
      </c>
      <c r="LD5" s="649">
        <v>10</v>
      </c>
      <c r="LE5" s="649">
        <v>10</v>
      </c>
      <c r="LF5" s="650">
        <f t="shared" ref="LF5:LF32" si="12">LC5+LD5-LE5</f>
        <v>0</v>
      </c>
      <c r="LG5" s="649">
        <v>7</v>
      </c>
      <c r="LH5" s="649">
        <v>7</v>
      </c>
      <c r="LI5" s="650">
        <f t="shared" ref="LI5:LI32" si="13">LF5+LG5-LH5</f>
        <v>0</v>
      </c>
      <c r="LJ5" s="649">
        <v>5</v>
      </c>
      <c r="LK5" s="649">
        <v>5</v>
      </c>
      <c r="LL5" s="650">
        <f t="shared" ref="LL5:LL44" si="14">LI5+LJ5-LK5</f>
        <v>0</v>
      </c>
      <c r="LM5" s="649">
        <v>12</v>
      </c>
      <c r="LN5" s="649">
        <v>12</v>
      </c>
      <c r="LO5" s="650">
        <f t="shared" ref="LO5:LO44" si="15">LL5+LM5-LN5</f>
        <v>0</v>
      </c>
      <c r="LP5" s="649">
        <v>12</v>
      </c>
      <c r="LQ5" s="649">
        <v>12</v>
      </c>
      <c r="LR5" s="650">
        <f t="shared" ref="LR5:LR44" si="16">LO5+LP5-LQ5</f>
        <v>0</v>
      </c>
      <c r="LS5" s="649">
        <v>5</v>
      </c>
      <c r="LT5" s="649">
        <v>5</v>
      </c>
      <c r="LU5" s="650">
        <f t="shared" ref="LU5:LU44" si="17">LR5+LS5-LT5</f>
        <v>0</v>
      </c>
      <c r="LV5" s="649">
        <v>12</v>
      </c>
      <c r="LW5" s="649">
        <v>12</v>
      </c>
      <c r="LX5" s="650">
        <f>LU5+LV5-LW5</f>
        <v>0</v>
      </c>
      <c r="LY5" s="649">
        <v>12</v>
      </c>
      <c r="LZ5" s="649">
        <v>12</v>
      </c>
      <c r="MA5" s="650">
        <f>LX5+LY5-LZ5</f>
        <v>0</v>
      </c>
      <c r="MB5" s="649">
        <v>12</v>
      </c>
      <c r="MC5" s="649">
        <v>12</v>
      </c>
      <c r="MD5" s="650">
        <f t="shared" ref="MD5:MD44" si="18">MA5+MB5-MC5</f>
        <v>0</v>
      </c>
      <c r="ME5" s="649">
        <v>10</v>
      </c>
      <c r="MF5" s="649">
        <v>10</v>
      </c>
      <c r="MG5" s="650">
        <f t="shared" ref="MG5:MG63" si="19">MD5+ME5-MF5</f>
        <v>0</v>
      </c>
      <c r="MH5" s="649">
        <v>8</v>
      </c>
      <c r="MI5" s="649">
        <v>8</v>
      </c>
      <c r="MJ5" s="650">
        <f t="shared" ref="MJ5:MJ63" si="20">MG5+MH5-MI5</f>
        <v>0</v>
      </c>
      <c r="MK5" s="649">
        <v>5</v>
      </c>
      <c r="ML5" s="649">
        <v>5</v>
      </c>
      <c r="MM5" s="650">
        <f t="shared" ref="MM5:MM63" si="21">MJ5+MK5-ML5</f>
        <v>0</v>
      </c>
      <c r="MN5" s="649">
        <v>5</v>
      </c>
      <c r="MO5" s="649">
        <v>5</v>
      </c>
      <c r="MP5" s="650">
        <f t="shared" ref="MP5:MP63" si="22">MM5+MN5-MO5</f>
        <v>0</v>
      </c>
      <c r="MQ5" s="649">
        <v>4</v>
      </c>
      <c r="MR5" s="649">
        <v>4</v>
      </c>
      <c r="MS5" s="650">
        <f t="shared" ref="MS5:MS63" si="23">MP5+MQ5-MR5</f>
        <v>0</v>
      </c>
      <c r="MT5" s="649">
        <v>4</v>
      </c>
      <c r="MU5" s="649">
        <v>4</v>
      </c>
      <c r="MV5" s="650">
        <f t="shared" ref="MV5:MV63" si="24">MS5+MT5-MU5</f>
        <v>0</v>
      </c>
      <c r="MW5" s="649">
        <v>4</v>
      </c>
      <c r="MX5" s="649">
        <v>4</v>
      </c>
      <c r="MY5" s="650">
        <f t="shared" ref="MY5:MY63" si="25">MV5+MW5-MX5</f>
        <v>0</v>
      </c>
      <c r="MZ5" s="649">
        <v>4</v>
      </c>
      <c r="NA5" s="649">
        <v>4</v>
      </c>
      <c r="NB5" s="650">
        <f t="shared" ref="NB5:NB63" si="26">MY5+MZ5-NA5</f>
        <v>0</v>
      </c>
      <c r="NC5" s="649">
        <v>6</v>
      </c>
      <c r="ND5" s="649">
        <v>4</v>
      </c>
      <c r="NE5" s="649">
        <v>2</v>
      </c>
      <c r="NF5" s="650">
        <f>NB5+NC5-ND5-NE5</f>
        <v>0</v>
      </c>
      <c r="NG5" s="649">
        <v>5</v>
      </c>
      <c r="NH5" s="649">
        <v>5</v>
      </c>
      <c r="NI5" s="650">
        <f>NF5+NG5-NH5</f>
        <v>0</v>
      </c>
      <c r="NJ5" s="649">
        <v>5</v>
      </c>
      <c r="NK5" s="649">
        <v>3</v>
      </c>
      <c r="NL5" s="649">
        <v>2</v>
      </c>
      <c r="NM5" s="650">
        <f>NI5+NJ5-NK5-NL5</f>
        <v>0</v>
      </c>
      <c r="NN5" s="649">
        <v>4</v>
      </c>
      <c r="NO5" s="649">
        <v>4</v>
      </c>
      <c r="NP5" s="649"/>
      <c r="NQ5" s="650">
        <f>NM5+NN5-NO5-NP5</f>
        <v>0</v>
      </c>
      <c r="NR5" s="649">
        <v>4</v>
      </c>
      <c r="NS5" s="649">
        <v>4</v>
      </c>
      <c r="NT5" s="650">
        <f>NQ5+NR5-NS5</f>
        <v>0</v>
      </c>
      <c r="NU5" s="649">
        <v>10</v>
      </c>
      <c r="NV5" s="649">
        <v>10</v>
      </c>
      <c r="NW5" s="650">
        <f>NT5+NU5-NV5</f>
        <v>0</v>
      </c>
      <c r="NX5" s="649">
        <v>8</v>
      </c>
      <c r="NY5" s="649">
        <v>4</v>
      </c>
      <c r="NZ5" s="649">
        <v>4</v>
      </c>
      <c r="OA5" s="650">
        <f>NW5+NX5-NZ5-NY5</f>
        <v>0</v>
      </c>
      <c r="OB5" s="649">
        <v>7</v>
      </c>
      <c r="OC5" s="649">
        <v>1.5</v>
      </c>
      <c r="OD5" s="649">
        <v>5.5</v>
      </c>
      <c r="OE5" s="650">
        <f>OA5+OB5-OD5-OC5</f>
        <v>0</v>
      </c>
      <c r="OF5" s="649">
        <v>5</v>
      </c>
      <c r="OG5" s="649"/>
      <c r="OH5" s="649">
        <v>5</v>
      </c>
      <c r="OI5" s="650">
        <f>OE5+OF5-OH5-OG5</f>
        <v>0</v>
      </c>
      <c r="OJ5" s="649">
        <v>6</v>
      </c>
      <c r="OK5" s="649"/>
      <c r="OL5" s="649">
        <v>6</v>
      </c>
      <c r="OM5" s="650">
        <f>OI5+OJ5-OL5-OK5</f>
        <v>0</v>
      </c>
      <c r="ON5" s="649">
        <v>8</v>
      </c>
      <c r="OO5" s="649"/>
      <c r="OP5" s="649">
        <v>8</v>
      </c>
      <c r="OQ5" s="650">
        <f>OM5+ON5-OP5-OO5</f>
        <v>0</v>
      </c>
      <c r="OR5" s="649">
        <v>7</v>
      </c>
      <c r="OS5" s="649"/>
      <c r="OT5" s="649">
        <v>7</v>
      </c>
      <c r="OU5" s="650">
        <f>OQ5+OR5-OT5-OS5</f>
        <v>0</v>
      </c>
      <c r="OV5" s="649">
        <v>5</v>
      </c>
      <c r="OW5" s="649"/>
      <c r="OX5" s="649">
        <v>5</v>
      </c>
      <c r="OY5" s="650">
        <f>OU5+OV5-OX5-OW5</f>
        <v>0</v>
      </c>
      <c r="OZ5" s="649">
        <v>5</v>
      </c>
      <c r="PA5" s="649"/>
      <c r="PB5" s="649">
        <v>5</v>
      </c>
      <c r="PC5" s="650">
        <f>OY5+OZ5-PB5-PA5</f>
        <v>0</v>
      </c>
      <c r="PD5" s="649">
        <v>10</v>
      </c>
      <c r="PE5" s="649"/>
      <c r="PF5" s="649">
        <v>10</v>
      </c>
      <c r="PG5" s="650">
        <f>PC5+PD5-PF5-PE5</f>
        <v>0</v>
      </c>
      <c r="PH5" s="649">
        <v>5</v>
      </c>
      <c r="PI5" s="649"/>
      <c r="PJ5" s="649">
        <v>5</v>
      </c>
      <c r="PK5" s="650">
        <f>PG5+PH5-PJ5-PI5</f>
        <v>0</v>
      </c>
      <c r="PL5" s="649">
        <v>5</v>
      </c>
      <c r="PM5" s="649"/>
      <c r="PN5" s="649">
        <v>5</v>
      </c>
      <c r="PO5" s="650">
        <f>PK5+PL5-PN5-PM5</f>
        <v>0</v>
      </c>
      <c r="PP5" s="649">
        <v>10</v>
      </c>
      <c r="PQ5" s="649">
        <v>3</v>
      </c>
      <c r="PR5" s="649">
        <v>7</v>
      </c>
      <c r="PS5" s="650">
        <f>PO5+PP5-PR5-PQ5</f>
        <v>0</v>
      </c>
      <c r="PT5" s="649">
        <v>10</v>
      </c>
      <c r="PU5" s="649"/>
      <c r="PV5" s="649">
        <v>5</v>
      </c>
      <c r="PW5" s="650">
        <f>PS5+PT5-PV5-PU5</f>
        <v>5</v>
      </c>
      <c r="PX5" s="649">
        <v>5</v>
      </c>
      <c r="PY5" s="649"/>
      <c r="PZ5" s="649">
        <v>10</v>
      </c>
      <c r="QA5" s="650">
        <f>PW5+PX5-PZ5-PY5</f>
        <v>0</v>
      </c>
      <c r="QB5" s="649">
        <v>7</v>
      </c>
      <c r="QC5" s="649"/>
      <c r="QD5" s="649">
        <v>7</v>
      </c>
      <c r="QE5" s="650">
        <f>QA5+QB5-QD5-QC5</f>
        <v>0</v>
      </c>
      <c r="QF5" s="649">
        <v>7</v>
      </c>
      <c r="QG5" s="649"/>
      <c r="QH5" s="649">
        <v>7</v>
      </c>
      <c r="QI5" s="650">
        <f>QE5+QF5-QH5-QG5</f>
        <v>0</v>
      </c>
      <c r="QJ5" s="649">
        <v>10</v>
      </c>
      <c r="QK5" s="649"/>
      <c r="QL5" s="649">
        <v>10</v>
      </c>
      <c r="QM5" s="650">
        <f>QI5+QJ5-QL5-QK5</f>
        <v>0</v>
      </c>
      <c r="QN5" s="649">
        <v>8</v>
      </c>
      <c r="QO5" s="649">
        <v>1</v>
      </c>
      <c r="QP5" s="649">
        <v>7</v>
      </c>
      <c r="QQ5" s="650">
        <f>QM5+QN5-QP5-QO5</f>
        <v>0</v>
      </c>
      <c r="QR5" s="649">
        <v>12</v>
      </c>
      <c r="QS5" s="649">
        <v>1</v>
      </c>
      <c r="QT5" s="649">
        <v>11</v>
      </c>
      <c r="QU5" s="650">
        <f>QQ5+QR5-QT5-QS5</f>
        <v>0</v>
      </c>
      <c r="QV5" s="629">
        <f>+DK5+DN5+DQ5+DT5+DW5+EA5+ED5+EH5+EK5+EO5+ES5+EV5+EY5+FB5+FE5+FH5+FK5+FN5+FQ5+FT5+FX5+GA5+GD5+GG5</f>
        <v>136</v>
      </c>
      <c r="QW5" s="652">
        <f>+QV5/24</f>
        <v>5.666666666666667</v>
      </c>
      <c r="QX5" s="123"/>
      <c r="QY5" s="629">
        <f>+GJ5+GM5+GP5+GT5+GW5+HA5+HE5+HH5+HK5+HN5+HQ5+HT5+HW5+HZ5+IC5+IF5+II5+IM5+IQ5+IT5+IW5+IZ5+JC5+JG5+JL5+JP5</f>
        <v>177.61</v>
      </c>
      <c r="QZ5" s="652">
        <f>+QY5/26</f>
        <v>6.831153846153847</v>
      </c>
      <c r="RA5" s="124"/>
      <c r="RB5" s="629">
        <f>+JS5+JV5+JY5+KC5+KG5+KJ5+KM5+KP5+KS5+KV5+KY5+LB5+LE5+LH5+LK5+LN5+LQ5+LT5+LW5+LZ5+MC5+MF5+MI5+ML5+MO5</f>
        <v>242.7</v>
      </c>
      <c r="RC5" s="652">
        <f>+RB5/25</f>
        <v>9.7080000000000002</v>
      </c>
      <c r="RD5" s="124"/>
      <c r="RE5" s="629">
        <f>+QV5+QY5+RB5</f>
        <v>556.30999999999995</v>
      </c>
      <c r="RF5" s="652">
        <f>+RE5/75</f>
        <v>7.417466666666666</v>
      </c>
    </row>
    <row r="6" spans="1:474" s="660" customFormat="1" ht="31.5" customHeight="1" x14ac:dyDescent="0.55000000000000004">
      <c r="A6" s="622">
        <v>2</v>
      </c>
      <c r="B6" s="638" t="s">
        <v>182</v>
      </c>
      <c r="C6" s="639" t="s">
        <v>108</v>
      </c>
      <c r="D6" s="628">
        <v>240.14999999999995</v>
      </c>
      <c r="E6" s="640"/>
      <c r="F6" s="653"/>
      <c r="G6" s="653"/>
      <c r="H6" s="642">
        <v>120.15</v>
      </c>
      <c r="I6" s="628">
        <f t="shared" ref="I6:I67" si="27">D6+E6+F6-G6-H6</f>
        <v>119.99999999999994</v>
      </c>
      <c r="J6" s="640"/>
      <c r="K6" s="653"/>
      <c r="L6" s="653"/>
      <c r="M6" s="642">
        <v>5.2</v>
      </c>
      <c r="N6" s="628">
        <f t="shared" si="0"/>
        <v>114.79999999999994</v>
      </c>
      <c r="O6" s="640"/>
      <c r="P6" s="653"/>
      <c r="Q6" s="653"/>
      <c r="R6" s="642">
        <v>3</v>
      </c>
      <c r="S6" s="628">
        <f t="shared" si="1"/>
        <v>111.79999999999994</v>
      </c>
      <c r="T6" s="640"/>
      <c r="U6" s="653"/>
      <c r="V6" s="653"/>
      <c r="W6" s="642">
        <v>7.3</v>
      </c>
      <c r="X6" s="628">
        <f t="shared" si="2"/>
        <v>104.49999999999994</v>
      </c>
      <c r="Y6" s="640"/>
      <c r="Z6" s="653"/>
      <c r="AA6" s="653"/>
      <c r="AB6" s="642">
        <v>4.9000000000000004</v>
      </c>
      <c r="AC6" s="628">
        <f t="shared" si="3"/>
        <v>99.599999999999937</v>
      </c>
      <c r="AD6" s="654"/>
      <c r="AE6" s="654">
        <v>2</v>
      </c>
      <c r="AF6" s="93">
        <f t="shared" ref="AF6:AF75" si="28">AC6+AD6-AE6</f>
        <v>97.599999999999937</v>
      </c>
      <c r="AG6" s="655"/>
      <c r="AH6" s="655">
        <v>2.5499999999999998</v>
      </c>
      <c r="AI6" s="93">
        <f t="shared" ref="AI6:AI75" si="29">AF6+AG6-AH6</f>
        <v>95.04999999999994</v>
      </c>
      <c r="AJ6" s="654"/>
      <c r="AK6" s="654">
        <v>14.25</v>
      </c>
      <c r="AL6" s="93">
        <f t="shared" ref="AL6:AL75" si="30">AI6+AJ6-AK6</f>
        <v>80.79999999999994</v>
      </c>
      <c r="AM6" s="654"/>
      <c r="AN6" s="654"/>
      <c r="AO6" s="654">
        <v>9.4</v>
      </c>
      <c r="AP6" s="93">
        <f t="shared" ref="AP6:AP75" si="31">AL6+AM6-AN6-AO6</f>
        <v>71.399999999999935</v>
      </c>
      <c r="AQ6" s="656"/>
      <c r="AR6" s="656">
        <v>12.2</v>
      </c>
      <c r="AS6" s="645">
        <f t="shared" ref="AS6:AS75" si="32">AP6+AQ6-AR6</f>
        <v>59.199999999999932</v>
      </c>
      <c r="AT6" s="657"/>
      <c r="AU6" s="657">
        <v>4</v>
      </c>
      <c r="AV6" s="633">
        <f t="shared" ref="AV6:AV75" si="33">AS6+AT6-AU6</f>
        <v>55.199999999999932</v>
      </c>
      <c r="AW6" s="654"/>
      <c r="AX6" s="654"/>
      <c r="AY6" s="654">
        <v>8.3000000000000007</v>
      </c>
      <c r="AZ6" s="646">
        <f t="shared" ref="AZ6:AZ75" si="34">AV6+AW6-AX6-AY6</f>
        <v>46.899999999999935</v>
      </c>
      <c r="BA6" s="654"/>
      <c r="BB6" s="654">
        <v>5</v>
      </c>
      <c r="BC6" s="93">
        <f t="shared" ref="BC6:BC75" si="35">AZ6+BA6-BB6</f>
        <v>41.899999999999935</v>
      </c>
      <c r="BD6" s="654"/>
      <c r="BE6" s="654">
        <v>5.25</v>
      </c>
      <c r="BF6" s="93">
        <f t="shared" ref="BF6:BF75" si="36">BC6+BD6-BE6</f>
        <v>36.649999999999935</v>
      </c>
      <c r="BG6" s="654"/>
      <c r="BH6" s="654">
        <v>8.4</v>
      </c>
      <c r="BI6" s="93">
        <f t="shared" ref="BI6:BI75" si="37">BF6+BG6-BH6</f>
        <v>28.249999999999936</v>
      </c>
      <c r="BJ6" s="654"/>
      <c r="BK6" s="654">
        <v>3.4</v>
      </c>
      <c r="BL6" s="93">
        <f t="shared" ref="BL6:BL75" si="38">BI6+BJ6-BK6</f>
        <v>24.849999999999937</v>
      </c>
      <c r="BM6" s="654"/>
      <c r="BN6" s="654">
        <v>8.4</v>
      </c>
      <c r="BO6" s="654"/>
      <c r="BP6" s="93">
        <f t="shared" si="4"/>
        <v>16.449999999999939</v>
      </c>
      <c r="BQ6" s="654"/>
      <c r="BR6" s="654"/>
      <c r="BS6" s="93">
        <f t="shared" ref="BS6:BS75" si="39">BP6+BQ6-BR6</f>
        <v>16.449999999999939</v>
      </c>
      <c r="BT6" s="654"/>
      <c r="BU6" s="654"/>
      <c r="BV6" s="646">
        <f t="shared" ref="BV6:BV75" si="40">BS6+BT6-BU6</f>
        <v>16.449999999999939</v>
      </c>
      <c r="BW6" s="654"/>
      <c r="BX6" s="654">
        <v>4.5</v>
      </c>
      <c r="BY6" s="93">
        <f t="shared" ref="BY6:BY75" si="41">BV6+BW6-BX6</f>
        <v>11.949999999999939</v>
      </c>
      <c r="BZ6" s="654"/>
      <c r="CA6" s="654"/>
      <c r="CB6" s="93">
        <f t="shared" ref="CB6:CB75" si="42">BY6+BZ6-CA6</f>
        <v>11.949999999999939</v>
      </c>
      <c r="CC6" s="654"/>
      <c r="CD6" s="654">
        <v>3</v>
      </c>
      <c r="CE6" s="93">
        <f t="shared" ref="CE6:CE67" si="43">CB6+CC6-CD6</f>
        <v>8.9499999999999389</v>
      </c>
      <c r="CF6" s="654"/>
      <c r="CG6" s="654"/>
      <c r="CH6" s="93">
        <f t="shared" ref="CH6:CH75" si="44">CE6+CF6-CG6</f>
        <v>8.9499999999999389</v>
      </c>
      <c r="CI6" s="654"/>
      <c r="CJ6" s="654">
        <v>2</v>
      </c>
      <c r="CK6" s="646">
        <f t="shared" ref="CK6:CK75" si="45">CH6+CI6-CJ6</f>
        <v>6.9499999999999389</v>
      </c>
      <c r="CL6" s="654"/>
      <c r="CM6" s="654"/>
      <c r="CN6" s="93">
        <f t="shared" ref="CN6:CN75" si="46">CK6+CL6-CM6</f>
        <v>6.9499999999999389</v>
      </c>
      <c r="CO6" s="654"/>
      <c r="CP6" s="658">
        <v>5.95</v>
      </c>
      <c r="CQ6" s="93">
        <f t="shared" ref="CQ6:CQ67" si="47">CN6+CO6-CP6</f>
        <v>0.99999999999993872</v>
      </c>
      <c r="CR6" s="655">
        <v>119</v>
      </c>
      <c r="CS6" s="655">
        <v>1</v>
      </c>
      <c r="CT6" s="630">
        <f t="shared" ref="CT6:CT75" si="48">CQ6+CR6-CS6</f>
        <v>118.99999999999994</v>
      </c>
      <c r="CU6" s="655"/>
      <c r="CV6" s="655">
        <v>9.1</v>
      </c>
      <c r="CW6" s="630">
        <f t="shared" ref="CW6:CW75" si="49">CT6+CU6-CV6</f>
        <v>109.89999999999995</v>
      </c>
      <c r="CX6" s="655"/>
      <c r="CY6" s="655">
        <v>4.8</v>
      </c>
      <c r="CZ6" s="630">
        <f t="shared" ref="CZ6:CZ64" si="50">CW6+CX6-CY6</f>
        <v>105.09999999999995</v>
      </c>
      <c r="DA6" s="655"/>
      <c r="DB6" s="655"/>
      <c r="DC6" s="647">
        <f t="shared" ref="DC6:DC74" si="51">CZ6+DA6-DB6</f>
        <v>105.09999999999995</v>
      </c>
      <c r="DD6" s="655"/>
      <c r="DE6" s="655">
        <v>6.95</v>
      </c>
      <c r="DF6" s="630">
        <f t="shared" ref="DF6:DF74" si="52">DC6+DD6-DE6</f>
        <v>98.149999999999949</v>
      </c>
      <c r="DG6" s="655"/>
      <c r="DH6" s="655"/>
      <c r="DI6" s="630">
        <f t="shared" ref="DI6:DI67" si="53">DF6+DG6-DH6</f>
        <v>98.149999999999949</v>
      </c>
      <c r="DJ6" s="655"/>
      <c r="DK6" s="655">
        <v>7.25</v>
      </c>
      <c r="DL6" s="630">
        <f t="shared" ref="DL6:DL67" si="54">DI6+DJ6-DK6</f>
        <v>90.899999999999949</v>
      </c>
      <c r="DM6" s="655"/>
      <c r="DN6" s="655">
        <v>5.8</v>
      </c>
      <c r="DO6" s="630">
        <f t="shared" ref="DO6:DO67" si="55">DL6+DM6-DN6</f>
        <v>85.099999999999952</v>
      </c>
      <c r="DP6" s="655"/>
      <c r="DQ6" s="655">
        <v>3</v>
      </c>
      <c r="DR6" s="630">
        <f t="shared" ref="DR6:DR67" si="56">DO6+DP6-DQ6</f>
        <v>82.099999999999952</v>
      </c>
      <c r="DS6" s="655"/>
      <c r="DT6" s="655">
        <v>2</v>
      </c>
      <c r="DU6" s="630">
        <f t="shared" ref="DU6:DU67" si="57">DR6+DS6-DT6</f>
        <v>80.099999999999952</v>
      </c>
      <c r="DV6" s="655"/>
      <c r="DW6" s="655">
        <v>4.6500000000000004</v>
      </c>
      <c r="DX6" s="630">
        <f t="shared" ref="DX6:DX74" si="58">DU6+DV6-DW6</f>
        <v>75.449999999999946</v>
      </c>
      <c r="DY6" s="655"/>
      <c r="DZ6" s="655"/>
      <c r="EA6" s="655">
        <v>5.25</v>
      </c>
      <c r="EB6" s="659">
        <f t="shared" si="5"/>
        <v>70.199999999999946</v>
      </c>
      <c r="EC6" s="655"/>
      <c r="ED6" s="655">
        <v>5.6</v>
      </c>
      <c r="EE6" s="630">
        <f t="shared" ref="EE6:EE67" si="59">EB6+EC6-ED6</f>
        <v>64.599999999999952</v>
      </c>
      <c r="EF6" s="655"/>
      <c r="EG6" s="655"/>
      <c r="EH6" s="655">
        <v>5.55</v>
      </c>
      <c r="EI6" s="93">
        <f>EE6+EF6-EG6-EH6</f>
        <v>59.049999999999955</v>
      </c>
      <c r="EJ6" s="629"/>
      <c r="EK6" s="629">
        <v>3</v>
      </c>
      <c r="EL6" s="630">
        <f t="shared" ref="EL6:EL74" si="60">EI6+EJ6-EK6</f>
        <v>56.049999999999955</v>
      </c>
      <c r="EM6" s="629"/>
      <c r="EN6" s="629"/>
      <c r="EO6" s="629">
        <v>6.85</v>
      </c>
      <c r="EP6" s="630">
        <f t="shared" ref="EP6:EP74" si="61">EL6+EN6-EO6</f>
        <v>49.199999999999953</v>
      </c>
      <c r="ER6" s="655"/>
      <c r="ES6" s="655">
        <v>6.4</v>
      </c>
      <c r="ET6" s="630">
        <f t="shared" ref="ET6:ET74" si="62">EP6+ER6-ES6</f>
        <v>42.799999999999955</v>
      </c>
      <c r="EU6" s="655"/>
      <c r="EV6" s="655"/>
      <c r="EW6" s="93">
        <f t="shared" si="6"/>
        <v>42.799999999999955</v>
      </c>
      <c r="EX6" s="655"/>
      <c r="EY6" s="655">
        <v>7.2</v>
      </c>
      <c r="EZ6" s="93">
        <f t="shared" ref="EZ6:EZ74" si="63">EW6+EX6-EY6</f>
        <v>35.599999999999952</v>
      </c>
      <c r="FA6" s="655"/>
      <c r="FB6" s="655">
        <v>11</v>
      </c>
      <c r="FC6" s="93">
        <f t="shared" ref="FC6:FC67" si="64">EZ6+FA6-FB6</f>
        <v>24.599999999999952</v>
      </c>
      <c r="FD6" s="655"/>
      <c r="FE6" s="655">
        <v>4.2</v>
      </c>
      <c r="FF6" s="93">
        <f t="shared" ref="FF6:FF67" si="65">FC6+FD6-FE6</f>
        <v>20.399999999999952</v>
      </c>
      <c r="FG6" s="655"/>
      <c r="FH6" s="655">
        <v>12.2</v>
      </c>
      <c r="FI6" s="646">
        <f>FF6+FG6-FH6</f>
        <v>8.1999999999999531</v>
      </c>
      <c r="FJ6" s="655"/>
      <c r="FK6" s="655">
        <v>8.1999999999999993</v>
      </c>
      <c r="FL6" s="661">
        <f>FI6+FJ6-FK6</f>
        <v>-4.6185277824406512E-14</v>
      </c>
      <c r="FM6" s="655"/>
      <c r="FN6" s="655"/>
      <c r="FO6" s="661">
        <f t="shared" si="7"/>
        <v>-4.6185277824406512E-14</v>
      </c>
      <c r="FP6" s="629"/>
      <c r="FQ6" s="629"/>
      <c r="FR6" s="662">
        <f>FO6+FP6-FQ6</f>
        <v>-4.6185277824406512E-14</v>
      </c>
      <c r="FS6" s="629">
        <v>120</v>
      </c>
      <c r="FT6" s="629">
        <v>3</v>
      </c>
      <c r="FU6" s="662">
        <f t="shared" si="8"/>
        <v>116.99999999999996</v>
      </c>
      <c r="FV6" s="663"/>
      <c r="FW6" s="629"/>
      <c r="FX6" s="629">
        <v>8.8000000000000007</v>
      </c>
      <c r="FY6" s="630">
        <f t="shared" ref="FY6:FY74" si="66">FU6+FW6-FX6</f>
        <v>108.19999999999996</v>
      </c>
      <c r="FZ6" s="629"/>
      <c r="GA6" s="629">
        <v>3</v>
      </c>
      <c r="GB6" s="630">
        <f t="shared" ref="GB6:GB74" si="67">FY6+FZ6-GA6</f>
        <v>105.19999999999996</v>
      </c>
      <c r="GC6" s="629"/>
      <c r="GD6" s="629">
        <v>9.1</v>
      </c>
      <c r="GE6" s="630">
        <f t="shared" ref="GE6:GE74" si="68">GB6+GC6-GD6</f>
        <v>96.099999999999966</v>
      </c>
      <c r="GF6" s="629"/>
      <c r="GG6" s="629">
        <v>6.65</v>
      </c>
      <c r="GH6" s="630">
        <f t="shared" ref="GH6:GH67" si="69">GE6+GF6-GG6</f>
        <v>89.44999999999996</v>
      </c>
      <c r="GI6" s="629"/>
      <c r="GJ6" s="629">
        <v>10</v>
      </c>
      <c r="GK6" s="630">
        <f t="shared" ref="GK6:GK74" si="70">GH6+GI6-GJ6</f>
        <v>79.44999999999996</v>
      </c>
      <c r="GL6" s="629"/>
      <c r="GM6" s="629">
        <v>12.15</v>
      </c>
      <c r="GN6" s="630">
        <f t="shared" ref="GN6:GN74" si="71">GK6+GL6-GM6</f>
        <v>67.299999999999955</v>
      </c>
      <c r="GO6" s="629"/>
      <c r="GP6" s="629">
        <v>9.6</v>
      </c>
      <c r="GQ6" s="629"/>
      <c r="GR6" s="630">
        <f t="shared" ref="GR6:GR67" si="72">GN6+GO6-GP6</f>
        <v>57.699999999999953</v>
      </c>
      <c r="GS6" s="629"/>
      <c r="GT6" s="629">
        <v>10.5</v>
      </c>
      <c r="GU6" s="630">
        <f t="shared" ref="GU6:GU67" si="73">GR6+GS6-GT6</f>
        <v>47.199999999999953</v>
      </c>
      <c r="GV6" s="631"/>
      <c r="GW6" s="631">
        <v>10.95</v>
      </c>
      <c r="GX6" s="631"/>
      <c r="GY6" s="630">
        <f t="shared" ref="GY6:GY67" si="74">GU6+GV6-GW6</f>
        <v>36.249999999999957</v>
      </c>
      <c r="GZ6" s="631"/>
      <c r="HA6" s="631">
        <v>7.21</v>
      </c>
      <c r="HB6" s="631"/>
      <c r="HC6" s="630">
        <f t="shared" ref="HC6:HC39" si="75">GY6+GZ6-HA6</f>
        <v>29.039999999999957</v>
      </c>
      <c r="HD6" s="631"/>
      <c r="HE6" s="631">
        <v>7.95</v>
      </c>
      <c r="HF6" s="630">
        <f t="shared" ref="HF6:HF39" si="76">HC6+HD6-HE6</f>
        <v>21.089999999999957</v>
      </c>
      <c r="HG6" s="631"/>
      <c r="HH6" s="631">
        <v>4.0999999999999996</v>
      </c>
      <c r="HI6" s="630">
        <f t="shared" ref="HI6:HI39" si="77">HF6+HG6-HH6</f>
        <v>16.989999999999959</v>
      </c>
      <c r="HJ6" s="655"/>
      <c r="HK6" s="655">
        <v>3.75</v>
      </c>
      <c r="HL6" s="630">
        <f t="shared" ref="HL6:HL73" si="78">HI6+HJ6-HK6</f>
        <v>13.239999999999959</v>
      </c>
      <c r="HM6" s="655"/>
      <c r="HN6" s="655">
        <v>5</v>
      </c>
      <c r="HO6" s="647">
        <f t="shared" ref="HO6:HO73" si="79">HL6+HM6-HN6</f>
        <v>8.2399999999999594</v>
      </c>
      <c r="HP6" s="655"/>
      <c r="HQ6" s="655">
        <v>8.24</v>
      </c>
      <c r="HR6" s="647">
        <v>0</v>
      </c>
      <c r="HS6" s="655"/>
      <c r="HT6" s="655"/>
      <c r="HU6" s="630">
        <f t="shared" ref="HU6:HU73" si="80">HR6+HS6-HT6</f>
        <v>0</v>
      </c>
      <c r="HV6" s="655">
        <v>50</v>
      </c>
      <c r="HW6" s="655">
        <v>10.199999999999999</v>
      </c>
      <c r="HX6" s="630">
        <f t="shared" ref="HX6:HX73" si="81">HU6+HV6-HW6</f>
        <v>39.799999999999997</v>
      </c>
      <c r="HY6" s="655"/>
      <c r="HZ6" s="655">
        <v>4.7</v>
      </c>
      <c r="IA6" s="630">
        <f t="shared" ref="IA6:IA73" si="82">HX6+HY6-HZ6</f>
        <v>35.099999999999994</v>
      </c>
      <c r="IB6" s="655"/>
      <c r="IC6" s="655">
        <v>9.5500000000000007</v>
      </c>
      <c r="ID6" s="630">
        <f t="shared" ref="ID6:ID67" si="83">IA6+IB6-IC6</f>
        <v>25.549999999999994</v>
      </c>
      <c r="IE6" s="655"/>
      <c r="IF6" s="655">
        <v>8.25</v>
      </c>
      <c r="IG6" s="630">
        <f t="shared" ref="IG6:IG67" si="84">ID6+IE6-IF6</f>
        <v>17.299999999999994</v>
      </c>
      <c r="IH6" s="655"/>
      <c r="II6" s="655">
        <v>5.81</v>
      </c>
      <c r="IJ6" s="630">
        <f t="shared" ref="IJ6:IJ67" si="85">IG6+IH6-II6</f>
        <v>11.489999999999995</v>
      </c>
      <c r="IK6" s="655"/>
      <c r="IL6" s="655"/>
      <c r="IM6" s="655">
        <v>6.9</v>
      </c>
      <c r="IN6" s="630">
        <f t="shared" ref="IN6:IN60" si="86">IJ6+IK6-IM6</f>
        <v>4.5899999999999945</v>
      </c>
      <c r="IO6" s="655"/>
      <c r="IP6" s="655"/>
      <c r="IQ6" s="655">
        <f>0.03+4.56</f>
        <v>4.59</v>
      </c>
      <c r="IR6" s="630">
        <f t="shared" ref="IR6:IR60" si="87">IN6+IO6-IQ6</f>
        <v>0</v>
      </c>
      <c r="IS6" s="655"/>
      <c r="IT6" s="655"/>
      <c r="IU6" s="630">
        <f t="shared" si="9"/>
        <v>0</v>
      </c>
      <c r="IV6" s="664">
        <v>120</v>
      </c>
      <c r="IW6" s="664">
        <v>1</v>
      </c>
      <c r="IX6" s="650">
        <f t="shared" ref="IX6:IX73" si="88">IU6+IV6-IW6</f>
        <v>119</v>
      </c>
      <c r="IY6" s="664"/>
      <c r="IZ6" s="664">
        <v>5.8</v>
      </c>
      <c r="JA6" s="650">
        <f t="shared" ref="JA6:JA73" si="89">IX6+IY6-IZ6</f>
        <v>113.2</v>
      </c>
      <c r="JB6" s="664"/>
      <c r="JC6" s="664">
        <v>10.4</v>
      </c>
      <c r="JD6" s="664">
        <v>1.5</v>
      </c>
      <c r="JE6" s="650">
        <f>JA6+JB6-JC6-JD6</f>
        <v>101.3</v>
      </c>
      <c r="JF6" s="664"/>
      <c r="JG6" s="664">
        <v>3.6</v>
      </c>
      <c r="JH6" s="664"/>
      <c r="JI6" s="650">
        <f t="shared" ref="JI6:JI73" si="90">JE6+JF6-JG6-JH6</f>
        <v>97.7</v>
      </c>
      <c r="JK6" s="664"/>
      <c r="JL6" s="664">
        <v>5.05</v>
      </c>
      <c r="JM6" s="651">
        <f t="shared" ref="JM6:JM67" si="91">JI6+JK6-JL6</f>
        <v>92.65</v>
      </c>
      <c r="JO6" s="664"/>
      <c r="JP6" s="664">
        <v>5.75</v>
      </c>
      <c r="JQ6" s="651">
        <f t="shared" ref="JQ6:JQ67" si="92">JM6+JO6-JP6</f>
        <v>86.9</v>
      </c>
      <c r="JR6" s="664"/>
      <c r="JS6" s="664">
        <v>3.05</v>
      </c>
      <c r="JT6" s="650">
        <f t="shared" ref="JT6:JT73" si="93">JQ6+JR6-JS6</f>
        <v>83.850000000000009</v>
      </c>
      <c r="JU6" s="664"/>
      <c r="JV6" s="664">
        <v>5.65</v>
      </c>
      <c r="JW6" s="650">
        <f t="shared" ref="JW6:JW67" si="94">JT6+JU6-JV6</f>
        <v>78.2</v>
      </c>
      <c r="JX6" s="664"/>
      <c r="JY6" s="664">
        <v>7.3</v>
      </c>
      <c r="JZ6" s="664"/>
      <c r="KA6" s="650">
        <f t="shared" ref="KA6:KA67" si="95">JW6+JX6-JY6</f>
        <v>70.900000000000006</v>
      </c>
      <c r="KB6" s="664"/>
      <c r="KC6" s="664">
        <v>9.32</v>
      </c>
      <c r="KD6" s="664"/>
      <c r="KE6" s="650">
        <f>KA6+KB6-KC6-KD6</f>
        <v>61.580000000000005</v>
      </c>
      <c r="KF6" s="664"/>
      <c r="KG6" s="664">
        <v>11.25</v>
      </c>
      <c r="KH6" s="650">
        <f t="shared" ref="KH6:KH73" si="96">KE6+KF6-KG6</f>
        <v>50.330000000000005</v>
      </c>
      <c r="KI6" s="664"/>
      <c r="KJ6" s="664">
        <v>8.4</v>
      </c>
      <c r="KK6" s="650">
        <f t="shared" ref="KK6:KK73" si="97">KH6+KI6-KJ6</f>
        <v>41.930000000000007</v>
      </c>
      <c r="KL6" s="664"/>
      <c r="KM6" s="664">
        <v>8.75</v>
      </c>
      <c r="KN6" s="650">
        <f t="shared" ref="KN6:KN67" si="98">KK6+KL6-KM6</f>
        <v>33.180000000000007</v>
      </c>
      <c r="KO6" s="664"/>
      <c r="KP6" s="664">
        <v>12.3</v>
      </c>
      <c r="KQ6" s="650">
        <f t="shared" ref="KQ6:KQ44" si="99">KN6+KO6-KP6</f>
        <v>20.880000000000006</v>
      </c>
      <c r="KR6" s="664"/>
      <c r="KS6" s="664">
        <v>11.15</v>
      </c>
      <c r="KT6" s="650">
        <f t="shared" ref="KT6:KT44" si="100">KQ6+KR6-KS6</f>
        <v>9.7300000000000058</v>
      </c>
      <c r="KU6" s="664">
        <v>36</v>
      </c>
      <c r="KV6" s="664">
        <v>5.4</v>
      </c>
      <c r="KW6" s="650">
        <f t="shared" ref="KW6:KW73" si="101">KT6+KU6-KV6</f>
        <v>40.330000000000005</v>
      </c>
      <c r="KX6" s="664"/>
      <c r="KY6" s="664">
        <v>7.5</v>
      </c>
      <c r="KZ6" s="650">
        <f t="shared" si="10"/>
        <v>32.830000000000005</v>
      </c>
      <c r="LA6" s="664"/>
      <c r="LB6" s="664">
        <v>8.4</v>
      </c>
      <c r="LC6" s="650">
        <f t="shared" si="11"/>
        <v>24.430000000000007</v>
      </c>
      <c r="LD6" s="664"/>
      <c r="LE6" s="664">
        <v>6.55</v>
      </c>
      <c r="LF6" s="650">
        <f t="shared" si="12"/>
        <v>17.880000000000006</v>
      </c>
      <c r="LG6" s="664"/>
      <c r="LH6" s="664">
        <v>7.2</v>
      </c>
      <c r="LI6" s="650">
        <f t="shared" si="13"/>
        <v>10.680000000000007</v>
      </c>
      <c r="LJ6" s="664"/>
      <c r="LK6" s="664">
        <v>6.7</v>
      </c>
      <c r="LL6" s="650">
        <f t="shared" si="14"/>
        <v>3.9800000000000066</v>
      </c>
      <c r="LM6" s="664"/>
      <c r="LN6" s="664">
        <v>2</v>
      </c>
      <c r="LO6" s="650">
        <f t="shared" si="15"/>
        <v>1.9800000000000066</v>
      </c>
      <c r="LP6" s="664"/>
      <c r="LQ6" s="664">
        <f>1.95+0.03</f>
        <v>1.98</v>
      </c>
      <c r="LR6" s="650">
        <v>0</v>
      </c>
      <c r="LS6" s="664"/>
      <c r="LT6" s="664"/>
      <c r="LU6" s="650">
        <f t="shared" si="17"/>
        <v>0</v>
      </c>
      <c r="LV6" s="664"/>
      <c r="LW6" s="664"/>
      <c r="LX6" s="650">
        <f>LU6+LV6-LW6</f>
        <v>0</v>
      </c>
      <c r="LY6" s="664"/>
      <c r="LZ6" s="664"/>
      <c r="MA6" s="650">
        <f>LX6+LY6-LZ6</f>
        <v>0</v>
      </c>
      <c r="MB6" s="664">
        <v>120</v>
      </c>
      <c r="MC6" s="664">
        <v>5.15</v>
      </c>
      <c r="MD6" s="650">
        <f t="shared" si="18"/>
        <v>114.85</v>
      </c>
      <c r="ME6" s="664"/>
      <c r="MF6" s="664">
        <v>5.75</v>
      </c>
      <c r="MG6" s="650">
        <f t="shared" si="19"/>
        <v>109.1</v>
      </c>
      <c r="MH6" s="664"/>
      <c r="MI6" s="664">
        <v>6.5</v>
      </c>
      <c r="MJ6" s="650">
        <f t="shared" si="20"/>
        <v>102.6</v>
      </c>
      <c r="MK6" s="664"/>
      <c r="ML6" s="664">
        <v>9.25</v>
      </c>
      <c r="MM6" s="650">
        <f t="shared" si="21"/>
        <v>93.35</v>
      </c>
      <c r="MN6" s="664"/>
      <c r="MO6" s="664">
        <v>5.6</v>
      </c>
      <c r="MP6" s="650">
        <f t="shared" si="22"/>
        <v>87.75</v>
      </c>
      <c r="MQ6" s="664"/>
      <c r="MR6" s="664">
        <v>5.5</v>
      </c>
      <c r="MS6" s="650">
        <f t="shared" si="23"/>
        <v>82.25</v>
      </c>
      <c r="MT6" s="664"/>
      <c r="MU6" s="664">
        <v>8</v>
      </c>
      <c r="MV6" s="650">
        <f t="shared" si="24"/>
        <v>74.25</v>
      </c>
      <c r="MW6" s="664"/>
      <c r="MX6" s="664">
        <v>5</v>
      </c>
      <c r="MY6" s="650">
        <f t="shared" si="25"/>
        <v>69.25</v>
      </c>
      <c r="MZ6" s="664"/>
      <c r="NA6" s="664">
        <v>6.35</v>
      </c>
      <c r="NB6" s="650">
        <f t="shared" si="26"/>
        <v>62.9</v>
      </c>
      <c r="NC6" s="664"/>
      <c r="ND6" s="664">
        <v>6.75</v>
      </c>
      <c r="NE6" s="664"/>
      <c r="NF6" s="650">
        <f t="shared" ref="NF6:NF72" si="102">NB6+NC6-ND6-NE6</f>
        <v>56.15</v>
      </c>
      <c r="NG6" s="664"/>
      <c r="NH6" s="664">
        <v>9.0500000000000007</v>
      </c>
      <c r="NI6" s="650">
        <f t="shared" ref="NI6:NI72" si="103">NF6+NG6-NH6</f>
        <v>47.099999999999994</v>
      </c>
      <c r="NJ6" s="664"/>
      <c r="NK6" s="664">
        <v>8.1</v>
      </c>
      <c r="NL6" s="664"/>
      <c r="NM6" s="650">
        <f t="shared" ref="NM6:NM67" si="104">NI6+NJ6-NK6</f>
        <v>38.999999999999993</v>
      </c>
      <c r="NN6" s="664"/>
      <c r="NO6" s="664">
        <v>6.75</v>
      </c>
      <c r="NP6" s="664"/>
      <c r="NQ6" s="650">
        <f t="shared" ref="NQ6:NQ69" si="105">NM6+NN6-NO6</f>
        <v>32.249999999999993</v>
      </c>
      <c r="NR6" s="664"/>
      <c r="NS6" s="664">
        <v>4.4000000000000004</v>
      </c>
      <c r="NT6" s="650">
        <f t="shared" ref="NT6:NT69" si="106">NQ6+NR6-NS6</f>
        <v>27.849999999999994</v>
      </c>
      <c r="NU6" s="664"/>
      <c r="NV6" s="664">
        <v>8.1</v>
      </c>
      <c r="NW6" s="650">
        <f t="shared" ref="NW6:NW69" si="107">NT6+NU6-NV6</f>
        <v>19.749999999999993</v>
      </c>
      <c r="NX6" s="664"/>
      <c r="NY6" s="664"/>
      <c r="NZ6" s="664">
        <v>3.75</v>
      </c>
      <c r="OA6" s="650">
        <f t="shared" ref="OA6:OA69" si="108">NW6+NX6-NZ6</f>
        <v>15.999999999999993</v>
      </c>
      <c r="OB6" s="664"/>
      <c r="OC6" s="664"/>
      <c r="OD6" s="664">
        <v>3</v>
      </c>
      <c r="OE6" s="650">
        <f t="shared" ref="OE6:OE69" si="109">OA6+OB6-OD6</f>
        <v>12.999999999999993</v>
      </c>
      <c r="OF6" s="664"/>
      <c r="OG6" s="664"/>
      <c r="OH6" s="664">
        <v>2.82</v>
      </c>
      <c r="OI6" s="650">
        <f t="shared" ref="OI6:OI69" si="110">OE6+OF6-OH6</f>
        <v>10.179999999999993</v>
      </c>
      <c r="OJ6" s="664">
        <v>20</v>
      </c>
      <c r="OK6" s="664"/>
      <c r="OL6" s="664">
        <v>2.5</v>
      </c>
      <c r="OM6" s="650">
        <f t="shared" ref="OM6:OM69" si="111">OI6+OJ6-OL6</f>
        <v>27.679999999999993</v>
      </c>
      <c r="ON6" s="664"/>
      <c r="OO6" s="664"/>
      <c r="OP6" s="664">
        <v>4.2</v>
      </c>
      <c r="OQ6" s="650">
        <f t="shared" ref="OQ6:OQ69" si="112">OM6+ON6-OP6</f>
        <v>23.479999999999993</v>
      </c>
      <c r="OR6" s="664"/>
      <c r="OS6" s="664"/>
      <c r="OT6" s="664">
        <v>4.5999999999999996</v>
      </c>
      <c r="OU6" s="650">
        <f t="shared" ref="OU6:OU69" si="113">OQ6+OR6-OT6</f>
        <v>18.879999999999995</v>
      </c>
      <c r="OV6" s="664"/>
      <c r="OW6" s="664"/>
      <c r="OX6" s="664">
        <v>3.5</v>
      </c>
      <c r="OY6" s="650">
        <f t="shared" ref="OY6:OY69" si="114">OU6+OV6-OX6</f>
        <v>15.379999999999995</v>
      </c>
      <c r="OZ6" s="664"/>
      <c r="PA6" s="664"/>
      <c r="PB6" s="664">
        <v>4</v>
      </c>
      <c r="PC6" s="650">
        <f t="shared" ref="PC6:PC69" si="115">OY6+OZ6-PB6</f>
        <v>11.379999999999995</v>
      </c>
      <c r="PD6" s="664"/>
      <c r="PE6" s="664"/>
      <c r="PF6" s="664">
        <v>4.5</v>
      </c>
      <c r="PG6" s="650">
        <f t="shared" ref="PG6:PG69" si="116">PC6+PD6-PF6</f>
        <v>6.8799999999999955</v>
      </c>
      <c r="PH6" s="664"/>
      <c r="PI6" s="664"/>
      <c r="PJ6" s="664">
        <v>2</v>
      </c>
      <c r="PK6" s="650">
        <f t="shared" ref="PK6:PK69" si="117">PG6+PH6-PJ6</f>
        <v>4.8799999999999955</v>
      </c>
      <c r="PL6" s="664"/>
      <c r="PM6" s="664"/>
      <c r="PN6" s="664">
        <f>4.85+0.03</f>
        <v>4.88</v>
      </c>
      <c r="PO6" s="650">
        <f t="shared" ref="PO6:PO69" si="118">PK6+PL6-PN6</f>
        <v>0</v>
      </c>
      <c r="PP6" s="664">
        <v>120</v>
      </c>
      <c r="PQ6" s="664"/>
      <c r="PR6" s="664">
        <v>5.75</v>
      </c>
      <c r="PS6" s="650">
        <f t="shared" ref="PS6:PS69" si="119">PO6+PP6-PR6</f>
        <v>114.25</v>
      </c>
      <c r="PT6" s="664"/>
      <c r="PU6" s="664"/>
      <c r="PV6" s="664">
        <v>6.65</v>
      </c>
      <c r="PW6" s="650">
        <f t="shared" ref="PW6:PW39" si="120">PS6+PT6-PV6</f>
        <v>107.6</v>
      </c>
      <c r="PX6" s="664"/>
      <c r="PY6" s="664"/>
      <c r="PZ6" s="664">
        <v>6.8</v>
      </c>
      <c r="QA6" s="650">
        <f t="shared" ref="QA6:QA39" si="121">PW6+PX6-PZ6</f>
        <v>100.8</v>
      </c>
      <c r="QB6" s="664"/>
      <c r="QC6" s="664"/>
      <c r="QD6" s="664">
        <v>5.05</v>
      </c>
      <c r="QE6" s="650">
        <f t="shared" ref="QE6:QE39" si="122">QA6+QB6-QD6</f>
        <v>95.75</v>
      </c>
      <c r="QF6" s="664"/>
      <c r="QG6" s="664"/>
      <c r="QH6" s="664">
        <v>7.3</v>
      </c>
      <c r="QI6" s="650">
        <f t="shared" ref="QI6:QI39" si="123">QE6+QF6-QH6</f>
        <v>88.45</v>
      </c>
      <c r="QJ6" s="664"/>
      <c r="QK6" s="664"/>
      <c r="QL6" s="664">
        <v>3.3</v>
      </c>
      <c r="QM6" s="650">
        <f t="shared" ref="QM6:QM39" si="124">QI6+QJ6-QL6</f>
        <v>85.15</v>
      </c>
      <c r="QN6" s="664"/>
      <c r="QO6" s="664"/>
      <c r="QP6" s="664">
        <v>6.55</v>
      </c>
      <c r="QQ6" s="650">
        <f t="shared" ref="QQ6:QQ39" si="125">QM6+QN6-QP6</f>
        <v>78.600000000000009</v>
      </c>
      <c r="QR6" s="664"/>
      <c r="QS6" s="664"/>
      <c r="QT6" s="664">
        <v>9.9499999999999993</v>
      </c>
      <c r="QU6" s="650">
        <f t="shared" ref="QU6:QU39" si="126">QQ6+QR6-QT6</f>
        <v>68.650000000000006</v>
      </c>
      <c r="QV6" s="629">
        <f t="shared" ref="QV6:QV69" si="127">+DK6+DN6+DQ6+DT6+DW6+EA6+ED6+EH6+EK6+EO6+ES6+EV6+EY6+FB6+FE6+FH6+FK6+FN6+FQ6+FT6+FX6+GA6+GD6+GG6</f>
        <v>128.70000000000002</v>
      </c>
      <c r="QW6" s="652">
        <f t="shared" ref="QW6:QW69" si="128">+QV6/24</f>
        <v>5.3625000000000007</v>
      </c>
      <c r="QX6" s="123"/>
      <c r="QY6" s="629">
        <f t="shared" ref="QY6:QY69" si="129">+GJ6+GM6+GP6+GT6+GW6+HA6+HE6+HH6+HK6+HN6+HQ6+HT6+HW6+HZ6+IC6+IF6+II6+IM6+IQ6+IT6+IW6+IZ6+JC6+JG6+JL6+JP6</f>
        <v>171.05</v>
      </c>
      <c r="QZ6" s="652">
        <f t="shared" ref="QZ6:QZ69" si="130">+QY6/26</f>
        <v>6.578846153846154</v>
      </c>
      <c r="RA6" s="124"/>
      <c r="RB6" s="629">
        <f t="shared" ref="RB6:RB69" si="131">+JS6+JV6+JY6+KC6+KG6+KJ6+KM6+KP6+KS6+KV6+KY6+LB6+LE6+LH6+LK6+LN6+LQ6+LT6+LW6+LZ6+MC6+MF6+MI6+ML6+MO6</f>
        <v>155.15</v>
      </c>
      <c r="RC6" s="652">
        <f t="shared" ref="RC6:RC69" si="132">+RB6/25</f>
        <v>6.2060000000000004</v>
      </c>
      <c r="RD6" s="124"/>
      <c r="RE6" s="629">
        <f t="shared" ref="RE6:RE69" si="133">+QV6+QY6+RB6</f>
        <v>454.9</v>
      </c>
      <c r="RF6" s="652">
        <f t="shared" ref="RF6:RF69" si="134">+RE6/75</f>
        <v>6.0653333333333332</v>
      </c>
    </row>
    <row r="7" spans="1:474" ht="36" x14ac:dyDescent="0.55000000000000004">
      <c r="A7" s="622">
        <v>3</v>
      </c>
      <c r="B7" s="665" t="s">
        <v>278</v>
      </c>
      <c r="C7" s="639" t="s">
        <v>122</v>
      </c>
      <c r="D7" s="628">
        <v>0</v>
      </c>
      <c r="E7" s="666"/>
      <c r="F7" s="667"/>
      <c r="G7" s="667"/>
      <c r="H7" s="668"/>
      <c r="I7" s="628">
        <f t="shared" si="27"/>
        <v>0</v>
      </c>
      <c r="J7" s="666"/>
      <c r="K7" s="667"/>
      <c r="L7" s="667"/>
      <c r="M7" s="668"/>
      <c r="N7" s="628">
        <f t="shared" si="0"/>
        <v>0</v>
      </c>
      <c r="O7" s="666"/>
      <c r="P7" s="667"/>
      <c r="Q7" s="667"/>
      <c r="R7" s="668"/>
      <c r="S7" s="628">
        <f t="shared" si="1"/>
        <v>0</v>
      </c>
      <c r="T7" s="666"/>
      <c r="U7" s="667"/>
      <c r="V7" s="667"/>
      <c r="W7" s="668"/>
      <c r="X7" s="628">
        <f t="shared" si="2"/>
        <v>0</v>
      </c>
      <c r="Y7" s="666"/>
      <c r="Z7" s="667"/>
      <c r="AA7" s="667"/>
      <c r="AB7" s="668"/>
      <c r="AC7" s="628">
        <f t="shared" si="3"/>
        <v>0</v>
      </c>
      <c r="AD7" s="631"/>
      <c r="AE7" s="631"/>
      <c r="AF7" s="93">
        <f t="shared" si="28"/>
        <v>0</v>
      </c>
      <c r="AG7" s="629"/>
      <c r="AH7" s="629"/>
      <c r="AI7" s="93">
        <f t="shared" si="29"/>
        <v>0</v>
      </c>
      <c r="AJ7" s="631"/>
      <c r="AK7" s="631"/>
      <c r="AL7" s="93">
        <f t="shared" si="30"/>
        <v>0</v>
      </c>
      <c r="AM7" s="631"/>
      <c r="AN7" s="631"/>
      <c r="AO7" s="631"/>
      <c r="AP7" s="93">
        <f t="shared" si="31"/>
        <v>0</v>
      </c>
      <c r="AQ7" s="644"/>
      <c r="AR7" s="644"/>
      <c r="AS7" s="645">
        <f t="shared" si="32"/>
        <v>0</v>
      </c>
      <c r="AT7" s="632"/>
      <c r="AU7" s="632"/>
      <c r="AV7" s="633">
        <f t="shared" si="33"/>
        <v>0</v>
      </c>
      <c r="AW7" s="631"/>
      <c r="AX7" s="631"/>
      <c r="AY7" s="631"/>
      <c r="AZ7" s="646">
        <f t="shared" si="34"/>
        <v>0</v>
      </c>
      <c r="BA7" s="631"/>
      <c r="BB7" s="631"/>
      <c r="BC7" s="93">
        <f t="shared" si="35"/>
        <v>0</v>
      </c>
      <c r="BD7" s="631"/>
      <c r="BE7" s="631"/>
      <c r="BF7" s="93">
        <f t="shared" si="36"/>
        <v>0</v>
      </c>
      <c r="BG7" s="631"/>
      <c r="BH7" s="631"/>
      <c r="BI7" s="93">
        <f t="shared" si="37"/>
        <v>0</v>
      </c>
      <c r="BJ7" s="631"/>
      <c r="BK7" s="631"/>
      <c r="BL7" s="93">
        <f t="shared" si="38"/>
        <v>0</v>
      </c>
      <c r="BM7" s="631"/>
      <c r="BN7" s="631"/>
      <c r="BO7" s="631"/>
      <c r="BP7" s="93">
        <f t="shared" si="4"/>
        <v>0</v>
      </c>
      <c r="BQ7" s="631"/>
      <c r="BR7" s="631"/>
      <c r="BS7" s="93">
        <f t="shared" si="39"/>
        <v>0</v>
      </c>
      <c r="BT7" s="631"/>
      <c r="BU7" s="631"/>
      <c r="BV7" s="646">
        <f t="shared" si="40"/>
        <v>0</v>
      </c>
      <c r="BW7" s="631"/>
      <c r="BX7" s="631"/>
      <c r="BY7" s="93">
        <f t="shared" si="41"/>
        <v>0</v>
      </c>
      <c r="BZ7" s="631"/>
      <c r="CA7" s="631"/>
      <c r="CB7" s="93">
        <f t="shared" si="42"/>
        <v>0</v>
      </c>
      <c r="CC7" s="631"/>
      <c r="CD7" s="631"/>
      <c r="CE7" s="93">
        <f t="shared" si="43"/>
        <v>0</v>
      </c>
      <c r="CF7" s="631"/>
      <c r="CG7" s="631"/>
      <c r="CH7" s="93">
        <f t="shared" si="44"/>
        <v>0</v>
      </c>
      <c r="CI7" s="631"/>
      <c r="CJ7" s="631"/>
      <c r="CK7" s="646">
        <f t="shared" si="45"/>
        <v>0</v>
      </c>
      <c r="CL7" s="631"/>
      <c r="CM7" s="631"/>
      <c r="CN7" s="93">
        <f t="shared" si="46"/>
        <v>0</v>
      </c>
      <c r="CO7" s="631"/>
      <c r="CP7" s="631"/>
      <c r="CQ7" s="93">
        <f t="shared" si="47"/>
        <v>0</v>
      </c>
      <c r="CR7" s="629"/>
      <c r="CS7" s="629"/>
      <c r="CT7" s="630">
        <f t="shared" si="48"/>
        <v>0</v>
      </c>
      <c r="CU7" s="629"/>
      <c r="CV7" s="629"/>
      <c r="CW7" s="630">
        <f t="shared" si="49"/>
        <v>0</v>
      </c>
      <c r="CX7" s="629"/>
      <c r="CY7" s="629"/>
      <c r="CZ7" s="630">
        <f t="shared" si="50"/>
        <v>0</v>
      </c>
      <c r="DA7" s="629"/>
      <c r="DB7" s="629"/>
      <c r="DC7" s="647">
        <f t="shared" si="51"/>
        <v>0</v>
      </c>
      <c r="DD7" s="629"/>
      <c r="DE7" s="629"/>
      <c r="DF7" s="630">
        <f t="shared" si="52"/>
        <v>0</v>
      </c>
      <c r="DG7" s="629"/>
      <c r="DH7" s="629"/>
      <c r="DI7" s="630">
        <f t="shared" si="53"/>
        <v>0</v>
      </c>
      <c r="DJ7" s="629"/>
      <c r="DK7" s="629"/>
      <c r="DL7" s="630">
        <f t="shared" si="54"/>
        <v>0</v>
      </c>
      <c r="DM7" s="629"/>
      <c r="DN7" s="629"/>
      <c r="DO7" s="630">
        <f t="shared" si="55"/>
        <v>0</v>
      </c>
      <c r="DP7" s="629"/>
      <c r="DQ7" s="629"/>
      <c r="DR7" s="630">
        <f t="shared" si="56"/>
        <v>0</v>
      </c>
      <c r="DS7" s="629"/>
      <c r="DT7" s="629"/>
      <c r="DU7" s="630">
        <f t="shared" si="57"/>
        <v>0</v>
      </c>
      <c r="DV7" s="629"/>
      <c r="DW7" s="629"/>
      <c r="DX7" s="630">
        <f t="shared" si="58"/>
        <v>0</v>
      </c>
      <c r="DY7" s="629"/>
      <c r="DZ7" s="629"/>
      <c r="EA7" s="629"/>
      <c r="EB7" s="630">
        <f t="shared" si="5"/>
        <v>0</v>
      </c>
      <c r="EC7" s="629"/>
      <c r="ED7" s="629"/>
      <c r="EE7" s="630">
        <f t="shared" si="59"/>
        <v>0</v>
      </c>
      <c r="EF7" s="629"/>
      <c r="EG7" s="629"/>
      <c r="EH7" s="629"/>
      <c r="EI7" s="93">
        <f t="shared" ref="EI7:EI74" si="135">EE7+EF7-EG7-EH7</f>
        <v>0</v>
      </c>
      <c r="EJ7" s="629"/>
      <c r="EK7" s="629"/>
      <c r="EL7" s="630">
        <f t="shared" si="60"/>
        <v>0</v>
      </c>
      <c r="EM7" s="629"/>
      <c r="EN7" s="629"/>
      <c r="EO7" s="629"/>
      <c r="EP7" s="630">
        <f t="shared" si="61"/>
        <v>0</v>
      </c>
      <c r="ER7" s="629"/>
      <c r="ES7" s="629"/>
      <c r="ET7" s="630">
        <f t="shared" si="62"/>
        <v>0</v>
      </c>
      <c r="EU7" s="629"/>
      <c r="EV7" s="629"/>
      <c r="EW7" s="93">
        <f t="shared" si="6"/>
        <v>0</v>
      </c>
      <c r="EX7" s="629"/>
      <c r="EY7" s="629"/>
      <c r="EZ7" s="93">
        <f t="shared" si="63"/>
        <v>0</v>
      </c>
      <c r="FA7" s="629"/>
      <c r="FB7" s="629"/>
      <c r="FC7" s="93">
        <f t="shared" si="64"/>
        <v>0</v>
      </c>
      <c r="FD7" s="629"/>
      <c r="FE7" s="629"/>
      <c r="FF7" s="93">
        <f t="shared" si="65"/>
        <v>0</v>
      </c>
      <c r="FG7" s="629"/>
      <c r="FH7" s="629"/>
      <c r="FI7" s="646">
        <f t="shared" ref="FI7:FI67" si="136">FF7+FG7-FH7</f>
        <v>0</v>
      </c>
      <c r="FJ7" s="629"/>
      <c r="FK7" s="629"/>
      <c r="FL7" s="661">
        <f>FI7+FJ7-FK7</f>
        <v>0</v>
      </c>
      <c r="FM7" s="629"/>
      <c r="FN7" s="629"/>
      <c r="FO7" s="661">
        <f t="shared" si="7"/>
        <v>0</v>
      </c>
      <c r="FP7" s="629"/>
      <c r="FQ7" s="629"/>
      <c r="FR7" s="630">
        <f t="shared" ref="FR7:FR74" si="137">FO7+FP7-FQ7</f>
        <v>0</v>
      </c>
      <c r="FS7" s="629"/>
      <c r="FT7" s="629"/>
      <c r="FU7" s="630">
        <f t="shared" si="8"/>
        <v>0</v>
      </c>
      <c r="FV7" s="648"/>
      <c r="FW7" s="629"/>
      <c r="FX7" s="629"/>
      <c r="FY7" s="630">
        <f t="shared" si="66"/>
        <v>0</v>
      </c>
      <c r="FZ7" s="629"/>
      <c r="GA7" s="629"/>
      <c r="GB7" s="630">
        <f t="shared" si="67"/>
        <v>0</v>
      </c>
      <c r="GC7" s="629"/>
      <c r="GD7" s="629"/>
      <c r="GE7" s="630">
        <f t="shared" si="68"/>
        <v>0</v>
      </c>
      <c r="GF7" s="629"/>
      <c r="GG7" s="629"/>
      <c r="GH7" s="630">
        <f t="shared" si="69"/>
        <v>0</v>
      </c>
      <c r="GI7" s="629"/>
      <c r="GJ7" s="629"/>
      <c r="GK7" s="630">
        <f t="shared" si="70"/>
        <v>0</v>
      </c>
      <c r="GL7" s="629"/>
      <c r="GM7" s="629"/>
      <c r="GN7" s="630">
        <f t="shared" si="71"/>
        <v>0</v>
      </c>
      <c r="GO7" s="629"/>
      <c r="GP7" s="629"/>
      <c r="GQ7" s="629"/>
      <c r="GR7" s="630">
        <f t="shared" si="72"/>
        <v>0</v>
      </c>
      <c r="GS7" s="629"/>
      <c r="GT7" s="629"/>
      <c r="GU7" s="630">
        <f t="shared" si="73"/>
        <v>0</v>
      </c>
      <c r="GV7" s="631"/>
      <c r="GW7" s="631"/>
      <c r="GX7" s="631"/>
      <c r="GY7" s="630">
        <f t="shared" si="74"/>
        <v>0</v>
      </c>
      <c r="GZ7" s="631"/>
      <c r="HA7" s="631"/>
      <c r="HB7" s="631"/>
      <c r="HC7" s="630">
        <f t="shared" si="75"/>
        <v>0</v>
      </c>
      <c r="HD7" s="631"/>
      <c r="HE7" s="631"/>
      <c r="HF7" s="630">
        <f t="shared" si="76"/>
        <v>0</v>
      </c>
      <c r="HG7" s="631"/>
      <c r="HH7" s="631"/>
      <c r="HI7" s="630">
        <f t="shared" si="77"/>
        <v>0</v>
      </c>
      <c r="HJ7" s="629"/>
      <c r="HK7" s="629"/>
      <c r="HL7" s="630">
        <f t="shared" si="78"/>
        <v>0</v>
      </c>
      <c r="HM7" s="629"/>
      <c r="HN7" s="629"/>
      <c r="HO7" s="647">
        <f t="shared" si="79"/>
        <v>0</v>
      </c>
      <c r="HP7" s="629"/>
      <c r="HQ7" s="629"/>
      <c r="HR7" s="647">
        <f t="shared" ref="HR7:HR67" si="138">HO7+HP7-HQ7</f>
        <v>0</v>
      </c>
      <c r="HS7" s="629"/>
      <c r="HT7" s="629"/>
      <c r="HU7" s="630">
        <f t="shared" si="80"/>
        <v>0</v>
      </c>
      <c r="HV7" s="629"/>
      <c r="HW7" s="629"/>
      <c r="HX7" s="630">
        <f t="shared" si="81"/>
        <v>0</v>
      </c>
      <c r="HY7" s="629"/>
      <c r="HZ7" s="629"/>
      <c r="IA7" s="630">
        <f t="shared" si="82"/>
        <v>0</v>
      </c>
      <c r="IB7" s="629"/>
      <c r="IC7" s="629"/>
      <c r="ID7" s="630">
        <f t="shared" si="83"/>
        <v>0</v>
      </c>
      <c r="IE7" s="629"/>
      <c r="IF7" s="629"/>
      <c r="IG7" s="630">
        <f t="shared" si="84"/>
        <v>0</v>
      </c>
      <c r="IH7" s="629"/>
      <c r="II7" s="629"/>
      <c r="IJ7" s="630">
        <f t="shared" si="85"/>
        <v>0</v>
      </c>
      <c r="IK7" s="629"/>
      <c r="IL7" s="629"/>
      <c r="IM7" s="629"/>
      <c r="IN7" s="630">
        <f t="shared" si="86"/>
        <v>0</v>
      </c>
      <c r="IO7" s="629"/>
      <c r="IP7" s="629"/>
      <c r="IQ7" s="629"/>
      <c r="IR7" s="630">
        <f t="shared" si="87"/>
        <v>0</v>
      </c>
      <c r="IS7" s="629"/>
      <c r="IT7" s="629"/>
      <c r="IU7" s="630">
        <f t="shared" si="9"/>
        <v>0</v>
      </c>
      <c r="IV7" s="649"/>
      <c r="IW7" s="649"/>
      <c r="IX7" s="650">
        <f t="shared" si="88"/>
        <v>0</v>
      </c>
      <c r="IY7" s="649"/>
      <c r="IZ7" s="649"/>
      <c r="JA7" s="650">
        <f t="shared" si="89"/>
        <v>0</v>
      </c>
      <c r="JB7" s="649"/>
      <c r="JC7" s="649"/>
      <c r="JD7" s="649"/>
      <c r="JE7" s="650">
        <f t="shared" ref="JE7:JE67" si="139">JA7+JB7-JC7</f>
        <v>0</v>
      </c>
      <c r="JF7" s="649"/>
      <c r="JG7" s="649"/>
      <c r="JH7" s="649"/>
      <c r="JI7" s="650">
        <f t="shared" si="90"/>
        <v>0</v>
      </c>
      <c r="JK7" s="649"/>
      <c r="JL7" s="649"/>
      <c r="JM7" s="651">
        <f t="shared" si="91"/>
        <v>0</v>
      </c>
      <c r="JO7" s="649"/>
      <c r="JP7" s="649"/>
      <c r="JQ7" s="651">
        <f t="shared" si="92"/>
        <v>0</v>
      </c>
      <c r="JR7" s="649"/>
      <c r="JS7" s="649"/>
      <c r="JT7" s="650">
        <f t="shared" si="93"/>
        <v>0</v>
      </c>
      <c r="JU7" s="649"/>
      <c r="JV7" s="649"/>
      <c r="JW7" s="650">
        <f t="shared" si="94"/>
        <v>0</v>
      </c>
      <c r="JX7" s="649"/>
      <c r="JY7" s="649"/>
      <c r="JZ7" s="649"/>
      <c r="KA7" s="650">
        <f t="shared" si="95"/>
        <v>0</v>
      </c>
      <c r="KB7" s="649"/>
      <c r="KC7" s="649"/>
      <c r="KD7" s="649"/>
      <c r="KE7" s="650">
        <f t="shared" ref="KE7:KE73" si="140">KA7+KB7-KC7-KD7</f>
        <v>0</v>
      </c>
      <c r="KF7" s="649"/>
      <c r="KG7" s="649"/>
      <c r="KH7" s="650">
        <f t="shared" si="96"/>
        <v>0</v>
      </c>
      <c r="KI7" s="649"/>
      <c r="KJ7" s="649"/>
      <c r="KK7" s="650">
        <f t="shared" si="97"/>
        <v>0</v>
      </c>
      <c r="KL7" s="649"/>
      <c r="KM7" s="649"/>
      <c r="KN7" s="650">
        <f t="shared" si="98"/>
        <v>0</v>
      </c>
      <c r="KO7" s="649"/>
      <c r="KP7" s="649"/>
      <c r="KQ7" s="650">
        <f t="shared" si="99"/>
        <v>0</v>
      </c>
      <c r="KR7" s="649"/>
      <c r="KS7" s="649"/>
      <c r="KT7" s="650">
        <f t="shared" si="100"/>
        <v>0</v>
      </c>
      <c r="KU7" s="649"/>
      <c r="KV7" s="649"/>
      <c r="KW7" s="650">
        <f t="shared" si="101"/>
        <v>0</v>
      </c>
      <c r="KX7" s="649"/>
      <c r="KY7" s="649"/>
      <c r="KZ7" s="650">
        <f t="shared" si="10"/>
        <v>0</v>
      </c>
      <c r="LA7" s="649"/>
      <c r="LB7" s="649"/>
      <c r="LC7" s="650">
        <f t="shared" si="11"/>
        <v>0</v>
      </c>
      <c r="LD7" s="649"/>
      <c r="LE7" s="649"/>
      <c r="LF7" s="650">
        <f t="shared" si="12"/>
        <v>0</v>
      </c>
      <c r="LG7" s="649"/>
      <c r="LH7" s="649"/>
      <c r="LI7" s="650">
        <f t="shared" si="13"/>
        <v>0</v>
      </c>
      <c r="LJ7" s="649"/>
      <c r="LK7" s="649"/>
      <c r="LL7" s="650">
        <f t="shared" si="14"/>
        <v>0</v>
      </c>
      <c r="LM7" s="649"/>
      <c r="LN7" s="649"/>
      <c r="LO7" s="650">
        <f t="shared" si="15"/>
        <v>0</v>
      </c>
      <c r="LP7" s="649"/>
      <c r="LQ7" s="649"/>
      <c r="LR7" s="650">
        <f t="shared" si="16"/>
        <v>0</v>
      </c>
      <c r="LS7" s="649"/>
      <c r="LT7" s="649"/>
      <c r="LU7" s="650">
        <f t="shared" si="17"/>
        <v>0</v>
      </c>
      <c r="LV7" s="649"/>
      <c r="LW7" s="649"/>
      <c r="LX7" s="650">
        <f>LU7+LV7-LW7</f>
        <v>0</v>
      </c>
      <c r="LY7" s="649"/>
      <c r="LZ7" s="649"/>
      <c r="MA7" s="650">
        <f>LX7+LY7-LZ7</f>
        <v>0</v>
      </c>
      <c r="MB7" s="649">
        <v>30</v>
      </c>
      <c r="MC7" s="649">
        <v>2</v>
      </c>
      <c r="MD7" s="650">
        <f t="shared" si="18"/>
        <v>28</v>
      </c>
      <c r="ME7" s="649"/>
      <c r="MF7" s="649">
        <v>2</v>
      </c>
      <c r="MG7" s="650">
        <f t="shared" si="19"/>
        <v>26</v>
      </c>
      <c r="MH7" s="649"/>
      <c r="MI7" s="649">
        <v>1</v>
      </c>
      <c r="MJ7" s="650">
        <f t="shared" si="20"/>
        <v>25</v>
      </c>
      <c r="MK7" s="649"/>
      <c r="ML7" s="649">
        <v>2</v>
      </c>
      <c r="MM7" s="650">
        <f t="shared" si="21"/>
        <v>23</v>
      </c>
      <c r="MN7" s="649"/>
      <c r="MO7" s="649">
        <v>1</v>
      </c>
      <c r="MP7" s="650">
        <f t="shared" si="22"/>
        <v>22</v>
      </c>
      <c r="MQ7" s="649"/>
      <c r="MR7" s="649">
        <v>1</v>
      </c>
      <c r="MS7" s="650">
        <f t="shared" si="23"/>
        <v>21</v>
      </c>
      <c r="MT7" s="649"/>
      <c r="MU7" s="649">
        <v>2</v>
      </c>
      <c r="MV7" s="650">
        <f t="shared" si="24"/>
        <v>19</v>
      </c>
      <c r="MW7" s="649"/>
      <c r="MX7" s="649">
        <v>1</v>
      </c>
      <c r="MY7" s="650">
        <f t="shared" si="25"/>
        <v>18</v>
      </c>
      <c r="MZ7" s="649"/>
      <c r="NA7" s="649">
        <v>1</v>
      </c>
      <c r="NB7" s="650">
        <f t="shared" si="26"/>
        <v>17</v>
      </c>
      <c r="NC7" s="649"/>
      <c r="ND7" s="649">
        <v>1</v>
      </c>
      <c r="NE7" s="649"/>
      <c r="NF7" s="650">
        <f t="shared" si="102"/>
        <v>16</v>
      </c>
      <c r="NG7" s="649"/>
      <c r="NH7" s="649">
        <v>2</v>
      </c>
      <c r="NI7" s="650">
        <f t="shared" si="103"/>
        <v>14</v>
      </c>
      <c r="NJ7" s="649"/>
      <c r="NK7" s="649">
        <v>2</v>
      </c>
      <c r="NL7" s="649"/>
      <c r="NM7" s="650">
        <f t="shared" si="104"/>
        <v>12</v>
      </c>
      <c r="NN7" s="649"/>
      <c r="NO7" s="649">
        <v>1</v>
      </c>
      <c r="NP7" s="649"/>
      <c r="NQ7" s="650">
        <f t="shared" si="105"/>
        <v>11</v>
      </c>
      <c r="NR7" s="649"/>
      <c r="NS7" s="649">
        <v>2</v>
      </c>
      <c r="NT7" s="650">
        <f t="shared" si="106"/>
        <v>9</v>
      </c>
      <c r="NU7" s="649"/>
      <c r="NV7" s="649">
        <v>2</v>
      </c>
      <c r="NW7" s="650">
        <f t="shared" si="107"/>
        <v>7</v>
      </c>
      <c r="NX7" s="649"/>
      <c r="NY7" s="649"/>
      <c r="NZ7" s="649">
        <v>1</v>
      </c>
      <c r="OA7" s="650">
        <f t="shared" si="108"/>
        <v>6</v>
      </c>
      <c r="OB7" s="649"/>
      <c r="OC7" s="649"/>
      <c r="OD7" s="649">
        <v>1</v>
      </c>
      <c r="OE7" s="650">
        <f t="shared" si="109"/>
        <v>5</v>
      </c>
      <c r="OF7" s="649"/>
      <c r="OG7" s="649"/>
      <c r="OH7" s="649">
        <v>2</v>
      </c>
      <c r="OI7" s="650">
        <f t="shared" si="110"/>
        <v>3</v>
      </c>
      <c r="OJ7" s="649">
        <v>5</v>
      </c>
      <c r="OK7" s="649"/>
      <c r="OL7" s="649">
        <v>1</v>
      </c>
      <c r="OM7" s="650">
        <f t="shared" si="111"/>
        <v>7</v>
      </c>
      <c r="ON7" s="649"/>
      <c r="OO7" s="649"/>
      <c r="OP7" s="649">
        <v>2</v>
      </c>
      <c r="OQ7" s="650">
        <f t="shared" si="112"/>
        <v>5</v>
      </c>
      <c r="OR7" s="649"/>
      <c r="OS7" s="649"/>
      <c r="OT7" s="649">
        <v>1</v>
      </c>
      <c r="OU7" s="650">
        <f t="shared" si="113"/>
        <v>4</v>
      </c>
      <c r="OV7" s="649"/>
      <c r="OW7" s="649"/>
      <c r="OX7" s="649">
        <v>1</v>
      </c>
      <c r="OY7" s="650">
        <f t="shared" si="114"/>
        <v>3</v>
      </c>
      <c r="OZ7" s="649"/>
      <c r="PA7" s="649"/>
      <c r="PB7" s="649">
        <v>1</v>
      </c>
      <c r="PC7" s="650">
        <f t="shared" si="115"/>
        <v>2</v>
      </c>
      <c r="PD7" s="649"/>
      <c r="PE7" s="649"/>
      <c r="PF7" s="649">
        <v>1</v>
      </c>
      <c r="PG7" s="650">
        <f t="shared" si="116"/>
        <v>1</v>
      </c>
      <c r="PH7" s="649"/>
      <c r="PI7" s="649"/>
      <c r="PJ7" s="649">
        <v>1</v>
      </c>
      <c r="PK7" s="650">
        <f t="shared" si="117"/>
        <v>0</v>
      </c>
      <c r="PL7" s="649"/>
      <c r="PM7" s="649"/>
      <c r="PN7" s="649"/>
      <c r="PO7" s="650">
        <f t="shared" si="118"/>
        <v>0</v>
      </c>
      <c r="PP7" s="649">
        <v>30</v>
      </c>
      <c r="PQ7" s="649"/>
      <c r="PR7" s="649">
        <v>2</v>
      </c>
      <c r="PS7" s="650">
        <f t="shared" si="119"/>
        <v>28</v>
      </c>
      <c r="PT7" s="649"/>
      <c r="PU7" s="649"/>
      <c r="PV7" s="649">
        <v>3</v>
      </c>
      <c r="PW7" s="650">
        <f t="shared" si="120"/>
        <v>25</v>
      </c>
      <c r="PX7" s="649"/>
      <c r="PY7" s="649"/>
      <c r="PZ7" s="649">
        <v>1</v>
      </c>
      <c r="QA7" s="650">
        <f t="shared" si="121"/>
        <v>24</v>
      </c>
      <c r="QB7" s="649"/>
      <c r="QC7" s="649"/>
      <c r="QD7" s="649">
        <v>1</v>
      </c>
      <c r="QE7" s="650">
        <f t="shared" si="122"/>
        <v>23</v>
      </c>
      <c r="QF7" s="649"/>
      <c r="QG7" s="649"/>
      <c r="QH7" s="649">
        <v>1</v>
      </c>
      <c r="QI7" s="650">
        <f t="shared" si="123"/>
        <v>22</v>
      </c>
      <c r="QJ7" s="649"/>
      <c r="QK7" s="649"/>
      <c r="QL7" s="649">
        <v>2</v>
      </c>
      <c r="QM7" s="650">
        <f t="shared" si="124"/>
        <v>20</v>
      </c>
      <c r="QN7" s="649"/>
      <c r="QO7" s="649"/>
      <c r="QP7" s="649">
        <v>1</v>
      </c>
      <c r="QQ7" s="650">
        <f t="shared" si="125"/>
        <v>19</v>
      </c>
      <c r="QR7" s="649"/>
      <c r="QS7" s="649"/>
      <c r="QT7" s="649">
        <v>2</v>
      </c>
      <c r="QU7" s="650">
        <f t="shared" si="126"/>
        <v>17</v>
      </c>
      <c r="QV7" s="629">
        <f t="shared" si="127"/>
        <v>0</v>
      </c>
      <c r="QW7" s="652">
        <f t="shared" si="128"/>
        <v>0</v>
      </c>
      <c r="QX7" s="123"/>
      <c r="QY7" s="629">
        <f t="shared" si="129"/>
        <v>0</v>
      </c>
      <c r="QZ7" s="652">
        <f t="shared" si="130"/>
        <v>0</v>
      </c>
      <c r="RA7" s="124"/>
      <c r="RB7" s="629">
        <f t="shared" si="131"/>
        <v>8</v>
      </c>
      <c r="RC7" s="652">
        <f t="shared" si="132"/>
        <v>0.32</v>
      </c>
      <c r="RD7" s="124"/>
      <c r="RE7" s="629">
        <f t="shared" si="133"/>
        <v>8</v>
      </c>
      <c r="RF7" s="652">
        <f t="shared" si="134"/>
        <v>0.10666666666666667</v>
      </c>
    </row>
    <row r="8" spans="1:474" ht="31.5" customHeight="1" x14ac:dyDescent="0.55000000000000004">
      <c r="A8" s="622">
        <v>4</v>
      </c>
      <c r="B8" s="638" t="s">
        <v>278</v>
      </c>
      <c r="C8" s="639" t="s">
        <v>108</v>
      </c>
      <c r="D8" s="628">
        <v>6.5</v>
      </c>
      <c r="E8" s="666"/>
      <c r="F8" s="667"/>
      <c r="G8" s="667"/>
      <c r="H8" s="668">
        <v>2.5</v>
      </c>
      <c r="I8" s="628">
        <f t="shared" si="27"/>
        <v>4</v>
      </c>
      <c r="J8" s="666"/>
      <c r="K8" s="667"/>
      <c r="L8" s="667"/>
      <c r="M8" s="668"/>
      <c r="N8" s="628">
        <f t="shared" si="0"/>
        <v>4</v>
      </c>
      <c r="O8" s="666"/>
      <c r="P8" s="667"/>
      <c r="Q8" s="667"/>
      <c r="R8" s="668"/>
      <c r="S8" s="628">
        <f t="shared" si="1"/>
        <v>4</v>
      </c>
      <c r="T8" s="666"/>
      <c r="U8" s="667"/>
      <c r="V8" s="667"/>
      <c r="W8" s="668">
        <v>0.5</v>
      </c>
      <c r="X8" s="628">
        <f t="shared" si="2"/>
        <v>3.5</v>
      </c>
      <c r="Y8" s="666"/>
      <c r="Z8" s="667"/>
      <c r="AA8" s="667"/>
      <c r="AB8" s="668"/>
      <c r="AC8" s="628">
        <f t="shared" si="3"/>
        <v>3.5</v>
      </c>
      <c r="AD8" s="631"/>
      <c r="AE8" s="631"/>
      <c r="AF8" s="93">
        <f t="shared" si="28"/>
        <v>3.5</v>
      </c>
      <c r="AG8" s="629"/>
      <c r="AH8" s="629"/>
      <c r="AI8" s="93">
        <f t="shared" si="29"/>
        <v>3.5</v>
      </c>
      <c r="AJ8" s="631"/>
      <c r="AK8" s="631">
        <v>0.5</v>
      </c>
      <c r="AL8" s="93">
        <f t="shared" si="30"/>
        <v>3</v>
      </c>
      <c r="AM8" s="631"/>
      <c r="AN8" s="631"/>
      <c r="AO8" s="631">
        <v>0.22</v>
      </c>
      <c r="AP8" s="93">
        <f t="shared" si="31"/>
        <v>2.78</v>
      </c>
      <c r="AQ8" s="644"/>
      <c r="AR8" s="644">
        <v>0.3</v>
      </c>
      <c r="AS8" s="645">
        <f t="shared" si="32"/>
        <v>2.48</v>
      </c>
      <c r="AT8" s="632"/>
      <c r="AU8" s="632">
        <v>0.5</v>
      </c>
      <c r="AV8" s="633">
        <f t="shared" si="33"/>
        <v>1.98</v>
      </c>
      <c r="AW8" s="631"/>
      <c r="AX8" s="631"/>
      <c r="AY8" s="631"/>
      <c r="AZ8" s="646">
        <f t="shared" si="34"/>
        <v>1.98</v>
      </c>
      <c r="BA8" s="631"/>
      <c r="BB8" s="631">
        <v>0.68</v>
      </c>
      <c r="BC8" s="93">
        <f t="shared" si="35"/>
        <v>1.2999999999999998</v>
      </c>
      <c r="BD8" s="631"/>
      <c r="BE8" s="631"/>
      <c r="BF8" s="93">
        <f t="shared" si="36"/>
        <v>1.2999999999999998</v>
      </c>
      <c r="BG8" s="631"/>
      <c r="BH8" s="631">
        <v>1.3</v>
      </c>
      <c r="BI8" s="93">
        <f t="shared" si="37"/>
        <v>0</v>
      </c>
      <c r="BJ8" s="631"/>
      <c r="BK8" s="631"/>
      <c r="BL8" s="93">
        <f t="shared" si="38"/>
        <v>0</v>
      </c>
      <c r="BM8" s="631"/>
      <c r="BN8" s="631"/>
      <c r="BO8" s="631"/>
      <c r="BP8" s="93">
        <f t="shared" si="4"/>
        <v>0</v>
      </c>
      <c r="BQ8" s="631"/>
      <c r="BR8" s="631"/>
      <c r="BS8" s="93">
        <f t="shared" si="39"/>
        <v>0</v>
      </c>
      <c r="BT8" s="631"/>
      <c r="BU8" s="631"/>
      <c r="BV8" s="646">
        <f t="shared" si="40"/>
        <v>0</v>
      </c>
      <c r="BW8" s="631"/>
      <c r="BX8" s="631"/>
      <c r="BY8" s="93">
        <f t="shared" si="41"/>
        <v>0</v>
      </c>
      <c r="BZ8" s="631"/>
      <c r="CA8" s="631"/>
      <c r="CB8" s="93">
        <f t="shared" si="42"/>
        <v>0</v>
      </c>
      <c r="CC8" s="631"/>
      <c r="CD8" s="631"/>
      <c r="CE8" s="93">
        <f t="shared" si="43"/>
        <v>0</v>
      </c>
      <c r="CF8" s="631"/>
      <c r="CG8" s="631"/>
      <c r="CH8" s="93">
        <f t="shared" si="44"/>
        <v>0</v>
      </c>
      <c r="CI8" s="631"/>
      <c r="CJ8" s="631"/>
      <c r="CK8" s="646">
        <f t="shared" si="45"/>
        <v>0</v>
      </c>
      <c r="CL8" s="631"/>
      <c r="CM8" s="631"/>
      <c r="CN8" s="93">
        <f t="shared" si="46"/>
        <v>0</v>
      </c>
      <c r="CO8" s="631"/>
      <c r="CP8" s="631"/>
      <c r="CQ8" s="93">
        <f t="shared" si="47"/>
        <v>0</v>
      </c>
      <c r="CR8" s="629"/>
      <c r="CS8" s="629"/>
      <c r="CT8" s="630">
        <f t="shared" si="48"/>
        <v>0</v>
      </c>
      <c r="CU8" s="629"/>
      <c r="CV8" s="629"/>
      <c r="CW8" s="630">
        <f t="shared" si="49"/>
        <v>0</v>
      </c>
      <c r="CX8" s="629"/>
      <c r="CY8" s="629"/>
      <c r="CZ8" s="630">
        <f t="shared" si="50"/>
        <v>0</v>
      </c>
      <c r="DA8" s="629"/>
      <c r="DB8" s="629"/>
      <c r="DC8" s="647">
        <f t="shared" si="51"/>
        <v>0</v>
      </c>
      <c r="DD8" s="629"/>
      <c r="DE8" s="629"/>
      <c r="DF8" s="630">
        <f t="shared" si="52"/>
        <v>0</v>
      </c>
      <c r="DG8" s="629"/>
      <c r="DH8" s="629"/>
      <c r="DI8" s="630">
        <f t="shared" si="53"/>
        <v>0</v>
      </c>
      <c r="DJ8" s="629"/>
      <c r="DK8" s="629"/>
      <c r="DL8" s="630">
        <f t="shared" si="54"/>
        <v>0</v>
      </c>
      <c r="DM8" s="629"/>
      <c r="DN8" s="629"/>
      <c r="DO8" s="630">
        <f t="shared" si="55"/>
        <v>0</v>
      </c>
      <c r="DP8" s="629"/>
      <c r="DQ8" s="629"/>
      <c r="DR8" s="630">
        <f t="shared" si="56"/>
        <v>0</v>
      </c>
      <c r="DS8" s="629"/>
      <c r="DT8" s="629"/>
      <c r="DU8" s="630">
        <f t="shared" si="57"/>
        <v>0</v>
      </c>
      <c r="DV8" s="629"/>
      <c r="DW8" s="629"/>
      <c r="DX8" s="630">
        <f t="shared" si="58"/>
        <v>0</v>
      </c>
      <c r="DY8" s="629"/>
      <c r="DZ8" s="629"/>
      <c r="EA8" s="629"/>
      <c r="EB8" s="630">
        <f t="shared" si="5"/>
        <v>0</v>
      </c>
      <c r="EC8" s="629"/>
      <c r="ED8" s="629"/>
      <c r="EE8" s="630">
        <f t="shared" si="59"/>
        <v>0</v>
      </c>
      <c r="EF8" s="629"/>
      <c r="EG8" s="629"/>
      <c r="EH8" s="629"/>
      <c r="EI8" s="93">
        <f t="shared" si="135"/>
        <v>0</v>
      </c>
      <c r="EJ8" s="629"/>
      <c r="EK8" s="629"/>
      <c r="EL8" s="630">
        <f t="shared" si="60"/>
        <v>0</v>
      </c>
      <c r="EM8" s="629"/>
      <c r="EN8" s="629"/>
      <c r="EO8" s="629"/>
      <c r="EP8" s="630">
        <f t="shared" si="61"/>
        <v>0</v>
      </c>
      <c r="ER8" s="629"/>
      <c r="ES8" s="629"/>
      <c r="ET8" s="630">
        <f t="shared" si="62"/>
        <v>0</v>
      </c>
      <c r="EU8" s="629"/>
      <c r="EV8" s="629"/>
      <c r="EW8" s="93">
        <f t="shared" si="6"/>
        <v>0</v>
      </c>
      <c r="EX8" s="629"/>
      <c r="EY8" s="629"/>
      <c r="EZ8" s="93">
        <f t="shared" si="63"/>
        <v>0</v>
      </c>
      <c r="FA8" s="629"/>
      <c r="FB8" s="629"/>
      <c r="FC8" s="93">
        <f t="shared" si="64"/>
        <v>0</v>
      </c>
      <c r="FD8" s="629"/>
      <c r="FE8" s="629"/>
      <c r="FF8" s="93">
        <f t="shared" si="65"/>
        <v>0</v>
      </c>
      <c r="FG8" s="629"/>
      <c r="FH8" s="629"/>
      <c r="FI8" s="646">
        <f t="shared" si="136"/>
        <v>0</v>
      </c>
      <c r="FJ8" s="629"/>
      <c r="FK8" s="629"/>
      <c r="FL8" s="646">
        <f t="shared" ref="FL8:FL67" si="141">FI8+FJ8-FK8</f>
        <v>0</v>
      </c>
      <c r="FM8" s="629"/>
      <c r="FN8" s="629"/>
      <c r="FO8" s="646">
        <f t="shared" si="7"/>
        <v>0</v>
      </c>
      <c r="FP8" s="629"/>
      <c r="FQ8" s="629"/>
      <c r="FR8" s="630">
        <f t="shared" si="137"/>
        <v>0</v>
      </c>
      <c r="FS8" s="629">
        <v>4</v>
      </c>
      <c r="FT8" s="629">
        <v>0.19</v>
      </c>
      <c r="FU8" s="630">
        <f t="shared" si="8"/>
        <v>3.81</v>
      </c>
      <c r="FV8" s="648"/>
      <c r="FW8" s="629"/>
      <c r="FX8" s="629">
        <v>0.16</v>
      </c>
      <c r="FY8" s="630">
        <f t="shared" si="66"/>
        <v>3.65</v>
      </c>
      <c r="FZ8" s="629"/>
      <c r="GA8" s="629">
        <v>0.16</v>
      </c>
      <c r="GB8" s="630">
        <f t="shared" si="67"/>
        <v>3.4899999999999998</v>
      </c>
      <c r="GC8" s="629"/>
      <c r="GD8" s="629">
        <v>0.12</v>
      </c>
      <c r="GE8" s="630">
        <f t="shared" si="68"/>
        <v>3.3699999999999997</v>
      </c>
      <c r="GF8" s="629"/>
      <c r="GG8" s="629">
        <v>0.24</v>
      </c>
      <c r="GH8" s="630">
        <f t="shared" si="69"/>
        <v>3.13</v>
      </c>
      <c r="GI8" s="629"/>
      <c r="GJ8" s="629">
        <v>0.24</v>
      </c>
      <c r="GK8" s="630">
        <f t="shared" si="70"/>
        <v>2.8899999999999997</v>
      </c>
      <c r="GL8" s="629"/>
      <c r="GM8" s="629">
        <v>0.18</v>
      </c>
      <c r="GN8" s="630">
        <f t="shared" si="71"/>
        <v>2.7099999999999995</v>
      </c>
      <c r="GO8" s="629"/>
      <c r="GP8" s="629">
        <v>0.18</v>
      </c>
      <c r="GQ8" s="629"/>
      <c r="GR8" s="630">
        <f t="shared" si="72"/>
        <v>2.5299999999999994</v>
      </c>
      <c r="GS8" s="629"/>
      <c r="GT8" s="629">
        <v>0.3</v>
      </c>
      <c r="GU8" s="630">
        <f t="shared" si="73"/>
        <v>2.2299999999999995</v>
      </c>
      <c r="GV8" s="631"/>
      <c r="GW8" s="631">
        <v>0.63</v>
      </c>
      <c r="GX8" s="631"/>
      <c r="GY8" s="630">
        <f t="shared" si="74"/>
        <v>1.5999999999999996</v>
      </c>
      <c r="GZ8" s="631"/>
      <c r="HA8" s="631">
        <v>0.18</v>
      </c>
      <c r="HB8" s="631"/>
      <c r="HC8" s="630">
        <f t="shared" si="75"/>
        <v>1.4199999999999997</v>
      </c>
      <c r="HD8" s="631"/>
      <c r="HE8" s="631">
        <v>0.18</v>
      </c>
      <c r="HF8" s="630">
        <f t="shared" si="76"/>
        <v>1.2399999999999998</v>
      </c>
      <c r="HG8" s="631"/>
      <c r="HH8" s="631">
        <v>0.18</v>
      </c>
      <c r="HI8" s="630">
        <f t="shared" si="77"/>
        <v>1.0599999999999998</v>
      </c>
      <c r="HJ8" s="629"/>
      <c r="HK8" s="629">
        <v>0.18</v>
      </c>
      <c r="HL8" s="630">
        <f t="shared" si="78"/>
        <v>0.87999999999999989</v>
      </c>
      <c r="HM8" s="629"/>
      <c r="HN8" s="629">
        <v>0.18</v>
      </c>
      <c r="HO8" s="647">
        <f t="shared" si="79"/>
        <v>0.7</v>
      </c>
      <c r="HP8" s="629"/>
      <c r="HQ8" s="629">
        <v>0.12</v>
      </c>
      <c r="HR8" s="647">
        <f t="shared" si="138"/>
        <v>0.57999999999999996</v>
      </c>
      <c r="HS8" s="629"/>
      <c r="HT8" s="629"/>
      <c r="HU8" s="630">
        <f t="shared" si="80"/>
        <v>0.57999999999999996</v>
      </c>
      <c r="HV8" s="629"/>
      <c r="HW8" s="629">
        <v>0.37</v>
      </c>
      <c r="HX8" s="630">
        <f t="shared" si="81"/>
        <v>0.20999999999999996</v>
      </c>
      <c r="HY8" s="629">
        <v>0.84</v>
      </c>
      <c r="HZ8" s="629">
        <v>0.26</v>
      </c>
      <c r="IA8" s="630">
        <f t="shared" si="82"/>
        <v>0.78999999999999981</v>
      </c>
      <c r="IB8" s="629"/>
      <c r="IC8" s="629">
        <v>0.12</v>
      </c>
      <c r="ID8" s="630">
        <f t="shared" si="83"/>
        <v>0.66999999999999982</v>
      </c>
      <c r="IE8" s="629"/>
      <c r="IF8" s="629">
        <v>0.18</v>
      </c>
      <c r="IG8" s="630">
        <f t="shared" si="84"/>
        <v>0.48999999999999982</v>
      </c>
      <c r="IH8" s="629"/>
      <c r="II8" s="629">
        <v>0.18</v>
      </c>
      <c r="IJ8" s="630">
        <f t="shared" si="85"/>
        <v>0.30999999999999983</v>
      </c>
      <c r="IK8" s="629"/>
      <c r="IL8" s="629"/>
      <c r="IM8" s="629">
        <v>0.12</v>
      </c>
      <c r="IN8" s="630">
        <f t="shared" si="86"/>
        <v>0.18999999999999984</v>
      </c>
      <c r="IO8" s="629"/>
      <c r="IP8" s="629"/>
      <c r="IQ8" s="629">
        <v>0.19</v>
      </c>
      <c r="IR8" s="630">
        <f t="shared" si="87"/>
        <v>0</v>
      </c>
      <c r="IS8" s="629"/>
      <c r="IT8" s="629"/>
      <c r="IU8" s="630">
        <f t="shared" si="9"/>
        <v>0</v>
      </c>
      <c r="IV8" s="649">
        <v>2</v>
      </c>
      <c r="IW8" s="649">
        <v>0.06</v>
      </c>
      <c r="IX8" s="650">
        <f t="shared" si="88"/>
        <v>1.94</v>
      </c>
      <c r="IY8" s="649"/>
      <c r="IZ8" s="649">
        <v>0.22</v>
      </c>
      <c r="JA8" s="650">
        <f t="shared" si="89"/>
        <v>1.72</v>
      </c>
      <c r="JB8" s="649"/>
      <c r="JC8" s="649">
        <v>0.26</v>
      </c>
      <c r="JD8" s="649"/>
      <c r="JE8" s="650">
        <f t="shared" si="139"/>
        <v>1.46</v>
      </c>
      <c r="JF8" s="649"/>
      <c r="JG8" s="649">
        <v>0.22</v>
      </c>
      <c r="JH8" s="649"/>
      <c r="JI8" s="650">
        <f t="shared" si="90"/>
        <v>1.24</v>
      </c>
      <c r="JK8" s="649"/>
      <c r="JL8" s="649">
        <v>0.14000000000000001</v>
      </c>
      <c r="JM8" s="651">
        <f t="shared" si="91"/>
        <v>1.1000000000000001</v>
      </c>
      <c r="JO8" s="649"/>
      <c r="JP8" s="649">
        <v>0.18</v>
      </c>
      <c r="JQ8" s="651">
        <f t="shared" si="92"/>
        <v>0.92000000000000015</v>
      </c>
      <c r="JR8" s="649"/>
      <c r="JS8" s="649">
        <v>0.14000000000000001</v>
      </c>
      <c r="JT8" s="650">
        <f t="shared" si="93"/>
        <v>0.78000000000000014</v>
      </c>
      <c r="JU8" s="649"/>
      <c r="JV8" s="649">
        <v>0.12</v>
      </c>
      <c r="JW8" s="650">
        <f t="shared" si="94"/>
        <v>0.66000000000000014</v>
      </c>
      <c r="JX8" s="649"/>
      <c r="JY8" s="649">
        <v>0.18</v>
      </c>
      <c r="JZ8" s="649"/>
      <c r="KA8" s="650">
        <f t="shared" si="95"/>
        <v>0.48000000000000015</v>
      </c>
      <c r="KB8" s="649"/>
      <c r="KC8" s="649">
        <v>0.1</v>
      </c>
      <c r="KD8" s="649"/>
      <c r="KE8" s="650">
        <f t="shared" si="140"/>
        <v>0.38000000000000012</v>
      </c>
      <c r="KF8" s="649"/>
      <c r="KG8" s="649">
        <v>0.38</v>
      </c>
      <c r="KH8" s="650">
        <f t="shared" si="96"/>
        <v>0</v>
      </c>
      <c r="KI8" s="649">
        <v>1</v>
      </c>
      <c r="KJ8" s="649">
        <v>0.12</v>
      </c>
      <c r="KK8" s="650">
        <f t="shared" si="97"/>
        <v>0.88</v>
      </c>
      <c r="KL8" s="649"/>
      <c r="KM8" s="649">
        <v>0.2</v>
      </c>
      <c r="KN8" s="650">
        <f t="shared" si="98"/>
        <v>0.67999999999999994</v>
      </c>
      <c r="KO8" s="649"/>
      <c r="KP8" s="649">
        <v>0.2</v>
      </c>
      <c r="KQ8" s="650">
        <f t="shared" si="99"/>
        <v>0.47999999999999993</v>
      </c>
      <c r="KR8" s="649"/>
      <c r="KS8" s="649">
        <v>0.25</v>
      </c>
      <c r="KT8" s="650">
        <f t="shared" si="100"/>
        <v>0.22999999999999993</v>
      </c>
      <c r="KU8" s="649">
        <v>1.5</v>
      </c>
      <c r="KV8" s="649">
        <v>0.23</v>
      </c>
      <c r="KW8" s="650">
        <f t="shared" si="101"/>
        <v>1.5</v>
      </c>
      <c r="KX8" s="649"/>
      <c r="KY8" s="649">
        <v>0.18</v>
      </c>
      <c r="KZ8" s="650">
        <f t="shared" si="10"/>
        <v>1.32</v>
      </c>
      <c r="LA8" s="649"/>
      <c r="LB8" s="649">
        <v>0.18</v>
      </c>
      <c r="LC8" s="650">
        <f t="shared" si="11"/>
        <v>1.1400000000000001</v>
      </c>
      <c r="LD8" s="649"/>
      <c r="LE8" s="649">
        <v>0.24</v>
      </c>
      <c r="LF8" s="650">
        <f t="shared" si="12"/>
        <v>0.90000000000000013</v>
      </c>
      <c r="LG8" s="649"/>
      <c r="LH8" s="649">
        <v>0.24</v>
      </c>
      <c r="LI8" s="650">
        <f t="shared" si="13"/>
        <v>0.66000000000000014</v>
      </c>
      <c r="LJ8" s="649"/>
      <c r="LK8" s="649">
        <v>0.12</v>
      </c>
      <c r="LL8" s="650">
        <f t="shared" si="14"/>
        <v>0.54000000000000015</v>
      </c>
      <c r="LM8" s="649"/>
      <c r="LN8" s="649">
        <v>0.24</v>
      </c>
      <c r="LO8" s="650">
        <f t="shared" si="15"/>
        <v>0.30000000000000016</v>
      </c>
      <c r="LP8" s="649"/>
      <c r="LQ8" s="649">
        <v>0.3</v>
      </c>
      <c r="LR8" s="650">
        <f t="shared" si="16"/>
        <v>0</v>
      </c>
      <c r="LS8" s="649"/>
      <c r="LT8" s="649"/>
      <c r="LU8" s="650">
        <f t="shared" si="17"/>
        <v>0</v>
      </c>
      <c r="LV8" s="649"/>
      <c r="LW8" s="649"/>
      <c r="LX8" s="650">
        <f>LU8+LV8-LW8</f>
        <v>0</v>
      </c>
      <c r="LY8" s="649"/>
      <c r="LZ8" s="649"/>
      <c r="MA8" s="650">
        <f>LX8+LY8-LZ8</f>
        <v>0</v>
      </c>
      <c r="MB8" s="649"/>
      <c r="MC8" s="649"/>
      <c r="MD8" s="650">
        <f t="shared" si="18"/>
        <v>0</v>
      </c>
      <c r="ME8" s="649"/>
      <c r="MF8" s="649"/>
      <c r="MG8" s="650">
        <f t="shared" si="19"/>
        <v>0</v>
      </c>
      <c r="MH8" s="649"/>
      <c r="MI8" s="649"/>
      <c r="MJ8" s="650">
        <f t="shared" si="20"/>
        <v>0</v>
      </c>
      <c r="MK8" s="649"/>
      <c r="ML8" s="649"/>
      <c r="MM8" s="650">
        <f t="shared" si="21"/>
        <v>0</v>
      </c>
      <c r="MN8" s="649"/>
      <c r="MO8" s="649"/>
      <c r="MP8" s="650">
        <f t="shared" si="22"/>
        <v>0</v>
      </c>
      <c r="MQ8" s="649"/>
      <c r="MR8" s="649"/>
      <c r="MS8" s="650">
        <f t="shared" si="23"/>
        <v>0</v>
      </c>
      <c r="MT8" s="649"/>
      <c r="MU8" s="649"/>
      <c r="MV8" s="650">
        <f t="shared" si="24"/>
        <v>0</v>
      </c>
      <c r="MW8" s="649"/>
      <c r="MX8" s="649"/>
      <c r="MY8" s="650">
        <f t="shared" si="25"/>
        <v>0</v>
      </c>
      <c r="MZ8" s="649"/>
      <c r="NA8" s="649"/>
      <c r="NB8" s="650">
        <f t="shared" si="26"/>
        <v>0</v>
      </c>
      <c r="NC8" s="649"/>
      <c r="ND8" s="649"/>
      <c r="NE8" s="649"/>
      <c r="NF8" s="650">
        <f t="shared" si="102"/>
        <v>0</v>
      </c>
      <c r="NG8" s="649"/>
      <c r="NH8" s="649"/>
      <c r="NI8" s="650">
        <f t="shared" si="103"/>
        <v>0</v>
      </c>
      <c r="NJ8" s="649"/>
      <c r="NK8" s="649"/>
      <c r="NL8" s="649"/>
      <c r="NM8" s="650">
        <f t="shared" si="104"/>
        <v>0</v>
      </c>
      <c r="NN8" s="649"/>
      <c r="NO8" s="649"/>
      <c r="NP8" s="649"/>
      <c r="NQ8" s="650">
        <f t="shared" si="105"/>
        <v>0</v>
      </c>
      <c r="NR8" s="649"/>
      <c r="NS8" s="649"/>
      <c r="NT8" s="650">
        <f t="shared" si="106"/>
        <v>0</v>
      </c>
      <c r="NU8" s="649"/>
      <c r="NV8" s="649"/>
      <c r="NW8" s="650">
        <f t="shared" si="107"/>
        <v>0</v>
      </c>
      <c r="NX8" s="649"/>
      <c r="NY8" s="649"/>
      <c r="NZ8" s="649"/>
      <c r="OA8" s="650">
        <f t="shared" si="108"/>
        <v>0</v>
      </c>
      <c r="OB8" s="649"/>
      <c r="OC8" s="649"/>
      <c r="OD8" s="649"/>
      <c r="OE8" s="650">
        <f t="shared" si="109"/>
        <v>0</v>
      </c>
      <c r="OF8" s="649"/>
      <c r="OG8" s="649"/>
      <c r="OH8" s="649"/>
      <c r="OI8" s="650">
        <f t="shared" si="110"/>
        <v>0</v>
      </c>
      <c r="OJ8" s="649"/>
      <c r="OK8" s="649"/>
      <c r="OL8" s="649"/>
      <c r="OM8" s="650">
        <f t="shared" si="111"/>
        <v>0</v>
      </c>
      <c r="ON8" s="649"/>
      <c r="OO8" s="649"/>
      <c r="OP8" s="649"/>
      <c r="OQ8" s="650">
        <f t="shared" si="112"/>
        <v>0</v>
      </c>
      <c r="OR8" s="649"/>
      <c r="OS8" s="649"/>
      <c r="OT8" s="649"/>
      <c r="OU8" s="650">
        <f t="shared" si="113"/>
        <v>0</v>
      </c>
      <c r="OV8" s="649"/>
      <c r="OW8" s="649"/>
      <c r="OX8" s="649"/>
      <c r="OY8" s="650">
        <f t="shared" si="114"/>
        <v>0</v>
      </c>
      <c r="OZ8" s="649"/>
      <c r="PA8" s="649"/>
      <c r="PB8" s="649"/>
      <c r="PC8" s="650">
        <f t="shared" si="115"/>
        <v>0</v>
      </c>
      <c r="PD8" s="649"/>
      <c r="PE8" s="649"/>
      <c r="PF8" s="649"/>
      <c r="PG8" s="650">
        <f t="shared" si="116"/>
        <v>0</v>
      </c>
      <c r="PH8" s="649"/>
      <c r="PI8" s="649"/>
      <c r="PJ8" s="649"/>
      <c r="PK8" s="650">
        <f t="shared" si="117"/>
        <v>0</v>
      </c>
      <c r="PL8" s="649"/>
      <c r="PM8" s="649"/>
      <c r="PN8" s="649"/>
      <c r="PO8" s="650">
        <f t="shared" si="118"/>
        <v>0</v>
      </c>
      <c r="PP8" s="649"/>
      <c r="PQ8" s="649"/>
      <c r="PR8" s="649"/>
      <c r="PS8" s="650">
        <f t="shared" si="119"/>
        <v>0</v>
      </c>
      <c r="PT8" s="649"/>
      <c r="PU8" s="649"/>
      <c r="PV8" s="649"/>
      <c r="PW8" s="650">
        <f t="shared" si="120"/>
        <v>0</v>
      </c>
      <c r="PX8" s="649"/>
      <c r="PY8" s="649"/>
      <c r="PZ8" s="649"/>
      <c r="QA8" s="650">
        <f t="shared" si="121"/>
        <v>0</v>
      </c>
      <c r="QB8" s="649"/>
      <c r="QC8" s="649"/>
      <c r="QD8" s="649"/>
      <c r="QE8" s="650">
        <f t="shared" si="122"/>
        <v>0</v>
      </c>
      <c r="QF8" s="649"/>
      <c r="QG8" s="649"/>
      <c r="QH8" s="649"/>
      <c r="QI8" s="650">
        <f t="shared" si="123"/>
        <v>0</v>
      </c>
      <c r="QJ8" s="649"/>
      <c r="QK8" s="649"/>
      <c r="QL8" s="649"/>
      <c r="QM8" s="650">
        <f t="shared" si="124"/>
        <v>0</v>
      </c>
      <c r="QN8" s="649"/>
      <c r="QO8" s="649"/>
      <c r="QP8" s="649"/>
      <c r="QQ8" s="650">
        <f t="shared" si="125"/>
        <v>0</v>
      </c>
      <c r="QR8" s="649"/>
      <c r="QS8" s="649"/>
      <c r="QT8" s="649"/>
      <c r="QU8" s="650">
        <f t="shared" si="126"/>
        <v>0</v>
      </c>
      <c r="QV8" s="629">
        <f t="shared" si="127"/>
        <v>0.87</v>
      </c>
      <c r="QW8" s="652">
        <f t="shared" si="128"/>
        <v>3.6249999999999998E-2</v>
      </c>
      <c r="QX8" s="123"/>
      <c r="QY8" s="629">
        <f t="shared" si="129"/>
        <v>5.05</v>
      </c>
      <c r="QZ8" s="652">
        <f t="shared" si="130"/>
        <v>0.19423076923076923</v>
      </c>
      <c r="RA8" s="124"/>
      <c r="RB8" s="629">
        <f t="shared" si="131"/>
        <v>3.4200000000000008</v>
      </c>
      <c r="RC8" s="652">
        <f t="shared" si="132"/>
        <v>0.13680000000000003</v>
      </c>
      <c r="RD8" s="124"/>
      <c r="RE8" s="629">
        <f t="shared" si="133"/>
        <v>9.34</v>
      </c>
      <c r="RF8" s="652">
        <f t="shared" si="134"/>
        <v>0.12453333333333333</v>
      </c>
    </row>
    <row r="9" spans="1:474" ht="31.5" hidden="1" customHeight="1" x14ac:dyDescent="0.55000000000000004">
      <c r="A9" s="622">
        <v>5</v>
      </c>
      <c r="B9" s="638" t="s">
        <v>622</v>
      </c>
      <c r="C9" s="639" t="s">
        <v>108</v>
      </c>
      <c r="D9" s="628">
        <v>12</v>
      </c>
      <c r="E9" s="667">
        <v>4</v>
      </c>
      <c r="F9" s="667"/>
      <c r="G9" s="667"/>
      <c r="H9" s="668"/>
      <c r="I9" s="628">
        <f t="shared" si="27"/>
        <v>16</v>
      </c>
      <c r="J9" s="667"/>
      <c r="K9" s="667"/>
      <c r="L9" s="667"/>
      <c r="M9" s="668"/>
      <c r="N9" s="628">
        <f t="shared" si="0"/>
        <v>16</v>
      </c>
      <c r="O9" s="667"/>
      <c r="P9" s="667"/>
      <c r="Q9" s="667"/>
      <c r="R9" s="668"/>
      <c r="S9" s="628">
        <f t="shared" si="1"/>
        <v>16</v>
      </c>
      <c r="T9" s="667"/>
      <c r="U9" s="667"/>
      <c r="V9" s="667"/>
      <c r="W9" s="668"/>
      <c r="X9" s="628">
        <f t="shared" si="2"/>
        <v>16</v>
      </c>
      <c r="Y9" s="667"/>
      <c r="Z9" s="667"/>
      <c r="AA9" s="667"/>
      <c r="AB9" s="668"/>
      <c r="AC9" s="628">
        <f t="shared" si="3"/>
        <v>16</v>
      </c>
      <c r="AD9" s="631"/>
      <c r="AE9" s="631"/>
      <c r="AF9" s="93">
        <f t="shared" si="28"/>
        <v>16</v>
      </c>
      <c r="AG9" s="629"/>
      <c r="AH9" s="629"/>
      <c r="AI9" s="93">
        <f t="shared" si="29"/>
        <v>16</v>
      </c>
      <c r="AJ9" s="631"/>
      <c r="AK9" s="631"/>
      <c r="AL9" s="93">
        <f t="shared" si="30"/>
        <v>16</v>
      </c>
      <c r="AM9" s="631"/>
      <c r="AN9" s="631"/>
      <c r="AO9" s="631"/>
      <c r="AP9" s="93">
        <f t="shared" si="31"/>
        <v>16</v>
      </c>
      <c r="AQ9" s="644"/>
      <c r="AR9" s="644"/>
      <c r="AS9" s="645">
        <f t="shared" si="32"/>
        <v>16</v>
      </c>
      <c r="AT9" s="632"/>
      <c r="AU9" s="632">
        <v>1</v>
      </c>
      <c r="AV9" s="633">
        <f t="shared" si="33"/>
        <v>15</v>
      </c>
      <c r="AW9" s="631"/>
      <c r="AX9" s="631"/>
      <c r="AY9" s="631"/>
      <c r="AZ9" s="646">
        <f t="shared" si="34"/>
        <v>15</v>
      </c>
      <c r="BA9" s="631"/>
      <c r="BB9" s="631"/>
      <c r="BC9" s="93">
        <f t="shared" si="35"/>
        <v>15</v>
      </c>
      <c r="BD9" s="631"/>
      <c r="BE9" s="631"/>
      <c r="BF9" s="93">
        <f t="shared" si="36"/>
        <v>15</v>
      </c>
      <c r="BG9" s="631"/>
      <c r="BH9" s="631"/>
      <c r="BI9" s="93">
        <f t="shared" si="37"/>
        <v>15</v>
      </c>
      <c r="BJ9" s="631"/>
      <c r="BK9" s="631">
        <v>3</v>
      </c>
      <c r="BL9" s="93">
        <f t="shared" si="38"/>
        <v>12</v>
      </c>
      <c r="BM9" s="631"/>
      <c r="BN9" s="631"/>
      <c r="BO9" s="631"/>
      <c r="BP9" s="93">
        <f t="shared" si="4"/>
        <v>12</v>
      </c>
      <c r="BQ9" s="631"/>
      <c r="BR9" s="631"/>
      <c r="BS9" s="93">
        <f t="shared" si="39"/>
        <v>12</v>
      </c>
      <c r="BT9" s="312"/>
      <c r="BU9" s="312"/>
      <c r="BV9" s="646">
        <f t="shared" si="40"/>
        <v>12</v>
      </c>
      <c r="BW9" s="631"/>
      <c r="BX9" s="631"/>
      <c r="BY9" s="93">
        <f t="shared" si="41"/>
        <v>12</v>
      </c>
      <c r="BZ9" s="631"/>
      <c r="CA9" s="631"/>
      <c r="CB9" s="93">
        <f t="shared" si="42"/>
        <v>12</v>
      </c>
      <c r="CC9" s="631"/>
      <c r="CD9" s="631"/>
      <c r="CE9" s="93">
        <f t="shared" si="43"/>
        <v>12</v>
      </c>
      <c r="CF9" s="631"/>
      <c r="CG9" s="631"/>
      <c r="CH9" s="93">
        <f t="shared" si="44"/>
        <v>12</v>
      </c>
      <c r="CI9" s="631"/>
      <c r="CJ9" s="631"/>
      <c r="CK9" s="646">
        <f t="shared" si="45"/>
        <v>12</v>
      </c>
      <c r="CL9" s="631"/>
      <c r="CM9" s="631">
        <v>3</v>
      </c>
      <c r="CN9" s="93">
        <f t="shared" si="46"/>
        <v>9</v>
      </c>
      <c r="CO9" s="631"/>
      <c r="CP9" s="631"/>
      <c r="CQ9" s="93">
        <f t="shared" si="47"/>
        <v>9</v>
      </c>
      <c r="CR9" s="629"/>
      <c r="CS9" s="629"/>
      <c r="CT9" s="630">
        <f t="shared" si="48"/>
        <v>9</v>
      </c>
      <c r="CU9" s="629"/>
      <c r="CV9" s="629"/>
      <c r="CW9" s="630">
        <f t="shared" si="49"/>
        <v>9</v>
      </c>
      <c r="CX9" s="629"/>
      <c r="CY9" s="629"/>
      <c r="CZ9" s="630">
        <f t="shared" si="50"/>
        <v>9</v>
      </c>
      <c r="DA9" s="629"/>
      <c r="DB9" s="629"/>
      <c r="DC9" s="647">
        <f t="shared" si="51"/>
        <v>9</v>
      </c>
      <c r="DD9" s="629"/>
      <c r="DE9" s="629"/>
      <c r="DF9" s="630">
        <f t="shared" si="52"/>
        <v>9</v>
      </c>
      <c r="DG9" s="629"/>
      <c r="DH9" s="629"/>
      <c r="DI9" s="630">
        <f t="shared" si="53"/>
        <v>9</v>
      </c>
      <c r="DJ9" s="629"/>
      <c r="DK9" s="629"/>
      <c r="DL9" s="630">
        <f t="shared" si="54"/>
        <v>9</v>
      </c>
      <c r="DM9" s="629"/>
      <c r="DN9" s="629"/>
      <c r="DO9" s="630">
        <f t="shared" si="55"/>
        <v>9</v>
      </c>
      <c r="DP9" s="629"/>
      <c r="DQ9" s="629"/>
      <c r="DR9" s="630">
        <f t="shared" si="56"/>
        <v>9</v>
      </c>
      <c r="DS9" s="629"/>
      <c r="DT9" s="629"/>
      <c r="DU9" s="630">
        <f t="shared" si="57"/>
        <v>9</v>
      </c>
      <c r="DV9" s="629"/>
      <c r="DW9" s="629"/>
      <c r="DX9" s="630">
        <f t="shared" si="58"/>
        <v>9</v>
      </c>
      <c r="DY9" s="629"/>
      <c r="DZ9" s="629"/>
      <c r="EA9" s="629"/>
      <c r="EB9" s="630">
        <f t="shared" si="5"/>
        <v>9</v>
      </c>
      <c r="EC9" s="629"/>
      <c r="ED9" s="629"/>
      <c r="EE9" s="630">
        <f t="shared" si="59"/>
        <v>9</v>
      </c>
      <c r="EF9" s="629"/>
      <c r="EG9" s="629"/>
      <c r="EH9" s="629"/>
      <c r="EI9" s="93">
        <f t="shared" si="135"/>
        <v>9</v>
      </c>
      <c r="EJ9" s="629"/>
      <c r="EK9" s="629"/>
      <c r="EL9" s="630">
        <f t="shared" si="60"/>
        <v>9</v>
      </c>
      <c r="EM9" s="629"/>
      <c r="EN9" s="629"/>
      <c r="EO9" s="629"/>
      <c r="EP9" s="630">
        <f t="shared" si="61"/>
        <v>9</v>
      </c>
      <c r="ER9" s="629"/>
      <c r="ES9" s="629"/>
      <c r="ET9" s="630">
        <f t="shared" si="62"/>
        <v>9</v>
      </c>
      <c r="EU9" s="629"/>
      <c r="EV9" s="629">
        <v>9</v>
      </c>
      <c r="EW9" s="93">
        <f t="shared" si="6"/>
        <v>0</v>
      </c>
      <c r="EX9" s="629"/>
      <c r="EY9" s="629"/>
      <c r="EZ9" s="93">
        <f t="shared" si="63"/>
        <v>0</v>
      </c>
      <c r="FA9" s="629"/>
      <c r="FB9" s="629"/>
      <c r="FC9" s="93">
        <f t="shared" si="64"/>
        <v>0</v>
      </c>
      <c r="FD9" s="629"/>
      <c r="FE9" s="629"/>
      <c r="FF9" s="93">
        <f t="shared" si="65"/>
        <v>0</v>
      </c>
      <c r="FG9" s="629"/>
      <c r="FH9" s="629"/>
      <c r="FI9" s="646">
        <f t="shared" si="136"/>
        <v>0</v>
      </c>
      <c r="FJ9" s="629"/>
      <c r="FK9" s="629"/>
      <c r="FL9" s="646">
        <f t="shared" si="141"/>
        <v>0</v>
      </c>
      <c r="FM9" s="629"/>
      <c r="FN9" s="629"/>
      <c r="FO9" s="646">
        <f t="shared" si="7"/>
        <v>0</v>
      </c>
      <c r="FP9" s="629"/>
      <c r="FQ9" s="629"/>
      <c r="FR9" s="630">
        <f t="shared" si="137"/>
        <v>0</v>
      </c>
      <c r="FS9" s="629">
        <v>16</v>
      </c>
      <c r="FT9" s="629"/>
      <c r="FU9" s="630">
        <f t="shared" si="8"/>
        <v>16</v>
      </c>
      <c r="FV9" s="648"/>
      <c r="FW9" s="629"/>
      <c r="FX9" s="629"/>
      <c r="FY9" s="630">
        <f t="shared" si="66"/>
        <v>16</v>
      </c>
      <c r="FZ9" s="629"/>
      <c r="GA9" s="629"/>
      <c r="GB9" s="630">
        <f t="shared" si="67"/>
        <v>16</v>
      </c>
      <c r="GC9" s="629"/>
      <c r="GD9" s="629"/>
      <c r="GE9" s="630">
        <f t="shared" si="68"/>
        <v>16</v>
      </c>
      <c r="GF9" s="629"/>
      <c r="GG9" s="629"/>
      <c r="GH9" s="630">
        <f t="shared" si="69"/>
        <v>16</v>
      </c>
      <c r="GI9" s="629"/>
      <c r="GJ9" s="629"/>
      <c r="GK9" s="630">
        <f t="shared" si="70"/>
        <v>16</v>
      </c>
      <c r="GL9" s="629"/>
      <c r="GM9" s="629"/>
      <c r="GN9" s="630">
        <f t="shared" si="71"/>
        <v>16</v>
      </c>
      <c r="GO9" s="629"/>
      <c r="GP9" s="629"/>
      <c r="GQ9" s="629"/>
      <c r="GR9" s="630">
        <f t="shared" si="72"/>
        <v>16</v>
      </c>
      <c r="GS9" s="629"/>
      <c r="GT9" s="629"/>
      <c r="GU9" s="630">
        <f t="shared" si="73"/>
        <v>16</v>
      </c>
      <c r="GV9" s="631"/>
      <c r="GW9" s="631"/>
      <c r="GX9" s="631"/>
      <c r="GY9" s="630">
        <f t="shared" si="74"/>
        <v>16</v>
      </c>
      <c r="GZ9" s="631"/>
      <c r="HA9" s="631"/>
      <c r="HB9" s="631"/>
      <c r="HC9" s="630">
        <f t="shared" si="75"/>
        <v>16</v>
      </c>
      <c r="HD9" s="631"/>
      <c r="HE9" s="631"/>
      <c r="HF9" s="630">
        <f t="shared" si="76"/>
        <v>16</v>
      </c>
      <c r="HG9" s="631"/>
      <c r="HH9" s="631"/>
      <c r="HI9" s="630">
        <f t="shared" si="77"/>
        <v>16</v>
      </c>
      <c r="HJ9" s="629"/>
      <c r="HK9" s="629"/>
      <c r="HL9" s="630">
        <f t="shared" si="78"/>
        <v>16</v>
      </c>
      <c r="HM9" s="629"/>
      <c r="HN9" s="629"/>
      <c r="HO9" s="647">
        <f t="shared" si="79"/>
        <v>16</v>
      </c>
      <c r="HP9" s="629"/>
      <c r="HQ9" s="629"/>
      <c r="HR9" s="647">
        <f t="shared" si="138"/>
        <v>16</v>
      </c>
      <c r="HS9" s="629"/>
      <c r="HT9" s="629"/>
      <c r="HU9" s="630">
        <f t="shared" si="80"/>
        <v>16</v>
      </c>
      <c r="HV9" s="629"/>
      <c r="HW9" s="629"/>
      <c r="HX9" s="630">
        <f t="shared" si="81"/>
        <v>16</v>
      </c>
      <c r="HY9" s="629"/>
      <c r="HZ9" s="629"/>
      <c r="IA9" s="630">
        <f t="shared" si="82"/>
        <v>16</v>
      </c>
      <c r="IB9" s="629"/>
      <c r="IC9" s="629"/>
      <c r="ID9" s="630">
        <f t="shared" si="83"/>
        <v>16</v>
      </c>
      <c r="IE9" s="629"/>
      <c r="IF9" s="629">
        <v>5</v>
      </c>
      <c r="IG9" s="630">
        <f t="shared" si="84"/>
        <v>11</v>
      </c>
      <c r="IH9" s="629"/>
      <c r="II9" s="629"/>
      <c r="IJ9" s="630">
        <f t="shared" si="85"/>
        <v>11</v>
      </c>
      <c r="IK9" s="629"/>
      <c r="IL9" s="629"/>
      <c r="IM9" s="629"/>
      <c r="IN9" s="630">
        <f t="shared" si="86"/>
        <v>11</v>
      </c>
      <c r="IO9" s="629"/>
      <c r="IP9" s="629"/>
      <c r="IQ9" s="629"/>
      <c r="IR9" s="630">
        <f t="shared" si="87"/>
        <v>11</v>
      </c>
      <c r="IS9" s="629"/>
      <c r="IT9" s="629"/>
      <c r="IU9" s="630">
        <f t="shared" si="9"/>
        <v>11</v>
      </c>
      <c r="IV9" s="649"/>
      <c r="IW9" s="649"/>
      <c r="IX9" s="650">
        <f t="shared" si="88"/>
        <v>11</v>
      </c>
      <c r="IY9" s="649"/>
      <c r="IZ9" s="649"/>
      <c r="JA9" s="650">
        <f t="shared" si="89"/>
        <v>11</v>
      </c>
      <c r="JB9" s="649"/>
      <c r="JC9" s="649"/>
      <c r="JD9" s="649"/>
      <c r="JE9" s="650">
        <f t="shared" si="139"/>
        <v>11</v>
      </c>
      <c r="JF9" s="649"/>
      <c r="JG9" s="649"/>
      <c r="JH9" s="649"/>
      <c r="JI9" s="650">
        <f t="shared" si="90"/>
        <v>11</v>
      </c>
      <c r="JK9" s="649"/>
      <c r="JL9" s="649"/>
      <c r="JM9" s="651">
        <f t="shared" si="91"/>
        <v>11</v>
      </c>
      <c r="JO9" s="649"/>
      <c r="JP9" s="649"/>
      <c r="JQ9" s="651">
        <f t="shared" si="92"/>
        <v>11</v>
      </c>
      <c r="JR9" s="649"/>
      <c r="JS9" s="649"/>
      <c r="JT9" s="650">
        <f t="shared" si="93"/>
        <v>11</v>
      </c>
      <c r="JU9" s="649"/>
      <c r="JV9" s="649"/>
      <c r="JW9" s="650">
        <f t="shared" si="94"/>
        <v>11</v>
      </c>
      <c r="JX9" s="649"/>
      <c r="JY9" s="649"/>
      <c r="JZ9" s="649"/>
      <c r="KA9" s="650">
        <f t="shared" si="95"/>
        <v>11</v>
      </c>
      <c r="KB9" s="649"/>
      <c r="KC9" s="649"/>
      <c r="KD9" s="649"/>
      <c r="KE9" s="650">
        <f t="shared" si="140"/>
        <v>11</v>
      </c>
      <c r="KF9" s="649"/>
      <c r="KG9" s="649"/>
      <c r="KH9" s="650">
        <f t="shared" si="96"/>
        <v>11</v>
      </c>
      <c r="KI9" s="649"/>
      <c r="KJ9" s="649"/>
      <c r="KK9" s="650">
        <f t="shared" si="97"/>
        <v>11</v>
      </c>
      <c r="KL9" s="649"/>
      <c r="KM9" s="649"/>
      <c r="KN9" s="650">
        <f t="shared" si="98"/>
        <v>11</v>
      </c>
      <c r="KO9" s="649"/>
      <c r="KP9" s="649">
        <v>5</v>
      </c>
      <c r="KQ9" s="650">
        <f t="shared" si="99"/>
        <v>6</v>
      </c>
      <c r="KR9" s="649"/>
      <c r="KS9" s="649"/>
      <c r="KT9" s="650">
        <f t="shared" si="100"/>
        <v>6</v>
      </c>
      <c r="KU9" s="649"/>
      <c r="KV9" s="649"/>
      <c r="KW9" s="650">
        <f t="shared" si="101"/>
        <v>6</v>
      </c>
      <c r="KX9" s="649"/>
      <c r="KY9" s="649"/>
      <c r="KZ9" s="650">
        <f t="shared" si="10"/>
        <v>6</v>
      </c>
      <c r="LA9" s="649"/>
      <c r="LB9" s="649"/>
      <c r="LC9" s="650">
        <f t="shared" si="11"/>
        <v>6</v>
      </c>
      <c r="LD9" s="649"/>
      <c r="LE9" s="649"/>
      <c r="LF9" s="650">
        <f t="shared" si="12"/>
        <v>6</v>
      </c>
      <c r="LG9" s="649"/>
      <c r="LH9" s="649"/>
      <c r="LI9" s="650">
        <f t="shared" si="13"/>
        <v>6</v>
      </c>
      <c r="LJ9" s="649"/>
      <c r="LK9" s="649"/>
      <c r="LL9" s="650">
        <f t="shared" si="14"/>
        <v>6</v>
      </c>
      <c r="LM9" s="649"/>
      <c r="LN9" s="649">
        <v>6</v>
      </c>
      <c r="LO9" s="650">
        <f t="shared" si="15"/>
        <v>0</v>
      </c>
      <c r="LP9" s="649"/>
      <c r="LQ9" s="649"/>
      <c r="LR9" s="650">
        <f t="shared" si="16"/>
        <v>0</v>
      </c>
      <c r="LS9" s="649"/>
      <c r="LT9" s="649"/>
      <c r="LU9" s="650">
        <f t="shared" si="17"/>
        <v>0</v>
      </c>
      <c r="LV9" s="649"/>
      <c r="LW9" s="649"/>
      <c r="LX9" s="650">
        <f>LU9+LV9-LW9</f>
        <v>0</v>
      </c>
      <c r="LY9" s="649"/>
      <c r="LZ9" s="649"/>
      <c r="MA9" s="650">
        <f>LX9+LY9-LZ9</f>
        <v>0</v>
      </c>
      <c r="MB9" s="649">
        <v>16</v>
      </c>
      <c r="MC9" s="649"/>
      <c r="MD9" s="650">
        <f t="shared" si="18"/>
        <v>16</v>
      </c>
      <c r="ME9" s="649"/>
      <c r="MF9" s="649"/>
      <c r="MG9" s="650">
        <f t="shared" si="19"/>
        <v>16</v>
      </c>
      <c r="MH9" s="649"/>
      <c r="MI9" s="649"/>
      <c r="MJ9" s="650">
        <f t="shared" si="20"/>
        <v>16</v>
      </c>
      <c r="MK9" s="649"/>
      <c r="MM9" s="650">
        <f>MJ9+MK9-QV18</f>
        <v>4</v>
      </c>
      <c r="MN9" s="649"/>
      <c r="MO9" s="649"/>
      <c r="MP9" s="650">
        <f t="shared" si="22"/>
        <v>4</v>
      </c>
      <c r="MQ9" s="649"/>
      <c r="MR9" s="649">
        <v>6</v>
      </c>
      <c r="MS9" s="650">
        <f t="shared" si="23"/>
        <v>-2</v>
      </c>
      <c r="MT9" s="649"/>
      <c r="MU9" s="649"/>
      <c r="MV9" s="650">
        <f t="shared" si="24"/>
        <v>-2</v>
      </c>
      <c r="MW9" s="649"/>
      <c r="MX9" s="649"/>
      <c r="MY9" s="650">
        <f t="shared" si="25"/>
        <v>-2</v>
      </c>
      <c r="MZ9" s="649"/>
      <c r="NA9" s="649"/>
      <c r="NB9" s="650">
        <f t="shared" si="26"/>
        <v>-2</v>
      </c>
      <c r="NC9" s="649"/>
      <c r="ND9" s="649"/>
      <c r="NE9" s="649"/>
      <c r="NF9" s="650">
        <f t="shared" si="102"/>
        <v>-2</v>
      </c>
      <c r="NG9" s="649"/>
      <c r="NH9" s="649"/>
      <c r="NI9" s="650">
        <f t="shared" si="103"/>
        <v>-2</v>
      </c>
      <c r="NJ9" s="649"/>
      <c r="NK9" s="649"/>
      <c r="NL9" s="649"/>
      <c r="NM9" s="650">
        <f t="shared" si="104"/>
        <v>-2</v>
      </c>
      <c r="NN9" s="649"/>
      <c r="NO9" s="649"/>
      <c r="NP9" s="649"/>
      <c r="NQ9" s="650">
        <f t="shared" si="105"/>
        <v>-2</v>
      </c>
      <c r="NR9" s="649"/>
      <c r="NS9" s="649"/>
      <c r="NT9" s="650">
        <f t="shared" si="106"/>
        <v>-2</v>
      </c>
      <c r="NU9" s="649"/>
      <c r="NV9" s="649"/>
      <c r="NW9" s="650">
        <f t="shared" si="107"/>
        <v>-2</v>
      </c>
      <c r="NX9" s="649"/>
      <c r="NY9" s="649"/>
      <c r="NZ9" s="649"/>
      <c r="OA9" s="650">
        <f t="shared" si="108"/>
        <v>-2</v>
      </c>
      <c r="OB9" s="649"/>
      <c r="OC9" s="649"/>
      <c r="OD9" s="649"/>
      <c r="OE9" s="650">
        <f t="shared" si="109"/>
        <v>-2</v>
      </c>
      <c r="OF9" s="649"/>
      <c r="OG9" s="649"/>
      <c r="OH9" s="649"/>
      <c r="OI9" s="650">
        <f t="shared" si="110"/>
        <v>-2</v>
      </c>
      <c r="OJ9" s="649"/>
      <c r="OK9" s="649"/>
      <c r="OL9" s="649"/>
      <c r="OM9" s="650">
        <f t="shared" si="111"/>
        <v>-2</v>
      </c>
      <c r="ON9" s="649"/>
      <c r="OO9" s="649"/>
      <c r="OP9" s="649"/>
      <c r="OQ9" s="650">
        <f t="shared" si="112"/>
        <v>-2</v>
      </c>
      <c r="OR9" s="649"/>
      <c r="OS9" s="649"/>
      <c r="OT9" s="649"/>
      <c r="OU9" s="650">
        <f t="shared" si="113"/>
        <v>-2</v>
      </c>
      <c r="OV9" s="649"/>
      <c r="OW9" s="649"/>
      <c r="OX9" s="649">
        <v>5</v>
      </c>
      <c r="OY9" s="650">
        <f t="shared" si="114"/>
        <v>-7</v>
      </c>
      <c r="OZ9" s="649"/>
      <c r="PA9" s="649"/>
      <c r="PB9" s="649"/>
      <c r="PC9" s="650">
        <f t="shared" si="115"/>
        <v>-7</v>
      </c>
      <c r="PD9" s="649"/>
      <c r="PE9" s="649"/>
      <c r="PF9" s="649"/>
      <c r="PG9" s="650">
        <f t="shared" si="116"/>
        <v>-7</v>
      </c>
      <c r="PH9" s="649"/>
      <c r="PI9" s="649"/>
      <c r="PJ9" s="649"/>
      <c r="PK9" s="650">
        <f t="shared" si="117"/>
        <v>-7</v>
      </c>
      <c r="PL9" s="649"/>
      <c r="PM9" s="649"/>
      <c r="PN9" s="649"/>
      <c r="PO9" s="650">
        <f t="shared" si="118"/>
        <v>-7</v>
      </c>
      <c r="PP9" s="649"/>
      <c r="PQ9" s="649"/>
      <c r="PR9" s="649"/>
      <c r="PS9" s="650">
        <f t="shared" si="119"/>
        <v>-7</v>
      </c>
      <c r="PT9" s="649"/>
      <c r="PU9" s="649"/>
      <c r="PV9" s="649"/>
      <c r="PW9" s="650">
        <f t="shared" si="120"/>
        <v>-7</v>
      </c>
      <c r="PX9" s="649"/>
      <c r="PY9" s="649"/>
      <c r="PZ9" s="649"/>
      <c r="QA9" s="650">
        <f t="shared" si="121"/>
        <v>-7</v>
      </c>
      <c r="QB9" s="649"/>
      <c r="QC9" s="649"/>
      <c r="QD9" s="649"/>
      <c r="QE9" s="650">
        <f t="shared" si="122"/>
        <v>-7</v>
      </c>
      <c r="QF9" s="649"/>
      <c r="QG9" s="649"/>
      <c r="QH9" s="649"/>
      <c r="QI9" s="650">
        <f t="shared" si="123"/>
        <v>-7</v>
      </c>
      <c r="QJ9" s="649"/>
      <c r="QK9" s="649"/>
      <c r="QL9" s="649"/>
      <c r="QM9" s="650">
        <f t="shared" si="124"/>
        <v>-7</v>
      </c>
      <c r="QN9" s="649"/>
      <c r="QO9" s="649"/>
      <c r="QP9" s="649"/>
      <c r="QQ9" s="650">
        <f t="shared" si="125"/>
        <v>-7</v>
      </c>
      <c r="QR9" s="649"/>
      <c r="QS9" s="649"/>
      <c r="QT9" s="649"/>
      <c r="QU9" s="650">
        <f t="shared" si="126"/>
        <v>-7</v>
      </c>
      <c r="QV9" s="629">
        <f t="shared" si="127"/>
        <v>9</v>
      </c>
      <c r="QW9" s="652">
        <f t="shared" si="128"/>
        <v>0.375</v>
      </c>
      <c r="QX9" s="123"/>
      <c r="QY9" s="629">
        <f t="shared" si="129"/>
        <v>5</v>
      </c>
      <c r="QZ9" s="652">
        <f t="shared" si="130"/>
        <v>0.19230769230769232</v>
      </c>
      <c r="RA9" s="124"/>
      <c r="RB9" s="629">
        <f t="shared" si="131"/>
        <v>11</v>
      </c>
      <c r="RC9" s="652">
        <f t="shared" si="132"/>
        <v>0.44</v>
      </c>
      <c r="RD9" s="124"/>
      <c r="RE9" s="629">
        <f t="shared" si="133"/>
        <v>25</v>
      </c>
      <c r="RF9" s="652">
        <f t="shared" si="134"/>
        <v>0.33333333333333331</v>
      </c>
    </row>
    <row r="10" spans="1:474" ht="36" hidden="1" x14ac:dyDescent="0.55000000000000004">
      <c r="A10" s="622">
        <v>6</v>
      </c>
      <c r="B10" s="638" t="s">
        <v>623</v>
      </c>
      <c r="C10" s="639" t="s">
        <v>145</v>
      </c>
      <c r="D10" s="628">
        <v>32</v>
      </c>
      <c r="E10" s="666"/>
      <c r="F10" s="667"/>
      <c r="G10" s="667"/>
      <c r="H10" s="668"/>
      <c r="I10" s="628">
        <f t="shared" si="27"/>
        <v>32</v>
      </c>
      <c r="J10" s="666"/>
      <c r="K10" s="667"/>
      <c r="L10" s="667"/>
      <c r="M10" s="668"/>
      <c r="N10" s="628">
        <f t="shared" si="0"/>
        <v>32</v>
      </c>
      <c r="O10" s="666"/>
      <c r="P10" s="667"/>
      <c r="Q10" s="667"/>
      <c r="R10" s="668"/>
      <c r="S10" s="628">
        <f t="shared" si="1"/>
        <v>32</v>
      </c>
      <c r="T10" s="666"/>
      <c r="U10" s="667"/>
      <c r="V10" s="667"/>
      <c r="W10" s="668"/>
      <c r="X10" s="628">
        <f t="shared" si="2"/>
        <v>32</v>
      </c>
      <c r="Y10" s="666"/>
      <c r="Z10" s="667"/>
      <c r="AA10" s="667"/>
      <c r="AB10" s="668"/>
      <c r="AC10" s="628">
        <f t="shared" si="3"/>
        <v>32</v>
      </c>
      <c r="AD10" s="631"/>
      <c r="AE10" s="631"/>
      <c r="AF10" s="93">
        <f t="shared" si="28"/>
        <v>32</v>
      </c>
      <c r="AG10" s="629"/>
      <c r="AH10" s="629"/>
      <c r="AI10" s="93">
        <f t="shared" si="29"/>
        <v>32</v>
      </c>
      <c r="AJ10" s="631"/>
      <c r="AK10" s="631">
        <v>1</v>
      </c>
      <c r="AL10" s="93">
        <f t="shared" si="30"/>
        <v>31</v>
      </c>
      <c r="AM10" s="631"/>
      <c r="AN10" s="631"/>
      <c r="AO10" s="631"/>
      <c r="AP10" s="93">
        <f t="shared" si="31"/>
        <v>31</v>
      </c>
      <c r="AQ10" s="644"/>
      <c r="AR10" s="644">
        <v>1</v>
      </c>
      <c r="AS10" s="645">
        <f t="shared" si="32"/>
        <v>30</v>
      </c>
      <c r="AT10" s="632"/>
      <c r="AU10" s="632"/>
      <c r="AV10" s="633">
        <f t="shared" si="33"/>
        <v>30</v>
      </c>
      <c r="AW10" s="631"/>
      <c r="AX10" s="631"/>
      <c r="AY10" s="631"/>
      <c r="AZ10" s="646">
        <f t="shared" si="34"/>
        <v>30</v>
      </c>
      <c r="BA10" s="631"/>
      <c r="BB10" s="631">
        <v>1</v>
      </c>
      <c r="BC10" s="93">
        <f>AZ10+BA10-BB10</f>
        <v>29</v>
      </c>
      <c r="BD10" s="631"/>
      <c r="BE10" s="631"/>
      <c r="BF10" s="93">
        <f t="shared" si="36"/>
        <v>29</v>
      </c>
      <c r="BG10" s="631"/>
      <c r="BH10" s="631"/>
      <c r="BI10" s="93">
        <f t="shared" si="37"/>
        <v>29</v>
      </c>
      <c r="BJ10" s="631"/>
      <c r="BK10" s="631">
        <v>2</v>
      </c>
      <c r="BL10" s="93">
        <f t="shared" si="38"/>
        <v>27</v>
      </c>
      <c r="BM10" s="631"/>
      <c r="BN10" s="631"/>
      <c r="BO10" s="631"/>
      <c r="BP10" s="93">
        <f t="shared" si="4"/>
        <v>27</v>
      </c>
      <c r="BQ10" s="631"/>
      <c r="BR10" s="631"/>
      <c r="BS10" s="93">
        <f t="shared" si="39"/>
        <v>27</v>
      </c>
      <c r="BT10" s="631"/>
      <c r="BU10" s="631"/>
      <c r="BV10" s="646">
        <f t="shared" si="40"/>
        <v>27</v>
      </c>
      <c r="BW10" s="631"/>
      <c r="BX10" s="631">
        <v>0.5</v>
      </c>
      <c r="BY10" s="93">
        <f t="shared" si="41"/>
        <v>26.5</v>
      </c>
      <c r="BZ10" s="631"/>
      <c r="CA10" s="631"/>
      <c r="CB10" s="93">
        <f t="shared" si="42"/>
        <v>26.5</v>
      </c>
      <c r="CC10" s="631"/>
      <c r="CD10" s="631">
        <v>1</v>
      </c>
      <c r="CE10" s="93">
        <f t="shared" si="43"/>
        <v>25.5</v>
      </c>
      <c r="CF10" s="631"/>
      <c r="CG10" s="631"/>
      <c r="CH10" s="93">
        <f t="shared" si="44"/>
        <v>25.5</v>
      </c>
      <c r="CI10" s="631"/>
      <c r="CJ10" s="631"/>
      <c r="CK10" s="646">
        <f t="shared" si="45"/>
        <v>25.5</v>
      </c>
      <c r="CL10" s="631"/>
      <c r="CM10" s="631">
        <v>2</v>
      </c>
      <c r="CN10" s="93">
        <f t="shared" si="46"/>
        <v>23.5</v>
      </c>
      <c r="CO10" s="631"/>
      <c r="CP10" s="631"/>
      <c r="CQ10" s="93">
        <f t="shared" si="47"/>
        <v>23.5</v>
      </c>
      <c r="CR10" s="629"/>
      <c r="CS10" s="629"/>
      <c r="CT10" s="630">
        <f t="shared" si="48"/>
        <v>23.5</v>
      </c>
      <c r="CU10" s="629"/>
      <c r="CV10" s="629"/>
      <c r="CW10" s="630">
        <f t="shared" si="49"/>
        <v>23.5</v>
      </c>
      <c r="CX10" s="629"/>
      <c r="CY10" s="629"/>
      <c r="CZ10" s="630">
        <f t="shared" si="50"/>
        <v>23.5</v>
      </c>
      <c r="DA10" s="629"/>
      <c r="DB10" s="629"/>
      <c r="DC10" s="647">
        <f t="shared" si="51"/>
        <v>23.5</v>
      </c>
      <c r="DD10" s="629"/>
      <c r="DE10" s="629">
        <v>1.5</v>
      </c>
      <c r="DF10" s="630">
        <f t="shared" si="52"/>
        <v>22</v>
      </c>
      <c r="DG10" s="629"/>
      <c r="DH10" s="629"/>
      <c r="DI10" s="630">
        <f t="shared" si="53"/>
        <v>22</v>
      </c>
      <c r="DJ10" s="629"/>
      <c r="DK10" s="629"/>
      <c r="DL10" s="630">
        <f t="shared" si="54"/>
        <v>22</v>
      </c>
      <c r="DM10" s="629"/>
      <c r="DN10" s="629"/>
      <c r="DO10" s="630">
        <f t="shared" si="55"/>
        <v>22</v>
      </c>
      <c r="DP10" s="629"/>
      <c r="DQ10" s="629"/>
      <c r="DR10" s="630">
        <f t="shared" si="56"/>
        <v>22</v>
      </c>
      <c r="DS10" s="629"/>
      <c r="DT10" s="629"/>
      <c r="DU10" s="630">
        <f t="shared" si="57"/>
        <v>22</v>
      </c>
      <c r="DV10" s="629"/>
      <c r="DW10" s="629">
        <v>1</v>
      </c>
      <c r="DX10" s="630">
        <f t="shared" si="58"/>
        <v>21</v>
      </c>
      <c r="DY10" s="629"/>
      <c r="DZ10" s="629"/>
      <c r="EA10" s="629"/>
      <c r="EB10" s="630">
        <f t="shared" si="5"/>
        <v>21</v>
      </c>
      <c r="EC10" s="629"/>
      <c r="ED10" s="629">
        <v>1</v>
      </c>
      <c r="EE10" s="630">
        <f t="shared" si="59"/>
        <v>20</v>
      </c>
      <c r="EF10" s="629"/>
      <c r="EG10" s="629"/>
      <c r="EH10" s="629"/>
      <c r="EI10" s="93">
        <f t="shared" si="135"/>
        <v>20</v>
      </c>
      <c r="EJ10" s="629"/>
      <c r="EK10" s="629">
        <v>2</v>
      </c>
      <c r="EL10" s="630">
        <f t="shared" si="60"/>
        <v>18</v>
      </c>
      <c r="EM10" s="629"/>
      <c r="EN10" s="629"/>
      <c r="EO10" s="629">
        <v>2</v>
      </c>
      <c r="EP10" s="630">
        <f t="shared" si="61"/>
        <v>16</v>
      </c>
      <c r="ER10" s="629"/>
      <c r="ES10" s="629"/>
      <c r="ET10" s="630">
        <f t="shared" si="62"/>
        <v>16</v>
      </c>
      <c r="EU10" s="629"/>
      <c r="EV10" s="629"/>
      <c r="EW10" s="93">
        <f t="shared" si="6"/>
        <v>16</v>
      </c>
      <c r="EX10" s="629"/>
      <c r="EY10" s="629"/>
      <c r="EZ10" s="93">
        <f t="shared" si="63"/>
        <v>16</v>
      </c>
      <c r="FA10" s="629"/>
      <c r="FB10" s="629"/>
      <c r="FC10" s="93">
        <f t="shared" si="64"/>
        <v>16</v>
      </c>
      <c r="FD10" s="629"/>
      <c r="FE10" s="629">
        <v>1</v>
      </c>
      <c r="FF10" s="93">
        <f t="shared" si="65"/>
        <v>15</v>
      </c>
      <c r="FG10" s="629"/>
      <c r="FH10" s="629">
        <v>1</v>
      </c>
      <c r="FI10" s="646">
        <f t="shared" si="136"/>
        <v>14</v>
      </c>
      <c r="FJ10" s="629"/>
      <c r="FK10" s="629">
        <v>2</v>
      </c>
      <c r="FL10" s="646">
        <f t="shared" si="141"/>
        <v>12</v>
      </c>
      <c r="FM10" s="629"/>
      <c r="FN10" s="629"/>
      <c r="FO10" s="646">
        <f t="shared" si="7"/>
        <v>12</v>
      </c>
      <c r="FP10" s="629"/>
      <c r="FQ10" s="629"/>
      <c r="FR10" s="630">
        <f t="shared" si="137"/>
        <v>12</v>
      </c>
      <c r="FS10" s="629">
        <f>20+0.2</f>
        <v>20.2</v>
      </c>
      <c r="FT10" s="629"/>
      <c r="FU10" s="630">
        <f t="shared" si="8"/>
        <v>32.200000000000003</v>
      </c>
      <c r="FV10" s="648" t="s">
        <v>624</v>
      </c>
      <c r="FW10" s="629"/>
      <c r="FX10" s="629"/>
      <c r="FY10" s="630">
        <f t="shared" si="66"/>
        <v>32.200000000000003</v>
      </c>
      <c r="FZ10" s="629"/>
      <c r="GA10" s="629"/>
      <c r="GB10" s="630">
        <f t="shared" si="67"/>
        <v>32.200000000000003</v>
      </c>
      <c r="GC10" s="629"/>
      <c r="GD10" s="629"/>
      <c r="GE10" s="630">
        <f t="shared" si="68"/>
        <v>32.200000000000003</v>
      </c>
      <c r="GF10" s="629"/>
      <c r="GG10" s="629">
        <v>1</v>
      </c>
      <c r="GH10" s="630">
        <f t="shared" si="69"/>
        <v>31.200000000000003</v>
      </c>
      <c r="GI10" s="629"/>
      <c r="GJ10" s="629"/>
      <c r="GK10" s="630">
        <f t="shared" si="70"/>
        <v>31.200000000000003</v>
      </c>
      <c r="GL10" s="629"/>
      <c r="GM10" s="629"/>
      <c r="GN10" s="630">
        <f t="shared" si="71"/>
        <v>31.200000000000003</v>
      </c>
      <c r="GO10" s="629"/>
      <c r="GP10" s="629">
        <v>1</v>
      </c>
      <c r="GQ10" s="629"/>
      <c r="GR10" s="630">
        <f t="shared" si="72"/>
        <v>30.200000000000003</v>
      </c>
      <c r="GS10" s="629"/>
      <c r="GT10" s="629"/>
      <c r="GU10" s="630">
        <f t="shared" si="73"/>
        <v>30.200000000000003</v>
      </c>
      <c r="GV10" s="631"/>
      <c r="GW10" s="631"/>
      <c r="GX10" s="631"/>
      <c r="GY10" s="630">
        <f t="shared" si="74"/>
        <v>30.200000000000003</v>
      </c>
      <c r="GZ10" s="631"/>
      <c r="HA10" s="631">
        <v>1</v>
      </c>
      <c r="HB10" s="631"/>
      <c r="HC10" s="630">
        <f t="shared" si="75"/>
        <v>29.200000000000003</v>
      </c>
      <c r="HD10" s="631"/>
      <c r="HE10" s="631">
        <v>1</v>
      </c>
      <c r="HF10" s="630">
        <f t="shared" si="76"/>
        <v>28.200000000000003</v>
      </c>
      <c r="HG10" s="631"/>
      <c r="HH10" s="631">
        <v>1</v>
      </c>
      <c r="HI10" s="630">
        <f t="shared" si="77"/>
        <v>27.200000000000003</v>
      </c>
      <c r="HJ10" s="629"/>
      <c r="HK10" s="629"/>
      <c r="HL10" s="630">
        <f t="shared" si="78"/>
        <v>27.200000000000003</v>
      </c>
      <c r="HM10" s="629"/>
      <c r="HN10" s="629">
        <v>1</v>
      </c>
      <c r="HO10" s="647">
        <f t="shared" si="79"/>
        <v>26.200000000000003</v>
      </c>
      <c r="HP10" s="629"/>
      <c r="HQ10" s="629">
        <v>1.2</v>
      </c>
      <c r="HR10" s="647">
        <f t="shared" si="138"/>
        <v>25.000000000000004</v>
      </c>
      <c r="HS10" s="629"/>
      <c r="HT10" s="629">
        <v>1</v>
      </c>
      <c r="HU10" s="630">
        <f t="shared" si="80"/>
        <v>24.000000000000004</v>
      </c>
      <c r="HV10" s="629"/>
      <c r="HW10" s="629"/>
      <c r="HX10" s="630">
        <f t="shared" si="81"/>
        <v>24.000000000000004</v>
      </c>
      <c r="HY10" s="629"/>
      <c r="HZ10" s="629"/>
      <c r="IA10" s="630">
        <f t="shared" si="82"/>
        <v>24.000000000000004</v>
      </c>
      <c r="IB10" s="629"/>
      <c r="IC10" s="629">
        <v>1</v>
      </c>
      <c r="ID10" s="630">
        <f t="shared" si="83"/>
        <v>23.000000000000004</v>
      </c>
      <c r="IE10" s="629"/>
      <c r="IF10" s="629">
        <v>3</v>
      </c>
      <c r="IG10" s="630">
        <f t="shared" si="84"/>
        <v>20.000000000000004</v>
      </c>
      <c r="IH10" s="629"/>
      <c r="II10" s="629"/>
      <c r="IJ10" s="630">
        <f t="shared" si="85"/>
        <v>20.000000000000004</v>
      </c>
      <c r="IK10" s="629"/>
      <c r="IL10" s="629"/>
      <c r="IM10" s="629"/>
      <c r="IN10" s="630">
        <f t="shared" si="86"/>
        <v>20.000000000000004</v>
      </c>
      <c r="IO10" s="629"/>
      <c r="IP10" s="629"/>
      <c r="IQ10" s="629">
        <v>1</v>
      </c>
      <c r="IR10" s="630">
        <f t="shared" si="87"/>
        <v>19.000000000000004</v>
      </c>
      <c r="IS10" s="629"/>
      <c r="IT10" s="629"/>
      <c r="IU10" s="630">
        <f t="shared" si="9"/>
        <v>19.000000000000004</v>
      </c>
      <c r="IV10" s="649"/>
      <c r="IW10" s="649">
        <v>1</v>
      </c>
      <c r="IX10" s="650">
        <f t="shared" si="88"/>
        <v>18.000000000000004</v>
      </c>
      <c r="IY10" s="649"/>
      <c r="IZ10" s="649"/>
      <c r="JA10" s="650">
        <f t="shared" si="89"/>
        <v>18.000000000000004</v>
      </c>
      <c r="JB10" s="649"/>
      <c r="JC10" s="649"/>
      <c r="JD10" s="649"/>
      <c r="JE10" s="650">
        <f t="shared" si="139"/>
        <v>18.000000000000004</v>
      </c>
      <c r="JF10" s="649"/>
      <c r="JG10" s="649">
        <v>1</v>
      </c>
      <c r="JH10" s="649"/>
      <c r="JI10" s="650">
        <f t="shared" si="90"/>
        <v>17.000000000000004</v>
      </c>
      <c r="JK10" s="649"/>
      <c r="JL10" s="649">
        <v>1</v>
      </c>
      <c r="JM10" s="651">
        <f t="shared" si="91"/>
        <v>16.000000000000004</v>
      </c>
      <c r="JO10" s="649"/>
      <c r="JP10" s="649">
        <v>1</v>
      </c>
      <c r="JQ10" s="651">
        <f t="shared" si="92"/>
        <v>15.000000000000004</v>
      </c>
      <c r="JR10" s="649"/>
      <c r="JS10" s="649">
        <v>2</v>
      </c>
      <c r="JT10" s="650">
        <f t="shared" si="93"/>
        <v>13.000000000000004</v>
      </c>
      <c r="JU10" s="649"/>
      <c r="JV10" s="649">
        <v>1</v>
      </c>
      <c r="JW10" s="650">
        <f t="shared" si="94"/>
        <v>12.000000000000004</v>
      </c>
      <c r="JX10" s="649"/>
      <c r="JY10" s="649"/>
      <c r="JZ10" s="649"/>
      <c r="KA10" s="650">
        <f t="shared" si="95"/>
        <v>12.000000000000004</v>
      </c>
      <c r="KB10" s="649"/>
      <c r="KC10" s="649">
        <v>1</v>
      </c>
      <c r="KD10" s="649"/>
      <c r="KE10" s="650">
        <f t="shared" si="140"/>
        <v>11.000000000000004</v>
      </c>
      <c r="KF10" s="649"/>
      <c r="KG10" s="649"/>
      <c r="KH10" s="650">
        <f t="shared" si="96"/>
        <v>11.000000000000004</v>
      </c>
      <c r="KI10" s="649"/>
      <c r="KJ10" s="649">
        <v>1</v>
      </c>
      <c r="KK10" s="650">
        <f t="shared" si="97"/>
        <v>10.000000000000004</v>
      </c>
      <c r="KL10" s="649"/>
      <c r="KM10" s="649">
        <v>1</v>
      </c>
      <c r="KN10" s="650">
        <f t="shared" si="98"/>
        <v>9.0000000000000036</v>
      </c>
      <c r="KO10" s="649"/>
      <c r="KP10" s="649">
        <v>1</v>
      </c>
      <c r="KQ10" s="650">
        <f t="shared" si="99"/>
        <v>8.0000000000000036</v>
      </c>
      <c r="KR10" s="649"/>
      <c r="KS10" s="649">
        <v>1</v>
      </c>
      <c r="KT10" s="650">
        <f t="shared" si="100"/>
        <v>7.0000000000000036</v>
      </c>
      <c r="KU10" s="649"/>
      <c r="KV10" s="649">
        <v>1</v>
      </c>
      <c r="KW10" s="650">
        <f t="shared" si="101"/>
        <v>6.0000000000000036</v>
      </c>
      <c r="KX10" s="649"/>
      <c r="KY10" s="649">
        <v>1</v>
      </c>
      <c r="KZ10" s="650">
        <f t="shared" si="10"/>
        <v>5.0000000000000036</v>
      </c>
      <c r="LA10" s="649"/>
      <c r="LB10" s="649"/>
      <c r="LC10" s="650">
        <f t="shared" si="11"/>
        <v>5.0000000000000036</v>
      </c>
      <c r="LD10" s="649"/>
      <c r="LE10" s="649">
        <v>1</v>
      </c>
      <c r="LF10" s="650">
        <f t="shared" si="12"/>
        <v>4.0000000000000036</v>
      </c>
      <c r="LG10" s="649"/>
      <c r="LH10" s="649"/>
      <c r="LI10" s="650">
        <f t="shared" si="13"/>
        <v>4.0000000000000036</v>
      </c>
      <c r="LJ10" s="649"/>
      <c r="LK10" s="649">
        <v>1</v>
      </c>
      <c r="LL10" s="650">
        <f t="shared" si="14"/>
        <v>3.0000000000000036</v>
      </c>
      <c r="LM10" s="649"/>
      <c r="LN10" s="649">
        <v>1</v>
      </c>
      <c r="LO10" s="650">
        <f t="shared" si="15"/>
        <v>2.0000000000000036</v>
      </c>
      <c r="LP10" s="649"/>
      <c r="LQ10" s="649"/>
      <c r="LR10" s="650">
        <f t="shared" si="16"/>
        <v>2.0000000000000036</v>
      </c>
      <c r="LS10" s="649"/>
      <c r="LT10" s="649">
        <v>2</v>
      </c>
      <c r="LU10" s="650">
        <v>0</v>
      </c>
      <c r="LV10" s="649"/>
      <c r="LW10" s="649"/>
      <c r="LX10" s="650">
        <v>0</v>
      </c>
      <c r="LY10" s="649"/>
      <c r="LZ10" s="649"/>
      <c r="MA10" s="650">
        <v>0</v>
      </c>
      <c r="MB10" s="649">
        <v>32</v>
      </c>
      <c r="MC10" s="649"/>
      <c r="MD10" s="650">
        <f t="shared" si="18"/>
        <v>32</v>
      </c>
      <c r="ME10" s="649"/>
      <c r="MF10" s="649">
        <v>2</v>
      </c>
      <c r="MG10" s="650">
        <f t="shared" si="19"/>
        <v>30</v>
      </c>
      <c r="MH10" s="649"/>
      <c r="MI10" s="649"/>
      <c r="MJ10" s="650">
        <f t="shared" si="20"/>
        <v>30</v>
      </c>
      <c r="MK10" s="649"/>
      <c r="ML10" s="649">
        <v>1</v>
      </c>
      <c r="MM10" s="650">
        <f t="shared" si="21"/>
        <v>29</v>
      </c>
      <c r="MN10" s="649"/>
      <c r="MO10" s="649">
        <v>2</v>
      </c>
      <c r="MP10" s="650">
        <f t="shared" si="22"/>
        <v>27</v>
      </c>
      <c r="MQ10" s="649"/>
      <c r="MR10" s="649">
        <v>1</v>
      </c>
      <c r="MS10" s="650">
        <f t="shared" si="23"/>
        <v>26</v>
      </c>
      <c r="MT10" s="649"/>
      <c r="MU10" s="649"/>
      <c r="MV10" s="650">
        <f t="shared" si="24"/>
        <v>26</v>
      </c>
      <c r="MW10" s="649"/>
      <c r="MX10" s="649"/>
      <c r="MY10" s="650">
        <f t="shared" si="25"/>
        <v>26</v>
      </c>
      <c r="MZ10" s="649"/>
      <c r="NA10" s="649"/>
      <c r="NB10" s="650">
        <f t="shared" si="26"/>
        <v>26</v>
      </c>
      <c r="NC10" s="649"/>
      <c r="ND10" s="649">
        <v>1</v>
      </c>
      <c r="NE10" s="649"/>
      <c r="NF10" s="650">
        <f t="shared" si="102"/>
        <v>25</v>
      </c>
      <c r="NG10" s="649"/>
      <c r="NH10" s="649">
        <v>1</v>
      </c>
      <c r="NI10" s="650">
        <f t="shared" si="103"/>
        <v>24</v>
      </c>
      <c r="NJ10" s="649"/>
      <c r="NK10" s="649">
        <v>1</v>
      </c>
      <c r="NL10" s="649"/>
      <c r="NM10" s="650">
        <f t="shared" si="104"/>
        <v>23</v>
      </c>
      <c r="NN10" s="649"/>
      <c r="NO10" s="649"/>
      <c r="NP10" s="649"/>
      <c r="NQ10" s="650">
        <f t="shared" si="105"/>
        <v>23</v>
      </c>
      <c r="NR10" s="649"/>
      <c r="NS10" s="649"/>
      <c r="NT10" s="650">
        <f t="shared" si="106"/>
        <v>23</v>
      </c>
      <c r="NU10" s="649"/>
      <c r="NV10" s="649">
        <v>1</v>
      </c>
      <c r="NW10" s="650">
        <f t="shared" si="107"/>
        <v>22</v>
      </c>
      <c r="NX10" s="649"/>
      <c r="NY10" s="649"/>
      <c r="NZ10" s="649">
        <v>1</v>
      </c>
      <c r="OA10" s="650">
        <f t="shared" si="108"/>
        <v>21</v>
      </c>
      <c r="OB10" s="649"/>
      <c r="OC10" s="649"/>
      <c r="OD10" s="649">
        <v>1</v>
      </c>
      <c r="OE10" s="650">
        <f t="shared" si="109"/>
        <v>20</v>
      </c>
      <c r="OF10" s="649"/>
      <c r="OG10" s="649"/>
      <c r="OH10" s="649"/>
      <c r="OI10" s="650">
        <f t="shared" si="110"/>
        <v>20</v>
      </c>
      <c r="OJ10" s="649"/>
      <c r="OK10" s="649"/>
      <c r="OL10" s="649">
        <v>1</v>
      </c>
      <c r="OM10" s="650">
        <f t="shared" si="111"/>
        <v>19</v>
      </c>
      <c r="ON10" s="649"/>
      <c r="OO10" s="649"/>
      <c r="OP10" s="649">
        <v>1</v>
      </c>
      <c r="OQ10" s="650">
        <f t="shared" si="112"/>
        <v>18</v>
      </c>
      <c r="OR10" s="649"/>
      <c r="OS10" s="649"/>
      <c r="OT10" s="649">
        <v>1</v>
      </c>
      <c r="OU10" s="650">
        <f t="shared" si="113"/>
        <v>17</v>
      </c>
      <c r="OV10" s="649"/>
      <c r="OW10" s="649"/>
      <c r="OX10" s="649"/>
      <c r="OY10" s="650">
        <f t="shared" si="114"/>
        <v>17</v>
      </c>
      <c r="OZ10" s="649"/>
      <c r="PA10" s="649"/>
      <c r="PB10" s="649">
        <v>1</v>
      </c>
      <c r="PC10" s="650">
        <f t="shared" si="115"/>
        <v>16</v>
      </c>
      <c r="PD10" s="649"/>
      <c r="PE10" s="649"/>
      <c r="PF10" s="649">
        <v>1</v>
      </c>
      <c r="PG10" s="650">
        <f t="shared" si="116"/>
        <v>15</v>
      </c>
      <c r="PH10" s="649"/>
      <c r="PI10" s="649"/>
      <c r="PJ10" s="649"/>
      <c r="PK10" s="650">
        <f t="shared" si="117"/>
        <v>15</v>
      </c>
      <c r="PL10" s="649"/>
      <c r="PM10" s="649"/>
      <c r="PN10" s="649">
        <v>2</v>
      </c>
      <c r="PO10" s="650">
        <f t="shared" si="118"/>
        <v>13</v>
      </c>
      <c r="PP10" s="649"/>
      <c r="PQ10" s="649"/>
      <c r="PR10" s="649"/>
      <c r="PS10" s="650">
        <f t="shared" si="119"/>
        <v>13</v>
      </c>
      <c r="PT10" s="649"/>
      <c r="PU10" s="649"/>
      <c r="PV10" s="649">
        <v>1</v>
      </c>
      <c r="PW10" s="650">
        <f t="shared" si="120"/>
        <v>12</v>
      </c>
      <c r="PX10" s="649"/>
      <c r="PY10" s="649"/>
      <c r="PZ10" s="649"/>
      <c r="QA10" s="650">
        <f t="shared" si="121"/>
        <v>12</v>
      </c>
      <c r="QB10" s="649"/>
      <c r="QC10" s="649"/>
      <c r="QD10" s="649">
        <v>1</v>
      </c>
      <c r="QE10" s="650">
        <f t="shared" si="122"/>
        <v>11</v>
      </c>
      <c r="QF10" s="649"/>
      <c r="QG10" s="649"/>
      <c r="QH10" s="649"/>
      <c r="QI10" s="650">
        <f t="shared" si="123"/>
        <v>11</v>
      </c>
      <c r="QJ10" s="649"/>
      <c r="QK10" s="649"/>
      <c r="QL10" s="649">
        <v>1</v>
      </c>
      <c r="QM10" s="650">
        <f t="shared" si="124"/>
        <v>10</v>
      </c>
      <c r="QN10" s="649"/>
      <c r="QO10" s="649"/>
      <c r="QP10" s="649">
        <v>1</v>
      </c>
      <c r="QQ10" s="650">
        <f t="shared" si="125"/>
        <v>9</v>
      </c>
      <c r="QR10" s="649"/>
      <c r="QS10" s="649"/>
      <c r="QT10" s="649"/>
      <c r="QU10" s="650">
        <f t="shared" si="126"/>
        <v>9</v>
      </c>
      <c r="QV10" s="629">
        <f t="shared" si="127"/>
        <v>11</v>
      </c>
      <c r="QW10" s="652">
        <f t="shared" si="128"/>
        <v>0.45833333333333331</v>
      </c>
      <c r="QX10" s="123"/>
      <c r="QY10" s="629">
        <f t="shared" si="129"/>
        <v>16.2</v>
      </c>
      <c r="QZ10" s="652">
        <f t="shared" si="130"/>
        <v>0.62307692307692308</v>
      </c>
      <c r="RA10" s="124"/>
      <c r="RB10" s="629">
        <f t="shared" si="131"/>
        <v>20</v>
      </c>
      <c r="RC10" s="652">
        <f t="shared" si="132"/>
        <v>0.8</v>
      </c>
      <c r="RD10" s="124"/>
      <c r="RE10" s="629">
        <f t="shared" si="133"/>
        <v>47.2</v>
      </c>
      <c r="RF10" s="652">
        <f t="shared" si="134"/>
        <v>0.62933333333333341</v>
      </c>
    </row>
    <row r="11" spans="1:474" ht="36" hidden="1" x14ac:dyDescent="0.55000000000000004">
      <c r="A11" s="622">
        <v>7</v>
      </c>
      <c r="B11" s="665" t="s">
        <v>625</v>
      </c>
      <c r="C11" s="639" t="s">
        <v>122</v>
      </c>
      <c r="D11" s="628">
        <v>0</v>
      </c>
      <c r="E11" s="666"/>
      <c r="F11" s="667"/>
      <c r="G11" s="667"/>
      <c r="H11" s="668"/>
      <c r="I11" s="628">
        <f t="shared" si="27"/>
        <v>0</v>
      </c>
      <c r="J11" s="666"/>
      <c r="K11" s="667"/>
      <c r="L11" s="667"/>
      <c r="M11" s="668"/>
      <c r="N11" s="628">
        <f t="shared" si="0"/>
        <v>0</v>
      </c>
      <c r="O11" s="666"/>
      <c r="P11" s="667"/>
      <c r="Q11" s="667"/>
      <c r="R11" s="668"/>
      <c r="S11" s="628">
        <f t="shared" si="1"/>
        <v>0</v>
      </c>
      <c r="T11" s="666"/>
      <c r="U11" s="667"/>
      <c r="V11" s="667"/>
      <c r="W11" s="668"/>
      <c r="X11" s="628">
        <f t="shared" si="2"/>
        <v>0</v>
      </c>
      <c r="Y11" s="666"/>
      <c r="Z11" s="667"/>
      <c r="AA11" s="667"/>
      <c r="AB11" s="668"/>
      <c r="AC11" s="628">
        <f t="shared" si="3"/>
        <v>0</v>
      </c>
      <c r="AD11" s="631"/>
      <c r="AE11" s="631"/>
      <c r="AF11" s="93">
        <f t="shared" si="28"/>
        <v>0</v>
      </c>
      <c r="AG11" s="629"/>
      <c r="AH11" s="629"/>
      <c r="AI11" s="93">
        <f t="shared" si="29"/>
        <v>0</v>
      </c>
      <c r="AJ11" s="631"/>
      <c r="AK11" s="631"/>
      <c r="AL11" s="93">
        <f t="shared" si="30"/>
        <v>0</v>
      </c>
      <c r="AM11" s="631"/>
      <c r="AN11" s="631"/>
      <c r="AO11" s="631"/>
      <c r="AP11" s="93">
        <f t="shared" si="31"/>
        <v>0</v>
      </c>
      <c r="AQ11" s="644"/>
      <c r="AR11" s="644"/>
      <c r="AS11" s="645">
        <f t="shared" si="32"/>
        <v>0</v>
      </c>
      <c r="AT11" s="632"/>
      <c r="AU11" s="632"/>
      <c r="AV11" s="633">
        <f t="shared" si="33"/>
        <v>0</v>
      </c>
      <c r="AW11" s="631"/>
      <c r="AX11" s="631"/>
      <c r="AY11" s="631"/>
      <c r="AZ11" s="646">
        <f t="shared" si="34"/>
        <v>0</v>
      </c>
      <c r="BA11" s="631"/>
      <c r="BB11" s="631"/>
      <c r="BC11" s="93">
        <f t="shared" si="35"/>
        <v>0</v>
      </c>
      <c r="BD11" s="631"/>
      <c r="BE11" s="631"/>
      <c r="BF11" s="93">
        <f t="shared" si="36"/>
        <v>0</v>
      </c>
      <c r="BG11" s="631"/>
      <c r="BH11" s="631"/>
      <c r="BI11" s="93">
        <f t="shared" si="37"/>
        <v>0</v>
      </c>
      <c r="BJ11" s="631"/>
      <c r="BK11" s="631"/>
      <c r="BL11" s="93">
        <f t="shared" si="38"/>
        <v>0</v>
      </c>
      <c r="BM11" s="631"/>
      <c r="BN11" s="631"/>
      <c r="BO11" s="631"/>
      <c r="BP11" s="93">
        <f t="shared" si="4"/>
        <v>0</v>
      </c>
      <c r="BQ11" s="631"/>
      <c r="BR11" s="631"/>
      <c r="BS11" s="93">
        <f t="shared" si="39"/>
        <v>0</v>
      </c>
      <c r="BT11" s="631"/>
      <c r="BU11" s="631"/>
      <c r="BV11" s="646">
        <f t="shared" si="40"/>
        <v>0</v>
      </c>
      <c r="BW11" s="631"/>
      <c r="BX11" s="631"/>
      <c r="BY11" s="93">
        <f t="shared" si="41"/>
        <v>0</v>
      </c>
      <c r="BZ11" s="631"/>
      <c r="CA11" s="631"/>
      <c r="CB11" s="93">
        <f t="shared" si="42"/>
        <v>0</v>
      </c>
      <c r="CC11" s="631"/>
      <c r="CD11" s="631"/>
      <c r="CE11" s="93">
        <f t="shared" si="43"/>
        <v>0</v>
      </c>
      <c r="CF11" s="631"/>
      <c r="CG11" s="631"/>
      <c r="CH11" s="93">
        <f t="shared" si="44"/>
        <v>0</v>
      </c>
      <c r="CI11" s="631"/>
      <c r="CJ11" s="631"/>
      <c r="CK11" s="646">
        <f t="shared" si="45"/>
        <v>0</v>
      </c>
      <c r="CL11" s="631"/>
      <c r="CM11" s="631"/>
      <c r="CN11" s="93">
        <f t="shared" si="46"/>
        <v>0</v>
      </c>
      <c r="CO11" s="631"/>
      <c r="CP11" s="631"/>
      <c r="CQ11" s="93">
        <f t="shared" si="47"/>
        <v>0</v>
      </c>
      <c r="CR11" s="629"/>
      <c r="CS11" s="629"/>
      <c r="CT11" s="630">
        <f t="shared" si="48"/>
        <v>0</v>
      </c>
      <c r="CU11" s="629"/>
      <c r="CV11" s="629"/>
      <c r="CW11" s="630">
        <f t="shared" si="49"/>
        <v>0</v>
      </c>
      <c r="CX11" s="629"/>
      <c r="CY11" s="629"/>
      <c r="CZ11" s="630">
        <f t="shared" si="50"/>
        <v>0</v>
      </c>
      <c r="DA11" s="629"/>
      <c r="DB11" s="629"/>
      <c r="DC11" s="647">
        <f t="shared" si="51"/>
        <v>0</v>
      </c>
      <c r="DD11" s="629"/>
      <c r="DE11" s="629"/>
      <c r="DF11" s="630">
        <f t="shared" si="52"/>
        <v>0</v>
      </c>
      <c r="DG11" s="629"/>
      <c r="DH11" s="629"/>
      <c r="DI11" s="630">
        <f t="shared" si="53"/>
        <v>0</v>
      </c>
      <c r="DJ11" s="629"/>
      <c r="DK11" s="629"/>
      <c r="DL11" s="630">
        <f t="shared" si="54"/>
        <v>0</v>
      </c>
      <c r="DM11" s="629"/>
      <c r="DN11" s="629"/>
      <c r="DO11" s="630">
        <f t="shared" si="55"/>
        <v>0</v>
      </c>
      <c r="DP11" s="629"/>
      <c r="DQ11" s="629"/>
      <c r="DR11" s="630">
        <f t="shared" si="56"/>
        <v>0</v>
      </c>
      <c r="DS11" s="629"/>
      <c r="DT11" s="629"/>
      <c r="DU11" s="630">
        <f t="shared" si="57"/>
        <v>0</v>
      </c>
      <c r="DV11" s="629"/>
      <c r="DW11" s="629"/>
      <c r="DX11" s="630">
        <f t="shared" si="58"/>
        <v>0</v>
      </c>
      <c r="DY11" s="629"/>
      <c r="DZ11" s="629"/>
      <c r="EA11" s="629"/>
      <c r="EB11" s="630">
        <f t="shared" si="5"/>
        <v>0</v>
      </c>
      <c r="EC11" s="629"/>
      <c r="ED11" s="629"/>
      <c r="EE11" s="630">
        <f t="shared" si="59"/>
        <v>0</v>
      </c>
      <c r="EF11" s="629"/>
      <c r="EG11" s="629"/>
      <c r="EH11" s="629"/>
      <c r="EI11" s="93">
        <f t="shared" si="135"/>
        <v>0</v>
      </c>
      <c r="EJ11" s="629"/>
      <c r="EK11" s="629"/>
      <c r="EL11" s="630">
        <f t="shared" si="60"/>
        <v>0</v>
      </c>
      <c r="EM11" s="629"/>
      <c r="EN11" s="629"/>
      <c r="EO11" s="629"/>
      <c r="EP11" s="630">
        <f t="shared" si="61"/>
        <v>0</v>
      </c>
      <c r="ER11" s="629"/>
      <c r="ES11" s="629"/>
      <c r="ET11" s="630">
        <f t="shared" si="62"/>
        <v>0</v>
      </c>
      <c r="EU11" s="629"/>
      <c r="EV11" s="629"/>
      <c r="EW11" s="93">
        <f t="shared" si="6"/>
        <v>0</v>
      </c>
      <c r="EX11" s="629"/>
      <c r="EY11" s="629"/>
      <c r="EZ11" s="93">
        <f t="shared" si="63"/>
        <v>0</v>
      </c>
      <c r="FA11" s="629"/>
      <c r="FB11" s="629"/>
      <c r="FC11" s="93">
        <f t="shared" si="64"/>
        <v>0</v>
      </c>
      <c r="FD11" s="629"/>
      <c r="FE11" s="629"/>
      <c r="FF11" s="93">
        <f t="shared" si="65"/>
        <v>0</v>
      </c>
      <c r="FG11" s="629"/>
      <c r="FH11" s="629"/>
      <c r="FI11" s="646">
        <f t="shared" si="136"/>
        <v>0</v>
      </c>
      <c r="FJ11" s="629"/>
      <c r="FK11" s="629"/>
      <c r="FL11" s="646">
        <f t="shared" si="141"/>
        <v>0</v>
      </c>
      <c r="FM11" s="629"/>
      <c r="FN11" s="629"/>
      <c r="FO11" s="646">
        <f t="shared" si="7"/>
        <v>0</v>
      </c>
      <c r="FP11" s="629"/>
      <c r="FQ11" s="629"/>
      <c r="FR11" s="630">
        <f t="shared" si="137"/>
        <v>0</v>
      </c>
      <c r="FS11" s="629"/>
      <c r="FT11" s="629"/>
      <c r="FU11" s="630">
        <f t="shared" si="8"/>
        <v>0</v>
      </c>
      <c r="FV11" s="648"/>
      <c r="FW11" s="629"/>
      <c r="FX11" s="629"/>
      <c r="FY11" s="630">
        <f t="shared" si="66"/>
        <v>0</v>
      </c>
      <c r="FZ11" s="629"/>
      <c r="GA11" s="629"/>
      <c r="GB11" s="630">
        <f t="shared" si="67"/>
        <v>0</v>
      </c>
      <c r="GC11" s="629"/>
      <c r="GD11" s="629"/>
      <c r="GE11" s="630">
        <f t="shared" si="68"/>
        <v>0</v>
      </c>
      <c r="GF11" s="629"/>
      <c r="GG11" s="629"/>
      <c r="GH11" s="630">
        <f t="shared" si="69"/>
        <v>0</v>
      </c>
      <c r="GI11" s="629"/>
      <c r="GJ11" s="629"/>
      <c r="GK11" s="630">
        <f t="shared" si="70"/>
        <v>0</v>
      </c>
      <c r="GL11" s="629"/>
      <c r="GM11" s="629"/>
      <c r="GN11" s="630">
        <f t="shared" si="71"/>
        <v>0</v>
      </c>
      <c r="GO11" s="629"/>
      <c r="GP11" s="629"/>
      <c r="GQ11" s="629"/>
      <c r="GR11" s="630">
        <f t="shared" si="72"/>
        <v>0</v>
      </c>
      <c r="GS11" s="629"/>
      <c r="GT11" s="629"/>
      <c r="GU11" s="630">
        <f t="shared" si="73"/>
        <v>0</v>
      </c>
      <c r="GV11" s="631"/>
      <c r="GW11" s="631"/>
      <c r="GX11" s="631"/>
      <c r="GY11" s="630">
        <f t="shared" si="74"/>
        <v>0</v>
      </c>
      <c r="GZ11" s="631"/>
      <c r="HA11" s="631"/>
      <c r="HB11" s="631"/>
      <c r="HC11" s="630">
        <f t="shared" si="75"/>
        <v>0</v>
      </c>
      <c r="HD11" s="631"/>
      <c r="HE11" s="631"/>
      <c r="HF11" s="630">
        <f t="shared" si="76"/>
        <v>0</v>
      </c>
      <c r="HG11" s="631"/>
      <c r="HH11" s="631"/>
      <c r="HI11" s="630">
        <f t="shared" si="77"/>
        <v>0</v>
      </c>
      <c r="HJ11" s="629"/>
      <c r="HK11" s="629"/>
      <c r="HL11" s="630">
        <f t="shared" si="78"/>
        <v>0</v>
      </c>
      <c r="HM11" s="629"/>
      <c r="HN11" s="629"/>
      <c r="HO11" s="647">
        <f t="shared" si="79"/>
        <v>0</v>
      </c>
      <c r="HP11" s="629"/>
      <c r="HQ11" s="629"/>
      <c r="HR11" s="647">
        <f t="shared" si="138"/>
        <v>0</v>
      </c>
      <c r="HS11" s="629"/>
      <c r="HT11" s="629"/>
      <c r="HU11" s="630">
        <f t="shared" si="80"/>
        <v>0</v>
      </c>
      <c r="HV11" s="629"/>
      <c r="HW11" s="629"/>
      <c r="HX11" s="630">
        <f t="shared" si="81"/>
        <v>0</v>
      </c>
      <c r="HY11" s="629"/>
      <c r="HZ11" s="629"/>
      <c r="IA11" s="630">
        <f t="shared" si="82"/>
        <v>0</v>
      </c>
      <c r="IB11" s="629"/>
      <c r="IC11" s="629"/>
      <c r="ID11" s="630">
        <f t="shared" si="83"/>
        <v>0</v>
      </c>
      <c r="IE11" s="629"/>
      <c r="IF11" s="629"/>
      <c r="IG11" s="630">
        <f t="shared" si="84"/>
        <v>0</v>
      </c>
      <c r="IH11" s="629"/>
      <c r="II11" s="629"/>
      <c r="IJ11" s="630">
        <f t="shared" si="85"/>
        <v>0</v>
      </c>
      <c r="IK11" s="629"/>
      <c r="IL11" s="669"/>
      <c r="IM11" s="629"/>
      <c r="IN11" s="630">
        <f t="shared" si="86"/>
        <v>0</v>
      </c>
      <c r="IO11" s="629"/>
      <c r="IP11" s="629"/>
      <c r="IQ11" s="629"/>
      <c r="IR11" s="630">
        <f t="shared" si="87"/>
        <v>0</v>
      </c>
      <c r="IS11" s="629"/>
      <c r="IT11" s="629"/>
      <c r="IU11" s="630">
        <f t="shared" si="9"/>
        <v>0</v>
      </c>
      <c r="IV11" s="649"/>
      <c r="IW11" s="649"/>
      <c r="IX11" s="650">
        <f t="shared" si="88"/>
        <v>0</v>
      </c>
      <c r="IY11" s="649"/>
      <c r="IZ11" s="649"/>
      <c r="JA11" s="650">
        <f t="shared" si="89"/>
        <v>0</v>
      </c>
      <c r="JB11" s="649"/>
      <c r="JC11" s="649"/>
      <c r="JD11" s="649"/>
      <c r="JE11" s="650">
        <f t="shared" si="139"/>
        <v>0</v>
      </c>
      <c r="JF11" s="649"/>
      <c r="JG11" s="649"/>
      <c r="JH11" s="649"/>
      <c r="JI11" s="650">
        <f t="shared" si="90"/>
        <v>0</v>
      </c>
      <c r="JK11" s="649"/>
      <c r="JL11" s="649"/>
      <c r="JM11" s="651">
        <f t="shared" si="91"/>
        <v>0</v>
      </c>
      <c r="JO11" s="649"/>
      <c r="JP11" s="649"/>
      <c r="JQ11" s="651">
        <f t="shared" si="92"/>
        <v>0</v>
      </c>
      <c r="JR11" s="649"/>
      <c r="JS11" s="649"/>
      <c r="JT11" s="650">
        <f t="shared" si="93"/>
        <v>0</v>
      </c>
      <c r="JU11" s="649"/>
      <c r="JV11" s="649"/>
      <c r="JW11" s="650">
        <f t="shared" si="94"/>
        <v>0</v>
      </c>
      <c r="JX11" s="649"/>
      <c r="JY11" s="649"/>
      <c r="JZ11" s="649"/>
      <c r="KA11" s="650">
        <f t="shared" si="95"/>
        <v>0</v>
      </c>
      <c r="KB11" s="649"/>
      <c r="KC11" s="649"/>
      <c r="KD11" s="649"/>
      <c r="KE11" s="650">
        <f t="shared" si="140"/>
        <v>0</v>
      </c>
      <c r="KF11" s="649"/>
      <c r="KG11" s="649"/>
      <c r="KH11" s="650">
        <f t="shared" si="96"/>
        <v>0</v>
      </c>
      <c r="KI11" s="649"/>
      <c r="KJ11" s="649"/>
      <c r="KK11" s="650">
        <f t="shared" si="97"/>
        <v>0</v>
      </c>
      <c r="KL11" s="649"/>
      <c r="KM11" s="649"/>
      <c r="KN11" s="650">
        <f t="shared" si="98"/>
        <v>0</v>
      </c>
      <c r="KO11" s="649"/>
      <c r="KP11" s="649"/>
      <c r="KQ11" s="650">
        <f t="shared" si="99"/>
        <v>0</v>
      </c>
      <c r="KR11" s="649"/>
      <c r="KS11" s="649"/>
      <c r="KT11" s="650">
        <f t="shared" si="100"/>
        <v>0</v>
      </c>
      <c r="KU11" s="649"/>
      <c r="KV11" s="649"/>
      <c r="KW11" s="650">
        <f t="shared" si="101"/>
        <v>0</v>
      </c>
      <c r="KX11" s="649"/>
      <c r="KY11" s="649"/>
      <c r="KZ11" s="650">
        <f t="shared" si="10"/>
        <v>0</v>
      </c>
      <c r="LA11" s="649"/>
      <c r="LB11" s="649"/>
      <c r="LC11" s="650">
        <f t="shared" si="11"/>
        <v>0</v>
      </c>
      <c r="LD11" s="649"/>
      <c r="LE11" s="649"/>
      <c r="LF11" s="650">
        <f t="shared" si="12"/>
        <v>0</v>
      </c>
      <c r="LG11" s="649"/>
      <c r="LH11" s="649"/>
      <c r="LI11" s="650">
        <f t="shared" si="13"/>
        <v>0</v>
      </c>
      <c r="LJ11" s="649"/>
      <c r="LK11" s="649"/>
      <c r="LL11" s="650">
        <f t="shared" si="14"/>
        <v>0</v>
      </c>
      <c r="LM11" s="649"/>
      <c r="LN11" s="649"/>
      <c r="LO11" s="650">
        <f t="shared" si="15"/>
        <v>0</v>
      </c>
      <c r="LP11" s="649"/>
      <c r="LQ11" s="649"/>
      <c r="LR11" s="650">
        <f t="shared" si="16"/>
        <v>0</v>
      </c>
      <c r="LS11" s="649"/>
      <c r="LT11" s="649"/>
      <c r="LU11" s="650">
        <f t="shared" si="17"/>
        <v>0</v>
      </c>
      <c r="LV11" s="649"/>
      <c r="LW11" s="649"/>
      <c r="LX11" s="650">
        <f t="shared" ref="LX11:LX44" si="142">LU11+LV11-LW11</f>
        <v>0</v>
      </c>
      <c r="LY11" s="649"/>
      <c r="LZ11" s="649"/>
      <c r="MA11" s="650">
        <f t="shared" ref="MA11:MA44" si="143">LX11+LY11-LZ11</f>
        <v>0</v>
      </c>
      <c r="MB11" s="649"/>
      <c r="MC11" s="649"/>
      <c r="MD11" s="650">
        <f t="shared" si="18"/>
        <v>0</v>
      </c>
      <c r="ME11" s="649"/>
      <c r="MF11" s="649"/>
      <c r="MG11" s="650">
        <f t="shared" si="19"/>
        <v>0</v>
      </c>
      <c r="MH11" s="649"/>
      <c r="MI11" s="649"/>
      <c r="MJ11" s="650">
        <f t="shared" si="20"/>
        <v>0</v>
      </c>
      <c r="MK11" s="649"/>
      <c r="ML11" s="649"/>
      <c r="MM11" s="650">
        <f t="shared" si="21"/>
        <v>0</v>
      </c>
      <c r="MN11" s="649"/>
      <c r="MO11" s="649"/>
      <c r="MP11" s="650">
        <f t="shared" si="22"/>
        <v>0</v>
      </c>
      <c r="MQ11" s="649"/>
      <c r="MR11" s="649"/>
      <c r="MS11" s="650">
        <f t="shared" si="23"/>
        <v>0</v>
      </c>
      <c r="MT11" s="649"/>
      <c r="MU11" s="649"/>
      <c r="MV11" s="650">
        <f t="shared" si="24"/>
        <v>0</v>
      </c>
      <c r="MW11" s="649"/>
      <c r="MX11" s="649"/>
      <c r="MY11" s="650">
        <f t="shared" si="25"/>
        <v>0</v>
      </c>
      <c r="MZ11" s="649"/>
      <c r="NA11" s="649"/>
      <c r="NB11" s="650">
        <f t="shared" si="26"/>
        <v>0</v>
      </c>
      <c r="NC11" s="649"/>
      <c r="ND11" s="649"/>
      <c r="NE11" s="649"/>
      <c r="NF11" s="650">
        <f t="shared" si="102"/>
        <v>0</v>
      </c>
      <c r="NG11" s="649"/>
      <c r="NH11" s="649"/>
      <c r="NI11" s="650">
        <f t="shared" si="103"/>
        <v>0</v>
      </c>
      <c r="NJ11" s="649"/>
      <c r="NK11" s="649"/>
      <c r="NL11" s="649"/>
      <c r="NM11" s="650">
        <f t="shared" si="104"/>
        <v>0</v>
      </c>
      <c r="NN11" s="649"/>
      <c r="NO11" s="649"/>
      <c r="NP11" s="649"/>
      <c r="NQ11" s="650">
        <f t="shared" si="105"/>
        <v>0</v>
      </c>
      <c r="NR11" s="649"/>
      <c r="NS11" s="649"/>
      <c r="NT11" s="650">
        <f t="shared" si="106"/>
        <v>0</v>
      </c>
      <c r="NU11" s="649"/>
      <c r="NV11" s="649"/>
      <c r="NW11" s="650">
        <f t="shared" si="107"/>
        <v>0</v>
      </c>
      <c r="NX11" s="649"/>
      <c r="NY11" s="649"/>
      <c r="NZ11" s="649"/>
      <c r="OA11" s="650">
        <f t="shared" si="108"/>
        <v>0</v>
      </c>
      <c r="OB11" s="649"/>
      <c r="OC11" s="649"/>
      <c r="OD11" s="649"/>
      <c r="OE11" s="650">
        <f t="shared" si="109"/>
        <v>0</v>
      </c>
      <c r="OF11" s="649"/>
      <c r="OG11" s="649"/>
      <c r="OH11" s="649"/>
      <c r="OI11" s="650">
        <f t="shared" si="110"/>
        <v>0</v>
      </c>
      <c r="OJ11" s="649"/>
      <c r="OK11" s="649"/>
      <c r="OL11" s="649"/>
      <c r="OM11" s="650">
        <f t="shared" si="111"/>
        <v>0</v>
      </c>
      <c r="ON11" s="649"/>
      <c r="OO11" s="649"/>
      <c r="OP11" s="649"/>
      <c r="OQ11" s="650">
        <f t="shared" si="112"/>
        <v>0</v>
      </c>
      <c r="OR11" s="649"/>
      <c r="OS11" s="649"/>
      <c r="OT11" s="649"/>
      <c r="OU11" s="650">
        <f t="shared" si="113"/>
        <v>0</v>
      </c>
      <c r="OV11" s="649"/>
      <c r="OW11" s="649"/>
      <c r="OX11" s="649"/>
      <c r="OY11" s="650">
        <f t="shared" si="114"/>
        <v>0</v>
      </c>
      <c r="OZ11" s="649"/>
      <c r="PA11" s="649"/>
      <c r="PB11" s="649"/>
      <c r="PC11" s="650">
        <f t="shared" si="115"/>
        <v>0</v>
      </c>
      <c r="PD11" s="649"/>
      <c r="PE11" s="649"/>
      <c r="PF11" s="649"/>
      <c r="PG11" s="650">
        <f t="shared" si="116"/>
        <v>0</v>
      </c>
      <c r="PH11" s="649"/>
      <c r="PI11" s="649"/>
      <c r="PJ11" s="649"/>
      <c r="PK11" s="650">
        <f t="shared" si="117"/>
        <v>0</v>
      </c>
      <c r="PL11" s="649"/>
      <c r="PM11" s="649"/>
      <c r="PN11" s="649"/>
      <c r="PO11" s="650">
        <f t="shared" si="118"/>
        <v>0</v>
      </c>
      <c r="PP11" s="649"/>
      <c r="PQ11" s="649"/>
      <c r="PR11" s="649"/>
      <c r="PS11" s="650">
        <f t="shared" si="119"/>
        <v>0</v>
      </c>
      <c r="PT11" s="649"/>
      <c r="PU11" s="649"/>
      <c r="PV11" s="649"/>
      <c r="PW11" s="650">
        <f t="shared" si="120"/>
        <v>0</v>
      </c>
      <c r="PX11" s="649"/>
      <c r="PY11" s="649"/>
      <c r="PZ11" s="649"/>
      <c r="QA11" s="650">
        <f t="shared" si="121"/>
        <v>0</v>
      </c>
      <c r="QB11" s="649"/>
      <c r="QC11" s="649"/>
      <c r="QD11" s="649"/>
      <c r="QE11" s="650">
        <f t="shared" si="122"/>
        <v>0</v>
      </c>
      <c r="QF11" s="649"/>
      <c r="QG11" s="649"/>
      <c r="QH11" s="649"/>
      <c r="QI11" s="650">
        <f t="shared" si="123"/>
        <v>0</v>
      </c>
      <c r="QJ11" s="649"/>
      <c r="QK11" s="649"/>
      <c r="QL11" s="649"/>
      <c r="QM11" s="650">
        <f t="shared" si="124"/>
        <v>0</v>
      </c>
      <c r="QN11" s="649"/>
      <c r="QO11" s="649"/>
      <c r="QP11" s="649"/>
      <c r="QQ11" s="650">
        <f t="shared" si="125"/>
        <v>0</v>
      </c>
      <c r="QR11" s="649"/>
      <c r="QS11" s="649"/>
      <c r="QT11" s="649"/>
      <c r="QU11" s="650">
        <f t="shared" si="126"/>
        <v>0</v>
      </c>
      <c r="QV11" s="629">
        <f t="shared" si="127"/>
        <v>0</v>
      </c>
      <c r="QW11" s="652">
        <f t="shared" si="128"/>
        <v>0</v>
      </c>
      <c r="QX11" s="123"/>
      <c r="QY11" s="629">
        <f t="shared" si="129"/>
        <v>0</v>
      </c>
      <c r="QZ11" s="652">
        <f t="shared" si="130"/>
        <v>0</v>
      </c>
      <c r="RA11" s="124"/>
      <c r="RB11" s="629">
        <f t="shared" si="131"/>
        <v>0</v>
      </c>
      <c r="RC11" s="652">
        <f t="shared" si="132"/>
        <v>0</v>
      </c>
      <c r="RD11" s="124"/>
      <c r="RE11" s="629">
        <f t="shared" si="133"/>
        <v>0</v>
      </c>
      <c r="RF11" s="652">
        <f t="shared" si="134"/>
        <v>0</v>
      </c>
    </row>
    <row r="12" spans="1:474" ht="31.5" hidden="1" customHeight="1" x14ac:dyDescent="0.55000000000000004">
      <c r="A12" s="622">
        <v>8</v>
      </c>
      <c r="B12" s="638" t="s">
        <v>119</v>
      </c>
      <c r="C12" s="639" t="s">
        <v>120</v>
      </c>
      <c r="D12" s="628">
        <v>10</v>
      </c>
      <c r="E12" s="666"/>
      <c r="F12" s="667"/>
      <c r="G12" s="667"/>
      <c r="H12" s="668">
        <v>6</v>
      </c>
      <c r="I12" s="628">
        <f t="shared" si="27"/>
        <v>4</v>
      </c>
      <c r="J12" s="666"/>
      <c r="K12" s="667"/>
      <c r="L12" s="667"/>
      <c r="M12" s="668">
        <v>1</v>
      </c>
      <c r="N12" s="628">
        <f t="shared" si="0"/>
        <v>3</v>
      </c>
      <c r="O12" s="666"/>
      <c r="P12" s="667"/>
      <c r="Q12" s="667"/>
      <c r="R12" s="668"/>
      <c r="S12" s="628">
        <f t="shared" si="1"/>
        <v>3</v>
      </c>
      <c r="T12" s="666"/>
      <c r="U12" s="667"/>
      <c r="V12" s="667"/>
      <c r="W12" s="668"/>
      <c r="X12" s="628">
        <f t="shared" si="2"/>
        <v>3</v>
      </c>
      <c r="Y12" s="666"/>
      <c r="Z12" s="667"/>
      <c r="AA12" s="667"/>
      <c r="AB12" s="668"/>
      <c r="AC12" s="628">
        <f t="shared" si="3"/>
        <v>3</v>
      </c>
      <c r="AD12" s="631"/>
      <c r="AE12" s="631"/>
      <c r="AF12" s="93">
        <f t="shared" si="28"/>
        <v>3</v>
      </c>
      <c r="AG12" s="629"/>
      <c r="AH12" s="629"/>
      <c r="AI12" s="93">
        <f t="shared" si="29"/>
        <v>3</v>
      </c>
      <c r="AJ12" s="631"/>
      <c r="AK12" s="631"/>
      <c r="AL12" s="93">
        <f t="shared" si="30"/>
        <v>3</v>
      </c>
      <c r="AM12" s="631"/>
      <c r="AN12" s="631"/>
      <c r="AO12" s="631"/>
      <c r="AP12" s="93">
        <f t="shared" si="31"/>
        <v>3</v>
      </c>
      <c r="AQ12" s="644"/>
      <c r="AR12" s="644"/>
      <c r="AS12" s="645">
        <f t="shared" si="32"/>
        <v>3</v>
      </c>
      <c r="AT12" s="632"/>
      <c r="AU12" s="632"/>
      <c r="AV12" s="633">
        <f t="shared" si="33"/>
        <v>3</v>
      </c>
      <c r="AW12" s="631"/>
      <c r="AX12" s="631"/>
      <c r="AY12" s="631"/>
      <c r="AZ12" s="646">
        <f t="shared" si="34"/>
        <v>3</v>
      </c>
      <c r="BA12" s="631"/>
      <c r="BB12" s="631"/>
      <c r="BC12" s="93">
        <f t="shared" si="35"/>
        <v>3</v>
      </c>
      <c r="BD12" s="631"/>
      <c r="BE12" s="631"/>
      <c r="BF12" s="93">
        <f t="shared" si="36"/>
        <v>3</v>
      </c>
      <c r="BG12" s="631"/>
      <c r="BH12" s="631"/>
      <c r="BI12" s="93">
        <f t="shared" si="37"/>
        <v>3</v>
      </c>
      <c r="BJ12" s="631"/>
      <c r="BK12" s="631"/>
      <c r="BL12" s="93">
        <f t="shared" si="38"/>
        <v>3</v>
      </c>
      <c r="BM12" s="631"/>
      <c r="BN12" s="631"/>
      <c r="BO12" s="631"/>
      <c r="BP12" s="93">
        <f t="shared" si="4"/>
        <v>3</v>
      </c>
      <c r="BQ12" s="631"/>
      <c r="BR12" s="631"/>
      <c r="BS12" s="93">
        <f t="shared" si="39"/>
        <v>3</v>
      </c>
      <c r="BT12" s="631"/>
      <c r="BU12" s="631"/>
      <c r="BV12" s="646">
        <f t="shared" si="40"/>
        <v>3</v>
      </c>
      <c r="BW12" s="631"/>
      <c r="BX12" s="631">
        <v>1</v>
      </c>
      <c r="BY12" s="93">
        <f t="shared" si="41"/>
        <v>2</v>
      </c>
      <c r="BZ12" s="631"/>
      <c r="CA12" s="631"/>
      <c r="CB12" s="93">
        <f t="shared" si="42"/>
        <v>2</v>
      </c>
      <c r="CC12" s="631"/>
      <c r="CD12" s="631"/>
      <c r="CE12" s="93">
        <f t="shared" si="43"/>
        <v>2</v>
      </c>
      <c r="CF12" s="631"/>
      <c r="CG12" s="631"/>
      <c r="CH12" s="93">
        <f t="shared" si="44"/>
        <v>2</v>
      </c>
      <c r="CI12" s="631"/>
      <c r="CJ12" s="631"/>
      <c r="CK12" s="646">
        <f t="shared" si="45"/>
        <v>2</v>
      </c>
      <c r="CL12" s="631"/>
      <c r="CM12" s="631"/>
      <c r="CN12" s="93">
        <f t="shared" si="46"/>
        <v>2</v>
      </c>
      <c r="CO12" s="631"/>
      <c r="CP12" s="631"/>
      <c r="CQ12" s="93">
        <f t="shared" si="47"/>
        <v>2</v>
      </c>
      <c r="CR12" s="629"/>
      <c r="CS12" s="629"/>
      <c r="CT12" s="630">
        <f t="shared" si="48"/>
        <v>2</v>
      </c>
      <c r="CU12" s="629"/>
      <c r="CV12" s="629"/>
      <c r="CW12" s="630">
        <f t="shared" si="49"/>
        <v>2</v>
      </c>
      <c r="CX12" s="629"/>
      <c r="CY12" s="629"/>
      <c r="CZ12" s="630">
        <f t="shared" si="50"/>
        <v>2</v>
      </c>
      <c r="DA12" s="629"/>
      <c r="DB12" s="629"/>
      <c r="DC12" s="647">
        <f t="shared" si="51"/>
        <v>2</v>
      </c>
      <c r="DD12" s="629"/>
      <c r="DE12" s="629"/>
      <c r="DF12" s="630">
        <f t="shared" si="52"/>
        <v>2</v>
      </c>
      <c r="DG12" s="629"/>
      <c r="DH12" s="629"/>
      <c r="DI12" s="630">
        <f t="shared" si="53"/>
        <v>2</v>
      </c>
      <c r="DJ12" s="629"/>
      <c r="DK12" s="629"/>
      <c r="DL12" s="630">
        <f t="shared" si="54"/>
        <v>2</v>
      </c>
      <c r="DM12" s="629"/>
      <c r="DN12" s="629">
        <v>1</v>
      </c>
      <c r="DO12" s="630">
        <f t="shared" si="55"/>
        <v>1</v>
      </c>
      <c r="DP12" s="629"/>
      <c r="DQ12" s="629"/>
      <c r="DR12" s="630">
        <f t="shared" si="56"/>
        <v>1</v>
      </c>
      <c r="DS12" s="629"/>
      <c r="DT12" s="629"/>
      <c r="DU12" s="630">
        <f t="shared" si="57"/>
        <v>1</v>
      </c>
      <c r="DV12" s="629"/>
      <c r="DW12" s="629"/>
      <c r="DX12" s="630">
        <f t="shared" si="58"/>
        <v>1</v>
      </c>
      <c r="DY12" s="629"/>
      <c r="DZ12" s="629"/>
      <c r="EA12" s="629"/>
      <c r="EB12" s="630">
        <f t="shared" si="5"/>
        <v>1</v>
      </c>
      <c r="EC12" s="629"/>
      <c r="ED12" s="629"/>
      <c r="EE12" s="630">
        <f t="shared" si="59"/>
        <v>1</v>
      </c>
      <c r="EF12" s="629"/>
      <c r="EG12" s="629"/>
      <c r="EH12" s="629"/>
      <c r="EI12" s="93">
        <f t="shared" si="135"/>
        <v>1</v>
      </c>
      <c r="EJ12" s="629"/>
      <c r="EK12" s="629"/>
      <c r="EL12" s="630">
        <f t="shared" si="60"/>
        <v>1</v>
      </c>
      <c r="EM12" s="629"/>
      <c r="EN12" s="629"/>
      <c r="EO12" s="629"/>
      <c r="EP12" s="630">
        <f t="shared" si="61"/>
        <v>1</v>
      </c>
      <c r="ER12" s="629"/>
      <c r="ES12" s="629">
        <v>1</v>
      </c>
      <c r="ET12" s="630">
        <f t="shared" si="62"/>
        <v>0</v>
      </c>
      <c r="EU12" s="629"/>
      <c r="EV12" s="629"/>
      <c r="EW12" s="93">
        <f t="shared" si="6"/>
        <v>0</v>
      </c>
      <c r="EX12" s="629"/>
      <c r="EY12" s="629"/>
      <c r="EZ12" s="93">
        <f t="shared" si="63"/>
        <v>0</v>
      </c>
      <c r="FA12" s="629"/>
      <c r="FB12" s="629"/>
      <c r="FC12" s="93">
        <f t="shared" si="64"/>
        <v>0</v>
      </c>
      <c r="FD12" s="629"/>
      <c r="FE12" s="629"/>
      <c r="FF12" s="93">
        <f t="shared" si="65"/>
        <v>0</v>
      </c>
      <c r="FG12" s="629"/>
      <c r="FH12" s="629"/>
      <c r="FI12" s="646">
        <f t="shared" si="136"/>
        <v>0</v>
      </c>
      <c r="FJ12" s="629"/>
      <c r="FK12" s="629"/>
      <c r="FL12" s="646">
        <f t="shared" si="141"/>
        <v>0</v>
      </c>
      <c r="FM12" s="629"/>
      <c r="FN12" s="629"/>
      <c r="FO12" s="646">
        <f t="shared" si="7"/>
        <v>0</v>
      </c>
      <c r="FP12" s="629"/>
      <c r="FQ12" s="629"/>
      <c r="FR12" s="630">
        <f t="shared" si="137"/>
        <v>0</v>
      </c>
      <c r="FS12" s="629">
        <v>4</v>
      </c>
      <c r="FT12" s="629"/>
      <c r="FU12" s="630">
        <f t="shared" si="8"/>
        <v>4</v>
      </c>
      <c r="FV12" s="648"/>
      <c r="FW12" s="629"/>
      <c r="FX12" s="629"/>
      <c r="FY12" s="630">
        <f t="shared" si="66"/>
        <v>4</v>
      </c>
      <c r="FZ12" s="629"/>
      <c r="GA12" s="629"/>
      <c r="GB12" s="630">
        <f t="shared" si="67"/>
        <v>4</v>
      </c>
      <c r="GC12" s="629"/>
      <c r="GD12" s="629"/>
      <c r="GE12" s="630">
        <f t="shared" si="68"/>
        <v>4</v>
      </c>
      <c r="GF12" s="629"/>
      <c r="GG12" s="629">
        <v>1</v>
      </c>
      <c r="GH12" s="630">
        <f t="shared" si="69"/>
        <v>3</v>
      </c>
      <c r="GI12" s="629"/>
      <c r="GJ12" s="629"/>
      <c r="GK12" s="630">
        <f t="shared" si="70"/>
        <v>3</v>
      </c>
      <c r="GL12" s="629"/>
      <c r="GM12" s="629"/>
      <c r="GN12" s="630">
        <f t="shared" si="71"/>
        <v>3</v>
      </c>
      <c r="GO12" s="629"/>
      <c r="GP12" s="629"/>
      <c r="GQ12" s="629"/>
      <c r="GR12" s="630">
        <f t="shared" si="72"/>
        <v>3</v>
      </c>
      <c r="GS12" s="629"/>
      <c r="GT12" s="629"/>
      <c r="GU12" s="630">
        <f t="shared" si="73"/>
        <v>3</v>
      </c>
      <c r="GV12" s="631"/>
      <c r="GW12" s="631"/>
      <c r="GX12" s="631"/>
      <c r="GY12" s="630">
        <f t="shared" si="74"/>
        <v>3</v>
      </c>
      <c r="GZ12" s="631"/>
      <c r="HA12" s="631"/>
      <c r="HB12" s="631"/>
      <c r="HC12" s="630">
        <f t="shared" si="75"/>
        <v>3</v>
      </c>
      <c r="HD12" s="631"/>
      <c r="HE12" s="631"/>
      <c r="HF12" s="630">
        <f t="shared" si="76"/>
        <v>3</v>
      </c>
      <c r="HG12" s="631"/>
      <c r="HH12" s="631"/>
      <c r="HI12" s="630">
        <f t="shared" si="77"/>
        <v>3</v>
      </c>
      <c r="HJ12" s="629"/>
      <c r="HK12" s="629"/>
      <c r="HL12" s="630">
        <f t="shared" si="78"/>
        <v>3</v>
      </c>
      <c r="HM12" s="629"/>
      <c r="HN12" s="629"/>
      <c r="HO12" s="647">
        <f t="shared" si="79"/>
        <v>3</v>
      </c>
      <c r="HP12" s="629"/>
      <c r="HQ12" s="629">
        <v>1</v>
      </c>
      <c r="HR12" s="647">
        <f t="shared" si="138"/>
        <v>2</v>
      </c>
      <c r="HS12" s="629"/>
      <c r="HT12" s="629"/>
      <c r="HU12" s="630">
        <f t="shared" si="80"/>
        <v>2</v>
      </c>
      <c r="HV12" s="629"/>
      <c r="HW12" s="629"/>
      <c r="HX12" s="630">
        <f t="shared" si="81"/>
        <v>2</v>
      </c>
      <c r="HY12" s="629"/>
      <c r="HZ12" s="629"/>
      <c r="IA12" s="630">
        <f t="shared" si="82"/>
        <v>2</v>
      </c>
      <c r="IB12" s="629"/>
      <c r="IC12" s="629"/>
      <c r="ID12" s="630">
        <f t="shared" si="83"/>
        <v>2</v>
      </c>
      <c r="IE12" s="629"/>
      <c r="IF12" s="629"/>
      <c r="IG12" s="630">
        <f t="shared" si="84"/>
        <v>2</v>
      </c>
      <c r="IH12" s="629"/>
      <c r="II12" s="629"/>
      <c r="IJ12" s="630">
        <f t="shared" si="85"/>
        <v>2</v>
      </c>
      <c r="IK12" s="629"/>
      <c r="IL12" s="629"/>
      <c r="IM12" s="629"/>
      <c r="IN12" s="630">
        <f t="shared" si="86"/>
        <v>2</v>
      </c>
      <c r="IO12" s="629"/>
      <c r="IP12" s="629"/>
      <c r="IQ12" s="629"/>
      <c r="IR12" s="630">
        <f t="shared" si="87"/>
        <v>2</v>
      </c>
      <c r="IS12" s="629"/>
      <c r="IT12" s="629"/>
      <c r="IU12" s="630">
        <f t="shared" si="9"/>
        <v>2</v>
      </c>
      <c r="IV12" s="649"/>
      <c r="IW12" s="649"/>
      <c r="IX12" s="650">
        <f t="shared" si="88"/>
        <v>2</v>
      </c>
      <c r="IY12" s="649"/>
      <c r="IZ12" s="649"/>
      <c r="JA12" s="650">
        <f t="shared" si="89"/>
        <v>2</v>
      </c>
      <c r="JB12" s="649"/>
      <c r="JC12" s="649"/>
      <c r="JD12" s="649"/>
      <c r="JE12" s="650">
        <f t="shared" si="139"/>
        <v>2</v>
      </c>
      <c r="JF12" s="649"/>
      <c r="JG12" s="649"/>
      <c r="JH12" s="649"/>
      <c r="JI12" s="650">
        <f t="shared" si="90"/>
        <v>2</v>
      </c>
      <c r="JK12" s="649"/>
      <c r="JL12" s="649"/>
      <c r="JM12" s="651">
        <f t="shared" si="91"/>
        <v>2</v>
      </c>
      <c r="JO12" s="649"/>
      <c r="JP12" s="649">
        <v>1</v>
      </c>
      <c r="JQ12" s="651">
        <f t="shared" si="92"/>
        <v>1</v>
      </c>
      <c r="JR12" s="649"/>
      <c r="JS12" s="649"/>
      <c r="JT12" s="650">
        <f t="shared" si="93"/>
        <v>1</v>
      </c>
      <c r="JU12" s="649"/>
      <c r="JV12" s="649"/>
      <c r="JW12" s="650">
        <f t="shared" si="94"/>
        <v>1</v>
      </c>
      <c r="JX12" s="649"/>
      <c r="JY12" s="649"/>
      <c r="JZ12" s="649"/>
      <c r="KA12" s="650">
        <f t="shared" si="95"/>
        <v>1</v>
      </c>
      <c r="KB12" s="649"/>
      <c r="KC12" s="649"/>
      <c r="KD12" s="649"/>
      <c r="KE12" s="650">
        <f t="shared" si="140"/>
        <v>1</v>
      </c>
      <c r="KF12" s="649"/>
      <c r="KG12" s="649"/>
      <c r="KH12" s="650">
        <f t="shared" si="96"/>
        <v>1</v>
      </c>
      <c r="KI12" s="649"/>
      <c r="KJ12" s="649"/>
      <c r="KK12" s="650">
        <f t="shared" si="97"/>
        <v>1</v>
      </c>
      <c r="KL12" s="649"/>
      <c r="KM12" s="649"/>
      <c r="KN12" s="650">
        <f t="shared" si="98"/>
        <v>1</v>
      </c>
      <c r="KO12" s="649"/>
      <c r="KP12" s="649"/>
      <c r="KQ12" s="650">
        <f t="shared" si="99"/>
        <v>1</v>
      </c>
      <c r="KR12" s="649"/>
      <c r="KS12" s="649"/>
      <c r="KT12" s="650">
        <f t="shared" si="100"/>
        <v>1</v>
      </c>
      <c r="KU12" s="649"/>
      <c r="KV12" s="649"/>
      <c r="KW12" s="650">
        <f t="shared" si="101"/>
        <v>1</v>
      </c>
      <c r="KX12" s="649"/>
      <c r="KY12" s="649"/>
      <c r="KZ12" s="650">
        <f t="shared" si="10"/>
        <v>1</v>
      </c>
      <c r="LA12" s="649"/>
      <c r="LB12" s="649">
        <v>1</v>
      </c>
      <c r="LC12" s="650">
        <f t="shared" si="11"/>
        <v>0</v>
      </c>
      <c r="LD12" s="649"/>
      <c r="LE12" s="649"/>
      <c r="LF12" s="650">
        <f t="shared" si="12"/>
        <v>0</v>
      </c>
      <c r="LG12" s="649"/>
      <c r="LH12" s="649"/>
      <c r="LI12" s="650">
        <f t="shared" si="13"/>
        <v>0</v>
      </c>
      <c r="LJ12" s="649"/>
      <c r="LK12" s="649"/>
      <c r="LL12" s="650">
        <f t="shared" si="14"/>
        <v>0</v>
      </c>
      <c r="LM12" s="649"/>
      <c r="LN12" s="649"/>
      <c r="LO12" s="650">
        <f t="shared" si="15"/>
        <v>0</v>
      </c>
      <c r="LP12" s="649"/>
      <c r="LQ12" s="649"/>
      <c r="LR12" s="650">
        <f t="shared" si="16"/>
        <v>0</v>
      </c>
      <c r="LS12" s="649"/>
      <c r="LT12" s="649"/>
      <c r="LU12" s="650">
        <f t="shared" si="17"/>
        <v>0</v>
      </c>
      <c r="LV12" s="649"/>
      <c r="LW12" s="649"/>
      <c r="LX12" s="650">
        <f t="shared" si="142"/>
        <v>0</v>
      </c>
      <c r="LY12" s="649"/>
      <c r="LZ12" s="649"/>
      <c r="MA12" s="650">
        <f t="shared" si="143"/>
        <v>0</v>
      </c>
      <c r="MB12" s="649">
        <v>4</v>
      </c>
      <c r="MC12" s="649"/>
      <c r="MD12" s="650">
        <f t="shared" si="18"/>
        <v>4</v>
      </c>
      <c r="ME12" s="649"/>
      <c r="MF12" s="649"/>
      <c r="MG12" s="650">
        <f t="shared" si="19"/>
        <v>4</v>
      </c>
      <c r="MH12" s="649"/>
      <c r="MI12" s="649"/>
      <c r="MJ12" s="650">
        <f t="shared" si="20"/>
        <v>4</v>
      </c>
      <c r="MK12" s="649"/>
      <c r="ML12" s="649"/>
      <c r="MM12" s="650">
        <f>MJ12+MK12-ML12</f>
        <v>4</v>
      </c>
      <c r="MN12" s="649"/>
      <c r="MO12" s="649"/>
      <c r="MP12" s="650">
        <f t="shared" si="22"/>
        <v>4</v>
      </c>
      <c r="MQ12" s="649"/>
      <c r="MR12" s="649"/>
      <c r="MS12" s="650">
        <f t="shared" si="23"/>
        <v>4</v>
      </c>
      <c r="MT12" s="649"/>
      <c r="MU12" s="649">
        <v>1</v>
      </c>
      <c r="MV12" s="650">
        <f t="shared" si="24"/>
        <v>3</v>
      </c>
      <c r="MW12" s="649"/>
      <c r="MX12" s="649"/>
      <c r="MY12" s="650">
        <f t="shared" si="25"/>
        <v>3</v>
      </c>
      <c r="MZ12" s="649"/>
      <c r="NA12" s="649"/>
      <c r="NB12" s="650">
        <f t="shared" si="26"/>
        <v>3</v>
      </c>
      <c r="NC12" s="649"/>
      <c r="ND12" s="649"/>
      <c r="NE12" s="649"/>
      <c r="NF12" s="650">
        <f t="shared" si="102"/>
        <v>3</v>
      </c>
      <c r="NG12" s="649"/>
      <c r="NH12" s="649"/>
      <c r="NI12" s="650">
        <f t="shared" si="103"/>
        <v>3</v>
      </c>
      <c r="NJ12" s="649"/>
      <c r="NK12" s="649"/>
      <c r="NL12" s="649"/>
      <c r="NM12" s="650">
        <f t="shared" si="104"/>
        <v>3</v>
      </c>
      <c r="NN12" s="649"/>
      <c r="NO12" s="649"/>
      <c r="NP12" s="649"/>
      <c r="NQ12" s="650">
        <f t="shared" si="105"/>
        <v>3</v>
      </c>
      <c r="NR12" s="649"/>
      <c r="NS12" s="649"/>
      <c r="NT12" s="650">
        <f t="shared" si="106"/>
        <v>3</v>
      </c>
      <c r="NU12" s="649"/>
      <c r="NV12" s="649"/>
      <c r="NW12" s="650">
        <f t="shared" si="107"/>
        <v>3</v>
      </c>
      <c r="NX12" s="649"/>
      <c r="NY12" s="649"/>
      <c r="NZ12" s="649"/>
      <c r="OA12" s="650">
        <f t="shared" si="108"/>
        <v>3</v>
      </c>
      <c r="OB12" s="649"/>
      <c r="OC12" s="649"/>
      <c r="OD12" s="649"/>
      <c r="OE12" s="650">
        <f t="shared" si="109"/>
        <v>3</v>
      </c>
      <c r="OF12" s="649"/>
      <c r="OG12" s="649"/>
      <c r="OH12" s="649"/>
      <c r="OI12" s="650">
        <f t="shared" si="110"/>
        <v>3</v>
      </c>
      <c r="OJ12" s="649"/>
      <c r="OK12" s="649"/>
      <c r="OL12" s="649"/>
      <c r="OM12" s="650">
        <f t="shared" si="111"/>
        <v>3</v>
      </c>
      <c r="ON12" s="649"/>
      <c r="OO12" s="649"/>
      <c r="OP12" s="649">
        <v>1</v>
      </c>
      <c r="OQ12" s="650">
        <f t="shared" si="112"/>
        <v>2</v>
      </c>
      <c r="OR12" s="649"/>
      <c r="OS12" s="649"/>
      <c r="OT12" s="649"/>
      <c r="OU12" s="650">
        <f t="shared" si="113"/>
        <v>2</v>
      </c>
      <c r="OV12" s="649"/>
      <c r="OW12" s="649"/>
      <c r="OX12" s="649"/>
      <c r="OY12" s="650">
        <f t="shared" si="114"/>
        <v>2</v>
      </c>
      <c r="OZ12" s="649"/>
      <c r="PA12" s="649"/>
      <c r="PB12" s="649"/>
      <c r="PC12" s="650">
        <f t="shared" si="115"/>
        <v>2</v>
      </c>
      <c r="PD12" s="649"/>
      <c r="PE12" s="649"/>
      <c r="PF12" s="649"/>
      <c r="PG12" s="650">
        <f t="shared" si="116"/>
        <v>2</v>
      </c>
      <c r="PH12" s="649"/>
      <c r="PI12" s="649"/>
      <c r="PJ12" s="649"/>
      <c r="PK12" s="650">
        <f t="shared" si="117"/>
        <v>2</v>
      </c>
      <c r="PL12" s="649"/>
      <c r="PM12" s="649"/>
      <c r="PN12" s="649"/>
      <c r="PO12" s="650">
        <f t="shared" si="118"/>
        <v>2</v>
      </c>
      <c r="PP12" s="649"/>
      <c r="PQ12" s="649"/>
      <c r="PR12" s="649"/>
      <c r="PS12" s="650">
        <f t="shared" si="119"/>
        <v>2</v>
      </c>
      <c r="PT12" s="649"/>
      <c r="PU12" s="649"/>
      <c r="PV12" s="649"/>
      <c r="PW12" s="650">
        <f t="shared" si="120"/>
        <v>2</v>
      </c>
      <c r="PX12" s="649"/>
      <c r="PY12" s="649"/>
      <c r="PZ12" s="649"/>
      <c r="QA12" s="650">
        <f t="shared" si="121"/>
        <v>2</v>
      </c>
      <c r="QB12" s="649"/>
      <c r="QC12" s="649"/>
      <c r="QD12" s="649"/>
      <c r="QE12" s="650">
        <f t="shared" si="122"/>
        <v>2</v>
      </c>
      <c r="QF12" s="649"/>
      <c r="QG12" s="649"/>
      <c r="QH12" s="649"/>
      <c r="QI12" s="650">
        <f t="shared" si="123"/>
        <v>2</v>
      </c>
      <c r="QJ12" s="649"/>
      <c r="QK12" s="649"/>
      <c r="QL12" s="649"/>
      <c r="QM12" s="650">
        <f t="shared" si="124"/>
        <v>2</v>
      </c>
      <c r="QN12" s="649"/>
      <c r="QO12" s="649"/>
      <c r="QP12" s="649">
        <v>1</v>
      </c>
      <c r="QQ12" s="650">
        <f t="shared" si="125"/>
        <v>1</v>
      </c>
      <c r="QR12" s="649"/>
      <c r="QS12" s="649"/>
      <c r="QT12" s="649"/>
      <c r="QU12" s="650">
        <f t="shared" si="126"/>
        <v>1</v>
      </c>
      <c r="QV12" s="629">
        <f t="shared" si="127"/>
        <v>3</v>
      </c>
      <c r="QW12" s="652">
        <f t="shared" si="128"/>
        <v>0.125</v>
      </c>
      <c r="QX12" s="123"/>
      <c r="QY12" s="629">
        <f t="shared" si="129"/>
        <v>2</v>
      </c>
      <c r="QZ12" s="652">
        <f t="shared" si="130"/>
        <v>7.6923076923076927E-2</v>
      </c>
      <c r="RA12" s="124"/>
      <c r="RB12" s="629">
        <f t="shared" si="131"/>
        <v>1</v>
      </c>
      <c r="RC12" s="652">
        <f t="shared" si="132"/>
        <v>0.04</v>
      </c>
      <c r="RD12" s="124"/>
      <c r="RE12" s="629">
        <f t="shared" si="133"/>
        <v>6</v>
      </c>
      <c r="RF12" s="652">
        <f t="shared" si="134"/>
        <v>0.08</v>
      </c>
    </row>
    <row r="13" spans="1:474" ht="36" hidden="1" x14ac:dyDescent="0.55000000000000004">
      <c r="A13" s="622">
        <v>9</v>
      </c>
      <c r="B13" s="638" t="s">
        <v>626</v>
      </c>
      <c r="C13" s="639" t="s">
        <v>122</v>
      </c>
      <c r="D13" s="628">
        <v>1</v>
      </c>
      <c r="E13" s="666"/>
      <c r="F13" s="667"/>
      <c r="G13" s="667"/>
      <c r="H13" s="668"/>
      <c r="I13" s="628">
        <f t="shared" si="27"/>
        <v>1</v>
      </c>
      <c r="J13" s="666"/>
      <c r="K13" s="667"/>
      <c r="L13" s="667"/>
      <c r="M13" s="668"/>
      <c r="N13" s="628">
        <f t="shared" si="0"/>
        <v>1</v>
      </c>
      <c r="O13" s="666"/>
      <c r="P13" s="667"/>
      <c r="Q13" s="667"/>
      <c r="R13" s="668"/>
      <c r="S13" s="628">
        <f t="shared" si="1"/>
        <v>1</v>
      </c>
      <c r="T13" s="666"/>
      <c r="U13" s="667"/>
      <c r="V13" s="667"/>
      <c r="W13" s="668"/>
      <c r="X13" s="628">
        <f t="shared" si="2"/>
        <v>1</v>
      </c>
      <c r="Y13" s="666"/>
      <c r="Z13" s="667"/>
      <c r="AA13" s="667"/>
      <c r="AB13" s="668"/>
      <c r="AC13" s="628">
        <f t="shared" si="3"/>
        <v>1</v>
      </c>
      <c r="AD13" s="631"/>
      <c r="AE13" s="631"/>
      <c r="AF13" s="93">
        <f t="shared" si="28"/>
        <v>1</v>
      </c>
      <c r="AG13" s="629"/>
      <c r="AH13" s="629"/>
      <c r="AI13" s="93">
        <f t="shared" si="29"/>
        <v>1</v>
      </c>
      <c r="AJ13" s="631"/>
      <c r="AK13" s="631"/>
      <c r="AL13" s="93">
        <f t="shared" si="30"/>
        <v>1</v>
      </c>
      <c r="AM13" s="631"/>
      <c r="AN13" s="631"/>
      <c r="AO13" s="631"/>
      <c r="AP13" s="93">
        <f t="shared" si="31"/>
        <v>1</v>
      </c>
      <c r="AQ13" s="644"/>
      <c r="AR13" s="644"/>
      <c r="AS13" s="645">
        <f t="shared" si="32"/>
        <v>1</v>
      </c>
      <c r="AT13" s="632"/>
      <c r="AU13" s="632"/>
      <c r="AV13" s="633">
        <f t="shared" si="33"/>
        <v>1</v>
      </c>
      <c r="AW13" s="631"/>
      <c r="AX13" s="631"/>
      <c r="AY13" s="631"/>
      <c r="AZ13" s="646">
        <f t="shared" si="34"/>
        <v>1</v>
      </c>
      <c r="BA13" s="631"/>
      <c r="BB13" s="631"/>
      <c r="BC13" s="93">
        <f t="shared" si="35"/>
        <v>1</v>
      </c>
      <c r="BD13" s="631"/>
      <c r="BE13" s="631"/>
      <c r="BF13" s="93">
        <f t="shared" si="36"/>
        <v>1</v>
      </c>
      <c r="BG13" s="631"/>
      <c r="BH13" s="631"/>
      <c r="BI13" s="93">
        <f t="shared" si="37"/>
        <v>1</v>
      </c>
      <c r="BJ13" s="631"/>
      <c r="BK13" s="631"/>
      <c r="BL13" s="93">
        <f t="shared" si="38"/>
        <v>1</v>
      </c>
      <c r="BM13" s="631"/>
      <c r="BN13" s="631"/>
      <c r="BO13" s="631"/>
      <c r="BP13" s="93">
        <f t="shared" si="4"/>
        <v>1</v>
      </c>
      <c r="BQ13" s="631"/>
      <c r="BR13" s="631"/>
      <c r="BS13" s="93">
        <f t="shared" si="39"/>
        <v>1</v>
      </c>
      <c r="BT13" s="631"/>
      <c r="BU13" s="631"/>
      <c r="BV13" s="646">
        <f t="shared" si="40"/>
        <v>1</v>
      </c>
      <c r="BW13" s="631"/>
      <c r="BX13" s="631"/>
      <c r="BY13" s="93">
        <f t="shared" si="41"/>
        <v>1</v>
      </c>
      <c r="BZ13" s="631"/>
      <c r="CA13" s="631"/>
      <c r="CB13" s="93">
        <f t="shared" si="42"/>
        <v>1</v>
      </c>
      <c r="CC13" s="631"/>
      <c r="CD13" s="631"/>
      <c r="CE13" s="93">
        <f t="shared" si="43"/>
        <v>1</v>
      </c>
      <c r="CF13" s="631"/>
      <c r="CG13" s="631"/>
      <c r="CH13" s="93">
        <f t="shared" si="44"/>
        <v>1</v>
      </c>
      <c r="CI13" s="631"/>
      <c r="CJ13" s="631"/>
      <c r="CK13" s="646">
        <f t="shared" si="45"/>
        <v>1</v>
      </c>
      <c r="CL13" s="631"/>
      <c r="CM13" s="631"/>
      <c r="CN13" s="93">
        <f t="shared" si="46"/>
        <v>1</v>
      </c>
      <c r="CO13" s="631"/>
      <c r="CP13" s="631"/>
      <c r="CQ13" s="93">
        <f t="shared" si="47"/>
        <v>1</v>
      </c>
      <c r="CR13" s="629"/>
      <c r="CS13" s="629"/>
      <c r="CT13" s="630">
        <f t="shared" si="48"/>
        <v>1</v>
      </c>
      <c r="CU13" s="629"/>
      <c r="CV13" s="629"/>
      <c r="CW13" s="630">
        <f t="shared" si="49"/>
        <v>1</v>
      </c>
      <c r="CX13" s="629"/>
      <c r="CY13" s="629"/>
      <c r="CZ13" s="630">
        <f t="shared" si="50"/>
        <v>1</v>
      </c>
      <c r="DA13" s="629"/>
      <c r="DB13" s="629"/>
      <c r="DC13" s="647">
        <f t="shared" si="51"/>
        <v>1</v>
      </c>
      <c r="DD13" s="629"/>
      <c r="DE13" s="629"/>
      <c r="DF13" s="630">
        <f t="shared" si="52"/>
        <v>1</v>
      </c>
      <c r="DG13" s="629"/>
      <c r="DH13" s="629"/>
      <c r="DI13" s="630">
        <f t="shared" si="53"/>
        <v>1</v>
      </c>
      <c r="DJ13" s="629"/>
      <c r="DK13" s="629"/>
      <c r="DL13" s="630">
        <f t="shared" si="54"/>
        <v>1</v>
      </c>
      <c r="DM13" s="629"/>
      <c r="DN13" s="629"/>
      <c r="DO13" s="630">
        <f t="shared" si="55"/>
        <v>1</v>
      </c>
      <c r="DP13" s="629"/>
      <c r="DQ13" s="629"/>
      <c r="DR13" s="630">
        <f t="shared" si="56"/>
        <v>1</v>
      </c>
      <c r="DS13" s="629"/>
      <c r="DT13" s="629"/>
      <c r="DU13" s="630">
        <f t="shared" si="57"/>
        <v>1</v>
      </c>
      <c r="DV13" s="629"/>
      <c r="DW13" s="629"/>
      <c r="DX13" s="630">
        <f t="shared" si="58"/>
        <v>1</v>
      </c>
      <c r="DY13" s="629"/>
      <c r="DZ13" s="629"/>
      <c r="EA13" s="629"/>
      <c r="EB13" s="630">
        <f t="shared" si="5"/>
        <v>1</v>
      </c>
      <c r="EC13" s="629"/>
      <c r="ED13" s="629"/>
      <c r="EE13" s="630">
        <f t="shared" si="59"/>
        <v>1</v>
      </c>
      <c r="EF13" s="629"/>
      <c r="EG13" s="629"/>
      <c r="EH13" s="629"/>
      <c r="EI13" s="93">
        <f t="shared" si="135"/>
        <v>1</v>
      </c>
      <c r="EJ13" s="629"/>
      <c r="EK13" s="629"/>
      <c r="EL13" s="630">
        <f t="shared" si="60"/>
        <v>1</v>
      </c>
      <c r="EM13" s="629"/>
      <c r="EN13" s="629"/>
      <c r="EO13" s="629"/>
      <c r="EP13" s="630">
        <f t="shared" si="61"/>
        <v>1</v>
      </c>
      <c r="ER13" s="629"/>
      <c r="ES13" s="629"/>
      <c r="ET13" s="630">
        <f t="shared" si="62"/>
        <v>1</v>
      </c>
      <c r="EU13" s="629"/>
      <c r="EV13" s="629"/>
      <c r="EW13" s="93">
        <f t="shared" si="6"/>
        <v>1</v>
      </c>
      <c r="EX13" s="629"/>
      <c r="EY13" s="629"/>
      <c r="EZ13" s="93">
        <f t="shared" si="63"/>
        <v>1</v>
      </c>
      <c r="FA13" s="629"/>
      <c r="FB13" s="629"/>
      <c r="FC13" s="93">
        <f t="shared" si="64"/>
        <v>1</v>
      </c>
      <c r="FD13" s="629"/>
      <c r="FE13" s="629"/>
      <c r="FF13" s="93">
        <f t="shared" si="65"/>
        <v>1</v>
      </c>
      <c r="FG13" s="629"/>
      <c r="FH13" s="629"/>
      <c r="FI13" s="646">
        <f t="shared" si="136"/>
        <v>1</v>
      </c>
      <c r="FJ13" s="629"/>
      <c r="FK13" s="629"/>
      <c r="FL13" s="646">
        <f t="shared" si="141"/>
        <v>1</v>
      </c>
      <c r="FM13" s="629"/>
      <c r="FN13" s="629"/>
      <c r="FO13" s="646">
        <f t="shared" si="7"/>
        <v>1</v>
      </c>
      <c r="FP13" s="629"/>
      <c r="FQ13" s="629"/>
      <c r="FR13" s="630">
        <f t="shared" si="137"/>
        <v>1</v>
      </c>
      <c r="FS13" s="629"/>
      <c r="FT13" s="629"/>
      <c r="FU13" s="630">
        <f t="shared" si="8"/>
        <v>1</v>
      </c>
      <c r="FV13" s="648"/>
      <c r="FW13" s="629"/>
      <c r="FX13" s="629"/>
      <c r="FY13" s="630">
        <f t="shared" si="66"/>
        <v>1</v>
      </c>
      <c r="FZ13" s="629"/>
      <c r="GA13" s="629"/>
      <c r="GB13" s="630">
        <f t="shared" si="67"/>
        <v>1</v>
      </c>
      <c r="GC13" s="629"/>
      <c r="GD13" s="629"/>
      <c r="GE13" s="630">
        <f t="shared" si="68"/>
        <v>1</v>
      </c>
      <c r="GF13" s="629"/>
      <c r="GG13" s="629"/>
      <c r="GH13" s="630">
        <f t="shared" si="69"/>
        <v>1</v>
      </c>
      <c r="GI13" s="629"/>
      <c r="GJ13" s="629"/>
      <c r="GK13" s="630">
        <f t="shared" si="70"/>
        <v>1</v>
      </c>
      <c r="GL13" s="629"/>
      <c r="GM13" s="629"/>
      <c r="GN13" s="630">
        <f t="shared" si="71"/>
        <v>1</v>
      </c>
      <c r="GO13" s="629"/>
      <c r="GP13" s="629"/>
      <c r="GQ13" s="629"/>
      <c r="GR13" s="630">
        <f t="shared" si="72"/>
        <v>1</v>
      </c>
      <c r="GS13" s="629"/>
      <c r="GT13" s="629"/>
      <c r="GU13" s="630">
        <f t="shared" si="73"/>
        <v>1</v>
      </c>
      <c r="GV13" s="631"/>
      <c r="GW13" s="631"/>
      <c r="GX13" s="631"/>
      <c r="GY13" s="630">
        <f t="shared" si="74"/>
        <v>1</v>
      </c>
      <c r="GZ13" s="631"/>
      <c r="HA13" s="631"/>
      <c r="HB13" s="631"/>
      <c r="HC13" s="630">
        <f t="shared" si="75"/>
        <v>1</v>
      </c>
      <c r="HD13" s="631"/>
      <c r="HE13" s="631"/>
      <c r="HF13" s="630">
        <f t="shared" si="76"/>
        <v>1</v>
      </c>
      <c r="HG13" s="631"/>
      <c r="HH13" s="631"/>
      <c r="HI13" s="630">
        <f t="shared" si="77"/>
        <v>1</v>
      </c>
      <c r="HJ13" s="629"/>
      <c r="HK13" s="629"/>
      <c r="HL13" s="630">
        <f t="shared" si="78"/>
        <v>1</v>
      </c>
      <c r="HM13" s="629"/>
      <c r="HN13" s="629"/>
      <c r="HO13" s="647">
        <f t="shared" si="79"/>
        <v>1</v>
      </c>
      <c r="HP13" s="629"/>
      <c r="HQ13" s="629"/>
      <c r="HR13" s="647">
        <f t="shared" si="138"/>
        <v>1</v>
      </c>
      <c r="HS13" s="629"/>
      <c r="HT13" s="629"/>
      <c r="HU13" s="630">
        <f t="shared" si="80"/>
        <v>1</v>
      </c>
      <c r="HV13" s="629"/>
      <c r="HW13" s="629"/>
      <c r="HX13" s="630">
        <f t="shared" si="81"/>
        <v>1</v>
      </c>
      <c r="HY13" s="629"/>
      <c r="HZ13" s="629"/>
      <c r="IA13" s="630">
        <f t="shared" si="82"/>
        <v>1</v>
      </c>
      <c r="IB13" s="629"/>
      <c r="IC13" s="629"/>
      <c r="ID13" s="630">
        <f t="shared" si="83"/>
        <v>1</v>
      </c>
      <c r="IE13" s="629"/>
      <c r="IF13" s="629"/>
      <c r="IG13" s="630">
        <f t="shared" si="84"/>
        <v>1</v>
      </c>
      <c r="IH13" s="629"/>
      <c r="II13" s="629"/>
      <c r="IJ13" s="630">
        <f t="shared" si="85"/>
        <v>1</v>
      </c>
      <c r="IK13" s="629"/>
      <c r="IL13" s="629"/>
      <c r="IM13" s="629"/>
      <c r="IN13" s="630">
        <f t="shared" si="86"/>
        <v>1</v>
      </c>
      <c r="IO13" s="629"/>
      <c r="IP13" s="629"/>
      <c r="IQ13" s="629"/>
      <c r="IR13" s="630">
        <f t="shared" si="87"/>
        <v>1</v>
      </c>
      <c r="IS13" s="629"/>
      <c r="IT13" s="629"/>
      <c r="IU13" s="630">
        <f t="shared" si="9"/>
        <v>1</v>
      </c>
      <c r="IV13" s="649"/>
      <c r="IW13" s="649"/>
      <c r="IX13" s="650">
        <f t="shared" si="88"/>
        <v>1</v>
      </c>
      <c r="IY13" s="649"/>
      <c r="IZ13" s="649"/>
      <c r="JA13" s="650">
        <f t="shared" si="89"/>
        <v>1</v>
      </c>
      <c r="JB13" s="649"/>
      <c r="JC13" s="649"/>
      <c r="JD13" s="649"/>
      <c r="JE13" s="650">
        <f t="shared" si="139"/>
        <v>1</v>
      </c>
      <c r="JF13" s="649"/>
      <c r="JG13" s="649"/>
      <c r="JH13" s="649"/>
      <c r="JI13" s="650">
        <f t="shared" si="90"/>
        <v>1</v>
      </c>
      <c r="JK13" s="649"/>
      <c r="JL13" s="649"/>
      <c r="JM13" s="651">
        <f t="shared" si="91"/>
        <v>1</v>
      </c>
      <c r="JO13" s="649"/>
      <c r="JP13" s="649"/>
      <c r="JQ13" s="651">
        <f t="shared" si="92"/>
        <v>1</v>
      </c>
      <c r="JR13" s="649"/>
      <c r="JS13" s="649"/>
      <c r="JT13" s="650">
        <f t="shared" si="93"/>
        <v>1</v>
      </c>
      <c r="JU13" s="649"/>
      <c r="JV13" s="649"/>
      <c r="JW13" s="650">
        <f t="shared" si="94"/>
        <v>1</v>
      </c>
      <c r="JX13" s="649"/>
      <c r="JY13" s="649"/>
      <c r="JZ13" s="649"/>
      <c r="KA13" s="650">
        <f t="shared" si="95"/>
        <v>1</v>
      </c>
      <c r="KB13" s="649"/>
      <c r="KC13" s="649"/>
      <c r="KD13" s="649"/>
      <c r="KE13" s="650">
        <f t="shared" si="140"/>
        <v>1</v>
      </c>
      <c r="KF13" s="649"/>
      <c r="KG13" s="649">
        <v>1</v>
      </c>
      <c r="KH13" s="650">
        <f t="shared" si="96"/>
        <v>0</v>
      </c>
      <c r="KI13" s="649"/>
      <c r="KJ13" s="649"/>
      <c r="KK13" s="650">
        <f t="shared" si="97"/>
        <v>0</v>
      </c>
      <c r="KL13" s="649"/>
      <c r="KM13" s="649"/>
      <c r="KN13" s="650">
        <f t="shared" si="98"/>
        <v>0</v>
      </c>
      <c r="KO13" s="649"/>
      <c r="KP13" s="649"/>
      <c r="KQ13" s="650">
        <f t="shared" si="99"/>
        <v>0</v>
      </c>
      <c r="KR13" s="649"/>
      <c r="KS13" s="649"/>
      <c r="KT13" s="650">
        <f t="shared" si="100"/>
        <v>0</v>
      </c>
      <c r="KU13" s="649"/>
      <c r="KV13" s="649"/>
      <c r="KW13" s="650">
        <f t="shared" si="101"/>
        <v>0</v>
      </c>
      <c r="KX13" s="649"/>
      <c r="KY13" s="649"/>
      <c r="KZ13" s="650">
        <f t="shared" si="10"/>
        <v>0</v>
      </c>
      <c r="LA13" s="649"/>
      <c r="LB13" s="649"/>
      <c r="LC13" s="650">
        <f t="shared" si="11"/>
        <v>0</v>
      </c>
      <c r="LD13" s="649"/>
      <c r="LE13" s="649"/>
      <c r="LF13" s="650">
        <f t="shared" si="12"/>
        <v>0</v>
      </c>
      <c r="LG13" s="649"/>
      <c r="LH13" s="649"/>
      <c r="LI13" s="650">
        <f t="shared" si="13"/>
        <v>0</v>
      </c>
      <c r="LJ13" s="649"/>
      <c r="LK13" s="649"/>
      <c r="LL13" s="650">
        <f t="shared" si="14"/>
        <v>0</v>
      </c>
      <c r="LM13" s="649"/>
      <c r="LN13" s="649"/>
      <c r="LO13" s="650">
        <f t="shared" si="15"/>
        <v>0</v>
      </c>
      <c r="LP13" s="649"/>
      <c r="LQ13" s="649"/>
      <c r="LR13" s="650">
        <f t="shared" si="16"/>
        <v>0</v>
      </c>
      <c r="LS13" s="649"/>
      <c r="LT13" s="649"/>
      <c r="LU13" s="650">
        <f t="shared" si="17"/>
        <v>0</v>
      </c>
      <c r="LV13" s="649"/>
      <c r="LW13" s="649"/>
      <c r="LX13" s="650">
        <f t="shared" si="142"/>
        <v>0</v>
      </c>
      <c r="LY13" s="649"/>
      <c r="LZ13" s="649"/>
      <c r="MA13" s="650">
        <f t="shared" si="143"/>
        <v>0</v>
      </c>
      <c r="MB13" s="649"/>
      <c r="MC13" s="649"/>
      <c r="MD13" s="650">
        <f t="shared" si="18"/>
        <v>0</v>
      </c>
      <c r="ME13" s="649"/>
      <c r="MF13" s="649"/>
      <c r="MG13" s="650">
        <f t="shared" si="19"/>
        <v>0</v>
      </c>
      <c r="MH13" s="649"/>
      <c r="MI13" s="649"/>
      <c r="MJ13" s="650">
        <f t="shared" si="20"/>
        <v>0</v>
      </c>
      <c r="MK13" s="649"/>
      <c r="ML13" s="649"/>
      <c r="MM13" s="650">
        <f t="shared" si="21"/>
        <v>0</v>
      </c>
      <c r="MN13" s="649"/>
      <c r="MO13" s="649"/>
      <c r="MP13" s="650">
        <f t="shared" si="22"/>
        <v>0</v>
      </c>
      <c r="MQ13" s="649"/>
      <c r="MR13" s="649"/>
      <c r="MS13" s="650">
        <f t="shared" si="23"/>
        <v>0</v>
      </c>
      <c r="MT13" s="649"/>
      <c r="MU13" s="649"/>
      <c r="MV13" s="650">
        <f t="shared" si="24"/>
        <v>0</v>
      </c>
      <c r="MW13" s="649"/>
      <c r="MX13" s="649"/>
      <c r="MY13" s="650">
        <f t="shared" si="25"/>
        <v>0</v>
      </c>
      <c r="MZ13" s="649"/>
      <c r="NA13" s="649"/>
      <c r="NB13" s="650">
        <f t="shared" si="26"/>
        <v>0</v>
      </c>
      <c r="NC13" s="649"/>
      <c r="ND13" s="649"/>
      <c r="NE13" s="649"/>
      <c r="NF13" s="650">
        <f t="shared" si="102"/>
        <v>0</v>
      </c>
      <c r="NG13" s="649"/>
      <c r="NH13" s="649"/>
      <c r="NI13" s="650">
        <f t="shared" si="103"/>
        <v>0</v>
      </c>
      <c r="NJ13" s="649"/>
      <c r="NK13" s="649"/>
      <c r="NL13" s="649"/>
      <c r="NM13" s="650">
        <f t="shared" si="104"/>
        <v>0</v>
      </c>
      <c r="NN13" s="649"/>
      <c r="NO13" s="649"/>
      <c r="NP13" s="649"/>
      <c r="NQ13" s="650">
        <f t="shared" si="105"/>
        <v>0</v>
      </c>
      <c r="NR13" s="649"/>
      <c r="NS13" s="649"/>
      <c r="NT13" s="650">
        <f t="shared" si="106"/>
        <v>0</v>
      </c>
      <c r="NU13" s="649"/>
      <c r="NV13" s="649"/>
      <c r="NW13" s="650">
        <f t="shared" si="107"/>
        <v>0</v>
      </c>
      <c r="NX13" s="649"/>
      <c r="NY13" s="649"/>
      <c r="NZ13" s="649"/>
      <c r="OA13" s="650">
        <f t="shared" si="108"/>
        <v>0</v>
      </c>
      <c r="OB13" s="649"/>
      <c r="OC13" s="649"/>
      <c r="OD13" s="649"/>
      <c r="OE13" s="650">
        <f t="shared" si="109"/>
        <v>0</v>
      </c>
      <c r="OF13" s="649"/>
      <c r="OG13" s="649"/>
      <c r="OH13" s="649"/>
      <c r="OI13" s="650">
        <f t="shared" si="110"/>
        <v>0</v>
      </c>
      <c r="OJ13" s="649"/>
      <c r="OK13" s="649"/>
      <c r="OL13" s="649"/>
      <c r="OM13" s="650">
        <f t="shared" si="111"/>
        <v>0</v>
      </c>
      <c r="ON13" s="649"/>
      <c r="OO13" s="649"/>
      <c r="OP13" s="649"/>
      <c r="OQ13" s="650">
        <f t="shared" si="112"/>
        <v>0</v>
      </c>
      <c r="OR13" s="649"/>
      <c r="OS13" s="649"/>
      <c r="OT13" s="649"/>
      <c r="OU13" s="650">
        <f t="shared" si="113"/>
        <v>0</v>
      </c>
      <c r="OV13" s="649"/>
      <c r="OW13" s="649"/>
      <c r="OX13" s="649"/>
      <c r="OY13" s="650">
        <f t="shared" si="114"/>
        <v>0</v>
      </c>
      <c r="OZ13" s="649"/>
      <c r="PA13" s="649"/>
      <c r="PB13" s="649"/>
      <c r="PC13" s="650">
        <f t="shared" si="115"/>
        <v>0</v>
      </c>
      <c r="PD13" s="649"/>
      <c r="PE13" s="649"/>
      <c r="PF13" s="649"/>
      <c r="PG13" s="650">
        <f t="shared" si="116"/>
        <v>0</v>
      </c>
      <c r="PH13" s="649"/>
      <c r="PI13" s="649"/>
      <c r="PJ13" s="649"/>
      <c r="PK13" s="650">
        <f t="shared" si="117"/>
        <v>0</v>
      </c>
      <c r="PL13" s="649"/>
      <c r="PM13" s="649"/>
      <c r="PN13" s="649"/>
      <c r="PO13" s="650">
        <f t="shared" si="118"/>
        <v>0</v>
      </c>
      <c r="PP13" s="649"/>
      <c r="PQ13" s="649"/>
      <c r="PR13" s="649"/>
      <c r="PS13" s="650">
        <f t="shared" si="119"/>
        <v>0</v>
      </c>
      <c r="PT13" s="649"/>
      <c r="PU13" s="649"/>
      <c r="PV13" s="649"/>
      <c r="PW13" s="650">
        <f t="shared" si="120"/>
        <v>0</v>
      </c>
      <c r="PX13" s="649"/>
      <c r="PY13" s="649"/>
      <c r="PZ13" s="649"/>
      <c r="QA13" s="650">
        <f t="shared" si="121"/>
        <v>0</v>
      </c>
      <c r="QB13" s="649"/>
      <c r="QC13" s="649"/>
      <c r="QD13" s="649"/>
      <c r="QE13" s="650">
        <f t="shared" si="122"/>
        <v>0</v>
      </c>
      <c r="QF13" s="649"/>
      <c r="QG13" s="649"/>
      <c r="QH13" s="649"/>
      <c r="QI13" s="650">
        <f t="shared" si="123"/>
        <v>0</v>
      </c>
      <c r="QJ13" s="649"/>
      <c r="QK13" s="649"/>
      <c r="QL13" s="649"/>
      <c r="QM13" s="650">
        <f t="shared" si="124"/>
        <v>0</v>
      </c>
      <c r="QN13" s="649"/>
      <c r="QO13" s="649"/>
      <c r="QP13" s="649"/>
      <c r="QQ13" s="650">
        <f t="shared" si="125"/>
        <v>0</v>
      </c>
      <c r="QR13" s="649"/>
      <c r="QS13" s="649"/>
      <c r="QT13" s="649"/>
      <c r="QU13" s="650">
        <f t="shared" si="126"/>
        <v>0</v>
      </c>
      <c r="QV13" s="629">
        <f t="shared" si="127"/>
        <v>0</v>
      </c>
      <c r="QW13" s="652">
        <f t="shared" si="128"/>
        <v>0</v>
      </c>
      <c r="QX13" s="123"/>
      <c r="QY13" s="629">
        <f t="shared" si="129"/>
        <v>0</v>
      </c>
      <c r="QZ13" s="652">
        <f t="shared" si="130"/>
        <v>0</v>
      </c>
      <c r="RA13" s="124"/>
      <c r="RB13" s="629">
        <f t="shared" si="131"/>
        <v>1</v>
      </c>
      <c r="RC13" s="652">
        <f t="shared" si="132"/>
        <v>0.04</v>
      </c>
      <c r="RD13" s="124"/>
      <c r="RE13" s="629">
        <f t="shared" si="133"/>
        <v>1</v>
      </c>
      <c r="RF13" s="652">
        <f t="shared" si="134"/>
        <v>1.3333333333333334E-2</v>
      </c>
    </row>
    <row r="14" spans="1:474" ht="31.5" hidden="1" customHeight="1" x14ac:dyDescent="0.55000000000000004">
      <c r="A14" s="622">
        <v>10</v>
      </c>
      <c r="B14" s="638" t="s">
        <v>123</v>
      </c>
      <c r="C14" s="639" t="s">
        <v>122</v>
      </c>
      <c r="D14" s="628">
        <v>10</v>
      </c>
      <c r="E14" s="666"/>
      <c r="F14" s="667"/>
      <c r="G14" s="667"/>
      <c r="H14" s="668">
        <v>6</v>
      </c>
      <c r="I14" s="628">
        <f t="shared" si="27"/>
        <v>4</v>
      </c>
      <c r="J14" s="666"/>
      <c r="K14" s="667"/>
      <c r="L14" s="667"/>
      <c r="M14" s="668"/>
      <c r="N14" s="628">
        <f>I14+J14-K14-M14</f>
        <v>4</v>
      </c>
      <c r="O14" s="666"/>
      <c r="P14" s="667"/>
      <c r="Q14" s="667"/>
      <c r="R14" s="668"/>
      <c r="S14" s="628">
        <f t="shared" si="1"/>
        <v>4</v>
      </c>
      <c r="T14" s="666"/>
      <c r="U14" s="667"/>
      <c r="V14" s="667"/>
      <c r="W14" s="668"/>
      <c r="X14" s="628">
        <f>S14+T14+U14-V14-W14</f>
        <v>4</v>
      </c>
      <c r="Y14" s="666"/>
      <c r="Z14" s="667"/>
      <c r="AA14" s="667"/>
      <c r="AB14" s="668"/>
      <c r="AC14" s="628">
        <f t="shared" si="3"/>
        <v>4</v>
      </c>
      <c r="AD14" s="631"/>
      <c r="AE14" s="631"/>
      <c r="AF14" s="93">
        <f t="shared" si="28"/>
        <v>4</v>
      </c>
      <c r="AG14" s="629"/>
      <c r="AH14" s="629"/>
      <c r="AI14" s="93">
        <f t="shared" si="29"/>
        <v>4</v>
      </c>
      <c r="AJ14" s="631"/>
      <c r="AK14" s="631"/>
      <c r="AL14" s="93">
        <f t="shared" si="30"/>
        <v>4</v>
      </c>
      <c r="AM14" s="631"/>
      <c r="AN14" s="631"/>
      <c r="AO14" s="631">
        <v>1</v>
      </c>
      <c r="AP14" s="93">
        <f t="shared" si="31"/>
        <v>3</v>
      </c>
      <c r="AQ14" s="644"/>
      <c r="AR14" s="644"/>
      <c r="AS14" s="645">
        <f t="shared" si="32"/>
        <v>3</v>
      </c>
      <c r="AT14" s="632"/>
      <c r="AU14" s="632"/>
      <c r="AV14" s="633">
        <f t="shared" si="33"/>
        <v>3</v>
      </c>
      <c r="AW14" s="631"/>
      <c r="AX14" s="631"/>
      <c r="AY14" s="631"/>
      <c r="AZ14" s="646">
        <f t="shared" si="34"/>
        <v>3</v>
      </c>
      <c r="BA14" s="631"/>
      <c r="BB14" s="631"/>
      <c r="BC14" s="93">
        <f t="shared" si="35"/>
        <v>3</v>
      </c>
      <c r="BD14" s="631"/>
      <c r="BE14" s="631"/>
      <c r="BF14" s="93">
        <f t="shared" si="36"/>
        <v>3</v>
      </c>
      <c r="BG14" s="631"/>
      <c r="BH14" s="631"/>
      <c r="BI14" s="93">
        <f t="shared" si="37"/>
        <v>3</v>
      </c>
      <c r="BJ14" s="631"/>
      <c r="BK14" s="631"/>
      <c r="BL14" s="93">
        <f t="shared" si="38"/>
        <v>3</v>
      </c>
      <c r="BM14" s="631"/>
      <c r="BN14" s="631"/>
      <c r="BO14" s="631"/>
      <c r="BP14" s="93">
        <f t="shared" si="4"/>
        <v>3</v>
      </c>
      <c r="BQ14" s="631"/>
      <c r="BR14" s="631"/>
      <c r="BS14" s="93">
        <f t="shared" si="39"/>
        <v>3</v>
      </c>
      <c r="BT14" s="631"/>
      <c r="BU14" s="631"/>
      <c r="BV14" s="646">
        <f t="shared" si="40"/>
        <v>3</v>
      </c>
      <c r="BW14" s="631"/>
      <c r="BX14" s="631"/>
      <c r="BY14" s="93">
        <f t="shared" si="41"/>
        <v>3</v>
      </c>
      <c r="BZ14" s="631"/>
      <c r="CA14" s="631"/>
      <c r="CB14" s="93">
        <f t="shared" si="42"/>
        <v>3</v>
      </c>
      <c r="CC14" s="631"/>
      <c r="CD14" s="631"/>
      <c r="CE14" s="93">
        <f t="shared" si="43"/>
        <v>3</v>
      </c>
      <c r="CF14" s="631"/>
      <c r="CG14" s="631"/>
      <c r="CH14" s="93">
        <f t="shared" si="44"/>
        <v>3</v>
      </c>
      <c r="CI14" s="631"/>
      <c r="CJ14" s="631"/>
      <c r="CK14" s="646">
        <f t="shared" si="45"/>
        <v>3</v>
      </c>
      <c r="CL14" s="631"/>
      <c r="CM14" s="631"/>
      <c r="CN14" s="93">
        <f t="shared" si="46"/>
        <v>3</v>
      </c>
      <c r="CO14" s="631"/>
      <c r="CP14" s="631"/>
      <c r="CQ14" s="93">
        <f t="shared" si="47"/>
        <v>3</v>
      </c>
      <c r="CR14" s="629"/>
      <c r="CS14" s="629"/>
      <c r="CT14" s="630">
        <f t="shared" si="48"/>
        <v>3</v>
      </c>
      <c r="CU14" s="629"/>
      <c r="CV14" s="629"/>
      <c r="CW14" s="630">
        <f t="shared" si="49"/>
        <v>3</v>
      </c>
      <c r="CX14" s="629"/>
      <c r="CY14" s="629"/>
      <c r="CZ14" s="630">
        <f t="shared" si="50"/>
        <v>3</v>
      </c>
      <c r="DA14" s="629"/>
      <c r="DB14" s="629"/>
      <c r="DC14" s="647">
        <f t="shared" si="51"/>
        <v>3</v>
      </c>
      <c r="DD14" s="629"/>
      <c r="DE14" s="629"/>
      <c r="DF14" s="630">
        <f t="shared" si="52"/>
        <v>3</v>
      </c>
      <c r="DG14" s="629"/>
      <c r="DH14" s="629"/>
      <c r="DI14" s="630">
        <f t="shared" si="53"/>
        <v>3</v>
      </c>
      <c r="DJ14" s="629"/>
      <c r="DK14" s="629"/>
      <c r="DL14" s="630">
        <f t="shared" si="54"/>
        <v>3</v>
      </c>
      <c r="DM14" s="629"/>
      <c r="DN14" s="629"/>
      <c r="DO14" s="630">
        <f t="shared" si="55"/>
        <v>3</v>
      </c>
      <c r="DP14" s="629"/>
      <c r="DQ14" s="629"/>
      <c r="DR14" s="630">
        <f t="shared" si="56"/>
        <v>3</v>
      </c>
      <c r="DS14" s="629"/>
      <c r="DT14" s="629"/>
      <c r="DU14" s="630">
        <f t="shared" si="57"/>
        <v>3</v>
      </c>
      <c r="DV14" s="629"/>
      <c r="DW14" s="629"/>
      <c r="DX14" s="630">
        <f t="shared" si="58"/>
        <v>3</v>
      </c>
      <c r="DY14" s="629"/>
      <c r="DZ14" s="629"/>
      <c r="EA14" s="629"/>
      <c r="EB14" s="630">
        <f t="shared" si="5"/>
        <v>3</v>
      </c>
      <c r="EC14" s="629"/>
      <c r="ED14" s="629"/>
      <c r="EE14" s="630">
        <f t="shared" si="59"/>
        <v>3</v>
      </c>
      <c r="EF14" s="629"/>
      <c r="EG14" s="629"/>
      <c r="EH14" s="629"/>
      <c r="EI14" s="93">
        <f t="shared" si="135"/>
        <v>3</v>
      </c>
      <c r="EJ14" s="629"/>
      <c r="EK14" s="629"/>
      <c r="EL14" s="630">
        <f t="shared" si="60"/>
        <v>3</v>
      </c>
      <c r="EM14" s="629"/>
      <c r="EN14" s="629"/>
      <c r="EO14" s="629"/>
      <c r="EP14" s="630">
        <f t="shared" si="61"/>
        <v>3</v>
      </c>
      <c r="ER14" s="629"/>
      <c r="ES14" s="629"/>
      <c r="ET14" s="630">
        <f t="shared" si="62"/>
        <v>3</v>
      </c>
      <c r="EU14" s="629"/>
      <c r="EV14" s="629"/>
      <c r="EW14" s="93">
        <f t="shared" si="6"/>
        <v>3</v>
      </c>
      <c r="EX14" s="629"/>
      <c r="EY14" s="629"/>
      <c r="EZ14" s="93">
        <f t="shared" si="63"/>
        <v>3</v>
      </c>
      <c r="FA14" s="629"/>
      <c r="FB14" s="629"/>
      <c r="FC14" s="93">
        <f t="shared" si="64"/>
        <v>3</v>
      </c>
      <c r="FD14" s="629"/>
      <c r="FE14" s="629"/>
      <c r="FF14" s="93">
        <f t="shared" si="65"/>
        <v>3</v>
      </c>
      <c r="FG14" s="629"/>
      <c r="FH14" s="629"/>
      <c r="FI14" s="646">
        <f t="shared" si="136"/>
        <v>3</v>
      </c>
      <c r="FJ14" s="629"/>
      <c r="FK14" s="629"/>
      <c r="FL14" s="646">
        <f t="shared" si="141"/>
        <v>3</v>
      </c>
      <c r="FM14" s="629"/>
      <c r="FN14" s="629">
        <v>1</v>
      </c>
      <c r="FO14" s="646">
        <f t="shared" si="7"/>
        <v>2</v>
      </c>
      <c r="FP14" s="629"/>
      <c r="FQ14" s="629"/>
      <c r="FR14" s="630">
        <f t="shared" si="137"/>
        <v>2</v>
      </c>
      <c r="FS14" s="629">
        <v>2</v>
      </c>
      <c r="FT14" s="629"/>
      <c r="FU14" s="630">
        <f t="shared" si="8"/>
        <v>4</v>
      </c>
      <c r="FV14" s="648"/>
      <c r="FW14" s="629"/>
      <c r="FX14" s="629"/>
      <c r="FY14" s="630">
        <f t="shared" si="66"/>
        <v>4</v>
      </c>
      <c r="FZ14" s="629"/>
      <c r="GA14" s="629"/>
      <c r="GB14" s="630">
        <f t="shared" si="67"/>
        <v>4</v>
      </c>
      <c r="GC14" s="629"/>
      <c r="GD14" s="629"/>
      <c r="GE14" s="630">
        <f t="shared" si="68"/>
        <v>4</v>
      </c>
      <c r="GF14" s="629"/>
      <c r="GG14" s="629"/>
      <c r="GH14" s="630">
        <f t="shared" si="69"/>
        <v>4</v>
      </c>
      <c r="GI14" s="629"/>
      <c r="GJ14" s="629"/>
      <c r="GK14" s="630">
        <f t="shared" si="70"/>
        <v>4</v>
      </c>
      <c r="GL14" s="629"/>
      <c r="GM14" s="629"/>
      <c r="GN14" s="630">
        <f t="shared" si="71"/>
        <v>4</v>
      </c>
      <c r="GO14" s="629"/>
      <c r="GP14" s="629"/>
      <c r="GQ14" s="629"/>
      <c r="GR14" s="630">
        <f t="shared" si="72"/>
        <v>4</v>
      </c>
      <c r="GS14" s="629"/>
      <c r="GT14" s="629"/>
      <c r="GU14" s="630">
        <f t="shared" si="73"/>
        <v>4</v>
      </c>
      <c r="GV14" s="631"/>
      <c r="GW14" s="631"/>
      <c r="GX14" s="631"/>
      <c r="GY14" s="630">
        <f t="shared" si="74"/>
        <v>4</v>
      </c>
      <c r="GZ14" s="631"/>
      <c r="HA14" s="631"/>
      <c r="HB14" s="631"/>
      <c r="HC14" s="630">
        <f t="shared" si="75"/>
        <v>4</v>
      </c>
      <c r="HD14" s="631"/>
      <c r="HE14" s="631"/>
      <c r="HF14" s="630">
        <f t="shared" si="76"/>
        <v>4</v>
      </c>
      <c r="HG14" s="631"/>
      <c r="HH14" s="631"/>
      <c r="HI14" s="630">
        <f t="shared" si="77"/>
        <v>4</v>
      </c>
      <c r="HJ14" s="629"/>
      <c r="HK14" s="629"/>
      <c r="HL14" s="630">
        <f t="shared" si="78"/>
        <v>4</v>
      </c>
      <c r="HM14" s="629"/>
      <c r="HN14" s="629"/>
      <c r="HO14" s="647">
        <f t="shared" si="79"/>
        <v>4</v>
      </c>
      <c r="HP14" s="629"/>
      <c r="HQ14" s="629"/>
      <c r="HR14" s="647">
        <f t="shared" si="138"/>
        <v>4</v>
      </c>
      <c r="HS14" s="629"/>
      <c r="HT14" s="629"/>
      <c r="HU14" s="630">
        <f t="shared" si="80"/>
        <v>4</v>
      </c>
      <c r="HV14" s="629"/>
      <c r="HW14" s="629"/>
      <c r="HX14" s="630">
        <f t="shared" si="81"/>
        <v>4</v>
      </c>
      <c r="HY14" s="629"/>
      <c r="HZ14" s="629"/>
      <c r="IA14" s="630">
        <f t="shared" si="82"/>
        <v>4</v>
      </c>
      <c r="IB14" s="629"/>
      <c r="IC14" s="629"/>
      <c r="ID14" s="630">
        <f t="shared" si="83"/>
        <v>4</v>
      </c>
      <c r="IE14" s="629"/>
      <c r="IF14" s="629"/>
      <c r="IG14" s="630">
        <f t="shared" si="84"/>
        <v>4</v>
      </c>
      <c r="IH14" s="629"/>
      <c r="II14" s="629"/>
      <c r="IJ14" s="630">
        <f t="shared" si="85"/>
        <v>4</v>
      </c>
      <c r="IK14" s="629"/>
      <c r="IL14" s="629"/>
      <c r="IM14" s="629"/>
      <c r="IN14" s="630">
        <f t="shared" si="86"/>
        <v>4</v>
      </c>
      <c r="IO14" s="629"/>
      <c r="IP14" s="629"/>
      <c r="IQ14" s="629"/>
      <c r="IR14" s="630">
        <f t="shared" si="87"/>
        <v>4</v>
      </c>
      <c r="IS14" s="629"/>
      <c r="IT14" s="629">
        <v>1</v>
      </c>
      <c r="IU14" s="630">
        <f t="shared" si="9"/>
        <v>3</v>
      </c>
      <c r="IV14" s="649"/>
      <c r="IW14" s="649"/>
      <c r="IX14" s="650">
        <f t="shared" si="88"/>
        <v>3</v>
      </c>
      <c r="IY14" s="649"/>
      <c r="IZ14" s="649"/>
      <c r="JA14" s="650">
        <f t="shared" si="89"/>
        <v>3</v>
      </c>
      <c r="JB14" s="649"/>
      <c r="JC14" s="649"/>
      <c r="JD14" s="649"/>
      <c r="JE14" s="650">
        <f t="shared" si="139"/>
        <v>3</v>
      </c>
      <c r="JF14" s="649"/>
      <c r="JG14" s="649"/>
      <c r="JH14" s="649"/>
      <c r="JI14" s="650">
        <f t="shared" si="90"/>
        <v>3</v>
      </c>
      <c r="JK14" s="649"/>
      <c r="JL14" s="649"/>
      <c r="JM14" s="651">
        <f t="shared" si="91"/>
        <v>3</v>
      </c>
      <c r="JO14" s="649"/>
      <c r="JP14" s="649"/>
      <c r="JQ14" s="651">
        <f t="shared" si="92"/>
        <v>3</v>
      </c>
      <c r="JR14" s="649"/>
      <c r="JS14" s="649"/>
      <c r="JT14" s="650">
        <f t="shared" si="93"/>
        <v>3</v>
      </c>
      <c r="JU14" s="649"/>
      <c r="JV14" s="649"/>
      <c r="JW14" s="650">
        <f t="shared" si="94"/>
        <v>3</v>
      </c>
      <c r="JX14" s="649"/>
      <c r="JY14" s="649"/>
      <c r="JZ14" s="649"/>
      <c r="KA14" s="650">
        <f t="shared" si="95"/>
        <v>3</v>
      </c>
      <c r="KB14" s="649"/>
      <c r="KC14" s="649"/>
      <c r="KD14" s="649"/>
      <c r="KE14" s="650">
        <f t="shared" si="140"/>
        <v>3</v>
      </c>
      <c r="KF14" s="649"/>
      <c r="KG14" s="649">
        <v>1</v>
      </c>
      <c r="KH14" s="650">
        <f t="shared" si="96"/>
        <v>2</v>
      </c>
      <c r="KI14" s="649"/>
      <c r="KJ14" s="649"/>
      <c r="KK14" s="650">
        <f t="shared" si="97"/>
        <v>2</v>
      </c>
      <c r="KL14" s="649"/>
      <c r="KM14" s="649"/>
      <c r="KN14" s="650">
        <f t="shared" si="98"/>
        <v>2</v>
      </c>
      <c r="KO14" s="649"/>
      <c r="KP14" s="649"/>
      <c r="KQ14" s="650">
        <f t="shared" si="99"/>
        <v>2</v>
      </c>
      <c r="KR14" s="649"/>
      <c r="KS14" s="649"/>
      <c r="KT14" s="650">
        <f t="shared" si="100"/>
        <v>2</v>
      </c>
      <c r="KU14" s="649"/>
      <c r="KV14" s="649"/>
      <c r="KW14" s="650">
        <f t="shared" si="101"/>
        <v>2</v>
      </c>
      <c r="KX14" s="649"/>
      <c r="KY14" s="649"/>
      <c r="KZ14" s="650">
        <f t="shared" si="10"/>
        <v>2</v>
      </c>
      <c r="LA14" s="649"/>
      <c r="LB14" s="649"/>
      <c r="LC14" s="650">
        <f t="shared" si="11"/>
        <v>2</v>
      </c>
      <c r="LD14" s="649"/>
      <c r="LE14" s="649"/>
      <c r="LF14" s="650">
        <f t="shared" si="12"/>
        <v>2</v>
      </c>
      <c r="LG14" s="649"/>
      <c r="LH14" s="649"/>
      <c r="LI14" s="650">
        <f t="shared" si="13"/>
        <v>2</v>
      </c>
      <c r="LJ14" s="649"/>
      <c r="LK14" s="649"/>
      <c r="LL14" s="650">
        <f t="shared" si="14"/>
        <v>2</v>
      </c>
      <c r="LM14" s="649"/>
      <c r="LN14" s="649"/>
      <c r="LO14" s="650">
        <f t="shared" si="15"/>
        <v>2</v>
      </c>
      <c r="LP14" s="649"/>
      <c r="LQ14" s="649"/>
      <c r="LR14" s="650">
        <f t="shared" si="16"/>
        <v>2</v>
      </c>
      <c r="LS14" s="649"/>
      <c r="LT14" s="649"/>
      <c r="LU14" s="650">
        <f t="shared" si="17"/>
        <v>2</v>
      </c>
      <c r="LV14" s="649"/>
      <c r="LW14" s="649">
        <v>1</v>
      </c>
      <c r="LX14" s="650">
        <f t="shared" si="142"/>
        <v>1</v>
      </c>
      <c r="LY14" s="649"/>
      <c r="LZ14" s="649"/>
      <c r="MA14" s="650">
        <f t="shared" si="143"/>
        <v>1</v>
      </c>
      <c r="MB14" s="649">
        <v>3</v>
      </c>
      <c r="MC14" s="649"/>
      <c r="MD14" s="650">
        <f t="shared" si="18"/>
        <v>4</v>
      </c>
      <c r="ME14" s="649"/>
      <c r="MF14" s="649"/>
      <c r="MG14" s="650">
        <f t="shared" si="19"/>
        <v>4</v>
      </c>
      <c r="MH14" s="649"/>
      <c r="MI14" s="649"/>
      <c r="MJ14" s="650">
        <f t="shared" si="20"/>
        <v>4</v>
      </c>
      <c r="MK14" s="649"/>
      <c r="ML14" s="649"/>
      <c r="MM14" s="650">
        <f t="shared" si="21"/>
        <v>4</v>
      </c>
      <c r="MN14" s="649"/>
      <c r="MO14" s="649"/>
      <c r="MP14" s="650">
        <f t="shared" si="22"/>
        <v>4</v>
      </c>
      <c r="MQ14" s="649"/>
      <c r="MR14" s="649"/>
      <c r="MS14" s="650">
        <f t="shared" si="23"/>
        <v>4</v>
      </c>
      <c r="MT14" s="649"/>
      <c r="MU14" s="649"/>
      <c r="MV14" s="650">
        <f t="shared" si="24"/>
        <v>4</v>
      </c>
      <c r="MW14" s="649"/>
      <c r="MX14" s="649"/>
      <c r="MY14" s="650">
        <f t="shared" si="25"/>
        <v>4</v>
      </c>
      <c r="MZ14" s="649"/>
      <c r="NA14" s="649"/>
      <c r="NB14" s="650">
        <f t="shared" si="26"/>
        <v>4</v>
      </c>
      <c r="NC14" s="649"/>
      <c r="ND14" s="649"/>
      <c r="NE14" s="649"/>
      <c r="NF14" s="650">
        <f t="shared" si="102"/>
        <v>4</v>
      </c>
      <c r="NG14" s="649"/>
      <c r="NH14" s="649"/>
      <c r="NI14" s="650">
        <f t="shared" si="103"/>
        <v>4</v>
      </c>
      <c r="NJ14" s="649"/>
      <c r="NK14" s="649"/>
      <c r="NL14" s="649"/>
      <c r="NM14" s="650">
        <f t="shared" si="104"/>
        <v>4</v>
      </c>
      <c r="NN14" s="649"/>
      <c r="NO14" s="649"/>
      <c r="NP14" s="649"/>
      <c r="NQ14" s="650">
        <f t="shared" si="105"/>
        <v>4</v>
      </c>
      <c r="NR14" s="649"/>
      <c r="NS14" s="649"/>
      <c r="NT14" s="650">
        <f t="shared" si="106"/>
        <v>4</v>
      </c>
      <c r="NU14" s="649"/>
      <c r="NV14" s="649"/>
      <c r="NW14" s="650">
        <f t="shared" si="107"/>
        <v>4</v>
      </c>
      <c r="NX14" s="649"/>
      <c r="NY14" s="649"/>
      <c r="NZ14" s="649"/>
      <c r="OA14" s="650">
        <f t="shared" si="108"/>
        <v>4</v>
      </c>
      <c r="OB14" s="649"/>
      <c r="OC14" s="649"/>
      <c r="OD14" s="649"/>
      <c r="OE14" s="650">
        <f t="shared" si="109"/>
        <v>4</v>
      </c>
      <c r="OF14" s="649"/>
      <c r="OG14" s="649"/>
      <c r="OH14" s="649">
        <v>1</v>
      </c>
      <c r="OI14" s="650">
        <f t="shared" si="110"/>
        <v>3</v>
      </c>
      <c r="OJ14" s="649"/>
      <c r="OK14" s="649"/>
      <c r="OL14" s="649"/>
      <c r="OM14" s="650">
        <f t="shared" si="111"/>
        <v>3</v>
      </c>
      <c r="ON14" s="649"/>
      <c r="OO14" s="649"/>
      <c r="OP14" s="649"/>
      <c r="OQ14" s="650">
        <f t="shared" si="112"/>
        <v>3</v>
      </c>
      <c r="OR14" s="649"/>
      <c r="OS14" s="649"/>
      <c r="OT14" s="649"/>
      <c r="OU14" s="650">
        <f t="shared" si="113"/>
        <v>3</v>
      </c>
      <c r="OV14" s="649"/>
      <c r="OW14" s="649"/>
      <c r="OX14" s="649"/>
      <c r="OY14" s="650">
        <f t="shared" si="114"/>
        <v>3</v>
      </c>
      <c r="OZ14" s="649"/>
      <c r="PA14" s="649"/>
      <c r="PB14" s="649"/>
      <c r="PC14" s="650">
        <f t="shared" si="115"/>
        <v>3</v>
      </c>
      <c r="PD14" s="649"/>
      <c r="PE14" s="649"/>
      <c r="PF14" s="649">
        <v>1</v>
      </c>
      <c r="PG14" s="650">
        <f t="shared" si="116"/>
        <v>2</v>
      </c>
      <c r="PH14" s="649"/>
      <c r="PI14" s="649"/>
      <c r="PJ14" s="649"/>
      <c r="PK14" s="650">
        <f t="shared" si="117"/>
        <v>2</v>
      </c>
      <c r="PL14" s="649"/>
      <c r="PM14" s="649"/>
      <c r="PN14" s="649"/>
      <c r="PO14" s="650">
        <f t="shared" si="118"/>
        <v>2</v>
      </c>
      <c r="PP14" s="649"/>
      <c r="PQ14" s="649"/>
      <c r="PR14" s="649"/>
      <c r="PS14" s="650">
        <f t="shared" si="119"/>
        <v>2</v>
      </c>
      <c r="PT14" s="649"/>
      <c r="PU14" s="649"/>
      <c r="PV14" s="649"/>
      <c r="PW14" s="650">
        <f t="shared" si="120"/>
        <v>2</v>
      </c>
      <c r="PX14" s="649"/>
      <c r="PY14" s="649"/>
      <c r="PZ14" s="649"/>
      <c r="QA14" s="650">
        <f t="shared" si="121"/>
        <v>2</v>
      </c>
      <c r="QB14" s="649"/>
      <c r="QC14" s="649"/>
      <c r="QD14" s="649"/>
      <c r="QE14" s="650">
        <f t="shared" si="122"/>
        <v>2</v>
      </c>
      <c r="QF14" s="649"/>
      <c r="QG14" s="649"/>
      <c r="QH14" s="649"/>
      <c r="QI14" s="650">
        <f t="shared" si="123"/>
        <v>2</v>
      </c>
      <c r="QJ14" s="649"/>
      <c r="QK14" s="649"/>
      <c r="QL14" s="649"/>
      <c r="QM14" s="650">
        <f t="shared" si="124"/>
        <v>2</v>
      </c>
      <c r="QN14" s="649"/>
      <c r="QO14" s="649"/>
      <c r="QP14" s="649"/>
      <c r="QQ14" s="650">
        <f t="shared" si="125"/>
        <v>2</v>
      </c>
      <c r="QR14" s="649"/>
      <c r="QS14" s="649"/>
      <c r="QT14" s="649"/>
      <c r="QU14" s="650">
        <f t="shared" si="126"/>
        <v>2</v>
      </c>
      <c r="QV14" s="629">
        <f t="shared" si="127"/>
        <v>1</v>
      </c>
      <c r="QW14" s="652">
        <f t="shared" si="128"/>
        <v>4.1666666666666664E-2</v>
      </c>
      <c r="QX14" s="123"/>
      <c r="QY14" s="629">
        <f t="shared" si="129"/>
        <v>1</v>
      </c>
      <c r="QZ14" s="652">
        <f t="shared" si="130"/>
        <v>3.8461538461538464E-2</v>
      </c>
      <c r="RA14" s="124"/>
      <c r="RB14" s="629">
        <f t="shared" si="131"/>
        <v>2</v>
      </c>
      <c r="RC14" s="652">
        <f t="shared" si="132"/>
        <v>0.08</v>
      </c>
      <c r="RD14" s="124"/>
      <c r="RE14" s="629">
        <f t="shared" si="133"/>
        <v>4</v>
      </c>
      <c r="RF14" s="652">
        <f t="shared" si="134"/>
        <v>5.3333333333333337E-2</v>
      </c>
    </row>
    <row r="15" spans="1:474" ht="36" hidden="1" x14ac:dyDescent="0.55000000000000004">
      <c r="A15" s="622">
        <v>11</v>
      </c>
      <c r="B15" s="638" t="s">
        <v>279</v>
      </c>
      <c r="C15" s="639" t="s">
        <v>111</v>
      </c>
      <c r="D15" s="628">
        <v>22</v>
      </c>
      <c r="E15" s="666">
        <v>2</v>
      </c>
      <c r="F15" s="666"/>
      <c r="G15" s="640"/>
      <c r="H15" s="642"/>
      <c r="I15" s="628">
        <f t="shared" si="27"/>
        <v>24</v>
      </c>
      <c r="J15" s="666"/>
      <c r="K15" s="666"/>
      <c r="L15" s="640"/>
      <c r="M15" s="642">
        <v>1</v>
      </c>
      <c r="N15" s="628">
        <f t="shared" si="0"/>
        <v>23</v>
      </c>
      <c r="O15" s="666"/>
      <c r="P15" s="666"/>
      <c r="Q15" s="640"/>
      <c r="R15" s="642"/>
      <c r="S15" s="628">
        <f t="shared" si="1"/>
        <v>23</v>
      </c>
      <c r="T15" s="666"/>
      <c r="U15" s="666"/>
      <c r="V15" s="640"/>
      <c r="W15" s="642"/>
      <c r="X15" s="628">
        <f t="shared" si="2"/>
        <v>23</v>
      </c>
      <c r="Y15" s="666"/>
      <c r="Z15" s="666"/>
      <c r="AA15" s="640"/>
      <c r="AB15" s="642"/>
      <c r="AC15" s="628">
        <f t="shared" si="3"/>
        <v>23</v>
      </c>
      <c r="AD15" s="631"/>
      <c r="AE15" s="631"/>
      <c r="AF15" s="93">
        <f t="shared" si="28"/>
        <v>23</v>
      </c>
      <c r="AG15" s="629"/>
      <c r="AH15" s="629"/>
      <c r="AI15" s="93">
        <f t="shared" si="29"/>
        <v>23</v>
      </c>
      <c r="AJ15" s="631"/>
      <c r="AK15" s="631"/>
      <c r="AL15" s="93">
        <f t="shared" si="30"/>
        <v>23</v>
      </c>
      <c r="AM15" s="631"/>
      <c r="AN15" s="631"/>
      <c r="AO15" s="631">
        <v>1</v>
      </c>
      <c r="AP15" s="93">
        <f t="shared" si="31"/>
        <v>22</v>
      </c>
      <c r="AQ15" s="644"/>
      <c r="AR15" s="644"/>
      <c r="AS15" s="645">
        <f t="shared" si="32"/>
        <v>22</v>
      </c>
      <c r="AT15" s="632"/>
      <c r="AU15" s="632">
        <v>1</v>
      </c>
      <c r="AV15" s="633">
        <f t="shared" si="33"/>
        <v>21</v>
      </c>
      <c r="AW15" s="631"/>
      <c r="AX15" s="631"/>
      <c r="AY15" s="631">
        <v>1</v>
      </c>
      <c r="AZ15" s="646">
        <f t="shared" si="34"/>
        <v>20</v>
      </c>
      <c r="BA15" s="631"/>
      <c r="BB15" s="631"/>
      <c r="BC15" s="93">
        <f t="shared" si="35"/>
        <v>20</v>
      </c>
      <c r="BD15" s="631"/>
      <c r="BE15" s="631"/>
      <c r="BF15" s="93">
        <f t="shared" si="36"/>
        <v>20</v>
      </c>
      <c r="BG15" s="631"/>
      <c r="BH15" s="631"/>
      <c r="BI15" s="93">
        <f t="shared" si="37"/>
        <v>20</v>
      </c>
      <c r="BJ15" s="631"/>
      <c r="BK15" s="631"/>
      <c r="BL15" s="93">
        <f t="shared" si="38"/>
        <v>20</v>
      </c>
      <c r="BM15" s="631"/>
      <c r="BN15" s="631"/>
      <c r="BO15" s="631"/>
      <c r="BP15" s="93">
        <f t="shared" si="4"/>
        <v>20</v>
      </c>
      <c r="BQ15" s="631"/>
      <c r="BR15" s="631"/>
      <c r="BS15" s="93">
        <f t="shared" si="39"/>
        <v>20</v>
      </c>
      <c r="BT15" s="631"/>
      <c r="BU15" s="631"/>
      <c r="BV15" s="646">
        <f t="shared" si="40"/>
        <v>20</v>
      </c>
      <c r="BW15" s="631"/>
      <c r="BX15" s="631">
        <v>1</v>
      </c>
      <c r="BY15" s="93">
        <f t="shared" si="41"/>
        <v>19</v>
      </c>
      <c r="BZ15" s="631"/>
      <c r="CA15" s="631"/>
      <c r="CB15" s="93">
        <f t="shared" si="42"/>
        <v>19</v>
      </c>
      <c r="CC15" s="631"/>
      <c r="CD15" s="631"/>
      <c r="CE15" s="93">
        <f t="shared" si="43"/>
        <v>19</v>
      </c>
      <c r="CF15" s="631"/>
      <c r="CG15" s="631"/>
      <c r="CH15" s="93">
        <f t="shared" si="44"/>
        <v>19</v>
      </c>
      <c r="CI15" s="631"/>
      <c r="CJ15" s="631"/>
      <c r="CK15" s="646">
        <f t="shared" si="45"/>
        <v>19</v>
      </c>
      <c r="CL15" s="631"/>
      <c r="CM15" s="631"/>
      <c r="CN15" s="93">
        <f t="shared" si="46"/>
        <v>19</v>
      </c>
      <c r="CO15" s="631"/>
      <c r="CP15" s="631"/>
      <c r="CQ15" s="93">
        <f t="shared" si="47"/>
        <v>19</v>
      </c>
      <c r="CR15" s="629"/>
      <c r="CS15" s="629"/>
      <c r="CT15" s="630">
        <f t="shared" si="48"/>
        <v>19</v>
      </c>
      <c r="CU15" s="629"/>
      <c r="CV15" s="629"/>
      <c r="CW15" s="630">
        <f t="shared" si="49"/>
        <v>19</v>
      </c>
      <c r="CX15" s="629"/>
      <c r="CY15" s="629"/>
      <c r="CZ15" s="630">
        <f t="shared" si="50"/>
        <v>19</v>
      </c>
      <c r="DA15" s="629"/>
      <c r="DB15" s="629"/>
      <c r="DC15" s="647">
        <f t="shared" si="51"/>
        <v>19</v>
      </c>
      <c r="DD15" s="629"/>
      <c r="DE15" s="629">
        <v>1</v>
      </c>
      <c r="DF15" s="630">
        <f t="shared" si="52"/>
        <v>18</v>
      </c>
      <c r="DG15" s="629"/>
      <c r="DH15" s="629"/>
      <c r="DI15" s="630">
        <f t="shared" si="53"/>
        <v>18</v>
      </c>
      <c r="DJ15" s="629"/>
      <c r="DK15" s="629">
        <v>1</v>
      </c>
      <c r="DL15" s="630">
        <f t="shared" si="54"/>
        <v>17</v>
      </c>
      <c r="DM15" s="629"/>
      <c r="DN15" s="629"/>
      <c r="DO15" s="630">
        <f t="shared" si="55"/>
        <v>17</v>
      </c>
      <c r="DP15" s="629"/>
      <c r="DQ15" s="629"/>
      <c r="DR15" s="630">
        <f t="shared" si="56"/>
        <v>17</v>
      </c>
      <c r="DS15" s="629"/>
      <c r="DT15" s="629">
        <v>1</v>
      </c>
      <c r="DU15" s="630">
        <f t="shared" si="57"/>
        <v>16</v>
      </c>
      <c r="DV15" s="629"/>
      <c r="DW15" s="629"/>
      <c r="DX15" s="630">
        <f t="shared" si="58"/>
        <v>16</v>
      </c>
      <c r="DY15" s="629"/>
      <c r="DZ15" s="629"/>
      <c r="EA15" s="629"/>
      <c r="EB15" s="630">
        <f t="shared" si="5"/>
        <v>16</v>
      </c>
      <c r="EC15" s="629"/>
      <c r="ED15" s="629"/>
      <c r="EE15" s="630">
        <f t="shared" si="59"/>
        <v>16</v>
      </c>
      <c r="EF15" s="629"/>
      <c r="EG15" s="629"/>
      <c r="EH15" s="629"/>
      <c r="EI15" s="93">
        <f t="shared" si="135"/>
        <v>16</v>
      </c>
      <c r="EJ15" s="629"/>
      <c r="EK15" s="629"/>
      <c r="EL15" s="630">
        <f t="shared" si="60"/>
        <v>16</v>
      </c>
      <c r="EM15" s="629"/>
      <c r="EN15" s="629"/>
      <c r="EO15" s="629">
        <v>1</v>
      </c>
      <c r="EP15" s="630">
        <f t="shared" si="61"/>
        <v>15</v>
      </c>
      <c r="ER15" s="629"/>
      <c r="ES15" s="629">
        <v>1</v>
      </c>
      <c r="ET15" s="630">
        <f t="shared" si="62"/>
        <v>14</v>
      </c>
      <c r="EU15" s="629"/>
      <c r="EV15" s="629"/>
      <c r="EW15" s="93">
        <f t="shared" si="6"/>
        <v>14</v>
      </c>
      <c r="EX15" s="629"/>
      <c r="EY15" s="629"/>
      <c r="EZ15" s="93">
        <f t="shared" si="63"/>
        <v>14</v>
      </c>
      <c r="FA15" s="629"/>
      <c r="FB15" s="629">
        <v>2</v>
      </c>
      <c r="FC15" s="93">
        <f t="shared" si="64"/>
        <v>12</v>
      </c>
      <c r="FD15" s="629"/>
      <c r="FE15" s="629">
        <v>1</v>
      </c>
      <c r="FF15" s="93">
        <f t="shared" si="65"/>
        <v>11</v>
      </c>
      <c r="FG15" s="629"/>
      <c r="FH15" s="629"/>
      <c r="FI15" s="646">
        <f t="shared" si="136"/>
        <v>11</v>
      </c>
      <c r="FJ15" s="629"/>
      <c r="FK15" s="629">
        <v>1</v>
      </c>
      <c r="FL15" s="646">
        <f t="shared" si="141"/>
        <v>10</v>
      </c>
      <c r="FM15" s="629"/>
      <c r="FN15" s="629">
        <v>1</v>
      </c>
      <c r="FO15" s="646">
        <f t="shared" si="7"/>
        <v>9</v>
      </c>
      <c r="FP15" s="629"/>
      <c r="FQ15" s="629">
        <v>1</v>
      </c>
      <c r="FR15" s="630">
        <f t="shared" si="137"/>
        <v>8</v>
      </c>
      <c r="FS15" s="629">
        <v>8</v>
      </c>
      <c r="FT15" s="629"/>
      <c r="FU15" s="630">
        <f t="shared" si="8"/>
        <v>16</v>
      </c>
      <c r="FV15" s="648"/>
      <c r="FW15" s="629"/>
      <c r="FX15" s="629"/>
      <c r="FY15" s="630">
        <f t="shared" si="66"/>
        <v>16</v>
      </c>
      <c r="FZ15" s="629"/>
      <c r="GA15" s="629">
        <v>1</v>
      </c>
      <c r="GB15" s="630">
        <f t="shared" si="67"/>
        <v>15</v>
      </c>
      <c r="GC15" s="629"/>
      <c r="GD15" s="629"/>
      <c r="GE15" s="630">
        <f t="shared" si="68"/>
        <v>15</v>
      </c>
      <c r="GF15" s="629"/>
      <c r="GG15" s="629"/>
      <c r="GH15" s="630">
        <f t="shared" si="69"/>
        <v>15</v>
      </c>
      <c r="GI15" s="629"/>
      <c r="GJ15" s="629"/>
      <c r="GK15" s="630">
        <f t="shared" si="70"/>
        <v>15</v>
      </c>
      <c r="GL15" s="629"/>
      <c r="GM15" s="629"/>
      <c r="GN15" s="630">
        <f t="shared" si="71"/>
        <v>15</v>
      </c>
      <c r="GO15" s="629"/>
      <c r="GP15" s="629"/>
      <c r="GQ15" s="629"/>
      <c r="GR15" s="630">
        <f t="shared" si="72"/>
        <v>15</v>
      </c>
      <c r="GS15" s="629"/>
      <c r="GT15" s="629">
        <v>1</v>
      </c>
      <c r="GU15" s="630">
        <f t="shared" si="73"/>
        <v>14</v>
      </c>
      <c r="GV15" s="631"/>
      <c r="GW15" s="631"/>
      <c r="GX15" s="631"/>
      <c r="GY15" s="630">
        <f t="shared" si="74"/>
        <v>14</v>
      </c>
      <c r="GZ15" s="631"/>
      <c r="HA15" s="631">
        <v>1</v>
      </c>
      <c r="HB15" s="631"/>
      <c r="HC15" s="630">
        <f t="shared" si="75"/>
        <v>13</v>
      </c>
      <c r="HD15" s="631"/>
      <c r="HE15" s="631"/>
      <c r="HF15" s="630">
        <f t="shared" si="76"/>
        <v>13</v>
      </c>
      <c r="HG15" s="631"/>
      <c r="HH15" s="631">
        <v>1</v>
      </c>
      <c r="HI15" s="630">
        <f t="shared" si="77"/>
        <v>12</v>
      </c>
      <c r="HJ15" s="629"/>
      <c r="HK15" s="629">
        <v>1</v>
      </c>
      <c r="HL15" s="630">
        <f t="shared" si="78"/>
        <v>11</v>
      </c>
      <c r="HM15" s="629"/>
      <c r="HN15" s="629"/>
      <c r="HO15" s="647">
        <f t="shared" si="79"/>
        <v>11</v>
      </c>
      <c r="HP15" s="629"/>
      <c r="HQ15" s="629">
        <v>1</v>
      </c>
      <c r="HR15" s="647">
        <f t="shared" si="138"/>
        <v>10</v>
      </c>
      <c r="HS15" s="629"/>
      <c r="HT15" s="629">
        <v>2</v>
      </c>
      <c r="HU15" s="630">
        <f t="shared" si="80"/>
        <v>8</v>
      </c>
      <c r="HV15" s="629"/>
      <c r="HW15" s="629"/>
      <c r="HX15" s="630">
        <f t="shared" si="81"/>
        <v>8</v>
      </c>
      <c r="HY15" s="629"/>
      <c r="HZ15" s="629">
        <v>1</v>
      </c>
      <c r="IA15" s="630">
        <f t="shared" si="82"/>
        <v>7</v>
      </c>
      <c r="IB15" s="629"/>
      <c r="IC15" s="629"/>
      <c r="ID15" s="630">
        <f t="shared" si="83"/>
        <v>7</v>
      </c>
      <c r="IE15" s="629"/>
      <c r="IF15" s="629"/>
      <c r="IG15" s="630">
        <f t="shared" si="84"/>
        <v>7</v>
      </c>
      <c r="IH15" s="629"/>
      <c r="II15" s="629">
        <v>1</v>
      </c>
      <c r="IJ15" s="630">
        <f t="shared" si="85"/>
        <v>6</v>
      </c>
      <c r="IK15" s="629"/>
      <c r="IL15" s="629"/>
      <c r="IM15" s="629"/>
      <c r="IN15" s="630">
        <f t="shared" si="86"/>
        <v>6</v>
      </c>
      <c r="IO15" s="629"/>
      <c r="IP15" s="629"/>
      <c r="IQ15" s="629"/>
      <c r="IR15" s="630">
        <f t="shared" si="87"/>
        <v>6</v>
      </c>
      <c r="IS15" s="629"/>
      <c r="IT15" s="629"/>
      <c r="IU15" s="630">
        <f t="shared" si="9"/>
        <v>6</v>
      </c>
      <c r="IV15" s="649"/>
      <c r="IW15" s="649"/>
      <c r="IX15" s="650">
        <f t="shared" si="88"/>
        <v>6</v>
      </c>
      <c r="IY15" s="649"/>
      <c r="IZ15" s="649"/>
      <c r="JA15" s="650">
        <f t="shared" si="89"/>
        <v>6</v>
      </c>
      <c r="JB15" s="649"/>
      <c r="JC15" s="649">
        <v>1</v>
      </c>
      <c r="JD15" s="649"/>
      <c r="JE15" s="650">
        <f t="shared" si="139"/>
        <v>5</v>
      </c>
      <c r="JF15" s="649"/>
      <c r="JG15" s="649"/>
      <c r="JH15" s="649"/>
      <c r="JI15" s="650">
        <f t="shared" si="90"/>
        <v>5</v>
      </c>
      <c r="JK15" s="649"/>
      <c r="JL15" s="649"/>
      <c r="JM15" s="651">
        <f t="shared" si="91"/>
        <v>5</v>
      </c>
      <c r="JO15" s="649"/>
      <c r="JP15" s="649">
        <v>1</v>
      </c>
      <c r="JQ15" s="651">
        <f t="shared" si="92"/>
        <v>4</v>
      </c>
      <c r="JR15" s="649"/>
      <c r="JS15" s="649">
        <v>2</v>
      </c>
      <c r="JT15" s="650">
        <f t="shared" si="93"/>
        <v>2</v>
      </c>
      <c r="JU15" s="649"/>
      <c r="JV15" s="649"/>
      <c r="JW15" s="650">
        <f t="shared" si="94"/>
        <v>2</v>
      </c>
      <c r="JX15" s="649"/>
      <c r="JY15" s="649"/>
      <c r="JZ15" s="649"/>
      <c r="KA15" s="650">
        <f t="shared" si="95"/>
        <v>2</v>
      </c>
      <c r="KB15" s="649"/>
      <c r="KC15" s="649"/>
      <c r="KD15" s="649"/>
      <c r="KE15" s="650">
        <f t="shared" si="140"/>
        <v>2</v>
      </c>
      <c r="KF15" s="649"/>
      <c r="KG15" s="649"/>
      <c r="KH15" s="650">
        <f t="shared" si="96"/>
        <v>2</v>
      </c>
      <c r="KI15" s="649">
        <v>3</v>
      </c>
      <c r="KJ15" s="649">
        <v>1</v>
      </c>
      <c r="KK15" s="650">
        <f t="shared" si="97"/>
        <v>4</v>
      </c>
      <c r="KL15" s="649"/>
      <c r="KM15" s="649">
        <v>1</v>
      </c>
      <c r="KN15" s="650">
        <f t="shared" si="98"/>
        <v>3</v>
      </c>
      <c r="KO15" s="649"/>
      <c r="KP15" s="649">
        <v>2</v>
      </c>
      <c r="KQ15" s="650">
        <f t="shared" si="99"/>
        <v>1</v>
      </c>
      <c r="KR15" s="649"/>
      <c r="KS15" s="649"/>
      <c r="KT15" s="650">
        <f t="shared" si="100"/>
        <v>1</v>
      </c>
      <c r="KU15" s="649"/>
      <c r="KV15" s="649"/>
      <c r="KW15" s="650">
        <f t="shared" si="101"/>
        <v>1</v>
      </c>
      <c r="KX15" s="649"/>
      <c r="KY15" s="649">
        <v>1</v>
      </c>
      <c r="KZ15" s="650">
        <f t="shared" si="10"/>
        <v>0</v>
      </c>
      <c r="LA15" s="649"/>
      <c r="LB15" s="649"/>
      <c r="LC15" s="650">
        <f t="shared" si="11"/>
        <v>0</v>
      </c>
      <c r="LD15" s="649"/>
      <c r="LE15" s="649"/>
      <c r="LF15" s="650">
        <f t="shared" si="12"/>
        <v>0</v>
      </c>
      <c r="LG15" s="649"/>
      <c r="LH15" s="649"/>
      <c r="LI15" s="650">
        <f t="shared" si="13"/>
        <v>0</v>
      </c>
      <c r="LJ15" s="649"/>
      <c r="LK15" s="649"/>
      <c r="LL15" s="650">
        <f t="shared" si="14"/>
        <v>0</v>
      </c>
      <c r="LM15" s="649"/>
      <c r="LN15" s="649"/>
      <c r="LO15" s="650">
        <f t="shared" si="15"/>
        <v>0</v>
      </c>
      <c r="LP15" s="649"/>
      <c r="LQ15" s="649"/>
      <c r="LR15" s="650">
        <f t="shared" si="16"/>
        <v>0</v>
      </c>
      <c r="LS15" s="649"/>
      <c r="LT15" s="649"/>
      <c r="LU15" s="650">
        <f t="shared" si="17"/>
        <v>0</v>
      </c>
      <c r="LV15" s="649"/>
      <c r="LW15" s="649"/>
      <c r="LX15" s="650">
        <f t="shared" si="142"/>
        <v>0</v>
      </c>
      <c r="LY15" s="649"/>
      <c r="LZ15" s="649"/>
      <c r="MA15" s="650">
        <f t="shared" si="143"/>
        <v>0</v>
      </c>
      <c r="MB15" s="649">
        <v>12</v>
      </c>
      <c r="MC15" s="649"/>
      <c r="MD15" s="650">
        <f t="shared" si="18"/>
        <v>12</v>
      </c>
      <c r="ME15" s="649"/>
      <c r="MF15" s="649">
        <v>1</v>
      </c>
      <c r="MG15" s="650">
        <f t="shared" si="19"/>
        <v>11</v>
      </c>
      <c r="MH15" s="649"/>
      <c r="MI15" s="649"/>
      <c r="MJ15" s="650">
        <f t="shared" si="20"/>
        <v>11</v>
      </c>
      <c r="MK15" s="649"/>
      <c r="ML15" s="649"/>
      <c r="MM15" s="650">
        <f t="shared" si="21"/>
        <v>11</v>
      </c>
      <c r="MN15" s="649"/>
      <c r="MO15" s="649">
        <v>1</v>
      </c>
      <c r="MP15" s="650">
        <f t="shared" si="22"/>
        <v>10</v>
      </c>
      <c r="MQ15" s="649"/>
      <c r="MR15" s="649"/>
      <c r="MS15" s="650">
        <f t="shared" si="23"/>
        <v>10</v>
      </c>
      <c r="MT15" s="649"/>
      <c r="MU15" s="649"/>
      <c r="MV15" s="650">
        <f t="shared" si="24"/>
        <v>10</v>
      </c>
      <c r="MW15" s="649"/>
      <c r="MX15" s="649"/>
      <c r="MY15" s="650">
        <f t="shared" si="25"/>
        <v>10</v>
      </c>
      <c r="MZ15" s="649"/>
      <c r="NA15" s="649"/>
      <c r="NB15" s="650">
        <f t="shared" si="26"/>
        <v>10</v>
      </c>
      <c r="NC15" s="649"/>
      <c r="ND15" s="649"/>
      <c r="NE15" s="649"/>
      <c r="NF15" s="650">
        <f t="shared" si="102"/>
        <v>10</v>
      </c>
      <c r="NG15" s="649"/>
      <c r="NH15" s="649"/>
      <c r="NI15" s="650">
        <f t="shared" si="103"/>
        <v>10</v>
      </c>
      <c r="NJ15" s="649"/>
      <c r="NK15" s="649">
        <v>1</v>
      </c>
      <c r="NL15" s="649"/>
      <c r="NM15" s="650">
        <f t="shared" si="104"/>
        <v>9</v>
      </c>
      <c r="NN15" s="649"/>
      <c r="NO15" s="649"/>
      <c r="NP15" s="649"/>
      <c r="NQ15" s="650">
        <f t="shared" si="105"/>
        <v>9</v>
      </c>
      <c r="NR15" s="649"/>
      <c r="NS15" s="649"/>
      <c r="NT15" s="650">
        <f t="shared" si="106"/>
        <v>9</v>
      </c>
      <c r="NU15" s="649"/>
      <c r="NV15" s="649"/>
      <c r="NW15" s="650">
        <f t="shared" si="107"/>
        <v>9</v>
      </c>
      <c r="NX15" s="649"/>
      <c r="NY15" s="649"/>
      <c r="NZ15" s="649"/>
      <c r="OA15" s="650">
        <f t="shared" si="108"/>
        <v>9</v>
      </c>
      <c r="OB15" s="649"/>
      <c r="OC15" s="649"/>
      <c r="OD15" s="649"/>
      <c r="OE15" s="650">
        <f t="shared" si="109"/>
        <v>9</v>
      </c>
      <c r="OF15" s="649"/>
      <c r="OG15" s="649"/>
      <c r="OH15" s="649"/>
      <c r="OI15" s="650">
        <f t="shared" si="110"/>
        <v>9</v>
      </c>
      <c r="OJ15" s="649"/>
      <c r="OK15" s="649"/>
      <c r="OL15" s="649">
        <v>1</v>
      </c>
      <c r="OM15" s="650">
        <f t="shared" si="111"/>
        <v>8</v>
      </c>
      <c r="ON15" s="649"/>
      <c r="OO15" s="649"/>
      <c r="OP15" s="649"/>
      <c r="OQ15" s="650">
        <f t="shared" si="112"/>
        <v>8</v>
      </c>
      <c r="OR15" s="649"/>
      <c r="OS15" s="649"/>
      <c r="OT15" s="649"/>
      <c r="OU15" s="650">
        <f t="shared" si="113"/>
        <v>8</v>
      </c>
      <c r="OV15" s="649"/>
      <c r="OW15" s="649"/>
      <c r="OX15" s="649"/>
      <c r="OY15" s="650">
        <f t="shared" si="114"/>
        <v>8</v>
      </c>
      <c r="OZ15" s="649"/>
      <c r="PA15" s="649"/>
      <c r="PB15" s="649"/>
      <c r="PC15" s="650">
        <f t="shared" si="115"/>
        <v>8</v>
      </c>
      <c r="PD15" s="649"/>
      <c r="PE15" s="649"/>
      <c r="PF15" s="649">
        <v>1</v>
      </c>
      <c r="PG15" s="650">
        <f t="shared" si="116"/>
        <v>7</v>
      </c>
      <c r="PH15" s="649"/>
      <c r="PI15" s="649"/>
      <c r="PJ15" s="649"/>
      <c r="PK15" s="650">
        <f t="shared" si="117"/>
        <v>7</v>
      </c>
      <c r="PL15" s="649"/>
      <c r="PM15" s="649"/>
      <c r="PN15" s="649"/>
      <c r="PO15" s="650">
        <f t="shared" si="118"/>
        <v>7</v>
      </c>
      <c r="PP15" s="649"/>
      <c r="PQ15" s="649"/>
      <c r="PR15" s="649"/>
      <c r="PS15" s="650">
        <f t="shared" si="119"/>
        <v>7</v>
      </c>
      <c r="PT15" s="649"/>
      <c r="PU15" s="649"/>
      <c r="PV15" s="649">
        <v>1</v>
      </c>
      <c r="PW15" s="650">
        <f t="shared" si="120"/>
        <v>6</v>
      </c>
      <c r="PX15" s="649"/>
      <c r="PY15" s="649"/>
      <c r="PZ15" s="649"/>
      <c r="QA15" s="650">
        <f t="shared" si="121"/>
        <v>6</v>
      </c>
      <c r="QB15" s="649"/>
      <c r="QC15" s="649"/>
      <c r="QD15" s="649"/>
      <c r="QE15" s="650">
        <f t="shared" si="122"/>
        <v>6</v>
      </c>
      <c r="QF15" s="649"/>
      <c r="QG15" s="649"/>
      <c r="QH15" s="649"/>
      <c r="QI15" s="650">
        <f t="shared" si="123"/>
        <v>6</v>
      </c>
      <c r="QJ15" s="649"/>
      <c r="QK15" s="649"/>
      <c r="QL15" s="649"/>
      <c r="QM15" s="650">
        <f t="shared" si="124"/>
        <v>6</v>
      </c>
      <c r="QN15" s="649"/>
      <c r="QO15" s="649"/>
      <c r="QP15" s="649">
        <v>1</v>
      </c>
      <c r="QQ15" s="650">
        <f t="shared" si="125"/>
        <v>5</v>
      </c>
      <c r="QR15" s="649"/>
      <c r="QS15" s="649"/>
      <c r="QT15" s="649"/>
      <c r="QU15" s="650">
        <f t="shared" si="126"/>
        <v>5</v>
      </c>
      <c r="QV15" s="629">
        <f t="shared" si="127"/>
        <v>11</v>
      </c>
      <c r="QW15" s="652">
        <f t="shared" si="128"/>
        <v>0.45833333333333331</v>
      </c>
      <c r="QX15" s="123"/>
      <c r="QY15" s="629">
        <f t="shared" si="129"/>
        <v>11</v>
      </c>
      <c r="QZ15" s="652">
        <f t="shared" si="130"/>
        <v>0.42307692307692307</v>
      </c>
      <c r="RA15" s="124"/>
      <c r="RB15" s="629">
        <f t="shared" si="131"/>
        <v>9</v>
      </c>
      <c r="RC15" s="652">
        <f t="shared" si="132"/>
        <v>0.36</v>
      </c>
      <c r="RD15" s="124"/>
      <c r="RE15" s="629">
        <f t="shared" si="133"/>
        <v>31</v>
      </c>
      <c r="RF15" s="652">
        <f t="shared" si="134"/>
        <v>0.41333333333333333</v>
      </c>
    </row>
    <row r="16" spans="1:474" ht="36" hidden="1" x14ac:dyDescent="0.55000000000000004">
      <c r="A16" s="622">
        <v>12</v>
      </c>
      <c r="B16" s="638" t="s">
        <v>280</v>
      </c>
      <c r="C16" s="639" t="s">
        <v>111</v>
      </c>
      <c r="D16" s="628">
        <v>0</v>
      </c>
      <c r="E16" s="666"/>
      <c r="F16" s="667"/>
      <c r="G16" s="653"/>
      <c r="H16" s="642"/>
      <c r="I16" s="628">
        <f t="shared" si="27"/>
        <v>0</v>
      </c>
      <c r="J16" s="666"/>
      <c r="K16" s="667"/>
      <c r="L16" s="653"/>
      <c r="M16" s="642"/>
      <c r="N16" s="628">
        <f t="shared" si="0"/>
        <v>0</v>
      </c>
      <c r="O16" s="666"/>
      <c r="P16" s="667"/>
      <c r="Q16" s="653"/>
      <c r="R16" s="642"/>
      <c r="S16" s="628">
        <f t="shared" si="1"/>
        <v>0</v>
      </c>
      <c r="T16" s="666"/>
      <c r="U16" s="667"/>
      <c r="V16" s="653"/>
      <c r="W16" s="642"/>
      <c r="X16" s="628">
        <f t="shared" si="2"/>
        <v>0</v>
      </c>
      <c r="Y16" s="666"/>
      <c r="Z16" s="667"/>
      <c r="AA16" s="653"/>
      <c r="AB16" s="642"/>
      <c r="AC16" s="628">
        <f t="shared" si="3"/>
        <v>0</v>
      </c>
      <c r="AD16" s="631"/>
      <c r="AE16" s="631"/>
      <c r="AF16" s="93">
        <f t="shared" si="28"/>
        <v>0</v>
      </c>
      <c r="AG16" s="629"/>
      <c r="AH16" s="629"/>
      <c r="AI16" s="93">
        <f t="shared" si="29"/>
        <v>0</v>
      </c>
      <c r="AJ16" s="631"/>
      <c r="AK16" s="631"/>
      <c r="AL16" s="93">
        <f t="shared" si="30"/>
        <v>0</v>
      </c>
      <c r="AM16" s="631"/>
      <c r="AN16" s="631"/>
      <c r="AO16" s="631"/>
      <c r="AP16" s="93">
        <f t="shared" si="31"/>
        <v>0</v>
      </c>
      <c r="AQ16" s="644"/>
      <c r="AR16" s="644"/>
      <c r="AS16" s="645">
        <f t="shared" si="32"/>
        <v>0</v>
      </c>
      <c r="AT16" s="632"/>
      <c r="AU16" s="632"/>
      <c r="AV16" s="633">
        <f t="shared" si="33"/>
        <v>0</v>
      </c>
      <c r="AW16" s="631"/>
      <c r="AX16" s="631"/>
      <c r="AY16" s="631"/>
      <c r="AZ16" s="646">
        <f t="shared" si="34"/>
        <v>0</v>
      </c>
      <c r="BA16" s="631"/>
      <c r="BB16" s="631"/>
      <c r="BC16" s="93">
        <f t="shared" si="35"/>
        <v>0</v>
      </c>
      <c r="BD16" s="631"/>
      <c r="BE16" s="631"/>
      <c r="BF16" s="93">
        <f t="shared" si="36"/>
        <v>0</v>
      </c>
      <c r="BG16" s="631"/>
      <c r="BH16" s="631"/>
      <c r="BI16" s="93">
        <f t="shared" si="37"/>
        <v>0</v>
      </c>
      <c r="BJ16" s="631"/>
      <c r="BK16" s="631"/>
      <c r="BL16" s="93">
        <f t="shared" si="38"/>
        <v>0</v>
      </c>
      <c r="BM16" s="631"/>
      <c r="BN16" s="631"/>
      <c r="BO16" s="631"/>
      <c r="BP16" s="93">
        <f t="shared" si="4"/>
        <v>0</v>
      </c>
      <c r="BQ16" s="631"/>
      <c r="BR16" s="631"/>
      <c r="BS16" s="93">
        <f t="shared" si="39"/>
        <v>0</v>
      </c>
      <c r="BT16" s="631"/>
      <c r="BU16" s="631"/>
      <c r="BV16" s="646">
        <f t="shared" si="40"/>
        <v>0</v>
      </c>
      <c r="BW16" s="631"/>
      <c r="BX16" s="631"/>
      <c r="BY16" s="93">
        <f t="shared" si="41"/>
        <v>0</v>
      </c>
      <c r="BZ16" s="631"/>
      <c r="CA16" s="631"/>
      <c r="CB16" s="93">
        <f t="shared" si="42"/>
        <v>0</v>
      </c>
      <c r="CC16" s="631"/>
      <c r="CD16" s="631"/>
      <c r="CE16" s="93">
        <f t="shared" si="43"/>
        <v>0</v>
      </c>
      <c r="CF16" s="631"/>
      <c r="CG16" s="631"/>
      <c r="CH16" s="93">
        <f t="shared" si="44"/>
        <v>0</v>
      </c>
      <c r="CI16" s="631"/>
      <c r="CJ16" s="631"/>
      <c r="CK16" s="646">
        <f t="shared" si="45"/>
        <v>0</v>
      </c>
      <c r="CL16" s="631"/>
      <c r="CM16" s="631"/>
      <c r="CN16" s="93">
        <f t="shared" si="46"/>
        <v>0</v>
      </c>
      <c r="CO16" s="631"/>
      <c r="CP16" s="631"/>
      <c r="CQ16" s="93">
        <f t="shared" si="47"/>
        <v>0</v>
      </c>
      <c r="CR16" s="629"/>
      <c r="CS16" s="629"/>
      <c r="CT16" s="630">
        <f t="shared" si="48"/>
        <v>0</v>
      </c>
      <c r="CU16" s="629"/>
      <c r="CV16" s="629"/>
      <c r="CW16" s="630">
        <f t="shared" si="49"/>
        <v>0</v>
      </c>
      <c r="CX16" s="629"/>
      <c r="CY16" s="629"/>
      <c r="CZ16" s="630">
        <f t="shared" si="50"/>
        <v>0</v>
      </c>
      <c r="DA16" s="629"/>
      <c r="DB16" s="629"/>
      <c r="DC16" s="647">
        <f t="shared" si="51"/>
        <v>0</v>
      </c>
      <c r="DD16" s="629"/>
      <c r="DE16" s="629"/>
      <c r="DF16" s="630">
        <f t="shared" si="52"/>
        <v>0</v>
      </c>
      <c r="DG16" s="629"/>
      <c r="DH16" s="629"/>
      <c r="DI16" s="630">
        <f t="shared" si="53"/>
        <v>0</v>
      </c>
      <c r="DJ16" s="629"/>
      <c r="DK16" s="629"/>
      <c r="DL16" s="630">
        <f t="shared" si="54"/>
        <v>0</v>
      </c>
      <c r="DM16" s="629"/>
      <c r="DN16" s="629"/>
      <c r="DO16" s="630">
        <f t="shared" si="55"/>
        <v>0</v>
      </c>
      <c r="DP16" s="629"/>
      <c r="DQ16" s="629"/>
      <c r="DR16" s="630">
        <f t="shared" si="56"/>
        <v>0</v>
      </c>
      <c r="DS16" s="629"/>
      <c r="DT16" s="629"/>
      <c r="DU16" s="630">
        <f t="shared" si="57"/>
        <v>0</v>
      </c>
      <c r="DV16" s="629"/>
      <c r="DW16" s="629"/>
      <c r="DX16" s="630">
        <f t="shared" si="58"/>
        <v>0</v>
      </c>
      <c r="DY16" s="629"/>
      <c r="DZ16" s="629"/>
      <c r="EA16" s="629"/>
      <c r="EB16" s="630">
        <f t="shared" si="5"/>
        <v>0</v>
      </c>
      <c r="EC16" s="629"/>
      <c r="ED16" s="629"/>
      <c r="EE16" s="630">
        <f t="shared" si="59"/>
        <v>0</v>
      </c>
      <c r="EF16" s="629"/>
      <c r="EG16" s="629"/>
      <c r="EH16" s="629"/>
      <c r="EI16" s="93">
        <f t="shared" si="135"/>
        <v>0</v>
      </c>
      <c r="EJ16" s="629"/>
      <c r="EK16" s="629"/>
      <c r="EL16" s="630">
        <f t="shared" si="60"/>
        <v>0</v>
      </c>
      <c r="EM16" s="629"/>
      <c r="EN16" s="629"/>
      <c r="EO16" s="629"/>
      <c r="EP16" s="630">
        <f t="shared" si="61"/>
        <v>0</v>
      </c>
      <c r="ER16" s="629"/>
      <c r="ES16" s="629"/>
      <c r="ET16" s="630">
        <f t="shared" si="62"/>
        <v>0</v>
      </c>
      <c r="EU16" s="629"/>
      <c r="EV16" s="629"/>
      <c r="EW16" s="93">
        <f t="shared" si="6"/>
        <v>0</v>
      </c>
      <c r="EX16" s="629"/>
      <c r="EY16" s="629"/>
      <c r="EZ16" s="93">
        <f t="shared" si="63"/>
        <v>0</v>
      </c>
      <c r="FA16" s="629"/>
      <c r="FB16" s="629"/>
      <c r="FC16" s="93">
        <f t="shared" si="64"/>
        <v>0</v>
      </c>
      <c r="FD16" s="629"/>
      <c r="FE16" s="629"/>
      <c r="FF16" s="93">
        <f t="shared" si="65"/>
        <v>0</v>
      </c>
      <c r="FG16" s="629"/>
      <c r="FH16" s="629"/>
      <c r="FI16" s="646">
        <f t="shared" si="136"/>
        <v>0</v>
      </c>
      <c r="FJ16" s="629"/>
      <c r="FK16" s="629"/>
      <c r="FL16" s="646">
        <f t="shared" si="141"/>
        <v>0</v>
      </c>
      <c r="FM16" s="629"/>
      <c r="FN16" s="629"/>
      <c r="FO16" s="646">
        <f t="shared" si="7"/>
        <v>0</v>
      </c>
      <c r="FP16" s="629"/>
      <c r="FQ16" s="629"/>
      <c r="FR16" s="630">
        <f t="shared" si="137"/>
        <v>0</v>
      </c>
      <c r="FS16" s="629"/>
      <c r="FT16" s="629"/>
      <c r="FU16" s="630">
        <f t="shared" si="8"/>
        <v>0</v>
      </c>
      <c r="FV16" s="648"/>
      <c r="FW16" s="629"/>
      <c r="FX16" s="629"/>
      <c r="FY16" s="630">
        <f t="shared" si="66"/>
        <v>0</v>
      </c>
      <c r="FZ16" s="629"/>
      <c r="GA16" s="629"/>
      <c r="GB16" s="630">
        <f t="shared" si="67"/>
        <v>0</v>
      </c>
      <c r="GC16" s="629"/>
      <c r="GD16" s="629"/>
      <c r="GE16" s="630">
        <f t="shared" si="68"/>
        <v>0</v>
      </c>
      <c r="GF16" s="629"/>
      <c r="GG16" s="629"/>
      <c r="GH16" s="630">
        <f t="shared" si="69"/>
        <v>0</v>
      </c>
      <c r="GI16" s="629"/>
      <c r="GJ16" s="629"/>
      <c r="GK16" s="630">
        <f t="shared" si="70"/>
        <v>0</v>
      </c>
      <c r="GL16" s="629"/>
      <c r="GM16" s="629"/>
      <c r="GN16" s="630">
        <f t="shared" si="71"/>
        <v>0</v>
      </c>
      <c r="GO16" s="629"/>
      <c r="GP16" s="629"/>
      <c r="GQ16" s="629"/>
      <c r="GR16" s="630">
        <f t="shared" si="72"/>
        <v>0</v>
      </c>
      <c r="GS16" s="629"/>
      <c r="GT16" s="629"/>
      <c r="GU16" s="630">
        <f t="shared" si="73"/>
        <v>0</v>
      </c>
      <c r="GV16" s="631"/>
      <c r="GW16" s="631"/>
      <c r="GX16" s="631"/>
      <c r="GY16" s="630">
        <f t="shared" si="74"/>
        <v>0</v>
      </c>
      <c r="GZ16" s="631"/>
      <c r="HA16" s="631"/>
      <c r="HB16" s="631"/>
      <c r="HC16" s="630">
        <f t="shared" si="75"/>
        <v>0</v>
      </c>
      <c r="HD16" s="631"/>
      <c r="HE16" s="631"/>
      <c r="HF16" s="630">
        <f t="shared" si="76"/>
        <v>0</v>
      </c>
      <c r="HG16" s="631"/>
      <c r="HH16" s="631"/>
      <c r="HI16" s="630">
        <f t="shared" si="77"/>
        <v>0</v>
      </c>
      <c r="HJ16" s="629"/>
      <c r="HK16" s="629"/>
      <c r="HL16" s="630">
        <f t="shared" si="78"/>
        <v>0</v>
      </c>
      <c r="HM16" s="629"/>
      <c r="HN16" s="629"/>
      <c r="HO16" s="647">
        <f t="shared" si="79"/>
        <v>0</v>
      </c>
      <c r="HP16" s="629"/>
      <c r="HQ16" s="629"/>
      <c r="HR16" s="647">
        <f t="shared" si="138"/>
        <v>0</v>
      </c>
      <c r="HS16" s="629"/>
      <c r="HT16" s="629"/>
      <c r="HU16" s="630">
        <f t="shared" si="80"/>
        <v>0</v>
      </c>
      <c r="HV16" s="629"/>
      <c r="HW16" s="629"/>
      <c r="HX16" s="630">
        <f t="shared" si="81"/>
        <v>0</v>
      </c>
      <c r="HY16" s="629"/>
      <c r="HZ16" s="629"/>
      <c r="IA16" s="630">
        <f t="shared" si="82"/>
        <v>0</v>
      </c>
      <c r="IB16" s="629"/>
      <c r="IC16" s="629"/>
      <c r="ID16" s="630">
        <f t="shared" si="83"/>
        <v>0</v>
      </c>
      <c r="IE16" s="629"/>
      <c r="IF16" s="629"/>
      <c r="IG16" s="630">
        <f t="shared" si="84"/>
        <v>0</v>
      </c>
      <c r="IH16" s="629"/>
      <c r="II16" s="629"/>
      <c r="IJ16" s="630">
        <f t="shared" si="85"/>
        <v>0</v>
      </c>
      <c r="IK16" s="629"/>
      <c r="IL16" s="629"/>
      <c r="IM16" s="629"/>
      <c r="IN16" s="630">
        <f t="shared" si="86"/>
        <v>0</v>
      </c>
      <c r="IO16" s="629"/>
      <c r="IP16" s="629"/>
      <c r="IQ16" s="629"/>
      <c r="IR16" s="630">
        <f t="shared" si="87"/>
        <v>0</v>
      </c>
      <c r="IS16" s="629"/>
      <c r="IT16" s="629"/>
      <c r="IU16" s="630">
        <f t="shared" si="9"/>
        <v>0</v>
      </c>
      <c r="IV16" s="649"/>
      <c r="IW16" s="649"/>
      <c r="IX16" s="650">
        <f t="shared" si="88"/>
        <v>0</v>
      </c>
      <c r="IY16" s="649"/>
      <c r="IZ16" s="649"/>
      <c r="JA16" s="650">
        <f t="shared" si="89"/>
        <v>0</v>
      </c>
      <c r="JB16" s="649"/>
      <c r="JC16" s="649"/>
      <c r="JD16" s="649"/>
      <c r="JE16" s="650">
        <f t="shared" si="139"/>
        <v>0</v>
      </c>
      <c r="JF16" s="649"/>
      <c r="JG16" s="649"/>
      <c r="JH16" s="649"/>
      <c r="JI16" s="650">
        <f t="shared" si="90"/>
        <v>0</v>
      </c>
      <c r="JK16" s="649"/>
      <c r="JL16" s="649"/>
      <c r="JM16" s="651">
        <f t="shared" si="91"/>
        <v>0</v>
      </c>
      <c r="JO16" s="649"/>
      <c r="JP16" s="649"/>
      <c r="JQ16" s="651">
        <f t="shared" si="92"/>
        <v>0</v>
      </c>
      <c r="JR16" s="649"/>
      <c r="JS16" s="649"/>
      <c r="JT16" s="650">
        <f t="shared" si="93"/>
        <v>0</v>
      </c>
      <c r="JU16" s="649"/>
      <c r="JV16" s="649"/>
      <c r="JW16" s="650">
        <f t="shared" si="94"/>
        <v>0</v>
      </c>
      <c r="JX16" s="649"/>
      <c r="JY16" s="649"/>
      <c r="JZ16" s="649"/>
      <c r="KA16" s="650">
        <f t="shared" si="95"/>
        <v>0</v>
      </c>
      <c r="KB16" s="649"/>
      <c r="KC16" s="649"/>
      <c r="KD16" s="649"/>
      <c r="KE16" s="650">
        <f t="shared" si="140"/>
        <v>0</v>
      </c>
      <c r="KF16" s="649"/>
      <c r="KG16" s="649"/>
      <c r="KH16" s="650">
        <f t="shared" si="96"/>
        <v>0</v>
      </c>
      <c r="KI16" s="649"/>
      <c r="KJ16" s="649"/>
      <c r="KK16" s="650">
        <f t="shared" si="97"/>
        <v>0</v>
      </c>
      <c r="KL16" s="649"/>
      <c r="KM16" s="649"/>
      <c r="KN16" s="650">
        <f t="shared" si="98"/>
        <v>0</v>
      </c>
      <c r="KO16" s="649"/>
      <c r="KP16" s="649"/>
      <c r="KQ16" s="650">
        <f t="shared" si="99"/>
        <v>0</v>
      </c>
      <c r="KR16" s="649"/>
      <c r="KS16" s="649"/>
      <c r="KT16" s="650">
        <f t="shared" si="100"/>
        <v>0</v>
      </c>
      <c r="KU16" s="649"/>
      <c r="KV16" s="649"/>
      <c r="KW16" s="650">
        <f t="shared" si="101"/>
        <v>0</v>
      </c>
      <c r="KX16" s="649"/>
      <c r="KY16" s="649"/>
      <c r="KZ16" s="650">
        <f t="shared" si="10"/>
        <v>0</v>
      </c>
      <c r="LA16" s="649"/>
      <c r="LB16" s="649"/>
      <c r="LC16" s="650">
        <f t="shared" si="11"/>
        <v>0</v>
      </c>
      <c r="LD16" s="649"/>
      <c r="LE16" s="649"/>
      <c r="LF16" s="650">
        <f t="shared" si="12"/>
        <v>0</v>
      </c>
      <c r="LG16" s="649"/>
      <c r="LH16" s="649"/>
      <c r="LI16" s="650">
        <f t="shared" si="13"/>
        <v>0</v>
      </c>
      <c r="LJ16" s="649"/>
      <c r="LK16" s="649"/>
      <c r="LL16" s="650">
        <f t="shared" si="14"/>
        <v>0</v>
      </c>
      <c r="LM16" s="649"/>
      <c r="LN16" s="649"/>
      <c r="LO16" s="650">
        <f t="shared" si="15"/>
        <v>0</v>
      </c>
      <c r="LP16" s="649"/>
      <c r="LQ16" s="649"/>
      <c r="LR16" s="650">
        <f t="shared" si="16"/>
        <v>0</v>
      </c>
      <c r="LS16" s="649"/>
      <c r="LT16" s="649"/>
      <c r="LU16" s="650">
        <f t="shared" si="17"/>
        <v>0</v>
      </c>
      <c r="LV16" s="649"/>
      <c r="LW16" s="649"/>
      <c r="LX16" s="650">
        <f t="shared" si="142"/>
        <v>0</v>
      </c>
      <c r="LY16" s="649"/>
      <c r="LZ16" s="649"/>
      <c r="MA16" s="650">
        <f t="shared" si="143"/>
        <v>0</v>
      </c>
      <c r="MB16" s="649"/>
      <c r="MC16" s="649"/>
      <c r="MD16" s="650">
        <f t="shared" si="18"/>
        <v>0</v>
      </c>
      <c r="ME16" s="649"/>
      <c r="MF16" s="649"/>
      <c r="MG16" s="650">
        <f t="shared" si="19"/>
        <v>0</v>
      </c>
      <c r="MH16" s="649"/>
      <c r="MI16" s="649"/>
      <c r="MJ16" s="650">
        <f t="shared" si="20"/>
        <v>0</v>
      </c>
      <c r="MK16" s="649"/>
      <c r="ML16" s="649"/>
      <c r="MM16" s="650">
        <f t="shared" si="21"/>
        <v>0</v>
      </c>
      <c r="MN16" s="649"/>
      <c r="MO16" s="649"/>
      <c r="MP16" s="650">
        <f t="shared" si="22"/>
        <v>0</v>
      </c>
      <c r="MQ16" s="649"/>
      <c r="MR16" s="649"/>
      <c r="MS16" s="650">
        <f t="shared" si="23"/>
        <v>0</v>
      </c>
      <c r="MT16" s="649"/>
      <c r="MU16" s="649"/>
      <c r="MV16" s="650">
        <f t="shared" si="24"/>
        <v>0</v>
      </c>
      <c r="MW16" s="649"/>
      <c r="MX16" s="649"/>
      <c r="MY16" s="650">
        <f t="shared" si="25"/>
        <v>0</v>
      </c>
      <c r="MZ16" s="649"/>
      <c r="NA16" s="649"/>
      <c r="NB16" s="650">
        <f t="shared" si="26"/>
        <v>0</v>
      </c>
      <c r="NC16" s="649"/>
      <c r="ND16" s="649"/>
      <c r="NE16" s="649"/>
      <c r="NF16" s="650">
        <f t="shared" si="102"/>
        <v>0</v>
      </c>
      <c r="NG16" s="649"/>
      <c r="NH16" s="649"/>
      <c r="NI16" s="650">
        <f t="shared" si="103"/>
        <v>0</v>
      </c>
      <c r="NJ16" s="649"/>
      <c r="NK16" s="649"/>
      <c r="NL16" s="649"/>
      <c r="NM16" s="650">
        <f t="shared" si="104"/>
        <v>0</v>
      </c>
      <c r="NN16" s="649"/>
      <c r="NO16" s="649"/>
      <c r="NP16" s="649"/>
      <c r="NQ16" s="650">
        <f t="shared" si="105"/>
        <v>0</v>
      </c>
      <c r="NR16" s="649"/>
      <c r="NS16" s="649"/>
      <c r="NT16" s="650">
        <f t="shared" si="106"/>
        <v>0</v>
      </c>
      <c r="NU16" s="649"/>
      <c r="NV16" s="649"/>
      <c r="NW16" s="650">
        <f t="shared" si="107"/>
        <v>0</v>
      </c>
      <c r="NX16" s="649"/>
      <c r="NY16" s="649"/>
      <c r="NZ16" s="649"/>
      <c r="OA16" s="650">
        <f t="shared" si="108"/>
        <v>0</v>
      </c>
      <c r="OB16" s="649"/>
      <c r="OC16" s="649"/>
      <c r="OD16" s="649"/>
      <c r="OE16" s="650">
        <f t="shared" si="109"/>
        <v>0</v>
      </c>
      <c r="OF16" s="649"/>
      <c r="OG16" s="649"/>
      <c r="OH16" s="649"/>
      <c r="OI16" s="650">
        <f t="shared" si="110"/>
        <v>0</v>
      </c>
      <c r="OJ16" s="649"/>
      <c r="OK16" s="649"/>
      <c r="OL16" s="649"/>
      <c r="OM16" s="650">
        <f t="shared" si="111"/>
        <v>0</v>
      </c>
      <c r="ON16" s="649"/>
      <c r="OO16" s="649"/>
      <c r="OP16" s="649"/>
      <c r="OQ16" s="650">
        <f t="shared" si="112"/>
        <v>0</v>
      </c>
      <c r="OR16" s="649"/>
      <c r="OS16" s="649"/>
      <c r="OT16" s="649"/>
      <c r="OU16" s="650">
        <f t="shared" si="113"/>
        <v>0</v>
      </c>
      <c r="OV16" s="649"/>
      <c r="OW16" s="649"/>
      <c r="OX16" s="649"/>
      <c r="OY16" s="650">
        <f t="shared" si="114"/>
        <v>0</v>
      </c>
      <c r="OZ16" s="649"/>
      <c r="PA16" s="649"/>
      <c r="PB16" s="649"/>
      <c r="PC16" s="650">
        <f t="shared" si="115"/>
        <v>0</v>
      </c>
      <c r="PD16" s="649"/>
      <c r="PE16" s="649"/>
      <c r="PF16" s="649"/>
      <c r="PG16" s="650">
        <f t="shared" si="116"/>
        <v>0</v>
      </c>
      <c r="PH16" s="649"/>
      <c r="PI16" s="649"/>
      <c r="PJ16" s="649"/>
      <c r="PK16" s="650">
        <f t="shared" si="117"/>
        <v>0</v>
      </c>
      <c r="PL16" s="649"/>
      <c r="PM16" s="649"/>
      <c r="PN16" s="649"/>
      <c r="PO16" s="650">
        <f t="shared" si="118"/>
        <v>0</v>
      </c>
      <c r="PP16" s="649"/>
      <c r="PQ16" s="649"/>
      <c r="PR16" s="649"/>
      <c r="PS16" s="650">
        <f t="shared" si="119"/>
        <v>0</v>
      </c>
      <c r="PT16" s="649"/>
      <c r="PU16" s="649"/>
      <c r="PV16" s="649"/>
      <c r="PW16" s="650">
        <f t="shared" si="120"/>
        <v>0</v>
      </c>
      <c r="PX16" s="649"/>
      <c r="PY16" s="649"/>
      <c r="PZ16" s="649"/>
      <c r="QA16" s="650">
        <f t="shared" si="121"/>
        <v>0</v>
      </c>
      <c r="QB16" s="649"/>
      <c r="QC16" s="649"/>
      <c r="QD16" s="649"/>
      <c r="QE16" s="650">
        <f t="shared" si="122"/>
        <v>0</v>
      </c>
      <c r="QF16" s="649"/>
      <c r="QG16" s="649"/>
      <c r="QH16" s="649"/>
      <c r="QI16" s="650">
        <f t="shared" si="123"/>
        <v>0</v>
      </c>
      <c r="QJ16" s="649"/>
      <c r="QK16" s="649"/>
      <c r="QL16" s="649"/>
      <c r="QM16" s="650">
        <f t="shared" si="124"/>
        <v>0</v>
      </c>
      <c r="QN16" s="649"/>
      <c r="QO16" s="649"/>
      <c r="QP16" s="649"/>
      <c r="QQ16" s="650">
        <f t="shared" si="125"/>
        <v>0</v>
      </c>
      <c r="QR16" s="649"/>
      <c r="QS16" s="649"/>
      <c r="QT16" s="649"/>
      <c r="QU16" s="650">
        <f t="shared" si="126"/>
        <v>0</v>
      </c>
      <c r="QV16" s="629">
        <f t="shared" si="127"/>
        <v>0</v>
      </c>
      <c r="QW16" s="652">
        <f t="shared" si="128"/>
        <v>0</v>
      </c>
      <c r="QX16" s="123"/>
      <c r="QY16" s="629">
        <f t="shared" si="129"/>
        <v>0</v>
      </c>
      <c r="QZ16" s="652">
        <f t="shared" si="130"/>
        <v>0</v>
      </c>
      <c r="RA16" s="124"/>
      <c r="RB16" s="629">
        <f t="shared" si="131"/>
        <v>0</v>
      </c>
      <c r="RC16" s="652">
        <f t="shared" si="132"/>
        <v>0</v>
      </c>
      <c r="RD16" s="124"/>
      <c r="RE16" s="629">
        <f t="shared" si="133"/>
        <v>0</v>
      </c>
      <c r="RF16" s="652">
        <f t="shared" si="134"/>
        <v>0</v>
      </c>
    </row>
    <row r="17" spans="1:474" ht="31.5" hidden="1" customHeight="1" x14ac:dyDescent="0.55000000000000004">
      <c r="A17" s="622">
        <v>13</v>
      </c>
      <c r="B17" s="638" t="s">
        <v>598</v>
      </c>
      <c r="C17" s="639" t="s">
        <v>122</v>
      </c>
      <c r="D17" s="628">
        <v>0</v>
      </c>
      <c r="E17" s="666"/>
      <c r="F17" s="667"/>
      <c r="G17" s="653"/>
      <c r="H17" s="642"/>
      <c r="I17" s="628">
        <f t="shared" si="27"/>
        <v>0</v>
      </c>
      <c r="J17" s="666"/>
      <c r="K17" s="667"/>
      <c r="L17" s="653"/>
      <c r="M17" s="642"/>
      <c r="N17" s="628">
        <f t="shared" si="0"/>
        <v>0</v>
      </c>
      <c r="O17" s="666"/>
      <c r="P17" s="667"/>
      <c r="Q17" s="653"/>
      <c r="R17" s="642"/>
      <c r="S17" s="628">
        <f t="shared" si="1"/>
        <v>0</v>
      </c>
      <c r="T17" s="666"/>
      <c r="U17" s="667"/>
      <c r="V17" s="653"/>
      <c r="W17" s="642"/>
      <c r="X17" s="628">
        <f t="shared" si="2"/>
        <v>0</v>
      </c>
      <c r="Y17" s="666"/>
      <c r="Z17" s="667"/>
      <c r="AA17" s="653"/>
      <c r="AB17" s="642"/>
      <c r="AC17" s="628">
        <f t="shared" si="3"/>
        <v>0</v>
      </c>
      <c r="AD17" s="631"/>
      <c r="AE17" s="631"/>
      <c r="AF17" s="93">
        <f>AC17+AD17-AE17</f>
        <v>0</v>
      </c>
      <c r="AG17" s="629"/>
      <c r="AH17" s="629"/>
      <c r="AI17" s="93">
        <f t="shared" si="29"/>
        <v>0</v>
      </c>
      <c r="AJ17" s="631"/>
      <c r="AK17" s="631"/>
      <c r="AL17" s="93">
        <f t="shared" si="30"/>
        <v>0</v>
      </c>
      <c r="AM17" s="631"/>
      <c r="AN17" s="631"/>
      <c r="AO17" s="631"/>
      <c r="AP17" s="93">
        <f t="shared" si="31"/>
        <v>0</v>
      </c>
      <c r="AQ17" s="644"/>
      <c r="AR17" s="644"/>
      <c r="AS17" s="645">
        <f t="shared" si="32"/>
        <v>0</v>
      </c>
      <c r="AT17" s="632"/>
      <c r="AU17" s="632"/>
      <c r="AV17" s="633">
        <f t="shared" si="33"/>
        <v>0</v>
      </c>
      <c r="AW17" s="631"/>
      <c r="AX17" s="631"/>
      <c r="AY17" s="631"/>
      <c r="AZ17" s="646">
        <f t="shared" si="34"/>
        <v>0</v>
      </c>
      <c r="BA17" s="631"/>
      <c r="BB17" s="631"/>
      <c r="BC17" s="93">
        <f t="shared" si="35"/>
        <v>0</v>
      </c>
      <c r="BD17" s="631"/>
      <c r="BE17" s="631"/>
      <c r="BF17" s="93">
        <f t="shared" si="36"/>
        <v>0</v>
      </c>
      <c r="BG17" s="631"/>
      <c r="BH17" s="631"/>
      <c r="BI17" s="93">
        <f t="shared" si="37"/>
        <v>0</v>
      </c>
      <c r="BJ17" s="631"/>
      <c r="BK17" s="631"/>
      <c r="BL17" s="93">
        <f t="shared" si="38"/>
        <v>0</v>
      </c>
      <c r="BM17" s="631"/>
      <c r="BN17" s="631"/>
      <c r="BO17" s="631"/>
      <c r="BP17" s="93">
        <f t="shared" si="4"/>
        <v>0</v>
      </c>
      <c r="BQ17" s="631"/>
      <c r="BR17" s="631"/>
      <c r="BS17" s="93">
        <f t="shared" si="39"/>
        <v>0</v>
      </c>
      <c r="BT17" s="631"/>
      <c r="BU17" s="631"/>
      <c r="BV17" s="646">
        <f t="shared" si="40"/>
        <v>0</v>
      </c>
      <c r="BW17" s="631"/>
      <c r="BX17" s="631"/>
      <c r="BY17" s="93">
        <f t="shared" si="41"/>
        <v>0</v>
      </c>
      <c r="BZ17" s="631"/>
      <c r="CA17" s="631"/>
      <c r="CB17" s="93">
        <f t="shared" si="42"/>
        <v>0</v>
      </c>
      <c r="CC17" s="631"/>
      <c r="CD17" s="631"/>
      <c r="CE17" s="93">
        <f t="shared" si="43"/>
        <v>0</v>
      </c>
      <c r="CF17" s="631"/>
      <c r="CG17" s="631"/>
      <c r="CH17" s="93">
        <f t="shared" si="44"/>
        <v>0</v>
      </c>
      <c r="CI17" s="631"/>
      <c r="CJ17" s="631"/>
      <c r="CK17" s="646">
        <f t="shared" si="45"/>
        <v>0</v>
      </c>
      <c r="CL17" s="631"/>
      <c r="CM17" s="631"/>
      <c r="CN17" s="93">
        <f t="shared" si="46"/>
        <v>0</v>
      </c>
      <c r="CO17" s="631"/>
      <c r="CP17" s="631"/>
      <c r="CQ17" s="93">
        <f t="shared" si="47"/>
        <v>0</v>
      </c>
      <c r="CR17" s="629"/>
      <c r="CS17" s="629"/>
      <c r="CT17" s="630">
        <f t="shared" si="48"/>
        <v>0</v>
      </c>
      <c r="CU17" s="629"/>
      <c r="CV17" s="629"/>
      <c r="CW17" s="630">
        <f t="shared" si="49"/>
        <v>0</v>
      </c>
      <c r="CX17" s="629"/>
      <c r="CY17" s="629"/>
      <c r="CZ17" s="630">
        <f t="shared" si="50"/>
        <v>0</v>
      </c>
      <c r="DA17" s="629"/>
      <c r="DB17" s="629"/>
      <c r="DC17" s="647">
        <f t="shared" si="51"/>
        <v>0</v>
      </c>
      <c r="DD17" s="629"/>
      <c r="DE17" s="629"/>
      <c r="DF17" s="630">
        <f t="shared" si="52"/>
        <v>0</v>
      </c>
      <c r="DG17" s="629"/>
      <c r="DH17" s="629"/>
      <c r="DI17" s="630">
        <f t="shared" si="53"/>
        <v>0</v>
      </c>
      <c r="DJ17" s="629"/>
      <c r="DK17" s="629"/>
      <c r="DL17" s="630">
        <f t="shared" si="54"/>
        <v>0</v>
      </c>
      <c r="DM17" s="629"/>
      <c r="DN17" s="629"/>
      <c r="DO17" s="630">
        <f t="shared" si="55"/>
        <v>0</v>
      </c>
      <c r="DP17" s="629"/>
      <c r="DQ17" s="629"/>
      <c r="DR17" s="630">
        <f t="shared" si="56"/>
        <v>0</v>
      </c>
      <c r="DS17" s="629"/>
      <c r="DT17" s="629"/>
      <c r="DU17" s="630">
        <f t="shared" si="57"/>
        <v>0</v>
      </c>
      <c r="DV17" s="629"/>
      <c r="DW17" s="629"/>
      <c r="DX17" s="630">
        <f t="shared" si="58"/>
        <v>0</v>
      </c>
      <c r="DY17" s="629"/>
      <c r="DZ17" s="629"/>
      <c r="EA17" s="629"/>
      <c r="EB17" s="630">
        <f t="shared" si="5"/>
        <v>0</v>
      </c>
      <c r="EC17" s="629"/>
      <c r="ED17" s="629"/>
      <c r="EE17" s="630">
        <f t="shared" si="59"/>
        <v>0</v>
      </c>
      <c r="EF17" s="629"/>
      <c r="EG17" s="629"/>
      <c r="EH17" s="629"/>
      <c r="EI17" s="93">
        <f t="shared" si="135"/>
        <v>0</v>
      </c>
      <c r="EJ17" s="629"/>
      <c r="EK17" s="629"/>
      <c r="EL17" s="630">
        <f t="shared" si="60"/>
        <v>0</v>
      </c>
      <c r="EM17" s="629"/>
      <c r="EN17" s="629"/>
      <c r="EO17" s="629"/>
      <c r="EP17" s="630">
        <f t="shared" si="61"/>
        <v>0</v>
      </c>
      <c r="ER17" s="629"/>
      <c r="ES17" s="629"/>
      <c r="ET17" s="630">
        <f t="shared" si="62"/>
        <v>0</v>
      </c>
      <c r="EU17" s="629"/>
      <c r="EV17" s="629"/>
      <c r="EW17" s="93">
        <f t="shared" si="6"/>
        <v>0</v>
      </c>
      <c r="EX17" s="629">
        <v>6</v>
      </c>
      <c r="EY17" s="629">
        <v>5</v>
      </c>
      <c r="EZ17" s="93">
        <f t="shared" si="63"/>
        <v>1</v>
      </c>
      <c r="FA17" s="629"/>
      <c r="FB17" s="629">
        <v>1</v>
      </c>
      <c r="FC17" s="93">
        <f t="shared" si="64"/>
        <v>0</v>
      </c>
      <c r="FD17" s="629"/>
      <c r="FE17" s="629"/>
      <c r="FF17" s="93">
        <f t="shared" si="65"/>
        <v>0</v>
      </c>
      <c r="FG17" s="629"/>
      <c r="FH17" s="629"/>
      <c r="FI17" s="93">
        <f t="shared" si="136"/>
        <v>0</v>
      </c>
      <c r="FJ17" s="629"/>
      <c r="FK17" s="629"/>
      <c r="FL17" s="93">
        <f t="shared" si="141"/>
        <v>0</v>
      </c>
      <c r="FM17" s="629"/>
      <c r="FN17" s="629"/>
      <c r="FO17" s="646">
        <f t="shared" si="7"/>
        <v>0</v>
      </c>
      <c r="FP17" s="629"/>
      <c r="FQ17" s="629"/>
      <c r="FR17" s="630">
        <f t="shared" si="137"/>
        <v>0</v>
      </c>
      <c r="FS17" s="629"/>
      <c r="FT17" s="629"/>
      <c r="FU17" s="630">
        <f t="shared" si="8"/>
        <v>0</v>
      </c>
      <c r="FV17" s="648"/>
      <c r="FW17" s="629"/>
      <c r="FX17" s="629"/>
      <c r="FY17" s="630">
        <f t="shared" si="66"/>
        <v>0</v>
      </c>
      <c r="FZ17" s="629"/>
      <c r="GA17" s="629"/>
      <c r="GB17" s="630">
        <f t="shared" si="67"/>
        <v>0</v>
      </c>
      <c r="GC17" s="629"/>
      <c r="GD17" s="629"/>
      <c r="GE17" s="630">
        <f t="shared" si="68"/>
        <v>0</v>
      </c>
      <c r="GF17" s="629"/>
      <c r="GG17" s="629"/>
      <c r="GH17" s="630">
        <f t="shared" si="69"/>
        <v>0</v>
      </c>
      <c r="GI17" s="629"/>
      <c r="GJ17" s="629"/>
      <c r="GK17" s="630">
        <f t="shared" si="70"/>
        <v>0</v>
      </c>
      <c r="GL17" s="629"/>
      <c r="GM17" s="629"/>
      <c r="GN17" s="630">
        <f t="shared" si="71"/>
        <v>0</v>
      </c>
      <c r="GO17" s="629"/>
      <c r="GP17" s="629"/>
      <c r="GQ17" s="629"/>
      <c r="GR17" s="630">
        <f t="shared" si="72"/>
        <v>0</v>
      </c>
      <c r="GS17" s="629"/>
      <c r="GT17" s="629"/>
      <c r="GU17" s="630">
        <f t="shared" si="73"/>
        <v>0</v>
      </c>
      <c r="GV17" s="631"/>
      <c r="GW17" s="631"/>
      <c r="GX17" s="631"/>
      <c r="GY17" s="630">
        <f t="shared" si="74"/>
        <v>0</v>
      </c>
      <c r="GZ17" s="631"/>
      <c r="HA17" s="631"/>
      <c r="HB17" s="631"/>
      <c r="HC17" s="630">
        <f t="shared" si="75"/>
        <v>0</v>
      </c>
      <c r="HD17" s="631"/>
      <c r="HE17" s="631"/>
      <c r="HF17" s="630">
        <f t="shared" si="76"/>
        <v>0</v>
      </c>
      <c r="HG17" s="631"/>
      <c r="HH17" s="631"/>
      <c r="HI17" s="630">
        <f t="shared" si="77"/>
        <v>0</v>
      </c>
      <c r="HJ17" s="629"/>
      <c r="HK17" s="629"/>
      <c r="HL17" s="630">
        <f t="shared" si="78"/>
        <v>0</v>
      </c>
      <c r="HM17" s="629"/>
      <c r="HN17" s="629"/>
      <c r="HO17" s="647">
        <f t="shared" si="79"/>
        <v>0</v>
      </c>
      <c r="HP17" s="629"/>
      <c r="HQ17" s="629"/>
      <c r="HR17" s="647">
        <f t="shared" si="138"/>
        <v>0</v>
      </c>
      <c r="HS17" s="629"/>
      <c r="HT17" s="629"/>
      <c r="HU17" s="630">
        <f t="shared" si="80"/>
        <v>0</v>
      </c>
      <c r="HV17" s="629"/>
      <c r="HW17" s="629"/>
      <c r="HX17" s="630">
        <f t="shared" si="81"/>
        <v>0</v>
      </c>
      <c r="HY17" s="629">
        <v>7</v>
      </c>
      <c r="HZ17" s="629"/>
      <c r="IA17" s="630">
        <f t="shared" si="82"/>
        <v>7</v>
      </c>
      <c r="IB17" s="629"/>
      <c r="IC17" s="629">
        <v>7</v>
      </c>
      <c r="ID17" s="630">
        <f t="shared" si="83"/>
        <v>0</v>
      </c>
      <c r="IE17" s="629"/>
      <c r="IF17" s="629"/>
      <c r="IG17" s="630">
        <f t="shared" si="84"/>
        <v>0</v>
      </c>
      <c r="IH17" s="629"/>
      <c r="II17" s="629"/>
      <c r="IJ17" s="630">
        <f t="shared" si="85"/>
        <v>0</v>
      </c>
      <c r="IK17" s="629"/>
      <c r="IL17" s="629"/>
      <c r="IM17" s="629"/>
      <c r="IN17" s="630">
        <f t="shared" si="86"/>
        <v>0</v>
      </c>
      <c r="IO17" s="629"/>
      <c r="IP17" s="629"/>
      <c r="IQ17" s="629"/>
      <c r="IR17" s="630">
        <f t="shared" si="87"/>
        <v>0</v>
      </c>
      <c r="IS17" s="629"/>
      <c r="IT17" s="629"/>
      <c r="IU17" s="630">
        <f t="shared" si="9"/>
        <v>0</v>
      </c>
      <c r="IV17" s="649"/>
      <c r="IW17" s="649"/>
      <c r="IX17" s="650">
        <f t="shared" si="88"/>
        <v>0</v>
      </c>
      <c r="IY17" s="649"/>
      <c r="IZ17" s="649"/>
      <c r="JA17" s="650">
        <f t="shared" si="89"/>
        <v>0</v>
      </c>
      <c r="JB17" s="649"/>
      <c r="JC17" s="649"/>
      <c r="JD17" s="649"/>
      <c r="JE17" s="650">
        <f t="shared" si="139"/>
        <v>0</v>
      </c>
      <c r="JF17" s="649"/>
      <c r="JG17" s="649"/>
      <c r="JH17" s="649"/>
      <c r="JI17" s="650">
        <f t="shared" si="90"/>
        <v>0</v>
      </c>
      <c r="JK17" s="649"/>
      <c r="JL17" s="649"/>
      <c r="JM17" s="651">
        <f t="shared" si="91"/>
        <v>0</v>
      </c>
      <c r="JO17" s="649"/>
      <c r="JP17" s="649"/>
      <c r="JQ17" s="651">
        <f t="shared" si="92"/>
        <v>0</v>
      </c>
      <c r="JR17" s="649"/>
      <c r="JS17" s="649"/>
      <c r="JT17" s="650">
        <f t="shared" si="93"/>
        <v>0</v>
      </c>
      <c r="JU17" s="649"/>
      <c r="JV17" s="649"/>
      <c r="JW17" s="650">
        <f t="shared" si="94"/>
        <v>0</v>
      </c>
      <c r="JX17" s="649"/>
      <c r="JY17" s="649"/>
      <c r="JZ17" s="649"/>
      <c r="KA17" s="650">
        <f t="shared" si="95"/>
        <v>0</v>
      </c>
      <c r="KB17" s="649"/>
      <c r="KC17" s="649"/>
      <c r="KD17" s="649"/>
      <c r="KE17" s="650">
        <f t="shared" si="140"/>
        <v>0</v>
      </c>
      <c r="KF17" s="649"/>
      <c r="KG17" s="649"/>
      <c r="KH17" s="650">
        <f t="shared" si="96"/>
        <v>0</v>
      </c>
      <c r="KI17" s="649"/>
      <c r="KJ17" s="649"/>
      <c r="KK17" s="650">
        <f t="shared" si="97"/>
        <v>0</v>
      </c>
      <c r="KL17" s="649"/>
      <c r="KM17" s="649"/>
      <c r="KN17" s="650">
        <f t="shared" si="98"/>
        <v>0</v>
      </c>
      <c r="KO17" s="649"/>
      <c r="KP17" s="649"/>
      <c r="KQ17" s="650">
        <f t="shared" si="99"/>
        <v>0</v>
      </c>
      <c r="KR17" s="649"/>
      <c r="KS17" s="649"/>
      <c r="KT17" s="650">
        <f t="shared" si="100"/>
        <v>0</v>
      </c>
      <c r="KU17" s="649"/>
      <c r="KV17" s="649"/>
      <c r="KW17" s="650">
        <f t="shared" si="101"/>
        <v>0</v>
      </c>
      <c r="KX17" s="649"/>
      <c r="KY17" s="649"/>
      <c r="KZ17" s="650">
        <f t="shared" si="10"/>
        <v>0</v>
      </c>
      <c r="LA17" s="649"/>
      <c r="LB17" s="649"/>
      <c r="LC17" s="650">
        <f t="shared" si="11"/>
        <v>0</v>
      </c>
      <c r="LD17" s="649"/>
      <c r="LE17" s="649"/>
      <c r="LF17" s="650">
        <f t="shared" si="12"/>
        <v>0</v>
      </c>
      <c r="LG17" s="649">
        <v>9</v>
      </c>
      <c r="LH17" s="649">
        <v>9</v>
      </c>
      <c r="LI17" s="650">
        <f t="shared" si="13"/>
        <v>0</v>
      </c>
      <c r="LJ17" s="649"/>
      <c r="LK17" s="649"/>
      <c r="LL17" s="650">
        <f t="shared" si="14"/>
        <v>0</v>
      </c>
      <c r="LM17" s="649"/>
      <c r="LN17" s="649"/>
      <c r="LO17" s="650">
        <f t="shared" si="15"/>
        <v>0</v>
      </c>
      <c r="LP17" s="649"/>
      <c r="LQ17" s="649"/>
      <c r="LR17" s="650">
        <f t="shared" si="16"/>
        <v>0</v>
      </c>
      <c r="LS17" s="649"/>
      <c r="LT17" s="649"/>
      <c r="LU17" s="650">
        <f t="shared" si="17"/>
        <v>0</v>
      </c>
      <c r="LV17" s="649"/>
      <c r="LW17" s="649"/>
      <c r="LX17" s="650">
        <f t="shared" si="142"/>
        <v>0</v>
      </c>
      <c r="LY17" s="649"/>
      <c r="LZ17" s="649"/>
      <c r="MA17" s="650">
        <f t="shared" si="143"/>
        <v>0</v>
      </c>
      <c r="MB17" s="649"/>
      <c r="MC17" s="649"/>
      <c r="MD17" s="650">
        <f t="shared" si="18"/>
        <v>0</v>
      </c>
      <c r="ME17" s="649"/>
      <c r="MF17" s="649"/>
      <c r="MG17" s="650">
        <f t="shared" si="19"/>
        <v>0</v>
      </c>
      <c r="MH17" s="649"/>
      <c r="MI17" s="649"/>
      <c r="MJ17" s="650">
        <f t="shared" si="20"/>
        <v>0</v>
      </c>
      <c r="MK17" s="649"/>
      <c r="ML17" s="649"/>
      <c r="MM17" s="650">
        <f t="shared" si="21"/>
        <v>0</v>
      </c>
      <c r="MN17" s="649"/>
      <c r="MO17" s="649"/>
      <c r="MP17" s="650">
        <f t="shared" si="22"/>
        <v>0</v>
      </c>
      <c r="MQ17" s="649"/>
      <c r="MR17" s="649"/>
      <c r="MS17" s="650">
        <f t="shared" si="23"/>
        <v>0</v>
      </c>
      <c r="MT17" s="649"/>
      <c r="MU17" s="649"/>
      <c r="MV17" s="650">
        <f t="shared" si="24"/>
        <v>0</v>
      </c>
      <c r="MW17" s="649"/>
      <c r="MX17" s="649"/>
      <c r="MY17" s="650">
        <f t="shared" si="25"/>
        <v>0</v>
      </c>
      <c r="MZ17" s="649"/>
      <c r="NA17" s="649"/>
      <c r="NB17" s="650">
        <f t="shared" si="26"/>
        <v>0</v>
      </c>
      <c r="NC17" s="649"/>
      <c r="ND17" s="649"/>
      <c r="NE17" s="649"/>
      <c r="NF17" s="650">
        <f t="shared" si="102"/>
        <v>0</v>
      </c>
      <c r="NG17" s="649"/>
      <c r="NH17" s="649"/>
      <c r="NI17" s="650">
        <f t="shared" si="103"/>
        <v>0</v>
      </c>
      <c r="NJ17" s="649"/>
      <c r="NK17" s="649"/>
      <c r="NL17" s="649"/>
      <c r="NM17" s="650">
        <f t="shared" si="104"/>
        <v>0</v>
      </c>
      <c r="NN17" s="649"/>
      <c r="NO17" s="649"/>
      <c r="NP17" s="649"/>
      <c r="NQ17" s="650">
        <f t="shared" si="105"/>
        <v>0</v>
      </c>
      <c r="NR17" s="649"/>
      <c r="NS17" s="649"/>
      <c r="NT17" s="650">
        <f t="shared" si="106"/>
        <v>0</v>
      </c>
      <c r="NU17" s="649"/>
      <c r="NV17" s="649"/>
      <c r="NW17" s="650">
        <f t="shared" si="107"/>
        <v>0</v>
      </c>
      <c r="NX17" s="649"/>
      <c r="NY17" s="649"/>
      <c r="NZ17" s="649"/>
      <c r="OA17" s="650">
        <f t="shared" si="108"/>
        <v>0</v>
      </c>
      <c r="OB17" s="649"/>
      <c r="OC17" s="649"/>
      <c r="OD17" s="649"/>
      <c r="OE17" s="650">
        <f t="shared" si="109"/>
        <v>0</v>
      </c>
      <c r="OF17" s="649"/>
      <c r="OG17" s="649"/>
      <c r="OH17" s="649"/>
      <c r="OI17" s="650">
        <f t="shared" si="110"/>
        <v>0</v>
      </c>
      <c r="OJ17" s="649"/>
      <c r="OK17" s="649"/>
      <c r="OL17" s="649"/>
      <c r="OM17" s="650">
        <f t="shared" si="111"/>
        <v>0</v>
      </c>
      <c r="ON17" s="649">
        <v>9</v>
      </c>
      <c r="OO17" s="649"/>
      <c r="OP17" s="649">
        <v>9</v>
      </c>
      <c r="OQ17" s="650">
        <f t="shared" si="112"/>
        <v>0</v>
      </c>
      <c r="OR17" s="649"/>
      <c r="OS17" s="649"/>
      <c r="OT17" s="649"/>
      <c r="OU17" s="650">
        <f t="shared" si="113"/>
        <v>0</v>
      </c>
      <c r="OV17" s="649"/>
      <c r="OW17" s="649"/>
      <c r="OX17" s="649"/>
      <c r="OY17" s="650">
        <f t="shared" si="114"/>
        <v>0</v>
      </c>
      <c r="OZ17" s="649"/>
      <c r="PA17" s="649"/>
      <c r="PB17" s="649"/>
      <c r="PC17" s="650">
        <f t="shared" si="115"/>
        <v>0</v>
      </c>
      <c r="PD17" s="649"/>
      <c r="PE17" s="649"/>
      <c r="PF17" s="649"/>
      <c r="PG17" s="650">
        <f t="shared" si="116"/>
        <v>0</v>
      </c>
      <c r="PH17" s="649"/>
      <c r="PI17" s="649"/>
      <c r="PJ17" s="649"/>
      <c r="PK17" s="650">
        <f t="shared" si="117"/>
        <v>0</v>
      </c>
      <c r="PL17" s="649"/>
      <c r="PM17" s="649"/>
      <c r="PN17" s="649"/>
      <c r="PO17" s="650">
        <f t="shared" si="118"/>
        <v>0</v>
      </c>
      <c r="PP17" s="649"/>
      <c r="PQ17" s="649"/>
      <c r="PR17" s="649"/>
      <c r="PS17" s="650">
        <f t="shared" si="119"/>
        <v>0</v>
      </c>
      <c r="PT17" s="649"/>
      <c r="PU17" s="649"/>
      <c r="PV17" s="649"/>
      <c r="PW17" s="650">
        <f t="shared" si="120"/>
        <v>0</v>
      </c>
      <c r="PX17" s="649"/>
      <c r="PY17" s="649"/>
      <c r="PZ17" s="649"/>
      <c r="QA17" s="650">
        <f t="shared" si="121"/>
        <v>0</v>
      </c>
      <c r="QB17" s="649"/>
      <c r="QC17" s="649"/>
      <c r="QD17" s="649"/>
      <c r="QE17" s="650">
        <f t="shared" si="122"/>
        <v>0</v>
      </c>
      <c r="QF17" s="649"/>
      <c r="QG17" s="649"/>
      <c r="QH17" s="649"/>
      <c r="QI17" s="650">
        <f t="shared" si="123"/>
        <v>0</v>
      </c>
      <c r="QJ17" s="649"/>
      <c r="QK17" s="649"/>
      <c r="QL17" s="649"/>
      <c r="QM17" s="650">
        <f t="shared" si="124"/>
        <v>0</v>
      </c>
      <c r="QN17" s="649"/>
      <c r="QO17" s="649"/>
      <c r="QP17" s="649"/>
      <c r="QQ17" s="650">
        <f t="shared" si="125"/>
        <v>0</v>
      </c>
      <c r="QR17" s="649"/>
      <c r="QS17" s="649"/>
      <c r="QT17" s="649"/>
      <c r="QU17" s="650">
        <f t="shared" si="126"/>
        <v>0</v>
      </c>
      <c r="QV17" s="629">
        <f t="shared" si="127"/>
        <v>6</v>
      </c>
      <c r="QW17" s="652">
        <f t="shared" si="128"/>
        <v>0.25</v>
      </c>
      <c r="QX17" s="123"/>
      <c r="QY17" s="629">
        <f t="shared" si="129"/>
        <v>7</v>
      </c>
      <c r="QZ17" s="652">
        <f t="shared" si="130"/>
        <v>0.26923076923076922</v>
      </c>
      <c r="RA17" s="124"/>
      <c r="RB17" s="629">
        <f t="shared" si="131"/>
        <v>9</v>
      </c>
      <c r="RC17" s="652">
        <f t="shared" si="132"/>
        <v>0.36</v>
      </c>
      <c r="RD17" s="124"/>
      <c r="RE17" s="629">
        <f t="shared" si="133"/>
        <v>22</v>
      </c>
      <c r="RF17" s="652">
        <f t="shared" si="134"/>
        <v>0.29333333333333333</v>
      </c>
    </row>
    <row r="18" spans="1:474" ht="31.5" hidden="1" customHeight="1" x14ac:dyDescent="0.55000000000000004">
      <c r="A18" s="622">
        <v>14</v>
      </c>
      <c r="B18" s="638" t="s">
        <v>254</v>
      </c>
      <c r="C18" s="639" t="s">
        <v>627</v>
      </c>
      <c r="D18" s="628">
        <v>48</v>
      </c>
      <c r="E18" s="666"/>
      <c r="F18" s="667"/>
      <c r="G18" s="653"/>
      <c r="H18" s="642"/>
      <c r="I18" s="628">
        <f t="shared" si="27"/>
        <v>48</v>
      </c>
      <c r="J18" s="666"/>
      <c r="K18" s="667"/>
      <c r="L18" s="653"/>
      <c r="M18" s="642"/>
      <c r="N18" s="628">
        <f t="shared" si="0"/>
        <v>48</v>
      </c>
      <c r="O18" s="666"/>
      <c r="P18" s="667"/>
      <c r="Q18" s="653"/>
      <c r="R18" s="642"/>
      <c r="S18" s="628">
        <f t="shared" si="1"/>
        <v>48</v>
      </c>
      <c r="T18" s="666"/>
      <c r="U18" s="667"/>
      <c r="V18" s="653"/>
      <c r="W18" s="642">
        <v>1</v>
      </c>
      <c r="X18" s="628">
        <f t="shared" si="2"/>
        <v>47</v>
      </c>
      <c r="Y18" s="666"/>
      <c r="Z18" s="667"/>
      <c r="AA18" s="653"/>
      <c r="AB18" s="642">
        <v>0.5</v>
      </c>
      <c r="AC18" s="628">
        <f t="shared" si="3"/>
        <v>46.5</v>
      </c>
      <c r="AD18" s="631"/>
      <c r="AE18" s="631"/>
      <c r="AF18" s="93">
        <f t="shared" si="28"/>
        <v>46.5</v>
      </c>
      <c r="AG18" s="629"/>
      <c r="AH18" s="629"/>
      <c r="AI18" s="93">
        <f t="shared" si="29"/>
        <v>46.5</v>
      </c>
      <c r="AJ18" s="631"/>
      <c r="AK18" s="631">
        <v>1</v>
      </c>
      <c r="AL18" s="93">
        <f t="shared" si="30"/>
        <v>45.5</v>
      </c>
      <c r="AM18" s="631"/>
      <c r="AN18" s="631"/>
      <c r="AO18" s="631"/>
      <c r="AP18" s="93">
        <f t="shared" si="31"/>
        <v>45.5</v>
      </c>
      <c r="AQ18" s="644"/>
      <c r="AR18" s="644">
        <v>1</v>
      </c>
      <c r="AS18" s="645">
        <f t="shared" si="32"/>
        <v>44.5</v>
      </c>
      <c r="AT18" s="632"/>
      <c r="AU18" s="632">
        <v>1</v>
      </c>
      <c r="AV18" s="633">
        <f t="shared" si="33"/>
        <v>43.5</v>
      </c>
      <c r="AW18" s="631"/>
      <c r="AX18" s="631"/>
      <c r="AY18" s="631"/>
      <c r="AZ18" s="646">
        <f t="shared" si="34"/>
        <v>43.5</v>
      </c>
      <c r="BA18" s="631"/>
      <c r="BB18" s="631"/>
      <c r="BC18" s="93">
        <f t="shared" si="35"/>
        <v>43.5</v>
      </c>
      <c r="BD18" s="631"/>
      <c r="BE18" s="631"/>
      <c r="BF18" s="93">
        <f t="shared" si="36"/>
        <v>43.5</v>
      </c>
      <c r="BG18" s="631"/>
      <c r="BH18" s="631"/>
      <c r="BI18" s="93">
        <f t="shared" si="37"/>
        <v>43.5</v>
      </c>
      <c r="BJ18" s="631"/>
      <c r="BK18" s="631">
        <v>1</v>
      </c>
      <c r="BL18" s="93">
        <f t="shared" si="38"/>
        <v>42.5</v>
      </c>
      <c r="BM18" s="631"/>
      <c r="BN18" s="631"/>
      <c r="BO18" s="631"/>
      <c r="BP18" s="93">
        <f t="shared" si="4"/>
        <v>42.5</v>
      </c>
      <c r="BQ18" s="631"/>
      <c r="BR18" s="631">
        <v>1</v>
      </c>
      <c r="BS18" s="93">
        <f t="shared" si="39"/>
        <v>41.5</v>
      </c>
      <c r="BT18" s="312"/>
      <c r="BU18" s="312"/>
      <c r="BV18" s="646">
        <f t="shared" si="40"/>
        <v>41.5</v>
      </c>
      <c r="BW18" s="631"/>
      <c r="BX18" s="631"/>
      <c r="BY18" s="93">
        <f t="shared" si="41"/>
        <v>41.5</v>
      </c>
      <c r="BZ18" s="631"/>
      <c r="CA18" s="631"/>
      <c r="CB18" s="93">
        <f t="shared" si="42"/>
        <v>41.5</v>
      </c>
      <c r="CC18" s="631"/>
      <c r="CD18" s="631"/>
      <c r="CE18" s="93">
        <f t="shared" si="43"/>
        <v>41.5</v>
      </c>
      <c r="CF18" s="631"/>
      <c r="CG18" s="631"/>
      <c r="CH18" s="93">
        <f t="shared" si="44"/>
        <v>41.5</v>
      </c>
      <c r="CI18" s="631"/>
      <c r="CJ18" s="631"/>
      <c r="CK18" s="646">
        <f t="shared" si="45"/>
        <v>41.5</v>
      </c>
      <c r="CL18" s="631"/>
      <c r="CM18" s="631"/>
      <c r="CN18" s="93">
        <f t="shared" si="46"/>
        <v>41.5</v>
      </c>
      <c r="CO18" s="631"/>
      <c r="CP18" s="631"/>
      <c r="CQ18" s="93">
        <f t="shared" si="47"/>
        <v>41.5</v>
      </c>
      <c r="CR18" s="629">
        <v>6.5</v>
      </c>
      <c r="CS18" s="629">
        <v>3.5</v>
      </c>
      <c r="CT18" s="630">
        <f t="shared" si="48"/>
        <v>44.5</v>
      </c>
      <c r="CU18" s="629"/>
      <c r="CV18" s="629">
        <v>2</v>
      </c>
      <c r="CW18" s="630">
        <f t="shared" si="49"/>
        <v>42.5</v>
      </c>
      <c r="CX18" s="629"/>
      <c r="CY18" s="629">
        <v>1.5</v>
      </c>
      <c r="CZ18" s="630">
        <f t="shared" si="50"/>
        <v>41</v>
      </c>
      <c r="DA18" s="629"/>
      <c r="DB18" s="629">
        <v>1</v>
      </c>
      <c r="DC18" s="647">
        <f t="shared" si="51"/>
        <v>40</v>
      </c>
      <c r="DD18" s="629"/>
      <c r="DE18" s="629">
        <v>1</v>
      </c>
      <c r="DF18" s="630">
        <f t="shared" si="52"/>
        <v>39</v>
      </c>
      <c r="DG18" s="629"/>
      <c r="DH18" s="629"/>
      <c r="DI18" s="630">
        <f t="shared" si="53"/>
        <v>39</v>
      </c>
      <c r="DJ18" s="629"/>
      <c r="DK18" s="629"/>
      <c r="DL18" s="630">
        <f t="shared" si="54"/>
        <v>39</v>
      </c>
      <c r="DM18" s="629"/>
      <c r="DN18" s="629"/>
      <c r="DO18" s="630">
        <f t="shared" si="55"/>
        <v>39</v>
      </c>
      <c r="DP18" s="629"/>
      <c r="DQ18" s="629"/>
      <c r="DR18" s="630">
        <f t="shared" si="56"/>
        <v>39</v>
      </c>
      <c r="DS18" s="629"/>
      <c r="DT18" s="629">
        <v>1</v>
      </c>
      <c r="DU18" s="630">
        <f t="shared" si="57"/>
        <v>38</v>
      </c>
      <c r="DV18" s="629"/>
      <c r="DW18" s="629">
        <v>0.5</v>
      </c>
      <c r="DX18" s="630">
        <f t="shared" si="58"/>
        <v>37.5</v>
      </c>
      <c r="DY18" s="629"/>
      <c r="DZ18" s="629"/>
      <c r="EA18" s="629">
        <v>1</v>
      </c>
      <c r="EB18" s="630">
        <f t="shared" si="5"/>
        <v>36.5</v>
      </c>
      <c r="EC18" s="629"/>
      <c r="ED18" s="629"/>
      <c r="EE18" s="630">
        <f t="shared" si="59"/>
        <v>36.5</v>
      </c>
      <c r="EF18" s="629"/>
      <c r="EG18" s="629"/>
      <c r="EH18" s="629"/>
      <c r="EI18" s="93">
        <f t="shared" si="135"/>
        <v>36.5</v>
      </c>
      <c r="EJ18" s="629"/>
      <c r="EK18" s="629">
        <v>2</v>
      </c>
      <c r="EL18" s="630">
        <f t="shared" si="60"/>
        <v>34.5</v>
      </c>
      <c r="EM18" s="629"/>
      <c r="EN18" s="629"/>
      <c r="EO18" s="629"/>
      <c r="EP18" s="630">
        <f t="shared" si="61"/>
        <v>34.5</v>
      </c>
      <c r="ER18" s="629"/>
      <c r="ES18" s="629">
        <v>1</v>
      </c>
      <c r="ET18" s="630">
        <f t="shared" si="62"/>
        <v>33.5</v>
      </c>
      <c r="EU18" s="629"/>
      <c r="EV18" s="629"/>
      <c r="EW18" s="93">
        <f t="shared" si="6"/>
        <v>33.5</v>
      </c>
      <c r="EX18" s="629"/>
      <c r="EY18" s="629"/>
      <c r="EZ18" s="93">
        <f t="shared" si="63"/>
        <v>33.5</v>
      </c>
      <c r="FA18" s="629"/>
      <c r="FB18" s="629">
        <v>0.5</v>
      </c>
      <c r="FC18" s="93">
        <f t="shared" si="64"/>
        <v>33</v>
      </c>
      <c r="FD18" s="629"/>
      <c r="FE18" s="629">
        <v>1</v>
      </c>
      <c r="FF18" s="93">
        <f t="shared" si="65"/>
        <v>32</v>
      </c>
      <c r="FG18" s="629"/>
      <c r="FH18" s="629">
        <v>0.5</v>
      </c>
      <c r="FI18" s="93">
        <f t="shared" si="136"/>
        <v>31.5</v>
      </c>
      <c r="FJ18" s="629"/>
      <c r="FK18" s="629">
        <v>1</v>
      </c>
      <c r="FL18" s="93">
        <f>FI18+FJ18-FK18</f>
        <v>30.5</v>
      </c>
      <c r="FM18" s="629"/>
      <c r="FN18" s="629">
        <v>0.5</v>
      </c>
      <c r="FO18" s="646">
        <f t="shared" si="7"/>
        <v>30</v>
      </c>
      <c r="FP18" s="629"/>
      <c r="FQ18" s="629"/>
      <c r="FR18" s="630">
        <f t="shared" si="137"/>
        <v>30</v>
      </c>
      <c r="FS18" s="629">
        <v>18</v>
      </c>
      <c r="FT18" s="629">
        <v>0.5</v>
      </c>
      <c r="FU18" s="630">
        <f t="shared" si="8"/>
        <v>47.5</v>
      </c>
      <c r="FV18" s="147" t="s">
        <v>628</v>
      </c>
      <c r="FW18" s="629"/>
      <c r="FX18" s="629"/>
      <c r="FY18" s="630">
        <f t="shared" si="66"/>
        <v>47.5</v>
      </c>
      <c r="FZ18" s="629"/>
      <c r="GA18" s="629"/>
      <c r="GB18" s="630">
        <f t="shared" si="67"/>
        <v>47.5</v>
      </c>
      <c r="GC18" s="629"/>
      <c r="GD18" s="629">
        <v>1</v>
      </c>
      <c r="GE18" s="630">
        <f t="shared" si="68"/>
        <v>46.5</v>
      </c>
      <c r="GF18" s="629"/>
      <c r="GG18" s="629">
        <v>1.5</v>
      </c>
      <c r="GH18" s="630">
        <f t="shared" si="69"/>
        <v>45</v>
      </c>
      <c r="GI18" s="629"/>
      <c r="GJ18" s="629">
        <v>2</v>
      </c>
      <c r="GK18" s="630">
        <f t="shared" si="70"/>
        <v>43</v>
      </c>
      <c r="GL18" s="629"/>
      <c r="GM18" s="629">
        <v>1</v>
      </c>
      <c r="GN18" s="630">
        <f t="shared" si="71"/>
        <v>42</v>
      </c>
      <c r="GO18" s="629"/>
      <c r="GP18" s="629">
        <v>1</v>
      </c>
      <c r="GQ18" s="629"/>
      <c r="GR18" s="630">
        <f t="shared" si="72"/>
        <v>41</v>
      </c>
      <c r="GS18" s="629"/>
      <c r="GT18" s="629">
        <v>1</v>
      </c>
      <c r="GU18" s="630">
        <f t="shared" si="73"/>
        <v>40</v>
      </c>
      <c r="GV18" s="631"/>
      <c r="GW18" s="631"/>
      <c r="GX18" s="631"/>
      <c r="GY18" s="630">
        <f t="shared" si="74"/>
        <v>40</v>
      </c>
      <c r="GZ18" s="631"/>
      <c r="HA18" s="631">
        <v>1</v>
      </c>
      <c r="HB18" s="631"/>
      <c r="HC18" s="630">
        <f t="shared" si="75"/>
        <v>39</v>
      </c>
      <c r="HD18" s="631"/>
      <c r="HE18" s="631"/>
      <c r="HF18" s="630">
        <f t="shared" si="76"/>
        <v>39</v>
      </c>
      <c r="HG18" s="631"/>
      <c r="HH18" s="631">
        <v>1</v>
      </c>
      <c r="HI18" s="630">
        <f t="shared" si="77"/>
        <v>38</v>
      </c>
      <c r="HJ18" s="629"/>
      <c r="HK18" s="629"/>
      <c r="HL18" s="630">
        <f t="shared" si="78"/>
        <v>38</v>
      </c>
      <c r="HM18" s="629"/>
      <c r="HN18" s="629"/>
      <c r="HO18" s="647">
        <f t="shared" si="79"/>
        <v>38</v>
      </c>
      <c r="HP18" s="629"/>
      <c r="HQ18" s="629">
        <v>3</v>
      </c>
      <c r="HR18" s="647">
        <f t="shared" si="138"/>
        <v>35</v>
      </c>
      <c r="HS18" s="629"/>
      <c r="HT18" s="629">
        <v>2</v>
      </c>
      <c r="HU18" s="630">
        <f t="shared" si="80"/>
        <v>33</v>
      </c>
      <c r="HV18" s="629"/>
      <c r="HW18" s="629"/>
      <c r="HX18" s="630">
        <f t="shared" si="81"/>
        <v>33</v>
      </c>
      <c r="HY18" s="629"/>
      <c r="HZ18" s="629">
        <v>1</v>
      </c>
      <c r="IA18" s="630">
        <f t="shared" si="82"/>
        <v>32</v>
      </c>
      <c r="IB18" s="629"/>
      <c r="IC18" s="629"/>
      <c r="ID18" s="630">
        <f t="shared" si="83"/>
        <v>32</v>
      </c>
      <c r="IE18" s="629"/>
      <c r="IF18" s="629">
        <v>1</v>
      </c>
      <c r="IG18" s="630">
        <f t="shared" si="84"/>
        <v>31</v>
      </c>
      <c r="IH18" s="629"/>
      <c r="II18" s="629"/>
      <c r="IJ18" s="630">
        <f t="shared" si="85"/>
        <v>31</v>
      </c>
      <c r="IK18" s="629"/>
      <c r="IL18" s="629"/>
      <c r="IM18" s="629"/>
      <c r="IN18" s="630">
        <f t="shared" si="86"/>
        <v>31</v>
      </c>
      <c r="IO18" s="629"/>
      <c r="IP18" s="629"/>
      <c r="IQ18" s="629">
        <v>1</v>
      </c>
      <c r="IR18" s="630">
        <f t="shared" si="87"/>
        <v>30</v>
      </c>
      <c r="IS18" s="629"/>
      <c r="IT18" s="629"/>
      <c r="IU18" s="630">
        <f t="shared" si="9"/>
        <v>30</v>
      </c>
      <c r="IV18" s="649">
        <v>18</v>
      </c>
      <c r="IW18" s="649">
        <v>0.5</v>
      </c>
      <c r="IX18" s="650">
        <f t="shared" si="88"/>
        <v>47.5</v>
      </c>
      <c r="IY18" s="649"/>
      <c r="IZ18" s="649">
        <v>1</v>
      </c>
      <c r="JA18" s="650">
        <f t="shared" si="89"/>
        <v>46.5</v>
      </c>
      <c r="JB18" s="649"/>
      <c r="JC18" s="649"/>
      <c r="JD18" s="649"/>
      <c r="JE18" s="650">
        <f t="shared" si="139"/>
        <v>46.5</v>
      </c>
      <c r="JF18" s="649"/>
      <c r="JG18" s="649">
        <v>1</v>
      </c>
      <c r="JH18" s="649"/>
      <c r="JI18" s="650">
        <f t="shared" si="90"/>
        <v>45.5</v>
      </c>
      <c r="JK18" s="649"/>
      <c r="JL18" s="649"/>
      <c r="JM18" s="651">
        <f t="shared" si="91"/>
        <v>45.5</v>
      </c>
      <c r="JO18" s="649"/>
      <c r="JP18" s="649"/>
      <c r="JQ18" s="651">
        <f t="shared" si="92"/>
        <v>45.5</v>
      </c>
      <c r="JR18" s="649"/>
      <c r="JS18" s="649"/>
      <c r="JT18" s="650">
        <f t="shared" si="93"/>
        <v>45.5</v>
      </c>
      <c r="JU18" s="649"/>
      <c r="JV18" s="649">
        <v>1</v>
      </c>
      <c r="JW18" s="650">
        <f t="shared" si="94"/>
        <v>44.5</v>
      </c>
      <c r="JX18" s="649"/>
      <c r="JY18" s="649">
        <v>1.5</v>
      </c>
      <c r="JZ18" s="649"/>
      <c r="KA18" s="650">
        <f t="shared" si="95"/>
        <v>43</v>
      </c>
      <c r="KB18" s="649"/>
      <c r="KC18" s="649">
        <v>1</v>
      </c>
      <c r="KD18" s="649"/>
      <c r="KE18" s="650">
        <f t="shared" si="140"/>
        <v>42</v>
      </c>
      <c r="KF18" s="649"/>
      <c r="KG18" s="649"/>
      <c r="KH18" s="650">
        <f t="shared" si="96"/>
        <v>42</v>
      </c>
      <c r="KI18" s="649"/>
      <c r="KJ18" s="649"/>
      <c r="KK18" s="650">
        <f t="shared" si="97"/>
        <v>42</v>
      </c>
      <c r="KL18" s="649"/>
      <c r="KM18" s="649"/>
      <c r="KN18" s="650">
        <f t="shared" si="98"/>
        <v>42</v>
      </c>
      <c r="KO18" s="649"/>
      <c r="KP18" s="649"/>
      <c r="KQ18" s="650">
        <f t="shared" si="99"/>
        <v>42</v>
      </c>
      <c r="KR18" s="649"/>
      <c r="KS18" s="649">
        <v>1</v>
      </c>
      <c r="KT18" s="650">
        <f t="shared" si="100"/>
        <v>41</v>
      </c>
      <c r="KU18" s="649"/>
      <c r="KV18" s="649">
        <v>1</v>
      </c>
      <c r="KW18" s="650">
        <f t="shared" si="101"/>
        <v>40</v>
      </c>
      <c r="KX18" s="649"/>
      <c r="KY18" s="649"/>
      <c r="KZ18" s="650">
        <f t="shared" si="10"/>
        <v>40</v>
      </c>
      <c r="LA18" s="649"/>
      <c r="LB18" s="649">
        <v>1</v>
      </c>
      <c r="LC18" s="650">
        <f t="shared" si="11"/>
        <v>39</v>
      </c>
      <c r="LD18" s="649"/>
      <c r="LE18" s="649"/>
      <c r="LF18" s="650">
        <f t="shared" si="12"/>
        <v>39</v>
      </c>
      <c r="LG18" s="649"/>
      <c r="LH18" s="649">
        <v>1</v>
      </c>
      <c r="LI18" s="650">
        <f t="shared" si="13"/>
        <v>38</v>
      </c>
      <c r="LJ18" s="649"/>
      <c r="LK18" s="649">
        <v>1</v>
      </c>
      <c r="LL18" s="650">
        <f t="shared" si="14"/>
        <v>37</v>
      </c>
      <c r="LM18" s="649"/>
      <c r="LN18" s="649"/>
      <c r="LO18" s="650">
        <f t="shared" si="15"/>
        <v>37</v>
      </c>
      <c r="LP18" s="649"/>
      <c r="LQ18" s="649">
        <v>1</v>
      </c>
      <c r="LR18" s="650">
        <f t="shared" si="16"/>
        <v>36</v>
      </c>
      <c r="LS18" s="649"/>
      <c r="LT18" s="649"/>
      <c r="LU18" s="650">
        <f t="shared" si="17"/>
        <v>36</v>
      </c>
      <c r="LV18" s="649"/>
      <c r="LW18" s="649">
        <v>2</v>
      </c>
      <c r="LX18" s="650">
        <f t="shared" si="142"/>
        <v>34</v>
      </c>
      <c r="LY18" s="649"/>
      <c r="LZ18" s="649"/>
      <c r="MA18" s="650">
        <f t="shared" si="143"/>
        <v>34</v>
      </c>
      <c r="MB18" s="649">
        <v>14</v>
      </c>
      <c r="MC18" s="649"/>
      <c r="MD18" s="650">
        <f t="shared" si="18"/>
        <v>48</v>
      </c>
      <c r="ME18" s="649"/>
      <c r="MF18" s="649">
        <v>1</v>
      </c>
      <c r="MG18" s="650">
        <f t="shared" si="19"/>
        <v>47</v>
      </c>
      <c r="MH18" s="649"/>
      <c r="MI18" s="649"/>
      <c r="MJ18" s="650">
        <f t="shared" si="20"/>
        <v>47</v>
      </c>
      <c r="MK18" s="649"/>
      <c r="ML18" s="649">
        <v>1</v>
      </c>
      <c r="MM18" s="650">
        <f t="shared" si="21"/>
        <v>46</v>
      </c>
      <c r="MN18" s="649"/>
      <c r="MO18" s="649"/>
      <c r="MP18" s="650">
        <f t="shared" si="22"/>
        <v>46</v>
      </c>
      <c r="MQ18" s="649"/>
      <c r="MR18" s="649">
        <v>1</v>
      </c>
      <c r="MS18" s="650">
        <f t="shared" si="23"/>
        <v>45</v>
      </c>
      <c r="MT18" s="649"/>
      <c r="MU18" s="649"/>
      <c r="MV18" s="650">
        <f t="shared" si="24"/>
        <v>45</v>
      </c>
      <c r="MW18" s="649"/>
      <c r="MX18" s="649">
        <v>1</v>
      </c>
      <c r="MY18" s="650">
        <f t="shared" si="25"/>
        <v>44</v>
      </c>
      <c r="MZ18" s="649"/>
      <c r="NA18" s="649"/>
      <c r="NB18" s="650">
        <f t="shared" si="26"/>
        <v>44</v>
      </c>
      <c r="NC18" s="649"/>
      <c r="ND18" s="649">
        <v>1</v>
      </c>
      <c r="NE18" s="649"/>
      <c r="NF18" s="650">
        <f t="shared" si="102"/>
        <v>43</v>
      </c>
      <c r="NG18" s="649"/>
      <c r="NH18" s="649"/>
      <c r="NI18" s="650">
        <f t="shared" si="103"/>
        <v>43</v>
      </c>
      <c r="NJ18" s="649"/>
      <c r="NK18" s="649">
        <v>1</v>
      </c>
      <c r="NL18" s="649"/>
      <c r="NM18" s="650">
        <f t="shared" si="104"/>
        <v>42</v>
      </c>
      <c r="NN18" s="649"/>
      <c r="NO18" s="649">
        <v>1</v>
      </c>
      <c r="NP18" s="649"/>
      <c r="NQ18" s="650">
        <f t="shared" si="105"/>
        <v>41</v>
      </c>
      <c r="NR18" s="649"/>
      <c r="NS18" s="649">
        <v>1</v>
      </c>
      <c r="NT18" s="650">
        <f t="shared" si="106"/>
        <v>40</v>
      </c>
      <c r="NU18" s="649"/>
      <c r="NV18" s="649"/>
      <c r="NW18" s="650">
        <f t="shared" si="107"/>
        <v>40</v>
      </c>
      <c r="NX18" s="649"/>
      <c r="NY18" s="649"/>
      <c r="NZ18" s="649">
        <v>2</v>
      </c>
      <c r="OA18" s="650">
        <f t="shared" si="108"/>
        <v>38</v>
      </c>
      <c r="OB18" s="649"/>
      <c r="OC18" s="649"/>
      <c r="OD18" s="649">
        <v>1</v>
      </c>
      <c r="OE18" s="650">
        <f t="shared" si="109"/>
        <v>37</v>
      </c>
      <c r="OF18" s="649"/>
      <c r="OG18" s="649"/>
      <c r="OH18" s="649">
        <v>1</v>
      </c>
      <c r="OI18" s="650">
        <f t="shared" si="110"/>
        <v>36</v>
      </c>
      <c r="OJ18" s="649"/>
      <c r="OK18" s="649"/>
      <c r="OL18" s="649">
        <v>1</v>
      </c>
      <c r="OM18" s="650">
        <f t="shared" si="111"/>
        <v>35</v>
      </c>
      <c r="ON18" s="649"/>
      <c r="OO18" s="649"/>
      <c r="OP18" s="649"/>
      <c r="OQ18" s="650">
        <f t="shared" si="112"/>
        <v>35</v>
      </c>
      <c r="OR18" s="649"/>
      <c r="OS18" s="649"/>
      <c r="OT18" s="649">
        <v>1</v>
      </c>
      <c r="OU18" s="650">
        <f t="shared" si="113"/>
        <v>34</v>
      </c>
      <c r="OV18" s="649"/>
      <c r="OW18" s="649"/>
      <c r="OX18" s="649"/>
      <c r="OY18" s="650">
        <f t="shared" si="114"/>
        <v>34</v>
      </c>
      <c r="OZ18" s="649"/>
      <c r="PA18" s="649"/>
      <c r="PB18" s="649">
        <v>1</v>
      </c>
      <c r="PC18" s="650">
        <f t="shared" si="115"/>
        <v>33</v>
      </c>
      <c r="PD18" s="649"/>
      <c r="PE18" s="649"/>
      <c r="PF18" s="649">
        <v>1</v>
      </c>
      <c r="PG18" s="650">
        <f t="shared" si="116"/>
        <v>32</v>
      </c>
      <c r="PH18" s="649"/>
      <c r="PI18" s="649"/>
      <c r="PJ18" s="649">
        <v>1</v>
      </c>
      <c r="PK18" s="650">
        <f t="shared" si="117"/>
        <v>31</v>
      </c>
      <c r="PL18" s="649"/>
      <c r="PM18" s="649"/>
      <c r="PN18" s="649">
        <v>1</v>
      </c>
      <c r="PO18" s="650">
        <f t="shared" si="118"/>
        <v>30</v>
      </c>
      <c r="PP18" s="649">
        <v>18</v>
      </c>
      <c r="PQ18" s="649"/>
      <c r="PR18" s="649">
        <v>1</v>
      </c>
      <c r="PS18" s="650">
        <f t="shared" si="119"/>
        <v>47</v>
      </c>
      <c r="PT18" s="649"/>
      <c r="PU18" s="649"/>
      <c r="PV18" s="649">
        <v>1</v>
      </c>
      <c r="PW18" s="650">
        <f t="shared" si="120"/>
        <v>46</v>
      </c>
      <c r="PX18" s="649"/>
      <c r="PY18" s="649"/>
      <c r="PZ18" s="649">
        <v>1</v>
      </c>
      <c r="QA18" s="650">
        <f t="shared" si="121"/>
        <v>45</v>
      </c>
      <c r="QB18" s="649"/>
      <c r="QC18" s="649"/>
      <c r="QD18" s="649"/>
      <c r="QE18" s="650">
        <f t="shared" si="122"/>
        <v>45</v>
      </c>
      <c r="QF18" s="649"/>
      <c r="QG18" s="649"/>
      <c r="QH18" s="649">
        <v>1</v>
      </c>
      <c r="QI18" s="650">
        <f t="shared" si="123"/>
        <v>44</v>
      </c>
      <c r="QJ18" s="649"/>
      <c r="QK18" s="649"/>
      <c r="QL18" s="649"/>
      <c r="QM18" s="650">
        <f t="shared" si="124"/>
        <v>44</v>
      </c>
      <c r="QN18" s="649"/>
      <c r="QO18" s="649"/>
      <c r="QP18" s="649">
        <v>1</v>
      </c>
      <c r="QQ18" s="650">
        <f t="shared" si="125"/>
        <v>43</v>
      </c>
      <c r="QR18" s="649"/>
      <c r="QS18" s="649"/>
      <c r="QT18" s="649"/>
      <c r="QU18" s="650">
        <f t="shared" si="126"/>
        <v>43</v>
      </c>
      <c r="QV18" s="629">
        <f t="shared" si="127"/>
        <v>12</v>
      </c>
      <c r="QW18" s="652">
        <f t="shared" si="128"/>
        <v>0.5</v>
      </c>
      <c r="QX18" s="123"/>
      <c r="QY18" s="629">
        <f t="shared" si="129"/>
        <v>17.5</v>
      </c>
      <c r="QZ18" s="652">
        <f t="shared" si="130"/>
        <v>0.67307692307692313</v>
      </c>
      <c r="RA18" s="124"/>
      <c r="RB18" s="629">
        <f t="shared" si="131"/>
        <v>13.5</v>
      </c>
      <c r="RC18" s="652">
        <f t="shared" si="132"/>
        <v>0.54</v>
      </c>
      <c r="RD18" s="124"/>
      <c r="RE18" s="629">
        <f t="shared" si="133"/>
        <v>43</v>
      </c>
      <c r="RF18" s="652">
        <f t="shared" si="134"/>
        <v>0.57333333333333336</v>
      </c>
    </row>
    <row r="19" spans="1:474" ht="31.5" hidden="1" customHeight="1" x14ac:dyDescent="0.55000000000000004">
      <c r="A19" s="622">
        <v>15</v>
      </c>
      <c r="B19" s="638" t="s">
        <v>629</v>
      </c>
      <c r="C19" s="639" t="s">
        <v>627</v>
      </c>
      <c r="D19" s="628">
        <v>39</v>
      </c>
      <c r="E19" s="666">
        <v>9</v>
      </c>
      <c r="F19" s="667"/>
      <c r="G19" s="640"/>
      <c r="H19" s="642"/>
      <c r="I19" s="628">
        <f t="shared" si="27"/>
        <v>48</v>
      </c>
      <c r="J19" s="666"/>
      <c r="K19" s="667"/>
      <c r="L19" s="640"/>
      <c r="M19" s="642"/>
      <c r="N19" s="628">
        <f t="shared" si="0"/>
        <v>48</v>
      </c>
      <c r="O19" s="666"/>
      <c r="P19" s="667"/>
      <c r="Q19" s="640"/>
      <c r="R19" s="642"/>
      <c r="S19" s="628">
        <f t="shared" si="1"/>
        <v>48</v>
      </c>
      <c r="T19" s="666"/>
      <c r="U19" s="667"/>
      <c r="V19" s="640"/>
      <c r="W19" s="642"/>
      <c r="X19" s="628">
        <f t="shared" si="2"/>
        <v>48</v>
      </c>
      <c r="Y19" s="666"/>
      <c r="Z19" s="667"/>
      <c r="AA19" s="640"/>
      <c r="AB19" s="642"/>
      <c r="AC19" s="628">
        <f t="shared" si="3"/>
        <v>48</v>
      </c>
      <c r="AD19" s="631"/>
      <c r="AE19" s="631"/>
      <c r="AF19" s="93">
        <f t="shared" si="28"/>
        <v>48</v>
      </c>
      <c r="AG19" s="629"/>
      <c r="AH19" s="629"/>
      <c r="AI19" s="93">
        <f t="shared" si="29"/>
        <v>48</v>
      </c>
      <c r="AJ19" s="631"/>
      <c r="AK19" s="631"/>
      <c r="AL19" s="93">
        <f t="shared" si="30"/>
        <v>48</v>
      </c>
      <c r="AM19" s="631"/>
      <c r="AN19" s="631"/>
      <c r="AO19" s="631"/>
      <c r="AP19" s="93">
        <f t="shared" si="31"/>
        <v>48</v>
      </c>
      <c r="AQ19" s="644"/>
      <c r="AR19" s="644"/>
      <c r="AS19" s="645">
        <f t="shared" si="32"/>
        <v>48</v>
      </c>
      <c r="AT19" s="632"/>
      <c r="AU19" s="632"/>
      <c r="AV19" s="633">
        <f t="shared" si="33"/>
        <v>48</v>
      </c>
      <c r="AW19" s="631"/>
      <c r="AX19" s="631"/>
      <c r="AY19" s="631"/>
      <c r="AZ19" s="646">
        <f t="shared" si="34"/>
        <v>48</v>
      </c>
      <c r="BA19" s="631"/>
      <c r="BB19" s="631"/>
      <c r="BC19" s="93">
        <f t="shared" si="35"/>
        <v>48</v>
      </c>
      <c r="BD19" s="631"/>
      <c r="BE19" s="631">
        <v>1</v>
      </c>
      <c r="BF19" s="93">
        <f t="shared" si="36"/>
        <v>47</v>
      </c>
      <c r="BG19" s="631"/>
      <c r="BH19" s="631"/>
      <c r="BI19" s="93">
        <f t="shared" si="37"/>
        <v>47</v>
      </c>
      <c r="BJ19" s="631"/>
      <c r="BK19" s="631">
        <v>1</v>
      </c>
      <c r="BL19" s="93">
        <f t="shared" si="38"/>
        <v>46</v>
      </c>
      <c r="BM19" s="631"/>
      <c r="BN19" s="631">
        <v>1</v>
      </c>
      <c r="BO19" s="631"/>
      <c r="BP19" s="93">
        <f t="shared" si="4"/>
        <v>45</v>
      </c>
      <c r="BQ19" s="631"/>
      <c r="BR19" s="631"/>
      <c r="BS19" s="93">
        <f t="shared" si="39"/>
        <v>45</v>
      </c>
      <c r="BT19" s="631"/>
      <c r="BU19" s="631"/>
      <c r="BV19" s="646">
        <f t="shared" si="40"/>
        <v>45</v>
      </c>
      <c r="BW19" s="631"/>
      <c r="BX19" s="631">
        <v>1</v>
      </c>
      <c r="BY19" s="93">
        <f t="shared" si="41"/>
        <v>44</v>
      </c>
      <c r="BZ19" s="631"/>
      <c r="CA19" s="631">
        <v>3.5</v>
      </c>
      <c r="CB19" s="93">
        <f t="shared" si="42"/>
        <v>40.5</v>
      </c>
      <c r="CC19" s="631"/>
      <c r="CD19" s="631"/>
      <c r="CE19" s="93">
        <f t="shared" si="43"/>
        <v>40.5</v>
      </c>
      <c r="CF19" s="631"/>
      <c r="CG19" s="631"/>
      <c r="CH19" s="93">
        <f t="shared" si="44"/>
        <v>40.5</v>
      </c>
      <c r="CI19" s="631"/>
      <c r="CJ19" s="631"/>
      <c r="CK19" s="646">
        <f t="shared" si="45"/>
        <v>40.5</v>
      </c>
      <c r="CL19" s="631"/>
      <c r="CM19" s="631"/>
      <c r="CN19" s="93">
        <f t="shared" si="46"/>
        <v>40.5</v>
      </c>
      <c r="CO19" s="631"/>
      <c r="CP19" s="631"/>
      <c r="CQ19" s="93">
        <f t="shared" si="47"/>
        <v>40.5</v>
      </c>
      <c r="CR19" s="629">
        <v>7.5</v>
      </c>
      <c r="CS19" s="629">
        <v>1.5</v>
      </c>
      <c r="CT19" s="630">
        <f t="shared" si="48"/>
        <v>46.5</v>
      </c>
      <c r="CU19" s="629"/>
      <c r="CV19" s="629"/>
      <c r="CW19" s="630">
        <f t="shared" si="49"/>
        <v>46.5</v>
      </c>
      <c r="CX19" s="629"/>
      <c r="CY19" s="629"/>
      <c r="CZ19" s="630">
        <f t="shared" si="50"/>
        <v>46.5</v>
      </c>
      <c r="DA19" s="629"/>
      <c r="DB19" s="629">
        <v>1</v>
      </c>
      <c r="DC19" s="647">
        <f t="shared" si="51"/>
        <v>45.5</v>
      </c>
      <c r="DD19" s="629"/>
      <c r="DE19" s="629">
        <v>1</v>
      </c>
      <c r="DF19" s="630">
        <f t="shared" si="52"/>
        <v>44.5</v>
      </c>
      <c r="DG19" s="629"/>
      <c r="DH19" s="629"/>
      <c r="DI19" s="630">
        <f t="shared" si="53"/>
        <v>44.5</v>
      </c>
      <c r="DJ19" s="629"/>
      <c r="DK19" s="629">
        <v>1</v>
      </c>
      <c r="DL19" s="630">
        <f t="shared" si="54"/>
        <v>43.5</v>
      </c>
      <c r="DM19" s="629"/>
      <c r="DN19" s="629"/>
      <c r="DO19" s="630">
        <f t="shared" si="55"/>
        <v>43.5</v>
      </c>
      <c r="DP19" s="629"/>
      <c r="DQ19" s="629"/>
      <c r="DR19" s="630">
        <f t="shared" si="56"/>
        <v>43.5</v>
      </c>
      <c r="DS19" s="629"/>
      <c r="DT19" s="629">
        <v>1</v>
      </c>
      <c r="DU19" s="630">
        <f t="shared" si="57"/>
        <v>42.5</v>
      </c>
      <c r="DV19" s="629"/>
      <c r="DW19" s="629">
        <v>0.5</v>
      </c>
      <c r="DX19" s="630">
        <f t="shared" si="58"/>
        <v>42</v>
      </c>
      <c r="DY19" s="629"/>
      <c r="DZ19" s="629"/>
      <c r="EA19" s="629"/>
      <c r="EB19" s="630">
        <f t="shared" si="5"/>
        <v>42</v>
      </c>
      <c r="EC19" s="629"/>
      <c r="ED19" s="629">
        <v>1</v>
      </c>
      <c r="EE19" s="630">
        <f t="shared" si="59"/>
        <v>41</v>
      </c>
      <c r="EF19" s="629"/>
      <c r="EG19" s="629"/>
      <c r="EH19" s="629">
        <v>0.5</v>
      </c>
      <c r="EI19" s="93">
        <f t="shared" si="135"/>
        <v>40.5</v>
      </c>
      <c r="EJ19" s="629"/>
      <c r="EK19" s="629">
        <v>2.5</v>
      </c>
      <c r="EL19" s="630">
        <f t="shared" si="60"/>
        <v>38</v>
      </c>
      <c r="EM19" s="629"/>
      <c r="EN19" s="629"/>
      <c r="EO19" s="629"/>
      <c r="EP19" s="630">
        <f t="shared" si="61"/>
        <v>38</v>
      </c>
      <c r="ER19" s="629"/>
      <c r="ES19" s="629">
        <v>0.5</v>
      </c>
      <c r="ET19" s="630">
        <f t="shared" si="62"/>
        <v>37.5</v>
      </c>
      <c r="EU19" s="629"/>
      <c r="EV19" s="629"/>
      <c r="EW19" s="93">
        <f t="shared" si="6"/>
        <v>37.5</v>
      </c>
      <c r="EX19" s="629"/>
      <c r="EY19" s="629">
        <v>1</v>
      </c>
      <c r="EZ19" s="93">
        <f t="shared" si="63"/>
        <v>36.5</v>
      </c>
      <c r="FA19" s="629"/>
      <c r="FB19" s="629">
        <v>1.5</v>
      </c>
      <c r="FC19" s="93">
        <f t="shared" si="64"/>
        <v>35</v>
      </c>
      <c r="FD19" s="629"/>
      <c r="FE19" s="629">
        <v>1</v>
      </c>
      <c r="FF19" s="93">
        <f t="shared" si="65"/>
        <v>34</v>
      </c>
      <c r="FG19" s="629"/>
      <c r="FH19" s="629">
        <v>0.5</v>
      </c>
      <c r="FI19" s="93">
        <f t="shared" si="136"/>
        <v>33.5</v>
      </c>
      <c r="FJ19" s="629"/>
      <c r="FK19" s="629">
        <v>1</v>
      </c>
      <c r="FL19" s="93">
        <f t="shared" si="141"/>
        <v>32.5</v>
      </c>
      <c r="FM19" s="629"/>
      <c r="FN19" s="629">
        <v>0.5</v>
      </c>
      <c r="FO19" s="646">
        <f t="shared" si="7"/>
        <v>32</v>
      </c>
      <c r="FP19" s="629"/>
      <c r="FQ19" s="629"/>
      <c r="FR19" s="630">
        <f t="shared" si="137"/>
        <v>32</v>
      </c>
      <c r="FS19" s="629">
        <v>16</v>
      </c>
      <c r="FT19" s="629">
        <v>0.5</v>
      </c>
      <c r="FU19" s="630">
        <f t="shared" si="8"/>
        <v>47.5</v>
      </c>
      <c r="FV19" s="147" t="s">
        <v>630</v>
      </c>
      <c r="FW19" s="629"/>
      <c r="FX19" s="629"/>
      <c r="FY19" s="630">
        <f t="shared" si="66"/>
        <v>47.5</v>
      </c>
      <c r="FZ19" s="629"/>
      <c r="GA19" s="629"/>
      <c r="GB19" s="630">
        <f t="shared" si="67"/>
        <v>47.5</v>
      </c>
      <c r="GC19" s="629"/>
      <c r="GD19" s="629">
        <v>1</v>
      </c>
      <c r="GE19" s="630">
        <f t="shared" si="68"/>
        <v>46.5</v>
      </c>
      <c r="GF19" s="629"/>
      <c r="GG19" s="629"/>
      <c r="GH19" s="630">
        <f t="shared" si="69"/>
        <v>46.5</v>
      </c>
      <c r="GI19" s="629"/>
      <c r="GJ19" s="629">
        <v>1</v>
      </c>
      <c r="GK19" s="630">
        <f t="shared" si="70"/>
        <v>45.5</v>
      </c>
      <c r="GL19" s="629"/>
      <c r="GM19" s="629">
        <v>1</v>
      </c>
      <c r="GN19" s="630">
        <f t="shared" si="71"/>
        <v>44.5</v>
      </c>
      <c r="GO19" s="629"/>
      <c r="GP19" s="629"/>
      <c r="GQ19" s="629"/>
      <c r="GR19" s="630">
        <f t="shared" si="72"/>
        <v>44.5</v>
      </c>
      <c r="GS19" s="629"/>
      <c r="GT19" s="629"/>
      <c r="GU19" s="630">
        <f t="shared" si="73"/>
        <v>44.5</v>
      </c>
      <c r="GV19" s="631"/>
      <c r="GW19" s="631">
        <v>1</v>
      </c>
      <c r="GX19" s="631"/>
      <c r="GY19" s="630">
        <f t="shared" si="74"/>
        <v>43.5</v>
      </c>
      <c r="GZ19" s="631"/>
      <c r="HA19" s="631">
        <v>1</v>
      </c>
      <c r="HB19" s="631"/>
      <c r="HC19" s="630">
        <f t="shared" si="75"/>
        <v>42.5</v>
      </c>
      <c r="HD19" s="631"/>
      <c r="HE19" s="631"/>
      <c r="HF19" s="630">
        <f t="shared" si="76"/>
        <v>42.5</v>
      </c>
      <c r="HG19" s="631"/>
      <c r="HH19" s="631">
        <v>1</v>
      </c>
      <c r="HI19" s="630">
        <f t="shared" si="77"/>
        <v>41.5</v>
      </c>
      <c r="HJ19" s="629"/>
      <c r="HK19" s="629"/>
      <c r="HL19" s="630">
        <f t="shared" si="78"/>
        <v>41.5</v>
      </c>
      <c r="HM19" s="629"/>
      <c r="HN19" s="629">
        <v>1</v>
      </c>
      <c r="HO19" s="647">
        <f t="shared" si="79"/>
        <v>40.5</v>
      </c>
      <c r="HP19" s="629"/>
      <c r="HQ19" s="629">
        <v>2</v>
      </c>
      <c r="HR19" s="647">
        <f t="shared" si="138"/>
        <v>38.5</v>
      </c>
      <c r="HS19" s="629"/>
      <c r="HT19" s="629"/>
      <c r="HU19" s="630">
        <f t="shared" si="80"/>
        <v>38.5</v>
      </c>
      <c r="HV19" s="629"/>
      <c r="HW19" s="629">
        <v>1</v>
      </c>
      <c r="HX19" s="630">
        <f t="shared" si="81"/>
        <v>37.5</v>
      </c>
      <c r="HY19" s="629"/>
      <c r="HZ19" s="629">
        <v>1</v>
      </c>
      <c r="IA19" s="630">
        <f t="shared" si="82"/>
        <v>36.5</v>
      </c>
      <c r="IB19" s="629"/>
      <c r="IC19" s="629"/>
      <c r="ID19" s="630">
        <f t="shared" si="83"/>
        <v>36.5</v>
      </c>
      <c r="IE19" s="629"/>
      <c r="IF19" s="629">
        <v>1</v>
      </c>
      <c r="IG19" s="630">
        <f t="shared" si="84"/>
        <v>35.5</v>
      </c>
      <c r="IH19" s="629"/>
      <c r="II19" s="629">
        <v>1</v>
      </c>
      <c r="IJ19" s="630">
        <f t="shared" si="85"/>
        <v>34.5</v>
      </c>
      <c r="IK19" s="629"/>
      <c r="IL19" s="629"/>
      <c r="IM19" s="629"/>
      <c r="IN19" s="630">
        <f t="shared" si="86"/>
        <v>34.5</v>
      </c>
      <c r="IO19" s="629"/>
      <c r="IP19" s="629"/>
      <c r="IQ19" s="629">
        <v>1.5</v>
      </c>
      <c r="IR19" s="630">
        <f t="shared" si="87"/>
        <v>33</v>
      </c>
      <c r="IS19" s="629"/>
      <c r="IT19" s="629"/>
      <c r="IU19" s="630">
        <f t="shared" si="9"/>
        <v>33</v>
      </c>
      <c r="IV19" s="649">
        <v>15</v>
      </c>
      <c r="IW19" s="649"/>
      <c r="IX19" s="650">
        <f t="shared" si="88"/>
        <v>48</v>
      </c>
      <c r="IY19" s="649"/>
      <c r="IZ19" s="606">
        <v>1</v>
      </c>
      <c r="JA19" s="650">
        <f>IX19+IY19-IZ19</f>
        <v>47</v>
      </c>
      <c r="JB19" s="649"/>
      <c r="JE19" s="650">
        <f t="shared" si="139"/>
        <v>47</v>
      </c>
      <c r="JF19" s="649"/>
      <c r="JG19" s="606">
        <v>1</v>
      </c>
      <c r="JI19" s="650">
        <f t="shared" si="90"/>
        <v>46</v>
      </c>
      <c r="JK19" s="649"/>
      <c r="JL19" s="649"/>
      <c r="JM19" s="651">
        <f t="shared" si="91"/>
        <v>46</v>
      </c>
      <c r="JO19" s="649"/>
      <c r="JP19" s="649">
        <v>1</v>
      </c>
      <c r="JQ19" s="651">
        <f t="shared" si="92"/>
        <v>45</v>
      </c>
      <c r="JR19" s="649"/>
      <c r="JS19" s="649"/>
      <c r="JT19" s="650">
        <f t="shared" si="93"/>
        <v>45</v>
      </c>
      <c r="JU19" s="649"/>
      <c r="JV19" s="649">
        <v>1</v>
      </c>
      <c r="JW19" s="650">
        <f t="shared" si="94"/>
        <v>44</v>
      </c>
      <c r="JX19" s="649"/>
      <c r="JY19" s="649">
        <v>2</v>
      </c>
      <c r="JZ19" s="649"/>
      <c r="KA19" s="650">
        <f t="shared" si="95"/>
        <v>42</v>
      </c>
      <c r="KB19" s="649"/>
      <c r="KC19" s="649"/>
      <c r="KD19" s="649"/>
      <c r="KE19" s="650">
        <f t="shared" si="140"/>
        <v>42</v>
      </c>
      <c r="KF19" s="649"/>
      <c r="KG19" s="649"/>
      <c r="KH19" s="650">
        <f t="shared" si="96"/>
        <v>42</v>
      </c>
      <c r="KI19" s="649"/>
      <c r="KJ19" s="649"/>
      <c r="KK19" s="650">
        <f t="shared" si="97"/>
        <v>42</v>
      </c>
      <c r="KL19" s="649"/>
      <c r="KM19" s="649"/>
      <c r="KN19" s="650">
        <f t="shared" si="98"/>
        <v>42</v>
      </c>
      <c r="KO19" s="649"/>
      <c r="KP19" s="649">
        <v>1</v>
      </c>
      <c r="KQ19" s="650">
        <f t="shared" si="99"/>
        <v>41</v>
      </c>
      <c r="KR19" s="649"/>
      <c r="KS19" s="649"/>
      <c r="KT19" s="650">
        <f t="shared" si="100"/>
        <v>41</v>
      </c>
      <c r="KU19" s="649"/>
      <c r="KV19" s="649"/>
      <c r="KW19" s="650">
        <f t="shared" si="101"/>
        <v>41</v>
      </c>
      <c r="KX19" s="649"/>
      <c r="KY19" s="649">
        <v>1</v>
      </c>
      <c r="KZ19" s="650">
        <f t="shared" si="10"/>
        <v>40</v>
      </c>
      <c r="LA19" s="649"/>
      <c r="LB19" s="649"/>
      <c r="LC19" s="650">
        <f t="shared" si="11"/>
        <v>40</v>
      </c>
      <c r="LD19" s="649"/>
      <c r="LE19" s="649">
        <v>1</v>
      </c>
      <c r="LF19" s="650">
        <f t="shared" si="12"/>
        <v>39</v>
      </c>
      <c r="LG19" s="649"/>
      <c r="LH19" s="649">
        <v>1</v>
      </c>
      <c r="LI19" s="650">
        <f t="shared" si="13"/>
        <v>38</v>
      </c>
      <c r="LJ19" s="649"/>
      <c r="LK19" s="649"/>
      <c r="LL19" s="650">
        <f t="shared" si="14"/>
        <v>38</v>
      </c>
      <c r="LM19" s="649"/>
      <c r="LN19" s="649"/>
      <c r="LO19" s="650">
        <f t="shared" si="15"/>
        <v>38</v>
      </c>
      <c r="LP19" s="649"/>
      <c r="LQ19" s="649">
        <v>2</v>
      </c>
      <c r="LR19" s="650">
        <f t="shared" si="16"/>
        <v>36</v>
      </c>
      <c r="LS19" s="649"/>
      <c r="LT19" s="649"/>
      <c r="LU19" s="650">
        <f t="shared" si="17"/>
        <v>36</v>
      </c>
      <c r="LV19" s="649"/>
      <c r="LW19" s="649">
        <v>5</v>
      </c>
      <c r="LX19" s="650">
        <f t="shared" si="142"/>
        <v>31</v>
      </c>
      <c r="LY19" s="649"/>
      <c r="LZ19" s="649">
        <v>1</v>
      </c>
      <c r="MA19" s="650">
        <f t="shared" si="143"/>
        <v>30</v>
      </c>
      <c r="MB19" s="649">
        <v>18</v>
      </c>
      <c r="MC19" s="649"/>
      <c r="MD19" s="650">
        <f t="shared" si="18"/>
        <v>48</v>
      </c>
      <c r="ME19" s="649"/>
      <c r="MF19" s="649">
        <v>1</v>
      </c>
      <c r="MG19" s="650">
        <f t="shared" si="19"/>
        <v>47</v>
      </c>
      <c r="MH19" s="649"/>
      <c r="MI19" s="649"/>
      <c r="MJ19" s="650">
        <f t="shared" si="20"/>
        <v>47</v>
      </c>
      <c r="MK19" s="649"/>
      <c r="ML19" s="649">
        <v>1</v>
      </c>
      <c r="MM19" s="650">
        <f t="shared" si="21"/>
        <v>46</v>
      </c>
      <c r="MN19" s="649"/>
      <c r="MO19" s="649">
        <v>1</v>
      </c>
      <c r="MP19" s="650">
        <f t="shared" si="22"/>
        <v>45</v>
      </c>
      <c r="MQ19" s="649"/>
      <c r="MR19" s="649">
        <v>1</v>
      </c>
      <c r="MS19" s="650">
        <f t="shared" si="23"/>
        <v>44</v>
      </c>
      <c r="MT19" s="649"/>
      <c r="MU19" s="649">
        <v>1</v>
      </c>
      <c r="MV19" s="650">
        <f t="shared" si="24"/>
        <v>43</v>
      </c>
      <c r="MW19" s="649"/>
      <c r="MX19" s="649"/>
      <c r="MY19" s="650">
        <f t="shared" si="25"/>
        <v>43</v>
      </c>
      <c r="MZ19" s="649"/>
      <c r="NA19" s="649"/>
      <c r="NB19" s="650">
        <f t="shared" si="26"/>
        <v>43</v>
      </c>
      <c r="NC19" s="649"/>
      <c r="ND19" s="649">
        <v>1</v>
      </c>
      <c r="NE19" s="649"/>
      <c r="NF19" s="650">
        <f t="shared" si="102"/>
        <v>42</v>
      </c>
      <c r="NG19" s="649"/>
      <c r="NH19" s="649">
        <v>1</v>
      </c>
      <c r="NI19" s="650">
        <f t="shared" si="103"/>
        <v>41</v>
      </c>
      <c r="NJ19" s="649"/>
      <c r="NK19" s="649">
        <v>1</v>
      </c>
      <c r="NL19" s="649"/>
      <c r="NM19" s="650">
        <f t="shared" si="104"/>
        <v>40</v>
      </c>
      <c r="NN19" s="649"/>
      <c r="NO19" s="649">
        <v>1</v>
      </c>
      <c r="NP19" s="649"/>
      <c r="NQ19" s="650">
        <f t="shared" si="105"/>
        <v>39</v>
      </c>
      <c r="NR19" s="649"/>
      <c r="NS19" s="649">
        <v>1</v>
      </c>
      <c r="NT19" s="650">
        <f t="shared" si="106"/>
        <v>38</v>
      </c>
      <c r="NU19" s="649"/>
      <c r="NV19" s="649"/>
      <c r="NW19" s="650">
        <f t="shared" si="107"/>
        <v>38</v>
      </c>
      <c r="NX19" s="649"/>
      <c r="NY19" s="649"/>
      <c r="NZ19" s="649">
        <v>1</v>
      </c>
      <c r="OA19" s="650">
        <f t="shared" si="108"/>
        <v>37</v>
      </c>
      <c r="OB19" s="649"/>
      <c r="OC19" s="649"/>
      <c r="OD19" s="649">
        <v>1</v>
      </c>
      <c r="OE19" s="650">
        <f t="shared" si="109"/>
        <v>36</v>
      </c>
      <c r="OF19" s="649"/>
      <c r="OG19" s="649"/>
      <c r="OH19" s="649"/>
      <c r="OI19" s="650">
        <f t="shared" si="110"/>
        <v>36</v>
      </c>
      <c r="OJ19" s="649"/>
      <c r="OK19" s="649"/>
      <c r="OL19" s="649"/>
      <c r="OM19" s="650">
        <f t="shared" si="111"/>
        <v>36</v>
      </c>
      <c r="ON19" s="649"/>
      <c r="OO19" s="649"/>
      <c r="OP19" s="649">
        <v>1</v>
      </c>
      <c r="OQ19" s="650">
        <f t="shared" si="112"/>
        <v>35</v>
      </c>
      <c r="OR19" s="649"/>
      <c r="OS19" s="649"/>
      <c r="OT19" s="649"/>
      <c r="OU19" s="650">
        <f t="shared" si="113"/>
        <v>35</v>
      </c>
      <c r="OV19" s="649"/>
      <c r="OW19" s="649"/>
      <c r="OX19" s="649">
        <v>1</v>
      </c>
      <c r="OY19" s="650">
        <f t="shared" si="114"/>
        <v>34</v>
      </c>
      <c r="OZ19" s="649"/>
      <c r="PA19" s="649"/>
      <c r="PB19" s="649"/>
      <c r="PC19" s="650">
        <f t="shared" si="115"/>
        <v>34</v>
      </c>
      <c r="PD19" s="649"/>
      <c r="PE19" s="649"/>
      <c r="PF19" s="649"/>
      <c r="PG19" s="650">
        <f t="shared" si="116"/>
        <v>34</v>
      </c>
      <c r="PH19" s="649"/>
      <c r="PI19" s="649"/>
      <c r="PJ19" s="649"/>
      <c r="PK19" s="650">
        <f t="shared" si="117"/>
        <v>34</v>
      </c>
      <c r="PL19" s="649"/>
      <c r="PM19" s="649"/>
      <c r="PN19" s="649">
        <v>1</v>
      </c>
      <c r="PO19" s="650">
        <f t="shared" si="118"/>
        <v>33</v>
      </c>
      <c r="PP19" s="649">
        <v>15</v>
      </c>
      <c r="PQ19" s="649"/>
      <c r="PR19" s="649">
        <v>1</v>
      </c>
      <c r="PS19" s="650">
        <f t="shared" si="119"/>
        <v>47</v>
      </c>
      <c r="PT19" s="649"/>
      <c r="PU19" s="649"/>
      <c r="PV19" s="649">
        <v>1</v>
      </c>
      <c r="PW19" s="650">
        <f t="shared" si="120"/>
        <v>46</v>
      </c>
      <c r="PX19" s="649"/>
      <c r="PY19" s="649"/>
      <c r="PZ19" s="649">
        <v>1</v>
      </c>
      <c r="QA19" s="650">
        <f t="shared" si="121"/>
        <v>45</v>
      </c>
      <c r="QB19" s="649"/>
      <c r="QC19" s="649"/>
      <c r="QD19" s="649">
        <v>1</v>
      </c>
      <c r="QE19" s="650">
        <f t="shared" si="122"/>
        <v>44</v>
      </c>
      <c r="QF19" s="649"/>
      <c r="QG19" s="649"/>
      <c r="QH19" s="649">
        <v>1</v>
      </c>
      <c r="QI19" s="650">
        <f t="shared" si="123"/>
        <v>43</v>
      </c>
      <c r="QJ19" s="649"/>
      <c r="QK19" s="649"/>
      <c r="QL19" s="649">
        <v>1</v>
      </c>
      <c r="QM19" s="650">
        <f t="shared" si="124"/>
        <v>42</v>
      </c>
      <c r="QN19" s="649"/>
      <c r="QO19" s="649"/>
      <c r="QP19" s="649"/>
      <c r="QQ19" s="650">
        <f t="shared" si="125"/>
        <v>42</v>
      </c>
      <c r="QR19" s="649"/>
      <c r="QS19" s="649"/>
      <c r="QT19" s="649">
        <v>1</v>
      </c>
      <c r="QU19" s="650">
        <f t="shared" si="126"/>
        <v>41</v>
      </c>
      <c r="QV19" s="629">
        <f t="shared" si="127"/>
        <v>14</v>
      </c>
      <c r="QW19" s="652">
        <f t="shared" si="128"/>
        <v>0.58333333333333337</v>
      </c>
      <c r="QX19" s="123"/>
      <c r="QY19" s="629">
        <f t="shared" si="129"/>
        <v>16.5</v>
      </c>
      <c r="QZ19" s="652">
        <f t="shared" si="130"/>
        <v>0.63461538461538458</v>
      </c>
      <c r="RA19" s="124"/>
      <c r="RB19" s="629">
        <f t="shared" si="131"/>
        <v>18</v>
      </c>
      <c r="RC19" s="652">
        <f t="shared" si="132"/>
        <v>0.72</v>
      </c>
      <c r="RD19" s="124"/>
      <c r="RE19" s="629">
        <f t="shared" si="133"/>
        <v>48.5</v>
      </c>
      <c r="RF19" s="652">
        <f t="shared" si="134"/>
        <v>0.64666666666666661</v>
      </c>
    </row>
    <row r="20" spans="1:474" ht="31.5" hidden="1" customHeight="1" x14ac:dyDescent="0.55000000000000004">
      <c r="A20" s="622">
        <v>16</v>
      </c>
      <c r="B20" s="638" t="s">
        <v>631</v>
      </c>
      <c r="C20" s="639" t="s">
        <v>122</v>
      </c>
      <c r="D20" s="628">
        <v>256</v>
      </c>
      <c r="E20" s="666"/>
      <c r="F20" s="667"/>
      <c r="G20" s="653"/>
      <c r="H20" s="642">
        <v>56</v>
      </c>
      <c r="I20" s="628">
        <f t="shared" si="27"/>
        <v>200</v>
      </c>
      <c r="J20" s="666"/>
      <c r="K20" s="667"/>
      <c r="L20" s="653"/>
      <c r="M20" s="642">
        <v>3</v>
      </c>
      <c r="N20" s="628">
        <f t="shared" si="0"/>
        <v>197</v>
      </c>
      <c r="O20" s="666"/>
      <c r="P20" s="667"/>
      <c r="Q20" s="653"/>
      <c r="R20" s="642">
        <f>2</f>
        <v>2</v>
      </c>
      <c r="S20" s="628">
        <f t="shared" si="1"/>
        <v>195</v>
      </c>
      <c r="T20" s="666"/>
      <c r="U20" s="667"/>
      <c r="V20" s="653"/>
      <c r="W20" s="642">
        <v>4</v>
      </c>
      <c r="X20" s="628">
        <f t="shared" si="2"/>
        <v>191</v>
      </c>
      <c r="Y20" s="666"/>
      <c r="Z20" s="667"/>
      <c r="AA20" s="653"/>
      <c r="AB20" s="642">
        <f>2</f>
        <v>2</v>
      </c>
      <c r="AC20" s="628">
        <f t="shared" si="3"/>
        <v>189</v>
      </c>
      <c r="AD20" s="631"/>
      <c r="AE20" s="631">
        <v>2</v>
      </c>
      <c r="AF20" s="93">
        <f t="shared" si="28"/>
        <v>187</v>
      </c>
      <c r="AG20" s="629"/>
      <c r="AH20" s="629">
        <v>3</v>
      </c>
      <c r="AI20" s="93">
        <f t="shared" si="29"/>
        <v>184</v>
      </c>
      <c r="AJ20" s="631"/>
      <c r="AK20" s="631">
        <v>2</v>
      </c>
      <c r="AL20" s="93">
        <f t="shared" si="30"/>
        <v>182</v>
      </c>
      <c r="AM20" s="631"/>
      <c r="AN20" s="631"/>
      <c r="AO20" s="631">
        <v>6</v>
      </c>
      <c r="AP20" s="93">
        <f t="shared" si="31"/>
        <v>176</v>
      </c>
      <c r="AQ20" s="644"/>
      <c r="AR20" s="644">
        <v>5</v>
      </c>
      <c r="AS20" s="645">
        <f t="shared" si="32"/>
        <v>171</v>
      </c>
      <c r="AT20" s="632"/>
      <c r="AU20" s="632">
        <v>5</v>
      </c>
      <c r="AV20" s="633">
        <f t="shared" si="33"/>
        <v>166</v>
      </c>
      <c r="AW20" s="631"/>
      <c r="AX20" s="631"/>
      <c r="AY20" s="631">
        <v>3</v>
      </c>
      <c r="AZ20" s="646">
        <f t="shared" si="34"/>
        <v>163</v>
      </c>
      <c r="BA20" s="631"/>
      <c r="BB20" s="631">
        <v>2</v>
      </c>
      <c r="BC20" s="93">
        <f t="shared" si="35"/>
        <v>161</v>
      </c>
      <c r="BD20" s="631"/>
      <c r="BE20" s="631"/>
      <c r="BF20" s="93">
        <f t="shared" si="36"/>
        <v>161</v>
      </c>
      <c r="BG20" s="631"/>
      <c r="BH20" s="631">
        <v>3</v>
      </c>
      <c r="BI20" s="93">
        <f t="shared" si="37"/>
        <v>158</v>
      </c>
      <c r="BJ20" s="631"/>
      <c r="BK20" s="631">
        <v>3</v>
      </c>
      <c r="BL20" s="93">
        <f t="shared" si="38"/>
        <v>155</v>
      </c>
      <c r="BM20" s="631"/>
      <c r="BN20" s="631">
        <v>3</v>
      </c>
      <c r="BO20" s="631"/>
      <c r="BP20" s="93">
        <f t="shared" si="4"/>
        <v>152</v>
      </c>
      <c r="BQ20" s="631"/>
      <c r="BR20" s="631">
        <v>4</v>
      </c>
      <c r="BS20" s="93">
        <f t="shared" si="39"/>
        <v>148</v>
      </c>
      <c r="BT20" s="631"/>
      <c r="BU20" s="631">
        <v>2</v>
      </c>
      <c r="BV20" s="646">
        <f t="shared" si="40"/>
        <v>146</v>
      </c>
      <c r="BW20" s="631"/>
      <c r="BX20" s="631">
        <v>8</v>
      </c>
      <c r="BY20" s="93">
        <f t="shared" si="41"/>
        <v>138</v>
      </c>
      <c r="BZ20" s="631"/>
      <c r="CA20" s="631">
        <v>2</v>
      </c>
      <c r="CB20" s="93">
        <f t="shared" si="42"/>
        <v>136</v>
      </c>
      <c r="CC20" s="631"/>
      <c r="CD20" s="631">
        <v>4</v>
      </c>
      <c r="CE20" s="93">
        <f t="shared" si="43"/>
        <v>132</v>
      </c>
      <c r="CF20" s="631"/>
      <c r="CG20" s="631">
        <v>2</v>
      </c>
      <c r="CH20" s="93">
        <f t="shared" si="44"/>
        <v>130</v>
      </c>
      <c r="CI20" s="631"/>
      <c r="CJ20" s="631">
        <v>4</v>
      </c>
      <c r="CK20" s="646">
        <f t="shared" si="45"/>
        <v>126</v>
      </c>
      <c r="CL20" s="631"/>
      <c r="CM20" s="631"/>
      <c r="CN20" s="93">
        <f t="shared" si="46"/>
        <v>126</v>
      </c>
      <c r="CO20" s="631"/>
      <c r="CP20" s="631"/>
      <c r="CQ20" s="93">
        <f t="shared" si="47"/>
        <v>126</v>
      </c>
      <c r="CR20" s="629"/>
      <c r="CS20" s="629">
        <v>2</v>
      </c>
      <c r="CT20" s="630">
        <f t="shared" si="48"/>
        <v>124</v>
      </c>
      <c r="CU20" s="629"/>
      <c r="CV20" s="629">
        <v>4</v>
      </c>
      <c r="CW20" s="630">
        <f t="shared" si="49"/>
        <v>120</v>
      </c>
      <c r="CX20" s="629"/>
      <c r="CY20" s="629">
        <v>2</v>
      </c>
      <c r="CZ20" s="630">
        <f t="shared" si="50"/>
        <v>118</v>
      </c>
      <c r="DA20" s="629"/>
      <c r="DB20" s="629"/>
      <c r="DC20" s="647">
        <f t="shared" si="51"/>
        <v>118</v>
      </c>
      <c r="DD20" s="629"/>
      <c r="DE20" s="629">
        <v>5</v>
      </c>
      <c r="DF20" s="630">
        <f t="shared" si="52"/>
        <v>113</v>
      </c>
      <c r="DG20" s="629"/>
      <c r="DH20" s="629">
        <v>2</v>
      </c>
      <c r="DI20" s="630">
        <f t="shared" si="53"/>
        <v>111</v>
      </c>
      <c r="DJ20" s="629"/>
      <c r="DK20" s="629">
        <v>6</v>
      </c>
      <c r="DL20" s="630">
        <f t="shared" si="54"/>
        <v>105</v>
      </c>
      <c r="DM20" s="629"/>
      <c r="DN20" s="629">
        <v>5</v>
      </c>
      <c r="DO20" s="630">
        <f t="shared" si="55"/>
        <v>100</v>
      </c>
      <c r="DP20" s="629"/>
      <c r="DQ20" s="629">
        <v>5</v>
      </c>
      <c r="DR20" s="630">
        <f t="shared" si="56"/>
        <v>95</v>
      </c>
      <c r="DS20" s="629"/>
      <c r="DT20" s="629">
        <v>4</v>
      </c>
      <c r="DU20" s="630">
        <f t="shared" si="57"/>
        <v>91</v>
      </c>
      <c r="DV20" s="629"/>
      <c r="DW20" s="629">
        <v>2</v>
      </c>
      <c r="DX20" s="630">
        <f t="shared" si="58"/>
        <v>89</v>
      </c>
      <c r="DY20" s="629"/>
      <c r="DZ20" s="629"/>
      <c r="EA20" s="629">
        <v>4</v>
      </c>
      <c r="EB20" s="630">
        <f t="shared" si="5"/>
        <v>85</v>
      </c>
      <c r="EC20" s="629"/>
      <c r="ED20" s="629">
        <v>4</v>
      </c>
      <c r="EE20" s="630">
        <f t="shared" si="59"/>
        <v>81</v>
      </c>
      <c r="EF20" s="629"/>
      <c r="EG20" s="629"/>
      <c r="EH20" s="629">
        <v>4</v>
      </c>
      <c r="EI20" s="93">
        <f t="shared" si="135"/>
        <v>77</v>
      </c>
      <c r="EJ20" s="629"/>
      <c r="EK20" s="629">
        <v>5</v>
      </c>
      <c r="EL20" s="630">
        <f t="shared" si="60"/>
        <v>72</v>
      </c>
      <c r="EM20" s="629"/>
      <c r="EN20" s="629"/>
      <c r="EO20" s="629">
        <v>6</v>
      </c>
      <c r="EP20" s="630">
        <f t="shared" si="61"/>
        <v>66</v>
      </c>
      <c r="ER20" s="629"/>
      <c r="ES20" s="629">
        <v>2</v>
      </c>
      <c r="ET20" s="630">
        <f t="shared" si="62"/>
        <v>64</v>
      </c>
      <c r="EU20" s="629"/>
      <c r="EV20" s="629">
        <v>4</v>
      </c>
      <c r="EW20" s="93">
        <f t="shared" si="6"/>
        <v>60</v>
      </c>
      <c r="EX20" s="629"/>
      <c r="EY20" s="629">
        <v>2</v>
      </c>
      <c r="EZ20" s="93">
        <f t="shared" si="63"/>
        <v>58</v>
      </c>
      <c r="FA20" s="629"/>
      <c r="FB20" s="629">
        <v>6</v>
      </c>
      <c r="FC20" s="93">
        <f t="shared" si="64"/>
        <v>52</v>
      </c>
      <c r="FD20" s="629"/>
      <c r="FE20" s="629">
        <v>4</v>
      </c>
      <c r="FF20" s="93">
        <f t="shared" si="65"/>
        <v>48</v>
      </c>
      <c r="FG20" s="629"/>
      <c r="FH20" s="629">
        <v>4</v>
      </c>
      <c r="FI20" s="93">
        <f t="shared" si="136"/>
        <v>44</v>
      </c>
      <c r="FJ20" s="629"/>
      <c r="FK20" s="629">
        <v>2</v>
      </c>
      <c r="FL20" s="93">
        <f t="shared" si="141"/>
        <v>42</v>
      </c>
      <c r="FM20" s="629"/>
      <c r="FN20" s="629">
        <v>6</v>
      </c>
      <c r="FO20" s="646">
        <f t="shared" si="7"/>
        <v>36</v>
      </c>
      <c r="FP20" s="629"/>
      <c r="FQ20" s="629">
        <v>4</v>
      </c>
      <c r="FR20" s="630">
        <f t="shared" si="137"/>
        <v>32</v>
      </c>
      <c r="FS20" s="629">
        <v>168</v>
      </c>
      <c r="FT20" s="629">
        <v>4</v>
      </c>
      <c r="FU20" s="630">
        <f t="shared" si="8"/>
        <v>196</v>
      </c>
      <c r="FV20" s="648"/>
      <c r="FW20" s="629"/>
      <c r="FX20" s="629">
        <v>4</v>
      </c>
      <c r="FY20" s="630">
        <f t="shared" si="66"/>
        <v>192</v>
      </c>
      <c r="FZ20" s="629"/>
      <c r="GA20" s="629">
        <v>4</v>
      </c>
      <c r="GB20" s="630">
        <f t="shared" si="67"/>
        <v>188</v>
      </c>
      <c r="GC20" s="629"/>
      <c r="GD20" s="629">
        <v>6</v>
      </c>
      <c r="GE20" s="630">
        <f t="shared" si="68"/>
        <v>182</v>
      </c>
      <c r="GF20" s="629"/>
      <c r="GG20" s="629">
        <v>5</v>
      </c>
      <c r="GH20" s="630">
        <f t="shared" si="69"/>
        <v>177</v>
      </c>
      <c r="GI20" s="629"/>
      <c r="GJ20" s="629">
        <v>2</v>
      </c>
      <c r="GK20" s="630">
        <f t="shared" si="70"/>
        <v>175</v>
      </c>
      <c r="GL20" s="629"/>
      <c r="GM20" s="629">
        <v>7</v>
      </c>
      <c r="GN20" s="630">
        <f t="shared" si="71"/>
        <v>168</v>
      </c>
      <c r="GO20" s="629"/>
      <c r="GP20" s="629">
        <v>4</v>
      </c>
      <c r="GQ20" s="629"/>
      <c r="GR20" s="630">
        <f t="shared" si="72"/>
        <v>164</v>
      </c>
      <c r="GS20" s="629"/>
      <c r="GT20" s="629">
        <v>8</v>
      </c>
      <c r="GU20" s="630">
        <f t="shared" si="73"/>
        <v>156</v>
      </c>
      <c r="GV20" s="631"/>
      <c r="GW20" s="631">
        <v>9</v>
      </c>
      <c r="GX20" s="631"/>
      <c r="GY20" s="630">
        <f t="shared" si="74"/>
        <v>147</v>
      </c>
      <c r="GZ20" s="631"/>
      <c r="HA20" s="631">
        <v>7</v>
      </c>
      <c r="HB20" s="631"/>
      <c r="HC20" s="630">
        <f t="shared" si="75"/>
        <v>140</v>
      </c>
      <c r="HD20" s="631"/>
      <c r="HE20" s="631">
        <v>9</v>
      </c>
      <c r="HF20" s="630">
        <f t="shared" si="76"/>
        <v>131</v>
      </c>
      <c r="HG20" s="631"/>
      <c r="HH20" s="631">
        <v>2</v>
      </c>
      <c r="HI20" s="630">
        <f t="shared" si="77"/>
        <v>129</v>
      </c>
      <c r="HJ20" s="629"/>
      <c r="HK20" s="629">
        <v>4</v>
      </c>
      <c r="HL20" s="630">
        <f t="shared" si="78"/>
        <v>125</v>
      </c>
      <c r="HM20" s="629"/>
      <c r="HN20" s="629">
        <v>4</v>
      </c>
      <c r="HO20" s="647">
        <f t="shared" si="79"/>
        <v>121</v>
      </c>
      <c r="HP20" s="629"/>
      <c r="HQ20" s="629">
        <v>4</v>
      </c>
      <c r="HR20" s="647">
        <f t="shared" si="138"/>
        <v>117</v>
      </c>
      <c r="HS20" s="629"/>
      <c r="HT20" s="629">
        <v>2</v>
      </c>
      <c r="HU20" s="630">
        <f t="shared" si="80"/>
        <v>115</v>
      </c>
      <c r="HV20" s="629"/>
      <c r="HW20" s="629"/>
      <c r="HX20" s="630">
        <f t="shared" si="81"/>
        <v>115</v>
      </c>
      <c r="HY20" s="629"/>
      <c r="HZ20" s="629">
        <v>7</v>
      </c>
      <c r="IA20" s="630">
        <f t="shared" si="82"/>
        <v>108</v>
      </c>
      <c r="IB20" s="629"/>
      <c r="IC20" s="629">
        <v>2</v>
      </c>
      <c r="ID20" s="630">
        <f t="shared" si="83"/>
        <v>106</v>
      </c>
      <c r="IE20" s="629"/>
      <c r="IF20" s="629">
        <v>5</v>
      </c>
      <c r="IG20" s="630">
        <f t="shared" si="84"/>
        <v>101</v>
      </c>
      <c r="IH20" s="629"/>
      <c r="II20" s="629"/>
      <c r="IJ20" s="630">
        <f t="shared" si="85"/>
        <v>101</v>
      </c>
      <c r="IK20" s="629"/>
      <c r="IL20" s="629"/>
      <c r="IM20" s="629">
        <v>7</v>
      </c>
      <c r="IN20" s="630">
        <f t="shared" si="86"/>
        <v>94</v>
      </c>
      <c r="IO20" s="629"/>
      <c r="IP20" s="629"/>
      <c r="IQ20" s="629">
        <v>7</v>
      </c>
      <c r="IR20" s="630">
        <f t="shared" si="87"/>
        <v>87</v>
      </c>
      <c r="IS20" s="629"/>
      <c r="IT20" s="629">
        <v>4</v>
      </c>
      <c r="IU20" s="630">
        <f t="shared" si="9"/>
        <v>83</v>
      </c>
      <c r="IV20" s="649"/>
      <c r="IW20" s="649">
        <v>4</v>
      </c>
      <c r="IX20" s="650">
        <f t="shared" si="88"/>
        <v>79</v>
      </c>
      <c r="IY20" s="649"/>
      <c r="IZ20" s="649">
        <v>4</v>
      </c>
      <c r="JA20" s="650">
        <f>IX20+IY20-IZ20</f>
        <v>75</v>
      </c>
      <c r="JB20" s="649"/>
      <c r="JC20" s="649">
        <v>5</v>
      </c>
      <c r="JD20" s="649"/>
      <c r="JE20" s="650">
        <f t="shared" si="139"/>
        <v>70</v>
      </c>
      <c r="JF20" s="649"/>
      <c r="JG20" s="649">
        <v>5</v>
      </c>
      <c r="JH20" s="649"/>
      <c r="JI20" s="650">
        <f t="shared" si="90"/>
        <v>65</v>
      </c>
      <c r="JK20" s="649"/>
      <c r="JL20" s="649">
        <v>5</v>
      </c>
      <c r="JM20" s="651">
        <f t="shared" si="91"/>
        <v>60</v>
      </c>
      <c r="JO20" s="649"/>
      <c r="JP20" s="649">
        <v>5</v>
      </c>
      <c r="JQ20" s="651">
        <f t="shared" si="92"/>
        <v>55</v>
      </c>
      <c r="JR20" s="649"/>
      <c r="JS20" s="649">
        <v>7</v>
      </c>
      <c r="JT20" s="650">
        <f t="shared" si="93"/>
        <v>48</v>
      </c>
      <c r="JU20" s="649"/>
      <c r="JV20" s="649">
        <v>5</v>
      </c>
      <c r="JW20" s="650">
        <f t="shared" si="94"/>
        <v>43</v>
      </c>
      <c r="JX20" s="649"/>
      <c r="JY20" s="649">
        <v>6</v>
      </c>
      <c r="JZ20" s="649"/>
      <c r="KA20" s="650">
        <f t="shared" si="95"/>
        <v>37</v>
      </c>
      <c r="KB20" s="649"/>
      <c r="KC20" s="649">
        <v>6</v>
      </c>
      <c r="KD20" s="649"/>
      <c r="KE20" s="650">
        <f t="shared" si="140"/>
        <v>31</v>
      </c>
      <c r="KF20" s="649"/>
      <c r="KG20" s="649">
        <v>5</v>
      </c>
      <c r="KH20" s="650">
        <f t="shared" si="96"/>
        <v>26</v>
      </c>
      <c r="KI20" s="649"/>
      <c r="KJ20" s="649">
        <v>6</v>
      </c>
      <c r="KK20" s="650">
        <f t="shared" si="97"/>
        <v>20</v>
      </c>
      <c r="KL20" s="649"/>
      <c r="KM20" s="649">
        <v>7</v>
      </c>
      <c r="KN20" s="650">
        <f t="shared" si="98"/>
        <v>13</v>
      </c>
      <c r="KO20" s="649"/>
      <c r="KP20" s="649">
        <v>6</v>
      </c>
      <c r="KQ20" s="650">
        <f t="shared" si="99"/>
        <v>7</v>
      </c>
      <c r="KR20" s="649"/>
      <c r="KS20" s="649">
        <v>4</v>
      </c>
      <c r="KT20" s="650">
        <f t="shared" si="100"/>
        <v>3</v>
      </c>
      <c r="KU20" s="649"/>
      <c r="KV20" s="649">
        <v>3</v>
      </c>
      <c r="KW20" s="650">
        <f t="shared" si="101"/>
        <v>0</v>
      </c>
      <c r="KX20" s="649"/>
      <c r="KY20" s="649"/>
      <c r="KZ20" s="650">
        <f t="shared" si="10"/>
        <v>0</v>
      </c>
      <c r="LA20" s="649"/>
      <c r="LB20" s="649"/>
      <c r="LC20" s="650">
        <f t="shared" si="11"/>
        <v>0</v>
      </c>
      <c r="LD20" s="649"/>
      <c r="LE20" s="649"/>
      <c r="LF20" s="650">
        <f t="shared" si="12"/>
        <v>0</v>
      </c>
      <c r="LG20" s="649"/>
      <c r="LH20" s="649"/>
      <c r="LI20" s="650">
        <f t="shared" si="13"/>
        <v>0</v>
      </c>
      <c r="LJ20" s="649"/>
      <c r="LK20" s="649"/>
      <c r="LL20" s="650">
        <f t="shared" si="14"/>
        <v>0</v>
      </c>
      <c r="LM20" s="649"/>
      <c r="LN20" s="649"/>
      <c r="LO20" s="650">
        <f t="shared" si="15"/>
        <v>0</v>
      </c>
      <c r="LP20" s="649"/>
      <c r="LQ20" s="649"/>
      <c r="LR20" s="650">
        <f t="shared" si="16"/>
        <v>0</v>
      </c>
      <c r="LS20" s="649"/>
      <c r="LT20" s="649"/>
      <c r="LU20" s="650">
        <f t="shared" si="17"/>
        <v>0</v>
      </c>
      <c r="LV20" s="649"/>
      <c r="LW20" s="649"/>
      <c r="LX20" s="650">
        <f t="shared" si="142"/>
        <v>0</v>
      </c>
      <c r="LY20" s="649"/>
      <c r="LZ20" s="649"/>
      <c r="MA20" s="650">
        <f t="shared" si="143"/>
        <v>0</v>
      </c>
      <c r="MB20" s="649">
        <v>100</v>
      </c>
      <c r="MC20" s="649">
        <v>1</v>
      </c>
      <c r="MD20" s="650">
        <f t="shared" si="18"/>
        <v>99</v>
      </c>
      <c r="ME20" s="649"/>
      <c r="MF20" s="649">
        <v>4</v>
      </c>
      <c r="MG20" s="650">
        <f t="shared" si="19"/>
        <v>95</v>
      </c>
      <c r="MH20" s="649"/>
      <c r="MI20" s="649">
        <v>2</v>
      </c>
      <c r="MJ20" s="650">
        <f t="shared" si="20"/>
        <v>93</v>
      </c>
      <c r="MK20" s="649"/>
      <c r="ML20" s="649">
        <v>1</v>
      </c>
      <c r="MM20" s="650">
        <f t="shared" si="21"/>
        <v>92</v>
      </c>
      <c r="MN20" s="649"/>
      <c r="MO20" s="649">
        <v>2</v>
      </c>
      <c r="MP20" s="650">
        <f t="shared" si="22"/>
        <v>90</v>
      </c>
      <c r="MQ20" s="649"/>
      <c r="MR20" s="649">
        <v>3</v>
      </c>
      <c r="MS20" s="650">
        <f t="shared" si="23"/>
        <v>87</v>
      </c>
      <c r="MT20" s="649"/>
      <c r="MU20" s="649">
        <v>3</v>
      </c>
      <c r="MV20" s="650">
        <f t="shared" si="24"/>
        <v>84</v>
      </c>
      <c r="MW20" s="649"/>
      <c r="MX20" s="649">
        <v>1</v>
      </c>
      <c r="MY20" s="650">
        <f t="shared" si="25"/>
        <v>83</v>
      </c>
      <c r="MZ20" s="649"/>
      <c r="NA20" s="649">
        <v>1</v>
      </c>
      <c r="NB20" s="650">
        <f t="shared" si="26"/>
        <v>82</v>
      </c>
      <c r="NC20" s="649"/>
      <c r="ND20" s="649">
        <v>1</v>
      </c>
      <c r="NE20" s="649"/>
      <c r="NF20" s="650">
        <f t="shared" si="102"/>
        <v>81</v>
      </c>
      <c r="NG20" s="649"/>
      <c r="NH20" s="649">
        <v>1</v>
      </c>
      <c r="NI20" s="650">
        <f t="shared" si="103"/>
        <v>80</v>
      </c>
      <c r="NJ20" s="649"/>
      <c r="NK20" s="649">
        <v>1</v>
      </c>
      <c r="NL20" s="649"/>
      <c r="NM20" s="650">
        <f t="shared" si="104"/>
        <v>79</v>
      </c>
      <c r="NN20" s="649"/>
      <c r="NO20" s="649">
        <v>1</v>
      </c>
      <c r="NP20" s="649"/>
      <c r="NQ20" s="650">
        <f t="shared" si="105"/>
        <v>78</v>
      </c>
      <c r="NR20" s="649"/>
      <c r="NS20" s="649">
        <v>2</v>
      </c>
      <c r="NT20" s="650">
        <f t="shared" si="106"/>
        <v>76</v>
      </c>
      <c r="NU20" s="649"/>
      <c r="NV20" s="649">
        <v>3</v>
      </c>
      <c r="NW20" s="650">
        <f t="shared" si="107"/>
        <v>73</v>
      </c>
      <c r="NX20" s="649"/>
      <c r="NY20" s="649"/>
      <c r="NZ20" s="649">
        <v>2</v>
      </c>
      <c r="OA20" s="650">
        <f t="shared" si="108"/>
        <v>71</v>
      </c>
      <c r="OB20" s="649"/>
      <c r="OC20" s="649"/>
      <c r="OD20" s="649">
        <v>3</v>
      </c>
      <c r="OE20" s="650">
        <f t="shared" si="109"/>
        <v>68</v>
      </c>
      <c r="OF20" s="649"/>
      <c r="OG20" s="649"/>
      <c r="OH20" s="649">
        <v>1</v>
      </c>
      <c r="OI20" s="650">
        <f t="shared" si="110"/>
        <v>67</v>
      </c>
      <c r="OJ20" s="649"/>
      <c r="OK20" s="649"/>
      <c r="OL20" s="649">
        <v>1</v>
      </c>
      <c r="OM20" s="650">
        <f t="shared" si="111"/>
        <v>66</v>
      </c>
      <c r="ON20" s="649"/>
      <c r="OO20" s="649"/>
      <c r="OP20" s="649">
        <v>3</v>
      </c>
      <c r="OQ20" s="650">
        <f t="shared" si="112"/>
        <v>63</v>
      </c>
      <c r="OR20" s="649"/>
      <c r="OS20" s="649"/>
      <c r="OT20" s="649">
        <v>2</v>
      </c>
      <c r="OU20" s="650">
        <f t="shared" si="113"/>
        <v>61</v>
      </c>
      <c r="OV20" s="649"/>
      <c r="OW20" s="649"/>
      <c r="OX20" s="649">
        <v>1</v>
      </c>
      <c r="OY20" s="650">
        <f t="shared" si="114"/>
        <v>60</v>
      </c>
      <c r="OZ20" s="649"/>
      <c r="PA20" s="649"/>
      <c r="PB20" s="649">
        <v>3</v>
      </c>
      <c r="PC20" s="650">
        <f t="shared" si="115"/>
        <v>57</v>
      </c>
      <c r="PD20" s="649"/>
      <c r="PE20" s="649"/>
      <c r="PF20" s="649"/>
      <c r="PG20" s="650">
        <f t="shared" si="116"/>
        <v>57</v>
      </c>
      <c r="PH20" s="649"/>
      <c r="PI20" s="649"/>
      <c r="PJ20" s="649">
        <v>2</v>
      </c>
      <c r="PK20" s="650">
        <f t="shared" si="117"/>
        <v>55</v>
      </c>
      <c r="PL20" s="649"/>
      <c r="PM20" s="649"/>
      <c r="PN20" s="649">
        <v>2</v>
      </c>
      <c r="PO20" s="650">
        <f t="shared" si="118"/>
        <v>53</v>
      </c>
      <c r="PP20" s="649"/>
      <c r="PQ20" s="649"/>
      <c r="PR20" s="649">
        <v>1</v>
      </c>
      <c r="PS20" s="650">
        <f t="shared" si="119"/>
        <v>52</v>
      </c>
      <c r="PT20" s="649"/>
      <c r="PU20" s="649"/>
      <c r="PV20" s="649">
        <v>2</v>
      </c>
      <c r="PW20" s="650">
        <f t="shared" si="120"/>
        <v>50</v>
      </c>
      <c r="PX20" s="649"/>
      <c r="PY20" s="649"/>
      <c r="PZ20" s="649">
        <v>4</v>
      </c>
      <c r="QA20" s="650">
        <f t="shared" si="121"/>
        <v>46</v>
      </c>
      <c r="QB20" s="649"/>
      <c r="QC20" s="649"/>
      <c r="QD20" s="649">
        <v>1</v>
      </c>
      <c r="QE20" s="650">
        <f t="shared" si="122"/>
        <v>45</v>
      </c>
      <c r="QF20" s="649"/>
      <c r="QG20" s="649"/>
      <c r="QH20" s="649">
        <v>3</v>
      </c>
      <c r="QI20" s="650">
        <f t="shared" si="123"/>
        <v>42</v>
      </c>
      <c r="QJ20" s="649"/>
      <c r="QK20" s="649"/>
      <c r="QL20" s="649">
        <v>2</v>
      </c>
      <c r="QM20" s="650">
        <f t="shared" si="124"/>
        <v>40</v>
      </c>
      <c r="QN20" s="649"/>
      <c r="QO20" s="649"/>
      <c r="QP20" s="649">
        <v>2</v>
      </c>
      <c r="QQ20" s="650">
        <f t="shared" si="125"/>
        <v>38</v>
      </c>
      <c r="QR20" s="649"/>
      <c r="QS20" s="649"/>
      <c r="QT20" s="649">
        <v>4</v>
      </c>
      <c r="QU20" s="650">
        <f t="shared" si="126"/>
        <v>34</v>
      </c>
      <c r="QV20" s="629">
        <f t="shared" si="127"/>
        <v>102</v>
      </c>
      <c r="QW20" s="652">
        <f t="shared" si="128"/>
        <v>4.25</v>
      </c>
      <c r="QX20" s="123"/>
      <c r="QY20" s="629">
        <f t="shared" si="129"/>
        <v>122</v>
      </c>
      <c r="QZ20" s="652">
        <f t="shared" si="130"/>
        <v>4.6923076923076925</v>
      </c>
      <c r="RA20" s="124"/>
      <c r="RB20" s="629">
        <f t="shared" si="131"/>
        <v>65</v>
      </c>
      <c r="RC20" s="652">
        <f t="shared" si="132"/>
        <v>2.6</v>
      </c>
      <c r="RD20" s="124"/>
      <c r="RE20" s="629">
        <f t="shared" si="133"/>
        <v>289</v>
      </c>
      <c r="RF20" s="652">
        <f t="shared" si="134"/>
        <v>3.8533333333333335</v>
      </c>
    </row>
    <row r="21" spans="1:474" ht="31.5" hidden="1" customHeight="1" x14ac:dyDescent="0.55000000000000004">
      <c r="A21" s="622">
        <v>17</v>
      </c>
      <c r="B21" s="638" t="s">
        <v>632</v>
      </c>
      <c r="C21" s="639" t="s">
        <v>122</v>
      </c>
      <c r="D21" s="628">
        <v>19</v>
      </c>
      <c r="E21" s="640"/>
      <c r="F21" s="653"/>
      <c r="G21" s="653"/>
      <c r="H21" s="642">
        <v>13</v>
      </c>
      <c r="I21" s="628">
        <f t="shared" si="27"/>
        <v>6</v>
      </c>
      <c r="J21" s="640"/>
      <c r="K21" s="653"/>
      <c r="L21" s="653"/>
      <c r="M21" s="642"/>
      <c r="N21" s="628">
        <f t="shared" si="0"/>
        <v>6</v>
      </c>
      <c r="O21" s="640"/>
      <c r="P21" s="653"/>
      <c r="Q21" s="653"/>
      <c r="R21" s="642"/>
      <c r="S21" s="628">
        <f t="shared" si="1"/>
        <v>6</v>
      </c>
      <c r="T21" s="640"/>
      <c r="U21" s="653"/>
      <c r="V21" s="653"/>
      <c r="W21" s="642"/>
      <c r="X21" s="628">
        <f t="shared" si="2"/>
        <v>6</v>
      </c>
      <c r="Y21" s="640"/>
      <c r="Z21" s="653"/>
      <c r="AA21" s="653"/>
      <c r="AB21" s="642"/>
      <c r="AC21" s="628">
        <f t="shared" si="3"/>
        <v>6</v>
      </c>
      <c r="AD21" s="631"/>
      <c r="AE21" s="631"/>
      <c r="AF21" s="93">
        <f t="shared" si="28"/>
        <v>6</v>
      </c>
      <c r="AG21" s="629"/>
      <c r="AH21" s="629"/>
      <c r="AI21" s="93">
        <f t="shared" si="29"/>
        <v>6</v>
      </c>
      <c r="AJ21" s="631"/>
      <c r="AK21" s="631"/>
      <c r="AL21" s="93">
        <f t="shared" si="30"/>
        <v>6</v>
      </c>
      <c r="AM21" s="631"/>
      <c r="AN21" s="631"/>
      <c r="AO21" s="631"/>
      <c r="AP21" s="93">
        <f t="shared" si="31"/>
        <v>6</v>
      </c>
      <c r="AQ21" s="644"/>
      <c r="AR21" s="644"/>
      <c r="AS21" s="645">
        <f t="shared" si="32"/>
        <v>6</v>
      </c>
      <c r="AT21" s="632"/>
      <c r="AU21" s="632"/>
      <c r="AV21" s="633">
        <f t="shared" si="33"/>
        <v>6</v>
      </c>
      <c r="AW21" s="631"/>
      <c r="AX21" s="631"/>
      <c r="AY21" s="631"/>
      <c r="AZ21" s="646">
        <f t="shared" si="34"/>
        <v>6</v>
      </c>
      <c r="BA21" s="631"/>
      <c r="BB21" s="631"/>
      <c r="BC21" s="93">
        <f t="shared" si="35"/>
        <v>6</v>
      </c>
      <c r="BD21" s="631"/>
      <c r="BE21" s="631"/>
      <c r="BF21" s="93">
        <f t="shared" si="36"/>
        <v>6</v>
      </c>
      <c r="BG21" s="631"/>
      <c r="BH21" s="631"/>
      <c r="BI21" s="93">
        <f t="shared" si="37"/>
        <v>6</v>
      </c>
      <c r="BJ21" s="631"/>
      <c r="BK21" s="631"/>
      <c r="BL21" s="93">
        <f t="shared" si="38"/>
        <v>6</v>
      </c>
      <c r="BM21" s="631"/>
      <c r="BN21" s="631">
        <v>1</v>
      </c>
      <c r="BO21" s="631"/>
      <c r="BP21" s="93">
        <f t="shared" si="4"/>
        <v>5</v>
      </c>
      <c r="BQ21" s="631"/>
      <c r="BR21" s="631"/>
      <c r="BS21" s="93">
        <f t="shared" si="39"/>
        <v>5</v>
      </c>
      <c r="BT21" s="631"/>
      <c r="BU21" s="631"/>
      <c r="BV21" s="646">
        <f t="shared" si="40"/>
        <v>5</v>
      </c>
      <c r="BW21" s="631"/>
      <c r="BX21" s="631"/>
      <c r="BY21" s="93">
        <f t="shared" si="41"/>
        <v>5</v>
      </c>
      <c r="BZ21" s="631"/>
      <c r="CA21" s="631"/>
      <c r="CB21" s="93">
        <f t="shared" si="42"/>
        <v>5</v>
      </c>
      <c r="CC21" s="631"/>
      <c r="CD21" s="631"/>
      <c r="CE21" s="93">
        <f t="shared" si="43"/>
        <v>5</v>
      </c>
      <c r="CF21" s="631"/>
      <c r="CG21" s="631"/>
      <c r="CH21" s="93">
        <f t="shared" si="44"/>
        <v>5</v>
      </c>
      <c r="CI21" s="631"/>
      <c r="CJ21" s="631"/>
      <c r="CK21" s="646">
        <f t="shared" si="45"/>
        <v>5</v>
      </c>
      <c r="CL21" s="631"/>
      <c r="CM21" s="631"/>
      <c r="CN21" s="93">
        <f t="shared" si="46"/>
        <v>5</v>
      </c>
      <c r="CO21" s="631"/>
      <c r="CP21" s="631"/>
      <c r="CQ21" s="93">
        <f t="shared" si="47"/>
        <v>5</v>
      </c>
      <c r="CR21" s="629"/>
      <c r="CS21" s="629"/>
      <c r="CT21" s="630">
        <f t="shared" si="48"/>
        <v>5</v>
      </c>
      <c r="CU21" s="629"/>
      <c r="CV21" s="629">
        <v>1</v>
      </c>
      <c r="CW21" s="630">
        <f t="shared" si="49"/>
        <v>4</v>
      </c>
      <c r="CX21" s="629"/>
      <c r="CY21" s="629"/>
      <c r="CZ21" s="630">
        <f t="shared" si="50"/>
        <v>4</v>
      </c>
      <c r="DA21" s="629"/>
      <c r="DB21" s="629"/>
      <c r="DC21" s="647">
        <f t="shared" si="51"/>
        <v>4</v>
      </c>
      <c r="DD21" s="629"/>
      <c r="DE21" s="629"/>
      <c r="DF21" s="630">
        <f t="shared" si="52"/>
        <v>4</v>
      </c>
      <c r="DG21" s="629"/>
      <c r="DH21" s="629"/>
      <c r="DI21" s="630">
        <f t="shared" si="53"/>
        <v>4</v>
      </c>
      <c r="DJ21" s="629"/>
      <c r="DK21" s="629">
        <v>2</v>
      </c>
      <c r="DL21" s="630">
        <f t="shared" si="54"/>
        <v>2</v>
      </c>
      <c r="DM21" s="629"/>
      <c r="DN21" s="629"/>
      <c r="DO21" s="630">
        <f t="shared" si="55"/>
        <v>2</v>
      </c>
      <c r="DP21" s="629"/>
      <c r="DQ21" s="629"/>
      <c r="DR21" s="630">
        <f t="shared" si="56"/>
        <v>2</v>
      </c>
      <c r="DS21" s="629"/>
      <c r="DT21" s="629"/>
      <c r="DU21" s="630">
        <f t="shared" si="57"/>
        <v>2</v>
      </c>
      <c r="DV21" s="629"/>
      <c r="DW21" s="629"/>
      <c r="DX21" s="630">
        <f t="shared" si="58"/>
        <v>2</v>
      </c>
      <c r="DY21" s="629"/>
      <c r="DZ21" s="629"/>
      <c r="EA21" s="629"/>
      <c r="EB21" s="630">
        <f t="shared" si="5"/>
        <v>2</v>
      </c>
      <c r="EC21" s="629"/>
      <c r="ED21" s="629"/>
      <c r="EE21" s="630">
        <f t="shared" si="59"/>
        <v>2</v>
      </c>
      <c r="EF21" s="629"/>
      <c r="EG21" s="629"/>
      <c r="EH21" s="629"/>
      <c r="EI21" s="93">
        <f t="shared" si="135"/>
        <v>2</v>
      </c>
      <c r="EJ21" s="629"/>
      <c r="EK21" s="629"/>
      <c r="EL21" s="630">
        <f t="shared" si="60"/>
        <v>2</v>
      </c>
      <c r="EM21" s="629"/>
      <c r="EN21" s="629"/>
      <c r="EO21" s="629"/>
      <c r="EP21" s="630">
        <f t="shared" si="61"/>
        <v>2</v>
      </c>
      <c r="ER21" s="629"/>
      <c r="ES21" s="629"/>
      <c r="ET21" s="630">
        <f t="shared" si="62"/>
        <v>2</v>
      </c>
      <c r="EU21" s="629"/>
      <c r="EV21" s="629"/>
      <c r="EW21" s="93">
        <f t="shared" si="6"/>
        <v>2</v>
      </c>
      <c r="EX21" s="629"/>
      <c r="EY21" s="629"/>
      <c r="EZ21" s="93">
        <f t="shared" si="63"/>
        <v>2</v>
      </c>
      <c r="FA21" s="629"/>
      <c r="FB21" s="629"/>
      <c r="FC21" s="93">
        <f t="shared" si="64"/>
        <v>2</v>
      </c>
      <c r="FD21" s="629"/>
      <c r="FE21" s="629"/>
      <c r="FF21" s="93">
        <f t="shared" si="65"/>
        <v>2</v>
      </c>
      <c r="FG21" s="629"/>
      <c r="FH21" s="629"/>
      <c r="FI21" s="93">
        <f t="shared" si="136"/>
        <v>2</v>
      </c>
      <c r="FJ21" s="629"/>
      <c r="FK21" s="629"/>
      <c r="FL21" s="93">
        <f t="shared" si="141"/>
        <v>2</v>
      </c>
      <c r="FM21" s="629"/>
      <c r="FN21" s="629"/>
      <c r="FO21" s="646">
        <f t="shared" si="7"/>
        <v>2</v>
      </c>
      <c r="FP21" s="629"/>
      <c r="FQ21" s="629"/>
      <c r="FR21" s="630">
        <f t="shared" si="137"/>
        <v>2</v>
      </c>
      <c r="FS21" s="629">
        <v>4</v>
      </c>
      <c r="FT21" s="629"/>
      <c r="FU21" s="630">
        <f t="shared" si="8"/>
        <v>6</v>
      </c>
      <c r="FV21" s="648"/>
      <c r="FW21" s="629"/>
      <c r="FX21" s="629"/>
      <c r="FY21" s="630">
        <f t="shared" si="66"/>
        <v>6</v>
      </c>
      <c r="FZ21" s="629"/>
      <c r="GA21" s="629">
        <v>1</v>
      </c>
      <c r="GB21" s="630">
        <f t="shared" si="67"/>
        <v>5</v>
      </c>
      <c r="GC21" s="629"/>
      <c r="GD21" s="629"/>
      <c r="GE21" s="630">
        <f t="shared" si="68"/>
        <v>5</v>
      </c>
      <c r="GF21" s="629"/>
      <c r="GG21" s="629"/>
      <c r="GH21" s="630">
        <f t="shared" si="69"/>
        <v>5</v>
      </c>
      <c r="GI21" s="629"/>
      <c r="GJ21" s="629"/>
      <c r="GK21" s="630">
        <f t="shared" si="70"/>
        <v>5</v>
      </c>
      <c r="GL21" s="629"/>
      <c r="GM21" s="629"/>
      <c r="GN21" s="630">
        <f t="shared" si="71"/>
        <v>5</v>
      </c>
      <c r="GO21" s="629"/>
      <c r="GP21" s="629"/>
      <c r="GQ21" s="629"/>
      <c r="GR21" s="630">
        <f t="shared" si="72"/>
        <v>5</v>
      </c>
      <c r="GS21" s="629"/>
      <c r="GT21" s="629"/>
      <c r="GU21" s="630">
        <f t="shared" si="73"/>
        <v>5</v>
      </c>
      <c r="GV21" s="631"/>
      <c r="GW21" s="631"/>
      <c r="GX21" s="631"/>
      <c r="GY21" s="630">
        <f t="shared" si="74"/>
        <v>5</v>
      </c>
      <c r="GZ21" s="631"/>
      <c r="HA21" s="631"/>
      <c r="HB21" s="631"/>
      <c r="HC21" s="630">
        <f t="shared" si="75"/>
        <v>5</v>
      </c>
      <c r="HD21" s="631"/>
      <c r="HE21" s="631"/>
      <c r="HF21" s="630">
        <f t="shared" si="76"/>
        <v>5</v>
      </c>
      <c r="HG21" s="631"/>
      <c r="HH21" s="631"/>
      <c r="HI21" s="630">
        <f t="shared" si="77"/>
        <v>5</v>
      </c>
      <c r="HJ21" s="629"/>
      <c r="HK21" s="629"/>
      <c r="HL21" s="630">
        <f t="shared" si="78"/>
        <v>5</v>
      </c>
      <c r="HM21" s="629"/>
      <c r="HN21" s="629"/>
      <c r="HO21" s="647">
        <f t="shared" si="79"/>
        <v>5</v>
      </c>
      <c r="HP21" s="629"/>
      <c r="HQ21" s="629"/>
      <c r="HR21" s="647">
        <f t="shared" si="138"/>
        <v>5</v>
      </c>
      <c r="HS21" s="629"/>
      <c r="HT21" s="629"/>
      <c r="HU21" s="630">
        <f t="shared" si="80"/>
        <v>5</v>
      </c>
      <c r="HV21" s="629"/>
      <c r="HW21" s="629"/>
      <c r="HX21" s="630">
        <f t="shared" si="81"/>
        <v>5</v>
      </c>
      <c r="HY21" s="629"/>
      <c r="HZ21" s="629"/>
      <c r="IA21" s="630">
        <f t="shared" si="82"/>
        <v>5</v>
      </c>
      <c r="IB21" s="629"/>
      <c r="IC21" s="629"/>
      <c r="ID21" s="630">
        <f t="shared" si="83"/>
        <v>5</v>
      </c>
      <c r="IE21" s="629"/>
      <c r="IF21" s="629"/>
      <c r="IG21" s="630">
        <f t="shared" si="84"/>
        <v>5</v>
      </c>
      <c r="IH21" s="629"/>
      <c r="II21" s="629"/>
      <c r="IJ21" s="630">
        <f t="shared" si="85"/>
        <v>5</v>
      </c>
      <c r="IK21" s="629"/>
      <c r="IL21" s="629"/>
      <c r="IM21" s="629"/>
      <c r="IN21" s="630">
        <f t="shared" si="86"/>
        <v>5</v>
      </c>
      <c r="IO21" s="629"/>
      <c r="IP21" s="629"/>
      <c r="IQ21" s="629"/>
      <c r="IR21" s="630">
        <f t="shared" si="87"/>
        <v>5</v>
      </c>
      <c r="IS21" s="629"/>
      <c r="IT21" s="629">
        <v>1</v>
      </c>
      <c r="IU21" s="630">
        <f t="shared" si="9"/>
        <v>4</v>
      </c>
      <c r="IV21" s="649"/>
      <c r="IW21" s="649"/>
      <c r="IX21" s="650">
        <f t="shared" si="88"/>
        <v>4</v>
      </c>
      <c r="IY21" s="649"/>
      <c r="IZ21" s="649"/>
      <c r="JA21" s="650">
        <f t="shared" si="89"/>
        <v>4</v>
      </c>
      <c r="JB21" s="649"/>
      <c r="JC21" s="649"/>
      <c r="JD21" s="649"/>
      <c r="JE21" s="650">
        <f t="shared" si="139"/>
        <v>4</v>
      </c>
      <c r="JF21" s="649"/>
      <c r="JG21" s="649"/>
      <c r="JH21" s="649"/>
      <c r="JI21" s="650">
        <f t="shared" si="90"/>
        <v>4</v>
      </c>
      <c r="JK21" s="649"/>
      <c r="JL21" s="649"/>
      <c r="JM21" s="651">
        <f t="shared" si="91"/>
        <v>4</v>
      </c>
      <c r="JO21" s="649"/>
      <c r="JP21" s="649">
        <v>1</v>
      </c>
      <c r="JQ21" s="651">
        <f t="shared" si="92"/>
        <v>3</v>
      </c>
      <c r="JR21" s="649"/>
      <c r="JS21" s="649"/>
      <c r="JT21" s="650">
        <f t="shared" si="93"/>
        <v>3</v>
      </c>
      <c r="JU21" s="649"/>
      <c r="JV21" s="649"/>
      <c r="JW21" s="650">
        <f t="shared" si="94"/>
        <v>3</v>
      </c>
      <c r="JX21" s="649"/>
      <c r="JY21" s="649">
        <v>1</v>
      </c>
      <c r="JZ21" s="649"/>
      <c r="KA21" s="650">
        <f t="shared" si="95"/>
        <v>2</v>
      </c>
      <c r="KB21" s="649"/>
      <c r="KC21" s="649"/>
      <c r="KD21" s="649"/>
      <c r="KE21" s="650">
        <f t="shared" si="140"/>
        <v>2</v>
      </c>
      <c r="KF21" s="649"/>
      <c r="KG21" s="649"/>
      <c r="KH21" s="650">
        <f t="shared" si="96"/>
        <v>2</v>
      </c>
      <c r="KI21" s="649"/>
      <c r="KJ21" s="649"/>
      <c r="KK21" s="650">
        <f t="shared" si="97"/>
        <v>2</v>
      </c>
      <c r="KL21" s="649"/>
      <c r="KM21" s="649"/>
      <c r="KN21" s="650">
        <f t="shared" si="98"/>
        <v>2</v>
      </c>
      <c r="KO21" s="649"/>
      <c r="KP21" s="649"/>
      <c r="KQ21" s="650">
        <f t="shared" si="99"/>
        <v>2</v>
      </c>
      <c r="KR21" s="649"/>
      <c r="KS21" s="649"/>
      <c r="KT21" s="650">
        <f t="shared" si="100"/>
        <v>2</v>
      </c>
      <c r="KU21" s="649"/>
      <c r="KV21" s="649"/>
      <c r="KW21" s="650">
        <f t="shared" si="101"/>
        <v>2</v>
      </c>
      <c r="KX21" s="649"/>
      <c r="KY21" s="649"/>
      <c r="KZ21" s="650">
        <f t="shared" si="10"/>
        <v>2</v>
      </c>
      <c r="LA21" s="649"/>
      <c r="LB21" s="649">
        <v>1</v>
      </c>
      <c r="LC21" s="650">
        <f t="shared" si="11"/>
        <v>1</v>
      </c>
      <c r="LD21" s="649"/>
      <c r="LE21" s="649"/>
      <c r="LF21" s="650">
        <f t="shared" si="12"/>
        <v>1</v>
      </c>
      <c r="LG21" s="649"/>
      <c r="LH21" s="649"/>
      <c r="LI21" s="650">
        <f t="shared" si="13"/>
        <v>1</v>
      </c>
      <c r="LJ21" s="649"/>
      <c r="LK21" s="649"/>
      <c r="LL21" s="650">
        <f t="shared" si="14"/>
        <v>1</v>
      </c>
      <c r="LM21" s="649"/>
      <c r="LN21" s="649">
        <v>1</v>
      </c>
      <c r="LO21" s="650">
        <f t="shared" si="15"/>
        <v>0</v>
      </c>
      <c r="LP21" s="649"/>
      <c r="LQ21" s="649"/>
      <c r="LR21" s="650">
        <f t="shared" si="16"/>
        <v>0</v>
      </c>
      <c r="LS21" s="649"/>
      <c r="LT21" s="649"/>
      <c r="LU21" s="650">
        <f t="shared" si="17"/>
        <v>0</v>
      </c>
      <c r="LV21" s="649"/>
      <c r="LW21" s="649"/>
      <c r="LX21" s="650">
        <f t="shared" si="142"/>
        <v>0</v>
      </c>
      <c r="LY21" s="649"/>
      <c r="LZ21" s="649"/>
      <c r="MA21" s="650">
        <f t="shared" si="143"/>
        <v>0</v>
      </c>
      <c r="MB21" s="649">
        <v>6</v>
      </c>
      <c r="MC21" s="649"/>
      <c r="MD21" s="650">
        <f t="shared" si="18"/>
        <v>6</v>
      </c>
      <c r="ME21" s="649"/>
      <c r="MF21" s="649"/>
      <c r="MG21" s="650">
        <f t="shared" si="19"/>
        <v>6</v>
      </c>
      <c r="MH21" s="649"/>
      <c r="MI21" s="649"/>
      <c r="MJ21" s="650">
        <f t="shared" si="20"/>
        <v>6</v>
      </c>
      <c r="MK21" s="649"/>
      <c r="ML21" s="649">
        <v>1</v>
      </c>
      <c r="MM21" s="650">
        <f t="shared" si="21"/>
        <v>5</v>
      </c>
      <c r="MN21" s="649"/>
      <c r="MO21" s="649"/>
      <c r="MP21" s="650">
        <f t="shared" si="22"/>
        <v>5</v>
      </c>
      <c r="MQ21" s="649"/>
      <c r="MR21" s="649"/>
      <c r="MS21" s="650">
        <f t="shared" si="23"/>
        <v>5</v>
      </c>
      <c r="MT21" s="649"/>
      <c r="MU21" s="649"/>
      <c r="MV21" s="650">
        <f t="shared" si="24"/>
        <v>5</v>
      </c>
      <c r="MW21" s="649"/>
      <c r="MX21" s="649"/>
      <c r="MY21" s="650">
        <f t="shared" si="25"/>
        <v>5</v>
      </c>
      <c r="MZ21" s="649"/>
      <c r="NA21" s="649"/>
      <c r="NB21" s="650">
        <f t="shared" si="26"/>
        <v>5</v>
      </c>
      <c r="NC21" s="649"/>
      <c r="ND21" s="649"/>
      <c r="NE21" s="649"/>
      <c r="NF21" s="650">
        <f t="shared" si="102"/>
        <v>5</v>
      </c>
      <c r="NG21" s="649"/>
      <c r="NH21" s="649"/>
      <c r="NI21" s="650">
        <f t="shared" si="103"/>
        <v>5</v>
      </c>
      <c r="NJ21" s="649"/>
      <c r="NK21" s="649"/>
      <c r="NL21" s="649"/>
      <c r="NM21" s="650">
        <f t="shared" si="104"/>
        <v>5</v>
      </c>
      <c r="NN21" s="649"/>
      <c r="NO21" s="649"/>
      <c r="NP21" s="649"/>
      <c r="NQ21" s="650">
        <f t="shared" si="105"/>
        <v>5</v>
      </c>
      <c r="NR21" s="649"/>
      <c r="NS21" s="649"/>
      <c r="NT21" s="650">
        <f t="shared" si="106"/>
        <v>5</v>
      </c>
      <c r="NU21" s="649"/>
      <c r="NV21" s="649"/>
      <c r="NW21" s="650">
        <f t="shared" si="107"/>
        <v>5</v>
      </c>
      <c r="NX21" s="649"/>
      <c r="NY21" s="649"/>
      <c r="NZ21" s="649"/>
      <c r="OA21" s="650">
        <f t="shared" si="108"/>
        <v>5</v>
      </c>
      <c r="OB21" s="649"/>
      <c r="OC21" s="649"/>
      <c r="OD21" s="649"/>
      <c r="OE21" s="650">
        <f t="shared" si="109"/>
        <v>5</v>
      </c>
      <c r="OF21" s="649"/>
      <c r="OG21" s="649"/>
      <c r="OH21" s="649"/>
      <c r="OI21" s="650">
        <f t="shared" si="110"/>
        <v>5</v>
      </c>
      <c r="OJ21" s="649"/>
      <c r="OK21" s="649"/>
      <c r="OL21" s="649"/>
      <c r="OM21" s="650">
        <f t="shared" si="111"/>
        <v>5</v>
      </c>
      <c r="ON21" s="649"/>
      <c r="OO21" s="649"/>
      <c r="OP21" s="649"/>
      <c r="OQ21" s="650">
        <f t="shared" si="112"/>
        <v>5</v>
      </c>
      <c r="OR21" s="649"/>
      <c r="OS21" s="649"/>
      <c r="OT21" s="649"/>
      <c r="OU21" s="650">
        <f t="shared" si="113"/>
        <v>5</v>
      </c>
      <c r="OV21" s="649"/>
      <c r="OW21" s="649"/>
      <c r="OX21" s="649"/>
      <c r="OY21" s="650">
        <f t="shared" si="114"/>
        <v>5</v>
      </c>
      <c r="OZ21" s="649"/>
      <c r="PA21" s="649"/>
      <c r="PB21" s="649"/>
      <c r="PC21" s="650">
        <f t="shared" si="115"/>
        <v>5</v>
      </c>
      <c r="PD21" s="649"/>
      <c r="PE21" s="649"/>
      <c r="PF21" s="649"/>
      <c r="PG21" s="650">
        <f t="shared" si="116"/>
        <v>5</v>
      </c>
      <c r="PH21" s="649"/>
      <c r="PI21" s="649"/>
      <c r="PJ21" s="649"/>
      <c r="PK21" s="650">
        <f t="shared" si="117"/>
        <v>5</v>
      </c>
      <c r="PL21" s="649"/>
      <c r="PM21" s="649"/>
      <c r="PN21" s="649">
        <v>1</v>
      </c>
      <c r="PO21" s="650">
        <f t="shared" si="118"/>
        <v>4</v>
      </c>
      <c r="PP21" s="649"/>
      <c r="PQ21" s="649"/>
      <c r="PR21" s="649"/>
      <c r="PS21" s="650">
        <f t="shared" si="119"/>
        <v>4</v>
      </c>
      <c r="PT21" s="649"/>
      <c r="PU21" s="649"/>
      <c r="PV21" s="649"/>
      <c r="PW21" s="650">
        <f t="shared" si="120"/>
        <v>4</v>
      </c>
      <c r="PX21" s="649"/>
      <c r="PY21" s="649"/>
      <c r="PZ21" s="649"/>
      <c r="QA21" s="650">
        <f t="shared" si="121"/>
        <v>4</v>
      </c>
      <c r="QB21" s="649"/>
      <c r="QC21" s="649"/>
      <c r="QD21" s="649"/>
      <c r="QE21" s="650">
        <f t="shared" si="122"/>
        <v>4</v>
      </c>
      <c r="QF21" s="649"/>
      <c r="QG21" s="649"/>
      <c r="QH21" s="649"/>
      <c r="QI21" s="650">
        <f t="shared" si="123"/>
        <v>4</v>
      </c>
      <c r="QJ21" s="649"/>
      <c r="QK21" s="649"/>
      <c r="QL21" s="649">
        <v>1</v>
      </c>
      <c r="QM21" s="650">
        <f t="shared" si="124"/>
        <v>3</v>
      </c>
      <c r="QN21" s="649"/>
      <c r="QO21" s="649"/>
      <c r="QP21" s="649"/>
      <c r="QQ21" s="650">
        <f t="shared" si="125"/>
        <v>3</v>
      </c>
      <c r="QR21" s="649"/>
      <c r="QS21" s="649"/>
      <c r="QT21" s="649"/>
      <c r="QU21" s="650">
        <f t="shared" si="126"/>
        <v>3</v>
      </c>
      <c r="QV21" s="629">
        <f t="shared" si="127"/>
        <v>3</v>
      </c>
      <c r="QW21" s="652">
        <f t="shared" si="128"/>
        <v>0.125</v>
      </c>
      <c r="QX21" s="123"/>
      <c r="QY21" s="629">
        <f t="shared" si="129"/>
        <v>2</v>
      </c>
      <c r="QZ21" s="652">
        <f t="shared" si="130"/>
        <v>7.6923076923076927E-2</v>
      </c>
      <c r="RA21" s="124"/>
      <c r="RB21" s="629">
        <f t="shared" si="131"/>
        <v>4</v>
      </c>
      <c r="RC21" s="652">
        <f t="shared" si="132"/>
        <v>0.16</v>
      </c>
      <c r="RD21" s="124"/>
      <c r="RE21" s="629">
        <f t="shared" si="133"/>
        <v>9</v>
      </c>
      <c r="RF21" s="652">
        <f t="shared" si="134"/>
        <v>0.12</v>
      </c>
    </row>
    <row r="22" spans="1:474" ht="36" hidden="1" x14ac:dyDescent="0.55000000000000004">
      <c r="A22" s="622">
        <v>18</v>
      </c>
      <c r="B22" s="638" t="s">
        <v>266</v>
      </c>
      <c r="C22" s="639" t="s">
        <v>122</v>
      </c>
      <c r="D22" s="628">
        <v>5</v>
      </c>
      <c r="E22" s="666"/>
      <c r="F22" s="667"/>
      <c r="G22" s="667"/>
      <c r="H22" s="668"/>
      <c r="I22" s="628">
        <f t="shared" si="27"/>
        <v>5</v>
      </c>
      <c r="J22" s="666"/>
      <c r="K22" s="667"/>
      <c r="L22" s="667"/>
      <c r="M22" s="668"/>
      <c r="N22" s="628">
        <f t="shared" si="0"/>
        <v>5</v>
      </c>
      <c r="O22" s="666"/>
      <c r="P22" s="667"/>
      <c r="Q22" s="667"/>
      <c r="R22" s="668"/>
      <c r="S22" s="628">
        <f t="shared" si="1"/>
        <v>5</v>
      </c>
      <c r="T22" s="666"/>
      <c r="U22" s="667"/>
      <c r="V22" s="667"/>
      <c r="W22" s="668"/>
      <c r="X22" s="628">
        <f t="shared" si="2"/>
        <v>5</v>
      </c>
      <c r="Y22" s="666"/>
      <c r="Z22" s="667"/>
      <c r="AA22" s="667"/>
      <c r="AB22" s="668"/>
      <c r="AC22" s="628">
        <f t="shared" si="3"/>
        <v>5</v>
      </c>
      <c r="AD22" s="631"/>
      <c r="AE22" s="631"/>
      <c r="AF22" s="93">
        <f t="shared" si="28"/>
        <v>5</v>
      </c>
      <c r="AG22" s="629"/>
      <c r="AH22" s="629"/>
      <c r="AI22" s="93">
        <f t="shared" si="29"/>
        <v>5</v>
      </c>
      <c r="AJ22" s="631"/>
      <c r="AK22" s="631"/>
      <c r="AL22" s="93">
        <f t="shared" si="30"/>
        <v>5</v>
      </c>
      <c r="AM22" s="631"/>
      <c r="AN22" s="631"/>
      <c r="AO22" s="631"/>
      <c r="AP22" s="93">
        <f t="shared" si="31"/>
        <v>5</v>
      </c>
      <c r="AQ22" s="644"/>
      <c r="AR22" s="644"/>
      <c r="AS22" s="645">
        <f t="shared" si="32"/>
        <v>5</v>
      </c>
      <c r="AT22" s="632"/>
      <c r="AU22" s="632"/>
      <c r="AV22" s="633">
        <f t="shared" si="33"/>
        <v>5</v>
      </c>
      <c r="AW22" s="631"/>
      <c r="AX22" s="631"/>
      <c r="AY22" s="631"/>
      <c r="AZ22" s="646">
        <f t="shared" si="34"/>
        <v>5</v>
      </c>
      <c r="BA22" s="631"/>
      <c r="BB22" s="631"/>
      <c r="BC22" s="93">
        <f t="shared" si="35"/>
        <v>5</v>
      </c>
      <c r="BD22" s="631"/>
      <c r="BE22" s="631"/>
      <c r="BF22" s="93">
        <f t="shared" si="36"/>
        <v>5</v>
      </c>
      <c r="BG22" s="631"/>
      <c r="BH22" s="631"/>
      <c r="BI22" s="93">
        <f t="shared" si="37"/>
        <v>5</v>
      </c>
      <c r="BJ22" s="631"/>
      <c r="BK22" s="631"/>
      <c r="BL22" s="93">
        <f t="shared" si="38"/>
        <v>5</v>
      </c>
      <c r="BM22" s="631"/>
      <c r="BN22" s="631"/>
      <c r="BO22" s="631"/>
      <c r="BP22" s="93">
        <f t="shared" si="4"/>
        <v>5</v>
      </c>
      <c r="BQ22" s="631"/>
      <c r="BR22" s="631"/>
      <c r="BS22" s="93">
        <f t="shared" si="39"/>
        <v>5</v>
      </c>
      <c r="BT22" s="631"/>
      <c r="BU22" s="631"/>
      <c r="BV22" s="646">
        <f t="shared" si="40"/>
        <v>5</v>
      </c>
      <c r="BW22" s="631"/>
      <c r="BX22" s="631"/>
      <c r="BY22" s="93">
        <f t="shared" si="41"/>
        <v>5</v>
      </c>
      <c r="BZ22" s="631"/>
      <c r="CA22" s="631"/>
      <c r="CB22" s="93">
        <f t="shared" si="42"/>
        <v>5</v>
      </c>
      <c r="CC22" s="631"/>
      <c r="CD22" s="631"/>
      <c r="CE22" s="93">
        <f t="shared" si="43"/>
        <v>5</v>
      </c>
      <c r="CF22" s="631"/>
      <c r="CG22" s="631"/>
      <c r="CH22" s="93">
        <f t="shared" si="44"/>
        <v>5</v>
      </c>
      <c r="CI22" s="631"/>
      <c r="CJ22" s="631"/>
      <c r="CK22" s="646">
        <f t="shared" si="45"/>
        <v>5</v>
      </c>
      <c r="CL22" s="631"/>
      <c r="CM22" s="631"/>
      <c r="CN22" s="93">
        <f t="shared" si="46"/>
        <v>5</v>
      </c>
      <c r="CO22" s="631"/>
      <c r="CP22" s="631"/>
      <c r="CQ22" s="93">
        <f t="shared" si="47"/>
        <v>5</v>
      </c>
      <c r="CR22" s="629"/>
      <c r="CS22" s="629"/>
      <c r="CT22" s="630">
        <f t="shared" si="48"/>
        <v>5</v>
      </c>
      <c r="CU22" s="629"/>
      <c r="CV22" s="629"/>
      <c r="CW22" s="630">
        <f t="shared" si="49"/>
        <v>5</v>
      </c>
      <c r="CX22" s="629"/>
      <c r="CY22" s="629"/>
      <c r="CZ22" s="630">
        <f t="shared" si="50"/>
        <v>5</v>
      </c>
      <c r="DA22" s="629"/>
      <c r="DB22" s="629"/>
      <c r="DC22" s="647">
        <f t="shared" si="51"/>
        <v>5</v>
      </c>
      <c r="DD22" s="629"/>
      <c r="DE22" s="629"/>
      <c r="DF22" s="630">
        <f t="shared" si="52"/>
        <v>5</v>
      </c>
      <c r="DG22" s="629"/>
      <c r="DH22" s="629"/>
      <c r="DI22" s="630">
        <f t="shared" si="53"/>
        <v>5</v>
      </c>
      <c r="DJ22" s="629"/>
      <c r="DK22" s="629"/>
      <c r="DL22" s="630">
        <f t="shared" si="54"/>
        <v>5</v>
      </c>
      <c r="DM22" s="629"/>
      <c r="DN22" s="629"/>
      <c r="DO22" s="630">
        <f t="shared" si="55"/>
        <v>5</v>
      </c>
      <c r="DP22" s="629"/>
      <c r="DQ22" s="629"/>
      <c r="DR22" s="630">
        <f t="shared" si="56"/>
        <v>5</v>
      </c>
      <c r="DS22" s="629"/>
      <c r="DT22" s="629"/>
      <c r="DU22" s="630">
        <f t="shared" si="57"/>
        <v>5</v>
      </c>
      <c r="DV22" s="629"/>
      <c r="DW22" s="629"/>
      <c r="DX22" s="630">
        <f t="shared" si="58"/>
        <v>5</v>
      </c>
      <c r="DY22" s="629"/>
      <c r="DZ22" s="629"/>
      <c r="EA22" s="629"/>
      <c r="EB22" s="630">
        <f t="shared" si="5"/>
        <v>5</v>
      </c>
      <c r="EC22" s="629"/>
      <c r="ED22" s="629"/>
      <c r="EE22" s="630">
        <f t="shared" si="59"/>
        <v>5</v>
      </c>
      <c r="EF22" s="629"/>
      <c r="EG22" s="629"/>
      <c r="EH22" s="629"/>
      <c r="EI22" s="93">
        <f t="shared" si="135"/>
        <v>5</v>
      </c>
      <c r="EJ22" s="629"/>
      <c r="EK22" s="629"/>
      <c r="EL22" s="630">
        <f t="shared" si="60"/>
        <v>5</v>
      </c>
      <c r="EM22" s="629"/>
      <c r="EN22" s="629"/>
      <c r="EO22" s="629"/>
      <c r="EP22" s="630">
        <f t="shared" si="61"/>
        <v>5</v>
      </c>
      <c r="ER22" s="629"/>
      <c r="ES22" s="629"/>
      <c r="ET22" s="630">
        <f t="shared" si="62"/>
        <v>5</v>
      </c>
      <c r="EU22" s="629"/>
      <c r="EV22" s="629"/>
      <c r="EW22" s="93">
        <f t="shared" si="6"/>
        <v>5</v>
      </c>
      <c r="EX22" s="629"/>
      <c r="EY22" s="629"/>
      <c r="EZ22" s="93">
        <f t="shared" si="63"/>
        <v>5</v>
      </c>
      <c r="FA22" s="629"/>
      <c r="FB22" s="629"/>
      <c r="FC22" s="93">
        <f t="shared" si="64"/>
        <v>5</v>
      </c>
      <c r="FD22" s="629"/>
      <c r="FE22" s="629"/>
      <c r="FF22" s="93">
        <f t="shared" si="65"/>
        <v>5</v>
      </c>
      <c r="FG22" s="629"/>
      <c r="FH22" s="629"/>
      <c r="FI22" s="93">
        <f t="shared" si="136"/>
        <v>5</v>
      </c>
      <c r="FJ22" s="629"/>
      <c r="FK22" s="629">
        <v>1</v>
      </c>
      <c r="FL22" s="93">
        <f t="shared" si="141"/>
        <v>4</v>
      </c>
      <c r="FM22" s="629"/>
      <c r="FN22" s="629"/>
      <c r="FO22" s="646">
        <f t="shared" si="7"/>
        <v>4</v>
      </c>
      <c r="FP22" s="629"/>
      <c r="FQ22" s="629"/>
      <c r="FR22" s="630">
        <f t="shared" si="137"/>
        <v>4</v>
      </c>
      <c r="FS22" s="629"/>
      <c r="FT22" s="629"/>
      <c r="FU22" s="630">
        <f t="shared" si="8"/>
        <v>4</v>
      </c>
      <c r="FV22" s="648"/>
      <c r="FW22" s="629"/>
      <c r="FX22" s="629"/>
      <c r="FY22" s="630">
        <f t="shared" si="66"/>
        <v>4</v>
      </c>
      <c r="FZ22" s="629"/>
      <c r="GA22" s="629"/>
      <c r="GB22" s="630">
        <f t="shared" si="67"/>
        <v>4</v>
      </c>
      <c r="GC22" s="629"/>
      <c r="GD22" s="629"/>
      <c r="GE22" s="630">
        <f t="shared" si="68"/>
        <v>4</v>
      </c>
      <c r="GF22" s="629"/>
      <c r="GG22" s="629"/>
      <c r="GH22" s="630">
        <f t="shared" si="69"/>
        <v>4</v>
      </c>
      <c r="GI22" s="629"/>
      <c r="GJ22" s="629"/>
      <c r="GK22" s="630">
        <f t="shared" si="70"/>
        <v>4</v>
      </c>
      <c r="GL22" s="629"/>
      <c r="GM22" s="629"/>
      <c r="GN22" s="630">
        <f t="shared" si="71"/>
        <v>4</v>
      </c>
      <c r="GO22" s="629"/>
      <c r="GP22" s="629"/>
      <c r="GQ22" s="629"/>
      <c r="GR22" s="630">
        <f t="shared" si="72"/>
        <v>4</v>
      </c>
      <c r="GS22" s="629"/>
      <c r="GT22" s="629"/>
      <c r="GU22" s="630">
        <f t="shared" si="73"/>
        <v>4</v>
      </c>
      <c r="GV22" s="631"/>
      <c r="GW22" s="631"/>
      <c r="GX22" s="631"/>
      <c r="GY22" s="630">
        <f t="shared" si="74"/>
        <v>4</v>
      </c>
      <c r="GZ22" s="631"/>
      <c r="HA22" s="631"/>
      <c r="HB22" s="631"/>
      <c r="HC22" s="630">
        <f t="shared" si="75"/>
        <v>4</v>
      </c>
      <c r="HD22" s="631"/>
      <c r="HE22" s="631"/>
      <c r="HF22" s="630">
        <f t="shared" si="76"/>
        <v>4</v>
      </c>
      <c r="HG22" s="631"/>
      <c r="HH22" s="631"/>
      <c r="HI22" s="630">
        <f t="shared" si="77"/>
        <v>4</v>
      </c>
      <c r="HJ22" s="629"/>
      <c r="HK22" s="629"/>
      <c r="HL22" s="630">
        <f t="shared" si="78"/>
        <v>4</v>
      </c>
      <c r="HM22" s="629"/>
      <c r="HN22" s="629"/>
      <c r="HO22" s="647">
        <f t="shared" si="79"/>
        <v>4</v>
      </c>
      <c r="HP22" s="629"/>
      <c r="HQ22" s="629"/>
      <c r="HR22" s="647">
        <f t="shared" si="138"/>
        <v>4</v>
      </c>
      <c r="HS22" s="629"/>
      <c r="HT22" s="629"/>
      <c r="HU22" s="630">
        <f t="shared" si="80"/>
        <v>4</v>
      </c>
      <c r="HV22" s="629"/>
      <c r="HW22" s="629"/>
      <c r="HX22" s="630">
        <f t="shared" si="81"/>
        <v>4</v>
      </c>
      <c r="HY22" s="629"/>
      <c r="HZ22" s="629"/>
      <c r="IA22" s="630">
        <f t="shared" si="82"/>
        <v>4</v>
      </c>
      <c r="IB22" s="629"/>
      <c r="IC22" s="629"/>
      <c r="ID22" s="630">
        <f t="shared" si="83"/>
        <v>4</v>
      </c>
      <c r="IE22" s="629"/>
      <c r="IF22" s="629"/>
      <c r="IG22" s="630">
        <f t="shared" si="84"/>
        <v>4</v>
      </c>
      <c r="IH22" s="629"/>
      <c r="II22" s="629"/>
      <c r="IJ22" s="630">
        <f t="shared" si="85"/>
        <v>4</v>
      </c>
      <c r="IK22" s="629"/>
      <c r="IL22" s="629"/>
      <c r="IM22" s="629"/>
      <c r="IN22" s="630">
        <f t="shared" si="86"/>
        <v>4</v>
      </c>
      <c r="IO22" s="629"/>
      <c r="IP22" s="629"/>
      <c r="IQ22" s="629"/>
      <c r="IR22" s="630">
        <f t="shared" si="87"/>
        <v>4</v>
      </c>
      <c r="IS22" s="629"/>
      <c r="IT22" s="629"/>
      <c r="IU22" s="630">
        <f t="shared" si="9"/>
        <v>4</v>
      </c>
      <c r="IV22" s="649"/>
      <c r="IW22" s="649"/>
      <c r="IX22" s="650">
        <f t="shared" si="88"/>
        <v>4</v>
      </c>
      <c r="IY22" s="649"/>
      <c r="IZ22" s="649"/>
      <c r="JA22" s="650">
        <f t="shared" si="89"/>
        <v>4</v>
      </c>
      <c r="JB22" s="649"/>
      <c r="JC22" s="649"/>
      <c r="JD22" s="649"/>
      <c r="JE22" s="650">
        <f t="shared" si="139"/>
        <v>4</v>
      </c>
      <c r="JF22" s="649"/>
      <c r="JG22" s="649"/>
      <c r="JH22" s="649"/>
      <c r="JI22" s="650">
        <f t="shared" si="90"/>
        <v>4</v>
      </c>
      <c r="JK22" s="649"/>
      <c r="JL22" s="649"/>
      <c r="JM22" s="651">
        <f t="shared" si="91"/>
        <v>4</v>
      </c>
      <c r="JO22" s="649"/>
      <c r="JP22" s="649"/>
      <c r="JQ22" s="651">
        <f t="shared" si="92"/>
        <v>4</v>
      </c>
      <c r="JR22" s="649"/>
      <c r="JS22" s="649"/>
      <c r="JT22" s="650">
        <f t="shared" si="93"/>
        <v>4</v>
      </c>
      <c r="JU22" s="649"/>
      <c r="JV22" s="649">
        <v>1</v>
      </c>
      <c r="JW22" s="650">
        <f t="shared" si="94"/>
        <v>3</v>
      </c>
      <c r="JX22" s="649"/>
      <c r="JY22" s="649"/>
      <c r="JZ22" s="649"/>
      <c r="KA22" s="650">
        <f t="shared" si="95"/>
        <v>3</v>
      </c>
      <c r="KB22" s="649"/>
      <c r="KC22" s="649"/>
      <c r="KD22" s="649"/>
      <c r="KE22" s="650">
        <f t="shared" si="140"/>
        <v>3</v>
      </c>
      <c r="KF22" s="649"/>
      <c r="KG22" s="649"/>
      <c r="KH22" s="650">
        <f t="shared" si="96"/>
        <v>3</v>
      </c>
      <c r="KI22" s="649"/>
      <c r="KJ22" s="649"/>
      <c r="KK22" s="650">
        <f t="shared" si="97"/>
        <v>3</v>
      </c>
      <c r="KL22" s="649"/>
      <c r="KM22" s="649"/>
      <c r="KN22" s="650">
        <f t="shared" si="98"/>
        <v>3</v>
      </c>
      <c r="KO22" s="649"/>
      <c r="KP22" s="649">
        <v>1</v>
      </c>
      <c r="KQ22" s="650">
        <f t="shared" si="99"/>
        <v>2</v>
      </c>
      <c r="KR22" s="649"/>
      <c r="KS22" s="649"/>
      <c r="KT22" s="650">
        <f t="shared" si="100"/>
        <v>2</v>
      </c>
      <c r="KU22" s="649"/>
      <c r="KV22" s="649"/>
      <c r="KW22" s="650">
        <f t="shared" si="101"/>
        <v>2</v>
      </c>
      <c r="KX22" s="649"/>
      <c r="KY22" s="649"/>
      <c r="KZ22" s="650">
        <f t="shared" si="10"/>
        <v>2</v>
      </c>
      <c r="LA22" s="649"/>
      <c r="LB22" s="649"/>
      <c r="LC22" s="650">
        <f t="shared" si="11"/>
        <v>2</v>
      </c>
      <c r="LD22" s="649"/>
      <c r="LE22" s="649"/>
      <c r="LF22" s="650">
        <f t="shared" si="12"/>
        <v>2</v>
      </c>
      <c r="LG22" s="649"/>
      <c r="LH22" s="649"/>
      <c r="LI22" s="650">
        <f t="shared" si="13"/>
        <v>2</v>
      </c>
      <c r="LJ22" s="649"/>
      <c r="LK22" s="649"/>
      <c r="LL22" s="650">
        <f t="shared" si="14"/>
        <v>2</v>
      </c>
      <c r="LM22" s="649"/>
      <c r="LN22" s="649"/>
      <c r="LO22" s="650">
        <f t="shared" si="15"/>
        <v>2</v>
      </c>
      <c r="LP22" s="649"/>
      <c r="LQ22" s="649"/>
      <c r="LR22" s="650">
        <f t="shared" si="16"/>
        <v>2</v>
      </c>
      <c r="LS22" s="649"/>
      <c r="LT22" s="649"/>
      <c r="LU22" s="650">
        <f t="shared" si="17"/>
        <v>2</v>
      </c>
      <c r="LV22" s="649"/>
      <c r="LW22" s="649"/>
      <c r="LX22" s="650">
        <f t="shared" si="142"/>
        <v>2</v>
      </c>
      <c r="LY22" s="649"/>
      <c r="LZ22" s="649"/>
      <c r="MA22" s="650">
        <f t="shared" si="143"/>
        <v>2</v>
      </c>
      <c r="MB22" s="649"/>
      <c r="MC22" s="649"/>
      <c r="MD22" s="650">
        <f t="shared" si="18"/>
        <v>2</v>
      </c>
      <c r="ME22" s="649"/>
      <c r="MF22" s="649"/>
      <c r="MG22" s="650">
        <f t="shared" si="19"/>
        <v>2</v>
      </c>
      <c r="MH22" s="649"/>
      <c r="MI22" s="649"/>
      <c r="MJ22" s="650">
        <f t="shared" si="20"/>
        <v>2</v>
      </c>
      <c r="MK22" s="649"/>
      <c r="ML22" s="649"/>
      <c r="MM22" s="650">
        <f t="shared" si="21"/>
        <v>2</v>
      </c>
      <c r="MN22" s="649"/>
      <c r="MO22" s="649"/>
      <c r="MP22" s="650">
        <f t="shared" si="22"/>
        <v>2</v>
      </c>
      <c r="MQ22" s="649"/>
      <c r="MR22" s="649"/>
      <c r="MS22" s="650">
        <f t="shared" si="23"/>
        <v>2</v>
      </c>
      <c r="MT22" s="649"/>
      <c r="MU22" s="649"/>
      <c r="MV22" s="650">
        <f t="shared" si="24"/>
        <v>2</v>
      </c>
      <c r="MW22" s="649"/>
      <c r="MX22" s="649"/>
      <c r="MY22" s="650">
        <f t="shared" si="25"/>
        <v>2</v>
      </c>
      <c r="MZ22" s="649"/>
      <c r="NA22" s="649"/>
      <c r="NB22" s="650">
        <f t="shared" si="26"/>
        <v>2</v>
      </c>
      <c r="NC22" s="649"/>
      <c r="ND22" s="649">
        <v>1</v>
      </c>
      <c r="NE22" s="649"/>
      <c r="NF22" s="650">
        <f t="shared" si="102"/>
        <v>1</v>
      </c>
      <c r="NG22" s="649"/>
      <c r="NH22" s="649"/>
      <c r="NI22" s="650">
        <f t="shared" si="103"/>
        <v>1</v>
      </c>
      <c r="NJ22" s="649"/>
      <c r="NK22" s="649"/>
      <c r="NL22" s="649"/>
      <c r="NM22" s="650">
        <f t="shared" si="104"/>
        <v>1</v>
      </c>
      <c r="NN22" s="649"/>
      <c r="NO22" s="649"/>
      <c r="NP22" s="649"/>
      <c r="NQ22" s="650">
        <f t="shared" si="105"/>
        <v>1</v>
      </c>
      <c r="NR22" s="649"/>
      <c r="NS22" s="649"/>
      <c r="NT22" s="650">
        <f t="shared" si="106"/>
        <v>1</v>
      </c>
      <c r="NU22" s="649"/>
      <c r="NV22" s="649"/>
      <c r="NW22" s="650">
        <f t="shared" si="107"/>
        <v>1</v>
      </c>
      <c r="NX22" s="649"/>
      <c r="NY22" s="649"/>
      <c r="NZ22" s="649"/>
      <c r="OA22" s="650">
        <f t="shared" si="108"/>
        <v>1</v>
      </c>
      <c r="OB22" s="649"/>
      <c r="OC22" s="649"/>
      <c r="OD22" s="649"/>
      <c r="OE22" s="650">
        <f t="shared" si="109"/>
        <v>1</v>
      </c>
      <c r="OF22" s="649"/>
      <c r="OG22" s="649"/>
      <c r="OH22" s="649"/>
      <c r="OI22" s="650">
        <f t="shared" si="110"/>
        <v>1</v>
      </c>
      <c r="OJ22" s="649"/>
      <c r="OK22" s="649"/>
      <c r="OL22" s="649"/>
      <c r="OM22" s="650">
        <f t="shared" si="111"/>
        <v>1</v>
      </c>
      <c r="ON22" s="649"/>
      <c r="OO22" s="649"/>
      <c r="OP22" s="649"/>
      <c r="OQ22" s="650">
        <f t="shared" si="112"/>
        <v>1</v>
      </c>
      <c r="OR22" s="649"/>
      <c r="OS22" s="649"/>
      <c r="OT22" s="649"/>
      <c r="OU22" s="650">
        <f t="shared" si="113"/>
        <v>1</v>
      </c>
      <c r="OV22" s="649"/>
      <c r="OW22" s="649"/>
      <c r="OX22" s="649"/>
      <c r="OY22" s="650">
        <f t="shared" si="114"/>
        <v>1</v>
      </c>
      <c r="OZ22" s="649"/>
      <c r="PA22" s="649"/>
      <c r="PB22" s="649"/>
      <c r="PC22" s="650">
        <f t="shared" si="115"/>
        <v>1</v>
      </c>
      <c r="PD22" s="649"/>
      <c r="PE22" s="649"/>
      <c r="PF22" s="649"/>
      <c r="PG22" s="650">
        <f t="shared" si="116"/>
        <v>1</v>
      </c>
      <c r="PH22" s="649"/>
      <c r="PI22" s="649"/>
      <c r="PJ22" s="649"/>
      <c r="PK22" s="650">
        <f t="shared" si="117"/>
        <v>1</v>
      </c>
      <c r="PL22" s="649"/>
      <c r="PM22" s="649"/>
      <c r="PN22" s="649"/>
      <c r="PO22" s="650">
        <f t="shared" si="118"/>
        <v>1</v>
      </c>
      <c r="PP22" s="649"/>
      <c r="PQ22" s="649"/>
      <c r="PR22" s="649"/>
      <c r="PS22" s="650">
        <f t="shared" si="119"/>
        <v>1</v>
      </c>
      <c r="PT22" s="649"/>
      <c r="PU22" s="649"/>
      <c r="PV22" s="649"/>
      <c r="PW22" s="650">
        <f t="shared" si="120"/>
        <v>1</v>
      </c>
      <c r="PX22" s="649"/>
      <c r="PY22" s="649"/>
      <c r="PZ22" s="649"/>
      <c r="QA22" s="650">
        <f t="shared" si="121"/>
        <v>1</v>
      </c>
      <c r="QB22" s="649"/>
      <c r="QC22" s="649"/>
      <c r="QD22" s="649"/>
      <c r="QE22" s="650">
        <f t="shared" si="122"/>
        <v>1</v>
      </c>
      <c r="QF22" s="649"/>
      <c r="QG22" s="649"/>
      <c r="QH22" s="649"/>
      <c r="QI22" s="650">
        <f t="shared" si="123"/>
        <v>1</v>
      </c>
      <c r="QJ22" s="649"/>
      <c r="QK22" s="649"/>
      <c r="QL22" s="649"/>
      <c r="QM22" s="650">
        <f t="shared" si="124"/>
        <v>1</v>
      </c>
      <c r="QN22" s="649"/>
      <c r="QO22" s="649"/>
      <c r="QP22" s="649"/>
      <c r="QQ22" s="650">
        <f t="shared" si="125"/>
        <v>1</v>
      </c>
      <c r="QR22" s="649"/>
      <c r="QS22" s="649"/>
      <c r="QT22" s="649"/>
      <c r="QU22" s="650">
        <f t="shared" si="126"/>
        <v>1</v>
      </c>
      <c r="QV22" s="629">
        <f t="shared" si="127"/>
        <v>1</v>
      </c>
      <c r="QW22" s="652">
        <f t="shared" si="128"/>
        <v>4.1666666666666664E-2</v>
      </c>
      <c r="QX22" s="123"/>
      <c r="QY22" s="629">
        <f t="shared" si="129"/>
        <v>0</v>
      </c>
      <c r="QZ22" s="652">
        <f t="shared" si="130"/>
        <v>0</v>
      </c>
      <c r="RA22" s="124"/>
      <c r="RB22" s="629">
        <f t="shared" si="131"/>
        <v>2</v>
      </c>
      <c r="RC22" s="652">
        <f t="shared" si="132"/>
        <v>0.08</v>
      </c>
      <c r="RD22" s="124"/>
      <c r="RE22" s="629">
        <f t="shared" si="133"/>
        <v>3</v>
      </c>
      <c r="RF22" s="652">
        <f t="shared" si="134"/>
        <v>0.04</v>
      </c>
    </row>
    <row r="23" spans="1:474" ht="31.5" hidden="1" customHeight="1" x14ac:dyDescent="0.55000000000000004">
      <c r="A23" s="622">
        <v>19</v>
      </c>
      <c r="B23" s="638" t="s">
        <v>267</v>
      </c>
      <c r="C23" s="639" t="s">
        <v>122</v>
      </c>
      <c r="D23" s="628">
        <v>52</v>
      </c>
      <c r="E23" s="666"/>
      <c r="F23" s="667"/>
      <c r="G23" s="667"/>
      <c r="H23" s="668">
        <v>4</v>
      </c>
      <c r="I23" s="628">
        <f t="shared" si="27"/>
        <v>48</v>
      </c>
      <c r="J23" s="666"/>
      <c r="K23" s="667"/>
      <c r="L23" s="667"/>
      <c r="M23" s="668"/>
      <c r="N23" s="628">
        <f t="shared" si="0"/>
        <v>48</v>
      </c>
      <c r="O23" s="666"/>
      <c r="P23" s="667"/>
      <c r="Q23" s="667"/>
      <c r="R23" s="668">
        <v>1</v>
      </c>
      <c r="S23" s="628">
        <f t="shared" si="1"/>
        <v>47</v>
      </c>
      <c r="T23" s="666"/>
      <c r="U23" s="667"/>
      <c r="V23" s="667"/>
      <c r="W23" s="668"/>
      <c r="X23" s="628">
        <f t="shared" si="2"/>
        <v>47</v>
      </c>
      <c r="Y23" s="666"/>
      <c r="Z23" s="667"/>
      <c r="AA23" s="667"/>
      <c r="AB23" s="668"/>
      <c r="AC23" s="628">
        <f t="shared" si="3"/>
        <v>47</v>
      </c>
      <c r="AD23" s="631"/>
      <c r="AE23" s="631"/>
      <c r="AF23" s="93">
        <f t="shared" si="28"/>
        <v>47</v>
      </c>
      <c r="AG23" s="629"/>
      <c r="AH23" s="629">
        <v>1</v>
      </c>
      <c r="AI23" s="93">
        <f t="shared" si="29"/>
        <v>46</v>
      </c>
      <c r="AJ23" s="631"/>
      <c r="AK23" s="631"/>
      <c r="AL23" s="93">
        <f t="shared" si="30"/>
        <v>46</v>
      </c>
      <c r="AM23" s="631"/>
      <c r="AN23" s="631"/>
      <c r="AO23" s="631"/>
      <c r="AP23" s="93">
        <f t="shared" si="31"/>
        <v>46</v>
      </c>
      <c r="AQ23" s="644"/>
      <c r="AR23" s="644">
        <v>1</v>
      </c>
      <c r="AS23" s="645">
        <f t="shared" si="32"/>
        <v>45</v>
      </c>
      <c r="AT23" s="632"/>
      <c r="AU23" s="632"/>
      <c r="AV23" s="633">
        <f t="shared" si="33"/>
        <v>45</v>
      </c>
      <c r="AW23" s="631"/>
      <c r="AX23" s="631"/>
      <c r="AY23" s="631"/>
      <c r="AZ23" s="646">
        <f t="shared" si="34"/>
        <v>45</v>
      </c>
      <c r="BA23" s="631"/>
      <c r="BB23" s="631"/>
      <c r="BC23" s="93">
        <f t="shared" si="35"/>
        <v>45</v>
      </c>
      <c r="BD23" s="631"/>
      <c r="BE23" s="631"/>
      <c r="BF23" s="93">
        <f t="shared" si="36"/>
        <v>45</v>
      </c>
      <c r="BG23" s="631"/>
      <c r="BH23" s="631">
        <v>1</v>
      </c>
      <c r="BI23" s="93">
        <f t="shared" si="37"/>
        <v>44</v>
      </c>
      <c r="BJ23" s="631"/>
      <c r="BK23" s="631"/>
      <c r="BL23" s="93">
        <f t="shared" si="38"/>
        <v>44</v>
      </c>
      <c r="BM23" s="631"/>
      <c r="BN23" s="631"/>
      <c r="BO23" s="631"/>
      <c r="BP23" s="93">
        <f t="shared" si="4"/>
        <v>44</v>
      </c>
      <c r="BQ23" s="631"/>
      <c r="BR23" s="631"/>
      <c r="BS23" s="93">
        <f t="shared" si="39"/>
        <v>44</v>
      </c>
      <c r="BT23" s="631"/>
      <c r="BU23" s="631"/>
      <c r="BV23" s="646">
        <f t="shared" si="40"/>
        <v>44</v>
      </c>
      <c r="BW23" s="631"/>
      <c r="BX23" s="631"/>
      <c r="BY23" s="93">
        <f t="shared" si="41"/>
        <v>44</v>
      </c>
      <c r="BZ23" s="631"/>
      <c r="CA23" s="631"/>
      <c r="CB23" s="93">
        <f t="shared" si="42"/>
        <v>44</v>
      </c>
      <c r="CC23" s="631"/>
      <c r="CD23" s="631"/>
      <c r="CE23" s="93">
        <f t="shared" si="43"/>
        <v>44</v>
      </c>
      <c r="CF23" s="631"/>
      <c r="CG23" s="631">
        <v>1</v>
      </c>
      <c r="CH23" s="93">
        <f t="shared" si="44"/>
        <v>43</v>
      </c>
      <c r="CI23" s="631"/>
      <c r="CJ23" s="631"/>
      <c r="CK23" s="646">
        <f t="shared" si="45"/>
        <v>43</v>
      </c>
      <c r="CL23" s="631"/>
      <c r="CM23" s="631"/>
      <c r="CN23" s="93">
        <f t="shared" si="46"/>
        <v>43</v>
      </c>
      <c r="CO23" s="631"/>
      <c r="CP23" s="631"/>
      <c r="CQ23" s="93">
        <f t="shared" si="47"/>
        <v>43</v>
      </c>
      <c r="CR23" s="629"/>
      <c r="CS23" s="629"/>
      <c r="CT23" s="630">
        <f t="shared" si="48"/>
        <v>43</v>
      </c>
      <c r="CU23" s="629"/>
      <c r="CV23" s="629">
        <v>1</v>
      </c>
      <c r="CW23" s="630">
        <f t="shared" si="49"/>
        <v>42</v>
      </c>
      <c r="CX23" s="629"/>
      <c r="CY23" s="629"/>
      <c r="CZ23" s="630">
        <f t="shared" si="50"/>
        <v>42</v>
      </c>
      <c r="DA23" s="629"/>
      <c r="DB23" s="629"/>
      <c r="DC23" s="647">
        <f t="shared" si="51"/>
        <v>42</v>
      </c>
      <c r="DD23" s="629"/>
      <c r="DE23" s="629"/>
      <c r="DF23" s="630">
        <f t="shared" si="52"/>
        <v>42</v>
      </c>
      <c r="DG23" s="629"/>
      <c r="DH23" s="629"/>
      <c r="DI23" s="630">
        <f t="shared" si="53"/>
        <v>42</v>
      </c>
      <c r="DJ23" s="629"/>
      <c r="DK23" s="629"/>
      <c r="DL23" s="630">
        <f t="shared" si="54"/>
        <v>42</v>
      </c>
      <c r="DM23" s="629"/>
      <c r="DN23" s="629">
        <v>1</v>
      </c>
      <c r="DO23" s="630">
        <f t="shared" si="55"/>
        <v>41</v>
      </c>
      <c r="DP23" s="629"/>
      <c r="DQ23" s="629"/>
      <c r="DR23" s="630">
        <f t="shared" si="56"/>
        <v>41</v>
      </c>
      <c r="DS23" s="629"/>
      <c r="DT23" s="629">
        <v>2</v>
      </c>
      <c r="DU23" s="630">
        <f t="shared" si="57"/>
        <v>39</v>
      </c>
      <c r="DV23" s="629"/>
      <c r="DW23" s="629"/>
      <c r="DX23" s="630">
        <f t="shared" si="58"/>
        <v>39</v>
      </c>
      <c r="DY23" s="629"/>
      <c r="DZ23" s="629"/>
      <c r="EA23" s="629">
        <v>1</v>
      </c>
      <c r="EB23" s="630">
        <f t="shared" si="5"/>
        <v>38</v>
      </c>
      <c r="EC23" s="629"/>
      <c r="ED23" s="629"/>
      <c r="EE23" s="630">
        <f t="shared" si="59"/>
        <v>38</v>
      </c>
      <c r="EF23" s="629"/>
      <c r="EG23" s="629"/>
      <c r="EH23" s="629"/>
      <c r="EI23" s="93">
        <f t="shared" si="135"/>
        <v>38</v>
      </c>
      <c r="EJ23" s="629"/>
      <c r="EK23" s="629"/>
      <c r="EL23" s="630">
        <f t="shared" si="60"/>
        <v>38</v>
      </c>
      <c r="EM23" s="629"/>
      <c r="EN23" s="629"/>
      <c r="EO23" s="629">
        <v>1</v>
      </c>
      <c r="EP23" s="630">
        <f t="shared" si="61"/>
        <v>37</v>
      </c>
      <c r="ER23" s="629"/>
      <c r="ES23" s="629"/>
      <c r="ET23" s="630">
        <f t="shared" si="62"/>
        <v>37</v>
      </c>
      <c r="EU23" s="629"/>
      <c r="EV23" s="629"/>
      <c r="EW23" s="93">
        <f t="shared" si="6"/>
        <v>37</v>
      </c>
      <c r="EX23" s="629"/>
      <c r="EY23" s="629"/>
      <c r="EZ23" s="93">
        <f t="shared" si="63"/>
        <v>37</v>
      </c>
      <c r="FA23" s="629"/>
      <c r="FB23" s="629">
        <v>2</v>
      </c>
      <c r="FC23" s="93">
        <f t="shared" si="64"/>
        <v>35</v>
      </c>
      <c r="FD23" s="629"/>
      <c r="FE23" s="629"/>
      <c r="FF23" s="93">
        <f t="shared" si="65"/>
        <v>35</v>
      </c>
      <c r="FG23" s="629"/>
      <c r="FH23" s="629">
        <v>1</v>
      </c>
      <c r="FI23" s="93">
        <f t="shared" si="136"/>
        <v>34</v>
      </c>
      <c r="FJ23" s="629"/>
      <c r="FK23" s="629"/>
      <c r="FL23" s="93">
        <f t="shared" si="141"/>
        <v>34</v>
      </c>
      <c r="FM23" s="629"/>
      <c r="FN23" s="629"/>
      <c r="FO23" s="646">
        <f t="shared" si="7"/>
        <v>34</v>
      </c>
      <c r="FP23" s="629"/>
      <c r="FQ23" s="629"/>
      <c r="FR23" s="630">
        <f t="shared" si="137"/>
        <v>34</v>
      </c>
      <c r="FS23" s="629">
        <v>14</v>
      </c>
      <c r="FT23" s="629">
        <v>1</v>
      </c>
      <c r="FU23" s="630">
        <f t="shared" si="8"/>
        <v>47</v>
      </c>
      <c r="FV23" s="648"/>
      <c r="FW23" s="629"/>
      <c r="FX23" s="629"/>
      <c r="FY23" s="630">
        <f t="shared" si="66"/>
        <v>47</v>
      </c>
      <c r="FZ23" s="629"/>
      <c r="GA23" s="629"/>
      <c r="GB23" s="630">
        <f t="shared" si="67"/>
        <v>47</v>
      </c>
      <c r="GC23" s="629"/>
      <c r="GD23" s="629"/>
      <c r="GE23" s="630">
        <f t="shared" si="68"/>
        <v>47</v>
      </c>
      <c r="GF23" s="629"/>
      <c r="GG23" s="629"/>
      <c r="GH23" s="630">
        <f t="shared" si="69"/>
        <v>47</v>
      </c>
      <c r="GI23" s="629"/>
      <c r="GJ23" s="629">
        <v>1</v>
      </c>
      <c r="GK23" s="630">
        <f t="shared" si="70"/>
        <v>46</v>
      </c>
      <c r="GL23" s="629"/>
      <c r="GM23" s="629"/>
      <c r="GN23" s="630">
        <f t="shared" si="71"/>
        <v>46</v>
      </c>
      <c r="GO23" s="629"/>
      <c r="GP23" s="629">
        <v>1</v>
      </c>
      <c r="GQ23" s="629"/>
      <c r="GR23" s="630">
        <f t="shared" si="72"/>
        <v>45</v>
      </c>
      <c r="GS23" s="629"/>
      <c r="GT23" s="629"/>
      <c r="GU23" s="630">
        <f t="shared" si="73"/>
        <v>45</v>
      </c>
      <c r="GV23" s="631"/>
      <c r="GW23" s="631"/>
      <c r="GX23" s="631"/>
      <c r="GY23" s="630">
        <f t="shared" si="74"/>
        <v>45</v>
      </c>
      <c r="GZ23" s="631"/>
      <c r="HA23" s="631"/>
      <c r="HB23" s="631"/>
      <c r="HC23" s="630">
        <f t="shared" si="75"/>
        <v>45</v>
      </c>
      <c r="HD23" s="631"/>
      <c r="HE23" s="631">
        <v>1</v>
      </c>
      <c r="HF23" s="630">
        <f t="shared" si="76"/>
        <v>44</v>
      </c>
      <c r="HG23" s="631"/>
      <c r="HH23" s="631"/>
      <c r="HI23" s="630">
        <f t="shared" si="77"/>
        <v>44</v>
      </c>
      <c r="HJ23" s="629"/>
      <c r="HK23" s="629"/>
      <c r="HL23" s="630">
        <f t="shared" si="78"/>
        <v>44</v>
      </c>
      <c r="HM23" s="629"/>
      <c r="HN23" s="629">
        <v>1</v>
      </c>
      <c r="HO23" s="647">
        <f t="shared" si="79"/>
        <v>43</v>
      </c>
      <c r="HP23" s="629"/>
      <c r="HQ23" s="629">
        <v>1</v>
      </c>
      <c r="HR23" s="647">
        <f t="shared" si="138"/>
        <v>42</v>
      </c>
      <c r="HS23" s="629"/>
      <c r="HT23" s="629"/>
      <c r="HU23" s="630">
        <f t="shared" si="80"/>
        <v>42</v>
      </c>
      <c r="HV23" s="629"/>
      <c r="HW23" s="629"/>
      <c r="HX23" s="630">
        <f t="shared" si="81"/>
        <v>42</v>
      </c>
      <c r="HY23" s="629"/>
      <c r="HZ23" s="629"/>
      <c r="IA23" s="630">
        <f t="shared" si="82"/>
        <v>42</v>
      </c>
      <c r="IB23" s="629"/>
      <c r="IC23" s="629"/>
      <c r="ID23" s="630">
        <f t="shared" si="83"/>
        <v>42</v>
      </c>
      <c r="IE23" s="629"/>
      <c r="IF23" s="629"/>
      <c r="IG23" s="630">
        <f t="shared" si="84"/>
        <v>42</v>
      </c>
      <c r="IH23" s="629"/>
      <c r="II23" s="629">
        <v>1</v>
      </c>
      <c r="IJ23" s="630">
        <f t="shared" si="85"/>
        <v>41</v>
      </c>
      <c r="IK23" s="629"/>
      <c r="IL23" s="629"/>
      <c r="IM23" s="629"/>
      <c r="IN23" s="630">
        <f t="shared" si="86"/>
        <v>41</v>
      </c>
      <c r="IO23" s="629"/>
      <c r="IP23" s="629"/>
      <c r="IQ23" s="629">
        <v>1</v>
      </c>
      <c r="IR23" s="630">
        <f t="shared" si="87"/>
        <v>40</v>
      </c>
      <c r="IS23" s="629"/>
      <c r="IT23" s="629"/>
      <c r="IU23" s="630">
        <f t="shared" si="9"/>
        <v>40</v>
      </c>
      <c r="IV23" s="649"/>
      <c r="IW23" s="649"/>
      <c r="IX23" s="650">
        <f t="shared" si="88"/>
        <v>40</v>
      </c>
      <c r="IY23" s="649"/>
      <c r="IZ23" s="649">
        <v>1</v>
      </c>
      <c r="JA23" s="650">
        <f t="shared" si="89"/>
        <v>39</v>
      </c>
      <c r="JB23" s="649"/>
      <c r="JC23" s="649"/>
      <c r="JD23" s="649"/>
      <c r="JE23" s="650">
        <f t="shared" si="139"/>
        <v>39</v>
      </c>
      <c r="JF23" s="649"/>
      <c r="JG23" s="649"/>
      <c r="JH23" s="649"/>
      <c r="JI23" s="650">
        <f t="shared" si="90"/>
        <v>39</v>
      </c>
      <c r="JK23" s="649"/>
      <c r="JL23" s="649">
        <v>1</v>
      </c>
      <c r="JM23" s="651">
        <f t="shared" si="91"/>
        <v>38</v>
      </c>
      <c r="JO23" s="649"/>
      <c r="JP23" s="649">
        <v>1</v>
      </c>
      <c r="JQ23" s="651">
        <f t="shared" si="92"/>
        <v>37</v>
      </c>
      <c r="JR23" s="649"/>
      <c r="JS23" s="649">
        <v>1</v>
      </c>
      <c r="JT23" s="650">
        <f t="shared" si="93"/>
        <v>36</v>
      </c>
      <c r="JU23" s="649"/>
      <c r="JV23" s="649"/>
      <c r="JW23" s="650">
        <f t="shared" si="94"/>
        <v>36</v>
      </c>
      <c r="JX23" s="649"/>
      <c r="JY23" s="649"/>
      <c r="JZ23" s="649"/>
      <c r="KA23" s="650">
        <f t="shared" si="95"/>
        <v>36</v>
      </c>
      <c r="KB23" s="649"/>
      <c r="KC23" s="649"/>
      <c r="KD23" s="649"/>
      <c r="KE23" s="650">
        <f t="shared" si="140"/>
        <v>36</v>
      </c>
      <c r="KF23" s="649"/>
      <c r="KG23" s="649"/>
      <c r="KH23" s="650">
        <f t="shared" si="96"/>
        <v>36</v>
      </c>
      <c r="KI23" s="649"/>
      <c r="KJ23" s="649">
        <v>1</v>
      </c>
      <c r="KK23" s="650">
        <f t="shared" si="97"/>
        <v>35</v>
      </c>
      <c r="KL23" s="649"/>
      <c r="KM23" s="649">
        <v>1</v>
      </c>
      <c r="KN23" s="650">
        <f t="shared" si="98"/>
        <v>34</v>
      </c>
      <c r="KO23" s="649"/>
      <c r="KP23" s="649">
        <v>1</v>
      </c>
      <c r="KQ23" s="650">
        <f t="shared" si="99"/>
        <v>33</v>
      </c>
      <c r="KR23" s="649"/>
      <c r="KS23" s="649">
        <v>1</v>
      </c>
      <c r="KT23" s="650">
        <f t="shared" si="100"/>
        <v>32</v>
      </c>
      <c r="KU23" s="649"/>
      <c r="KV23" s="649"/>
      <c r="KW23" s="650">
        <f t="shared" si="101"/>
        <v>32</v>
      </c>
      <c r="KX23" s="649"/>
      <c r="KY23" s="649">
        <v>1</v>
      </c>
      <c r="KZ23" s="650">
        <f t="shared" si="10"/>
        <v>31</v>
      </c>
      <c r="LA23" s="649"/>
      <c r="LB23" s="649"/>
      <c r="LC23" s="650">
        <f t="shared" si="11"/>
        <v>31</v>
      </c>
      <c r="LD23" s="649"/>
      <c r="LE23" s="649"/>
      <c r="LF23" s="650">
        <f t="shared" si="12"/>
        <v>31</v>
      </c>
      <c r="LG23" s="649"/>
      <c r="LH23" s="649"/>
      <c r="LI23" s="650">
        <f t="shared" si="13"/>
        <v>31</v>
      </c>
      <c r="LJ23" s="649"/>
      <c r="LK23" s="649">
        <v>1</v>
      </c>
      <c r="LL23" s="650">
        <f t="shared" si="14"/>
        <v>30</v>
      </c>
      <c r="LM23" s="649"/>
      <c r="LN23" s="649">
        <v>1</v>
      </c>
      <c r="LO23" s="650">
        <f t="shared" si="15"/>
        <v>29</v>
      </c>
      <c r="LP23" s="649"/>
      <c r="LQ23" s="649"/>
      <c r="LR23" s="650">
        <f t="shared" si="16"/>
        <v>29</v>
      </c>
      <c r="LS23" s="649"/>
      <c r="LT23" s="649"/>
      <c r="LU23" s="650">
        <f t="shared" si="17"/>
        <v>29</v>
      </c>
      <c r="LV23" s="649"/>
      <c r="LW23" s="649"/>
      <c r="LX23" s="650">
        <f t="shared" si="142"/>
        <v>29</v>
      </c>
      <c r="LY23" s="649"/>
      <c r="LZ23" s="649"/>
      <c r="MA23" s="650">
        <f t="shared" si="143"/>
        <v>29</v>
      </c>
      <c r="MB23" s="649">
        <v>19</v>
      </c>
      <c r="MC23" s="649"/>
      <c r="MD23" s="650">
        <f t="shared" si="18"/>
        <v>48</v>
      </c>
      <c r="ME23" s="649"/>
      <c r="MF23" s="649">
        <v>1</v>
      </c>
      <c r="MG23" s="650">
        <f t="shared" si="19"/>
        <v>47</v>
      </c>
      <c r="MH23" s="649"/>
      <c r="MI23" s="649"/>
      <c r="MJ23" s="650">
        <f t="shared" si="20"/>
        <v>47</v>
      </c>
      <c r="MK23" s="649"/>
      <c r="ML23" s="649">
        <v>1</v>
      </c>
      <c r="MM23" s="650">
        <f t="shared" si="21"/>
        <v>46</v>
      </c>
      <c r="MN23" s="649"/>
      <c r="MO23" s="649">
        <v>1</v>
      </c>
      <c r="MP23" s="650">
        <f t="shared" si="22"/>
        <v>45</v>
      </c>
      <c r="MQ23" s="649"/>
      <c r="MR23" s="649"/>
      <c r="MS23" s="650">
        <f t="shared" si="23"/>
        <v>45</v>
      </c>
      <c r="MT23" s="649"/>
      <c r="MU23" s="649"/>
      <c r="MV23" s="650">
        <f t="shared" si="24"/>
        <v>45</v>
      </c>
      <c r="MW23" s="649"/>
      <c r="MX23" s="649"/>
      <c r="MY23" s="650">
        <f t="shared" si="25"/>
        <v>45</v>
      </c>
      <c r="MZ23" s="649"/>
      <c r="NA23" s="649"/>
      <c r="NB23" s="650">
        <f t="shared" si="26"/>
        <v>45</v>
      </c>
      <c r="NC23" s="649"/>
      <c r="ND23" s="649">
        <v>1</v>
      </c>
      <c r="NE23" s="649"/>
      <c r="NF23" s="650">
        <f t="shared" si="102"/>
        <v>44</v>
      </c>
      <c r="NG23" s="649"/>
      <c r="NH23" s="649">
        <v>1</v>
      </c>
      <c r="NI23" s="650">
        <f t="shared" si="103"/>
        <v>43</v>
      </c>
      <c r="NJ23" s="649"/>
      <c r="NK23" s="649"/>
      <c r="NL23" s="649"/>
      <c r="NM23" s="650">
        <f t="shared" si="104"/>
        <v>43</v>
      </c>
      <c r="NN23" s="649"/>
      <c r="NO23" s="649"/>
      <c r="NP23" s="649"/>
      <c r="NQ23" s="650">
        <f t="shared" si="105"/>
        <v>43</v>
      </c>
      <c r="NR23" s="649"/>
      <c r="NS23" s="649"/>
      <c r="NT23" s="650">
        <f t="shared" si="106"/>
        <v>43</v>
      </c>
      <c r="NU23" s="649"/>
      <c r="NV23" s="649"/>
      <c r="NW23" s="650">
        <f t="shared" si="107"/>
        <v>43</v>
      </c>
      <c r="NX23" s="649"/>
      <c r="NY23" s="649"/>
      <c r="NZ23" s="649">
        <v>1</v>
      </c>
      <c r="OA23" s="650">
        <f t="shared" si="108"/>
        <v>42</v>
      </c>
      <c r="OB23" s="649"/>
      <c r="OC23" s="649"/>
      <c r="OD23" s="649"/>
      <c r="OE23" s="650">
        <f t="shared" si="109"/>
        <v>42</v>
      </c>
      <c r="OF23" s="649"/>
      <c r="OG23" s="649"/>
      <c r="OH23" s="649">
        <v>1</v>
      </c>
      <c r="OI23" s="650">
        <f t="shared" si="110"/>
        <v>41</v>
      </c>
      <c r="OJ23" s="649"/>
      <c r="OK23" s="649"/>
      <c r="OL23" s="649"/>
      <c r="OM23" s="650">
        <f t="shared" si="111"/>
        <v>41</v>
      </c>
      <c r="ON23" s="649"/>
      <c r="OO23" s="649"/>
      <c r="OP23" s="649"/>
      <c r="OQ23" s="650">
        <f t="shared" si="112"/>
        <v>41</v>
      </c>
      <c r="OR23" s="649"/>
      <c r="OS23" s="649"/>
      <c r="OT23" s="649"/>
      <c r="OU23" s="650">
        <f t="shared" si="113"/>
        <v>41</v>
      </c>
      <c r="OV23" s="649"/>
      <c r="OW23" s="649"/>
      <c r="OX23" s="649"/>
      <c r="OY23" s="650">
        <f t="shared" si="114"/>
        <v>41</v>
      </c>
      <c r="OZ23" s="649"/>
      <c r="PA23" s="649"/>
      <c r="PB23" s="649"/>
      <c r="PC23" s="650">
        <f t="shared" si="115"/>
        <v>41</v>
      </c>
      <c r="PD23" s="649"/>
      <c r="PE23" s="649"/>
      <c r="PF23" s="649">
        <v>1</v>
      </c>
      <c r="PG23" s="650">
        <f t="shared" si="116"/>
        <v>40</v>
      </c>
      <c r="PH23" s="649"/>
      <c r="PI23" s="649"/>
      <c r="PJ23" s="649">
        <v>1</v>
      </c>
      <c r="PK23" s="650">
        <f t="shared" si="117"/>
        <v>39</v>
      </c>
      <c r="PL23" s="649"/>
      <c r="PM23" s="649"/>
      <c r="PN23" s="649"/>
      <c r="PO23" s="650">
        <f t="shared" si="118"/>
        <v>39</v>
      </c>
      <c r="PP23" s="649"/>
      <c r="PQ23" s="649"/>
      <c r="PR23" s="649"/>
      <c r="PS23" s="650">
        <f t="shared" si="119"/>
        <v>39</v>
      </c>
      <c r="PT23" s="649"/>
      <c r="PU23" s="649"/>
      <c r="PV23" s="649">
        <v>1</v>
      </c>
      <c r="PW23" s="650">
        <f t="shared" si="120"/>
        <v>38</v>
      </c>
      <c r="PX23" s="649"/>
      <c r="PY23" s="649"/>
      <c r="PZ23" s="649"/>
      <c r="QA23" s="650">
        <f t="shared" si="121"/>
        <v>38</v>
      </c>
      <c r="QB23" s="649"/>
      <c r="QC23" s="649"/>
      <c r="QD23" s="649"/>
      <c r="QE23" s="650">
        <f t="shared" si="122"/>
        <v>38</v>
      </c>
      <c r="QF23" s="649"/>
      <c r="QG23" s="649"/>
      <c r="QH23" s="649"/>
      <c r="QI23" s="650">
        <f t="shared" si="123"/>
        <v>38</v>
      </c>
      <c r="QJ23" s="649"/>
      <c r="QK23" s="649"/>
      <c r="QL23" s="649"/>
      <c r="QM23" s="650">
        <f t="shared" si="124"/>
        <v>38</v>
      </c>
      <c r="QN23" s="649"/>
      <c r="QO23" s="649"/>
      <c r="QP23" s="649">
        <v>1</v>
      </c>
      <c r="QQ23" s="650">
        <f t="shared" si="125"/>
        <v>37</v>
      </c>
      <c r="QR23" s="649"/>
      <c r="QS23" s="649"/>
      <c r="QT23" s="649">
        <v>1</v>
      </c>
      <c r="QU23" s="650">
        <f t="shared" si="126"/>
        <v>36</v>
      </c>
      <c r="QV23" s="629">
        <f t="shared" si="127"/>
        <v>9</v>
      </c>
      <c r="QW23" s="652">
        <f t="shared" si="128"/>
        <v>0.375</v>
      </c>
      <c r="QX23" s="123"/>
      <c r="QY23" s="629">
        <f t="shared" si="129"/>
        <v>10</v>
      </c>
      <c r="QZ23" s="652">
        <f t="shared" si="130"/>
        <v>0.38461538461538464</v>
      </c>
      <c r="RA23" s="124"/>
      <c r="RB23" s="629">
        <f t="shared" si="131"/>
        <v>11</v>
      </c>
      <c r="RC23" s="652">
        <f t="shared" si="132"/>
        <v>0.44</v>
      </c>
      <c r="RD23" s="124"/>
      <c r="RE23" s="629">
        <f t="shared" si="133"/>
        <v>30</v>
      </c>
      <c r="RF23" s="652">
        <f t="shared" si="134"/>
        <v>0.4</v>
      </c>
    </row>
    <row r="24" spans="1:474" ht="36" hidden="1" x14ac:dyDescent="0.55000000000000004">
      <c r="A24" s="622">
        <v>20</v>
      </c>
      <c r="B24" s="638" t="s">
        <v>633</v>
      </c>
      <c r="C24" s="639" t="s">
        <v>122</v>
      </c>
      <c r="D24" s="628">
        <v>1</v>
      </c>
      <c r="E24" s="666"/>
      <c r="F24" s="667"/>
      <c r="G24" s="667"/>
      <c r="H24" s="668"/>
      <c r="I24" s="628">
        <f t="shared" si="27"/>
        <v>1</v>
      </c>
      <c r="J24" s="666"/>
      <c r="K24" s="667"/>
      <c r="L24" s="667"/>
      <c r="M24" s="668"/>
      <c r="N24" s="628">
        <f t="shared" si="0"/>
        <v>1</v>
      </c>
      <c r="O24" s="666"/>
      <c r="P24" s="667"/>
      <c r="Q24" s="667"/>
      <c r="R24" s="668"/>
      <c r="S24" s="628">
        <f t="shared" si="1"/>
        <v>1</v>
      </c>
      <c r="T24" s="666"/>
      <c r="U24" s="667"/>
      <c r="V24" s="667"/>
      <c r="W24" s="668"/>
      <c r="X24" s="628">
        <f t="shared" si="2"/>
        <v>1</v>
      </c>
      <c r="Y24" s="666"/>
      <c r="Z24" s="667"/>
      <c r="AA24" s="667"/>
      <c r="AB24" s="668"/>
      <c r="AC24" s="628">
        <f t="shared" si="3"/>
        <v>1</v>
      </c>
      <c r="AD24" s="631"/>
      <c r="AE24" s="631"/>
      <c r="AF24" s="93">
        <f t="shared" si="28"/>
        <v>1</v>
      </c>
      <c r="AG24" s="629"/>
      <c r="AH24" s="629"/>
      <c r="AI24" s="93">
        <f t="shared" si="29"/>
        <v>1</v>
      </c>
      <c r="AJ24" s="631"/>
      <c r="AK24" s="631"/>
      <c r="AL24" s="93">
        <f t="shared" si="30"/>
        <v>1</v>
      </c>
      <c r="AM24" s="631"/>
      <c r="AN24" s="631"/>
      <c r="AO24" s="631"/>
      <c r="AP24" s="93">
        <f t="shared" si="31"/>
        <v>1</v>
      </c>
      <c r="AQ24" s="644"/>
      <c r="AR24" s="644"/>
      <c r="AS24" s="645">
        <f t="shared" si="32"/>
        <v>1</v>
      </c>
      <c r="AT24" s="632"/>
      <c r="AU24" s="632"/>
      <c r="AV24" s="633">
        <f t="shared" si="33"/>
        <v>1</v>
      </c>
      <c r="AW24" s="631"/>
      <c r="AX24" s="631"/>
      <c r="AY24" s="631"/>
      <c r="AZ24" s="646">
        <f t="shared" si="34"/>
        <v>1</v>
      </c>
      <c r="BA24" s="631"/>
      <c r="BB24" s="631"/>
      <c r="BC24" s="93">
        <f t="shared" si="35"/>
        <v>1</v>
      </c>
      <c r="BD24" s="631"/>
      <c r="BE24" s="631"/>
      <c r="BF24" s="93">
        <f t="shared" si="36"/>
        <v>1</v>
      </c>
      <c r="BG24" s="631"/>
      <c r="BH24" s="631"/>
      <c r="BI24" s="93">
        <f t="shared" si="37"/>
        <v>1</v>
      </c>
      <c r="BJ24" s="631"/>
      <c r="BK24" s="631"/>
      <c r="BL24" s="93">
        <f t="shared" si="38"/>
        <v>1</v>
      </c>
      <c r="BM24" s="631"/>
      <c r="BN24" s="631"/>
      <c r="BO24" s="631"/>
      <c r="BP24" s="93">
        <f t="shared" si="4"/>
        <v>1</v>
      </c>
      <c r="BQ24" s="631"/>
      <c r="BR24" s="631"/>
      <c r="BS24" s="93">
        <f t="shared" si="39"/>
        <v>1</v>
      </c>
      <c r="BT24" s="631"/>
      <c r="BU24" s="631"/>
      <c r="BV24" s="646">
        <f t="shared" si="40"/>
        <v>1</v>
      </c>
      <c r="BW24" s="631"/>
      <c r="BX24" s="631"/>
      <c r="BY24" s="93">
        <f t="shared" si="41"/>
        <v>1</v>
      </c>
      <c r="BZ24" s="631"/>
      <c r="CA24" s="631"/>
      <c r="CB24" s="93">
        <f t="shared" si="42"/>
        <v>1</v>
      </c>
      <c r="CC24" s="631"/>
      <c r="CD24" s="631"/>
      <c r="CE24" s="93">
        <f t="shared" si="43"/>
        <v>1</v>
      </c>
      <c r="CF24" s="631"/>
      <c r="CG24" s="631"/>
      <c r="CH24" s="93">
        <f t="shared" si="44"/>
        <v>1</v>
      </c>
      <c r="CI24" s="631"/>
      <c r="CJ24" s="631"/>
      <c r="CK24" s="646">
        <f t="shared" si="45"/>
        <v>1</v>
      </c>
      <c r="CL24" s="631"/>
      <c r="CM24" s="631"/>
      <c r="CN24" s="93">
        <f t="shared" si="46"/>
        <v>1</v>
      </c>
      <c r="CO24" s="631"/>
      <c r="CP24" s="631"/>
      <c r="CQ24" s="93">
        <f t="shared" si="47"/>
        <v>1</v>
      </c>
      <c r="CR24" s="629"/>
      <c r="CS24" s="629"/>
      <c r="CT24" s="630">
        <f t="shared" si="48"/>
        <v>1</v>
      </c>
      <c r="CU24" s="629"/>
      <c r="CV24" s="629"/>
      <c r="CW24" s="630">
        <f t="shared" si="49"/>
        <v>1</v>
      </c>
      <c r="CX24" s="629"/>
      <c r="CY24" s="629"/>
      <c r="CZ24" s="630">
        <f t="shared" si="50"/>
        <v>1</v>
      </c>
      <c r="DA24" s="629"/>
      <c r="DB24" s="629"/>
      <c r="DC24" s="647">
        <f t="shared" si="51"/>
        <v>1</v>
      </c>
      <c r="DD24" s="629"/>
      <c r="DE24" s="629"/>
      <c r="DF24" s="630">
        <f t="shared" si="52"/>
        <v>1</v>
      </c>
      <c r="DG24" s="629"/>
      <c r="DH24" s="629"/>
      <c r="DI24" s="630">
        <f t="shared" si="53"/>
        <v>1</v>
      </c>
      <c r="DJ24" s="629"/>
      <c r="DK24" s="629"/>
      <c r="DL24" s="630">
        <f t="shared" si="54"/>
        <v>1</v>
      </c>
      <c r="DM24" s="629"/>
      <c r="DN24" s="629"/>
      <c r="DO24" s="630">
        <f t="shared" si="55"/>
        <v>1</v>
      </c>
      <c r="DP24" s="629"/>
      <c r="DQ24" s="629"/>
      <c r="DR24" s="630">
        <f t="shared" si="56"/>
        <v>1</v>
      </c>
      <c r="DS24" s="629"/>
      <c r="DT24" s="629"/>
      <c r="DU24" s="630">
        <f t="shared" si="57"/>
        <v>1</v>
      </c>
      <c r="DV24" s="629"/>
      <c r="DW24" s="629"/>
      <c r="DX24" s="630">
        <f t="shared" si="58"/>
        <v>1</v>
      </c>
      <c r="DY24" s="629"/>
      <c r="DZ24" s="629"/>
      <c r="EA24" s="629"/>
      <c r="EB24" s="630">
        <f t="shared" si="5"/>
        <v>1</v>
      </c>
      <c r="EC24" s="629"/>
      <c r="ED24" s="629"/>
      <c r="EE24" s="630">
        <f t="shared" si="59"/>
        <v>1</v>
      </c>
      <c r="EF24" s="629"/>
      <c r="EG24" s="629"/>
      <c r="EH24" s="629"/>
      <c r="EI24" s="93">
        <f t="shared" si="135"/>
        <v>1</v>
      </c>
      <c r="EJ24" s="629"/>
      <c r="EK24" s="629"/>
      <c r="EL24" s="630">
        <f t="shared" si="60"/>
        <v>1</v>
      </c>
      <c r="EM24" s="629"/>
      <c r="EN24" s="629"/>
      <c r="EO24" s="629"/>
      <c r="EP24" s="630">
        <f t="shared" si="61"/>
        <v>1</v>
      </c>
      <c r="ER24" s="629"/>
      <c r="ES24" s="629"/>
      <c r="ET24" s="630">
        <f t="shared" si="62"/>
        <v>1</v>
      </c>
      <c r="EU24" s="629"/>
      <c r="EV24" s="629"/>
      <c r="EW24" s="93">
        <f t="shared" si="6"/>
        <v>1</v>
      </c>
      <c r="EX24" s="629"/>
      <c r="EY24" s="629"/>
      <c r="EZ24" s="93">
        <f t="shared" si="63"/>
        <v>1</v>
      </c>
      <c r="FA24" s="629"/>
      <c r="FB24" s="629"/>
      <c r="FC24" s="93">
        <f t="shared" si="64"/>
        <v>1</v>
      </c>
      <c r="FD24" s="629"/>
      <c r="FE24" s="629"/>
      <c r="FF24" s="93">
        <f t="shared" si="65"/>
        <v>1</v>
      </c>
      <c r="FG24" s="629"/>
      <c r="FH24" s="629"/>
      <c r="FI24" s="93">
        <f t="shared" si="136"/>
        <v>1</v>
      </c>
      <c r="FJ24" s="629"/>
      <c r="FK24" s="629"/>
      <c r="FL24" s="93">
        <f t="shared" si="141"/>
        <v>1</v>
      </c>
      <c r="FM24" s="629"/>
      <c r="FN24" s="629"/>
      <c r="FO24" s="646">
        <f t="shared" si="7"/>
        <v>1</v>
      </c>
      <c r="FP24" s="629"/>
      <c r="FQ24" s="629"/>
      <c r="FR24" s="630">
        <f t="shared" si="137"/>
        <v>1</v>
      </c>
      <c r="FS24" s="629"/>
      <c r="FT24" s="629"/>
      <c r="FU24" s="630">
        <f t="shared" si="8"/>
        <v>1</v>
      </c>
      <c r="FV24" s="648"/>
      <c r="FW24" s="629"/>
      <c r="FX24" s="629"/>
      <c r="FY24" s="630">
        <f t="shared" si="66"/>
        <v>1</v>
      </c>
      <c r="FZ24" s="629"/>
      <c r="GA24" s="629"/>
      <c r="GB24" s="630">
        <f t="shared" si="67"/>
        <v>1</v>
      </c>
      <c r="GC24" s="629"/>
      <c r="GD24" s="629"/>
      <c r="GE24" s="630">
        <f t="shared" si="68"/>
        <v>1</v>
      </c>
      <c r="GF24" s="629"/>
      <c r="GG24" s="629"/>
      <c r="GH24" s="630">
        <f t="shared" si="69"/>
        <v>1</v>
      </c>
      <c r="GI24" s="629"/>
      <c r="GJ24" s="629"/>
      <c r="GK24" s="630">
        <f t="shared" si="70"/>
        <v>1</v>
      </c>
      <c r="GL24" s="629"/>
      <c r="GM24" s="629"/>
      <c r="GN24" s="630">
        <f t="shared" si="71"/>
        <v>1</v>
      </c>
      <c r="GO24" s="629"/>
      <c r="GP24" s="629"/>
      <c r="GQ24" s="629"/>
      <c r="GR24" s="630">
        <f t="shared" si="72"/>
        <v>1</v>
      </c>
      <c r="GS24" s="629"/>
      <c r="GT24" s="629"/>
      <c r="GU24" s="630">
        <f t="shared" si="73"/>
        <v>1</v>
      </c>
      <c r="GV24" s="631"/>
      <c r="GW24" s="631"/>
      <c r="GX24" s="631"/>
      <c r="GY24" s="630">
        <f t="shared" si="74"/>
        <v>1</v>
      </c>
      <c r="GZ24" s="631"/>
      <c r="HA24" s="631"/>
      <c r="HB24" s="631"/>
      <c r="HC24" s="630">
        <f t="shared" si="75"/>
        <v>1</v>
      </c>
      <c r="HD24" s="631"/>
      <c r="HE24" s="631"/>
      <c r="HF24" s="630">
        <f t="shared" si="76"/>
        <v>1</v>
      </c>
      <c r="HG24" s="631"/>
      <c r="HH24" s="631"/>
      <c r="HI24" s="630">
        <f t="shared" si="77"/>
        <v>1</v>
      </c>
      <c r="HJ24" s="629"/>
      <c r="HK24" s="629"/>
      <c r="HL24" s="630">
        <f t="shared" si="78"/>
        <v>1</v>
      </c>
      <c r="HM24" s="629"/>
      <c r="HN24" s="629"/>
      <c r="HO24" s="647">
        <f t="shared" si="79"/>
        <v>1</v>
      </c>
      <c r="HP24" s="629"/>
      <c r="HQ24" s="629"/>
      <c r="HR24" s="647">
        <f t="shared" si="138"/>
        <v>1</v>
      </c>
      <c r="HS24" s="629"/>
      <c r="HT24" s="629"/>
      <c r="HU24" s="630">
        <f t="shared" si="80"/>
        <v>1</v>
      </c>
      <c r="HV24" s="629"/>
      <c r="HW24" s="629"/>
      <c r="HX24" s="630">
        <f t="shared" si="81"/>
        <v>1</v>
      </c>
      <c r="HY24" s="629"/>
      <c r="HZ24" s="629"/>
      <c r="IA24" s="630">
        <f t="shared" si="82"/>
        <v>1</v>
      </c>
      <c r="IB24" s="629"/>
      <c r="IC24" s="629"/>
      <c r="ID24" s="630">
        <f t="shared" si="83"/>
        <v>1</v>
      </c>
      <c r="IE24" s="629"/>
      <c r="IF24" s="629"/>
      <c r="IG24" s="630">
        <f t="shared" si="84"/>
        <v>1</v>
      </c>
      <c r="IH24" s="629"/>
      <c r="II24" s="629"/>
      <c r="IJ24" s="630">
        <f t="shared" si="85"/>
        <v>1</v>
      </c>
      <c r="IK24" s="629"/>
      <c r="IL24" s="629"/>
      <c r="IM24" s="629"/>
      <c r="IN24" s="630">
        <f t="shared" si="86"/>
        <v>1</v>
      </c>
      <c r="IO24" s="629"/>
      <c r="IP24" s="629"/>
      <c r="IQ24" s="629"/>
      <c r="IR24" s="630">
        <f t="shared" si="87"/>
        <v>1</v>
      </c>
      <c r="IS24" s="629"/>
      <c r="IT24" s="629"/>
      <c r="IU24" s="630">
        <f t="shared" si="9"/>
        <v>1</v>
      </c>
      <c r="IV24" s="649"/>
      <c r="IW24" s="649"/>
      <c r="IX24" s="650">
        <f t="shared" si="88"/>
        <v>1</v>
      </c>
      <c r="IY24" s="649"/>
      <c r="IZ24" s="649"/>
      <c r="JA24" s="650">
        <f t="shared" si="89"/>
        <v>1</v>
      </c>
      <c r="JB24" s="649"/>
      <c r="JC24" s="649"/>
      <c r="JD24" s="649"/>
      <c r="JE24" s="650">
        <f t="shared" si="139"/>
        <v>1</v>
      </c>
      <c r="JF24" s="649"/>
      <c r="JG24" s="649"/>
      <c r="JH24" s="649"/>
      <c r="JI24" s="650">
        <f t="shared" si="90"/>
        <v>1</v>
      </c>
      <c r="JK24" s="649"/>
      <c r="JL24" s="649"/>
      <c r="JM24" s="651">
        <f t="shared" si="91"/>
        <v>1</v>
      </c>
      <c r="JO24" s="649"/>
      <c r="JP24" s="649"/>
      <c r="JQ24" s="651">
        <f t="shared" si="92"/>
        <v>1</v>
      </c>
      <c r="JR24" s="649"/>
      <c r="JS24" s="649"/>
      <c r="JT24" s="650">
        <f t="shared" si="93"/>
        <v>1</v>
      </c>
      <c r="JU24" s="649"/>
      <c r="JV24" s="649"/>
      <c r="JW24" s="650">
        <f t="shared" si="94"/>
        <v>1</v>
      </c>
      <c r="JX24" s="649"/>
      <c r="JY24" s="649"/>
      <c r="JZ24" s="649"/>
      <c r="KA24" s="650">
        <f t="shared" si="95"/>
        <v>1</v>
      </c>
      <c r="KB24" s="649"/>
      <c r="KC24" s="649"/>
      <c r="KD24" s="649"/>
      <c r="KE24" s="650">
        <f t="shared" si="140"/>
        <v>1</v>
      </c>
      <c r="KF24" s="649"/>
      <c r="KG24" s="649"/>
      <c r="KH24" s="650">
        <f t="shared" si="96"/>
        <v>1</v>
      </c>
      <c r="KI24" s="649"/>
      <c r="KJ24" s="649"/>
      <c r="KK24" s="650">
        <f t="shared" si="97"/>
        <v>1</v>
      </c>
      <c r="KL24" s="649"/>
      <c r="KM24" s="649"/>
      <c r="KN24" s="650">
        <f t="shared" si="98"/>
        <v>1</v>
      </c>
      <c r="KO24" s="649"/>
      <c r="KP24" s="649"/>
      <c r="KQ24" s="650">
        <f t="shared" si="99"/>
        <v>1</v>
      </c>
      <c r="KR24" s="649"/>
      <c r="KS24" s="649"/>
      <c r="KT24" s="650">
        <f t="shared" si="100"/>
        <v>1</v>
      </c>
      <c r="KU24" s="649"/>
      <c r="KV24" s="649"/>
      <c r="KW24" s="650">
        <f t="shared" si="101"/>
        <v>1</v>
      </c>
      <c r="KX24" s="649"/>
      <c r="KY24" s="649"/>
      <c r="KZ24" s="650">
        <f t="shared" si="10"/>
        <v>1</v>
      </c>
      <c r="LA24" s="649"/>
      <c r="LB24" s="649"/>
      <c r="LC24" s="650">
        <f t="shared" si="11"/>
        <v>1</v>
      </c>
      <c r="LD24" s="649"/>
      <c r="LE24" s="649"/>
      <c r="LF24" s="650">
        <f t="shared" si="12"/>
        <v>1</v>
      </c>
      <c r="LG24" s="649"/>
      <c r="LH24" s="649"/>
      <c r="LI24" s="650">
        <f t="shared" si="13"/>
        <v>1</v>
      </c>
      <c r="LJ24" s="649"/>
      <c r="LK24" s="649"/>
      <c r="LL24" s="650">
        <f t="shared" si="14"/>
        <v>1</v>
      </c>
      <c r="LM24" s="649"/>
      <c r="LN24" s="649"/>
      <c r="LO24" s="650">
        <f t="shared" si="15"/>
        <v>1</v>
      </c>
      <c r="LP24" s="649"/>
      <c r="LQ24" s="649"/>
      <c r="LR24" s="650">
        <f t="shared" si="16"/>
        <v>1</v>
      </c>
      <c r="LS24" s="649"/>
      <c r="LT24" s="649"/>
      <c r="LU24" s="650">
        <f t="shared" si="17"/>
        <v>1</v>
      </c>
      <c r="LV24" s="649"/>
      <c r="LW24" s="649"/>
      <c r="LX24" s="650">
        <f t="shared" si="142"/>
        <v>1</v>
      </c>
      <c r="LY24" s="649"/>
      <c r="LZ24" s="649"/>
      <c r="MA24" s="650">
        <f t="shared" si="143"/>
        <v>1</v>
      </c>
      <c r="MB24" s="649"/>
      <c r="MC24" s="649"/>
      <c r="MD24" s="650">
        <f t="shared" si="18"/>
        <v>1</v>
      </c>
      <c r="ME24" s="649"/>
      <c r="MF24" s="649"/>
      <c r="MG24" s="650">
        <f t="shared" si="19"/>
        <v>1</v>
      </c>
      <c r="MH24" s="649"/>
      <c r="MI24" s="649"/>
      <c r="MJ24" s="650">
        <f t="shared" si="20"/>
        <v>1</v>
      </c>
      <c r="MK24" s="649"/>
      <c r="ML24" s="649"/>
      <c r="MM24" s="650">
        <f t="shared" si="21"/>
        <v>1</v>
      </c>
      <c r="MN24" s="649"/>
      <c r="MO24" s="649"/>
      <c r="MP24" s="650">
        <f t="shared" si="22"/>
        <v>1</v>
      </c>
      <c r="MQ24" s="649"/>
      <c r="MR24" s="649"/>
      <c r="MS24" s="650">
        <f t="shared" si="23"/>
        <v>1</v>
      </c>
      <c r="MT24" s="649"/>
      <c r="MU24" s="649"/>
      <c r="MV24" s="650">
        <f t="shared" si="24"/>
        <v>1</v>
      </c>
      <c r="MW24" s="649"/>
      <c r="MX24" s="649"/>
      <c r="MY24" s="650">
        <f t="shared" si="25"/>
        <v>1</v>
      </c>
      <c r="MZ24" s="649"/>
      <c r="NA24" s="649"/>
      <c r="NB24" s="650">
        <f t="shared" si="26"/>
        <v>1</v>
      </c>
      <c r="NC24" s="649"/>
      <c r="ND24" s="649"/>
      <c r="NE24" s="649"/>
      <c r="NF24" s="650">
        <f t="shared" si="102"/>
        <v>1</v>
      </c>
      <c r="NG24" s="649"/>
      <c r="NH24" s="649"/>
      <c r="NI24" s="650">
        <f t="shared" si="103"/>
        <v>1</v>
      </c>
      <c r="NJ24" s="649"/>
      <c r="NK24" s="649"/>
      <c r="NL24" s="649"/>
      <c r="NM24" s="650">
        <f t="shared" si="104"/>
        <v>1</v>
      </c>
      <c r="NN24" s="649"/>
      <c r="NO24" s="649"/>
      <c r="NP24" s="649"/>
      <c r="NQ24" s="650">
        <f t="shared" si="105"/>
        <v>1</v>
      </c>
      <c r="NR24" s="649"/>
      <c r="NS24" s="649"/>
      <c r="NT24" s="650">
        <f t="shared" si="106"/>
        <v>1</v>
      </c>
      <c r="NU24" s="649"/>
      <c r="NV24" s="649"/>
      <c r="NW24" s="650">
        <f t="shared" si="107"/>
        <v>1</v>
      </c>
      <c r="NX24" s="649"/>
      <c r="NY24" s="649"/>
      <c r="NZ24" s="649"/>
      <c r="OA24" s="650">
        <f t="shared" si="108"/>
        <v>1</v>
      </c>
      <c r="OB24" s="649"/>
      <c r="OC24" s="649"/>
      <c r="OD24" s="649"/>
      <c r="OE24" s="650">
        <f t="shared" si="109"/>
        <v>1</v>
      </c>
      <c r="OF24" s="649"/>
      <c r="OG24" s="649"/>
      <c r="OH24" s="649"/>
      <c r="OI24" s="650">
        <f t="shared" si="110"/>
        <v>1</v>
      </c>
      <c r="OJ24" s="649"/>
      <c r="OK24" s="649"/>
      <c r="OL24" s="649"/>
      <c r="OM24" s="650">
        <f t="shared" si="111"/>
        <v>1</v>
      </c>
      <c r="ON24" s="649"/>
      <c r="OO24" s="649"/>
      <c r="OP24" s="649"/>
      <c r="OQ24" s="650">
        <f t="shared" si="112"/>
        <v>1</v>
      </c>
      <c r="OR24" s="649"/>
      <c r="OS24" s="649"/>
      <c r="OT24" s="649"/>
      <c r="OU24" s="650">
        <f t="shared" si="113"/>
        <v>1</v>
      </c>
      <c r="OV24" s="649"/>
      <c r="OW24" s="649"/>
      <c r="OX24" s="649"/>
      <c r="OY24" s="650">
        <f t="shared" si="114"/>
        <v>1</v>
      </c>
      <c r="OZ24" s="649"/>
      <c r="PA24" s="649"/>
      <c r="PB24" s="649"/>
      <c r="PC24" s="650">
        <f t="shared" si="115"/>
        <v>1</v>
      </c>
      <c r="PD24" s="649"/>
      <c r="PE24" s="649"/>
      <c r="PF24" s="649"/>
      <c r="PG24" s="650">
        <f t="shared" si="116"/>
        <v>1</v>
      </c>
      <c r="PH24" s="649"/>
      <c r="PI24" s="649"/>
      <c r="PJ24" s="649"/>
      <c r="PK24" s="650">
        <f t="shared" si="117"/>
        <v>1</v>
      </c>
      <c r="PL24" s="649"/>
      <c r="PM24" s="649"/>
      <c r="PN24" s="649"/>
      <c r="PO24" s="650">
        <f t="shared" si="118"/>
        <v>1</v>
      </c>
      <c r="PP24" s="649"/>
      <c r="PQ24" s="649"/>
      <c r="PR24" s="649"/>
      <c r="PS24" s="650">
        <f t="shared" si="119"/>
        <v>1</v>
      </c>
      <c r="PT24" s="649"/>
      <c r="PU24" s="649"/>
      <c r="PV24" s="649"/>
      <c r="PW24" s="650">
        <f t="shared" si="120"/>
        <v>1</v>
      </c>
      <c r="PX24" s="649"/>
      <c r="PY24" s="649"/>
      <c r="PZ24" s="649"/>
      <c r="QA24" s="650">
        <f t="shared" si="121"/>
        <v>1</v>
      </c>
      <c r="QB24" s="649"/>
      <c r="QC24" s="649"/>
      <c r="QD24" s="649"/>
      <c r="QE24" s="650">
        <f t="shared" si="122"/>
        <v>1</v>
      </c>
      <c r="QF24" s="649"/>
      <c r="QG24" s="649"/>
      <c r="QH24" s="649"/>
      <c r="QI24" s="650">
        <f t="shared" si="123"/>
        <v>1</v>
      </c>
      <c r="QJ24" s="649"/>
      <c r="QK24" s="649"/>
      <c r="QL24" s="649"/>
      <c r="QM24" s="650">
        <f t="shared" si="124"/>
        <v>1</v>
      </c>
      <c r="QN24" s="649"/>
      <c r="QO24" s="649"/>
      <c r="QP24" s="649"/>
      <c r="QQ24" s="650">
        <f t="shared" si="125"/>
        <v>1</v>
      </c>
      <c r="QR24" s="649"/>
      <c r="QS24" s="649"/>
      <c r="QT24" s="649"/>
      <c r="QU24" s="650">
        <f t="shared" si="126"/>
        <v>1</v>
      </c>
      <c r="QV24" s="629">
        <f t="shared" si="127"/>
        <v>0</v>
      </c>
      <c r="QW24" s="652">
        <f t="shared" si="128"/>
        <v>0</v>
      </c>
      <c r="QX24" s="123"/>
      <c r="QY24" s="629">
        <f t="shared" si="129"/>
        <v>0</v>
      </c>
      <c r="QZ24" s="652">
        <f t="shared" si="130"/>
        <v>0</v>
      </c>
      <c r="RA24" s="124"/>
      <c r="RB24" s="629">
        <f t="shared" si="131"/>
        <v>0</v>
      </c>
      <c r="RC24" s="652">
        <f t="shared" si="132"/>
        <v>0</v>
      </c>
      <c r="RD24" s="124"/>
      <c r="RE24" s="629">
        <f t="shared" si="133"/>
        <v>0</v>
      </c>
      <c r="RF24" s="652">
        <f t="shared" si="134"/>
        <v>0</v>
      </c>
    </row>
    <row r="25" spans="1:474" ht="36" hidden="1" x14ac:dyDescent="0.55000000000000004">
      <c r="A25" s="622">
        <v>21</v>
      </c>
      <c r="B25" s="638" t="s">
        <v>269</v>
      </c>
      <c r="C25" s="639" t="s">
        <v>122</v>
      </c>
      <c r="D25" s="628">
        <v>3</v>
      </c>
      <c r="E25" s="666"/>
      <c r="F25" s="667"/>
      <c r="G25" s="667"/>
      <c r="H25" s="668"/>
      <c r="I25" s="628">
        <f t="shared" si="27"/>
        <v>3</v>
      </c>
      <c r="J25" s="666"/>
      <c r="K25" s="667"/>
      <c r="L25" s="667"/>
      <c r="M25" s="668"/>
      <c r="N25" s="628">
        <f t="shared" si="0"/>
        <v>3</v>
      </c>
      <c r="O25" s="666"/>
      <c r="P25" s="667"/>
      <c r="Q25" s="667"/>
      <c r="R25" s="668"/>
      <c r="S25" s="628">
        <f t="shared" si="1"/>
        <v>3</v>
      </c>
      <c r="T25" s="666"/>
      <c r="U25" s="667"/>
      <c r="V25" s="667"/>
      <c r="W25" s="668"/>
      <c r="X25" s="628">
        <f t="shared" si="2"/>
        <v>3</v>
      </c>
      <c r="Y25" s="666"/>
      <c r="Z25" s="667"/>
      <c r="AA25" s="667"/>
      <c r="AB25" s="668"/>
      <c r="AC25" s="628">
        <f t="shared" si="3"/>
        <v>3</v>
      </c>
      <c r="AD25" s="631"/>
      <c r="AE25" s="631"/>
      <c r="AF25" s="93">
        <f t="shared" si="28"/>
        <v>3</v>
      </c>
      <c r="AG25" s="629"/>
      <c r="AH25" s="629"/>
      <c r="AI25" s="93">
        <f t="shared" si="29"/>
        <v>3</v>
      </c>
      <c r="AJ25" s="631"/>
      <c r="AK25" s="631"/>
      <c r="AL25" s="93">
        <f t="shared" si="30"/>
        <v>3</v>
      </c>
      <c r="AM25" s="631"/>
      <c r="AN25" s="631"/>
      <c r="AO25" s="631"/>
      <c r="AP25" s="93">
        <f t="shared" si="31"/>
        <v>3</v>
      </c>
      <c r="AQ25" s="644"/>
      <c r="AR25" s="644"/>
      <c r="AS25" s="645">
        <f t="shared" si="32"/>
        <v>3</v>
      </c>
      <c r="AT25" s="632"/>
      <c r="AU25" s="632"/>
      <c r="AV25" s="633">
        <f t="shared" si="33"/>
        <v>3</v>
      </c>
      <c r="AW25" s="631"/>
      <c r="AX25" s="631"/>
      <c r="AY25" s="631"/>
      <c r="AZ25" s="646">
        <f t="shared" si="34"/>
        <v>3</v>
      </c>
      <c r="BA25" s="631"/>
      <c r="BB25" s="631"/>
      <c r="BC25" s="93">
        <f t="shared" si="35"/>
        <v>3</v>
      </c>
      <c r="BD25" s="631"/>
      <c r="BE25" s="631"/>
      <c r="BF25" s="93">
        <f t="shared" si="36"/>
        <v>3</v>
      </c>
      <c r="BG25" s="631"/>
      <c r="BH25" s="631"/>
      <c r="BI25" s="93">
        <f t="shared" si="37"/>
        <v>3</v>
      </c>
      <c r="BJ25" s="631"/>
      <c r="BK25" s="631"/>
      <c r="BL25" s="93">
        <f t="shared" si="38"/>
        <v>3</v>
      </c>
      <c r="BM25" s="631"/>
      <c r="BN25" s="631"/>
      <c r="BO25" s="631"/>
      <c r="BP25" s="93">
        <f t="shared" si="4"/>
        <v>3</v>
      </c>
      <c r="BQ25" s="631"/>
      <c r="BR25" s="631"/>
      <c r="BS25" s="93">
        <f t="shared" si="39"/>
        <v>3</v>
      </c>
      <c r="BT25" s="631"/>
      <c r="BU25" s="631"/>
      <c r="BV25" s="646">
        <f t="shared" si="40"/>
        <v>3</v>
      </c>
      <c r="BW25" s="631"/>
      <c r="BX25" s="631"/>
      <c r="BY25" s="93">
        <f t="shared" si="41"/>
        <v>3</v>
      </c>
      <c r="BZ25" s="631"/>
      <c r="CA25" s="631"/>
      <c r="CB25" s="93">
        <f t="shared" si="42"/>
        <v>3</v>
      </c>
      <c r="CC25" s="631"/>
      <c r="CD25" s="631"/>
      <c r="CE25" s="93">
        <f t="shared" si="43"/>
        <v>3</v>
      </c>
      <c r="CF25" s="631"/>
      <c r="CG25" s="631"/>
      <c r="CH25" s="93">
        <f t="shared" si="44"/>
        <v>3</v>
      </c>
      <c r="CI25" s="631"/>
      <c r="CJ25" s="631"/>
      <c r="CK25" s="646">
        <f t="shared" si="45"/>
        <v>3</v>
      </c>
      <c r="CL25" s="631"/>
      <c r="CM25" s="631"/>
      <c r="CN25" s="93">
        <f t="shared" si="46"/>
        <v>3</v>
      </c>
      <c r="CO25" s="631"/>
      <c r="CP25" s="631"/>
      <c r="CQ25" s="93">
        <f t="shared" si="47"/>
        <v>3</v>
      </c>
      <c r="CR25" s="629"/>
      <c r="CS25" s="629"/>
      <c r="CT25" s="630">
        <f t="shared" si="48"/>
        <v>3</v>
      </c>
      <c r="CU25" s="629"/>
      <c r="CV25" s="629"/>
      <c r="CW25" s="630">
        <f t="shared" si="49"/>
        <v>3</v>
      </c>
      <c r="CX25" s="629"/>
      <c r="CY25" s="629"/>
      <c r="CZ25" s="630">
        <f t="shared" si="50"/>
        <v>3</v>
      </c>
      <c r="DA25" s="629"/>
      <c r="DB25" s="629"/>
      <c r="DC25" s="647">
        <f t="shared" si="51"/>
        <v>3</v>
      </c>
      <c r="DD25" s="629"/>
      <c r="DE25" s="629"/>
      <c r="DF25" s="630">
        <f t="shared" si="52"/>
        <v>3</v>
      </c>
      <c r="DG25" s="629"/>
      <c r="DH25" s="629"/>
      <c r="DI25" s="630">
        <f t="shared" si="53"/>
        <v>3</v>
      </c>
      <c r="DJ25" s="629"/>
      <c r="DK25" s="629"/>
      <c r="DL25" s="630">
        <f t="shared" si="54"/>
        <v>3</v>
      </c>
      <c r="DM25" s="629"/>
      <c r="DN25" s="629"/>
      <c r="DO25" s="630">
        <f t="shared" si="55"/>
        <v>3</v>
      </c>
      <c r="DP25" s="629"/>
      <c r="DQ25" s="629"/>
      <c r="DR25" s="630">
        <f t="shared" si="56"/>
        <v>3</v>
      </c>
      <c r="DS25" s="629"/>
      <c r="DT25" s="629"/>
      <c r="DU25" s="630">
        <f t="shared" si="57"/>
        <v>3</v>
      </c>
      <c r="DV25" s="629"/>
      <c r="DW25" s="629"/>
      <c r="DX25" s="630">
        <f t="shared" si="58"/>
        <v>3</v>
      </c>
      <c r="DY25" s="629"/>
      <c r="DZ25" s="629"/>
      <c r="EA25" s="629"/>
      <c r="EB25" s="630">
        <f t="shared" si="5"/>
        <v>3</v>
      </c>
      <c r="EC25" s="629"/>
      <c r="ED25" s="629"/>
      <c r="EE25" s="630">
        <f t="shared" si="59"/>
        <v>3</v>
      </c>
      <c r="EF25" s="629"/>
      <c r="EG25" s="629"/>
      <c r="EH25" s="629"/>
      <c r="EI25" s="93">
        <f t="shared" si="135"/>
        <v>3</v>
      </c>
      <c r="EJ25" s="629"/>
      <c r="EK25" s="629">
        <v>1</v>
      </c>
      <c r="EL25" s="630">
        <f t="shared" si="60"/>
        <v>2</v>
      </c>
      <c r="EM25" s="629"/>
      <c r="EN25" s="629"/>
      <c r="EO25" s="629"/>
      <c r="EP25" s="630">
        <f t="shared" si="61"/>
        <v>2</v>
      </c>
      <c r="ER25" s="629"/>
      <c r="ES25" s="629"/>
      <c r="ET25" s="630">
        <f t="shared" si="62"/>
        <v>2</v>
      </c>
      <c r="EU25" s="629"/>
      <c r="EV25" s="629"/>
      <c r="EW25" s="93">
        <f t="shared" si="6"/>
        <v>2</v>
      </c>
      <c r="EX25" s="629"/>
      <c r="EY25" s="629"/>
      <c r="EZ25" s="93">
        <f t="shared" si="63"/>
        <v>2</v>
      </c>
      <c r="FA25" s="629"/>
      <c r="FB25" s="629"/>
      <c r="FC25" s="93">
        <f t="shared" si="64"/>
        <v>2</v>
      </c>
      <c r="FD25" s="629"/>
      <c r="FE25" s="629"/>
      <c r="FF25" s="93">
        <f t="shared" si="65"/>
        <v>2</v>
      </c>
      <c r="FG25" s="629"/>
      <c r="FH25" s="629"/>
      <c r="FI25" s="93">
        <f t="shared" si="136"/>
        <v>2</v>
      </c>
      <c r="FJ25" s="629"/>
      <c r="FK25" s="629"/>
      <c r="FL25" s="93">
        <f t="shared" si="141"/>
        <v>2</v>
      </c>
      <c r="FM25" s="629"/>
      <c r="FN25" s="629"/>
      <c r="FO25" s="646">
        <f t="shared" si="7"/>
        <v>2</v>
      </c>
      <c r="FP25" s="629"/>
      <c r="FQ25" s="629"/>
      <c r="FR25" s="630">
        <f t="shared" si="137"/>
        <v>2</v>
      </c>
      <c r="FS25" s="629"/>
      <c r="FT25" s="629"/>
      <c r="FU25" s="630">
        <f t="shared" si="8"/>
        <v>2</v>
      </c>
      <c r="FV25" s="648"/>
      <c r="FW25" s="629"/>
      <c r="FX25" s="629"/>
      <c r="FY25" s="630">
        <f t="shared" si="66"/>
        <v>2</v>
      </c>
      <c r="FZ25" s="629"/>
      <c r="GA25" s="629"/>
      <c r="GB25" s="630">
        <f t="shared" si="67"/>
        <v>2</v>
      </c>
      <c r="GC25" s="629"/>
      <c r="GD25" s="629"/>
      <c r="GE25" s="630">
        <f t="shared" si="68"/>
        <v>2</v>
      </c>
      <c r="GF25" s="629"/>
      <c r="GG25" s="629"/>
      <c r="GH25" s="630">
        <f t="shared" si="69"/>
        <v>2</v>
      </c>
      <c r="GI25" s="629"/>
      <c r="GJ25" s="629"/>
      <c r="GK25" s="630">
        <f t="shared" si="70"/>
        <v>2</v>
      </c>
      <c r="GL25" s="629"/>
      <c r="GM25" s="629"/>
      <c r="GN25" s="630">
        <f t="shared" si="71"/>
        <v>2</v>
      </c>
      <c r="GO25" s="629"/>
      <c r="GP25" s="629"/>
      <c r="GQ25" s="629"/>
      <c r="GR25" s="630">
        <f t="shared" si="72"/>
        <v>2</v>
      </c>
      <c r="GS25" s="629"/>
      <c r="GT25" s="629"/>
      <c r="GU25" s="630">
        <f t="shared" si="73"/>
        <v>2</v>
      </c>
      <c r="GV25" s="631"/>
      <c r="GW25" s="631"/>
      <c r="GX25" s="631"/>
      <c r="GY25" s="630">
        <f t="shared" si="74"/>
        <v>2</v>
      </c>
      <c r="GZ25" s="631"/>
      <c r="HA25" s="631"/>
      <c r="HB25" s="631"/>
      <c r="HC25" s="630">
        <f t="shared" si="75"/>
        <v>2</v>
      </c>
      <c r="HD25" s="631"/>
      <c r="HE25" s="631"/>
      <c r="HF25" s="630">
        <f t="shared" si="76"/>
        <v>2</v>
      </c>
      <c r="HG25" s="631"/>
      <c r="HH25" s="631"/>
      <c r="HI25" s="630">
        <f t="shared" si="77"/>
        <v>2</v>
      </c>
      <c r="HJ25" s="629"/>
      <c r="HK25" s="629"/>
      <c r="HL25" s="630">
        <f t="shared" si="78"/>
        <v>2</v>
      </c>
      <c r="HM25" s="629"/>
      <c r="HN25" s="629"/>
      <c r="HO25" s="647">
        <f t="shared" si="79"/>
        <v>2</v>
      </c>
      <c r="HP25" s="629"/>
      <c r="HQ25" s="629"/>
      <c r="HR25" s="647">
        <f t="shared" si="138"/>
        <v>2</v>
      </c>
      <c r="HS25" s="629"/>
      <c r="HT25" s="629"/>
      <c r="HU25" s="630">
        <f t="shared" si="80"/>
        <v>2</v>
      </c>
      <c r="HV25" s="629"/>
      <c r="HW25" s="629"/>
      <c r="HX25" s="630">
        <f t="shared" si="81"/>
        <v>2</v>
      </c>
      <c r="HY25" s="629"/>
      <c r="HZ25" s="629"/>
      <c r="IA25" s="630">
        <f t="shared" si="82"/>
        <v>2</v>
      </c>
      <c r="IB25" s="629"/>
      <c r="IC25" s="629"/>
      <c r="ID25" s="630">
        <f t="shared" si="83"/>
        <v>2</v>
      </c>
      <c r="IE25" s="629"/>
      <c r="IF25" s="629"/>
      <c r="IG25" s="630">
        <f t="shared" si="84"/>
        <v>2</v>
      </c>
      <c r="IH25" s="629"/>
      <c r="II25" s="629"/>
      <c r="IJ25" s="630">
        <f t="shared" si="85"/>
        <v>2</v>
      </c>
      <c r="IK25" s="629"/>
      <c r="IL25" s="629"/>
      <c r="IM25" s="629"/>
      <c r="IN25" s="630">
        <f t="shared" si="86"/>
        <v>2</v>
      </c>
      <c r="IO25" s="629"/>
      <c r="IP25" s="629"/>
      <c r="IQ25" s="629"/>
      <c r="IR25" s="630">
        <f t="shared" si="87"/>
        <v>2</v>
      </c>
      <c r="IS25" s="629"/>
      <c r="IT25" s="629"/>
      <c r="IU25" s="630">
        <f t="shared" si="9"/>
        <v>2</v>
      </c>
      <c r="IV25" s="649"/>
      <c r="IW25" s="649"/>
      <c r="IX25" s="650">
        <f t="shared" si="88"/>
        <v>2</v>
      </c>
      <c r="IY25" s="649"/>
      <c r="IZ25" s="649"/>
      <c r="JA25" s="650">
        <f t="shared" si="89"/>
        <v>2</v>
      </c>
      <c r="JB25" s="649"/>
      <c r="JC25" s="649"/>
      <c r="JD25" s="649"/>
      <c r="JE25" s="650">
        <f t="shared" si="139"/>
        <v>2</v>
      </c>
      <c r="JF25" s="649"/>
      <c r="JG25" s="649"/>
      <c r="JH25" s="649"/>
      <c r="JI25" s="650">
        <f t="shared" si="90"/>
        <v>2</v>
      </c>
      <c r="JK25" s="649"/>
      <c r="JL25" s="649"/>
      <c r="JM25" s="651">
        <f t="shared" si="91"/>
        <v>2</v>
      </c>
      <c r="JO25" s="649"/>
      <c r="JP25" s="649"/>
      <c r="JQ25" s="651">
        <f t="shared" si="92"/>
        <v>2</v>
      </c>
      <c r="JR25" s="649"/>
      <c r="JS25" s="649"/>
      <c r="JT25" s="650">
        <f t="shared" si="93"/>
        <v>2</v>
      </c>
      <c r="JU25" s="649"/>
      <c r="JV25" s="649"/>
      <c r="JW25" s="650">
        <f t="shared" si="94"/>
        <v>2</v>
      </c>
      <c r="JX25" s="649"/>
      <c r="JY25" s="649"/>
      <c r="JZ25" s="649"/>
      <c r="KA25" s="650">
        <f t="shared" si="95"/>
        <v>2</v>
      </c>
      <c r="KB25" s="649"/>
      <c r="KC25" s="649"/>
      <c r="KD25" s="649"/>
      <c r="KE25" s="650">
        <f t="shared" si="140"/>
        <v>2</v>
      </c>
      <c r="KF25" s="649"/>
      <c r="KG25" s="649"/>
      <c r="KH25" s="650">
        <f t="shared" si="96"/>
        <v>2</v>
      </c>
      <c r="KI25" s="649"/>
      <c r="KJ25" s="649"/>
      <c r="KK25" s="650">
        <f t="shared" si="97"/>
        <v>2</v>
      </c>
      <c r="KL25" s="649"/>
      <c r="KM25" s="649"/>
      <c r="KN25" s="650">
        <f t="shared" si="98"/>
        <v>2</v>
      </c>
      <c r="KO25" s="649"/>
      <c r="KP25" s="649"/>
      <c r="KQ25" s="650">
        <f t="shared" si="99"/>
        <v>2</v>
      </c>
      <c r="KR25" s="649"/>
      <c r="KS25" s="649"/>
      <c r="KT25" s="650">
        <f t="shared" si="100"/>
        <v>2</v>
      </c>
      <c r="KU25" s="649"/>
      <c r="KV25" s="649"/>
      <c r="KW25" s="650">
        <f t="shared" si="101"/>
        <v>2</v>
      </c>
      <c r="KX25" s="649"/>
      <c r="KY25" s="649"/>
      <c r="KZ25" s="650">
        <f t="shared" si="10"/>
        <v>2</v>
      </c>
      <c r="LA25" s="649"/>
      <c r="LB25" s="649"/>
      <c r="LC25" s="650">
        <f t="shared" si="11"/>
        <v>2</v>
      </c>
      <c r="LD25" s="649"/>
      <c r="LE25" s="649"/>
      <c r="LF25" s="650">
        <f t="shared" si="12"/>
        <v>2</v>
      </c>
      <c r="LG25" s="649"/>
      <c r="LH25" s="649"/>
      <c r="LI25" s="650">
        <f t="shared" si="13"/>
        <v>2</v>
      </c>
      <c r="LJ25" s="649"/>
      <c r="LK25" s="649"/>
      <c r="LL25" s="650">
        <f t="shared" si="14"/>
        <v>2</v>
      </c>
      <c r="LM25" s="649"/>
      <c r="LN25" s="649"/>
      <c r="LO25" s="650">
        <f t="shared" si="15"/>
        <v>2</v>
      </c>
      <c r="LP25" s="649"/>
      <c r="LQ25" s="649"/>
      <c r="LR25" s="650">
        <f t="shared" si="16"/>
        <v>2</v>
      </c>
      <c r="LS25" s="649"/>
      <c r="LT25" s="649"/>
      <c r="LU25" s="650">
        <f t="shared" si="17"/>
        <v>2</v>
      </c>
      <c r="LV25" s="649"/>
      <c r="LW25" s="649"/>
      <c r="LX25" s="650">
        <f t="shared" si="142"/>
        <v>2</v>
      </c>
      <c r="LY25" s="649"/>
      <c r="LZ25" s="649"/>
      <c r="MA25" s="650">
        <f t="shared" si="143"/>
        <v>2</v>
      </c>
      <c r="MB25" s="649"/>
      <c r="MC25" s="649"/>
      <c r="MD25" s="650">
        <f t="shared" si="18"/>
        <v>2</v>
      </c>
      <c r="ME25" s="649"/>
      <c r="MF25" s="649"/>
      <c r="MG25" s="650">
        <f t="shared" si="19"/>
        <v>2</v>
      </c>
      <c r="MH25" s="649"/>
      <c r="MI25" s="649"/>
      <c r="MJ25" s="650">
        <f t="shared" si="20"/>
        <v>2</v>
      </c>
      <c r="MK25" s="649"/>
      <c r="ML25" s="649"/>
      <c r="MM25" s="650">
        <f t="shared" si="21"/>
        <v>2</v>
      </c>
      <c r="MN25" s="649"/>
      <c r="MO25" s="649"/>
      <c r="MP25" s="650">
        <f t="shared" si="22"/>
        <v>2</v>
      </c>
      <c r="MQ25" s="649"/>
      <c r="MR25" s="649"/>
      <c r="MS25" s="650">
        <f t="shared" si="23"/>
        <v>2</v>
      </c>
      <c r="MT25" s="649"/>
      <c r="MU25" s="649"/>
      <c r="MV25" s="650">
        <f t="shared" si="24"/>
        <v>2</v>
      </c>
      <c r="MW25" s="649"/>
      <c r="MX25" s="649"/>
      <c r="MY25" s="650">
        <f t="shared" si="25"/>
        <v>2</v>
      </c>
      <c r="MZ25" s="649"/>
      <c r="NA25" s="649"/>
      <c r="NB25" s="650">
        <f t="shared" si="26"/>
        <v>2</v>
      </c>
      <c r="NC25" s="649"/>
      <c r="ND25" s="649"/>
      <c r="NE25" s="649"/>
      <c r="NF25" s="650">
        <f t="shared" si="102"/>
        <v>2</v>
      </c>
      <c r="NG25" s="649"/>
      <c r="NH25" s="649"/>
      <c r="NI25" s="650">
        <f t="shared" si="103"/>
        <v>2</v>
      </c>
      <c r="NJ25" s="649"/>
      <c r="NK25" s="649"/>
      <c r="NL25" s="649"/>
      <c r="NM25" s="650">
        <f t="shared" si="104"/>
        <v>2</v>
      </c>
      <c r="NN25" s="649"/>
      <c r="NO25" s="649"/>
      <c r="NP25" s="649"/>
      <c r="NQ25" s="650">
        <f t="shared" si="105"/>
        <v>2</v>
      </c>
      <c r="NR25" s="649"/>
      <c r="NS25" s="649"/>
      <c r="NT25" s="650">
        <f t="shared" si="106"/>
        <v>2</v>
      </c>
      <c r="NU25" s="649"/>
      <c r="NV25" s="649"/>
      <c r="NW25" s="650">
        <f t="shared" si="107"/>
        <v>2</v>
      </c>
      <c r="NX25" s="649"/>
      <c r="NY25" s="649"/>
      <c r="NZ25" s="649"/>
      <c r="OA25" s="650">
        <f t="shared" si="108"/>
        <v>2</v>
      </c>
      <c r="OB25" s="649"/>
      <c r="OC25" s="649"/>
      <c r="OD25" s="649"/>
      <c r="OE25" s="650">
        <f t="shared" si="109"/>
        <v>2</v>
      </c>
      <c r="OF25" s="649"/>
      <c r="OG25" s="649"/>
      <c r="OH25" s="649"/>
      <c r="OI25" s="650">
        <f t="shared" si="110"/>
        <v>2</v>
      </c>
      <c r="OJ25" s="649"/>
      <c r="OK25" s="649"/>
      <c r="OL25" s="649"/>
      <c r="OM25" s="650">
        <f t="shared" si="111"/>
        <v>2</v>
      </c>
      <c r="ON25" s="649"/>
      <c r="OO25" s="649"/>
      <c r="OP25" s="649"/>
      <c r="OQ25" s="650">
        <f t="shared" si="112"/>
        <v>2</v>
      </c>
      <c r="OR25" s="649"/>
      <c r="OS25" s="649"/>
      <c r="OT25" s="649"/>
      <c r="OU25" s="650">
        <f t="shared" si="113"/>
        <v>2</v>
      </c>
      <c r="OV25" s="649"/>
      <c r="OW25" s="649"/>
      <c r="OX25" s="649"/>
      <c r="OY25" s="650">
        <f t="shared" si="114"/>
        <v>2</v>
      </c>
      <c r="OZ25" s="649"/>
      <c r="PA25" s="649"/>
      <c r="PB25" s="649"/>
      <c r="PC25" s="650">
        <f t="shared" si="115"/>
        <v>2</v>
      </c>
      <c r="PD25" s="649"/>
      <c r="PE25" s="649"/>
      <c r="PF25" s="649"/>
      <c r="PG25" s="650">
        <f t="shared" si="116"/>
        <v>2</v>
      </c>
      <c r="PH25" s="649"/>
      <c r="PI25" s="649"/>
      <c r="PJ25" s="649"/>
      <c r="PK25" s="650">
        <f t="shared" si="117"/>
        <v>2</v>
      </c>
      <c r="PL25" s="649"/>
      <c r="PM25" s="649"/>
      <c r="PN25" s="649"/>
      <c r="PO25" s="650">
        <f t="shared" si="118"/>
        <v>2</v>
      </c>
      <c r="PP25" s="649"/>
      <c r="PQ25" s="649"/>
      <c r="PR25" s="649"/>
      <c r="PS25" s="650">
        <f t="shared" si="119"/>
        <v>2</v>
      </c>
      <c r="PT25" s="649"/>
      <c r="PU25" s="649"/>
      <c r="PV25" s="649"/>
      <c r="PW25" s="650">
        <f t="shared" si="120"/>
        <v>2</v>
      </c>
      <c r="PX25" s="649"/>
      <c r="PY25" s="649"/>
      <c r="PZ25" s="649"/>
      <c r="QA25" s="650">
        <f t="shared" si="121"/>
        <v>2</v>
      </c>
      <c r="QB25" s="649"/>
      <c r="QC25" s="649"/>
      <c r="QD25" s="649"/>
      <c r="QE25" s="650">
        <f t="shared" si="122"/>
        <v>2</v>
      </c>
      <c r="QF25" s="649"/>
      <c r="QG25" s="649"/>
      <c r="QH25" s="649"/>
      <c r="QI25" s="650">
        <f t="shared" si="123"/>
        <v>2</v>
      </c>
      <c r="QJ25" s="649"/>
      <c r="QK25" s="649"/>
      <c r="QL25" s="649"/>
      <c r="QM25" s="650">
        <f t="shared" si="124"/>
        <v>2</v>
      </c>
      <c r="QN25" s="649"/>
      <c r="QO25" s="649"/>
      <c r="QP25" s="649"/>
      <c r="QQ25" s="650">
        <f t="shared" si="125"/>
        <v>2</v>
      </c>
      <c r="QR25" s="649"/>
      <c r="QS25" s="649"/>
      <c r="QT25" s="649"/>
      <c r="QU25" s="650">
        <f t="shared" si="126"/>
        <v>2</v>
      </c>
      <c r="QV25" s="629">
        <f t="shared" si="127"/>
        <v>1</v>
      </c>
      <c r="QW25" s="652">
        <f t="shared" si="128"/>
        <v>4.1666666666666664E-2</v>
      </c>
      <c r="QX25" s="123"/>
      <c r="QY25" s="629">
        <f t="shared" si="129"/>
        <v>0</v>
      </c>
      <c r="QZ25" s="652">
        <f t="shared" si="130"/>
        <v>0</v>
      </c>
      <c r="RA25" s="124"/>
      <c r="RB25" s="629">
        <f t="shared" si="131"/>
        <v>0</v>
      </c>
      <c r="RC25" s="652">
        <f t="shared" si="132"/>
        <v>0</v>
      </c>
      <c r="RD25" s="124"/>
      <c r="RE25" s="629">
        <f t="shared" si="133"/>
        <v>1</v>
      </c>
      <c r="RF25" s="652">
        <f t="shared" si="134"/>
        <v>1.3333333333333334E-2</v>
      </c>
    </row>
    <row r="26" spans="1:474" ht="36" hidden="1" x14ac:dyDescent="0.55000000000000004">
      <c r="A26" s="622">
        <v>22</v>
      </c>
      <c r="B26" s="638" t="s">
        <v>634</v>
      </c>
      <c r="C26" s="639" t="s">
        <v>122</v>
      </c>
      <c r="D26" s="628">
        <v>0</v>
      </c>
      <c r="E26" s="666"/>
      <c r="F26" s="667"/>
      <c r="G26" s="667"/>
      <c r="H26" s="668"/>
      <c r="I26" s="628">
        <f t="shared" si="27"/>
        <v>0</v>
      </c>
      <c r="J26" s="666"/>
      <c r="K26" s="667"/>
      <c r="L26" s="667"/>
      <c r="M26" s="668"/>
      <c r="N26" s="628">
        <f t="shared" si="0"/>
        <v>0</v>
      </c>
      <c r="O26" s="666"/>
      <c r="P26" s="667"/>
      <c r="Q26" s="667"/>
      <c r="R26" s="668"/>
      <c r="S26" s="628">
        <f t="shared" si="1"/>
        <v>0</v>
      </c>
      <c r="T26" s="666"/>
      <c r="U26" s="667"/>
      <c r="V26" s="667"/>
      <c r="W26" s="668"/>
      <c r="X26" s="628">
        <f t="shared" si="2"/>
        <v>0</v>
      </c>
      <c r="Y26" s="666"/>
      <c r="Z26" s="667"/>
      <c r="AA26" s="667"/>
      <c r="AB26" s="668"/>
      <c r="AC26" s="628">
        <f t="shared" si="3"/>
        <v>0</v>
      </c>
      <c r="AD26" s="631"/>
      <c r="AE26" s="631"/>
      <c r="AF26" s="93">
        <f t="shared" si="28"/>
        <v>0</v>
      </c>
      <c r="AG26" s="629"/>
      <c r="AH26" s="629"/>
      <c r="AI26" s="93">
        <f t="shared" si="29"/>
        <v>0</v>
      </c>
      <c r="AJ26" s="631"/>
      <c r="AK26" s="631"/>
      <c r="AL26" s="93">
        <f t="shared" si="30"/>
        <v>0</v>
      </c>
      <c r="AM26" s="631"/>
      <c r="AN26" s="631"/>
      <c r="AO26" s="631"/>
      <c r="AP26" s="93">
        <f t="shared" si="31"/>
        <v>0</v>
      </c>
      <c r="AQ26" s="644"/>
      <c r="AR26" s="644"/>
      <c r="AS26" s="645">
        <f t="shared" si="32"/>
        <v>0</v>
      </c>
      <c r="AT26" s="632"/>
      <c r="AU26" s="632"/>
      <c r="AV26" s="633">
        <f t="shared" si="33"/>
        <v>0</v>
      </c>
      <c r="AW26" s="631"/>
      <c r="AX26" s="631"/>
      <c r="AY26" s="631"/>
      <c r="AZ26" s="646">
        <f t="shared" si="34"/>
        <v>0</v>
      </c>
      <c r="BA26" s="631"/>
      <c r="BB26" s="631"/>
      <c r="BC26" s="93">
        <f t="shared" si="35"/>
        <v>0</v>
      </c>
      <c r="BD26" s="631"/>
      <c r="BE26" s="631"/>
      <c r="BF26" s="93">
        <f t="shared" si="36"/>
        <v>0</v>
      </c>
      <c r="BG26" s="631"/>
      <c r="BH26" s="631"/>
      <c r="BI26" s="93">
        <f t="shared" si="37"/>
        <v>0</v>
      </c>
      <c r="BJ26" s="631"/>
      <c r="BK26" s="631"/>
      <c r="BL26" s="93">
        <f t="shared" si="38"/>
        <v>0</v>
      </c>
      <c r="BM26" s="631"/>
      <c r="BN26" s="631"/>
      <c r="BO26" s="631"/>
      <c r="BP26" s="93">
        <f t="shared" si="4"/>
        <v>0</v>
      </c>
      <c r="BQ26" s="631"/>
      <c r="BR26" s="631"/>
      <c r="BS26" s="93">
        <f t="shared" si="39"/>
        <v>0</v>
      </c>
      <c r="BT26" s="631"/>
      <c r="BU26" s="631"/>
      <c r="BV26" s="646">
        <f t="shared" si="40"/>
        <v>0</v>
      </c>
      <c r="BW26" s="631"/>
      <c r="BX26" s="631"/>
      <c r="BY26" s="93">
        <f t="shared" si="41"/>
        <v>0</v>
      </c>
      <c r="BZ26" s="631"/>
      <c r="CA26" s="631"/>
      <c r="CB26" s="93">
        <f t="shared" si="42"/>
        <v>0</v>
      </c>
      <c r="CC26" s="631"/>
      <c r="CD26" s="631"/>
      <c r="CE26" s="93">
        <f t="shared" si="43"/>
        <v>0</v>
      </c>
      <c r="CF26" s="631"/>
      <c r="CG26" s="631"/>
      <c r="CH26" s="93">
        <f t="shared" si="44"/>
        <v>0</v>
      </c>
      <c r="CI26" s="631"/>
      <c r="CJ26" s="631"/>
      <c r="CK26" s="646">
        <f t="shared" si="45"/>
        <v>0</v>
      </c>
      <c r="CL26" s="631"/>
      <c r="CM26" s="631"/>
      <c r="CN26" s="93">
        <f t="shared" si="46"/>
        <v>0</v>
      </c>
      <c r="CO26" s="631"/>
      <c r="CP26" s="631"/>
      <c r="CQ26" s="93">
        <f t="shared" si="47"/>
        <v>0</v>
      </c>
      <c r="CR26" s="629"/>
      <c r="CS26" s="629"/>
      <c r="CT26" s="630">
        <f t="shared" si="48"/>
        <v>0</v>
      </c>
      <c r="CU26" s="629"/>
      <c r="CV26" s="629"/>
      <c r="CW26" s="630">
        <f t="shared" si="49"/>
        <v>0</v>
      </c>
      <c r="CX26" s="629"/>
      <c r="CY26" s="629"/>
      <c r="CZ26" s="630">
        <f t="shared" si="50"/>
        <v>0</v>
      </c>
      <c r="DA26" s="629"/>
      <c r="DB26" s="629"/>
      <c r="DC26" s="647">
        <f t="shared" si="51"/>
        <v>0</v>
      </c>
      <c r="DD26" s="629"/>
      <c r="DE26" s="629"/>
      <c r="DF26" s="630">
        <f t="shared" si="52"/>
        <v>0</v>
      </c>
      <c r="DG26" s="629"/>
      <c r="DH26" s="629"/>
      <c r="DI26" s="630">
        <f t="shared" si="53"/>
        <v>0</v>
      </c>
      <c r="DJ26" s="629"/>
      <c r="DK26" s="629"/>
      <c r="DL26" s="630">
        <f t="shared" si="54"/>
        <v>0</v>
      </c>
      <c r="DM26" s="629"/>
      <c r="DN26" s="629"/>
      <c r="DO26" s="630">
        <f t="shared" si="55"/>
        <v>0</v>
      </c>
      <c r="DP26" s="629"/>
      <c r="DQ26" s="629"/>
      <c r="DR26" s="630">
        <f t="shared" si="56"/>
        <v>0</v>
      </c>
      <c r="DS26" s="629"/>
      <c r="DT26" s="629"/>
      <c r="DU26" s="630">
        <f t="shared" si="57"/>
        <v>0</v>
      </c>
      <c r="DV26" s="629"/>
      <c r="DW26" s="629"/>
      <c r="DX26" s="630">
        <f t="shared" si="58"/>
        <v>0</v>
      </c>
      <c r="DY26" s="629"/>
      <c r="DZ26" s="629"/>
      <c r="EA26" s="629"/>
      <c r="EB26" s="630">
        <f t="shared" si="5"/>
        <v>0</v>
      </c>
      <c r="EC26" s="629"/>
      <c r="ED26" s="629"/>
      <c r="EE26" s="630">
        <f t="shared" si="59"/>
        <v>0</v>
      </c>
      <c r="EF26" s="629"/>
      <c r="EG26" s="629"/>
      <c r="EH26" s="629"/>
      <c r="EI26" s="93">
        <f t="shared" si="135"/>
        <v>0</v>
      </c>
      <c r="EJ26" s="629"/>
      <c r="EK26" s="629"/>
      <c r="EL26" s="630">
        <f t="shared" si="60"/>
        <v>0</v>
      </c>
      <c r="EM26" s="629"/>
      <c r="EN26" s="629"/>
      <c r="EO26" s="629"/>
      <c r="EP26" s="630">
        <f t="shared" si="61"/>
        <v>0</v>
      </c>
      <c r="ER26" s="629"/>
      <c r="ES26" s="629"/>
      <c r="ET26" s="630">
        <f t="shared" si="62"/>
        <v>0</v>
      </c>
      <c r="EU26" s="629"/>
      <c r="EV26" s="629"/>
      <c r="EW26" s="93">
        <f t="shared" si="6"/>
        <v>0</v>
      </c>
      <c r="EX26" s="629"/>
      <c r="EY26" s="629"/>
      <c r="EZ26" s="93">
        <f t="shared" si="63"/>
        <v>0</v>
      </c>
      <c r="FA26" s="629"/>
      <c r="FB26" s="629"/>
      <c r="FC26" s="93">
        <f t="shared" si="64"/>
        <v>0</v>
      </c>
      <c r="FD26" s="629"/>
      <c r="FE26" s="629"/>
      <c r="FF26" s="93">
        <f t="shared" si="65"/>
        <v>0</v>
      </c>
      <c r="FG26" s="629"/>
      <c r="FH26" s="629"/>
      <c r="FI26" s="93">
        <f t="shared" si="136"/>
        <v>0</v>
      </c>
      <c r="FJ26" s="629"/>
      <c r="FK26" s="629"/>
      <c r="FL26" s="93">
        <f t="shared" si="141"/>
        <v>0</v>
      </c>
      <c r="FM26" s="629"/>
      <c r="FN26" s="629"/>
      <c r="FO26" s="646">
        <f t="shared" si="7"/>
        <v>0</v>
      </c>
      <c r="FP26" s="629"/>
      <c r="FQ26" s="629"/>
      <c r="FR26" s="630">
        <f t="shared" si="137"/>
        <v>0</v>
      </c>
      <c r="FS26" s="629"/>
      <c r="FT26" s="629"/>
      <c r="FU26" s="630">
        <f t="shared" si="8"/>
        <v>0</v>
      </c>
      <c r="FV26" s="648"/>
      <c r="FW26" s="629"/>
      <c r="FX26" s="629"/>
      <c r="FY26" s="630">
        <f t="shared" si="66"/>
        <v>0</v>
      </c>
      <c r="FZ26" s="629"/>
      <c r="GA26" s="629"/>
      <c r="GB26" s="630">
        <f t="shared" si="67"/>
        <v>0</v>
      </c>
      <c r="GC26" s="629"/>
      <c r="GD26" s="629"/>
      <c r="GE26" s="630">
        <f t="shared" si="68"/>
        <v>0</v>
      </c>
      <c r="GF26" s="629"/>
      <c r="GG26" s="629"/>
      <c r="GH26" s="630">
        <f t="shared" si="69"/>
        <v>0</v>
      </c>
      <c r="GI26" s="629"/>
      <c r="GJ26" s="629"/>
      <c r="GK26" s="630">
        <f t="shared" si="70"/>
        <v>0</v>
      </c>
      <c r="GL26" s="629"/>
      <c r="GM26" s="629"/>
      <c r="GN26" s="630">
        <f t="shared" si="71"/>
        <v>0</v>
      </c>
      <c r="GO26" s="629"/>
      <c r="GP26" s="629"/>
      <c r="GQ26" s="629"/>
      <c r="GR26" s="630">
        <f t="shared" si="72"/>
        <v>0</v>
      </c>
      <c r="GS26" s="629"/>
      <c r="GT26" s="629"/>
      <c r="GU26" s="630">
        <f t="shared" si="73"/>
        <v>0</v>
      </c>
      <c r="GV26" s="631"/>
      <c r="GW26" s="631"/>
      <c r="GX26" s="631"/>
      <c r="GY26" s="630">
        <f t="shared" si="74"/>
        <v>0</v>
      </c>
      <c r="GZ26" s="631"/>
      <c r="HA26" s="631"/>
      <c r="HB26" s="631"/>
      <c r="HC26" s="630">
        <f t="shared" si="75"/>
        <v>0</v>
      </c>
      <c r="HD26" s="631"/>
      <c r="HE26" s="631"/>
      <c r="HF26" s="630">
        <f t="shared" si="76"/>
        <v>0</v>
      </c>
      <c r="HG26" s="631">
        <v>1</v>
      </c>
      <c r="HH26" s="631"/>
      <c r="HI26" s="630">
        <f t="shared" si="77"/>
        <v>1</v>
      </c>
      <c r="HJ26" s="629"/>
      <c r="HK26" s="629"/>
      <c r="HL26" s="630">
        <f t="shared" si="78"/>
        <v>1</v>
      </c>
      <c r="HM26" s="629"/>
      <c r="HN26" s="629">
        <v>1</v>
      </c>
      <c r="HO26" s="647">
        <f t="shared" si="79"/>
        <v>0</v>
      </c>
      <c r="HP26" s="629"/>
      <c r="HQ26" s="629"/>
      <c r="HR26" s="647">
        <f t="shared" si="138"/>
        <v>0</v>
      </c>
      <c r="HS26" s="629"/>
      <c r="HT26" s="629"/>
      <c r="HU26" s="630">
        <f t="shared" si="80"/>
        <v>0</v>
      </c>
      <c r="HV26" s="629"/>
      <c r="HW26" s="629"/>
      <c r="HX26" s="630">
        <f t="shared" si="81"/>
        <v>0</v>
      </c>
      <c r="HY26" s="629"/>
      <c r="HZ26" s="629"/>
      <c r="IA26" s="630">
        <f t="shared" si="82"/>
        <v>0</v>
      </c>
      <c r="IB26" s="629"/>
      <c r="IC26" s="629"/>
      <c r="ID26" s="630">
        <f t="shared" si="83"/>
        <v>0</v>
      </c>
      <c r="IE26" s="629"/>
      <c r="IF26" s="629"/>
      <c r="IG26" s="630">
        <f t="shared" si="84"/>
        <v>0</v>
      </c>
      <c r="IH26" s="629"/>
      <c r="II26" s="629"/>
      <c r="IJ26" s="630">
        <f t="shared" si="85"/>
        <v>0</v>
      </c>
      <c r="IK26" s="629"/>
      <c r="IL26" s="629"/>
      <c r="IM26" s="629"/>
      <c r="IN26" s="630">
        <f t="shared" si="86"/>
        <v>0</v>
      </c>
      <c r="IO26" s="629"/>
      <c r="IP26" s="629"/>
      <c r="IQ26" s="629"/>
      <c r="IR26" s="630">
        <f t="shared" si="87"/>
        <v>0</v>
      </c>
      <c r="IS26" s="629"/>
      <c r="IT26" s="629"/>
      <c r="IU26" s="630">
        <f t="shared" si="9"/>
        <v>0</v>
      </c>
      <c r="IV26" s="649"/>
      <c r="IW26" s="649"/>
      <c r="IX26" s="650">
        <f t="shared" si="88"/>
        <v>0</v>
      </c>
      <c r="IY26" s="649"/>
      <c r="IZ26" s="649"/>
      <c r="JA26" s="650">
        <f t="shared" si="89"/>
        <v>0</v>
      </c>
      <c r="JB26" s="649"/>
      <c r="JC26" s="649"/>
      <c r="JD26" s="649"/>
      <c r="JE26" s="650">
        <f t="shared" si="139"/>
        <v>0</v>
      </c>
      <c r="JF26" s="649"/>
      <c r="JG26" s="649"/>
      <c r="JH26" s="649"/>
      <c r="JI26" s="650">
        <f t="shared" si="90"/>
        <v>0</v>
      </c>
      <c r="JK26" s="649"/>
      <c r="JL26" s="649"/>
      <c r="JM26" s="651">
        <f t="shared" si="91"/>
        <v>0</v>
      </c>
      <c r="JO26" s="649"/>
      <c r="JP26" s="649"/>
      <c r="JQ26" s="651">
        <f t="shared" si="92"/>
        <v>0</v>
      </c>
      <c r="JR26" s="649"/>
      <c r="JS26" s="649"/>
      <c r="JT26" s="650">
        <f t="shared" si="93"/>
        <v>0</v>
      </c>
      <c r="JU26" s="649"/>
      <c r="JV26" s="649"/>
      <c r="JW26" s="650">
        <f t="shared" si="94"/>
        <v>0</v>
      </c>
      <c r="JX26" s="649"/>
      <c r="JY26" s="649"/>
      <c r="JZ26" s="649"/>
      <c r="KA26" s="650">
        <f t="shared" si="95"/>
        <v>0</v>
      </c>
      <c r="KB26" s="649"/>
      <c r="KC26" s="649"/>
      <c r="KD26" s="649"/>
      <c r="KE26" s="650">
        <f t="shared" si="140"/>
        <v>0</v>
      </c>
      <c r="KF26" s="649"/>
      <c r="KG26" s="649"/>
      <c r="KH26" s="650">
        <f t="shared" si="96"/>
        <v>0</v>
      </c>
      <c r="KI26" s="649"/>
      <c r="KJ26" s="649"/>
      <c r="KK26" s="650">
        <f t="shared" si="97"/>
        <v>0</v>
      </c>
      <c r="KL26" s="649"/>
      <c r="KM26" s="649"/>
      <c r="KN26" s="650">
        <f t="shared" si="98"/>
        <v>0</v>
      </c>
      <c r="KO26" s="649"/>
      <c r="KP26" s="649"/>
      <c r="KQ26" s="650">
        <f t="shared" si="99"/>
        <v>0</v>
      </c>
      <c r="KR26" s="649"/>
      <c r="KS26" s="649"/>
      <c r="KT26" s="650">
        <f t="shared" si="100"/>
        <v>0</v>
      </c>
      <c r="KU26" s="649"/>
      <c r="KV26" s="649"/>
      <c r="KW26" s="650">
        <f t="shared" si="101"/>
        <v>0</v>
      </c>
      <c r="KX26" s="649"/>
      <c r="KY26" s="649"/>
      <c r="KZ26" s="650">
        <f t="shared" si="10"/>
        <v>0</v>
      </c>
      <c r="LA26" s="649"/>
      <c r="LB26" s="649"/>
      <c r="LC26" s="650">
        <f t="shared" si="11"/>
        <v>0</v>
      </c>
      <c r="LD26" s="649"/>
      <c r="LE26" s="649"/>
      <c r="LF26" s="650">
        <f t="shared" si="12"/>
        <v>0</v>
      </c>
      <c r="LG26" s="649"/>
      <c r="LH26" s="649"/>
      <c r="LI26" s="650">
        <f t="shared" si="13"/>
        <v>0</v>
      </c>
      <c r="LJ26" s="649"/>
      <c r="LK26" s="649"/>
      <c r="LL26" s="650">
        <f t="shared" si="14"/>
        <v>0</v>
      </c>
      <c r="LM26" s="649"/>
      <c r="LN26" s="649"/>
      <c r="LO26" s="650">
        <f t="shared" si="15"/>
        <v>0</v>
      </c>
      <c r="LP26" s="649"/>
      <c r="LQ26" s="649"/>
      <c r="LR26" s="650">
        <f t="shared" si="16"/>
        <v>0</v>
      </c>
      <c r="LS26" s="649"/>
      <c r="LT26" s="649"/>
      <c r="LU26" s="650">
        <f t="shared" si="17"/>
        <v>0</v>
      </c>
      <c r="LV26" s="649"/>
      <c r="LW26" s="649"/>
      <c r="LX26" s="650">
        <f t="shared" si="142"/>
        <v>0</v>
      </c>
      <c r="LY26" s="649"/>
      <c r="LZ26" s="649"/>
      <c r="MA26" s="650">
        <f t="shared" si="143"/>
        <v>0</v>
      </c>
      <c r="MB26" s="649"/>
      <c r="MC26" s="649"/>
      <c r="MD26" s="650">
        <f t="shared" si="18"/>
        <v>0</v>
      </c>
      <c r="ME26" s="649"/>
      <c r="MF26" s="649"/>
      <c r="MG26" s="650">
        <f t="shared" si="19"/>
        <v>0</v>
      </c>
      <c r="MH26" s="649"/>
      <c r="MI26" s="649"/>
      <c r="MJ26" s="650">
        <f t="shared" si="20"/>
        <v>0</v>
      </c>
      <c r="MK26" s="649"/>
      <c r="ML26" s="649"/>
      <c r="MM26" s="650">
        <f t="shared" si="21"/>
        <v>0</v>
      </c>
      <c r="MN26" s="649"/>
      <c r="MO26" s="649"/>
      <c r="MP26" s="650">
        <f t="shared" si="22"/>
        <v>0</v>
      </c>
      <c r="MQ26" s="649"/>
      <c r="MR26" s="649"/>
      <c r="MS26" s="650">
        <f t="shared" si="23"/>
        <v>0</v>
      </c>
      <c r="MT26" s="649"/>
      <c r="MU26" s="649"/>
      <c r="MV26" s="650">
        <f t="shared" si="24"/>
        <v>0</v>
      </c>
      <c r="MW26" s="649"/>
      <c r="MX26" s="649"/>
      <c r="MY26" s="650">
        <f t="shared" si="25"/>
        <v>0</v>
      </c>
      <c r="MZ26" s="649"/>
      <c r="NA26" s="649"/>
      <c r="NB26" s="650">
        <f t="shared" si="26"/>
        <v>0</v>
      </c>
      <c r="NC26" s="649"/>
      <c r="ND26" s="649"/>
      <c r="NE26" s="649"/>
      <c r="NF26" s="650">
        <f t="shared" si="102"/>
        <v>0</v>
      </c>
      <c r="NG26" s="649"/>
      <c r="NH26" s="649"/>
      <c r="NI26" s="650">
        <f t="shared" si="103"/>
        <v>0</v>
      </c>
      <c r="NJ26" s="649"/>
      <c r="NK26" s="649"/>
      <c r="NL26" s="649"/>
      <c r="NM26" s="650">
        <f t="shared" si="104"/>
        <v>0</v>
      </c>
      <c r="NN26" s="649"/>
      <c r="NO26" s="649"/>
      <c r="NP26" s="649"/>
      <c r="NQ26" s="650">
        <f t="shared" si="105"/>
        <v>0</v>
      </c>
      <c r="NR26" s="649"/>
      <c r="NS26" s="649"/>
      <c r="NT26" s="650">
        <f t="shared" si="106"/>
        <v>0</v>
      </c>
      <c r="NU26" s="649"/>
      <c r="NV26" s="649"/>
      <c r="NW26" s="650">
        <f t="shared" si="107"/>
        <v>0</v>
      </c>
      <c r="NX26" s="649"/>
      <c r="NY26" s="649"/>
      <c r="NZ26" s="649"/>
      <c r="OA26" s="650">
        <f t="shared" si="108"/>
        <v>0</v>
      </c>
      <c r="OB26" s="649"/>
      <c r="OC26" s="649"/>
      <c r="OD26" s="649"/>
      <c r="OE26" s="650">
        <f t="shared" si="109"/>
        <v>0</v>
      </c>
      <c r="OF26" s="649"/>
      <c r="OG26" s="649"/>
      <c r="OH26" s="649"/>
      <c r="OI26" s="650">
        <f t="shared" si="110"/>
        <v>0</v>
      </c>
      <c r="OJ26" s="649"/>
      <c r="OK26" s="649"/>
      <c r="OL26" s="649"/>
      <c r="OM26" s="650">
        <f t="shared" si="111"/>
        <v>0</v>
      </c>
      <c r="ON26" s="649"/>
      <c r="OO26" s="649"/>
      <c r="OP26" s="649"/>
      <c r="OQ26" s="650">
        <f t="shared" si="112"/>
        <v>0</v>
      </c>
      <c r="OR26" s="649"/>
      <c r="OS26" s="649"/>
      <c r="OT26" s="649"/>
      <c r="OU26" s="650">
        <f t="shared" si="113"/>
        <v>0</v>
      </c>
      <c r="OV26" s="649"/>
      <c r="OW26" s="649"/>
      <c r="OX26" s="649"/>
      <c r="OY26" s="650">
        <f t="shared" si="114"/>
        <v>0</v>
      </c>
      <c r="OZ26" s="649"/>
      <c r="PA26" s="649"/>
      <c r="PB26" s="649"/>
      <c r="PC26" s="650">
        <f t="shared" si="115"/>
        <v>0</v>
      </c>
      <c r="PD26" s="649"/>
      <c r="PE26" s="649"/>
      <c r="PF26" s="649"/>
      <c r="PG26" s="650">
        <f t="shared" si="116"/>
        <v>0</v>
      </c>
      <c r="PH26" s="649"/>
      <c r="PI26" s="649"/>
      <c r="PJ26" s="649"/>
      <c r="PK26" s="650">
        <f t="shared" si="117"/>
        <v>0</v>
      </c>
      <c r="PL26" s="649"/>
      <c r="PM26" s="649"/>
      <c r="PN26" s="649"/>
      <c r="PO26" s="650">
        <f t="shared" si="118"/>
        <v>0</v>
      </c>
      <c r="PP26" s="649"/>
      <c r="PQ26" s="649"/>
      <c r="PR26" s="649"/>
      <c r="PS26" s="650">
        <f t="shared" si="119"/>
        <v>0</v>
      </c>
      <c r="PT26" s="649"/>
      <c r="PU26" s="649"/>
      <c r="PV26" s="649"/>
      <c r="PW26" s="650">
        <f t="shared" si="120"/>
        <v>0</v>
      </c>
      <c r="PX26" s="649"/>
      <c r="PY26" s="649"/>
      <c r="PZ26" s="649"/>
      <c r="QA26" s="650">
        <f t="shared" si="121"/>
        <v>0</v>
      </c>
      <c r="QB26" s="649"/>
      <c r="QC26" s="649"/>
      <c r="QD26" s="649"/>
      <c r="QE26" s="650">
        <f t="shared" si="122"/>
        <v>0</v>
      </c>
      <c r="QF26" s="649"/>
      <c r="QG26" s="649"/>
      <c r="QH26" s="649"/>
      <c r="QI26" s="650">
        <f t="shared" si="123"/>
        <v>0</v>
      </c>
      <c r="QJ26" s="649"/>
      <c r="QK26" s="649"/>
      <c r="QL26" s="649"/>
      <c r="QM26" s="650">
        <f t="shared" si="124"/>
        <v>0</v>
      </c>
      <c r="QN26" s="649"/>
      <c r="QO26" s="649"/>
      <c r="QP26" s="649"/>
      <c r="QQ26" s="650">
        <f t="shared" si="125"/>
        <v>0</v>
      </c>
      <c r="QR26" s="649"/>
      <c r="QS26" s="649"/>
      <c r="QT26" s="649"/>
      <c r="QU26" s="650">
        <f t="shared" si="126"/>
        <v>0</v>
      </c>
      <c r="QV26" s="629">
        <f t="shared" si="127"/>
        <v>0</v>
      </c>
      <c r="QW26" s="652">
        <f t="shared" si="128"/>
        <v>0</v>
      </c>
      <c r="QX26" s="123"/>
      <c r="QY26" s="629">
        <f t="shared" si="129"/>
        <v>1</v>
      </c>
      <c r="QZ26" s="652">
        <f t="shared" si="130"/>
        <v>3.8461538461538464E-2</v>
      </c>
      <c r="RA26" s="124"/>
      <c r="RB26" s="629">
        <f t="shared" si="131"/>
        <v>0</v>
      </c>
      <c r="RC26" s="652">
        <f t="shared" si="132"/>
        <v>0</v>
      </c>
      <c r="RD26" s="124"/>
      <c r="RE26" s="629">
        <f t="shared" si="133"/>
        <v>1</v>
      </c>
      <c r="RF26" s="652">
        <f t="shared" si="134"/>
        <v>1.3333333333333334E-2</v>
      </c>
    </row>
    <row r="27" spans="1:474" ht="30" customHeight="1" x14ac:dyDescent="0.55000000000000004">
      <c r="A27" s="622">
        <v>23</v>
      </c>
      <c r="B27" s="638" t="s">
        <v>635</v>
      </c>
      <c r="C27" s="639" t="s">
        <v>122</v>
      </c>
      <c r="D27" s="628">
        <v>9</v>
      </c>
      <c r="E27" s="666"/>
      <c r="F27" s="667"/>
      <c r="G27" s="653"/>
      <c r="H27" s="642">
        <v>3</v>
      </c>
      <c r="I27" s="628">
        <f t="shared" si="27"/>
        <v>6</v>
      </c>
      <c r="J27" s="666"/>
      <c r="K27" s="667"/>
      <c r="L27" s="653"/>
      <c r="M27" s="642"/>
      <c r="N27" s="628">
        <f t="shared" si="0"/>
        <v>6</v>
      </c>
      <c r="O27" s="666"/>
      <c r="P27" s="667"/>
      <c r="Q27" s="653"/>
      <c r="R27" s="642"/>
      <c r="S27" s="628">
        <f t="shared" si="1"/>
        <v>6</v>
      </c>
      <c r="T27" s="666"/>
      <c r="U27" s="667"/>
      <c r="V27" s="653"/>
      <c r="W27" s="642"/>
      <c r="X27" s="628">
        <f t="shared" si="2"/>
        <v>6</v>
      </c>
      <c r="Y27" s="666"/>
      <c r="Z27" s="667"/>
      <c r="AA27" s="653"/>
      <c r="AB27" s="642"/>
      <c r="AC27" s="628">
        <f t="shared" si="3"/>
        <v>6</v>
      </c>
      <c r="AD27" s="631"/>
      <c r="AE27" s="631"/>
      <c r="AF27" s="93">
        <f t="shared" si="28"/>
        <v>6</v>
      </c>
      <c r="AG27" s="629"/>
      <c r="AH27" s="629">
        <v>1</v>
      </c>
      <c r="AI27" s="93">
        <f t="shared" si="29"/>
        <v>5</v>
      </c>
      <c r="AJ27" s="631"/>
      <c r="AK27" s="631"/>
      <c r="AL27" s="93">
        <f t="shared" si="30"/>
        <v>5</v>
      </c>
      <c r="AM27" s="631"/>
      <c r="AN27" s="631"/>
      <c r="AO27" s="631"/>
      <c r="AP27" s="93">
        <f t="shared" si="31"/>
        <v>5</v>
      </c>
      <c r="AQ27" s="644"/>
      <c r="AR27" s="644"/>
      <c r="AS27" s="645">
        <f t="shared" si="32"/>
        <v>5</v>
      </c>
      <c r="AT27" s="632"/>
      <c r="AU27" s="632"/>
      <c r="AV27" s="633">
        <f t="shared" si="33"/>
        <v>5</v>
      </c>
      <c r="AW27" s="631"/>
      <c r="AX27" s="631"/>
      <c r="AY27" s="631"/>
      <c r="AZ27" s="646">
        <f t="shared" si="34"/>
        <v>5</v>
      </c>
      <c r="BA27" s="631"/>
      <c r="BB27" s="631">
        <v>1</v>
      </c>
      <c r="BC27" s="93">
        <f t="shared" si="35"/>
        <v>4</v>
      </c>
      <c r="BD27" s="631"/>
      <c r="BE27" s="631"/>
      <c r="BF27" s="93">
        <f t="shared" si="36"/>
        <v>4</v>
      </c>
      <c r="BG27" s="631"/>
      <c r="BH27" s="631"/>
      <c r="BI27" s="93">
        <f t="shared" si="37"/>
        <v>4</v>
      </c>
      <c r="BJ27" s="631"/>
      <c r="BK27" s="631"/>
      <c r="BL27" s="93">
        <f t="shared" si="38"/>
        <v>4</v>
      </c>
      <c r="BM27" s="631"/>
      <c r="BN27" s="631"/>
      <c r="BO27" s="631"/>
      <c r="BP27" s="93">
        <f t="shared" si="4"/>
        <v>4</v>
      </c>
      <c r="BQ27" s="631"/>
      <c r="BR27" s="631"/>
      <c r="BS27" s="93">
        <f t="shared" si="39"/>
        <v>4</v>
      </c>
      <c r="BT27" s="631"/>
      <c r="BU27" s="631"/>
      <c r="BV27" s="646">
        <f t="shared" si="40"/>
        <v>4</v>
      </c>
      <c r="BW27" s="631"/>
      <c r="BX27" s="631"/>
      <c r="BY27" s="93">
        <f t="shared" si="41"/>
        <v>4</v>
      </c>
      <c r="BZ27" s="631"/>
      <c r="CA27" s="631"/>
      <c r="CB27" s="93">
        <f t="shared" si="42"/>
        <v>4</v>
      </c>
      <c r="CC27" s="631"/>
      <c r="CD27" s="631">
        <v>1</v>
      </c>
      <c r="CE27" s="93">
        <f t="shared" si="43"/>
        <v>3</v>
      </c>
      <c r="CF27" s="631"/>
      <c r="CG27" s="631"/>
      <c r="CH27" s="93">
        <f t="shared" si="44"/>
        <v>3</v>
      </c>
      <c r="CI27" s="631"/>
      <c r="CJ27" s="631"/>
      <c r="CK27" s="646">
        <f t="shared" si="45"/>
        <v>3</v>
      </c>
      <c r="CL27" s="631"/>
      <c r="CM27" s="631"/>
      <c r="CN27" s="93">
        <f t="shared" si="46"/>
        <v>3</v>
      </c>
      <c r="CO27" s="631"/>
      <c r="CP27" s="631"/>
      <c r="CQ27" s="93">
        <f t="shared" si="47"/>
        <v>3</v>
      </c>
      <c r="CR27" s="629"/>
      <c r="CS27" s="629"/>
      <c r="CT27" s="630">
        <f t="shared" si="48"/>
        <v>3</v>
      </c>
      <c r="CU27" s="629"/>
      <c r="CV27" s="629"/>
      <c r="CW27" s="630">
        <f t="shared" si="49"/>
        <v>3</v>
      </c>
      <c r="CX27" s="629"/>
      <c r="CY27" s="629">
        <v>1</v>
      </c>
      <c r="CZ27" s="630">
        <f t="shared" si="50"/>
        <v>2</v>
      </c>
      <c r="DA27" s="629"/>
      <c r="DB27" s="629"/>
      <c r="DC27" s="647">
        <f t="shared" si="51"/>
        <v>2</v>
      </c>
      <c r="DD27" s="629"/>
      <c r="DE27" s="629"/>
      <c r="DF27" s="630">
        <f t="shared" si="52"/>
        <v>2</v>
      </c>
      <c r="DG27" s="629"/>
      <c r="DH27" s="629"/>
      <c r="DI27" s="630">
        <f t="shared" si="53"/>
        <v>2</v>
      </c>
      <c r="DJ27" s="629"/>
      <c r="DK27" s="629"/>
      <c r="DL27" s="630">
        <f t="shared" si="54"/>
        <v>2</v>
      </c>
      <c r="DM27" s="629"/>
      <c r="DN27" s="629"/>
      <c r="DO27" s="630">
        <f t="shared" si="55"/>
        <v>2</v>
      </c>
      <c r="DP27" s="629"/>
      <c r="DQ27" s="629"/>
      <c r="DR27" s="630">
        <f t="shared" si="56"/>
        <v>2</v>
      </c>
      <c r="DS27" s="629"/>
      <c r="DT27" s="629"/>
      <c r="DU27" s="630">
        <f t="shared" si="57"/>
        <v>2</v>
      </c>
      <c r="DV27" s="629"/>
      <c r="DW27" s="629">
        <v>1</v>
      </c>
      <c r="DX27" s="630">
        <f t="shared" si="58"/>
        <v>1</v>
      </c>
      <c r="DY27" s="629"/>
      <c r="DZ27" s="629"/>
      <c r="EA27" s="629"/>
      <c r="EB27" s="630">
        <f t="shared" si="5"/>
        <v>1</v>
      </c>
      <c r="EC27" s="629"/>
      <c r="ED27" s="629"/>
      <c r="EE27" s="630">
        <f t="shared" si="59"/>
        <v>1</v>
      </c>
      <c r="EF27" s="629"/>
      <c r="EG27" s="629"/>
      <c r="EH27" s="629"/>
      <c r="EI27" s="93">
        <f t="shared" si="135"/>
        <v>1</v>
      </c>
      <c r="EJ27" s="629"/>
      <c r="EK27" s="629"/>
      <c r="EL27" s="630">
        <f t="shared" si="60"/>
        <v>1</v>
      </c>
      <c r="EM27" s="629"/>
      <c r="EN27" s="629"/>
      <c r="EO27" s="629"/>
      <c r="EP27" s="630">
        <f t="shared" si="61"/>
        <v>1</v>
      </c>
      <c r="ER27" s="629"/>
      <c r="ES27" s="629"/>
      <c r="ET27" s="630">
        <f t="shared" si="62"/>
        <v>1</v>
      </c>
      <c r="EU27" s="629"/>
      <c r="EV27" s="629">
        <v>1</v>
      </c>
      <c r="EW27" s="93">
        <f t="shared" si="6"/>
        <v>0</v>
      </c>
      <c r="EX27" s="629"/>
      <c r="EY27" s="629"/>
      <c r="EZ27" s="93">
        <f t="shared" si="63"/>
        <v>0</v>
      </c>
      <c r="FA27" s="629"/>
      <c r="FB27" s="629"/>
      <c r="FC27" s="93">
        <f t="shared" si="64"/>
        <v>0</v>
      </c>
      <c r="FD27" s="629"/>
      <c r="FE27" s="629"/>
      <c r="FF27" s="93">
        <f t="shared" si="65"/>
        <v>0</v>
      </c>
      <c r="FG27" s="629"/>
      <c r="FH27" s="629"/>
      <c r="FI27" s="93">
        <f t="shared" si="136"/>
        <v>0</v>
      </c>
      <c r="FJ27" s="629"/>
      <c r="FK27" s="629"/>
      <c r="FL27" s="93">
        <f t="shared" si="141"/>
        <v>0</v>
      </c>
      <c r="FM27" s="629"/>
      <c r="FN27" s="629"/>
      <c r="FO27" s="646">
        <f t="shared" si="7"/>
        <v>0</v>
      </c>
      <c r="FP27" s="629"/>
      <c r="FQ27" s="629"/>
      <c r="FR27" s="630">
        <f t="shared" si="137"/>
        <v>0</v>
      </c>
      <c r="FS27" s="629"/>
      <c r="FT27" s="629"/>
      <c r="FU27" s="630">
        <f t="shared" si="8"/>
        <v>0</v>
      </c>
      <c r="FV27" s="648"/>
      <c r="FW27" s="629"/>
      <c r="FX27" s="629"/>
      <c r="FY27" s="630">
        <f t="shared" si="66"/>
        <v>0</v>
      </c>
      <c r="FZ27" s="629"/>
      <c r="GA27" s="629"/>
      <c r="GB27" s="630">
        <f t="shared" si="67"/>
        <v>0</v>
      </c>
      <c r="GC27" s="629"/>
      <c r="GD27" s="629"/>
      <c r="GE27" s="630">
        <f t="shared" si="68"/>
        <v>0</v>
      </c>
      <c r="GF27" s="629"/>
      <c r="GG27" s="629"/>
      <c r="GH27" s="630">
        <f t="shared" si="69"/>
        <v>0</v>
      </c>
      <c r="GI27" s="629"/>
      <c r="GJ27" s="629"/>
      <c r="GK27" s="630">
        <f t="shared" si="70"/>
        <v>0</v>
      </c>
      <c r="GL27" s="629"/>
      <c r="GM27" s="629"/>
      <c r="GN27" s="630">
        <f t="shared" si="71"/>
        <v>0</v>
      </c>
      <c r="GO27" s="629"/>
      <c r="GP27" s="629"/>
      <c r="GQ27" s="629"/>
      <c r="GR27" s="630">
        <f t="shared" si="72"/>
        <v>0</v>
      </c>
      <c r="GS27" s="629"/>
      <c r="GT27" s="629"/>
      <c r="GU27" s="630">
        <f t="shared" si="73"/>
        <v>0</v>
      </c>
      <c r="GV27" s="631"/>
      <c r="GW27" s="631"/>
      <c r="GX27" s="631"/>
      <c r="GY27" s="630">
        <f t="shared" si="74"/>
        <v>0</v>
      </c>
      <c r="GZ27" s="631"/>
      <c r="HA27" s="631"/>
      <c r="HB27" s="631"/>
      <c r="HC27" s="630">
        <f t="shared" si="75"/>
        <v>0</v>
      </c>
      <c r="HD27" s="631"/>
      <c r="HE27" s="631"/>
      <c r="HF27" s="630">
        <f t="shared" si="76"/>
        <v>0</v>
      </c>
      <c r="HG27" s="631"/>
      <c r="HH27" s="631"/>
      <c r="HI27" s="630">
        <f t="shared" si="77"/>
        <v>0</v>
      </c>
      <c r="HJ27" s="629"/>
      <c r="HK27" s="629"/>
      <c r="HL27" s="630">
        <f t="shared" si="78"/>
        <v>0</v>
      </c>
      <c r="HM27" s="629"/>
      <c r="HN27" s="629"/>
      <c r="HO27" s="647">
        <f t="shared" si="79"/>
        <v>0</v>
      </c>
      <c r="HP27" s="629"/>
      <c r="HQ27" s="629"/>
      <c r="HR27" s="647">
        <f t="shared" si="138"/>
        <v>0</v>
      </c>
      <c r="HS27" s="629"/>
      <c r="HT27" s="629"/>
      <c r="HU27" s="630">
        <f t="shared" si="80"/>
        <v>0</v>
      </c>
      <c r="HV27" s="629"/>
      <c r="HW27" s="629"/>
      <c r="HX27" s="630">
        <f t="shared" si="81"/>
        <v>0</v>
      </c>
      <c r="HY27" s="629"/>
      <c r="HZ27" s="629"/>
      <c r="IA27" s="630">
        <f t="shared" si="82"/>
        <v>0</v>
      </c>
      <c r="IB27" s="629"/>
      <c r="IC27" s="629"/>
      <c r="ID27" s="630">
        <f t="shared" si="83"/>
        <v>0</v>
      </c>
      <c r="IE27" s="629"/>
      <c r="IF27" s="629"/>
      <c r="IG27" s="630">
        <f t="shared" si="84"/>
        <v>0</v>
      </c>
      <c r="IH27" s="629"/>
      <c r="II27" s="629"/>
      <c r="IJ27" s="630">
        <f t="shared" si="85"/>
        <v>0</v>
      </c>
      <c r="IK27" s="629"/>
      <c r="IL27" s="629"/>
      <c r="IM27" s="629"/>
      <c r="IN27" s="630">
        <f t="shared" si="86"/>
        <v>0</v>
      </c>
      <c r="IO27" s="629"/>
      <c r="IP27" s="629"/>
      <c r="IQ27" s="629"/>
      <c r="IR27" s="630">
        <f t="shared" si="87"/>
        <v>0</v>
      </c>
      <c r="IS27" s="629"/>
      <c r="IT27" s="629"/>
      <c r="IU27" s="630">
        <f t="shared" si="9"/>
        <v>0</v>
      </c>
      <c r="IV27" s="649"/>
      <c r="IW27" s="649"/>
      <c r="IX27" s="650">
        <f t="shared" si="88"/>
        <v>0</v>
      </c>
      <c r="IY27" s="649"/>
      <c r="IZ27" s="649"/>
      <c r="JA27" s="650">
        <f t="shared" si="89"/>
        <v>0</v>
      </c>
      <c r="JB27" s="649"/>
      <c r="JC27" s="649"/>
      <c r="JD27" s="649"/>
      <c r="JE27" s="650">
        <f t="shared" si="139"/>
        <v>0</v>
      </c>
      <c r="JF27" s="649"/>
      <c r="JG27" s="649"/>
      <c r="JH27" s="649"/>
      <c r="JI27" s="650">
        <f t="shared" si="90"/>
        <v>0</v>
      </c>
      <c r="JK27" s="649"/>
      <c r="JL27" s="649"/>
      <c r="JM27" s="651">
        <f t="shared" si="91"/>
        <v>0</v>
      </c>
      <c r="JO27" s="649"/>
      <c r="JP27" s="649"/>
      <c r="JQ27" s="651">
        <f t="shared" si="92"/>
        <v>0</v>
      </c>
      <c r="JR27" s="649"/>
      <c r="JS27" s="649"/>
      <c r="JT27" s="650">
        <f t="shared" si="93"/>
        <v>0</v>
      </c>
      <c r="JU27" s="649"/>
      <c r="JV27" s="649"/>
      <c r="JW27" s="650">
        <f t="shared" si="94"/>
        <v>0</v>
      </c>
      <c r="JX27" s="649"/>
      <c r="JY27" s="649"/>
      <c r="JZ27" s="649"/>
      <c r="KA27" s="650">
        <f t="shared" si="95"/>
        <v>0</v>
      </c>
      <c r="KB27" s="649">
        <v>3</v>
      </c>
      <c r="KC27" s="649">
        <v>1</v>
      </c>
      <c r="KD27" s="649"/>
      <c r="KE27" s="650">
        <f t="shared" si="140"/>
        <v>2</v>
      </c>
      <c r="KF27" s="649"/>
      <c r="KG27" s="649"/>
      <c r="KH27" s="650">
        <f t="shared" si="96"/>
        <v>2</v>
      </c>
      <c r="KI27" s="649"/>
      <c r="KJ27" s="649"/>
      <c r="KK27" s="650">
        <f t="shared" si="97"/>
        <v>2</v>
      </c>
      <c r="KL27" s="649"/>
      <c r="KM27" s="649">
        <v>1</v>
      </c>
      <c r="KN27" s="650">
        <f t="shared" si="98"/>
        <v>1</v>
      </c>
      <c r="KO27" s="649"/>
      <c r="KP27" s="649"/>
      <c r="KQ27" s="650">
        <f t="shared" si="99"/>
        <v>1</v>
      </c>
      <c r="KR27" s="649"/>
      <c r="KS27" s="649"/>
      <c r="KT27" s="650">
        <f t="shared" si="100"/>
        <v>1</v>
      </c>
      <c r="KU27" s="649"/>
      <c r="KV27" s="649"/>
      <c r="KW27" s="650">
        <f t="shared" si="101"/>
        <v>1</v>
      </c>
      <c r="KX27" s="649"/>
      <c r="KY27" s="649">
        <v>1</v>
      </c>
      <c r="KZ27" s="650">
        <f t="shared" si="10"/>
        <v>0</v>
      </c>
      <c r="LA27" s="649"/>
      <c r="LB27" s="649"/>
      <c r="LC27" s="650">
        <f t="shared" si="11"/>
        <v>0</v>
      </c>
      <c r="LD27" s="649"/>
      <c r="LE27" s="649"/>
      <c r="LF27" s="650">
        <f t="shared" si="12"/>
        <v>0</v>
      </c>
      <c r="LG27" s="649"/>
      <c r="LH27" s="649"/>
      <c r="LI27" s="650">
        <f t="shared" si="13"/>
        <v>0</v>
      </c>
      <c r="LJ27" s="649"/>
      <c r="LK27" s="649"/>
      <c r="LL27" s="650">
        <f t="shared" si="14"/>
        <v>0</v>
      </c>
      <c r="LM27" s="649"/>
      <c r="LN27" s="649"/>
      <c r="LO27" s="650">
        <f t="shared" si="15"/>
        <v>0</v>
      </c>
      <c r="LP27" s="649"/>
      <c r="LQ27" s="649"/>
      <c r="LR27" s="650">
        <f t="shared" si="16"/>
        <v>0</v>
      </c>
      <c r="LS27" s="649"/>
      <c r="LT27" s="649"/>
      <c r="LU27" s="650">
        <f t="shared" si="17"/>
        <v>0</v>
      </c>
      <c r="LV27" s="649"/>
      <c r="LW27" s="649"/>
      <c r="LX27" s="650">
        <f t="shared" si="142"/>
        <v>0</v>
      </c>
      <c r="LY27" s="649"/>
      <c r="LZ27" s="649"/>
      <c r="MA27" s="650">
        <f t="shared" si="143"/>
        <v>0</v>
      </c>
      <c r="MB27" s="649"/>
      <c r="MC27" s="649"/>
      <c r="MD27" s="650">
        <f t="shared" si="18"/>
        <v>0</v>
      </c>
      <c r="ME27" s="649"/>
      <c r="MF27" s="649"/>
      <c r="MG27" s="650">
        <f t="shared" si="19"/>
        <v>0</v>
      </c>
      <c r="MH27" s="649"/>
      <c r="MI27" s="649"/>
      <c r="MJ27" s="650">
        <f t="shared" si="20"/>
        <v>0</v>
      </c>
      <c r="MK27" s="649"/>
      <c r="ML27" s="649"/>
      <c r="MM27" s="650">
        <f t="shared" si="21"/>
        <v>0</v>
      </c>
      <c r="MN27" s="649"/>
      <c r="MO27" s="649"/>
      <c r="MP27" s="650">
        <f t="shared" si="22"/>
        <v>0</v>
      </c>
      <c r="MQ27" s="649"/>
      <c r="MR27" s="649"/>
      <c r="MS27" s="650">
        <f t="shared" si="23"/>
        <v>0</v>
      </c>
      <c r="MT27" s="649"/>
      <c r="MU27" s="649"/>
      <c r="MV27" s="650">
        <f t="shared" si="24"/>
        <v>0</v>
      </c>
      <c r="MW27" s="649"/>
      <c r="MX27" s="649"/>
      <c r="MY27" s="650">
        <f t="shared" si="25"/>
        <v>0</v>
      </c>
      <c r="MZ27" s="649"/>
      <c r="NA27" s="649"/>
      <c r="NB27" s="650">
        <f t="shared" si="26"/>
        <v>0</v>
      </c>
      <c r="NC27" s="649"/>
      <c r="ND27" s="649"/>
      <c r="NE27" s="649"/>
      <c r="NF27" s="650">
        <f t="shared" si="102"/>
        <v>0</v>
      </c>
      <c r="NG27" s="649"/>
      <c r="NH27" s="649"/>
      <c r="NI27" s="650">
        <f t="shared" si="103"/>
        <v>0</v>
      </c>
      <c r="NJ27" s="649"/>
      <c r="NK27" s="649"/>
      <c r="NL27" s="649"/>
      <c r="NM27" s="650">
        <f t="shared" si="104"/>
        <v>0</v>
      </c>
      <c r="NN27" s="649"/>
      <c r="NO27" s="649"/>
      <c r="NP27" s="649"/>
      <c r="NQ27" s="650">
        <f t="shared" si="105"/>
        <v>0</v>
      </c>
      <c r="NR27" s="649"/>
      <c r="NS27" s="649"/>
      <c r="NT27" s="650">
        <f t="shared" si="106"/>
        <v>0</v>
      </c>
      <c r="NU27" s="649"/>
      <c r="NV27" s="649"/>
      <c r="NW27" s="650">
        <f t="shared" si="107"/>
        <v>0</v>
      </c>
      <c r="NX27" s="649"/>
      <c r="NY27" s="649"/>
      <c r="NZ27" s="649"/>
      <c r="OA27" s="650">
        <f t="shared" si="108"/>
        <v>0</v>
      </c>
      <c r="OB27" s="649"/>
      <c r="OC27" s="649"/>
      <c r="OD27" s="649"/>
      <c r="OE27" s="650">
        <f t="shared" si="109"/>
        <v>0</v>
      </c>
      <c r="OF27" s="649"/>
      <c r="OG27" s="649"/>
      <c r="OH27" s="649"/>
      <c r="OI27" s="650">
        <f t="shared" si="110"/>
        <v>0</v>
      </c>
      <c r="OJ27" s="649"/>
      <c r="OK27" s="649"/>
      <c r="OL27" s="649"/>
      <c r="OM27" s="650">
        <f t="shared" si="111"/>
        <v>0</v>
      </c>
      <c r="ON27" s="649"/>
      <c r="OO27" s="649"/>
      <c r="OP27" s="649"/>
      <c r="OQ27" s="650">
        <f t="shared" si="112"/>
        <v>0</v>
      </c>
      <c r="OR27" s="649"/>
      <c r="OS27" s="649"/>
      <c r="OT27" s="649"/>
      <c r="OU27" s="650">
        <f t="shared" si="113"/>
        <v>0</v>
      </c>
      <c r="OV27" s="649"/>
      <c r="OW27" s="649"/>
      <c r="OX27" s="649"/>
      <c r="OY27" s="650">
        <f t="shared" si="114"/>
        <v>0</v>
      </c>
      <c r="OZ27" s="649"/>
      <c r="PA27" s="649"/>
      <c r="PB27" s="649"/>
      <c r="PC27" s="650">
        <f t="shared" si="115"/>
        <v>0</v>
      </c>
      <c r="PD27" s="649"/>
      <c r="PE27" s="649"/>
      <c r="PF27" s="649"/>
      <c r="PG27" s="650">
        <f t="shared" si="116"/>
        <v>0</v>
      </c>
      <c r="PH27" s="649"/>
      <c r="PI27" s="649"/>
      <c r="PJ27" s="649"/>
      <c r="PK27" s="650">
        <f t="shared" si="117"/>
        <v>0</v>
      </c>
      <c r="PL27" s="649"/>
      <c r="PM27" s="649"/>
      <c r="PN27" s="649"/>
      <c r="PO27" s="650">
        <f t="shared" si="118"/>
        <v>0</v>
      </c>
      <c r="PP27" s="649"/>
      <c r="PQ27" s="649"/>
      <c r="PR27" s="649"/>
      <c r="PS27" s="650">
        <f t="shared" si="119"/>
        <v>0</v>
      </c>
      <c r="PT27" s="649"/>
      <c r="PU27" s="649"/>
      <c r="PV27" s="649"/>
      <c r="PW27" s="650">
        <f t="shared" si="120"/>
        <v>0</v>
      </c>
      <c r="PX27" s="649"/>
      <c r="PY27" s="649"/>
      <c r="PZ27" s="649"/>
      <c r="QA27" s="650">
        <f t="shared" si="121"/>
        <v>0</v>
      </c>
      <c r="QB27" s="649"/>
      <c r="QC27" s="649"/>
      <c r="QD27" s="649"/>
      <c r="QE27" s="650">
        <f t="shared" si="122"/>
        <v>0</v>
      </c>
      <c r="QF27" s="649"/>
      <c r="QG27" s="649"/>
      <c r="QH27" s="649"/>
      <c r="QI27" s="650">
        <f t="shared" si="123"/>
        <v>0</v>
      </c>
      <c r="QJ27" s="649"/>
      <c r="QK27" s="649"/>
      <c r="QL27" s="649"/>
      <c r="QM27" s="650">
        <f t="shared" si="124"/>
        <v>0</v>
      </c>
      <c r="QN27" s="649"/>
      <c r="QO27" s="649"/>
      <c r="QP27" s="649"/>
      <c r="QQ27" s="650">
        <f t="shared" si="125"/>
        <v>0</v>
      </c>
      <c r="QR27" s="649"/>
      <c r="QS27" s="649"/>
      <c r="QT27" s="649"/>
      <c r="QU27" s="650">
        <f t="shared" si="126"/>
        <v>0</v>
      </c>
      <c r="QV27" s="629">
        <f t="shared" si="127"/>
        <v>2</v>
      </c>
      <c r="QW27" s="652">
        <f t="shared" si="128"/>
        <v>8.3333333333333329E-2</v>
      </c>
      <c r="QX27" s="123"/>
      <c r="QY27" s="629">
        <f t="shared" si="129"/>
        <v>0</v>
      </c>
      <c r="QZ27" s="652">
        <f t="shared" si="130"/>
        <v>0</v>
      </c>
      <c r="RA27" s="124"/>
      <c r="RB27" s="629">
        <f t="shared" si="131"/>
        <v>3</v>
      </c>
      <c r="RC27" s="652">
        <f t="shared" si="132"/>
        <v>0.12</v>
      </c>
      <c r="RD27" s="124"/>
      <c r="RE27" s="629">
        <f t="shared" si="133"/>
        <v>5</v>
      </c>
      <c r="RF27" s="652">
        <f t="shared" si="134"/>
        <v>6.6666666666666666E-2</v>
      </c>
    </row>
    <row r="28" spans="1:474" ht="27" customHeight="1" x14ac:dyDescent="0.55000000000000004">
      <c r="A28" s="622">
        <v>24</v>
      </c>
      <c r="B28" s="638" t="s">
        <v>636</v>
      </c>
      <c r="C28" s="639" t="s">
        <v>108</v>
      </c>
      <c r="D28" s="628">
        <v>1.02</v>
      </c>
      <c r="E28" s="666"/>
      <c r="F28" s="667"/>
      <c r="G28" s="667"/>
      <c r="H28" s="668"/>
      <c r="I28" s="628">
        <f t="shared" si="27"/>
        <v>1.02</v>
      </c>
      <c r="J28" s="666"/>
      <c r="K28" s="667"/>
      <c r="L28" s="667"/>
      <c r="M28" s="668"/>
      <c r="N28" s="628">
        <f t="shared" si="0"/>
        <v>1.02</v>
      </c>
      <c r="O28" s="666"/>
      <c r="P28" s="667"/>
      <c r="Q28" s="667"/>
      <c r="R28" s="668"/>
      <c r="S28" s="628">
        <f t="shared" si="1"/>
        <v>1.02</v>
      </c>
      <c r="T28" s="666"/>
      <c r="U28" s="667"/>
      <c r="V28" s="667"/>
      <c r="W28" s="668"/>
      <c r="X28" s="628">
        <f t="shared" si="2"/>
        <v>1.02</v>
      </c>
      <c r="Y28" s="666"/>
      <c r="Z28" s="667"/>
      <c r="AA28" s="667"/>
      <c r="AB28" s="668"/>
      <c r="AC28" s="628">
        <f t="shared" si="3"/>
        <v>1.02</v>
      </c>
      <c r="AD28" s="631"/>
      <c r="AE28" s="631"/>
      <c r="AF28" s="93">
        <f t="shared" si="28"/>
        <v>1.02</v>
      </c>
      <c r="AG28" s="629"/>
      <c r="AH28" s="629"/>
      <c r="AI28" s="93">
        <f t="shared" si="29"/>
        <v>1.02</v>
      </c>
      <c r="AJ28" s="631"/>
      <c r="AK28" s="631"/>
      <c r="AL28" s="93">
        <f t="shared" si="30"/>
        <v>1.02</v>
      </c>
      <c r="AM28" s="631"/>
      <c r="AN28" s="631"/>
      <c r="AO28" s="631"/>
      <c r="AP28" s="93">
        <f t="shared" si="31"/>
        <v>1.02</v>
      </c>
      <c r="AQ28" s="644"/>
      <c r="AR28" s="644"/>
      <c r="AS28" s="645">
        <f t="shared" si="32"/>
        <v>1.02</v>
      </c>
      <c r="AT28" s="632"/>
      <c r="AU28" s="632"/>
      <c r="AV28" s="633">
        <f t="shared" si="33"/>
        <v>1.02</v>
      </c>
      <c r="AW28" s="631"/>
      <c r="AX28" s="631"/>
      <c r="AY28" s="631"/>
      <c r="AZ28" s="646">
        <f t="shared" si="34"/>
        <v>1.02</v>
      </c>
      <c r="BA28" s="631"/>
      <c r="BB28" s="631"/>
      <c r="BC28" s="93">
        <f t="shared" si="35"/>
        <v>1.02</v>
      </c>
      <c r="BD28" s="631"/>
      <c r="BE28" s="631"/>
      <c r="BF28" s="93">
        <f t="shared" si="36"/>
        <v>1.02</v>
      </c>
      <c r="BG28" s="631"/>
      <c r="BH28" s="631"/>
      <c r="BI28" s="93">
        <f t="shared" si="37"/>
        <v>1.02</v>
      </c>
      <c r="BJ28" s="631"/>
      <c r="BK28" s="631"/>
      <c r="BL28" s="93">
        <f t="shared" si="38"/>
        <v>1.02</v>
      </c>
      <c r="BM28" s="631"/>
      <c r="BN28" s="631"/>
      <c r="BO28" s="631"/>
      <c r="BP28" s="93">
        <f t="shared" si="4"/>
        <v>1.02</v>
      </c>
      <c r="BQ28" s="631"/>
      <c r="BR28" s="631"/>
      <c r="BS28" s="93">
        <f t="shared" si="39"/>
        <v>1.02</v>
      </c>
      <c r="BT28" s="631"/>
      <c r="BU28" s="631"/>
      <c r="BV28" s="646">
        <f t="shared" si="40"/>
        <v>1.02</v>
      </c>
      <c r="BW28" s="631"/>
      <c r="BX28" s="631"/>
      <c r="BY28" s="93">
        <f t="shared" si="41"/>
        <v>1.02</v>
      </c>
      <c r="BZ28" s="631"/>
      <c r="CA28" s="631"/>
      <c r="CB28" s="93">
        <f t="shared" si="42"/>
        <v>1.02</v>
      </c>
      <c r="CC28" s="631"/>
      <c r="CD28" s="631"/>
      <c r="CE28" s="93">
        <f t="shared" si="43"/>
        <v>1.02</v>
      </c>
      <c r="CF28" s="631"/>
      <c r="CG28" s="631"/>
      <c r="CH28" s="93">
        <f t="shared" si="44"/>
        <v>1.02</v>
      </c>
      <c r="CI28" s="631"/>
      <c r="CJ28" s="631"/>
      <c r="CK28" s="646">
        <f t="shared" si="45"/>
        <v>1.02</v>
      </c>
      <c r="CL28" s="631"/>
      <c r="CM28" s="631"/>
      <c r="CN28" s="93">
        <f t="shared" si="46"/>
        <v>1.02</v>
      </c>
      <c r="CO28" s="631"/>
      <c r="CP28" s="631"/>
      <c r="CQ28" s="93">
        <f t="shared" si="47"/>
        <v>1.02</v>
      </c>
      <c r="CR28" s="629"/>
      <c r="CS28" s="629"/>
      <c r="CT28" s="630">
        <f t="shared" si="48"/>
        <v>1.02</v>
      </c>
      <c r="CU28" s="629"/>
      <c r="CV28" s="629"/>
      <c r="CW28" s="630">
        <f t="shared" si="49"/>
        <v>1.02</v>
      </c>
      <c r="CX28" s="629"/>
      <c r="CY28" s="629"/>
      <c r="CZ28" s="630">
        <f t="shared" si="50"/>
        <v>1.02</v>
      </c>
      <c r="DA28" s="629"/>
      <c r="DB28" s="629"/>
      <c r="DC28" s="647">
        <f t="shared" si="51"/>
        <v>1.02</v>
      </c>
      <c r="DD28" s="629"/>
      <c r="DE28" s="629"/>
      <c r="DF28" s="630">
        <f t="shared" si="52"/>
        <v>1.02</v>
      </c>
      <c r="DG28" s="629"/>
      <c r="DH28" s="629"/>
      <c r="DI28" s="630">
        <f t="shared" si="53"/>
        <v>1.02</v>
      </c>
      <c r="DJ28" s="629"/>
      <c r="DK28" s="629"/>
      <c r="DL28" s="630">
        <f t="shared" si="54"/>
        <v>1.02</v>
      </c>
      <c r="DM28" s="629"/>
      <c r="DN28" s="629"/>
      <c r="DO28" s="630">
        <f t="shared" si="55"/>
        <v>1.02</v>
      </c>
      <c r="DP28" s="629"/>
      <c r="DQ28" s="629"/>
      <c r="DR28" s="630">
        <f t="shared" si="56"/>
        <v>1.02</v>
      </c>
      <c r="DS28" s="629"/>
      <c r="DT28" s="629"/>
      <c r="DU28" s="630">
        <f t="shared" si="57"/>
        <v>1.02</v>
      </c>
      <c r="DV28" s="629"/>
      <c r="DW28" s="629"/>
      <c r="DX28" s="630">
        <f t="shared" si="58"/>
        <v>1.02</v>
      </c>
      <c r="DY28" s="629"/>
      <c r="DZ28" s="629"/>
      <c r="EA28" s="629"/>
      <c r="EB28" s="630">
        <f t="shared" si="5"/>
        <v>1.02</v>
      </c>
      <c r="EC28" s="629"/>
      <c r="ED28" s="629"/>
      <c r="EE28" s="630">
        <f t="shared" si="59"/>
        <v>1.02</v>
      </c>
      <c r="EF28" s="629"/>
      <c r="EG28" s="629"/>
      <c r="EH28" s="629"/>
      <c r="EI28" s="93">
        <f t="shared" si="135"/>
        <v>1.02</v>
      </c>
      <c r="EJ28" s="629"/>
      <c r="EK28" s="629"/>
      <c r="EL28" s="630">
        <f t="shared" si="60"/>
        <v>1.02</v>
      </c>
      <c r="EM28" s="629"/>
      <c r="EN28" s="629"/>
      <c r="EO28" s="629"/>
      <c r="EP28" s="630">
        <f t="shared" si="61"/>
        <v>1.02</v>
      </c>
      <c r="ER28" s="629"/>
      <c r="ES28" s="629">
        <v>1.02</v>
      </c>
      <c r="ET28" s="630">
        <f t="shared" si="62"/>
        <v>0</v>
      </c>
      <c r="EU28" s="629"/>
      <c r="EV28" s="629"/>
      <c r="EW28" s="93">
        <f t="shared" si="6"/>
        <v>0</v>
      </c>
      <c r="EX28" s="629"/>
      <c r="EY28" s="629"/>
      <c r="EZ28" s="93">
        <f t="shared" si="63"/>
        <v>0</v>
      </c>
      <c r="FA28" s="629"/>
      <c r="FB28" s="629"/>
      <c r="FC28" s="93">
        <f t="shared" si="64"/>
        <v>0</v>
      </c>
      <c r="FD28" s="629"/>
      <c r="FE28" s="629"/>
      <c r="FF28" s="93">
        <f t="shared" si="65"/>
        <v>0</v>
      </c>
      <c r="FG28" s="629"/>
      <c r="FH28" s="629"/>
      <c r="FI28" s="93">
        <f t="shared" si="136"/>
        <v>0</v>
      </c>
      <c r="FJ28" s="629"/>
      <c r="FK28" s="629"/>
      <c r="FL28" s="93">
        <f t="shared" si="141"/>
        <v>0</v>
      </c>
      <c r="FM28" s="629"/>
      <c r="FN28" s="629"/>
      <c r="FO28" s="646">
        <f t="shared" si="7"/>
        <v>0</v>
      </c>
      <c r="FP28" s="629"/>
      <c r="FQ28" s="629"/>
      <c r="FR28" s="630">
        <f t="shared" si="137"/>
        <v>0</v>
      </c>
      <c r="FS28" s="629">
        <v>1.02</v>
      </c>
      <c r="FT28" s="629"/>
      <c r="FU28" s="630">
        <f t="shared" si="8"/>
        <v>1.02</v>
      </c>
      <c r="FV28" s="648"/>
      <c r="FW28" s="629"/>
      <c r="FX28" s="629"/>
      <c r="FY28" s="630">
        <f t="shared" si="66"/>
        <v>1.02</v>
      </c>
      <c r="FZ28" s="629"/>
      <c r="GA28" s="629"/>
      <c r="GB28" s="630">
        <f t="shared" si="67"/>
        <v>1.02</v>
      </c>
      <c r="GC28" s="629"/>
      <c r="GD28" s="629"/>
      <c r="GE28" s="630">
        <f t="shared" si="68"/>
        <v>1.02</v>
      </c>
      <c r="GF28" s="629"/>
      <c r="GG28" s="629"/>
      <c r="GH28" s="630">
        <f t="shared" si="69"/>
        <v>1.02</v>
      </c>
      <c r="GI28" s="629"/>
      <c r="GJ28" s="629"/>
      <c r="GK28" s="630">
        <f t="shared" si="70"/>
        <v>1.02</v>
      </c>
      <c r="GL28" s="629"/>
      <c r="GM28" s="629">
        <v>0.3</v>
      </c>
      <c r="GN28" s="630">
        <f t="shared" si="71"/>
        <v>0.72</v>
      </c>
      <c r="GO28" s="629"/>
      <c r="GP28" s="629"/>
      <c r="GQ28" s="629"/>
      <c r="GR28" s="630">
        <f t="shared" si="72"/>
        <v>0.72</v>
      </c>
      <c r="GS28" s="629"/>
      <c r="GT28" s="629"/>
      <c r="GU28" s="630">
        <f t="shared" si="73"/>
        <v>0.72</v>
      </c>
      <c r="GV28" s="631"/>
      <c r="GW28" s="631"/>
      <c r="GX28" s="631"/>
      <c r="GY28" s="630">
        <f t="shared" si="74"/>
        <v>0.72</v>
      </c>
      <c r="GZ28" s="631"/>
      <c r="HA28" s="631"/>
      <c r="HB28" s="631"/>
      <c r="HC28" s="630">
        <f t="shared" si="75"/>
        <v>0.72</v>
      </c>
      <c r="HD28" s="631"/>
      <c r="HE28" s="631"/>
      <c r="HF28" s="630">
        <f t="shared" si="76"/>
        <v>0.72</v>
      </c>
      <c r="HG28" s="631"/>
      <c r="HH28" s="631"/>
      <c r="HI28" s="630">
        <f t="shared" si="77"/>
        <v>0.72</v>
      </c>
      <c r="HJ28" s="629"/>
      <c r="HK28" s="629">
        <v>0.72</v>
      </c>
      <c r="HL28" s="630">
        <f t="shared" si="78"/>
        <v>0</v>
      </c>
      <c r="HM28" s="629"/>
      <c r="HN28" s="629"/>
      <c r="HO28" s="647">
        <f t="shared" si="79"/>
        <v>0</v>
      </c>
      <c r="HP28" s="629"/>
      <c r="HQ28" s="629"/>
      <c r="HR28" s="647">
        <f t="shared" si="138"/>
        <v>0</v>
      </c>
      <c r="HS28" s="629"/>
      <c r="HT28" s="629"/>
      <c r="HU28" s="630">
        <f t="shared" si="80"/>
        <v>0</v>
      </c>
      <c r="HV28" s="629"/>
      <c r="HW28" s="629"/>
      <c r="HX28" s="630">
        <f t="shared" si="81"/>
        <v>0</v>
      </c>
      <c r="HY28" s="629"/>
      <c r="HZ28" s="629"/>
      <c r="IA28" s="630">
        <f t="shared" si="82"/>
        <v>0</v>
      </c>
      <c r="IB28" s="629"/>
      <c r="IC28" s="629"/>
      <c r="ID28" s="630">
        <f t="shared" si="83"/>
        <v>0</v>
      </c>
      <c r="IE28" s="629"/>
      <c r="IF28" s="629"/>
      <c r="IG28" s="630">
        <f t="shared" si="84"/>
        <v>0</v>
      </c>
      <c r="IH28" s="629"/>
      <c r="II28" s="629"/>
      <c r="IJ28" s="630">
        <f t="shared" si="85"/>
        <v>0</v>
      </c>
      <c r="IK28" s="629"/>
      <c r="IL28" s="629"/>
      <c r="IM28" s="629"/>
      <c r="IN28" s="630">
        <f t="shared" si="86"/>
        <v>0</v>
      </c>
      <c r="IO28" s="629"/>
      <c r="IP28" s="629"/>
      <c r="IQ28" s="629"/>
      <c r="IR28" s="630">
        <f t="shared" si="87"/>
        <v>0</v>
      </c>
      <c r="IS28" s="629"/>
      <c r="IT28" s="629"/>
      <c r="IU28" s="630">
        <f t="shared" si="9"/>
        <v>0</v>
      </c>
      <c r="IV28" s="649"/>
      <c r="IW28" s="649"/>
      <c r="IX28" s="650">
        <f t="shared" si="88"/>
        <v>0</v>
      </c>
      <c r="IY28" s="649"/>
      <c r="IZ28" s="649"/>
      <c r="JA28" s="650">
        <f t="shared" si="89"/>
        <v>0</v>
      </c>
      <c r="JB28" s="649">
        <v>0.52</v>
      </c>
      <c r="JC28" s="649"/>
      <c r="JD28" s="649"/>
      <c r="JE28" s="650">
        <f t="shared" si="139"/>
        <v>0.52</v>
      </c>
      <c r="JF28" s="649"/>
      <c r="JG28" s="649"/>
      <c r="JH28" s="649"/>
      <c r="JI28" s="650">
        <f t="shared" si="90"/>
        <v>0.52</v>
      </c>
      <c r="JK28" s="649"/>
      <c r="JL28" s="649"/>
      <c r="JM28" s="651">
        <f t="shared" si="91"/>
        <v>0.52</v>
      </c>
      <c r="JO28" s="649"/>
      <c r="JP28" s="649">
        <v>0.2</v>
      </c>
      <c r="JQ28" s="651">
        <f t="shared" si="92"/>
        <v>0.32</v>
      </c>
      <c r="JR28" s="649"/>
      <c r="JS28" s="649">
        <v>0.14000000000000001</v>
      </c>
      <c r="JT28" s="650">
        <f t="shared" si="93"/>
        <v>0.18</v>
      </c>
      <c r="JU28" s="649"/>
      <c r="JV28" s="649">
        <v>0.18</v>
      </c>
      <c r="JW28" s="650">
        <f t="shared" si="94"/>
        <v>0</v>
      </c>
      <c r="JX28" s="649"/>
      <c r="JY28" s="649"/>
      <c r="JZ28" s="649"/>
      <c r="KA28" s="650">
        <f t="shared" si="95"/>
        <v>0</v>
      </c>
      <c r="KB28" s="649"/>
      <c r="KC28" s="649"/>
      <c r="KD28" s="649"/>
      <c r="KE28" s="650">
        <f t="shared" si="140"/>
        <v>0</v>
      </c>
      <c r="KF28" s="649"/>
      <c r="KG28" s="649"/>
      <c r="KH28" s="650">
        <f t="shared" si="96"/>
        <v>0</v>
      </c>
      <c r="KI28" s="649"/>
      <c r="KJ28" s="649"/>
      <c r="KK28" s="650">
        <f t="shared" si="97"/>
        <v>0</v>
      </c>
      <c r="KL28" s="649"/>
      <c r="KM28" s="649"/>
      <c r="KN28" s="650">
        <f t="shared" si="98"/>
        <v>0</v>
      </c>
      <c r="KO28" s="649"/>
      <c r="KP28" s="649"/>
      <c r="KQ28" s="650">
        <f t="shared" si="99"/>
        <v>0</v>
      </c>
      <c r="KR28" s="649"/>
      <c r="KS28" s="649"/>
      <c r="KT28" s="650">
        <f t="shared" si="100"/>
        <v>0</v>
      </c>
      <c r="KU28" s="649"/>
      <c r="KV28" s="649"/>
      <c r="KW28" s="650">
        <f t="shared" si="101"/>
        <v>0</v>
      </c>
      <c r="KX28" s="649"/>
      <c r="KY28" s="649"/>
      <c r="KZ28" s="650">
        <f t="shared" si="10"/>
        <v>0</v>
      </c>
      <c r="LA28" s="649"/>
      <c r="LB28" s="649"/>
      <c r="LC28" s="650">
        <f t="shared" si="11"/>
        <v>0</v>
      </c>
      <c r="LD28" s="649"/>
      <c r="LE28" s="649"/>
      <c r="LF28" s="650">
        <f t="shared" si="12"/>
        <v>0</v>
      </c>
      <c r="LG28" s="649"/>
      <c r="LH28" s="649"/>
      <c r="LI28" s="650">
        <f t="shared" si="13"/>
        <v>0</v>
      </c>
      <c r="LJ28" s="649"/>
      <c r="LK28" s="649"/>
      <c r="LL28" s="650">
        <f t="shared" si="14"/>
        <v>0</v>
      </c>
      <c r="LM28" s="649"/>
      <c r="LN28" s="649"/>
      <c r="LO28" s="650">
        <f t="shared" si="15"/>
        <v>0</v>
      </c>
      <c r="LP28" s="649"/>
      <c r="LQ28" s="649"/>
      <c r="LR28" s="650">
        <f t="shared" si="16"/>
        <v>0</v>
      </c>
      <c r="LS28" s="649"/>
      <c r="LT28" s="649"/>
      <c r="LU28" s="650">
        <f t="shared" si="17"/>
        <v>0</v>
      </c>
      <c r="LV28" s="649"/>
      <c r="LW28" s="649"/>
      <c r="LX28" s="650">
        <f t="shared" si="142"/>
        <v>0</v>
      </c>
      <c r="LY28" s="649"/>
      <c r="LZ28" s="649"/>
      <c r="MA28" s="650">
        <f t="shared" si="143"/>
        <v>0</v>
      </c>
      <c r="MB28" s="649">
        <v>3.75</v>
      </c>
      <c r="MC28" s="649"/>
      <c r="MD28" s="650">
        <f t="shared" si="18"/>
        <v>3.75</v>
      </c>
      <c r="ME28" s="649"/>
      <c r="MF28" s="649"/>
      <c r="MG28" s="650">
        <f t="shared" si="19"/>
        <v>3.75</v>
      </c>
      <c r="MH28" s="649"/>
      <c r="MI28" s="649"/>
      <c r="MJ28" s="650">
        <f t="shared" si="20"/>
        <v>3.75</v>
      </c>
      <c r="MK28" s="649"/>
      <c r="ML28" s="649"/>
      <c r="MM28" s="650">
        <f t="shared" si="21"/>
        <v>3.75</v>
      </c>
      <c r="MN28" s="649"/>
      <c r="MO28" s="649">
        <v>0.15</v>
      </c>
      <c r="MP28" s="650">
        <f t="shared" si="22"/>
        <v>3.6</v>
      </c>
      <c r="MQ28" s="649"/>
      <c r="MR28" s="649">
        <v>0.1</v>
      </c>
      <c r="MS28" s="650">
        <f t="shared" si="23"/>
        <v>3.5</v>
      </c>
      <c r="MT28" s="649"/>
      <c r="MU28" s="649">
        <v>0.04</v>
      </c>
      <c r="MV28" s="650">
        <f t="shared" si="24"/>
        <v>3.46</v>
      </c>
      <c r="MW28" s="649"/>
      <c r="MX28" s="649">
        <v>0.08</v>
      </c>
      <c r="MY28" s="650">
        <f>MV28+MW28-MX28</f>
        <v>3.38</v>
      </c>
      <c r="MZ28" s="649"/>
      <c r="NA28" s="649">
        <v>0.06</v>
      </c>
      <c r="NB28" s="650">
        <f t="shared" si="26"/>
        <v>3.32</v>
      </c>
      <c r="NC28" s="649"/>
      <c r="ND28" s="649">
        <v>0.1</v>
      </c>
      <c r="NE28" s="649"/>
      <c r="NF28" s="650">
        <f t="shared" si="102"/>
        <v>3.2199999999999998</v>
      </c>
      <c r="NG28" s="649"/>
      <c r="NH28" s="649">
        <v>0.06</v>
      </c>
      <c r="NI28" s="650">
        <f t="shared" si="103"/>
        <v>3.1599999999999997</v>
      </c>
      <c r="NJ28" s="649"/>
      <c r="NK28" s="649">
        <v>0.1</v>
      </c>
      <c r="NL28" s="649"/>
      <c r="NM28" s="650">
        <f t="shared" si="104"/>
        <v>3.0599999999999996</v>
      </c>
      <c r="NN28" s="649"/>
      <c r="NO28" s="649"/>
      <c r="NP28" s="649"/>
      <c r="NQ28" s="650">
        <f t="shared" si="105"/>
        <v>3.0599999999999996</v>
      </c>
      <c r="NR28" s="649"/>
      <c r="NS28" s="649"/>
      <c r="NT28" s="650">
        <f t="shared" si="106"/>
        <v>3.0599999999999996</v>
      </c>
      <c r="NU28" s="649"/>
      <c r="NV28" s="649">
        <v>0.04</v>
      </c>
      <c r="NW28" s="650">
        <f t="shared" si="107"/>
        <v>3.0199999999999996</v>
      </c>
      <c r="NX28" s="649"/>
      <c r="NY28" s="649"/>
      <c r="NZ28" s="649">
        <v>0.08</v>
      </c>
      <c r="OA28" s="650">
        <f t="shared" si="108"/>
        <v>2.9399999999999995</v>
      </c>
      <c r="OB28" s="649"/>
      <c r="OC28" s="649"/>
      <c r="OD28" s="649">
        <v>0.04</v>
      </c>
      <c r="OE28" s="650">
        <f t="shared" si="109"/>
        <v>2.8999999999999995</v>
      </c>
      <c r="OF28" s="649"/>
      <c r="OG28" s="649"/>
      <c r="OH28" s="649">
        <v>0.14000000000000001</v>
      </c>
      <c r="OI28" s="650">
        <f t="shared" si="110"/>
        <v>2.7599999999999993</v>
      </c>
      <c r="OJ28" s="649"/>
      <c r="OK28" s="649"/>
      <c r="OL28" s="649"/>
      <c r="OM28" s="650">
        <f t="shared" si="111"/>
        <v>2.7599999999999993</v>
      </c>
      <c r="ON28" s="649"/>
      <c r="OO28" s="649"/>
      <c r="OP28" s="649">
        <v>0.18</v>
      </c>
      <c r="OQ28" s="650">
        <f t="shared" si="112"/>
        <v>2.5799999999999992</v>
      </c>
      <c r="OR28" s="649"/>
      <c r="OS28" s="649"/>
      <c r="OT28" s="649">
        <v>0.06</v>
      </c>
      <c r="OU28" s="650">
        <f t="shared" si="113"/>
        <v>2.5199999999999991</v>
      </c>
      <c r="OV28" s="649"/>
      <c r="OW28" s="649"/>
      <c r="OX28" s="649">
        <v>0.1</v>
      </c>
      <c r="OY28" s="650">
        <f t="shared" si="114"/>
        <v>2.419999999999999</v>
      </c>
      <c r="OZ28" s="649"/>
      <c r="PA28" s="649"/>
      <c r="PB28" s="649">
        <v>0.06</v>
      </c>
      <c r="PC28" s="650">
        <f t="shared" si="115"/>
        <v>2.359999999999999</v>
      </c>
      <c r="PD28" s="649"/>
      <c r="PE28" s="649"/>
      <c r="PF28" s="649">
        <v>0.06</v>
      </c>
      <c r="PG28" s="650">
        <f t="shared" si="116"/>
        <v>2.2999999999999989</v>
      </c>
      <c r="PH28" s="649"/>
      <c r="PI28" s="649"/>
      <c r="PJ28" s="649">
        <v>0.12</v>
      </c>
      <c r="PK28" s="650">
        <f t="shared" si="117"/>
        <v>2.1799999999999988</v>
      </c>
      <c r="PL28" s="649"/>
      <c r="PM28" s="649"/>
      <c r="PN28" s="649">
        <v>0.06</v>
      </c>
      <c r="PO28" s="650">
        <f t="shared" si="118"/>
        <v>2.1199999999999988</v>
      </c>
      <c r="PP28" s="649"/>
      <c r="PQ28" s="649"/>
      <c r="PR28" s="649">
        <v>0.12</v>
      </c>
      <c r="PS28" s="650">
        <f t="shared" si="119"/>
        <v>1.9999999999999987</v>
      </c>
      <c r="PT28" s="649"/>
      <c r="PU28" s="649"/>
      <c r="PV28" s="649">
        <v>0.06</v>
      </c>
      <c r="PW28" s="650">
        <f t="shared" si="120"/>
        <v>1.9399999999999986</v>
      </c>
      <c r="PX28" s="649"/>
      <c r="PY28" s="649"/>
      <c r="PZ28" s="649">
        <v>0.06</v>
      </c>
      <c r="QA28" s="650">
        <f t="shared" si="121"/>
        <v>1.8799999999999986</v>
      </c>
      <c r="QB28" s="649"/>
      <c r="QC28" s="649"/>
      <c r="QD28" s="649"/>
      <c r="QE28" s="650">
        <f t="shared" si="122"/>
        <v>1.8799999999999986</v>
      </c>
      <c r="QF28" s="649"/>
      <c r="QG28" s="649"/>
      <c r="QH28" s="649"/>
      <c r="QI28" s="650">
        <f t="shared" si="123"/>
        <v>1.8799999999999986</v>
      </c>
      <c r="QJ28" s="649"/>
      <c r="QK28" s="649"/>
      <c r="QL28" s="649"/>
      <c r="QM28" s="650">
        <f t="shared" si="124"/>
        <v>1.8799999999999986</v>
      </c>
      <c r="QN28" s="649"/>
      <c r="QO28" s="649"/>
      <c r="QP28" s="649">
        <v>0.28000000000000003</v>
      </c>
      <c r="QQ28" s="650">
        <f t="shared" si="125"/>
        <v>1.5999999999999985</v>
      </c>
      <c r="QR28" s="649"/>
      <c r="QS28" s="649"/>
      <c r="QT28" s="649">
        <v>0.12</v>
      </c>
      <c r="QU28" s="650">
        <f t="shared" si="126"/>
        <v>1.4799999999999986</v>
      </c>
      <c r="QV28" s="629">
        <f t="shared" si="127"/>
        <v>1.02</v>
      </c>
      <c r="QW28" s="652">
        <f t="shared" si="128"/>
        <v>4.2500000000000003E-2</v>
      </c>
      <c r="QX28" s="123"/>
      <c r="QY28" s="629">
        <f t="shared" si="129"/>
        <v>1.22</v>
      </c>
      <c r="QZ28" s="652">
        <f t="shared" si="130"/>
        <v>4.6923076923076922E-2</v>
      </c>
      <c r="RA28" s="124"/>
      <c r="RB28" s="629">
        <f t="shared" si="131"/>
        <v>0.47</v>
      </c>
      <c r="RC28" s="652">
        <f t="shared" si="132"/>
        <v>1.8799999999999997E-2</v>
      </c>
      <c r="RD28" s="124"/>
      <c r="RE28" s="629">
        <f t="shared" si="133"/>
        <v>2.71</v>
      </c>
      <c r="RF28" s="652">
        <f t="shared" si="134"/>
        <v>3.613333333333333E-2</v>
      </c>
    </row>
    <row r="29" spans="1:474" ht="36" hidden="1" x14ac:dyDescent="0.55000000000000004">
      <c r="A29" s="622">
        <v>25</v>
      </c>
      <c r="B29" s="638" t="s">
        <v>637</v>
      </c>
      <c r="C29" s="639" t="s">
        <v>122</v>
      </c>
      <c r="D29" s="628">
        <v>2</v>
      </c>
      <c r="E29" s="640"/>
      <c r="F29" s="653"/>
      <c r="G29" s="653"/>
      <c r="H29" s="642"/>
      <c r="I29" s="628">
        <f t="shared" si="27"/>
        <v>2</v>
      </c>
      <c r="J29" s="640"/>
      <c r="K29" s="653"/>
      <c r="L29" s="653"/>
      <c r="M29" s="642"/>
      <c r="N29" s="628">
        <f t="shared" si="0"/>
        <v>2</v>
      </c>
      <c r="O29" s="640"/>
      <c r="P29" s="653"/>
      <c r="Q29" s="653"/>
      <c r="R29" s="642"/>
      <c r="S29" s="628">
        <f t="shared" si="1"/>
        <v>2</v>
      </c>
      <c r="T29" s="640"/>
      <c r="U29" s="653"/>
      <c r="V29" s="653"/>
      <c r="W29" s="642"/>
      <c r="X29" s="628">
        <f t="shared" si="2"/>
        <v>2</v>
      </c>
      <c r="Y29" s="640"/>
      <c r="Z29" s="653"/>
      <c r="AA29" s="653"/>
      <c r="AB29" s="642"/>
      <c r="AC29" s="628">
        <f t="shared" si="3"/>
        <v>2</v>
      </c>
      <c r="AD29" s="631"/>
      <c r="AE29" s="631"/>
      <c r="AF29" s="93">
        <f t="shared" si="28"/>
        <v>2</v>
      </c>
      <c r="AG29" s="629"/>
      <c r="AH29" s="629"/>
      <c r="AI29" s="93">
        <f t="shared" si="29"/>
        <v>2</v>
      </c>
      <c r="AJ29" s="631"/>
      <c r="AK29" s="631"/>
      <c r="AL29" s="93">
        <f t="shared" si="30"/>
        <v>2</v>
      </c>
      <c r="AM29" s="631"/>
      <c r="AN29" s="631"/>
      <c r="AO29" s="631"/>
      <c r="AP29" s="93">
        <f t="shared" si="31"/>
        <v>2</v>
      </c>
      <c r="AQ29" s="644"/>
      <c r="AR29" s="644"/>
      <c r="AS29" s="645">
        <f t="shared" si="32"/>
        <v>2</v>
      </c>
      <c r="AT29" s="632"/>
      <c r="AU29" s="632"/>
      <c r="AV29" s="633">
        <f t="shared" si="33"/>
        <v>2</v>
      </c>
      <c r="AW29" s="631"/>
      <c r="AX29" s="631"/>
      <c r="AY29" s="631"/>
      <c r="AZ29" s="646">
        <f t="shared" si="34"/>
        <v>2</v>
      </c>
      <c r="BA29" s="631"/>
      <c r="BB29" s="631"/>
      <c r="BC29" s="93">
        <f t="shared" si="35"/>
        <v>2</v>
      </c>
      <c r="BD29" s="631"/>
      <c r="BE29" s="631"/>
      <c r="BF29" s="93">
        <f t="shared" si="36"/>
        <v>2</v>
      </c>
      <c r="BG29" s="631"/>
      <c r="BH29" s="631"/>
      <c r="BI29" s="93">
        <f t="shared" si="37"/>
        <v>2</v>
      </c>
      <c r="BJ29" s="631"/>
      <c r="BK29" s="631"/>
      <c r="BL29" s="93">
        <f t="shared" si="38"/>
        <v>2</v>
      </c>
      <c r="BM29" s="631"/>
      <c r="BN29" s="631"/>
      <c r="BO29" s="631"/>
      <c r="BP29" s="93">
        <f t="shared" si="4"/>
        <v>2</v>
      </c>
      <c r="BQ29" s="631"/>
      <c r="BR29" s="631"/>
      <c r="BS29" s="93">
        <f t="shared" si="39"/>
        <v>2</v>
      </c>
      <c r="BT29" s="631"/>
      <c r="BU29" s="631"/>
      <c r="BV29" s="646">
        <f t="shared" si="40"/>
        <v>2</v>
      </c>
      <c r="BW29" s="631"/>
      <c r="BX29" s="631"/>
      <c r="BY29" s="93">
        <f t="shared" si="41"/>
        <v>2</v>
      </c>
      <c r="BZ29" s="631"/>
      <c r="CA29" s="631"/>
      <c r="CB29" s="93">
        <f t="shared" si="42"/>
        <v>2</v>
      </c>
      <c r="CC29" s="631"/>
      <c r="CD29" s="631"/>
      <c r="CE29" s="93">
        <f t="shared" si="43"/>
        <v>2</v>
      </c>
      <c r="CF29" s="631"/>
      <c r="CG29" s="631"/>
      <c r="CH29" s="93">
        <f t="shared" si="44"/>
        <v>2</v>
      </c>
      <c r="CI29" s="631"/>
      <c r="CJ29" s="631"/>
      <c r="CK29" s="646">
        <f t="shared" si="45"/>
        <v>2</v>
      </c>
      <c r="CL29" s="631"/>
      <c r="CM29" s="631"/>
      <c r="CN29" s="93">
        <f t="shared" si="46"/>
        <v>2</v>
      </c>
      <c r="CO29" s="631"/>
      <c r="CP29" s="631"/>
      <c r="CQ29" s="93">
        <f t="shared" si="47"/>
        <v>2</v>
      </c>
      <c r="CR29" s="629"/>
      <c r="CS29" s="629"/>
      <c r="CT29" s="630">
        <f t="shared" si="48"/>
        <v>2</v>
      </c>
      <c r="CU29" s="629"/>
      <c r="CV29" s="629"/>
      <c r="CW29" s="630">
        <f t="shared" si="49"/>
        <v>2</v>
      </c>
      <c r="CX29" s="629"/>
      <c r="CY29" s="629"/>
      <c r="CZ29" s="630">
        <f t="shared" si="50"/>
        <v>2</v>
      </c>
      <c r="DA29" s="629"/>
      <c r="DB29" s="629"/>
      <c r="DC29" s="647">
        <f t="shared" si="51"/>
        <v>2</v>
      </c>
      <c r="DD29" s="629"/>
      <c r="DE29" s="629"/>
      <c r="DF29" s="630">
        <f t="shared" si="52"/>
        <v>2</v>
      </c>
      <c r="DG29" s="629"/>
      <c r="DH29" s="629"/>
      <c r="DI29" s="630">
        <f t="shared" si="53"/>
        <v>2</v>
      </c>
      <c r="DJ29" s="629"/>
      <c r="DK29" s="629"/>
      <c r="DL29" s="630">
        <f t="shared" si="54"/>
        <v>2</v>
      </c>
      <c r="DM29" s="629"/>
      <c r="DN29" s="629"/>
      <c r="DO29" s="630">
        <f t="shared" si="55"/>
        <v>2</v>
      </c>
      <c r="DP29" s="629"/>
      <c r="DQ29" s="629"/>
      <c r="DR29" s="630">
        <f t="shared" si="56"/>
        <v>2</v>
      </c>
      <c r="DS29" s="629"/>
      <c r="DT29" s="629"/>
      <c r="DU29" s="630">
        <f t="shared" si="57"/>
        <v>2</v>
      </c>
      <c r="DV29" s="629"/>
      <c r="DW29" s="629"/>
      <c r="DX29" s="630">
        <f t="shared" si="58"/>
        <v>2</v>
      </c>
      <c r="DY29" s="629"/>
      <c r="DZ29" s="629"/>
      <c r="EA29" s="629"/>
      <c r="EB29" s="630">
        <f t="shared" si="5"/>
        <v>2</v>
      </c>
      <c r="EC29" s="629"/>
      <c r="ED29" s="629"/>
      <c r="EE29" s="630">
        <f t="shared" si="59"/>
        <v>2</v>
      </c>
      <c r="EF29" s="629"/>
      <c r="EG29" s="629"/>
      <c r="EH29" s="629"/>
      <c r="EI29" s="93">
        <f t="shared" si="135"/>
        <v>2</v>
      </c>
      <c r="EJ29" s="629"/>
      <c r="EK29" s="629"/>
      <c r="EL29" s="630">
        <f t="shared" si="60"/>
        <v>2</v>
      </c>
      <c r="EM29" s="629"/>
      <c r="EN29" s="629"/>
      <c r="EO29" s="629"/>
      <c r="EP29" s="630">
        <f t="shared" si="61"/>
        <v>2</v>
      </c>
      <c r="ER29" s="629"/>
      <c r="ES29" s="629"/>
      <c r="ET29" s="630">
        <f t="shared" si="62"/>
        <v>2</v>
      </c>
      <c r="EU29" s="629"/>
      <c r="EV29" s="629"/>
      <c r="EW29" s="93">
        <f t="shared" si="6"/>
        <v>2</v>
      </c>
      <c r="EX29" s="629"/>
      <c r="EY29" s="629"/>
      <c r="EZ29" s="93">
        <f t="shared" si="63"/>
        <v>2</v>
      </c>
      <c r="FA29" s="629"/>
      <c r="FB29" s="629"/>
      <c r="FC29" s="93">
        <f t="shared" si="64"/>
        <v>2</v>
      </c>
      <c r="FD29" s="629"/>
      <c r="FE29" s="629"/>
      <c r="FF29" s="93">
        <f t="shared" si="65"/>
        <v>2</v>
      </c>
      <c r="FG29" s="629"/>
      <c r="FH29" s="629"/>
      <c r="FI29" s="93">
        <f t="shared" si="136"/>
        <v>2</v>
      </c>
      <c r="FJ29" s="629"/>
      <c r="FK29" s="629"/>
      <c r="FL29" s="93">
        <f t="shared" si="141"/>
        <v>2</v>
      </c>
      <c r="FM29" s="629"/>
      <c r="FN29" s="629"/>
      <c r="FO29" s="646">
        <f t="shared" si="7"/>
        <v>2</v>
      </c>
      <c r="FP29" s="629"/>
      <c r="FQ29" s="629"/>
      <c r="FR29" s="630">
        <f t="shared" si="137"/>
        <v>2</v>
      </c>
      <c r="FS29" s="629"/>
      <c r="FT29" s="629"/>
      <c r="FU29" s="630">
        <f t="shared" si="8"/>
        <v>2</v>
      </c>
      <c r="FV29" s="648"/>
      <c r="FW29" s="629"/>
      <c r="FX29" s="629"/>
      <c r="FY29" s="630">
        <f t="shared" si="66"/>
        <v>2</v>
      </c>
      <c r="FZ29" s="629"/>
      <c r="GA29" s="629"/>
      <c r="GB29" s="630">
        <f t="shared" si="67"/>
        <v>2</v>
      </c>
      <c r="GC29" s="629"/>
      <c r="GD29" s="629"/>
      <c r="GE29" s="630">
        <f t="shared" si="68"/>
        <v>2</v>
      </c>
      <c r="GF29" s="629"/>
      <c r="GG29" s="629"/>
      <c r="GH29" s="630">
        <f t="shared" si="69"/>
        <v>2</v>
      </c>
      <c r="GI29" s="629"/>
      <c r="GJ29" s="629"/>
      <c r="GK29" s="630">
        <f t="shared" si="70"/>
        <v>2</v>
      </c>
      <c r="GL29" s="629"/>
      <c r="GM29" s="629"/>
      <c r="GN29" s="630">
        <f t="shared" si="71"/>
        <v>2</v>
      </c>
      <c r="GO29" s="629"/>
      <c r="GP29" s="629"/>
      <c r="GQ29" s="629"/>
      <c r="GR29" s="630">
        <f t="shared" si="72"/>
        <v>2</v>
      </c>
      <c r="GS29" s="629"/>
      <c r="GT29" s="629">
        <v>2</v>
      </c>
      <c r="GU29" s="630">
        <f t="shared" si="73"/>
        <v>0</v>
      </c>
      <c r="GV29" s="631"/>
      <c r="GW29" s="631"/>
      <c r="GX29" s="631"/>
      <c r="GY29" s="630">
        <f t="shared" si="74"/>
        <v>0</v>
      </c>
      <c r="GZ29" s="631"/>
      <c r="HA29" s="631"/>
      <c r="HB29" s="631"/>
      <c r="HC29" s="630">
        <f t="shared" si="75"/>
        <v>0</v>
      </c>
      <c r="HD29" s="631"/>
      <c r="HE29" s="631"/>
      <c r="HF29" s="630">
        <f t="shared" si="76"/>
        <v>0</v>
      </c>
      <c r="HG29" s="631"/>
      <c r="HH29" s="631"/>
      <c r="HI29" s="630">
        <f t="shared" si="77"/>
        <v>0</v>
      </c>
      <c r="HJ29" s="629"/>
      <c r="HK29" s="629"/>
      <c r="HL29" s="630">
        <f t="shared" si="78"/>
        <v>0</v>
      </c>
      <c r="HM29" s="629"/>
      <c r="HN29" s="629"/>
      <c r="HO29" s="647">
        <f t="shared" si="79"/>
        <v>0</v>
      </c>
      <c r="HP29" s="629"/>
      <c r="HQ29" s="629"/>
      <c r="HR29" s="647">
        <f t="shared" si="138"/>
        <v>0</v>
      </c>
      <c r="HS29" s="629"/>
      <c r="HT29" s="629"/>
      <c r="HU29" s="630">
        <f t="shared" si="80"/>
        <v>0</v>
      </c>
      <c r="HV29" s="629"/>
      <c r="HW29" s="629"/>
      <c r="HX29" s="630">
        <f t="shared" si="81"/>
        <v>0</v>
      </c>
      <c r="HY29" s="629"/>
      <c r="HZ29" s="629"/>
      <c r="IA29" s="630">
        <f t="shared" si="82"/>
        <v>0</v>
      </c>
      <c r="IB29" s="629"/>
      <c r="IC29" s="629"/>
      <c r="ID29" s="630">
        <f t="shared" si="83"/>
        <v>0</v>
      </c>
      <c r="IE29" s="629"/>
      <c r="IF29" s="629"/>
      <c r="IG29" s="630">
        <f t="shared" si="84"/>
        <v>0</v>
      </c>
      <c r="IH29" s="629"/>
      <c r="II29" s="629"/>
      <c r="IJ29" s="630">
        <f t="shared" si="85"/>
        <v>0</v>
      </c>
      <c r="IK29" s="629"/>
      <c r="IL29" s="629"/>
      <c r="IM29" s="629"/>
      <c r="IN29" s="630">
        <f t="shared" si="86"/>
        <v>0</v>
      </c>
      <c r="IO29" s="629"/>
      <c r="IP29" s="629"/>
      <c r="IQ29" s="629"/>
      <c r="IR29" s="630">
        <f t="shared" si="87"/>
        <v>0</v>
      </c>
      <c r="IS29" s="629"/>
      <c r="IT29" s="629"/>
      <c r="IU29" s="630">
        <f t="shared" si="9"/>
        <v>0</v>
      </c>
      <c r="IV29" s="649"/>
      <c r="IW29" s="649"/>
      <c r="IX29" s="650">
        <f t="shared" si="88"/>
        <v>0</v>
      </c>
      <c r="IY29" s="649"/>
      <c r="IZ29" s="649"/>
      <c r="JA29" s="650">
        <f t="shared" si="89"/>
        <v>0</v>
      </c>
      <c r="JB29" s="649"/>
      <c r="JC29" s="649"/>
      <c r="JD29" s="649"/>
      <c r="JE29" s="650">
        <f t="shared" si="139"/>
        <v>0</v>
      </c>
      <c r="JF29" s="649"/>
      <c r="JG29" s="649"/>
      <c r="JH29" s="649"/>
      <c r="JI29" s="650">
        <f t="shared" si="90"/>
        <v>0</v>
      </c>
      <c r="JK29" s="649"/>
      <c r="JL29" s="649"/>
      <c r="JM29" s="651">
        <f t="shared" si="91"/>
        <v>0</v>
      </c>
      <c r="JO29" s="649"/>
      <c r="JP29" s="649"/>
      <c r="JQ29" s="651">
        <f t="shared" si="92"/>
        <v>0</v>
      </c>
      <c r="JR29" s="649"/>
      <c r="JS29" s="649"/>
      <c r="JT29" s="650">
        <f t="shared" si="93"/>
        <v>0</v>
      </c>
      <c r="JU29" s="649"/>
      <c r="JV29" s="649"/>
      <c r="JW29" s="650">
        <f t="shared" si="94"/>
        <v>0</v>
      </c>
      <c r="JX29" s="649"/>
      <c r="JY29" s="649"/>
      <c r="JZ29" s="649"/>
      <c r="KA29" s="650">
        <f t="shared" si="95"/>
        <v>0</v>
      </c>
      <c r="KB29" s="649"/>
      <c r="KC29" s="649"/>
      <c r="KD29" s="649"/>
      <c r="KE29" s="650">
        <f t="shared" si="140"/>
        <v>0</v>
      </c>
      <c r="KF29" s="649"/>
      <c r="KG29" s="649"/>
      <c r="KH29" s="650">
        <f t="shared" si="96"/>
        <v>0</v>
      </c>
      <c r="KI29" s="649"/>
      <c r="KJ29" s="649"/>
      <c r="KK29" s="650">
        <f t="shared" si="97"/>
        <v>0</v>
      </c>
      <c r="KL29" s="649"/>
      <c r="KM29" s="649"/>
      <c r="KN29" s="650">
        <f t="shared" si="98"/>
        <v>0</v>
      </c>
      <c r="KO29" s="649"/>
      <c r="KP29" s="649"/>
      <c r="KQ29" s="650">
        <f t="shared" si="99"/>
        <v>0</v>
      </c>
      <c r="KR29" s="649"/>
      <c r="KS29" s="649"/>
      <c r="KT29" s="650">
        <f t="shared" si="100"/>
        <v>0</v>
      </c>
      <c r="KU29" s="649"/>
      <c r="KV29" s="649"/>
      <c r="KW29" s="650">
        <f t="shared" si="101"/>
        <v>0</v>
      </c>
      <c r="KX29" s="649"/>
      <c r="KY29" s="649"/>
      <c r="KZ29" s="650">
        <f t="shared" si="10"/>
        <v>0</v>
      </c>
      <c r="LA29" s="649"/>
      <c r="LB29" s="649"/>
      <c r="LC29" s="650">
        <f t="shared" si="11"/>
        <v>0</v>
      </c>
      <c r="LD29" s="649"/>
      <c r="LE29" s="649"/>
      <c r="LF29" s="650">
        <f t="shared" si="12"/>
        <v>0</v>
      </c>
      <c r="LG29" s="649"/>
      <c r="LH29" s="649"/>
      <c r="LI29" s="650">
        <f t="shared" si="13"/>
        <v>0</v>
      </c>
      <c r="LJ29" s="649"/>
      <c r="LK29" s="649"/>
      <c r="LL29" s="650">
        <f t="shared" si="14"/>
        <v>0</v>
      </c>
      <c r="LM29" s="649"/>
      <c r="LN29" s="649"/>
      <c r="LO29" s="650">
        <f t="shared" si="15"/>
        <v>0</v>
      </c>
      <c r="LP29" s="649"/>
      <c r="LQ29" s="649"/>
      <c r="LR29" s="650">
        <f t="shared" si="16"/>
        <v>0</v>
      </c>
      <c r="LS29" s="649"/>
      <c r="LT29" s="649"/>
      <c r="LU29" s="650">
        <f t="shared" si="17"/>
        <v>0</v>
      </c>
      <c r="LV29" s="649"/>
      <c r="LW29" s="649"/>
      <c r="LX29" s="650">
        <f t="shared" si="142"/>
        <v>0</v>
      </c>
      <c r="LY29" s="649"/>
      <c r="LZ29" s="649"/>
      <c r="MA29" s="650">
        <f t="shared" si="143"/>
        <v>0</v>
      </c>
      <c r="MB29" s="649"/>
      <c r="MC29" s="649"/>
      <c r="MD29" s="650">
        <f t="shared" si="18"/>
        <v>0</v>
      </c>
      <c r="ME29" s="649"/>
      <c r="MF29" s="649"/>
      <c r="MG29" s="650">
        <f t="shared" si="19"/>
        <v>0</v>
      </c>
      <c r="MH29" s="649"/>
      <c r="MI29" s="649"/>
      <c r="MJ29" s="650">
        <f t="shared" si="20"/>
        <v>0</v>
      </c>
      <c r="MK29" s="649"/>
      <c r="ML29" s="649"/>
      <c r="MM29" s="650">
        <f t="shared" si="21"/>
        <v>0</v>
      </c>
      <c r="MN29" s="649"/>
      <c r="MO29" s="649"/>
      <c r="MP29" s="650">
        <f t="shared" si="22"/>
        <v>0</v>
      </c>
      <c r="MQ29" s="649"/>
      <c r="MR29" s="649"/>
      <c r="MS29" s="650">
        <f t="shared" si="23"/>
        <v>0</v>
      </c>
      <c r="MT29" s="649"/>
      <c r="MU29" s="649"/>
      <c r="MV29" s="650">
        <f t="shared" si="24"/>
        <v>0</v>
      </c>
      <c r="MW29" s="649"/>
      <c r="MX29" s="649"/>
      <c r="MY29" s="650">
        <f t="shared" si="25"/>
        <v>0</v>
      </c>
      <c r="MZ29" s="649"/>
      <c r="NA29" s="649"/>
      <c r="NB29" s="650">
        <f t="shared" si="26"/>
        <v>0</v>
      </c>
      <c r="NC29" s="649"/>
      <c r="ND29" s="649"/>
      <c r="NE29" s="649"/>
      <c r="NF29" s="650">
        <f t="shared" si="102"/>
        <v>0</v>
      </c>
      <c r="NG29" s="649"/>
      <c r="NH29" s="649"/>
      <c r="NI29" s="650">
        <f t="shared" si="103"/>
        <v>0</v>
      </c>
      <c r="NJ29" s="649"/>
      <c r="NK29" s="649"/>
      <c r="NL29" s="649"/>
      <c r="NM29" s="650">
        <f t="shared" si="104"/>
        <v>0</v>
      </c>
      <c r="NN29" s="649"/>
      <c r="NO29" s="649"/>
      <c r="NP29" s="649"/>
      <c r="NQ29" s="650">
        <f t="shared" si="105"/>
        <v>0</v>
      </c>
      <c r="NR29" s="649"/>
      <c r="NS29" s="649"/>
      <c r="NT29" s="650">
        <f t="shared" si="106"/>
        <v>0</v>
      </c>
      <c r="NU29" s="649"/>
      <c r="NV29" s="649"/>
      <c r="NW29" s="650">
        <f t="shared" si="107"/>
        <v>0</v>
      </c>
      <c r="NX29" s="649"/>
      <c r="NY29" s="649"/>
      <c r="NZ29" s="649"/>
      <c r="OA29" s="650">
        <f t="shared" si="108"/>
        <v>0</v>
      </c>
      <c r="OB29" s="649"/>
      <c r="OC29" s="649"/>
      <c r="OD29" s="649"/>
      <c r="OE29" s="650">
        <f t="shared" si="109"/>
        <v>0</v>
      </c>
      <c r="OF29" s="649"/>
      <c r="OG29" s="649"/>
      <c r="OH29" s="649"/>
      <c r="OI29" s="650">
        <f t="shared" si="110"/>
        <v>0</v>
      </c>
      <c r="OJ29" s="649"/>
      <c r="OK29" s="649"/>
      <c r="OL29" s="649"/>
      <c r="OM29" s="650">
        <f t="shared" si="111"/>
        <v>0</v>
      </c>
      <c r="ON29" s="649"/>
      <c r="OO29" s="649"/>
      <c r="OP29" s="649"/>
      <c r="OQ29" s="650">
        <f t="shared" si="112"/>
        <v>0</v>
      </c>
      <c r="OR29" s="649"/>
      <c r="OS29" s="649"/>
      <c r="OT29" s="649"/>
      <c r="OU29" s="650">
        <f t="shared" si="113"/>
        <v>0</v>
      </c>
      <c r="OV29" s="649"/>
      <c r="OW29" s="649"/>
      <c r="OX29" s="649"/>
      <c r="OY29" s="650">
        <f t="shared" si="114"/>
        <v>0</v>
      </c>
      <c r="OZ29" s="649"/>
      <c r="PA29" s="649"/>
      <c r="PB29" s="649"/>
      <c r="PC29" s="650">
        <f t="shared" si="115"/>
        <v>0</v>
      </c>
      <c r="PD29" s="649"/>
      <c r="PE29" s="649"/>
      <c r="PF29" s="649"/>
      <c r="PG29" s="650">
        <f t="shared" si="116"/>
        <v>0</v>
      </c>
      <c r="PH29" s="649"/>
      <c r="PI29" s="649"/>
      <c r="PJ29" s="649"/>
      <c r="PK29" s="650">
        <f t="shared" si="117"/>
        <v>0</v>
      </c>
      <c r="PL29" s="649"/>
      <c r="PM29" s="649"/>
      <c r="PN29" s="649"/>
      <c r="PO29" s="650">
        <f t="shared" si="118"/>
        <v>0</v>
      </c>
      <c r="PP29" s="649"/>
      <c r="PQ29" s="649"/>
      <c r="PR29" s="649"/>
      <c r="PS29" s="650">
        <f t="shared" si="119"/>
        <v>0</v>
      </c>
      <c r="PT29" s="649"/>
      <c r="PU29" s="649"/>
      <c r="PV29" s="649"/>
      <c r="PW29" s="650">
        <f t="shared" si="120"/>
        <v>0</v>
      </c>
      <c r="PX29" s="649"/>
      <c r="PY29" s="649"/>
      <c r="PZ29" s="649"/>
      <c r="QA29" s="650">
        <f t="shared" si="121"/>
        <v>0</v>
      </c>
      <c r="QB29" s="649"/>
      <c r="QC29" s="649"/>
      <c r="QD29" s="649"/>
      <c r="QE29" s="650">
        <f t="shared" si="122"/>
        <v>0</v>
      </c>
      <c r="QF29" s="649"/>
      <c r="QG29" s="649"/>
      <c r="QH29" s="649"/>
      <c r="QI29" s="650">
        <f t="shared" si="123"/>
        <v>0</v>
      </c>
      <c r="QJ29" s="649"/>
      <c r="QK29" s="649"/>
      <c r="QL29" s="649"/>
      <c r="QM29" s="650">
        <f t="shared" si="124"/>
        <v>0</v>
      </c>
      <c r="QN29" s="649"/>
      <c r="QO29" s="649"/>
      <c r="QP29" s="649"/>
      <c r="QQ29" s="650">
        <f t="shared" si="125"/>
        <v>0</v>
      </c>
      <c r="QR29" s="649"/>
      <c r="QS29" s="649"/>
      <c r="QT29" s="649"/>
      <c r="QU29" s="650">
        <f t="shared" si="126"/>
        <v>0</v>
      </c>
      <c r="QV29" s="629">
        <f t="shared" si="127"/>
        <v>0</v>
      </c>
      <c r="QW29" s="652">
        <f t="shared" si="128"/>
        <v>0</v>
      </c>
      <c r="QX29" s="123"/>
      <c r="QY29" s="629">
        <f t="shared" si="129"/>
        <v>2</v>
      </c>
      <c r="QZ29" s="652">
        <f t="shared" si="130"/>
        <v>7.6923076923076927E-2</v>
      </c>
      <c r="RA29" s="124"/>
      <c r="RB29" s="629">
        <f t="shared" si="131"/>
        <v>0</v>
      </c>
      <c r="RC29" s="652">
        <f t="shared" si="132"/>
        <v>0</v>
      </c>
      <c r="RD29" s="124"/>
      <c r="RE29" s="629">
        <f t="shared" si="133"/>
        <v>2</v>
      </c>
      <c r="RF29" s="652">
        <f t="shared" si="134"/>
        <v>2.6666666666666668E-2</v>
      </c>
    </row>
    <row r="30" spans="1:474" ht="36" hidden="1" x14ac:dyDescent="0.55000000000000004">
      <c r="A30" s="622">
        <v>26</v>
      </c>
      <c r="B30" s="670" t="s">
        <v>638</v>
      </c>
      <c r="C30" s="639" t="s">
        <v>122</v>
      </c>
      <c r="D30" s="628">
        <v>0</v>
      </c>
      <c r="E30" s="640"/>
      <c r="F30" s="653"/>
      <c r="G30" s="653"/>
      <c r="H30" s="642"/>
      <c r="I30" s="628">
        <f t="shared" si="27"/>
        <v>0</v>
      </c>
      <c r="J30" s="640"/>
      <c r="K30" s="653"/>
      <c r="L30" s="653"/>
      <c r="M30" s="642"/>
      <c r="N30" s="628">
        <f t="shared" si="0"/>
        <v>0</v>
      </c>
      <c r="O30" s="640"/>
      <c r="P30" s="653"/>
      <c r="Q30" s="653"/>
      <c r="R30" s="642"/>
      <c r="S30" s="628">
        <f t="shared" si="1"/>
        <v>0</v>
      </c>
      <c r="T30" s="640"/>
      <c r="U30" s="653"/>
      <c r="V30" s="653"/>
      <c r="W30" s="642"/>
      <c r="X30" s="628">
        <f t="shared" si="2"/>
        <v>0</v>
      </c>
      <c r="Y30" s="640"/>
      <c r="Z30" s="653"/>
      <c r="AA30" s="653"/>
      <c r="AB30" s="642"/>
      <c r="AC30" s="628">
        <f t="shared" si="3"/>
        <v>0</v>
      </c>
      <c r="AD30" s="631"/>
      <c r="AE30" s="631"/>
      <c r="AF30" s="93">
        <f t="shared" si="28"/>
        <v>0</v>
      </c>
      <c r="AG30" s="629"/>
      <c r="AH30" s="629"/>
      <c r="AI30" s="93">
        <f t="shared" si="29"/>
        <v>0</v>
      </c>
      <c r="AJ30" s="631"/>
      <c r="AK30" s="631"/>
      <c r="AL30" s="93">
        <f t="shared" si="30"/>
        <v>0</v>
      </c>
      <c r="AM30" s="631"/>
      <c r="AN30" s="631"/>
      <c r="AO30" s="631"/>
      <c r="AP30" s="93">
        <f t="shared" si="31"/>
        <v>0</v>
      </c>
      <c r="AQ30" s="644"/>
      <c r="AR30" s="644"/>
      <c r="AS30" s="645">
        <f t="shared" si="32"/>
        <v>0</v>
      </c>
      <c r="AT30" s="632"/>
      <c r="AU30" s="632"/>
      <c r="AV30" s="633">
        <f t="shared" si="33"/>
        <v>0</v>
      </c>
      <c r="AW30" s="631"/>
      <c r="AX30" s="631"/>
      <c r="AY30" s="631"/>
      <c r="AZ30" s="646">
        <f t="shared" si="34"/>
        <v>0</v>
      </c>
      <c r="BA30" s="631"/>
      <c r="BB30" s="631"/>
      <c r="BC30" s="93">
        <f t="shared" si="35"/>
        <v>0</v>
      </c>
      <c r="BD30" s="631"/>
      <c r="BE30" s="631"/>
      <c r="BF30" s="93">
        <f t="shared" si="36"/>
        <v>0</v>
      </c>
      <c r="BG30" s="631"/>
      <c r="BH30" s="631"/>
      <c r="BI30" s="93">
        <f t="shared" si="37"/>
        <v>0</v>
      </c>
      <c r="BJ30" s="631"/>
      <c r="BK30" s="631"/>
      <c r="BL30" s="93">
        <f t="shared" si="38"/>
        <v>0</v>
      </c>
      <c r="BM30" s="631"/>
      <c r="BN30" s="631"/>
      <c r="BO30" s="631"/>
      <c r="BP30" s="93">
        <f t="shared" si="4"/>
        <v>0</v>
      </c>
      <c r="BQ30" s="631"/>
      <c r="BR30" s="631"/>
      <c r="BS30" s="93">
        <f t="shared" si="39"/>
        <v>0</v>
      </c>
      <c r="BT30" s="631"/>
      <c r="BU30" s="631"/>
      <c r="BV30" s="646">
        <f t="shared" si="40"/>
        <v>0</v>
      </c>
      <c r="BW30" s="631"/>
      <c r="BX30" s="631"/>
      <c r="BY30" s="93">
        <f t="shared" si="41"/>
        <v>0</v>
      </c>
      <c r="BZ30" s="631"/>
      <c r="CA30" s="631"/>
      <c r="CB30" s="93">
        <f t="shared" si="42"/>
        <v>0</v>
      </c>
      <c r="CC30" s="631"/>
      <c r="CD30" s="631"/>
      <c r="CE30" s="93">
        <f t="shared" si="43"/>
        <v>0</v>
      </c>
      <c r="CF30" s="631"/>
      <c r="CG30" s="631"/>
      <c r="CH30" s="93">
        <f t="shared" si="44"/>
        <v>0</v>
      </c>
      <c r="CI30" s="631"/>
      <c r="CJ30" s="631"/>
      <c r="CK30" s="646">
        <f t="shared" si="45"/>
        <v>0</v>
      </c>
      <c r="CL30" s="631"/>
      <c r="CM30" s="631"/>
      <c r="CN30" s="93">
        <f t="shared" si="46"/>
        <v>0</v>
      </c>
      <c r="CO30" s="631"/>
      <c r="CP30" s="631"/>
      <c r="CQ30" s="93">
        <f t="shared" si="47"/>
        <v>0</v>
      </c>
      <c r="CR30" s="629"/>
      <c r="CS30" s="629"/>
      <c r="CT30" s="630">
        <f t="shared" si="48"/>
        <v>0</v>
      </c>
      <c r="CU30" s="629"/>
      <c r="CV30" s="629"/>
      <c r="CW30" s="630">
        <f t="shared" si="49"/>
        <v>0</v>
      </c>
      <c r="CX30" s="629"/>
      <c r="CY30" s="629"/>
      <c r="CZ30" s="630">
        <f t="shared" si="50"/>
        <v>0</v>
      </c>
      <c r="DA30" s="629"/>
      <c r="DB30" s="629"/>
      <c r="DC30" s="647">
        <f t="shared" si="51"/>
        <v>0</v>
      </c>
      <c r="DD30" s="629"/>
      <c r="DE30" s="629"/>
      <c r="DF30" s="630">
        <f t="shared" si="52"/>
        <v>0</v>
      </c>
      <c r="DG30" s="629"/>
      <c r="DH30" s="629"/>
      <c r="DI30" s="630">
        <f t="shared" si="53"/>
        <v>0</v>
      </c>
      <c r="DJ30" s="629"/>
      <c r="DK30" s="629"/>
      <c r="DL30" s="630">
        <f t="shared" si="54"/>
        <v>0</v>
      </c>
      <c r="DM30" s="629"/>
      <c r="DN30" s="629"/>
      <c r="DO30" s="630">
        <f t="shared" si="55"/>
        <v>0</v>
      </c>
      <c r="DP30" s="629"/>
      <c r="DQ30" s="629"/>
      <c r="DR30" s="630">
        <f t="shared" si="56"/>
        <v>0</v>
      </c>
      <c r="DS30" s="629"/>
      <c r="DT30" s="629"/>
      <c r="DU30" s="630">
        <f t="shared" si="57"/>
        <v>0</v>
      </c>
      <c r="DV30" s="629"/>
      <c r="DW30" s="629"/>
      <c r="DX30" s="630">
        <f t="shared" si="58"/>
        <v>0</v>
      </c>
      <c r="DY30" s="629"/>
      <c r="DZ30" s="629"/>
      <c r="EA30" s="629"/>
      <c r="EB30" s="630">
        <f t="shared" si="5"/>
        <v>0</v>
      </c>
      <c r="EC30" s="629"/>
      <c r="ED30" s="629"/>
      <c r="EE30" s="630">
        <f t="shared" si="59"/>
        <v>0</v>
      </c>
      <c r="EF30" s="629"/>
      <c r="EG30" s="629"/>
      <c r="EH30" s="629"/>
      <c r="EI30" s="93">
        <f t="shared" si="135"/>
        <v>0</v>
      </c>
      <c r="EJ30" s="629"/>
      <c r="EK30" s="629"/>
      <c r="EL30" s="630">
        <f t="shared" si="60"/>
        <v>0</v>
      </c>
      <c r="EM30" s="629"/>
      <c r="EN30" s="629"/>
      <c r="EO30" s="629"/>
      <c r="EP30" s="630">
        <f t="shared" si="61"/>
        <v>0</v>
      </c>
      <c r="ER30" s="629"/>
      <c r="ES30" s="629"/>
      <c r="ET30" s="630">
        <f t="shared" si="62"/>
        <v>0</v>
      </c>
      <c r="EU30" s="629"/>
      <c r="EV30" s="629"/>
      <c r="EW30" s="93">
        <f t="shared" si="6"/>
        <v>0</v>
      </c>
      <c r="EX30" s="629"/>
      <c r="EY30" s="629"/>
      <c r="EZ30" s="93">
        <f t="shared" si="63"/>
        <v>0</v>
      </c>
      <c r="FA30" s="629"/>
      <c r="FB30" s="629"/>
      <c r="FC30" s="93">
        <f t="shared" si="64"/>
        <v>0</v>
      </c>
      <c r="FD30" s="629"/>
      <c r="FE30" s="629"/>
      <c r="FF30" s="93">
        <f t="shared" si="65"/>
        <v>0</v>
      </c>
      <c r="FG30" s="629"/>
      <c r="FH30" s="629"/>
      <c r="FI30" s="93">
        <f t="shared" si="136"/>
        <v>0</v>
      </c>
      <c r="FJ30" s="629"/>
      <c r="FK30" s="629"/>
      <c r="FL30" s="93">
        <f t="shared" si="141"/>
        <v>0</v>
      </c>
      <c r="FM30" s="629"/>
      <c r="FN30" s="629"/>
      <c r="FO30" s="646">
        <f t="shared" si="7"/>
        <v>0</v>
      </c>
      <c r="FP30" s="629"/>
      <c r="FQ30" s="629"/>
      <c r="FR30" s="630">
        <f t="shared" si="137"/>
        <v>0</v>
      </c>
      <c r="FS30" s="629"/>
      <c r="FT30" s="629"/>
      <c r="FU30" s="630">
        <f t="shared" si="8"/>
        <v>0</v>
      </c>
      <c r="FV30" s="648"/>
      <c r="FW30" s="629"/>
      <c r="FX30" s="629"/>
      <c r="FY30" s="630">
        <f t="shared" si="66"/>
        <v>0</v>
      </c>
      <c r="FZ30" s="629"/>
      <c r="GA30" s="629"/>
      <c r="GB30" s="630">
        <f t="shared" si="67"/>
        <v>0</v>
      </c>
      <c r="GC30" s="629"/>
      <c r="GD30" s="629"/>
      <c r="GE30" s="630">
        <f t="shared" si="68"/>
        <v>0</v>
      </c>
      <c r="GF30" s="629"/>
      <c r="GG30" s="629"/>
      <c r="GH30" s="630">
        <f t="shared" si="69"/>
        <v>0</v>
      </c>
      <c r="GI30" s="629"/>
      <c r="GJ30" s="629"/>
      <c r="GK30" s="630">
        <f t="shared" si="70"/>
        <v>0</v>
      </c>
      <c r="GL30" s="629"/>
      <c r="GM30" s="629"/>
      <c r="GN30" s="630">
        <f t="shared" si="71"/>
        <v>0</v>
      </c>
      <c r="GO30" s="629"/>
      <c r="GP30" s="629"/>
      <c r="GQ30" s="629"/>
      <c r="GR30" s="630">
        <f t="shared" si="72"/>
        <v>0</v>
      </c>
      <c r="GS30" s="629"/>
      <c r="GT30" s="629"/>
      <c r="GU30" s="630">
        <f t="shared" si="73"/>
        <v>0</v>
      </c>
      <c r="GV30" s="631"/>
      <c r="GW30" s="631"/>
      <c r="GX30" s="631"/>
      <c r="GY30" s="630">
        <f t="shared" si="74"/>
        <v>0</v>
      </c>
      <c r="GZ30" s="631"/>
      <c r="HA30" s="631"/>
      <c r="HB30" s="631"/>
      <c r="HC30" s="630">
        <f t="shared" si="75"/>
        <v>0</v>
      </c>
      <c r="HD30" s="631"/>
      <c r="HE30" s="631"/>
      <c r="HF30" s="630">
        <f t="shared" si="76"/>
        <v>0</v>
      </c>
      <c r="HG30" s="631"/>
      <c r="HH30" s="631"/>
      <c r="HI30" s="630">
        <f t="shared" si="77"/>
        <v>0</v>
      </c>
      <c r="HJ30" s="629"/>
      <c r="HK30" s="629"/>
      <c r="HL30" s="630">
        <f t="shared" si="78"/>
        <v>0</v>
      </c>
      <c r="HM30" s="629"/>
      <c r="HN30" s="629"/>
      <c r="HO30" s="647">
        <f t="shared" si="79"/>
        <v>0</v>
      </c>
      <c r="HP30" s="629"/>
      <c r="HQ30" s="629"/>
      <c r="HR30" s="647">
        <f t="shared" si="138"/>
        <v>0</v>
      </c>
      <c r="HS30" s="629"/>
      <c r="HT30" s="629"/>
      <c r="HU30" s="630">
        <f t="shared" si="80"/>
        <v>0</v>
      </c>
      <c r="HV30" s="629"/>
      <c r="HW30" s="629"/>
      <c r="HX30" s="630">
        <f t="shared" si="81"/>
        <v>0</v>
      </c>
      <c r="HY30" s="629"/>
      <c r="HZ30" s="629"/>
      <c r="IA30" s="630">
        <f t="shared" si="82"/>
        <v>0</v>
      </c>
      <c r="IB30" s="629"/>
      <c r="IC30" s="629"/>
      <c r="ID30" s="630">
        <f t="shared" si="83"/>
        <v>0</v>
      </c>
      <c r="IE30" s="629"/>
      <c r="IF30" s="629"/>
      <c r="IG30" s="630">
        <f t="shared" si="84"/>
        <v>0</v>
      </c>
      <c r="IH30" s="629"/>
      <c r="II30" s="629"/>
      <c r="IJ30" s="630">
        <f t="shared" si="85"/>
        <v>0</v>
      </c>
      <c r="IK30" s="629"/>
      <c r="IL30" s="629"/>
      <c r="IM30" s="629"/>
      <c r="IN30" s="630">
        <f t="shared" si="86"/>
        <v>0</v>
      </c>
      <c r="IO30" s="629"/>
      <c r="IP30" s="629"/>
      <c r="IQ30" s="629"/>
      <c r="IR30" s="630">
        <f t="shared" si="87"/>
        <v>0</v>
      </c>
      <c r="IS30" s="629"/>
      <c r="IT30" s="629"/>
      <c r="IU30" s="630">
        <f t="shared" si="9"/>
        <v>0</v>
      </c>
      <c r="IV30" s="649"/>
      <c r="IW30" s="649"/>
      <c r="IX30" s="650">
        <f t="shared" si="88"/>
        <v>0</v>
      </c>
      <c r="IY30" s="649"/>
      <c r="IZ30" s="649"/>
      <c r="JA30" s="650">
        <f t="shared" si="89"/>
        <v>0</v>
      </c>
      <c r="JB30" s="649"/>
      <c r="JC30" s="649"/>
      <c r="JD30" s="649"/>
      <c r="JE30" s="650">
        <f t="shared" si="139"/>
        <v>0</v>
      </c>
      <c r="JF30" s="649"/>
      <c r="JG30" s="649"/>
      <c r="JH30" s="649"/>
      <c r="JI30" s="650">
        <f t="shared" si="90"/>
        <v>0</v>
      </c>
      <c r="JK30" s="649"/>
      <c r="JL30" s="649"/>
      <c r="JM30" s="651">
        <f t="shared" si="91"/>
        <v>0</v>
      </c>
      <c r="JO30" s="649"/>
      <c r="JP30" s="649"/>
      <c r="JQ30" s="651">
        <f t="shared" si="92"/>
        <v>0</v>
      </c>
      <c r="JR30" s="649"/>
      <c r="JS30" s="649"/>
      <c r="JT30" s="650">
        <f t="shared" si="93"/>
        <v>0</v>
      </c>
      <c r="JU30" s="649"/>
      <c r="JV30" s="649"/>
      <c r="JW30" s="650">
        <f t="shared" si="94"/>
        <v>0</v>
      </c>
      <c r="JX30" s="649"/>
      <c r="JY30" s="649"/>
      <c r="JZ30" s="649"/>
      <c r="KA30" s="650">
        <f t="shared" si="95"/>
        <v>0</v>
      </c>
      <c r="KB30" s="649"/>
      <c r="KC30" s="649"/>
      <c r="KD30" s="649"/>
      <c r="KE30" s="650">
        <f t="shared" si="140"/>
        <v>0</v>
      </c>
      <c r="KF30" s="649"/>
      <c r="KG30" s="649"/>
      <c r="KH30" s="650">
        <f t="shared" si="96"/>
        <v>0</v>
      </c>
      <c r="KI30" s="649"/>
      <c r="KJ30" s="649"/>
      <c r="KK30" s="650">
        <f t="shared" si="97"/>
        <v>0</v>
      </c>
      <c r="KL30" s="649"/>
      <c r="KM30" s="649"/>
      <c r="KN30" s="650">
        <f t="shared" si="98"/>
        <v>0</v>
      </c>
      <c r="KO30" s="649"/>
      <c r="KP30" s="649"/>
      <c r="KQ30" s="650">
        <f t="shared" si="99"/>
        <v>0</v>
      </c>
      <c r="KR30" s="649"/>
      <c r="KS30" s="649"/>
      <c r="KT30" s="650">
        <f t="shared" si="100"/>
        <v>0</v>
      </c>
      <c r="KU30" s="649"/>
      <c r="KV30" s="649"/>
      <c r="KW30" s="650">
        <f t="shared" si="101"/>
        <v>0</v>
      </c>
      <c r="KX30" s="649"/>
      <c r="KY30" s="649"/>
      <c r="KZ30" s="650">
        <f t="shared" si="10"/>
        <v>0</v>
      </c>
      <c r="LA30" s="649"/>
      <c r="LB30" s="649"/>
      <c r="LC30" s="650">
        <f t="shared" si="11"/>
        <v>0</v>
      </c>
      <c r="LD30" s="649"/>
      <c r="LE30" s="649"/>
      <c r="LF30" s="650">
        <f t="shared" si="12"/>
        <v>0</v>
      </c>
      <c r="LG30" s="649"/>
      <c r="LH30" s="649"/>
      <c r="LI30" s="650">
        <f t="shared" si="13"/>
        <v>0</v>
      </c>
      <c r="LJ30" s="649"/>
      <c r="LK30" s="649"/>
      <c r="LL30" s="650">
        <f t="shared" si="14"/>
        <v>0</v>
      </c>
      <c r="LM30" s="649"/>
      <c r="LN30" s="649"/>
      <c r="LO30" s="650">
        <f t="shared" si="15"/>
        <v>0</v>
      </c>
      <c r="LP30" s="649"/>
      <c r="LQ30" s="649"/>
      <c r="LR30" s="650">
        <f t="shared" si="16"/>
        <v>0</v>
      </c>
      <c r="LS30" s="649"/>
      <c r="LT30" s="649"/>
      <c r="LU30" s="650">
        <f t="shared" si="17"/>
        <v>0</v>
      </c>
      <c r="LV30" s="649"/>
      <c r="LW30" s="649"/>
      <c r="LX30" s="650">
        <f t="shared" si="142"/>
        <v>0</v>
      </c>
      <c r="LY30" s="649"/>
      <c r="LZ30" s="649"/>
      <c r="MA30" s="650">
        <f t="shared" si="143"/>
        <v>0</v>
      </c>
      <c r="MB30" s="649"/>
      <c r="MC30" s="649"/>
      <c r="MD30" s="650">
        <f t="shared" si="18"/>
        <v>0</v>
      </c>
      <c r="ME30" s="649"/>
      <c r="MF30" s="649"/>
      <c r="MG30" s="650">
        <f t="shared" si="19"/>
        <v>0</v>
      </c>
      <c r="MH30" s="649"/>
      <c r="MI30" s="649"/>
      <c r="MJ30" s="650">
        <f t="shared" si="20"/>
        <v>0</v>
      </c>
      <c r="MK30" s="649"/>
      <c r="ML30" s="649"/>
      <c r="MM30" s="650">
        <f t="shared" si="21"/>
        <v>0</v>
      </c>
      <c r="MN30" s="649"/>
      <c r="MO30" s="649"/>
      <c r="MP30" s="650">
        <f t="shared" si="22"/>
        <v>0</v>
      </c>
      <c r="MQ30" s="649"/>
      <c r="MR30" s="649"/>
      <c r="MS30" s="650">
        <f t="shared" si="23"/>
        <v>0</v>
      </c>
      <c r="MT30" s="649"/>
      <c r="MU30" s="649"/>
      <c r="MV30" s="650">
        <f t="shared" si="24"/>
        <v>0</v>
      </c>
      <c r="MW30" s="649"/>
      <c r="MX30" s="649"/>
      <c r="MY30" s="650">
        <f t="shared" si="25"/>
        <v>0</v>
      </c>
      <c r="MZ30" s="649"/>
      <c r="NA30" s="649"/>
      <c r="NB30" s="650">
        <f t="shared" si="26"/>
        <v>0</v>
      </c>
      <c r="NC30" s="649"/>
      <c r="ND30" s="649"/>
      <c r="NE30" s="649"/>
      <c r="NF30" s="650">
        <f t="shared" si="102"/>
        <v>0</v>
      </c>
      <c r="NG30" s="649"/>
      <c r="NH30" s="649"/>
      <c r="NI30" s="650">
        <f t="shared" si="103"/>
        <v>0</v>
      </c>
      <c r="NJ30" s="649"/>
      <c r="NK30" s="649"/>
      <c r="NL30" s="649"/>
      <c r="NM30" s="650">
        <f t="shared" si="104"/>
        <v>0</v>
      </c>
      <c r="NN30" s="649"/>
      <c r="NO30" s="649"/>
      <c r="NP30" s="649"/>
      <c r="NQ30" s="650">
        <f t="shared" si="105"/>
        <v>0</v>
      </c>
      <c r="NR30" s="649"/>
      <c r="NS30" s="649"/>
      <c r="NT30" s="650">
        <f t="shared" si="106"/>
        <v>0</v>
      </c>
      <c r="NU30" s="649"/>
      <c r="NV30" s="649"/>
      <c r="NW30" s="650">
        <f t="shared" si="107"/>
        <v>0</v>
      </c>
      <c r="NX30" s="649"/>
      <c r="NY30" s="649"/>
      <c r="NZ30" s="649"/>
      <c r="OA30" s="650">
        <f t="shared" si="108"/>
        <v>0</v>
      </c>
      <c r="OB30" s="649"/>
      <c r="OC30" s="649"/>
      <c r="OD30" s="649"/>
      <c r="OE30" s="650">
        <f t="shared" si="109"/>
        <v>0</v>
      </c>
      <c r="OF30" s="649"/>
      <c r="OG30" s="649"/>
      <c r="OH30" s="649"/>
      <c r="OI30" s="650">
        <f t="shared" si="110"/>
        <v>0</v>
      </c>
      <c r="OJ30" s="649"/>
      <c r="OK30" s="649"/>
      <c r="OL30" s="649"/>
      <c r="OM30" s="650">
        <f t="shared" si="111"/>
        <v>0</v>
      </c>
      <c r="ON30" s="649"/>
      <c r="OO30" s="649"/>
      <c r="OP30" s="649"/>
      <c r="OQ30" s="650">
        <f t="shared" si="112"/>
        <v>0</v>
      </c>
      <c r="OR30" s="649"/>
      <c r="OS30" s="649"/>
      <c r="OT30" s="649"/>
      <c r="OU30" s="650">
        <f t="shared" si="113"/>
        <v>0</v>
      </c>
      <c r="OV30" s="649"/>
      <c r="OW30" s="649"/>
      <c r="OX30" s="649"/>
      <c r="OY30" s="650">
        <f t="shared" si="114"/>
        <v>0</v>
      </c>
      <c r="OZ30" s="649"/>
      <c r="PA30" s="649"/>
      <c r="PB30" s="649"/>
      <c r="PC30" s="650">
        <f t="shared" si="115"/>
        <v>0</v>
      </c>
      <c r="PD30" s="649"/>
      <c r="PE30" s="649"/>
      <c r="PF30" s="649"/>
      <c r="PG30" s="650">
        <f t="shared" si="116"/>
        <v>0</v>
      </c>
      <c r="PH30" s="649"/>
      <c r="PI30" s="649"/>
      <c r="PJ30" s="649"/>
      <c r="PK30" s="650">
        <f t="shared" si="117"/>
        <v>0</v>
      </c>
      <c r="PL30" s="649"/>
      <c r="PM30" s="649"/>
      <c r="PN30" s="649"/>
      <c r="PO30" s="650">
        <f t="shared" si="118"/>
        <v>0</v>
      </c>
      <c r="PP30" s="649"/>
      <c r="PQ30" s="649"/>
      <c r="PR30" s="649"/>
      <c r="PS30" s="650">
        <f t="shared" si="119"/>
        <v>0</v>
      </c>
      <c r="PT30" s="649"/>
      <c r="PU30" s="649"/>
      <c r="PV30" s="649"/>
      <c r="PW30" s="650">
        <f t="shared" si="120"/>
        <v>0</v>
      </c>
      <c r="PX30" s="649"/>
      <c r="PY30" s="649"/>
      <c r="PZ30" s="649"/>
      <c r="QA30" s="650">
        <f t="shared" si="121"/>
        <v>0</v>
      </c>
      <c r="QB30" s="649"/>
      <c r="QC30" s="649"/>
      <c r="QD30" s="649"/>
      <c r="QE30" s="650">
        <f t="shared" si="122"/>
        <v>0</v>
      </c>
      <c r="QF30" s="649"/>
      <c r="QG30" s="649"/>
      <c r="QH30" s="649"/>
      <c r="QI30" s="650">
        <f t="shared" si="123"/>
        <v>0</v>
      </c>
      <c r="QJ30" s="649"/>
      <c r="QK30" s="649"/>
      <c r="QL30" s="649"/>
      <c r="QM30" s="650">
        <f t="shared" si="124"/>
        <v>0</v>
      </c>
      <c r="QN30" s="649"/>
      <c r="QO30" s="649"/>
      <c r="QP30" s="649"/>
      <c r="QQ30" s="650">
        <f t="shared" si="125"/>
        <v>0</v>
      </c>
      <c r="QR30" s="649"/>
      <c r="QS30" s="649"/>
      <c r="QT30" s="649"/>
      <c r="QU30" s="650">
        <f t="shared" si="126"/>
        <v>0</v>
      </c>
      <c r="QV30" s="629">
        <f t="shared" si="127"/>
        <v>0</v>
      </c>
      <c r="QW30" s="652">
        <f t="shared" si="128"/>
        <v>0</v>
      </c>
      <c r="QX30" s="123"/>
      <c r="QY30" s="629">
        <f t="shared" si="129"/>
        <v>0</v>
      </c>
      <c r="QZ30" s="652">
        <f t="shared" si="130"/>
        <v>0</v>
      </c>
      <c r="RA30" s="124"/>
      <c r="RB30" s="629">
        <f t="shared" si="131"/>
        <v>0</v>
      </c>
      <c r="RC30" s="652">
        <f t="shared" si="132"/>
        <v>0</v>
      </c>
      <c r="RD30" s="124"/>
      <c r="RE30" s="629">
        <f t="shared" si="133"/>
        <v>0</v>
      </c>
      <c r="RF30" s="652">
        <f t="shared" si="134"/>
        <v>0</v>
      </c>
    </row>
    <row r="31" spans="1:474" ht="36" hidden="1" x14ac:dyDescent="0.55000000000000004">
      <c r="A31" s="622">
        <v>27</v>
      </c>
      <c r="B31" s="670" t="s">
        <v>639</v>
      </c>
      <c r="C31" s="671" t="s">
        <v>122</v>
      </c>
      <c r="D31" s="628">
        <v>0</v>
      </c>
      <c r="E31" s="640"/>
      <c r="F31" s="653"/>
      <c r="G31" s="653"/>
      <c r="H31" s="642"/>
      <c r="I31" s="628">
        <f t="shared" si="27"/>
        <v>0</v>
      </c>
      <c r="J31" s="640"/>
      <c r="K31" s="653"/>
      <c r="L31" s="653"/>
      <c r="M31" s="642"/>
      <c r="N31" s="628">
        <f t="shared" si="0"/>
        <v>0</v>
      </c>
      <c r="O31" s="640"/>
      <c r="P31" s="653"/>
      <c r="Q31" s="653"/>
      <c r="R31" s="642"/>
      <c r="S31" s="628">
        <f t="shared" si="1"/>
        <v>0</v>
      </c>
      <c r="T31" s="640"/>
      <c r="U31" s="653"/>
      <c r="V31" s="653"/>
      <c r="W31" s="642"/>
      <c r="X31" s="628">
        <f t="shared" si="2"/>
        <v>0</v>
      </c>
      <c r="Y31" s="640"/>
      <c r="Z31" s="653"/>
      <c r="AA31" s="653"/>
      <c r="AB31" s="642"/>
      <c r="AC31" s="628">
        <f t="shared" si="3"/>
        <v>0</v>
      </c>
      <c r="AD31" s="631"/>
      <c r="AE31" s="631"/>
      <c r="AF31" s="93">
        <f t="shared" si="28"/>
        <v>0</v>
      </c>
      <c r="AG31" s="629"/>
      <c r="AH31" s="629"/>
      <c r="AI31" s="93">
        <f t="shared" si="29"/>
        <v>0</v>
      </c>
      <c r="AJ31" s="631"/>
      <c r="AK31" s="631"/>
      <c r="AL31" s="93">
        <f t="shared" si="30"/>
        <v>0</v>
      </c>
      <c r="AM31" s="631"/>
      <c r="AN31" s="631"/>
      <c r="AO31" s="631"/>
      <c r="AP31" s="93">
        <f t="shared" si="31"/>
        <v>0</v>
      </c>
      <c r="AQ31" s="644"/>
      <c r="AR31" s="644"/>
      <c r="AS31" s="645">
        <f t="shared" si="32"/>
        <v>0</v>
      </c>
      <c r="AT31" s="632"/>
      <c r="AU31" s="632"/>
      <c r="AV31" s="633">
        <f t="shared" si="33"/>
        <v>0</v>
      </c>
      <c r="AW31" s="631"/>
      <c r="AX31" s="631"/>
      <c r="AY31" s="631"/>
      <c r="AZ31" s="646">
        <f t="shared" si="34"/>
        <v>0</v>
      </c>
      <c r="BA31" s="631"/>
      <c r="BB31" s="631"/>
      <c r="BC31" s="93">
        <f t="shared" si="35"/>
        <v>0</v>
      </c>
      <c r="BD31" s="631"/>
      <c r="BE31" s="631"/>
      <c r="BF31" s="93">
        <f t="shared" si="36"/>
        <v>0</v>
      </c>
      <c r="BG31" s="631"/>
      <c r="BH31" s="631"/>
      <c r="BI31" s="93">
        <f t="shared" si="37"/>
        <v>0</v>
      </c>
      <c r="BJ31" s="631"/>
      <c r="BK31" s="631"/>
      <c r="BL31" s="93">
        <f t="shared" si="38"/>
        <v>0</v>
      </c>
      <c r="BM31" s="631"/>
      <c r="BN31" s="631"/>
      <c r="BO31" s="631"/>
      <c r="BP31" s="93">
        <f t="shared" si="4"/>
        <v>0</v>
      </c>
      <c r="BQ31" s="631"/>
      <c r="BR31" s="631"/>
      <c r="BS31" s="93">
        <f t="shared" si="39"/>
        <v>0</v>
      </c>
      <c r="BT31" s="631"/>
      <c r="BU31" s="631"/>
      <c r="BV31" s="646">
        <f t="shared" si="40"/>
        <v>0</v>
      </c>
      <c r="BW31" s="631"/>
      <c r="BX31" s="631"/>
      <c r="BY31" s="93">
        <f t="shared" si="41"/>
        <v>0</v>
      </c>
      <c r="BZ31" s="631"/>
      <c r="CA31" s="631"/>
      <c r="CB31" s="93">
        <f t="shared" si="42"/>
        <v>0</v>
      </c>
      <c r="CC31" s="631"/>
      <c r="CD31" s="631"/>
      <c r="CE31" s="93">
        <f t="shared" si="43"/>
        <v>0</v>
      </c>
      <c r="CF31" s="631"/>
      <c r="CG31" s="631"/>
      <c r="CH31" s="93">
        <f t="shared" si="44"/>
        <v>0</v>
      </c>
      <c r="CI31" s="631"/>
      <c r="CJ31" s="631"/>
      <c r="CK31" s="646">
        <f t="shared" si="45"/>
        <v>0</v>
      </c>
      <c r="CL31" s="631"/>
      <c r="CM31" s="631"/>
      <c r="CN31" s="93">
        <f t="shared" si="46"/>
        <v>0</v>
      </c>
      <c r="CO31" s="631"/>
      <c r="CP31" s="631"/>
      <c r="CQ31" s="93">
        <f t="shared" si="47"/>
        <v>0</v>
      </c>
      <c r="CR31" s="629"/>
      <c r="CS31" s="629"/>
      <c r="CT31" s="630">
        <f t="shared" si="48"/>
        <v>0</v>
      </c>
      <c r="CU31" s="629"/>
      <c r="CV31" s="629"/>
      <c r="CW31" s="630">
        <f t="shared" si="49"/>
        <v>0</v>
      </c>
      <c r="CX31" s="629"/>
      <c r="CY31" s="629"/>
      <c r="CZ31" s="630">
        <f t="shared" si="50"/>
        <v>0</v>
      </c>
      <c r="DA31" s="629"/>
      <c r="DB31" s="629"/>
      <c r="DC31" s="647">
        <f t="shared" si="51"/>
        <v>0</v>
      </c>
      <c r="DD31" s="629"/>
      <c r="DE31" s="629"/>
      <c r="DF31" s="630">
        <f t="shared" si="52"/>
        <v>0</v>
      </c>
      <c r="DG31" s="629"/>
      <c r="DH31" s="629"/>
      <c r="DI31" s="630">
        <f t="shared" si="53"/>
        <v>0</v>
      </c>
      <c r="DJ31" s="629"/>
      <c r="DK31" s="629"/>
      <c r="DL31" s="630">
        <f t="shared" si="54"/>
        <v>0</v>
      </c>
      <c r="DM31" s="629"/>
      <c r="DN31" s="629"/>
      <c r="DO31" s="630">
        <f t="shared" si="55"/>
        <v>0</v>
      </c>
      <c r="DP31" s="629"/>
      <c r="DQ31" s="629"/>
      <c r="DR31" s="630">
        <f t="shared" si="56"/>
        <v>0</v>
      </c>
      <c r="DS31" s="629"/>
      <c r="DT31" s="629"/>
      <c r="DU31" s="630">
        <f t="shared" si="57"/>
        <v>0</v>
      </c>
      <c r="DV31" s="629"/>
      <c r="DW31" s="629"/>
      <c r="DX31" s="630">
        <f t="shared" si="58"/>
        <v>0</v>
      </c>
      <c r="DY31" s="629"/>
      <c r="DZ31" s="629"/>
      <c r="EA31" s="629"/>
      <c r="EB31" s="630">
        <f t="shared" si="5"/>
        <v>0</v>
      </c>
      <c r="EC31" s="629"/>
      <c r="ED31" s="629"/>
      <c r="EE31" s="630">
        <f t="shared" si="59"/>
        <v>0</v>
      </c>
      <c r="EF31" s="629"/>
      <c r="EG31" s="629"/>
      <c r="EH31" s="629"/>
      <c r="EI31" s="93">
        <f t="shared" si="135"/>
        <v>0</v>
      </c>
      <c r="EJ31" s="629"/>
      <c r="EK31" s="629"/>
      <c r="EL31" s="630">
        <f t="shared" si="60"/>
        <v>0</v>
      </c>
      <c r="EM31" s="629"/>
      <c r="EN31" s="629"/>
      <c r="EO31" s="629"/>
      <c r="EP31" s="630">
        <f t="shared" si="61"/>
        <v>0</v>
      </c>
      <c r="ER31" s="629"/>
      <c r="ES31" s="629"/>
      <c r="ET31" s="630">
        <f t="shared" si="62"/>
        <v>0</v>
      </c>
      <c r="EU31" s="629"/>
      <c r="EV31" s="629"/>
      <c r="EW31" s="93">
        <f t="shared" si="6"/>
        <v>0</v>
      </c>
      <c r="EX31" s="629"/>
      <c r="EY31" s="629"/>
      <c r="EZ31" s="93">
        <f t="shared" si="63"/>
        <v>0</v>
      </c>
      <c r="FA31" s="629"/>
      <c r="FB31" s="629"/>
      <c r="FC31" s="93">
        <f t="shared" si="64"/>
        <v>0</v>
      </c>
      <c r="FD31" s="629"/>
      <c r="FE31" s="629"/>
      <c r="FF31" s="93">
        <f t="shared" si="65"/>
        <v>0</v>
      </c>
      <c r="FG31" s="629"/>
      <c r="FH31" s="629"/>
      <c r="FI31" s="93">
        <f t="shared" si="136"/>
        <v>0</v>
      </c>
      <c r="FJ31" s="629"/>
      <c r="FK31" s="629"/>
      <c r="FL31" s="93">
        <f t="shared" si="141"/>
        <v>0</v>
      </c>
      <c r="FM31" s="629"/>
      <c r="FN31" s="629"/>
      <c r="FO31" s="646">
        <f t="shared" si="7"/>
        <v>0</v>
      </c>
      <c r="FP31" s="629"/>
      <c r="FQ31" s="629"/>
      <c r="FR31" s="630">
        <f t="shared" si="137"/>
        <v>0</v>
      </c>
      <c r="FS31" s="629"/>
      <c r="FT31" s="629"/>
      <c r="FU31" s="630">
        <f t="shared" si="8"/>
        <v>0</v>
      </c>
      <c r="FV31" s="648"/>
      <c r="FW31" s="629"/>
      <c r="FX31" s="629"/>
      <c r="FY31" s="630">
        <f t="shared" si="66"/>
        <v>0</v>
      </c>
      <c r="FZ31" s="629"/>
      <c r="GA31" s="629"/>
      <c r="GB31" s="630">
        <f t="shared" si="67"/>
        <v>0</v>
      </c>
      <c r="GC31" s="629"/>
      <c r="GD31" s="629"/>
      <c r="GE31" s="630">
        <f t="shared" si="68"/>
        <v>0</v>
      </c>
      <c r="GF31" s="629"/>
      <c r="GG31" s="629"/>
      <c r="GH31" s="630">
        <f t="shared" si="69"/>
        <v>0</v>
      </c>
      <c r="GI31" s="629"/>
      <c r="GJ31" s="629"/>
      <c r="GK31" s="630">
        <f t="shared" si="70"/>
        <v>0</v>
      </c>
      <c r="GL31" s="629"/>
      <c r="GM31" s="629"/>
      <c r="GN31" s="630">
        <f t="shared" si="71"/>
        <v>0</v>
      </c>
      <c r="GO31" s="629"/>
      <c r="GP31" s="629"/>
      <c r="GQ31" s="629"/>
      <c r="GR31" s="630">
        <f t="shared" si="72"/>
        <v>0</v>
      </c>
      <c r="GS31" s="629"/>
      <c r="GT31" s="629"/>
      <c r="GU31" s="630">
        <f t="shared" si="73"/>
        <v>0</v>
      </c>
      <c r="GV31" s="631"/>
      <c r="GW31" s="631"/>
      <c r="GX31" s="631"/>
      <c r="GY31" s="630">
        <f t="shared" si="74"/>
        <v>0</v>
      </c>
      <c r="GZ31" s="631"/>
      <c r="HA31" s="631"/>
      <c r="HB31" s="631"/>
      <c r="HC31" s="630">
        <f t="shared" si="75"/>
        <v>0</v>
      </c>
      <c r="HD31" s="631"/>
      <c r="HE31" s="631"/>
      <c r="HF31" s="630">
        <f t="shared" si="76"/>
        <v>0</v>
      </c>
      <c r="HG31" s="631"/>
      <c r="HH31" s="631"/>
      <c r="HI31" s="630">
        <f t="shared" si="77"/>
        <v>0</v>
      </c>
      <c r="HJ31" s="629"/>
      <c r="HK31" s="629"/>
      <c r="HL31" s="630">
        <f t="shared" si="78"/>
        <v>0</v>
      </c>
      <c r="HM31" s="629"/>
      <c r="HN31" s="629"/>
      <c r="HO31" s="647">
        <f t="shared" si="79"/>
        <v>0</v>
      </c>
      <c r="HP31" s="629"/>
      <c r="HQ31" s="629"/>
      <c r="HR31" s="647">
        <f t="shared" si="138"/>
        <v>0</v>
      </c>
      <c r="HS31" s="629"/>
      <c r="HT31" s="629"/>
      <c r="HU31" s="630">
        <f t="shared" si="80"/>
        <v>0</v>
      </c>
      <c r="HV31" s="629"/>
      <c r="HW31" s="629"/>
      <c r="HX31" s="630">
        <f t="shared" si="81"/>
        <v>0</v>
      </c>
      <c r="HY31" s="629"/>
      <c r="HZ31" s="629"/>
      <c r="IA31" s="630">
        <f t="shared" si="82"/>
        <v>0</v>
      </c>
      <c r="IB31" s="629"/>
      <c r="IC31" s="629"/>
      <c r="ID31" s="630">
        <f t="shared" si="83"/>
        <v>0</v>
      </c>
      <c r="IE31" s="629"/>
      <c r="IF31" s="629"/>
      <c r="IG31" s="630">
        <f t="shared" si="84"/>
        <v>0</v>
      </c>
      <c r="IH31" s="629"/>
      <c r="II31" s="629"/>
      <c r="IJ31" s="630">
        <f t="shared" si="85"/>
        <v>0</v>
      </c>
      <c r="IK31" s="629"/>
      <c r="IL31" s="629"/>
      <c r="IM31" s="629"/>
      <c r="IN31" s="630">
        <f t="shared" si="86"/>
        <v>0</v>
      </c>
      <c r="IO31" s="629"/>
      <c r="IP31" s="629"/>
      <c r="IQ31" s="629"/>
      <c r="IR31" s="630">
        <f t="shared" si="87"/>
        <v>0</v>
      </c>
      <c r="IS31" s="629"/>
      <c r="IT31" s="629"/>
      <c r="IU31" s="630">
        <f t="shared" si="9"/>
        <v>0</v>
      </c>
      <c r="IV31" s="649"/>
      <c r="IW31" s="649"/>
      <c r="IX31" s="650">
        <f t="shared" si="88"/>
        <v>0</v>
      </c>
      <c r="IY31" s="649"/>
      <c r="IZ31" s="649"/>
      <c r="JA31" s="650">
        <f t="shared" si="89"/>
        <v>0</v>
      </c>
      <c r="JB31" s="649"/>
      <c r="JC31" s="649"/>
      <c r="JD31" s="649"/>
      <c r="JE31" s="650">
        <f t="shared" si="139"/>
        <v>0</v>
      </c>
      <c r="JF31" s="649"/>
      <c r="JG31" s="649"/>
      <c r="JH31" s="649"/>
      <c r="JI31" s="650">
        <f t="shared" si="90"/>
        <v>0</v>
      </c>
      <c r="JK31" s="649"/>
      <c r="JL31" s="649"/>
      <c r="JM31" s="651">
        <f t="shared" si="91"/>
        <v>0</v>
      </c>
      <c r="JO31" s="649"/>
      <c r="JP31" s="649"/>
      <c r="JQ31" s="651">
        <f t="shared" si="92"/>
        <v>0</v>
      </c>
      <c r="JR31" s="649"/>
      <c r="JS31" s="649"/>
      <c r="JT31" s="650">
        <f t="shared" si="93"/>
        <v>0</v>
      </c>
      <c r="JU31" s="649"/>
      <c r="JV31" s="649"/>
      <c r="JW31" s="650">
        <f t="shared" si="94"/>
        <v>0</v>
      </c>
      <c r="JX31" s="649"/>
      <c r="JY31" s="649"/>
      <c r="JZ31" s="649"/>
      <c r="KA31" s="650">
        <f t="shared" si="95"/>
        <v>0</v>
      </c>
      <c r="KB31" s="649"/>
      <c r="KC31" s="649"/>
      <c r="KD31" s="649"/>
      <c r="KE31" s="650">
        <f t="shared" si="140"/>
        <v>0</v>
      </c>
      <c r="KF31" s="649"/>
      <c r="KG31" s="649"/>
      <c r="KH31" s="650">
        <f t="shared" si="96"/>
        <v>0</v>
      </c>
      <c r="KI31" s="649"/>
      <c r="KJ31" s="649"/>
      <c r="KK31" s="650">
        <f t="shared" si="97"/>
        <v>0</v>
      </c>
      <c r="KL31" s="649"/>
      <c r="KM31" s="649"/>
      <c r="KN31" s="650">
        <f t="shared" si="98"/>
        <v>0</v>
      </c>
      <c r="KO31" s="649"/>
      <c r="KP31" s="649"/>
      <c r="KQ31" s="650">
        <f t="shared" si="99"/>
        <v>0</v>
      </c>
      <c r="KR31" s="649"/>
      <c r="KS31" s="649"/>
      <c r="KT31" s="650">
        <f t="shared" si="100"/>
        <v>0</v>
      </c>
      <c r="KU31" s="649"/>
      <c r="KV31" s="649"/>
      <c r="KW31" s="650">
        <f t="shared" si="101"/>
        <v>0</v>
      </c>
      <c r="KX31" s="649"/>
      <c r="KY31" s="649"/>
      <c r="KZ31" s="650">
        <f t="shared" si="10"/>
        <v>0</v>
      </c>
      <c r="LA31" s="649"/>
      <c r="LB31" s="649"/>
      <c r="LC31" s="650">
        <f t="shared" si="11"/>
        <v>0</v>
      </c>
      <c r="LD31" s="649"/>
      <c r="LE31" s="649"/>
      <c r="LF31" s="650">
        <f t="shared" si="12"/>
        <v>0</v>
      </c>
      <c r="LG31" s="649"/>
      <c r="LH31" s="649"/>
      <c r="LI31" s="650">
        <f t="shared" si="13"/>
        <v>0</v>
      </c>
      <c r="LJ31" s="649"/>
      <c r="LK31" s="649"/>
      <c r="LL31" s="650">
        <f t="shared" si="14"/>
        <v>0</v>
      </c>
      <c r="LM31" s="649"/>
      <c r="LN31" s="649"/>
      <c r="LO31" s="650">
        <f t="shared" si="15"/>
        <v>0</v>
      </c>
      <c r="LP31" s="649"/>
      <c r="LQ31" s="649"/>
      <c r="LR31" s="650">
        <f t="shared" si="16"/>
        <v>0</v>
      </c>
      <c r="LS31" s="649"/>
      <c r="LT31" s="649"/>
      <c r="LU31" s="650">
        <f t="shared" si="17"/>
        <v>0</v>
      </c>
      <c r="LV31" s="649"/>
      <c r="LW31" s="649"/>
      <c r="LX31" s="650">
        <f t="shared" si="142"/>
        <v>0</v>
      </c>
      <c r="LY31" s="649"/>
      <c r="LZ31" s="649"/>
      <c r="MA31" s="650">
        <f t="shared" si="143"/>
        <v>0</v>
      </c>
      <c r="MB31" s="649"/>
      <c r="MC31" s="649"/>
      <c r="MD31" s="650">
        <f t="shared" si="18"/>
        <v>0</v>
      </c>
      <c r="ME31" s="649"/>
      <c r="MF31" s="649"/>
      <c r="MG31" s="650">
        <f t="shared" si="19"/>
        <v>0</v>
      </c>
      <c r="MH31" s="649"/>
      <c r="MI31" s="649"/>
      <c r="MJ31" s="650">
        <f t="shared" si="20"/>
        <v>0</v>
      </c>
      <c r="MK31" s="649"/>
      <c r="ML31" s="649"/>
      <c r="MM31" s="650">
        <f t="shared" si="21"/>
        <v>0</v>
      </c>
      <c r="MN31" s="649"/>
      <c r="MO31" s="649"/>
      <c r="MP31" s="650">
        <f t="shared" si="22"/>
        <v>0</v>
      </c>
      <c r="MQ31" s="649"/>
      <c r="MR31" s="649"/>
      <c r="MS31" s="650">
        <f t="shared" si="23"/>
        <v>0</v>
      </c>
      <c r="MT31" s="649"/>
      <c r="MU31" s="649"/>
      <c r="MV31" s="650">
        <f t="shared" si="24"/>
        <v>0</v>
      </c>
      <c r="MW31" s="649"/>
      <c r="MX31" s="649"/>
      <c r="MY31" s="650">
        <f t="shared" si="25"/>
        <v>0</v>
      </c>
      <c r="MZ31" s="649"/>
      <c r="NA31" s="649"/>
      <c r="NB31" s="650">
        <f t="shared" si="26"/>
        <v>0</v>
      </c>
      <c r="NC31" s="649"/>
      <c r="ND31" s="649"/>
      <c r="NE31" s="649"/>
      <c r="NF31" s="650">
        <f t="shared" si="102"/>
        <v>0</v>
      </c>
      <c r="NG31" s="649"/>
      <c r="NH31" s="649"/>
      <c r="NI31" s="650">
        <f t="shared" si="103"/>
        <v>0</v>
      </c>
      <c r="NJ31" s="649"/>
      <c r="NK31" s="649"/>
      <c r="NL31" s="649"/>
      <c r="NM31" s="650">
        <f t="shared" si="104"/>
        <v>0</v>
      </c>
      <c r="NN31" s="649"/>
      <c r="NO31" s="649"/>
      <c r="NP31" s="649"/>
      <c r="NQ31" s="650">
        <f t="shared" si="105"/>
        <v>0</v>
      </c>
      <c r="NR31" s="649"/>
      <c r="NS31" s="649"/>
      <c r="NT31" s="650">
        <f t="shared" si="106"/>
        <v>0</v>
      </c>
      <c r="NU31" s="649"/>
      <c r="NV31" s="649"/>
      <c r="NW31" s="650">
        <f t="shared" si="107"/>
        <v>0</v>
      </c>
      <c r="NX31" s="649"/>
      <c r="NY31" s="649"/>
      <c r="NZ31" s="649"/>
      <c r="OA31" s="650">
        <f t="shared" si="108"/>
        <v>0</v>
      </c>
      <c r="OB31" s="649"/>
      <c r="OC31" s="649"/>
      <c r="OD31" s="649"/>
      <c r="OE31" s="650">
        <f t="shared" si="109"/>
        <v>0</v>
      </c>
      <c r="OF31" s="649"/>
      <c r="OG31" s="649"/>
      <c r="OH31" s="649"/>
      <c r="OI31" s="650">
        <f t="shared" si="110"/>
        <v>0</v>
      </c>
      <c r="OJ31" s="649"/>
      <c r="OK31" s="649"/>
      <c r="OL31" s="649"/>
      <c r="OM31" s="650">
        <f t="shared" si="111"/>
        <v>0</v>
      </c>
      <c r="ON31" s="649"/>
      <c r="OO31" s="649"/>
      <c r="OP31" s="649"/>
      <c r="OQ31" s="650">
        <f t="shared" si="112"/>
        <v>0</v>
      </c>
      <c r="OR31" s="649"/>
      <c r="OS31" s="649"/>
      <c r="OT31" s="649"/>
      <c r="OU31" s="650">
        <f t="shared" si="113"/>
        <v>0</v>
      </c>
      <c r="OV31" s="649"/>
      <c r="OW31" s="649"/>
      <c r="OX31" s="649"/>
      <c r="OY31" s="650">
        <f t="shared" si="114"/>
        <v>0</v>
      </c>
      <c r="OZ31" s="649"/>
      <c r="PA31" s="649"/>
      <c r="PB31" s="649"/>
      <c r="PC31" s="650">
        <f t="shared" si="115"/>
        <v>0</v>
      </c>
      <c r="PD31" s="649"/>
      <c r="PE31" s="649"/>
      <c r="PF31" s="649"/>
      <c r="PG31" s="650">
        <f t="shared" si="116"/>
        <v>0</v>
      </c>
      <c r="PH31" s="649"/>
      <c r="PI31" s="649"/>
      <c r="PJ31" s="649"/>
      <c r="PK31" s="650">
        <f t="shared" si="117"/>
        <v>0</v>
      </c>
      <c r="PL31" s="649"/>
      <c r="PM31" s="649"/>
      <c r="PN31" s="649"/>
      <c r="PO31" s="650">
        <f t="shared" si="118"/>
        <v>0</v>
      </c>
      <c r="PP31" s="649"/>
      <c r="PQ31" s="649"/>
      <c r="PR31" s="649"/>
      <c r="PS31" s="650">
        <f t="shared" si="119"/>
        <v>0</v>
      </c>
      <c r="PT31" s="649"/>
      <c r="PU31" s="649"/>
      <c r="PV31" s="649"/>
      <c r="PW31" s="650">
        <f t="shared" si="120"/>
        <v>0</v>
      </c>
      <c r="PX31" s="649"/>
      <c r="PY31" s="649"/>
      <c r="PZ31" s="649"/>
      <c r="QA31" s="650">
        <f t="shared" si="121"/>
        <v>0</v>
      </c>
      <c r="QB31" s="649"/>
      <c r="QC31" s="649"/>
      <c r="QD31" s="649"/>
      <c r="QE31" s="650">
        <f t="shared" si="122"/>
        <v>0</v>
      </c>
      <c r="QF31" s="649"/>
      <c r="QG31" s="649"/>
      <c r="QH31" s="649"/>
      <c r="QI31" s="650">
        <f t="shared" si="123"/>
        <v>0</v>
      </c>
      <c r="QJ31" s="649"/>
      <c r="QK31" s="649"/>
      <c r="QL31" s="649"/>
      <c r="QM31" s="650">
        <f t="shared" si="124"/>
        <v>0</v>
      </c>
      <c r="QN31" s="649"/>
      <c r="QO31" s="649"/>
      <c r="QP31" s="649"/>
      <c r="QQ31" s="650">
        <f t="shared" si="125"/>
        <v>0</v>
      </c>
      <c r="QR31" s="649"/>
      <c r="QS31" s="649"/>
      <c r="QT31" s="649"/>
      <c r="QU31" s="650">
        <f t="shared" si="126"/>
        <v>0</v>
      </c>
      <c r="QV31" s="629">
        <f t="shared" si="127"/>
        <v>0</v>
      </c>
      <c r="QW31" s="652">
        <f t="shared" si="128"/>
        <v>0</v>
      </c>
      <c r="QX31" s="123"/>
      <c r="QY31" s="629">
        <f t="shared" si="129"/>
        <v>0</v>
      </c>
      <c r="QZ31" s="652">
        <f t="shared" si="130"/>
        <v>0</v>
      </c>
      <c r="RA31" s="124"/>
      <c r="RB31" s="629">
        <f t="shared" si="131"/>
        <v>0</v>
      </c>
      <c r="RC31" s="652">
        <f t="shared" si="132"/>
        <v>0</v>
      </c>
      <c r="RD31" s="124"/>
      <c r="RE31" s="629">
        <f t="shared" si="133"/>
        <v>0</v>
      </c>
      <c r="RF31" s="652">
        <f t="shared" si="134"/>
        <v>0</v>
      </c>
    </row>
    <row r="32" spans="1:474" ht="32.25" hidden="1" customHeight="1" x14ac:dyDescent="0.55000000000000004">
      <c r="A32" s="622">
        <v>28</v>
      </c>
      <c r="B32" s="638" t="s">
        <v>640</v>
      </c>
      <c r="C32" s="639" t="s">
        <v>122</v>
      </c>
      <c r="D32" s="628">
        <v>105</v>
      </c>
      <c r="E32" s="640">
        <v>15</v>
      </c>
      <c r="F32" s="653"/>
      <c r="G32" s="672"/>
      <c r="H32" s="673"/>
      <c r="I32" s="628">
        <f t="shared" si="27"/>
        <v>120</v>
      </c>
      <c r="J32" s="640"/>
      <c r="K32" s="653"/>
      <c r="L32" s="672"/>
      <c r="M32" s="673">
        <v>3</v>
      </c>
      <c r="N32" s="628">
        <f t="shared" si="0"/>
        <v>117</v>
      </c>
      <c r="O32" s="640"/>
      <c r="P32" s="653"/>
      <c r="Q32" s="672"/>
      <c r="R32" s="673">
        <f>1+1+1</f>
        <v>3</v>
      </c>
      <c r="S32" s="628">
        <f t="shared" si="1"/>
        <v>114</v>
      </c>
      <c r="T32" s="640"/>
      <c r="U32" s="653"/>
      <c r="V32" s="672"/>
      <c r="W32" s="673">
        <v>1</v>
      </c>
      <c r="X32" s="628">
        <f t="shared" si="2"/>
        <v>113</v>
      </c>
      <c r="Y32" s="640"/>
      <c r="Z32" s="653"/>
      <c r="AA32" s="672"/>
      <c r="AB32" s="673">
        <v>2</v>
      </c>
      <c r="AC32" s="628">
        <f t="shared" si="3"/>
        <v>111</v>
      </c>
      <c r="AD32" s="631"/>
      <c r="AE32" s="631">
        <v>2</v>
      </c>
      <c r="AF32" s="93">
        <f t="shared" si="28"/>
        <v>109</v>
      </c>
      <c r="AG32" s="629"/>
      <c r="AH32" s="629">
        <v>2</v>
      </c>
      <c r="AI32" s="93">
        <f t="shared" si="29"/>
        <v>107</v>
      </c>
      <c r="AJ32" s="631"/>
      <c r="AK32" s="631">
        <v>3</v>
      </c>
      <c r="AL32" s="93">
        <f t="shared" si="30"/>
        <v>104</v>
      </c>
      <c r="AM32" s="631"/>
      <c r="AN32" s="631"/>
      <c r="AO32" s="631">
        <v>2</v>
      </c>
      <c r="AP32" s="93">
        <f t="shared" si="31"/>
        <v>102</v>
      </c>
      <c r="AQ32" s="644"/>
      <c r="AR32" s="644">
        <v>2</v>
      </c>
      <c r="AS32" s="645">
        <f t="shared" si="32"/>
        <v>100</v>
      </c>
      <c r="AT32" s="632"/>
      <c r="AU32" s="632">
        <v>1</v>
      </c>
      <c r="AV32" s="633">
        <f t="shared" si="33"/>
        <v>99</v>
      </c>
      <c r="AW32" s="631"/>
      <c r="AX32" s="631"/>
      <c r="AY32" s="631">
        <v>3</v>
      </c>
      <c r="AZ32" s="646">
        <f t="shared" si="34"/>
        <v>96</v>
      </c>
      <c r="BA32" s="631"/>
      <c r="BB32" s="631">
        <v>2</v>
      </c>
      <c r="BC32" s="93">
        <f t="shared" si="35"/>
        <v>94</v>
      </c>
      <c r="BD32" s="631"/>
      <c r="BE32" s="631"/>
      <c r="BF32" s="93">
        <f t="shared" si="36"/>
        <v>94</v>
      </c>
      <c r="BG32" s="631"/>
      <c r="BH32" s="631"/>
      <c r="BI32" s="93">
        <f t="shared" si="37"/>
        <v>94</v>
      </c>
      <c r="BJ32" s="631"/>
      <c r="BK32" s="631">
        <v>1</v>
      </c>
      <c r="BL32" s="93">
        <f t="shared" si="38"/>
        <v>93</v>
      </c>
      <c r="BM32" s="631"/>
      <c r="BN32" s="631">
        <v>3</v>
      </c>
      <c r="BO32" s="631"/>
      <c r="BP32" s="93">
        <f t="shared" si="4"/>
        <v>90</v>
      </c>
      <c r="BQ32" s="631"/>
      <c r="BR32" s="631">
        <v>3</v>
      </c>
      <c r="BS32" s="93">
        <f t="shared" si="39"/>
        <v>87</v>
      </c>
      <c r="BT32" s="631"/>
      <c r="BU32" s="631"/>
      <c r="BV32" s="646">
        <f t="shared" si="40"/>
        <v>87</v>
      </c>
      <c r="BW32" s="631"/>
      <c r="BX32" s="631">
        <v>5</v>
      </c>
      <c r="BY32" s="93">
        <f t="shared" si="41"/>
        <v>82</v>
      </c>
      <c r="BZ32" s="631"/>
      <c r="CA32" s="631">
        <v>3</v>
      </c>
      <c r="CB32" s="93">
        <f t="shared" si="42"/>
        <v>79</v>
      </c>
      <c r="CC32" s="631"/>
      <c r="CD32" s="631">
        <v>2</v>
      </c>
      <c r="CE32" s="93">
        <f t="shared" si="43"/>
        <v>77</v>
      </c>
      <c r="CF32" s="631"/>
      <c r="CG32" s="631">
        <v>2</v>
      </c>
      <c r="CH32" s="93">
        <f t="shared" si="44"/>
        <v>75</v>
      </c>
      <c r="CI32" s="631"/>
      <c r="CJ32" s="631">
        <v>2</v>
      </c>
      <c r="CK32" s="646">
        <f t="shared" si="45"/>
        <v>73</v>
      </c>
      <c r="CL32" s="631"/>
      <c r="CM32" s="631"/>
      <c r="CN32" s="93">
        <f t="shared" si="46"/>
        <v>73</v>
      </c>
      <c r="CO32" s="631"/>
      <c r="CP32" s="631"/>
      <c r="CQ32" s="93">
        <f t="shared" si="47"/>
        <v>73</v>
      </c>
      <c r="CR32" s="629"/>
      <c r="CS32" s="629">
        <v>1</v>
      </c>
      <c r="CT32" s="630">
        <f t="shared" si="48"/>
        <v>72</v>
      </c>
      <c r="CU32" s="629"/>
      <c r="CV32" s="629"/>
      <c r="CW32" s="630">
        <f t="shared" si="49"/>
        <v>72</v>
      </c>
      <c r="CX32" s="629"/>
      <c r="CY32" s="629"/>
      <c r="CZ32" s="630">
        <f t="shared" si="50"/>
        <v>72</v>
      </c>
      <c r="DA32" s="629"/>
      <c r="DB32" s="629"/>
      <c r="DC32" s="647">
        <f t="shared" si="51"/>
        <v>72</v>
      </c>
      <c r="DD32" s="629"/>
      <c r="DE32" s="629">
        <v>2</v>
      </c>
      <c r="DF32" s="630">
        <f t="shared" si="52"/>
        <v>70</v>
      </c>
      <c r="DG32" s="629"/>
      <c r="DH32" s="629">
        <v>1</v>
      </c>
      <c r="DI32" s="630">
        <f t="shared" si="53"/>
        <v>69</v>
      </c>
      <c r="DJ32" s="629"/>
      <c r="DK32" s="629">
        <v>1</v>
      </c>
      <c r="DL32" s="630">
        <f t="shared" si="54"/>
        <v>68</v>
      </c>
      <c r="DM32" s="629"/>
      <c r="DN32" s="629">
        <v>7</v>
      </c>
      <c r="DO32" s="630">
        <f t="shared" si="55"/>
        <v>61</v>
      </c>
      <c r="DP32" s="629"/>
      <c r="DQ32" s="629"/>
      <c r="DR32" s="630">
        <f t="shared" si="56"/>
        <v>61</v>
      </c>
      <c r="DS32" s="629"/>
      <c r="DT32" s="629">
        <v>3</v>
      </c>
      <c r="DU32" s="630">
        <f t="shared" si="57"/>
        <v>58</v>
      </c>
      <c r="DV32" s="629"/>
      <c r="DW32" s="629">
        <v>2</v>
      </c>
      <c r="DX32" s="630">
        <f t="shared" si="58"/>
        <v>56</v>
      </c>
      <c r="DY32" s="629"/>
      <c r="DZ32" s="629"/>
      <c r="EA32" s="629">
        <v>1</v>
      </c>
      <c r="EB32" s="630">
        <f t="shared" si="5"/>
        <v>55</v>
      </c>
      <c r="EC32" s="629"/>
      <c r="ED32" s="629">
        <v>3</v>
      </c>
      <c r="EE32" s="630">
        <f t="shared" si="59"/>
        <v>52</v>
      </c>
      <c r="EF32" s="629"/>
      <c r="EG32" s="629"/>
      <c r="EH32" s="629"/>
      <c r="EI32" s="93">
        <f t="shared" si="135"/>
        <v>52</v>
      </c>
      <c r="EJ32" s="629"/>
      <c r="EK32" s="629">
        <v>2</v>
      </c>
      <c r="EL32" s="630">
        <f t="shared" si="60"/>
        <v>50</v>
      </c>
      <c r="EM32" s="629"/>
      <c r="EN32" s="629"/>
      <c r="EO32" s="629">
        <v>2</v>
      </c>
      <c r="EP32" s="630">
        <f t="shared" si="61"/>
        <v>48</v>
      </c>
      <c r="ER32" s="629"/>
      <c r="ES32" s="629">
        <v>1</v>
      </c>
      <c r="ET32" s="630">
        <f t="shared" si="62"/>
        <v>47</v>
      </c>
      <c r="EU32" s="629"/>
      <c r="EV32" s="629">
        <v>3</v>
      </c>
      <c r="EW32" s="93">
        <f t="shared" si="6"/>
        <v>44</v>
      </c>
      <c r="EX32" s="629"/>
      <c r="EY32" s="629">
        <v>1</v>
      </c>
      <c r="EZ32" s="93">
        <f t="shared" si="63"/>
        <v>43</v>
      </c>
      <c r="FA32" s="629"/>
      <c r="FB32" s="629">
        <v>3</v>
      </c>
      <c r="FC32" s="93">
        <f t="shared" si="64"/>
        <v>40</v>
      </c>
      <c r="FD32" s="629"/>
      <c r="FE32" s="629"/>
      <c r="FF32" s="93">
        <f t="shared" si="65"/>
        <v>40</v>
      </c>
      <c r="FG32" s="629"/>
      <c r="FH32" s="629">
        <v>5</v>
      </c>
      <c r="FI32" s="93">
        <f t="shared" si="136"/>
        <v>35</v>
      </c>
      <c r="FJ32" s="629"/>
      <c r="FK32" s="629">
        <v>2</v>
      </c>
      <c r="FL32" s="93">
        <f t="shared" si="141"/>
        <v>33</v>
      </c>
      <c r="FM32" s="629"/>
      <c r="FN32" s="629">
        <v>2</v>
      </c>
      <c r="FO32" s="646">
        <f t="shared" si="7"/>
        <v>31</v>
      </c>
      <c r="FP32" s="629"/>
      <c r="FQ32" s="629">
        <v>1</v>
      </c>
      <c r="FR32" s="630">
        <f t="shared" si="137"/>
        <v>30</v>
      </c>
      <c r="FS32" s="629">
        <v>90</v>
      </c>
      <c r="FT32" s="629">
        <v>2</v>
      </c>
      <c r="FU32" s="630">
        <f t="shared" si="8"/>
        <v>118</v>
      </c>
      <c r="FV32" s="648"/>
      <c r="FW32" s="629"/>
      <c r="FX32" s="629">
        <v>1</v>
      </c>
      <c r="FY32" s="630">
        <f t="shared" si="66"/>
        <v>117</v>
      </c>
      <c r="FZ32" s="629"/>
      <c r="GA32" s="629">
        <v>1</v>
      </c>
      <c r="GB32" s="630">
        <f t="shared" si="67"/>
        <v>116</v>
      </c>
      <c r="GC32" s="629"/>
      <c r="GD32" s="629">
        <v>1</v>
      </c>
      <c r="GE32" s="630">
        <f t="shared" si="68"/>
        <v>115</v>
      </c>
      <c r="GF32" s="629"/>
      <c r="GG32" s="629">
        <v>4</v>
      </c>
      <c r="GH32" s="630">
        <f t="shared" si="69"/>
        <v>111</v>
      </c>
      <c r="GI32" s="629"/>
      <c r="GJ32" s="629">
        <v>3</v>
      </c>
      <c r="GK32" s="630">
        <f t="shared" si="70"/>
        <v>108</v>
      </c>
      <c r="GL32" s="629"/>
      <c r="GM32" s="629">
        <v>2</v>
      </c>
      <c r="GN32" s="630">
        <f t="shared" si="71"/>
        <v>106</v>
      </c>
      <c r="GO32" s="629"/>
      <c r="GP32" s="629">
        <v>1</v>
      </c>
      <c r="GQ32" s="629"/>
      <c r="GR32" s="630">
        <f t="shared" si="72"/>
        <v>105</v>
      </c>
      <c r="GS32" s="629"/>
      <c r="GT32" s="629">
        <v>2</v>
      </c>
      <c r="GU32" s="630">
        <f t="shared" si="73"/>
        <v>103</v>
      </c>
      <c r="GV32" s="631"/>
      <c r="GW32" s="631">
        <v>9</v>
      </c>
      <c r="GX32" s="631"/>
      <c r="GY32" s="630">
        <f t="shared" si="74"/>
        <v>94</v>
      </c>
      <c r="GZ32" s="631"/>
      <c r="HA32" s="631">
        <v>3</v>
      </c>
      <c r="HB32" s="631"/>
      <c r="HC32" s="630">
        <f t="shared" si="75"/>
        <v>91</v>
      </c>
      <c r="HD32" s="631"/>
      <c r="HE32" s="631">
        <v>2</v>
      </c>
      <c r="HF32" s="630">
        <f t="shared" si="76"/>
        <v>89</v>
      </c>
      <c r="HG32" s="631"/>
      <c r="HH32" s="631">
        <v>1</v>
      </c>
      <c r="HI32" s="630">
        <f t="shared" si="77"/>
        <v>88</v>
      </c>
      <c r="HJ32" s="629"/>
      <c r="HK32" s="629">
        <v>2</v>
      </c>
      <c r="HL32" s="630">
        <f t="shared" si="78"/>
        <v>86</v>
      </c>
      <c r="HM32" s="629"/>
      <c r="HN32" s="629">
        <v>2</v>
      </c>
      <c r="HO32" s="647">
        <f t="shared" si="79"/>
        <v>84</v>
      </c>
      <c r="HP32" s="629"/>
      <c r="HQ32" s="629"/>
      <c r="HR32" s="647">
        <f t="shared" si="138"/>
        <v>84</v>
      </c>
      <c r="HS32" s="629"/>
      <c r="HT32" s="629"/>
      <c r="HU32" s="630">
        <f t="shared" si="80"/>
        <v>84</v>
      </c>
      <c r="HV32" s="629"/>
      <c r="HW32" s="629"/>
      <c r="HX32" s="630">
        <f t="shared" si="81"/>
        <v>84</v>
      </c>
      <c r="HY32" s="629"/>
      <c r="HZ32" s="629">
        <v>3</v>
      </c>
      <c r="IA32" s="630">
        <f t="shared" si="82"/>
        <v>81</v>
      </c>
      <c r="IB32" s="629"/>
      <c r="IC32" s="629"/>
      <c r="ID32" s="630">
        <f t="shared" si="83"/>
        <v>81</v>
      </c>
      <c r="IE32" s="629"/>
      <c r="IF32" s="629">
        <v>5</v>
      </c>
      <c r="IG32" s="630">
        <f t="shared" si="84"/>
        <v>76</v>
      </c>
      <c r="IH32" s="629"/>
      <c r="II32" s="629">
        <v>2</v>
      </c>
      <c r="IJ32" s="630">
        <f t="shared" si="85"/>
        <v>74</v>
      </c>
      <c r="IK32" s="629"/>
      <c r="IL32" s="629"/>
      <c r="IM32" s="629">
        <v>2</v>
      </c>
      <c r="IN32" s="630">
        <f t="shared" si="86"/>
        <v>72</v>
      </c>
      <c r="IO32" s="629"/>
      <c r="IP32" s="629"/>
      <c r="IQ32" s="629">
        <v>2</v>
      </c>
      <c r="IR32" s="630">
        <f t="shared" si="87"/>
        <v>70</v>
      </c>
      <c r="IS32" s="629"/>
      <c r="IT32" s="629">
        <v>5</v>
      </c>
      <c r="IU32" s="630">
        <f t="shared" si="9"/>
        <v>65</v>
      </c>
      <c r="IV32" s="649"/>
      <c r="IW32" s="649">
        <v>2</v>
      </c>
      <c r="IX32" s="650">
        <f t="shared" si="88"/>
        <v>63</v>
      </c>
      <c r="IY32" s="649"/>
      <c r="IZ32" s="649">
        <v>1</v>
      </c>
      <c r="JA32" s="650">
        <f t="shared" si="89"/>
        <v>62</v>
      </c>
      <c r="JB32" s="649"/>
      <c r="JC32" s="649">
        <v>1</v>
      </c>
      <c r="JD32" s="649"/>
      <c r="JE32" s="650">
        <f t="shared" si="139"/>
        <v>61</v>
      </c>
      <c r="JF32" s="649"/>
      <c r="JG32" s="649">
        <v>1</v>
      </c>
      <c r="JH32" s="649"/>
      <c r="JI32" s="650">
        <f t="shared" si="90"/>
        <v>60</v>
      </c>
      <c r="JK32" s="649"/>
      <c r="JL32" s="649">
        <v>3</v>
      </c>
      <c r="JM32" s="651">
        <f t="shared" si="91"/>
        <v>57</v>
      </c>
      <c r="JO32" s="649"/>
      <c r="JP32" s="649">
        <v>1</v>
      </c>
      <c r="JQ32" s="651">
        <f t="shared" si="92"/>
        <v>56</v>
      </c>
      <c r="JR32" s="649"/>
      <c r="JS32" s="649"/>
      <c r="JT32" s="650">
        <f t="shared" si="93"/>
        <v>56</v>
      </c>
      <c r="JU32" s="649"/>
      <c r="JV32" s="649">
        <v>1</v>
      </c>
      <c r="JW32" s="650">
        <f t="shared" si="94"/>
        <v>55</v>
      </c>
      <c r="JX32" s="649"/>
      <c r="JY32" s="649">
        <v>1</v>
      </c>
      <c r="JZ32" s="649"/>
      <c r="KA32" s="650">
        <f t="shared" si="95"/>
        <v>54</v>
      </c>
      <c r="KB32" s="649"/>
      <c r="KC32" s="649">
        <v>2</v>
      </c>
      <c r="KD32" s="649"/>
      <c r="KE32" s="650">
        <f t="shared" si="140"/>
        <v>52</v>
      </c>
      <c r="KF32" s="649"/>
      <c r="KG32" s="649">
        <v>5</v>
      </c>
      <c r="KH32" s="650">
        <f t="shared" si="96"/>
        <v>47</v>
      </c>
      <c r="KI32" s="649"/>
      <c r="KJ32" s="649">
        <v>7</v>
      </c>
      <c r="KK32" s="650">
        <f t="shared" si="97"/>
        <v>40</v>
      </c>
      <c r="KL32" s="649"/>
      <c r="KM32" s="649">
        <v>4</v>
      </c>
      <c r="KN32" s="650">
        <f t="shared" si="98"/>
        <v>36</v>
      </c>
      <c r="KO32" s="649"/>
      <c r="KP32" s="649">
        <v>4</v>
      </c>
      <c r="KQ32" s="650">
        <f t="shared" si="99"/>
        <v>32</v>
      </c>
      <c r="KR32" s="649"/>
      <c r="KS32" s="649">
        <v>5</v>
      </c>
      <c r="KT32" s="650">
        <f t="shared" si="100"/>
        <v>27</v>
      </c>
      <c r="KU32" s="649"/>
      <c r="KV32" s="649">
        <v>6</v>
      </c>
      <c r="KW32" s="650">
        <f t="shared" si="101"/>
        <v>21</v>
      </c>
      <c r="KX32" s="649"/>
      <c r="KY32" s="649">
        <v>5</v>
      </c>
      <c r="KZ32" s="650">
        <f t="shared" si="10"/>
        <v>16</v>
      </c>
      <c r="LA32" s="649"/>
      <c r="LB32" s="649">
        <v>2</v>
      </c>
      <c r="LC32" s="650">
        <f t="shared" si="11"/>
        <v>14</v>
      </c>
      <c r="LD32" s="649"/>
      <c r="LE32" s="649">
        <v>2</v>
      </c>
      <c r="LF32" s="650">
        <f t="shared" si="12"/>
        <v>12</v>
      </c>
      <c r="LG32" s="649"/>
      <c r="LH32" s="649">
        <v>2</v>
      </c>
      <c r="LI32" s="650">
        <f t="shared" si="13"/>
        <v>10</v>
      </c>
      <c r="LJ32" s="649"/>
      <c r="LK32" s="649">
        <v>3</v>
      </c>
      <c r="LL32" s="650">
        <f t="shared" si="14"/>
        <v>7</v>
      </c>
      <c r="LM32" s="649"/>
      <c r="LN32" s="649">
        <v>4</v>
      </c>
      <c r="LO32" s="650">
        <f t="shared" si="15"/>
        <v>3</v>
      </c>
      <c r="LP32" s="649"/>
      <c r="LQ32" s="649">
        <v>2</v>
      </c>
      <c r="LR32" s="650">
        <f t="shared" si="16"/>
        <v>1</v>
      </c>
      <c r="LS32" s="649"/>
      <c r="LT32" s="649">
        <v>1</v>
      </c>
      <c r="LU32" s="650">
        <f t="shared" si="17"/>
        <v>0</v>
      </c>
      <c r="LV32" s="649"/>
      <c r="LW32" s="649"/>
      <c r="LX32" s="650">
        <f t="shared" si="142"/>
        <v>0</v>
      </c>
      <c r="LY32" s="649"/>
      <c r="LZ32" s="649"/>
      <c r="MA32" s="650">
        <f t="shared" si="143"/>
        <v>0</v>
      </c>
      <c r="MB32" s="649">
        <v>120</v>
      </c>
      <c r="MC32" s="649"/>
      <c r="MD32" s="650">
        <f t="shared" si="18"/>
        <v>120</v>
      </c>
      <c r="ME32" s="649"/>
      <c r="MF32" s="649">
        <v>3</v>
      </c>
      <c r="MG32" s="650">
        <f t="shared" si="19"/>
        <v>117</v>
      </c>
      <c r="MH32" s="649"/>
      <c r="MI32" s="649">
        <v>2</v>
      </c>
      <c r="MJ32" s="650">
        <f t="shared" si="20"/>
        <v>115</v>
      </c>
      <c r="MK32" s="649"/>
      <c r="ML32" s="649">
        <v>2</v>
      </c>
      <c r="MM32" s="650">
        <f t="shared" si="21"/>
        <v>113</v>
      </c>
      <c r="MN32" s="649"/>
      <c r="MO32" s="649">
        <v>2</v>
      </c>
      <c r="MP32" s="650">
        <f t="shared" si="22"/>
        <v>111</v>
      </c>
      <c r="MQ32" s="649"/>
      <c r="MR32" s="649">
        <v>1</v>
      </c>
      <c r="MS32" s="650">
        <f t="shared" si="23"/>
        <v>110</v>
      </c>
      <c r="MT32" s="649"/>
      <c r="MU32" s="649">
        <v>1</v>
      </c>
      <c r="MV32" s="650">
        <f t="shared" si="24"/>
        <v>109</v>
      </c>
      <c r="MW32" s="649"/>
      <c r="MX32" s="649">
        <v>2</v>
      </c>
      <c r="MY32" s="650">
        <f t="shared" si="25"/>
        <v>107</v>
      </c>
      <c r="MZ32" s="649"/>
      <c r="NA32" s="649">
        <v>3</v>
      </c>
      <c r="NB32" s="650">
        <f t="shared" si="26"/>
        <v>104</v>
      </c>
      <c r="NC32" s="649"/>
      <c r="ND32" s="649">
        <v>1</v>
      </c>
      <c r="NE32" s="649"/>
      <c r="NF32" s="650">
        <f t="shared" si="102"/>
        <v>103</v>
      </c>
      <c r="NG32" s="649"/>
      <c r="NH32" s="649">
        <v>3</v>
      </c>
      <c r="NI32" s="650">
        <f t="shared" si="103"/>
        <v>100</v>
      </c>
      <c r="NJ32" s="649"/>
      <c r="NK32" s="649">
        <v>3</v>
      </c>
      <c r="NL32" s="649"/>
      <c r="NM32" s="650">
        <f t="shared" si="104"/>
        <v>97</v>
      </c>
      <c r="NN32" s="649"/>
      <c r="NO32" s="649">
        <v>2</v>
      </c>
      <c r="NP32" s="649"/>
      <c r="NQ32" s="650">
        <f t="shared" si="105"/>
        <v>95</v>
      </c>
      <c r="NR32" s="649"/>
      <c r="NS32" s="649">
        <v>2</v>
      </c>
      <c r="NT32" s="650">
        <f t="shared" si="106"/>
        <v>93</v>
      </c>
      <c r="NU32" s="649"/>
      <c r="NV32" s="649">
        <v>2</v>
      </c>
      <c r="NW32" s="650">
        <f t="shared" si="107"/>
        <v>91</v>
      </c>
      <c r="NX32" s="649"/>
      <c r="NY32" s="649"/>
      <c r="NZ32" s="649">
        <v>3</v>
      </c>
      <c r="OA32" s="650">
        <f t="shared" si="108"/>
        <v>88</v>
      </c>
      <c r="OB32" s="649"/>
      <c r="OC32" s="649"/>
      <c r="OD32" s="649">
        <v>2</v>
      </c>
      <c r="OE32" s="650">
        <f t="shared" si="109"/>
        <v>86</v>
      </c>
      <c r="OF32" s="649"/>
      <c r="OG32" s="649"/>
      <c r="OH32" s="649">
        <v>3</v>
      </c>
      <c r="OI32" s="650">
        <f t="shared" si="110"/>
        <v>83</v>
      </c>
      <c r="OJ32" s="649"/>
      <c r="OK32" s="649"/>
      <c r="OL32" s="649">
        <v>1</v>
      </c>
      <c r="OM32" s="650">
        <f t="shared" si="111"/>
        <v>82</v>
      </c>
      <c r="ON32" s="649"/>
      <c r="OO32" s="649"/>
      <c r="OP32" s="649">
        <v>6</v>
      </c>
      <c r="OQ32" s="650">
        <f t="shared" si="112"/>
        <v>76</v>
      </c>
      <c r="OR32" s="649"/>
      <c r="OS32" s="649"/>
      <c r="OT32" s="649">
        <v>1</v>
      </c>
      <c r="OU32" s="650">
        <f t="shared" si="113"/>
        <v>75</v>
      </c>
      <c r="OV32" s="649"/>
      <c r="OW32" s="649"/>
      <c r="OX32" s="649"/>
      <c r="OY32" s="650">
        <f t="shared" si="114"/>
        <v>75</v>
      </c>
      <c r="OZ32" s="649"/>
      <c r="PA32" s="649"/>
      <c r="PB32" s="649">
        <v>1</v>
      </c>
      <c r="PC32" s="650">
        <f t="shared" si="115"/>
        <v>74</v>
      </c>
      <c r="PD32" s="649"/>
      <c r="PE32" s="649"/>
      <c r="PF32" s="649">
        <v>4</v>
      </c>
      <c r="PG32" s="650">
        <f t="shared" si="116"/>
        <v>70</v>
      </c>
      <c r="PH32" s="649"/>
      <c r="PI32" s="649"/>
      <c r="PJ32" s="649">
        <v>2</v>
      </c>
      <c r="PK32" s="650">
        <f t="shared" si="117"/>
        <v>68</v>
      </c>
      <c r="PL32" s="649"/>
      <c r="PM32" s="649"/>
      <c r="PN32" s="649">
        <v>3</v>
      </c>
      <c r="PO32" s="650">
        <f t="shared" si="118"/>
        <v>65</v>
      </c>
      <c r="PP32" s="649"/>
      <c r="PQ32" s="649"/>
      <c r="PR32" s="649">
        <v>1</v>
      </c>
      <c r="PS32" s="650">
        <f t="shared" si="119"/>
        <v>64</v>
      </c>
      <c r="PT32" s="649"/>
      <c r="PU32" s="649"/>
      <c r="PV32" s="649">
        <v>1</v>
      </c>
      <c r="PW32" s="650">
        <f t="shared" si="120"/>
        <v>63</v>
      </c>
      <c r="PX32" s="649"/>
      <c r="PY32" s="649"/>
      <c r="PZ32" s="649">
        <v>1</v>
      </c>
      <c r="QA32" s="650">
        <f t="shared" si="121"/>
        <v>62</v>
      </c>
      <c r="QB32" s="649"/>
      <c r="QC32" s="649"/>
      <c r="QD32" s="649">
        <v>5</v>
      </c>
      <c r="QE32" s="650">
        <f t="shared" si="122"/>
        <v>57</v>
      </c>
      <c r="QF32" s="649"/>
      <c r="QG32" s="649"/>
      <c r="QH32" s="649">
        <v>2</v>
      </c>
      <c r="QI32" s="650">
        <f t="shared" si="123"/>
        <v>55</v>
      </c>
      <c r="QJ32" s="649"/>
      <c r="QK32" s="649"/>
      <c r="QL32" s="649">
        <v>2</v>
      </c>
      <c r="QM32" s="650">
        <f t="shared" si="124"/>
        <v>53</v>
      </c>
      <c r="QN32" s="649"/>
      <c r="QO32" s="649"/>
      <c r="QP32" s="649">
        <v>3</v>
      </c>
      <c r="QQ32" s="650">
        <f t="shared" si="125"/>
        <v>50</v>
      </c>
      <c r="QR32" s="649"/>
      <c r="QS32" s="649"/>
      <c r="QT32" s="649">
        <v>4</v>
      </c>
      <c r="QU32" s="650">
        <f t="shared" si="126"/>
        <v>46</v>
      </c>
      <c r="QV32" s="629">
        <f t="shared" si="127"/>
        <v>48</v>
      </c>
      <c r="QW32" s="652">
        <f t="shared" si="128"/>
        <v>2</v>
      </c>
      <c r="QX32" s="123"/>
      <c r="QY32" s="629">
        <f t="shared" si="129"/>
        <v>55</v>
      </c>
      <c r="QZ32" s="652">
        <f t="shared" si="130"/>
        <v>2.1153846153846154</v>
      </c>
      <c r="RA32" s="124"/>
      <c r="RB32" s="629">
        <f t="shared" si="131"/>
        <v>65</v>
      </c>
      <c r="RC32" s="652">
        <f t="shared" si="132"/>
        <v>2.6</v>
      </c>
      <c r="RD32" s="124"/>
      <c r="RE32" s="629">
        <f t="shared" si="133"/>
        <v>168</v>
      </c>
      <c r="RF32" s="652">
        <f t="shared" si="134"/>
        <v>2.2400000000000002</v>
      </c>
    </row>
    <row r="33" spans="1:474" ht="32.25" hidden="1" customHeight="1" x14ac:dyDescent="0.55000000000000004">
      <c r="A33" s="622">
        <v>29</v>
      </c>
      <c r="B33" s="638" t="s">
        <v>641</v>
      </c>
      <c r="C33" s="639" t="s">
        <v>122</v>
      </c>
      <c r="D33" s="628"/>
      <c r="E33" s="640"/>
      <c r="F33" s="653"/>
      <c r="G33" s="672"/>
      <c r="H33" s="673"/>
      <c r="I33" s="628"/>
      <c r="J33" s="640"/>
      <c r="K33" s="653"/>
      <c r="L33" s="672"/>
      <c r="M33" s="673"/>
      <c r="N33" s="628"/>
      <c r="O33" s="640"/>
      <c r="P33" s="653"/>
      <c r="Q33" s="672"/>
      <c r="R33" s="673"/>
      <c r="S33" s="628"/>
      <c r="T33" s="640"/>
      <c r="U33" s="653"/>
      <c r="V33" s="672"/>
      <c r="W33" s="673"/>
      <c r="X33" s="628"/>
      <c r="Y33" s="640"/>
      <c r="Z33" s="653"/>
      <c r="AA33" s="672"/>
      <c r="AB33" s="673"/>
      <c r="AC33" s="628"/>
      <c r="AD33" s="631"/>
      <c r="AE33" s="631"/>
      <c r="AF33" s="93"/>
      <c r="AG33" s="629"/>
      <c r="AH33" s="629"/>
      <c r="AI33" s="93"/>
      <c r="AJ33" s="631"/>
      <c r="AK33" s="631"/>
      <c r="AL33" s="93"/>
      <c r="AM33" s="631"/>
      <c r="AN33" s="631"/>
      <c r="AO33" s="631"/>
      <c r="AP33" s="93"/>
      <c r="AQ33" s="644"/>
      <c r="AR33" s="644"/>
      <c r="AS33" s="645"/>
      <c r="AT33" s="632"/>
      <c r="AU33" s="632"/>
      <c r="AV33" s="633"/>
      <c r="AW33" s="631"/>
      <c r="AX33" s="631"/>
      <c r="AY33" s="631"/>
      <c r="AZ33" s="646"/>
      <c r="BA33" s="631"/>
      <c r="BB33" s="631"/>
      <c r="BC33" s="93"/>
      <c r="BD33" s="631"/>
      <c r="BE33" s="631"/>
      <c r="BF33" s="93"/>
      <c r="BG33" s="631"/>
      <c r="BH33" s="631"/>
      <c r="BI33" s="93"/>
      <c r="BJ33" s="631"/>
      <c r="BK33" s="631"/>
      <c r="BL33" s="93"/>
      <c r="BM33" s="631"/>
      <c r="BN33" s="631"/>
      <c r="BO33" s="631"/>
      <c r="BP33" s="93"/>
      <c r="BQ33" s="631"/>
      <c r="BR33" s="631"/>
      <c r="BS33" s="93"/>
      <c r="BT33" s="631"/>
      <c r="BU33" s="631"/>
      <c r="BV33" s="646"/>
      <c r="BW33" s="631"/>
      <c r="BX33" s="631"/>
      <c r="BY33" s="93"/>
      <c r="BZ33" s="631"/>
      <c r="CA33" s="631"/>
      <c r="CB33" s="93"/>
      <c r="CC33" s="631"/>
      <c r="CD33" s="631"/>
      <c r="CE33" s="93"/>
      <c r="CF33" s="631"/>
      <c r="CG33" s="631"/>
      <c r="CH33" s="93"/>
      <c r="CI33" s="631"/>
      <c r="CJ33" s="631"/>
      <c r="CK33" s="646"/>
      <c r="CL33" s="631"/>
      <c r="CM33" s="631"/>
      <c r="CN33" s="93"/>
      <c r="CO33" s="631"/>
      <c r="CP33" s="631"/>
      <c r="CQ33" s="93"/>
      <c r="CR33" s="629"/>
      <c r="CS33" s="629"/>
      <c r="CT33" s="630"/>
      <c r="CU33" s="629"/>
      <c r="CV33" s="629"/>
      <c r="CW33" s="630"/>
      <c r="CX33" s="629"/>
      <c r="CY33" s="629"/>
      <c r="CZ33" s="630"/>
      <c r="DA33" s="629"/>
      <c r="DB33" s="629"/>
      <c r="DC33" s="647"/>
      <c r="DD33" s="629"/>
      <c r="DE33" s="629"/>
      <c r="DF33" s="630"/>
      <c r="DG33" s="629"/>
      <c r="DH33" s="629"/>
      <c r="DI33" s="630"/>
      <c r="DJ33" s="629"/>
      <c r="DK33" s="629"/>
      <c r="DL33" s="630"/>
      <c r="DM33" s="629"/>
      <c r="DN33" s="629"/>
      <c r="DO33" s="630"/>
      <c r="DP33" s="629"/>
      <c r="DQ33" s="629"/>
      <c r="DR33" s="630"/>
      <c r="DS33" s="629"/>
      <c r="DT33" s="629"/>
      <c r="DU33" s="630"/>
      <c r="DV33" s="629"/>
      <c r="DW33" s="629"/>
      <c r="DX33" s="630"/>
      <c r="DY33" s="629"/>
      <c r="DZ33" s="629"/>
      <c r="EA33" s="629"/>
      <c r="EB33" s="630"/>
      <c r="EC33" s="629"/>
      <c r="ED33" s="629"/>
      <c r="EE33" s="630"/>
      <c r="EF33" s="629"/>
      <c r="EG33" s="629"/>
      <c r="EH33" s="629"/>
      <c r="EI33" s="93"/>
      <c r="EJ33" s="629"/>
      <c r="EK33" s="629"/>
      <c r="EL33" s="630"/>
      <c r="EM33" s="629"/>
      <c r="EN33" s="629"/>
      <c r="EO33" s="629"/>
      <c r="EP33" s="630"/>
      <c r="ER33" s="629"/>
      <c r="ES33" s="629"/>
      <c r="ET33" s="630"/>
      <c r="EU33" s="629"/>
      <c r="EV33" s="629"/>
      <c r="EW33" s="93"/>
      <c r="EX33" s="629"/>
      <c r="EY33" s="629"/>
      <c r="EZ33" s="93"/>
      <c r="FA33" s="629"/>
      <c r="FB33" s="629"/>
      <c r="FC33" s="93"/>
      <c r="FD33" s="629"/>
      <c r="FE33" s="629"/>
      <c r="FF33" s="93"/>
      <c r="FG33" s="629"/>
      <c r="FH33" s="629"/>
      <c r="FI33" s="93"/>
      <c r="FJ33" s="629"/>
      <c r="FK33" s="629"/>
      <c r="FL33" s="93"/>
      <c r="FM33" s="629"/>
      <c r="FN33" s="629"/>
      <c r="FO33" s="646"/>
      <c r="FP33" s="629"/>
      <c r="FQ33" s="629"/>
      <c r="FR33" s="630"/>
      <c r="FS33" s="629"/>
      <c r="FT33" s="629"/>
      <c r="FU33" s="630"/>
      <c r="FV33" s="648"/>
      <c r="FW33" s="629"/>
      <c r="FX33" s="629"/>
      <c r="FY33" s="630"/>
      <c r="FZ33" s="629"/>
      <c r="GA33" s="629"/>
      <c r="GB33" s="630"/>
      <c r="GC33" s="629"/>
      <c r="GD33" s="629"/>
      <c r="GE33" s="630"/>
      <c r="GF33" s="629"/>
      <c r="GG33" s="629"/>
      <c r="GH33" s="630"/>
      <c r="GI33" s="629"/>
      <c r="GJ33" s="629"/>
      <c r="GK33" s="630"/>
      <c r="GL33" s="629"/>
      <c r="GM33" s="629"/>
      <c r="GN33" s="630"/>
      <c r="GO33" s="629"/>
      <c r="GP33" s="629"/>
      <c r="GQ33" s="629"/>
      <c r="GR33" s="630"/>
      <c r="GS33" s="629"/>
      <c r="GT33" s="629"/>
      <c r="GU33" s="630"/>
      <c r="GV33" s="631"/>
      <c r="GW33" s="631"/>
      <c r="GX33" s="631"/>
      <c r="GY33" s="630"/>
      <c r="GZ33" s="631"/>
      <c r="HA33" s="631"/>
      <c r="HB33" s="631"/>
      <c r="HC33" s="630"/>
      <c r="HD33" s="631"/>
      <c r="HE33" s="631"/>
      <c r="HF33" s="630"/>
      <c r="HG33" s="631"/>
      <c r="HH33" s="631"/>
      <c r="HI33" s="630"/>
      <c r="HJ33" s="629"/>
      <c r="HK33" s="629"/>
      <c r="HL33" s="630"/>
      <c r="HM33" s="629"/>
      <c r="HN33" s="629"/>
      <c r="HO33" s="647"/>
      <c r="HP33" s="629"/>
      <c r="HQ33" s="629"/>
      <c r="HR33" s="647"/>
      <c r="HS33" s="629"/>
      <c r="HT33" s="629"/>
      <c r="HU33" s="630"/>
      <c r="HV33" s="629"/>
      <c r="HW33" s="629"/>
      <c r="HX33" s="630"/>
      <c r="HY33" s="629"/>
      <c r="HZ33" s="629"/>
      <c r="IA33" s="630"/>
      <c r="IB33" s="629"/>
      <c r="IC33" s="629"/>
      <c r="ID33" s="630"/>
      <c r="IE33" s="629"/>
      <c r="IF33" s="629"/>
      <c r="IG33" s="630"/>
      <c r="IH33" s="629"/>
      <c r="II33" s="629"/>
      <c r="IJ33" s="630"/>
      <c r="IK33" s="629"/>
      <c r="IL33" s="629"/>
      <c r="IM33" s="629"/>
      <c r="IN33" s="630"/>
      <c r="IO33" s="629"/>
      <c r="IP33" s="629"/>
      <c r="IQ33" s="629"/>
      <c r="IR33" s="630"/>
      <c r="IS33" s="629"/>
      <c r="IT33" s="629"/>
      <c r="IU33" s="630"/>
      <c r="IV33" s="649"/>
      <c r="IW33" s="649"/>
      <c r="IX33" s="650"/>
      <c r="IY33" s="649"/>
      <c r="IZ33" s="649"/>
      <c r="JA33" s="650"/>
      <c r="JB33" s="649"/>
      <c r="JC33" s="649"/>
      <c r="JD33" s="649"/>
      <c r="JE33" s="650"/>
      <c r="JF33" s="649"/>
      <c r="JG33" s="649"/>
      <c r="JH33" s="649"/>
      <c r="JI33" s="650"/>
      <c r="JK33" s="649"/>
      <c r="JL33" s="649"/>
      <c r="JM33" s="651"/>
      <c r="JO33" s="649"/>
      <c r="JP33" s="649"/>
      <c r="JQ33" s="651"/>
      <c r="JR33" s="649"/>
      <c r="JS33" s="649"/>
      <c r="JT33" s="650"/>
      <c r="JU33" s="649"/>
      <c r="JV33" s="649"/>
      <c r="JW33" s="650"/>
      <c r="JX33" s="649"/>
      <c r="JY33" s="649"/>
      <c r="JZ33" s="649"/>
      <c r="KA33" s="650"/>
      <c r="KB33" s="649"/>
      <c r="KC33" s="649"/>
      <c r="KD33" s="649"/>
      <c r="KE33" s="650"/>
      <c r="KF33" s="649"/>
      <c r="KG33" s="649"/>
      <c r="KH33" s="650"/>
      <c r="KI33" s="649"/>
      <c r="KJ33" s="649"/>
      <c r="KK33" s="650"/>
      <c r="KL33" s="649"/>
      <c r="KM33" s="649"/>
      <c r="KN33" s="650"/>
      <c r="KO33" s="649"/>
      <c r="KP33" s="649"/>
      <c r="KQ33" s="650"/>
      <c r="KR33" s="649"/>
      <c r="KS33" s="649"/>
      <c r="KT33" s="650">
        <v>0</v>
      </c>
      <c r="KU33" s="649">
        <v>30</v>
      </c>
      <c r="KV33" s="649"/>
      <c r="KW33" s="650">
        <v>30</v>
      </c>
      <c r="KX33" s="649"/>
      <c r="KY33" s="649">
        <v>6</v>
      </c>
      <c r="KZ33" s="650">
        <f>KW33+KX33-KY33</f>
        <v>24</v>
      </c>
      <c r="LA33" s="649"/>
      <c r="LB33" s="649">
        <v>4</v>
      </c>
      <c r="LC33" s="650">
        <f>KZ33+LA33-LB33</f>
        <v>20</v>
      </c>
      <c r="LD33" s="649"/>
      <c r="LE33" s="649">
        <v>5</v>
      </c>
      <c r="LF33" s="650">
        <f>LC33+LD33-LE33</f>
        <v>15</v>
      </c>
      <c r="LG33" s="649"/>
      <c r="LH33" s="649">
        <v>4</v>
      </c>
      <c r="LI33" s="650">
        <f>LF33+LG33-LH33</f>
        <v>11</v>
      </c>
      <c r="LJ33" s="649"/>
      <c r="LK33" s="649">
        <v>4</v>
      </c>
      <c r="LL33" s="650">
        <f t="shared" si="14"/>
        <v>7</v>
      </c>
      <c r="LM33" s="649"/>
      <c r="LN33" s="649">
        <v>4</v>
      </c>
      <c r="LO33" s="650">
        <f t="shared" si="15"/>
        <v>3</v>
      </c>
      <c r="LP33" s="649"/>
      <c r="LQ33" s="649">
        <v>3</v>
      </c>
      <c r="LR33" s="650">
        <f t="shared" si="16"/>
        <v>0</v>
      </c>
      <c r="LS33" s="649"/>
      <c r="LT33" s="649"/>
      <c r="LU33" s="650">
        <f t="shared" si="17"/>
        <v>0</v>
      </c>
      <c r="LV33" s="649"/>
      <c r="LW33" s="649"/>
      <c r="LX33" s="650">
        <f t="shared" si="142"/>
        <v>0</v>
      </c>
      <c r="LY33" s="649"/>
      <c r="LZ33" s="649"/>
      <c r="MA33" s="650">
        <f t="shared" si="143"/>
        <v>0</v>
      </c>
      <c r="MB33" s="649">
        <v>100</v>
      </c>
      <c r="MC33" s="649">
        <v>1</v>
      </c>
      <c r="MD33" s="650">
        <f t="shared" si="18"/>
        <v>99</v>
      </c>
      <c r="ME33" s="649"/>
      <c r="MF33" s="649">
        <v>3</v>
      </c>
      <c r="MG33" s="650">
        <f t="shared" si="19"/>
        <v>96</v>
      </c>
      <c r="MH33" s="649"/>
      <c r="MI33" s="649">
        <v>2</v>
      </c>
      <c r="MJ33" s="650">
        <f t="shared" si="20"/>
        <v>94</v>
      </c>
      <c r="MK33" s="649"/>
      <c r="ML33" s="649">
        <v>1</v>
      </c>
      <c r="MM33" s="650">
        <f t="shared" si="21"/>
        <v>93</v>
      </c>
      <c r="MN33" s="649"/>
      <c r="MO33" s="649"/>
      <c r="MP33" s="650">
        <f t="shared" si="22"/>
        <v>93</v>
      </c>
      <c r="MQ33" s="649"/>
      <c r="MR33" s="649"/>
      <c r="MS33" s="650">
        <f t="shared" si="23"/>
        <v>93</v>
      </c>
      <c r="MT33" s="649"/>
      <c r="MU33" s="649">
        <v>1</v>
      </c>
      <c r="MV33" s="650">
        <f t="shared" si="24"/>
        <v>92</v>
      </c>
      <c r="MW33" s="649"/>
      <c r="MX33" s="649">
        <v>2</v>
      </c>
      <c r="MY33" s="650">
        <f t="shared" si="25"/>
        <v>90</v>
      </c>
      <c r="MZ33" s="649"/>
      <c r="NA33" s="649">
        <v>2</v>
      </c>
      <c r="NB33" s="650">
        <f t="shared" si="26"/>
        <v>88</v>
      </c>
      <c r="NC33" s="649"/>
      <c r="ND33" s="649">
        <v>2</v>
      </c>
      <c r="NE33" s="649"/>
      <c r="NF33" s="650">
        <f t="shared" si="102"/>
        <v>86</v>
      </c>
      <c r="NG33" s="649"/>
      <c r="NH33" s="649">
        <v>1</v>
      </c>
      <c r="NI33" s="650">
        <f t="shared" si="103"/>
        <v>85</v>
      </c>
      <c r="NJ33" s="649"/>
      <c r="NK33" s="649">
        <v>1</v>
      </c>
      <c r="NL33" s="649"/>
      <c r="NM33" s="650">
        <f t="shared" si="104"/>
        <v>84</v>
      </c>
      <c r="NN33" s="649"/>
      <c r="NO33" s="649">
        <v>2</v>
      </c>
      <c r="NP33" s="649"/>
      <c r="NQ33" s="650">
        <f t="shared" si="105"/>
        <v>82</v>
      </c>
      <c r="NR33" s="649"/>
      <c r="NS33" s="649">
        <v>1</v>
      </c>
      <c r="NT33" s="650">
        <f t="shared" si="106"/>
        <v>81</v>
      </c>
      <c r="NU33" s="649"/>
      <c r="NV33" s="649">
        <v>2</v>
      </c>
      <c r="NW33" s="650">
        <f t="shared" si="107"/>
        <v>79</v>
      </c>
      <c r="NX33" s="649"/>
      <c r="NY33" s="649"/>
      <c r="NZ33" s="649">
        <v>2</v>
      </c>
      <c r="OA33" s="650">
        <f t="shared" si="108"/>
        <v>77</v>
      </c>
      <c r="OB33" s="649"/>
      <c r="OC33" s="649"/>
      <c r="OD33" s="649">
        <v>1</v>
      </c>
      <c r="OE33" s="650">
        <f t="shared" si="109"/>
        <v>76</v>
      </c>
      <c r="OF33" s="649"/>
      <c r="OG33" s="649"/>
      <c r="OH33" s="649"/>
      <c r="OI33" s="650">
        <f t="shared" si="110"/>
        <v>76</v>
      </c>
      <c r="OJ33" s="649"/>
      <c r="OK33" s="649"/>
      <c r="OL33" s="649">
        <v>1</v>
      </c>
      <c r="OM33" s="650">
        <f t="shared" si="111"/>
        <v>75</v>
      </c>
      <c r="ON33" s="649"/>
      <c r="OO33" s="649"/>
      <c r="OP33" s="649">
        <v>3</v>
      </c>
      <c r="OQ33" s="650">
        <f t="shared" si="112"/>
        <v>72</v>
      </c>
      <c r="OR33" s="649"/>
      <c r="OS33" s="649"/>
      <c r="OT33" s="649">
        <v>3</v>
      </c>
      <c r="OU33" s="650">
        <f t="shared" si="113"/>
        <v>69</v>
      </c>
      <c r="OV33" s="649"/>
      <c r="OW33" s="649"/>
      <c r="OX33" s="649">
        <v>2</v>
      </c>
      <c r="OY33" s="650">
        <f t="shared" si="114"/>
        <v>67</v>
      </c>
      <c r="OZ33" s="649"/>
      <c r="PA33" s="649"/>
      <c r="PB33" s="649">
        <v>2</v>
      </c>
      <c r="PC33" s="650">
        <f t="shared" si="115"/>
        <v>65</v>
      </c>
      <c r="PD33" s="649"/>
      <c r="PE33" s="649"/>
      <c r="PF33" s="649">
        <v>3</v>
      </c>
      <c r="PG33" s="650">
        <f t="shared" si="116"/>
        <v>62</v>
      </c>
      <c r="PH33" s="649"/>
      <c r="PI33" s="649"/>
      <c r="PJ33" s="649">
        <v>1</v>
      </c>
      <c r="PK33" s="650">
        <f t="shared" si="117"/>
        <v>61</v>
      </c>
      <c r="PL33" s="649"/>
      <c r="PM33" s="649"/>
      <c r="PN33" s="649">
        <v>2</v>
      </c>
      <c r="PO33" s="650">
        <f t="shared" si="118"/>
        <v>59</v>
      </c>
      <c r="PP33" s="649"/>
      <c r="PQ33" s="649"/>
      <c r="PR33" s="649">
        <v>1</v>
      </c>
      <c r="PS33" s="650">
        <f t="shared" si="119"/>
        <v>58</v>
      </c>
      <c r="PT33" s="649"/>
      <c r="PU33" s="649"/>
      <c r="PV33" s="649">
        <v>2</v>
      </c>
      <c r="PW33" s="650">
        <f t="shared" si="120"/>
        <v>56</v>
      </c>
      <c r="PX33" s="649"/>
      <c r="PY33" s="649"/>
      <c r="PZ33" s="649">
        <v>4</v>
      </c>
      <c r="QA33" s="650">
        <f t="shared" si="121"/>
        <v>52</v>
      </c>
      <c r="QB33" s="649"/>
      <c r="QC33" s="649"/>
      <c r="QD33" s="649">
        <v>2</v>
      </c>
      <c r="QE33" s="650">
        <f t="shared" si="122"/>
        <v>50</v>
      </c>
      <c r="QF33" s="649"/>
      <c r="QG33" s="649"/>
      <c r="QH33" s="649">
        <v>2</v>
      </c>
      <c r="QI33" s="650">
        <f t="shared" si="123"/>
        <v>48</v>
      </c>
      <c r="QJ33" s="649"/>
      <c r="QK33" s="649"/>
      <c r="QL33" s="649">
        <v>3</v>
      </c>
      <c r="QM33" s="650">
        <f t="shared" si="124"/>
        <v>45</v>
      </c>
      <c r="QN33" s="649"/>
      <c r="QO33" s="649"/>
      <c r="QP33" s="649">
        <v>3</v>
      </c>
      <c r="QQ33" s="650">
        <f t="shared" si="125"/>
        <v>42</v>
      </c>
      <c r="QR33" s="649"/>
      <c r="QS33" s="649"/>
      <c r="QT33" s="649"/>
      <c r="QU33" s="650">
        <f t="shared" si="126"/>
        <v>42</v>
      </c>
      <c r="QV33" s="629">
        <f t="shared" si="127"/>
        <v>0</v>
      </c>
      <c r="QW33" s="652">
        <f t="shared" si="128"/>
        <v>0</v>
      </c>
      <c r="QX33" s="123"/>
      <c r="QY33" s="629">
        <f t="shared" si="129"/>
        <v>0</v>
      </c>
      <c r="QZ33" s="652">
        <f t="shared" si="130"/>
        <v>0</v>
      </c>
      <c r="RA33" s="124"/>
      <c r="RB33" s="629">
        <f t="shared" si="131"/>
        <v>37</v>
      </c>
      <c r="RC33" s="652">
        <f t="shared" si="132"/>
        <v>1.48</v>
      </c>
      <c r="RD33" s="124"/>
      <c r="RE33" s="629">
        <f t="shared" si="133"/>
        <v>37</v>
      </c>
      <c r="RF33" s="652">
        <f t="shared" si="134"/>
        <v>0.49333333333333335</v>
      </c>
    </row>
    <row r="34" spans="1:474" ht="31.5" hidden="1" customHeight="1" x14ac:dyDescent="0.55000000000000004">
      <c r="A34" s="622">
        <v>30</v>
      </c>
      <c r="B34" s="638" t="s">
        <v>642</v>
      </c>
      <c r="C34" s="639" t="s">
        <v>122</v>
      </c>
      <c r="D34" s="628">
        <v>25</v>
      </c>
      <c r="E34" s="640"/>
      <c r="F34" s="654"/>
      <c r="G34" s="653"/>
      <c r="H34" s="642"/>
      <c r="I34" s="628">
        <f t="shared" si="27"/>
        <v>25</v>
      </c>
      <c r="J34" s="640"/>
      <c r="K34" s="654"/>
      <c r="L34" s="653"/>
      <c r="M34" s="642"/>
      <c r="N34" s="628">
        <f t="shared" si="0"/>
        <v>25</v>
      </c>
      <c r="O34" s="640"/>
      <c r="P34" s="654"/>
      <c r="Q34" s="653"/>
      <c r="R34" s="642"/>
      <c r="S34" s="628">
        <f t="shared" si="1"/>
        <v>25</v>
      </c>
      <c r="T34" s="640"/>
      <c r="U34" s="654"/>
      <c r="V34" s="653"/>
      <c r="W34" s="642"/>
      <c r="X34" s="628">
        <f t="shared" si="2"/>
        <v>25</v>
      </c>
      <c r="Y34" s="640"/>
      <c r="Z34" s="654"/>
      <c r="AA34" s="653"/>
      <c r="AB34" s="642"/>
      <c r="AC34" s="628">
        <f t="shared" si="3"/>
        <v>25</v>
      </c>
      <c r="AD34" s="631"/>
      <c r="AE34" s="631"/>
      <c r="AF34" s="93">
        <f t="shared" si="28"/>
        <v>25</v>
      </c>
      <c r="AG34" s="629"/>
      <c r="AH34" s="629"/>
      <c r="AI34" s="93">
        <f t="shared" si="29"/>
        <v>25</v>
      </c>
      <c r="AJ34" s="631"/>
      <c r="AK34" s="631"/>
      <c r="AL34" s="93">
        <f t="shared" si="30"/>
        <v>25</v>
      </c>
      <c r="AM34" s="631"/>
      <c r="AN34" s="631"/>
      <c r="AO34" s="631"/>
      <c r="AP34" s="93">
        <f t="shared" si="31"/>
        <v>25</v>
      </c>
      <c r="AQ34" s="644"/>
      <c r="AR34" s="644">
        <v>1</v>
      </c>
      <c r="AS34" s="645">
        <f t="shared" si="32"/>
        <v>24</v>
      </c>
      <c r="AT34" s="632"/>
      <c r="AU34" s="632"/>
      <c r="AV34" s="633">
        <f t="shared" si="33"/>
        <v>24</v>
      </c>
      <c r="AW34" s="631"/>
      <c r="AX34" s="631"/>
      <c r="AY34" s="631">
        <v>1</v>
      </c>
      <c r="AZ34" s="646">
        <f t="shared" si="34"/>
        <v>23</v>
      </c>
      <c r="BA34" s="631"/>
      <c r="BB34" s="631"/>
      <c r="BC34" s="93">
        <f t="shared" si="35"/>
        <v>23</v>
      </c>
      <c r="BD34" s="631"/>
      <c r="BE34" s="631"/>
      <c r="BF34" s="93">
        <f t="shared" si="36"/>
        <v>23</v>
      </c>
      <c r="BG34" s="631"/>
      <c r="BH34" s="631"/>
      <c r="BI34" s="93">
        <f t="shared" si="37"/>
        <v>23</v>
      </c>
      <c r="BJ34" s="631"/>
      <c r="BK34" s="631"/>
      <c r="BL34" s="93">
        <f t="shared" si="38"/>
        <v>23</v>
      </c>
      <c r="BM34" s="631"/>
      <c r="BN34" s="631"/>
      <c r="BO34" s="631"/>
      <c r="BP34" s="93">
        <f t="shared" si="4"/>
        <v>23</v>
      </c>
      <c r="BQ34" s="631"/>
      <c r="BR34" s="631"/>
      <c r="BS34" s="93">
        <f t="shared" si="39"/>
        <v>23</v>
      </c>
      <c r="BT34" s="631"/>
      <c r="BU34" s="631"/>
      <c r="BV34" s="646">
        <f t="shared" si="40"/>
        <v>23</v>
      </c>
      <c r="BW34" s="631"/>
      <c r="BX34" s="631"/>
      <c r="BY34" s="93">
        <f t="shared" si="41"/>
        <v>23</v>
      </c>
      <c r="BZ34" s="631"/>
      <c r="CA34" s="631"/>
      <c r="CB34" s="93">
        <f t="shared" si="42"/>
        <v>23</v>
      </c>
      <c r="CC34" s="631"/>
      <c r="CD34" s="631"/>
      <c r="CE34" s="93">
        <f t="shared" si="43"/>
        <v>23</v>
      </c>
      <c r="CF34" s="631"/>
      <c r="CG34" s="631"/>
      <c r="CH34" s="93">
        <f t="shared" si="44"/>
        <v>23</v>
      </c>
      <c r="CI34" s="631"/>
      <c r="CJ34" s="631"/>
      <c r="CK34" s="646">
        <f t="shared" si="45"/>
        <v>23</v>
      </c>
      <c r="CL34" s="631"/>
      <c r="CM34" s="631"/>
      <c r="CN34" s="93">
        <f t="shared" si="46"/>
        <v>23</v>
      </c>
      <c r="CO34" s="631"/>
      <c r="CP34" s="631"/>
      <c r="CQ34" s="93">
        <f t="shared" si="47"/>
        <v>23</v>
      </c>
      <c r="CR34" s="629"/>
      <c r="CS34" s="629"/>
      <c r="CT34" s="630">
        <f t="shared" si="48"/>
        <v>23</v>
      </c>
      <c r="CU34" s="629"/>
      <c r="CV34" s="629"/>
      <c r="CW34" s="630">
        <f t="shared" si="49"/>
        <v>23</v>
      </c>
      <c r="CX34" s="629"/>
      <c r="CY34" s="629"/>
      <c r="CZ34" s="630">
        <f t="shared" si="50"/>
        <v>23</v>
      </c>
      <c r="DA34" s="629"/>
      <c r="DB34" s="629"/>
      <c r="DC34" s="647">
        <f t="shared" si="51"/>
        <v>23</v>
      </c>
      <c r="DD34" s="629"/>
      <c r="DE34" s="629"/>
      <c r="DF34" s="630">
        <f t="shared" si="52"/>
        <v>23</v>
      </c>
      <c r="DG34" s="629"/>
      <c r="DH34" s="629"/>
      <c r="DI34" s="630">
        <f t="shared" si="53"/>
        <v>23</v>
      </c>
      <c r="DJ34" s="629"/>
      <c r="DK34" s="629"/>
      <c r="DL34" s="630">
        <f t="shared" si="54"/>
        <v>23</v>
      </c>
      <c r="DM34" s="629"/>
      <c r="DN34" s="629"/>
      <c r="DO34" s="630">
        <f t="shared" si="55"/>
        <v>23</v>
      </c>
      <c r="DP34" s="629"/>
      <c r="DQ34" s="629"/>
      <c r="DR34" s="630">
        <f t="shared" si="56"/>
        <v>23</v>
      </c>
      <c r="DS34" s="629"/>
      <c r="DT34" s="629"/>
      <c r="DU34" s="630">
        <f t="shared" si="57"/>
        <v>23</v>
      </c>
      <c r="DV34" s="629"/>
      <c r="DW34" s="629"/>
      <c r="DX34" s="630">
        <f t="shared" si="58"/>
        <v>23</v>
      </c>
      <c r="DY34" s="629"/>
      <c r="DZ34" s="629"/>
      <c r="EA34" s="629"/>
      <c r="EB34" s="630">
        <f t="shared" si="5"/>
        <v>23</v>
      </c>
      <c r="EC34" s="629"/>
      <c r="ED34" s="629"/>
      <c r="EE34" s="630">
        <f t="shared" si="59"/>
        <v>23</v>
      </c>
      <c r="EF34" s="629"/>
      <c r="EG34" s="629"/>
      <c r="EH34" s="629"/>
      <c r="EI34" s="93">
        <f t="shared" si="135"/>
        <v>23</v>
      </c>
      <c r="EJ34" s="629"/>
      <c r="EK34" s="629"/>
      <c r="EL34" s="630">
        <f t="shared" si="60"/>
        <v>23</v>
      </c>
      <c r="EM34" s="629"/>
      <c r="EN34" s="629"/>
      <c r="EO34" s="629"/>
      <c r="EP34" s="630">
        <f t="shared" si="61"/>
        <v>23</v>
      </c>
      <c r="ER34" s="629"/>
      <c r="ES34" s="629"/>
      <c r="ET34" s="630">
        <f t="shared" si="62"/>
        <v>23</v>
      </c>
      <c r="EU34" s="629"/>
      <c r="EV34" s="629"/>
      <c r="EW34" s="93">
        <f t="shared" si="6"/>
        <v>23</v>
      </c>
      <c r="EX34" s="629"/>
      <c r="EY34" s="629"/>
      <c r="EZ34" s="93">
        <f t="shared" si="63"/>
        <v>23</v>
      </c>
      <c r="FA34" s="629"/>
      <c r="FB34" s="629"/>
      <c r="FC34" s="93">
        <f t="shared" si="64"/>
        <v>23</v>
      </c>
      <c r="FD34" s="629"/>
      <c r="FE34" s="629"/>
      <c r="FF34" s="93">
        <f t="shared" si="65"/>
        <v>23</v>
      </c>
      <c r="FG34" s="629"/>
      <c r="FH34" s="629"/>
      <c r="FI34" s="93">
        <f t="shared" si="136"/>
        <v>23</v>
      </c>
      <c r="FJ34" s="629"/>
      <c r="FK34" s="629"/>
      <c r="FL34" s="93">
        <f t="shared" si="141"/>
        <v>23</v>
      </c>
      <c r="FM34" s="629"/>
      <c r="FN34" s="629"/>
      <c r="FO34" s="646">
        <f t="shared" si="7"/>
        <v>23</v>
      </c>
      <c r="FP34" s="629"/>
      <c r="FQ34" s="629"/>
      <c r="FR34" s="630">
        <f t="shared" si="137"/>
        <v>23</v>
      </c>
      <c r="FS34" s="629">
        <v>2</v>
      </c>
      <c r="FT34" s="629"/>
      <c r="FU34" s="630">
        <f t="shared" si="8"/>
        <v>25</v>
      </c>
      <c r="FV34" s="648"/>
      <c r="FW34" s="629"/>
      <c r="FX34" s="629"/>
      <c r="FY34" s="630">
        <f t="shared" si="66"/>
        <v>25</v>
      </c>
      <c r="FZ34" s="629"/>
      <c r="GA34" s="629"/>
      <c r="GB34" s="630">
        <f t="shared" si="67"/>
        <v>25</v>
      </c>
      <c r="GC34" s="629"/>
      <c r="GD34" s="629"/>
      <c r="GE34" s="630">
        <f t="shared" si="68"/>
        <v>25</v>
      </c>
      <c r="GF34" s="629"/>
      <c r="GG34" s="629">
        <v>1</v>
      </c>
      <c r="GH34" s="630">
        <f t="shared" si="69"/>
        <v>24</v>
      </c>
      <c r="GI34" s="629"/>
      <c r="GJ34" s="629"/>
      <c r="GK34" s="630">
        <f t="shared" si="70"/>
        <v>24</v>
      </c>
      <c r="GL34" s="629"/>
      <c r="GM34" s="629"/>
      <c r="GN34" s="630">
        <f t="shared" si="71"/>
        <v>24</v>
      </c>
      <c r="GO34" s="629"/>
      <c r="GP34" s="629"/>
      <c r="GQ34" s="629"/>
      <c r="GR34" s="630">
        <f t="shared" si="72"/>
        <v>24</v>
      </c>
      <c r="GS34" s="629"/>
      <c r="GT34" s="629"/>
      <c r="GU34" s="630">
        <f t="shared" si="73"/>
        <v>24</v>
      </c>
      <c r="GV34" s="631"/>
      <c r="GW34" s="631">
        <v>1</v>
      </c>
      <c r="GX34" s="631"/>
      <c r="GY34" s="630">
        <f t="shared" si="74"/>
        <v>23</v>
      </c>
      <c r="GZ34" s="631"/>
      <c r="HA34" s="631"/>
      <c r="HB34" s="631"/>
      <c r="HC34" s="630">
        <f t="shared" si="75"/>
        <v>23</v>
      </c>
      <c r="HD34" s="631"/>
      <c r="HE34" s="631"/>
      <c r="HF34" s="630">
        <f t="shared" si="76"/>
        <v>23</v>
      </c>
      <c r="HG34" s="631"/>
      <c r="HH34" s="631"/>
      <c r="HI34" s="630">
        <f t="shared" si="77"/>
        <v>23</v>
      </c>
      <c r="HJ34" s="629"/>
      <c r="HK34" s="629"/>
      <c r="HL34" s="630">
        <f t="shared" si="78"/>
        <v>23</v>
      </c>
      <c r="HM34" s="629"/>
      <c r="HN34" s="629"/>
      <c r="HO34" s="647">
        <f t="shared" si="79"/>
        <v>23</v>
      </c>
      <c r="HP34" s="629"/>
      <c r="HQ34" s="629"/>
      <c r="HR34" s="647">
        <f t="shared" si="138"/>
        <v>23</v>
      </c>
      <c r="HS34" s="629"/>
      <c r="HT34" s="629"/>
      <c r="HU34" s="630">
        <f t="shared" si="80"/>
        <v>23</v>
      </c>
      <c r="HV34" s="629"/>
      <c r="HW34" s="629"/>
      <c r="HX34" s="630">
        <f t="shared" si="81"/>
        <v>23</v>
      </c>
      <c r="HY34" s="629"/>
      <c r="HZ34" s="629">
        <v>1</v>
      </c>
      <c r="IA34" s="630">
        <f t="shared" si="82"/>
        <v>22</v>
      </c>
      <c r="IB34" s="629"/>
      <c r="IC34" s="629"/>
      <c r="ID34" s="630">
        <f t="shared" si="83"/>
        <v>22</v>
      </c>
      <c r="IE34" s="629"/>
      <c r="IF34" s="629"/>
      <c r="IG34" s="630">
        <f t="shared" si="84"/>
        <v>22</v>
      </c>
      <c r="IH34" s="629"/>
      <c r="II34" s="629"/>
      <c r="IJ34" s="630">
        <f t="shared" si="85"/>
        <v>22</v>
      </c>
      <c r="IK34" s="629"/>
      <c r="IL34" s="629"/>
      <c r="IM34" s="629">
        <v>1</v>
      </c>
      <c r="IN34" s="630">
        <f t="shared" si="86"/>
        <v>21</v>
      </c>
      <c r="IO34" s="629"/>
      <c r="IP34" s="629"/>
      <c r="IQ34" s="629"/>
      <c r="IR34" s="630">
        <f t="shared" si="87"/>
        <v>21</v>
      </c>
      <c r="IS34" s="629"/>
      <c r="IT34" s="629"/>
      <c r="IU34" s="630">
        <f t="shared" si="9"/>
        <v>21</v>
      </c>
      <c r="IV34" s="649"/>
      <c r="IW34" s="649"/>
      <c r="IX34" s="650">
        <f t="shared" si="88"/>
        <v>21</v>
      </c>
      <c r="IY34" s="649"/>
      <c r="IZ34" s="649"/>
      <c r="JA34" s="650">
        <f t="shared" si="89"/>
        <v>21</v>
      </c>
      <c r="JB34" s="649"/>
      <c r="JC34" s="649"/>
      <c r="JD34" s="649"/>
      <c r="JE34" s="650">
        <f t="shared" si="139"/>
        <v>21</v>
      </c>
      <c r="JF34" s="649"/>
      <c r="JG34" s="649"/>
      <c r="JH34" s="649"/>
      <c r="JI34" s="650">
        <f t="shared" si="90"/>
        <v>21</v>
      </c>
      <c r="JK34" s="649"/>
      <c r="JL34" s="649"/>
      <c r="JM34" s="651">
        <f t="shared" si="91"/>
        <v>21</v>
      </c>
      <c r="JO34" s="649"/>
      <c r="JP34" s="649"/>
      <c r="JQ34" s="651">
        <f t="shared" si="92"/>
        <v>21</v>
      </c>
      <c r="JR34" s="649"/>
      <c r="JS34" s="649"/>
      <c r="JT34" s="650">
        <f t="shared" si="93"/>
        <v>21</v>
      </c>
      <c r="JU34" s="649"/>
      <c r="JV34" s="649"/>
      <c r="JW34" s="650">
        <f t="shared" si="94"/>
        <v>21</v>
      </c>
      <c r="JX34" s="649"/>
      <c r="JY34" s="649"/>
      <c r="JZ34" s="649"/>
      <c r="KA34" s="650">
        <f t="shared" si="95"/>
        <v>21</v>
      </c>
      <c r="KB34" s="649"/>
      <c r="KC34" s="649"/>
      <c r="KD34" s="649"/>
      <c r="KE34" s="650">
        <f t="shared" si="140"/>
        <v>21</v>
      </c>
      <c r="KF34" s="649"/>
      <c r="KG34" s="649"/>
      <c r="KH34" s="650">
        <f t="shared" si="96"/>
        <v>21</v>
      </c>
      <c r="KI34" s="649"/>
      <c r="KJ34" s="649"/>
      <c r="KK34" s="650">
        <f t="shared" si="97"/>
        <v>21</v>
      </c>
      <c r="KL34" s="649"/>
      <c r="KM34" s="649"/>
      <c r="KN34" s="650">
        <f t="shared" si="98"/>
        <v>21</v>
      </c>
      <c r="KO34" s="649"/>
      <c r="KP34" s="649"/>
      <c r="KQ34" s="650">
        <f t="shared" si="99"/>
        <v>21</v>
      </c>
      <c r="KR34" s="649"/>
      <c r="KS34" s="649"/>
      <c r="KT34" s="650">
        <f t="shared" si="100"/>
        <v>21</v>
      </c>
      <c r="KU34" s="649"/>
      <c r="KV34" s="649">
        <v>1</v>
      </c>
      <c r="KW34" s="650">
        <f t="shared" si="101"/>
        <v>20</v>
      </c>
      <c r="KX34" s="649"/>
      <c r="KY34" s="649"/>
      <c r="KZ34" s="650">
        <f t="shared" ref="KZ34:KZ67" si="144">KW34+KX34-KY34</f>
        <v>20</v>
      </c>
      <c r="LA34" s="649"/>
      <c r="LB34" s="649"/>
      <c r="LC34" s="650">
        <f t="shared" ref="LC34:LC67" si="145">KZ34+LA34-LB34</f>
        <v>20</v>
      </c>
      <c r="LD34" s="649"/>
      <c r="LE34" s="649"/>
      <c r="LF34" s="650">
        <f t="shared" ref="LF34:LF67" si="146">LC34+LD34-LE34</f>
        <v>20</v>
      </c>
      <c r="LG34" s="649"/>
      <c r="LH34" s="649"/>
      <c r="LI34" s="650">
        <f t="shared" ref="LI34:LI67" si="147">LF34+LG34-LH34</f>
        <v>20</v>
      </c>
      <c r="LJ34" s="649"/>
      <c r="LK34" s="649"/>
      <c r="LL34" s="650">
        <f t="shared" si="14"/>
        <v>20</v>
      </c>
      <c r="LM34" s="649"/>
      <c r="LN34" s="649"/>
      <c r="LO34" s="650">
        <f t="shared" si="15"/>
        <v>20</v>
      </c>
      <c r="LP34" s="649"/>
      <c r="LQ34" s="649">
        <v>1</v>
      </c>
      <c r="LR34" s="650">
        <f t="shared" si="16"/>
        <v>19</v>
      </c>
      <c r="LS34" s="649"/>
      <c r="LT34" s="649"/>
      <c r="LU34" s="650">
        <f t="shared" si="17"/>
        <v>19</v>
      </c>
      <c r="LV34" s="649"/>
      <c r="LW34" s="649"/>
      <c r="LX34" s="650">
        <f t="shared" si="142"/>
        <v>19</v>
      </c>
      <c r="LY34" s="649"/>
      <c r="LZ34" s="649"/>
      <c r="MA34" s="650">
        <f t="shared" si="143"/>
        <v>19</v>
      </c>
      <c r="MB34" s="649">
        <v>6</v>
      </c>
      <c r="MC34" s="649"/>
      <c r="MD34" s="650">
        <f t="shared" si="18"/>
        <v>25</v>
      </c>
      <c r="ME34" s="649"/>
      <c r="MF34" s="649"/>
      <c r="MG34" s="650">
        <f t="shared" si="19"/>
        <v>25</v>
      </c>
      <c r="MH34" s="649"/>
      <c r="MI34" s="649"/>
      <c r="MJ34" s="650">
        <f t="shared" si="20"/>
        <v>25</v>
      </c>
      <c r="MK34" s="649"/>
      <c r="ML34" s="649"/>
      <c r="MM34" s="650">
        <f t="shared" si="21"/>
        <v>25</v>
      </c>
      <c r="MN34" s="649"/>
      <c r="MO34" s="649">
        <v>1</v>
      </c>
      <c r="MP34" s="650">
        <f t="shared" si="22"/>
        <v>24</v>
      </c>
      <c r="MQ34" s="649"/>
      <c r="MR34" s="649"/>
      <c r="MS34" s="650">
        <f t="shared" si="23"/>
        <v>24</v>
      </c>
      <c r="MT34" s="649"/>
      <c r="MU34" s="649"/>
      <c r="MV34" s="650">
        <f t="shared" si="24"/>
        <v>24</v>
      </c>
      <c r="MW34" s="649"/>
      <c r="MX34" s="649"/>
      <c r="MY34" s="650">
        <f t="shared" si="25"/>
        <v>24</v>
      </c>
      <c r="MZ34" s="649"/>
      <c r="NA34" s="649"/>
      <c r="NB34" s="650">
        <f t="shared" si="26"/>
        <v>24</v>
      </c>
      <c r="NC34" s="649"/>
      <c r="ND34" s="649"/>
      <c r="NE34" s="649"/>
      <c r="NF34" s="650">
        <f t="shared" si="102"/>
        <v>24</v>
      </c>
      <c r="NG34" s="649"/>
      <c r="NH34" s="649"/>
      <c r="NI34" s="650">
        <f t="shared" si="103"/>
        <v>24</v>
      </c>
      <c r="NJ34" s="649"/>
      <c r="NK34" s="649"/>
      <c r="NL34" s="649"/>
      <c r="NM34" s="650">
        <f t="shared" si="104"/>
        <v>24</v>
      </c>
      <c r="NN34" s="649"/>
      <c r="NO34" s="649"/>
      <c r="NP34" s="649"/>
      <c r="NQ34" s="650">
        <f t="shared" si="105"/>
        <v>24</v>
      </c>
      <c r="NR34" s="649"/>
      <c r="NS34" s="649"/>
      <c r="NT34" s="650">
        <f t="shared" si="106"/>
        <v>24</v>
      </c>
      <c r="NU34" s="649"/>
      <c r="NV34" s="649"/>
      <c r="NW34" s="650">
        <f t="shared" si="107"/>
        <v>24</v>
      </c>
      <c r="NX34" s="649"/>
      <c r="NY34" s="649"/>
      <c r="NZ34" s="649"/>
      <c r="OA34" s="650">
        <f t="shared" si="108"/>
        <v>24</v>
      </c>
      <c r="OB34" s="649"/>
      <c r="OC34" s="649"/>
      <c r="OD34" s="649"/>
      <c r="OE34" s="650">
        <f t="shared" si="109"/>
        <v>24</v>
      </c>
      <c r="OF34" s="649"/>
      <c r="OG34" s="649"/>
      <c r="OH34" s="649"/>
      <c r="OI34" s="650">
        <f t="shared" si="110"/>
        <v>24</v>
      </c>
      <c r="OJ34" s="649"/>
      <c r="OK34" s="649"/>
      <c r="OL34" s="649"/>
      <c r="OM34" s="650">
        <f t="shared" si="111"/>
        <v>24</v>
      </c>
      <c r="ON34" s="649"/>
      <c r="OO34" s="649"/>
      <c r="OP34" s="649"/>
      <c r="OQ34" s="650">
        <f t="shared" si="112"/>
        <v>24</v>
      </c>
      <c r="OR34" s="649"/>
      <c r="OS34" s="649"/>
      <c r="OT34" s="649"/>
      <c r="OU34" s="650">
        <f t="shared" si="113"/>
        <v>24</v>
      </c>
      <c r="OV34" s="649"/>
      <c r="OW34" s="649"/>
      <c r="OX34" s="649"/>
      <c r="OY34" s="650">
        <f t="shared" si="114"/>
        <v>24</v>
      </c>
      <c r="OZ34" s="649"/>
      <c r="PA34" s="649"/>
      <c r="PB34" s="649"/>
      <c r="PC34" s="650">
        <f t="shared" si="115"/>
        <v>24</v>
      </c>
      <c r="PD34" s="649"/>
      <c r="PE34" s="649"/>
      <c r="PF34" s="649"/>
      <c r="PG34" s="650">
        <f t="shared" si="116"/>
        <v>24</v>
      </c>
      <c r="PH34" s="649"/>
      <c r="PI34" s="649"/>
      <c r="PJ34" s="649"/>
      <c r="PK34" s="650">
        <f t="shared" si="117"/>
        <v>24</v>
      </c>
      <c r="PL34" s="649"/>
      <c r="PM34" s="649"/>
      <c r="PN34" s="649"/>
      <c r="PO34" s="650">
        <f t="shared" si="118"/>
        <v>24</v>
      </c>
      <c r="PP34" s="649"/>
      <c r="PQ34" s="649"/>
      <c r="PR34" s="649"/>
      <c r="PS34" s="650">
        <f t="shared" si="119"/>
        <v>24</v>
      </c>
      <c r="PT34" s="649"/>
      <c r="PU34" s="649"/>
      <c r="PV34" s="649"/>
      <c r="PW34" s="650">
        <f t="shared" si="120"/>
        <v>24</v>
      </c>
      <c r="PX34" s="649"/>
      <c r="PY34" s="649"/>
      <c r="PZ34" s="649">
        <v>1</v>
      </c>
      <c r="QA34" s="650">
        <f t="shared" si="121"/>
        <v>23</v>
      </c>
      <c r="QB34" s="649"/>
      <c r="QC34" s="649"/>
      <c r="QD34" s="649"/>
      <c r="QE34" s="650">
        <f t="shared" si="122"/>
        <v>23</v>
      </c>
      <c r="QF34" s="649"/>
      <c r="QG34" s="649"/>
      <c r="QH34" s="649"/>
      <c r="QI34" s="650">
        <f t="shared" si="123"/>
        <v>23</v>
      </c>
      <c r="QJ34" s="649"/>
      <c r="QK34" s="649"/>
      <c r="QL34" s="649"/>
      <c r="QM34" s="650">
        <f t="shared" si="124"/>
        <v>23</v>
      </c>
      <c r="QN34" s="649"/>
      <c r="QO34" s="649"/>
      <c r="QP34" s="649"/>
      <c r="QQ34" s="650">
        <f t="shared" si="125"/>
        <v>23</v>
      </c>
      <c r="QR34" s="649"/>
      <c r="QS34" s="649"/>
      <c r="QT34" s="649"/>
      <c r="QU34" s="650">
        <f t="shared" si="126"/>
        <v>23</v>
      </c>
      <c r="QV34" s="629">
        <f t="shared" si="127"/>
        <v>1</v>
      </c>
      <c r="QW34" s="652">
        <f t="shared" si="128"/>
        <v>4.1666666666666664E-2</v>
      </c>
      <c r="QX34" s="123"/>
      <c r="QY34" s="629">
        <f t="shared" si="129"/>
        <v>3</v>
      </c>
      <c r="QZ34" s="652">
        <f t="shared" si="130"/>
        <v>0.11538461538461539</v>
      </c>
      <c r="RA34" s="124"/>
      <c r="RB34" s="629">
        <f t="shared" si="131"/>
        <v>3</v>
      </c>
      <c r="RC34" s="652">
        <f t="shared" si="132"/>
        <v>0.12</v>
      </c>
      <c r="RD34" s="124"/>
      <c r="RE34" s="629">
        <f t="shared" si="133"/>
        <v>7</v>
      </c>
      <c r="RF34" s="652">
        <f t="shared" si="134"/>
        <v>9.3333333333333338E-2</v>
      </c>
    </row>
    <row r="35" spans="1:474" ht="31.5" hidden="1" customHeight="1" x14ac:dyDescent="0.55000000000000004">
      <c r="A35" s="622">
        <v>31</v>
      </c>
      <c r="B35" s="638" t="s">
        <v>643</v>
      </c>
      <c r="C35" s="639" t="s">
        <v>122</v>
      </c>
      <c r="D35" s="628">
        <v>25</v>
      </c>
      <c r="E35" s="640"/>
      <c r="F35" s="654"/>
      <c r="G35" s="666"/>
      <c r="H35" s="668">
        <v>15</v>
      </c>
      <c r="I35" s="628">
        <f t="shared" si="27"/>
        <v>10</v>
      </c>
      <c r="J35" s="640"/>
      <c r="K35" s="654"/>
      <c r="L35" s="666"/>
      <c r="M35" s="668"/>
      <c r="N35" s="628">
        <f t="shared" si="0"/>
        <v>10</v>
      </c>
      <c r="O35" s="640"/>
      <c r="P35" s="654"/>
      <c r="Q35" s="666"/>
      <c r="R35" s="668"/>
      <c r="S35" s="628">
        <f t="shared" si="1"/>
        <v>10</v>
      </c>
      <c r="T35" s="640"/>
      <c r="U35" s="654"/>
      <c r="V35" s="666"/>
      <c r="W35" s="668"/>
      <c r="X35" s="628">
        <f t="shared" si="2"/>
        <v>10</v>
      </c>
      <c r="Y35" s="640"/>
      <c r="Z35" s="654"/>
      <c r="AA35" s="666"/>
      <c r="AB35" s="668"/>
      <c r="AC35" s="628">
        <f t="shared" si="3"/>
        <v>10</v>
      </c>
      <c r="AD35" s="631"/>
      <c r="AE35" s="631"/>
      <c r="AF35" s="93">
        <f t="shared" si="28"/>
        <v>10</v>
      </c>
      <c r="AG35" s="629"/>
      <c r="AH35" s="629"/>
      <c r="AI35" s="93">
        <f t="shared" si="29"/>
        <v>10</v>
      </c>
      <c r="AJ35" s="631"/>
      <c r="AK35" s="631"/>
      <c r="AL35" s="93">
        <f t="shared" si="30"/>
        <v>10</v>
      </c>
      <c r="AM35" s="631"/>
      <c r="AN35" s="631"/>
      <c r="AO35" s="631"/>
      <c r="AP35" s="93">
        <f t="shared" si="31"/>
        <v>10</v>
      </c>
      <c r="AQ35" s="644"/>
      <c r="AR35" s="644"/>
      <c r="AS35" s="645">
        <f t="shared" si="32"/>
        <v>10</v>
      </c>
      <c r="AT35" s="632"/>
      <c r="AU35" s="632"/>
      <c r="AV35" s="633">
        <f t="shared" si="33"/>
        <v>10</v>
      </c>
      <c r="AW35" s="631"/>
      <c r="AX35" s="631"/>
      <c r="AY35" s="631"/>
      <c r="AZ35" s="646">
        <f t="shared" si="34"/>
        <v>10</v>
      </c>
      <c r="BA35" s="631"/>
      <c r="BB35" s="631"/>
      <c r="BC35" s="93">
        <f t="shared" si="35"/>
        <v>10</v>
      </c>
      <c r="BD35" s="631"/>
      <c r="BE35" s="631"/>
      <c r="BF35" s="93">
        <f t="shared" si="36"/>
        <v>10</v>
      </c>
      <c r="BG35" s="631"/>
      <c r="BH35" s="631"/>
      <c r="BI35" s="93">
        <f t="shared" si="37"/>
        <v>10</v>
      </c>
      <c r="BJ35" s="631"/>
      <c r="BK35" s="631"/>
      <c r="BL35" s="93">
        <f t="shared" si="38"/>
        <v>10</v>
      </c>
      <c r="BM35" s="631"/>
      <c r="BN35" s="631"/>
      <c r="BO35" s="631"/>
      <c r="BP35" s="93">
        <f t="shared" si="4"/>
        <v>10</v>
      </c>
      <c r="BQ35" s="631"/>
      <c r="BR35" s="631"/>
      <c r="BS35" s="93">
        <f t="shared" si="39"/>
        <v>10</v>
      </c>
      <c r="BT35" s="631"/>
      <c r="BU35" s="631"/>
      <c r="BV35" s="646">
        <f t="shared" si="40"/>
        <v>10</v>
      </c>
      <c r="BW35" s="631"/>
      <c r="BX35" s="631"/>
      <c r="BY35" s="93">
        <f t="shared" si="41"/>
        <v>10</v>
      </c>
      <c r="BZ35" s="631"/>
      <c r="CA35" s="631"/>
      <c r="CB35" s="93">
        <f t="shared" si="42"/>
        <v>10</v>
      </c>
      <c r="CC35" s="631"/>
      <c r="CD35" s="631"/>
      <c r="CE35" s="93">
        <f t="shared" si="43"/>
        <v>10</v>
      </c>
      <c r="CF35" s="631"/>
      <c r="CG35" s="631"/>
      <c r="CH35" s="93">
        <f t="shared" si="44"/>
        <v>10</v>
      </c>
      <c r="CI35" s="631"/>
      <c r="CJ35" s="631"/>
      <c r="CK35" s="646">
        <f t="shared" si="45"/>
        <v>10</v>
      </c>
      <c r="CL35" s="631"/>
      <c r="CM35" s="631"/>
      <c r="CN35" s="93">
        <f t="shared" si="46"/>
        <v>10</v>
      </c>
      <c r="CO35" s="631"/>
      <c r="CP35" s="631"/>
      <c r="CQ35" s="93">
        <f t="shared" si="47"/>
        <v>10</v>
      </c>
      <c r="CR35" s="629"/>
      <c r="CS35" s="629"/>
      <c r="CT35" s="630">
        <f t="shared" si="48"/>
        <v>10</v>
      </c>
      <c r="CU35" s="629"/>
      <c r="CV35" s="629"/>
      <c r="CW35" s="630">
        <f t="shared" si="49"/>
        <v>10</v>
      </c>
      <c r="CX35" s="629"/>
      <c r="CY35" s="629"/>
      <c r="CZ35" s="630">
        <f t="shared" si="50"/>
        <v>10</v>
      </c>
      <c r="DA35" s="629"/>
      <c r="DB35" s="629"/>
      <c r="DC35" s="647">
        <f t="shared" si="51"/>
        <v>10</v>
      </c>
      <c r="DD35" s="629"/>
      <c r="DE35" s="629"/>
      <c r="DF35" s="630">
        <f t="shared" si="52"/>
        <v>10</v>
      </c>
      <c r="DG35" s="629"/>
      <c r="DH35" s="629"/>
      <c r="DI35" s="630">
        <f t="shared" si="53"/>
        <v>10</v>
      </c>
      <c r="DJ35" s="629"/>
      <c r="DK35" s="629"/>
      <c r="DL35" s="630">
        <f t="shared" si="54"/>
        <v>10</v>
      </c>
      <c r="DM35" s="629"/>
      <c r="DN35" s="629"/>
      <c r="DO35" s="630">
        <f t="shared" si="55"/>
        <v>10</v>
      </c>
      <c r="DP35" s="629"/>
      <c r="DQ35" s="629"/>
      <c r="DR35" s="630">
        <f t="shared" si="56"/>
        <v>10</v>
      </c>
      <c r="DS35" s="629"/>
      <c r="DT35" s="629"/>
      <c r="DU35" s="630">
        <f t="shared" si="57"/>
        <v>10</v>
      </c>
      <c r="DV35" s="629"/>
      <c r="DW35" s="629"/>
      <c r="DX35" s="630">
        <f t="shared" si="58"/>
        <v>10</v>
      </c>
      <c r="DY35" s="629"/>
      <c r="DZ35" s="629"/>
      <c r="EA35" s="629"/>
      <c r="EB35" s="630">
        <f t="shared" si="5"/>
        <v>10</v>
      </c>
      <c r="EC35" s="629"/>
      <c r="ED35" s="629"/>
      <c r="EE35" s="630">
        <f t="shared" si="59"/>
        <v>10</v>
      </c>
      <c r="EF35" s="629"/>
      <c r="EG35" s="629"/>
      <c r="EH35" s="629"/>
      <c r="EI35" s="93">
        <f t="shared" si="135"/>
        <v>10</v>
      </c>
      <c r="EJ35" s="629"/>
      <c r="EK35" s="629"/>
      <c r="EL35" s="630">
        <f t="shared" si="60"/>
        <v>10</v>
      </c>
      <c r="EM35" s="629"/>
      <c r="EN35" s="629"/>
      <c r="EO35" s="629"/>
      <c r="EP35" s="630">
        <f t="shared" si="61"/>
        <v>10</v>
      </c>
      <c r="ER35" s="629"/>
      <c r="ES35" s="629"/>
      <c r="ET35" s="630">
        <f t="shared" si="62"/>
        <v>10</v>
      </c>
      <c r="EU35" s="629"/>
      <c r="EV35" s="629"/>
      <c r="EW35" s="93">
        <f t="shared" si="6"/>
        <v>10</v>
      </c>
      <c r="EX35" s="629"/>
      <c r="EY35" s="629"/>
      <c r="EZ35" s="93">
        <f t="shared" si="63"/>
        <v>10</v>
      </c>
      <c r="FA35" s="629"/>
      <c r="FB35" s="629"/>
      <c r="FC35" s="93">
        <f t="shared" si="64"/>
        <v>10</v>
      </c>
      <c r="FD35" s="629"/>
      <c r="FE35" s="629"/>
      <c r="FF35" s="93">
        <f t="shared" si="65"/>
        <v>10</v>
      </c>
      <c r="FG35" s="629"/>
      <c r="FH35" s="629"/>
      <c r="FI35" s="93">
        <f t="shared" si="136"/>
        <v>10</v>
      </c>
      <c r="FJ35" s="629"/>
      <c r="FK35" s="629"/>
      <c r="FL35" s="93">
        <f t="shared" si="141"/>
        <v>10</v>
      </c>
      <c r="FM35" s="629"/>
      <c r="FN35" s="629"/>
      <c r="FO35" s="646">
        <f t="shared" si="7"/>
        <v>10</v>
      </c>
      <c r="FP35" s="629"/>
      <c r="FQ35" s="629"/>
      <c r="FR35" s="630">
        <f t="shared" si="137"/>
        <v>10</v>
      </c>
      <c r="FS35" s="629"/>
      <c r="FT35" s="629"/>
      <c r="FU35" s="630">
        <f t="shared" si="8"/>
        <v>10</v>
      </c>
      <c r="FV35" s="648"/>
      <c r="FW35" s="629"/>
      <c r="FX35" s="629"/>
      <c r="FY35" s="630">
        <f t="shared" si="66"/>
        <v>10</v>
      </c>
      <c r="FZ35" s="629"/>
      <c r="GA35" s="629"/>
      <c r="GB35" s="630">
        <f t="shared" si="67"/>
        <v>10</v>
      </c>
      <c r="GC35" s="629"/>
      <c r="GD35" s="629"/>
      <c r="GE35" s="630">
        <f t="shared" si="68"/>
        <v>10</v>
      </c>
      <c r="GF35" s="629"/>
      <c r="GG35" s="629">
        <v>1</v>
      </c>
      <c r="GH35" s="630">
        <f t="shared" si="69"/>
        <v>9</v>
      </c>
      <c r="GI35" s="629"/>
      <c r="GJ35" s="629"/>
      <c r="GK35" s="630">
        <f t="shared" si="70"/>
        <v>9</v>
      </c>
      <c r="GL35" s="629"/>
      <c r="GM35" s="629"/>
      <c r="GN35" s="630">
        <f t="shared" si="71"/>
        <v>9</v>
      </c>
      <c r="GO35" s="629"/>
      <c r="GP35" s="629"/>
      <c r="GQ35" s="629"/>
      <c r="GR35" s="630">
        <f t="shared" si="72"/>
        <v>9</v>
      </c>
      <c r="GS35" s="629"/>
      <c r="GT35" s="629"/>
      <c r="GU35" s="630">
        <f t="shared" si="73"/>
        <v>9</v>
      </c>
      <c r="GV35" s="631"/>
      <c r="GW35" s="631"/>
      <c r="GX35" s="631"/>
      <c r="GY35" s="630">
        <f t="shared" si="74"/>
        <v>9</v>
      </c>
      <c r="GZ35" s="631"/>
      <c r="HA35" s="631"/>
      <c r="HB35" s="631"/>
      <c r="HC35" s="630">
        <f t="shared" si="75"/>
        <v>9</v>
      </c>
      <c r="HD35" s="631"/>
      <c r="HE35" s="631"/>
      <c r="HF35" s="630">
        <f t="shared" si="76"/>
        <v>9</v>
      </c>
      <c r="HG35" s="631"/>
      <c r="HH35" s="631">
        <v>1</v>
      </c>
      <c r="HI35" s="630">
        <f t="shared" si="77"/>
        <v>8</v>
      </c>
      <c r="HJ35" s="629"/>
      <c r="HK35" s="629"/>
      <c r="HL35" s="630">
        <f t="shared" si="78"/>
        <v>8</v>
      </c>
      <c r="HM35" s="629"/>
      <c r="HN35" s="629"/>
      <c r="HO35" s="647">
        <f t="shared" si="79"/>
        <v>8</v>
      </c>
      <c r="HP35" s="629"/>
      <c r="HQ35" s="629"/>
      <c r="HR35" s="647">
        <f t="shared" si="138"/>
        <v>8</v>
      </c>
      <c r="HS35" s="629"/>
      <c r="HT35" s="629"/>
      <c r="HU35" s="630">
        <f t="shared" si="80"/>
        <v>8</v>
      </c>
      <c r="HV35" s="629"/>
      <c r="HW35" s="629"/>
      <c r="HX35" s="630">
        <f t="shared" si="81"/>
        <v>8</v>
      </c>
      <c r="HY35" s="629"/>
      <c r="HZ35" s="629"/>
      <c r="IA35" s="630">
        <f t="shared" si="82"/>
        <v>8</v>
      </c>
      <c r="IB35" s="629"/>
      <c r="IC35" s="629"/>
      <c r="ID35" s="630">
        <f t="shared" si="83"/>
        <v>8</v>
      </c>
      <c r="IE35" s="629"/>
      <c r="IF35" s="629"/>
      <c r="IG35" s="630">
        <f t="shared" si="84"/>
        <v>8</v>
      </c>
      <c r="IH35" s="629"/>
      <c r="II35" s="629"/>
      <c r="IJ35" s="630">
        <f t="shared" si="85"/>
        <v>8</v>
      </c>
      <c r="IK35" s="629"/>
      <c r="IL35" s="629"/>
      <c r="IM35" s="629"/>
      <c r="IN35" s="630">
        <f t="shared" si="86"/>
        <v>8</v>
      </c>
      <c r="IO35" s="629"/>
      <c r="IP35" s="629"/>
      <c r="IQ35" s="629"/>
      <c r="IR35" s="630">
        <f t="shared" si="87"/>
        <v>8</v>
      </c>
      <c r="IS35" s="629"/>
      <c r="IT35" s="629"/>
      <c r="IU35" s="630">
        <f t="shared" si="9"/>
        <v>8</v>
      </c>
      <c r="IV35" s="649"/>
      <c r="IW35" s="649"/>
      <c r="IX35" s="650">
        <f t="shared" si="88"/>
        <v>8</v>
      </c>
      <c r="IY35" s="649"/>
      <c r="IZ35" s="649"/>
      <c r="JA35" s="650">
        <f t="shared" si="89"/>
        <v>8</v>
      </c>
      <c r="JB35" s="649"/>
      <c r="JC35" s="649"/>
      <c r="JD35" s="649"/>
      <c r="JE35" s="650">
        <f t="shared" si="139"/>
        <v>8</v>
      </c>
      <c r="JF35" s="649"/>
      <c r="JG35" s="649"/>
      <c r="JH35" s="649"/>
      <c r="JI35" s="650">
        <f t="shared" si="90"/>
        <v>8</v>
      </c>
      <c r="JK35" s="649"/>
      <c r="JL35" s="649">
        <v>1</v>
      </c>
      <c r="JM35" s="651">
        <f t="shared" si="91"/>
        <v>7</v>
      </c>
      <c r="JO35" s="649"/>
      <c r="JP35" s="649"/>
      <c r="JQ35" s="651">
        <f t="shared" si="92"/>
        <v>7</v>
      </c>
      <c r="JR35" s="649"/>
      <c r="JS35" s="649"/>
      <c r="JT35" s="650">
        <f t="shared" si="93"/>
        <v>7</v>
      </c>
      <c r="JU35" s="649"/>
      <c r="JV35" s="649"/>
      <c r="JW35" s="650">
        <f t="shared" si="94"/>
        <v>7</v>
      </c>
      <c r="JX35" s="649"/>
      <c r="JY35" s="649"/>
      <c r="JZ35" s="649"/>
      <c r="KA35" s="650">
        <f t="shared" si="95"/>
        <v>7</v>
      </c>
      <c r="KB35" s="649"/>
      <c r="KC35" s="649"/>
      <c r="KD35" s="649"/>
      <c r="KE35" s="650">
        <f t="shared" si="140"/>
        <v>7</v>
      </c>
      <c r="KF35" s="649"/>
      <c r="KG35" s="649"/>
      <c r="KH35" s="650">
        <f t="shared" si="96"/>
        <v>7</v>
      </c>
      <c r="KI35" s="649"/>
      <c r="KJ35" s="649"/>
      <c r="KK35" s="650">
        <f t="shared" si="97"/>
        <v>7</v>
      </c>
      <c r="KL35" s="649"/>
      <c r="KM35" s="649"/>
      <c r="KN35" s="650">
        <f t="shared" si="98"/>
        <v>7</v>
      </c>
      <c r="KO35" s="649"/>
      <c r="KP35" s="649"/>
      <c r="KQ35" s="650">
        <f t="shared" si="99"/>
        <v>7</v>
      </c>
      <c r="KR35" s="649"/>
      <c r="KS35" s="649"/>
      <c r="KT35" s="650">
        <f t="shared" si="100"/>
        <v>7</v>
      </c>
      <c r="KU35" s="649"/>
      <c r="KV35" s="649"/>
      <c r="KW35" s="650">
        <f t="shared" si="101"/>
        <v>7</v>
      </c>
      <c r="KX35" s="649"/>
      <c r="KY35" s="649">
        <v>1</v>
      </c>
      <c r="KZ35" s="650">
        <f t="shared" si="144"/>
        <v>6</v>
      </c>
      <c r="LA35" s="649"/>
      <c r="LB35" s="649"/>
      <c r="LC35" s="650">
        <f t="shared" si="145"/>
        <v>6</v>
      </c>
      <c r="LD35" s="649"/>
      <c r="LE35" s="649"/>
      <c r="LF35" s="650">
        <f t="shared" si="146"/>
        <v>6</v>
      </c>
      <c r="LG35" s="649"/>
      <c r="LH35" s="649"/>
      <c r="LI35" s="650">
        <f t="shared" si="147"/>
        <v>6</v>
      </c>
      <c r="LJ35" s="649"/>
      <c r="LK35" s="649"/>
      <c r="LL35" s="650">
        <f t="shared" si="14"/>
        <v>6</v>
      </c>
      <c r="LM35" s="649"/>
      <c r="LN35" s="649"/>
      <c r="LO35" s="650">
        <f t="shared" si="15"/>
        <v>6</v>
      </c>
      <c r="LP35" s="649"/>
      <c r="LQ35" s="649"/>
      <c r="LR35" s="650">
        <f t="shared" si="16"/>
        <v>6</v>
      </c>
      <c r="LS35" s="649"/>
      <c r="LT35" s="649"/>
      <c r="LU35" s="650">
        <f t="shared" si="17"/>
        <v>6</v>
      </c>
      <c r="LV35" s="649"/>
      <c r="LW35" s="649"/>
      <c r="LX35" s="650">
        <f t="shared" si="142"/>
        <v>6</v>
      </c>
      <c r="LY35" s="649"/>
      <c r="LZ35" s="649">
        <v>1</v>
      </c>
      <c r="MA35" s="650">
        <f t="shared" si="143"/>
        <v>5</v>
      </c>
      <c r="MB35" s="649">
        <v>5</v>
      </c>
      <c r="MC35" s="649"/>
      <c r="MD35" s="650">
        <f t="shared" si="18"/>
        <v>10</v>
      </c>
      <c r="ME35" s="649"/>
      <c r="MF35" s="649"/>
      <c r="MG35" s="650">
        <f t="shared" si="19"/>
        <v>10</v>
      </c>
      <c r="MH35" s="649"/>
      <c r="MI35" s="649"/>
      <c r="MJ35" s="650">
        <f t="shared" si="20"/>
        <v>10</v>
      </c>
      <c r="MK35" s="649"/>
      <c r="ML35" s="649"/>
      <c r="MM35" s="650">
        <f t="shared" si="21"/>
        <v>10</v>
      </c>
      <c r="MN35" s="649"/>
      <c r="MO35" s="649"/>
      <c r="MP35" s="650">
        <f t="shared" si="22"/>
        <v>10</v>
      </c>
      <c r="MQ35" s="649"/>
      <c r="MR35" s="649"/>
      <c r="MS35" s="650">
        <f t="shared" si="23"/>
        <v>10</v>
      </c>
      <c r="MT35" s="649"/>
      <c r="MU35" s="649"/>
      <c r="MV35" s="650">
        <f t="shared" si="24"/>
        <v>10</v>
      </c>
      <c r="MW35" s="649"/>
      <c r="MX35" s="649"/>
      <c r="MY35" s="650">
        <f t="shared" si="25"/>
        <v>10</v>
      </c>
      <c r="MZ35" s="649"/>
      <c r="NA35" s="649"/>
      <c r="NB35" s="650">
        <f t="shared" si="26"/>
        <v>10</v>
      </c>
      <c r="NC35" s="649"/>
      <c r="ND35" s="649"/>
      <c r="NE35" s="649"/>
      <c r="NF35" s="650">
        <f t="shared" si="102"/>
        <v>10</v>
      </c>
      <c r="NG35" s="649"/>
      <c r="NH35" s="649"/>
      <c r="NI35" s="650">
        <f t="shared" si="103"/>
        <v>10</v>
      </c>
      <c r="NJ35" s="649"/>
      <c r="NK35" s="649"/>
      <c r="NL35" s="649"/>
      <c r="NM35" s="650">
        <f t="shared" si="104"/>
        <v>10</v>
      </c>
      <c r="NN35" s="649"/>
      <c r="NO35" s="649"/>
      <c r="NP35" s="649"/>
      <c r="NQ35" s="650">
        <f t="shared" si="105"/>
        <v>10</v>
      </c>
      <c r="NR35" s="649"/>
      <c r="NS35" s="649"/>
      <c r="NT35" s="650">
        <f t="shared" si="106"/>
        <v>10</v>
      </c>
      <c r="NU35" s="649"/>
      <c r="NV35" s="649"/>
      <c r="NW35" s="650">
        <f t="shared" si="107"/>
        <v>10</v>
      </c>
      <c r="NX35" s="649"/>
      <c r="NY35" s="649"/>
      <c r="NZ35" s="649"/>
      <c r="OA35" s="650">
        <f t="shared" si="108"/>
        <v>10</v>
      </c>
      <c r="OB35" s="649"/>
      <c r="OC35" s="649"/>
      <c r="OD35" s="649"/>
      <c r="OE35" s="650">
        <f t="shared" si="109"/>
        <v>10</v>
      </c>
      <c r="OF35" s="649"/>
      <c r="OG35" s="649"/>
      <c r="OH35" s="649"/>
      <c r="OI35" s="650">
        <f t="shared" si="110"/>
        <v>10</v>
      </c>
      <c r="OJ35" s="649"/>
      <c r="OK35" s="649"/>
      <c r="OL35" s="649"/>
      <c r="OM35" s="650">
        <f t="shared" si="111"/>
        <v>10</v>
      </c>
      <c r="ON35" s="649"/>
      <c r="OO35" s="649"/>
      <c r="OP35" s="649"/>
      <c r="OQ35" s="650">
        <f t="shared" si="112"/>
        <v>10</v>
      </c>
      <c r="OR35" s="649"/>
      <c r="OS35" s="649"/>
      <c r="OT35" s="649"/>
      <c r="OU35" s="650">
        <f t="shared" si="113"/>
        <v>10</v>
      </c>
      <c r="OV35" s="649"/>
      <c r="OW35" s="649"/>
      <c r="OX35" s="649"/>
      <c r="OY35" s="650">
        <f t="shared" si="114"/>
        <v>10</v>
      </c>
      <c r="OZ35" s="649"/>
      <c r="PA35" s="649"/>
      <c r="PB35" s="649"/>
      <c r="PC35" s="650">
        <f t="shared" si="115"/>
        <v>10</v>
      </c>
      <c r="PD35" s="649"/>
      <c r="PE35" s="649"/>
      <c r="PF35" s="649"/>
      <c r="PG35" s="650">
        <f t="shared" si="116"/>
        <v>10</v>
      </c>
      <c r="PH35" s="649"/>
      <c r="PI35" s="649"/>
      <c r="PJ35" s="649"/>
      <c r="PK35" s="650">
        <f t="shared" si="117"/>
        <v>10</v>
      </c>
      <c r="PL35" s="649"/>
      <c r="PM35" s="649"/>
      <c r="PN35" s="649"/>
      <c r="PO35" s="650">
        <f t="shared" si="118"/>
        <v>10</v>
      </c>
      <c r="PP35" s="649"/>
      <c r="PQ35" s="649"/>
      <c r="PR35" s="649"/>
      <c r="PS35" s="650">
        <f t="shared" si="119"/>
        <v>10</v>
      </c>
      <c r="PT35" s="649"/>
      <c r="PU35" s="649"/>
      <c r="PV35" s="649"/>
      <c r="PW35" s="650">
        <f t="shared" si="120"/>
        <v>10</v>
      </c>
      <c r="PX35" s="649"/>
      <c r="PY35" s="649"/>
      <c r="PZ35" s="649">
        <v>1</v>
      </c>
      <c r="QA35" s="650">
        <f t="shared" si="121"/>
        <v>9</v>
      </c>
      <c r="QB35" s="649"/>
      <c r="QC35" s="649"/>
      <c r="QD35" s="649"/>
      <c r="QE35" s="650">
        <f t="shared" si="122"/>
        <v>9</v>
      </c>
      <c r="QF35" s="649"/>
      <c r="QG35" s="649"/>
      <c r="QH35" s="649"/>
      <c r="QI35" s="650">
        <f t="shared" si="123"/>
        <v>9</v>
      </c>
      <c r="QJ35" s="649"/>
      <c r="QK35" s="649"/>
      <c r="QL35" s="649"/>
      <c r="QM35" s="650">
        <f t="shared" si="124"/>
        <v>9</v>
      </c>
      <c r="QN35" s="649"/>
      <c r="QO35" s="649"/>
      <c r="QP35" s="649"/>
      <c r="QQ35" s="650">
        <f t="shared" si="125"/>
        <v>9</v>
      </c>
      <c r="QR35" s="649"/>
      <c r="QS35" s="649"/>
      <c r="QT35" s="649"/>
      <c r="QU35" s="650">
        <f t="shared" si="126"/>
        <v>9</v>
      </c>
      <c r="QV35" s="629">
        <f t="shared" si="127"/>
        <v>1</v>
      </c>
      <c r="QW35" s="652">
        <f t="shared" si="128"/>
        <v>4.1666666666666664E-2</v>
      </c>
      <c r="QX35" s="123"/>
      <c r="QY35" s="629">
        <f t="shared" si="129"/>
        <v>2</v>
      </c>
      <c r="QZ35" s="652">
        <f t="shared" si="130"/>
        <v>7.6923076923076927E-2</v>
      </c>
      <c r="RA35" s="124"/>
      <c r="RB35" s="629">
        <f t="shared" si="131"/>
        <v>2</v>
      </c>
      <c r="RC35" s="652">
        <f t="shared" si="132"/>
        <v>0.08</v>
      </c>
      <c r="RD35" s="124"/>
      <c r="RE35" s="629">
        <f t="shared" si="133"/>
        <v>5</v>
      </c>
      <c r="RF35" s="652">
        <f t="shared" si="134"/>
        <v>6.6666666666666666E-2</v>
      </c>
    </row>
    <row r="36" spans="1:474" ht="36" hidden="1" x14ac:dyDescent="0.55000000000000004">
      <c r="A36" s="622">
        <v>32</v>
      </c>
      <c r="B36" s="638" t="s">
        <v>644</v>
      </c>
      <c r="C36" s="639" t="s">
        <v>645</v>
      </c>
      <c r="D36" s="628">
        <v>25</v>
      </c>
      <c r="E36" s="640"/>
      <c r="F36" s="654"/>
      <c r="G36" s="667"/>
      <c r="H36" s="668">
        <v>15</v>
      </c>
      <c r="I36" s="628">
        <f t="shared" si="27"/>
        <v>10</v>
      </c>
      <c r="J36" s="640"/>
      <c r="K36" s="654"/>
      <c r="L36" s="667"/>
      <c r="M36" s="668"/>
      <c r="N36" s="628">
        <f t="shared" si="0"/>
        <v>10</v>
      </c>
      <c r="O36" s="640"/>
      <c r="P36" s="654"/>
      <c r="Q36" s="667"/>
      <c r="R36" s="668"/>
      <c r="S36" s="628">
        <f t="shared" si="1"/>
        <v>10</v>
      </c>
      <c r="T36" s="640"/>
      <c r="U36" s="654"/>
      <c r="V36" s="667"/>
      <c r="W36" s="668"/>
      <c r="X36" s="628">
        <f t="shared" si="2"/>
        <v>10</v>
      </c>
      <c r="Y36" s="640"/>
      <c r="Z36" s="654"/>
      <c r="AA36" s="667"/>
      <c r="AB36" s="668"/>
      <c r="AC36" s="628">
        <f t="shared" si="3"/>
        <v>10</v>
      </c>
      <c r="AD36" s="631"/>
      <c r="AE36" s="631"/>
      <c r="AF36" s="93">
        <f t="shared" si="28"/>
        <v>10</v>
      </c>
      <c r="AG36" s="629"/>
      <c r="AH36" s="629"/>
      <c r="AI36" s="93">
        <f t="shared" si="29"/>
        <v>10</v>
      </c>
      <c r="AJ36" s="631"/>
      <c r="AK36" s="631"/>
      <c r="AL36" s="93">
        <f t="shared" si="30"/>
        <v>10</v>
      </c>
      <c r="AM36" s="631"/>
      <c r="AN36" s="631"/>
      <c r="AO36" s="631"/>
      <c r="AP36" s="93">
        <f t="shared" si="31"/>
        <v>10</v>
      </c>
      <c r="AQ36" s="644"/>
      <c r="AR36" s="644"/>
      <c r="AS36" s="645">
        <f t="shared" si="32"/>
        <v>10</v>
      </c>
      <c r="AT36" s="632"/>
      <c r="AU36" s="632"/>
      <c r="AV36" s="633">
        <f t="shared" si="33"/>
        <v>10</v>
      </c>
      <c r="AW36" s="631"/>
      <c r="AX36" s="631"/>
      <c r="AY36" s="631"/>
      <c r="AZ36" s="646">
        <f t="shared" si="34"/>
        <v>10</v>
      </c>
      <c r="BA36" s="631"/>
      <c r="BB36" s="631"/>
      <c r="BC36" s="93">
        <f t="shared" si="35"/>
        <v>10</v>
      </c>
      <c r="BD36" s="631"/>
      <c r="BE36" s="631"/>
      <c r="BF36" s="93">
        <f t="shared" si="36"/>
        <v>10</v>
      </c>
      <c r="BG36" s="631"/>
      <c r="BH36" s="631"/>
      <c r="BI36" s="93">
        <f t="shared" si="37"/>
        <v>10</v>
      </c>
      <c r="BJ36" s="631"/>
      <c r="BK36" s="631"/>
      <c r="BL36" s="93">
        <f t="shared" si="38"/>
        <v>10</v>
      </c>
      <c r="BM36" s="631"/>
      <c r="BN36" s="631"/>
      <c r="BO36" s="631"/>
      <c r="BP36" s="93">
        <f t="shared" si="4"/>
        <v>10</v>
      </c>
      <c r="BQ36" s="631"/>
      <c r="BR36" s="631"/>
      <c r="BS36" s="93">
        <f t="shared" si="39"/>
        <v>10</v>
      </c>
      <c r="BT36" s="631"/>
      <c r="BU36" s="631"/>
      <c r="BV36" s="646">
        <f t="shared" si="40"/>
        <v>10</v>
      </c>
      <c r="BW36" s="631"/>
      <c r="BX36" s="631"/>
      <c r="BY36" s="93">
        <f t="shared" si="41"/>
        <v>10</v>
      </c>
      <c r="BZ36" s="631"/>
      <c r="CA36" s="631"/>
      <c r="CB36" s="93">
        <f t="shared" si="42"/>
        <v>10</v>
      </c>
      <c r="CC36" s="631"/>
      <c r="CD36" s="631"/>
      <c r="CE36" s="93">
        <f t="shared" si="43"/>
        <v>10</v>
      </c>
      <c r="CF36" s="631"/>
      <c r="CG36" s="631"/>
      <c r="CH36" s="93">
        <f t="shared" si="44"/>
        <v>10</v>
      </c>
      <c r="CI36" s="631"/>
      <c r="CJ36" s="631"/>
      <c r="CK36" s="646">
        <f t="shared" si="45"/>
        <v>10</v>
      </c>
      <c r="CL36" s="631"/>
      <c r="CM36" s="631"/>
      <c r="CN36" s="93">
        <f t="shared" si="46"/>
        <v>10</v>
      </c>
      <c r="CO36" s="631"/>
      <c r="CP36" s="631"/>
      <c r="CQ36" s="93">
        <f t="shared" si="47"/>
        <v>10</v>
      </c>
      <c r="CR36" s="629"/>
      <c r="CS36" s="629"/>
      <c r="CT36" s="630">
        <f t="shared" si="48"/>
        <v>10</v>
      </c>
      <c r="CU36" s="629"/>
      <c r="CV36" s="629"/>
      <c r="CW36" s="630">
        <f t="shared" si="49"/>
        <v>10</v>
      </c>
      <c r="CX36" s="629"/>
      <c r="CY36" s="629"/>
      <c r="CZ36" s="630">
        <f t="shared" si="50"/>
        <v>10</v>
      </c>
      <c r="DA36" s="629"/>
      <c r="DB36" s="629"/>
      <c r="DC36" s="647">
        <f t="shared" si="51"/>
        <v>10</v>
      </c>
      <c r="DD36" s="629"/>
      <c r="DE36" s="629"/>
      <c r="DF36" s="630">
        <f t="shared" si="52"/>
        <v>10</v>
      </c>
      <c r="DG36" s="629"/>
      <c r="DH36" s="629"/>
      <c r="DI36" s="630">
        <f t="shared" si="53"/>
        <v>10</v>
      </c>
      <c r="DJ36" s="629"/>
      <c r="DK36" s="629"/>
      <c r="DL36" s="630">
        <f t="shared" si="54"/>
        <v>10</v>
      </c>
      <c r="DM36" s="629"/>
      <c r="DN36" s="629"/>
      <c r="DO36" s="630">
        <f t="shared" si="55"/>
        <v>10</v>
      </c>
      <c r="DP36" s="629"/>
      <c r="DQ36" s="629"/>
      <c r="DR36" s="630">
        <f t="shared" si="56"/>
        <v>10</v>
      </c>
      <c r="DS36" s="629"/>
      <c r="DT36" s="629"/>
      <c r="DU36" s="630">
        <f t="shared" si="57"/>
        <v>10</v>
      </c>
      <c r="DV36" s="629"/>
      <c r="DW36" s="629"/>
      <c r="DX36" s="630">
        <f t="shared" si="58"/>
        <v>10</v>
      </c>
      <c r="DY36" s="629"/>
      <c r="DZ36" s="629"/>
      <c r="EA36" s="629"/>
      <c r="EB36" s="630">
        <f t="shared" si="5"/>
        <v>10</v>
      </c>
      <c r="EC36" s="629"/>
      <c r="ED36" s="629"/>
      <c r="EE36" s="630">
        <f t="shared" si="59"/>
        <v>10</v>
      </c>
      <c r="EF36" s="629"/>
      <c r="EG36" s="629"/>
      <c r="EH36" s="629"/>
      <c r="EI36" s="93">
        <f t="shared" si="135"/>
        <v>10</v>
      </c>
      <c r="EJ36" s="629"/>
      <c r="EK36" s="629"/>
      <c r="EL36" s="630">
        <f t="shared" si="60"/>
        <v>10</v>
      </c>
      <c r="EM36" s="629"/>
      <c r="EN36" s="629"/>
      <c r="EO36" s="629"/>
      <c r="EP36" s="630">
        <f t="shared" si="61"/>
        <v>10</v>
      </c>
      <c r="ER36" s="629"/>
      <c r="ES36" s="629"/>
      <c r="ET36" s="630">
        <f t="shared" si="62"/>
        <v>10</v>
      </c>
      <c r="EU36" s="629"/>
      <c r="EV36" s="629"/>
      <c r="EW36" s="93">
        <f t="shared" si="6"/>
        <v>10</v>
      </c>
      <c r="EX36" s="629"/>
      <c r="EY36" s="629"/>
      <c r="EZ36" s="93">
        <f t="shared" si="63"/>
        <v>10</v>
      </c>
      <c r="FA36" s="629"/>
      <c r="FB36" s="629"/>
      <c r="FC36" s="93">
        <f t="shared" si="64"/>
        <v>10</v>
      </c>
      <c r="FD36" s="629"/>
      <c r="FE36" s="629"/>
      <c r="FF36" s="93">
        <f t="shared" si="65"/>
        <v>10</v>
      </c>
      <c r="FG36" s="629"/>
      <c r="FH36" s="629"/>
      <c r="FI36" s="93">
        <f t="shared" si="136"/>
        <v>10</v>
      </c>
      <c r="FJ36" s="629"/>
      <c r="FK36" s="629"/>
      <c r="FL36" s="93">
        <f t="shared" si="141"/>
        <v>10</v>
      </c>
      <c r="FM36" s="629"/>
      <c r="FN36" s="629"/>
      <c r="FO36" s="646">
        <f t="shared" si="7"/>
        <v>10</v>
      </c>
      <c r="FP36" s="629"/>
      <c r="FQ36" s="629"/>
      <c r="FR36" s="630">
        <f t="shared" si="137"/>
        <v>10</v>
      </c>
      <c r="FS36" s="629"/>
      <c r="FT36" s="629"/>
      <c r="FU36" s="630">
        <f t="shared" si="8"/>
        <v>10</v>
      </c>
      <c r="FV36" s="648"/>
      <c r="FW36" s="629"/>
      <c r="FX36" s="629"/>
      <c r="FY36" s="630">
        <f t="shared" si="66"/>
        <v>10</v>
      </c>
      <c r="FZ36" s="629"/>
      <c r="GA36" s="629"/>
      <c r="GB36" s="630">
        <f t="shared" si="67"/>
        <v>10</v>
      </c>
      <c r="GC36" s="629"/>
      <c r="GD36" s="629"/>
      <c r="GE36" s="630">
        <f t="shared" si="68"/>
        <v>10</v>
      </c>
      <c r="GF36" s="629"/>
      <c r="GG36" s="629">
        <v>1</v>
      </c>
      <c r="GH36" s="630">
        <f t="shared" si="69"/>
        <v>9</v>
      </c>
      <c r="GI36" s="629"/>
      <c r="GJ36" s="629"/>
      <c r="GK36" s="630">
        <f t="shared" si="70"/>
        <v>9</v>
      </c>
      <c r="GL36" s="629"/>
      <c r="GM36" s="629"/>
      <c r="GN36" s="630">
        <f t="shared" si="71"/>
        <v>9</v>
      </c>
      <c r="GO36" s="629"/>
      <c r="GP36" s="629"/>
      <c r="GQ36" s="629"/>
      <c r="GR36" s="630">
        <f t="shared" si="72"/>
        <v>9</v>
      </c>
      <c r="GS36" s="629"/>
      <c r="GT36" s="629"/>
      <c r="GU36" s="630">
        <f t="shared" si="73"/>
        <v>9</v>
      </c>
      <c r="GV36" s="631"/>
      <c r="GW36" s="631">
        <v>1</v>
      </c>
      <c r="GX36" s="631"/>
      <c r="GY36" s="630">
        <f t="shared" si="74"/>
        <v>8</v>
      </c>
      <c r="GZ36" s="631"/>
      <c r="HA36" s="631"/>
      <c r="HB36" s="631"/>
      <c r="HC36" s="630">
        <f t="shared" si="75"/>
        <v>8</v>
      </c>
      <c r="HD36" s="631"/>
      <c r="HE36" s="631"/>
      <c r="HF36" s="630">
        <f t="shared" si="76"/>
        <v>8</v>
      </c>
      <c r="HG36" s="631"/>
      <c r="HH36" s="631"/>
      <c r="HI36" s="630">
        <f t="shared" si="77"/>
        <v>8</v>
      </c>
      <c r="HJ36" s="629"/>
      <c r="HK36" s="629"/>
      <c r="HL36" s="630">
        <f t="shared" si="78"/>
        <v>8</v>
      </c>
      <c r="HM36" s="629"/>
      <c r="HN36" s="629"/>
      <c r="HO36" s="647">
        <f t="shared" si="79"/>
        <v>8</v>
      </c>
      <c r="HP36" s="629"/>
      <c r="HQ36" s="629"/>
      <c r="HR36" s="647">
        <f t="shared" si="138"/>
        <v>8</v>
      </c>
      <c r="HS36" s="629"/>
      <c r="HT36" s="629"/>
      <c r="HU36" s="630">
        <f t="shared" si="80"/>
        <v>8</v>
      </c>
      <c r="HV36" s="629"/>
      <c r="HW36" s="629"/>
      <c r="HX36" s="630">
        <f t="shared" si="81"/>
        <v>8</v>
      </c>
      <c r="HY36" s="629"/>
      <c r="HZ36" s="629"/>
      <c r="IA36" s="630">
        <f t="shared" si="82"/>
        <v>8</v>
      </c>
      <c r="IB36" s="629"/>
      <c r="IC36" s="629"/>
      <c r="ID36" s="630">
        <f t="shared" si="83"/>
        <v>8</v>
      </c>
      <c r="IE36" s="629"/>
      <c r="IF36" s="629"/>
      <c r="IG36" s="630">
        <f t="shared" si="84"/>
        <v>8</v>
      </c>
      <c r="IH36" s="629"/>
      <c r="II36" s="629"/>
      <c r="IJ36" s="630">
        <f t="shared" si="85"/>
        <v>8</v>
      </c>
      <c r="IK36" s="629"/>
      <c r="IL36" s="629"/>
      <c r="IM36" s="629"/>
      <c r="IN36" s="630">
        <f t="shared" si="86"/>
        <v>8</v>
      </c>
      <c r="IO36" s="629"/>
      <c r="IP36" s="629"/>
      <c r="IQ36" s="629"/>
      <c r="IR36" s="630">
        <f t="shared" si="87"/>
        <v>8</v>
      </c>
      <c r="IS36" s="629"/>
      <c r="IT36" s="629"/>
      <c r="IU36" s="630">
        <f t="shared" si="9"/>
        <v>8</v>
      </c>
      <c r="IV36" s="649"/>
      <c r="IW36" s="649"/>
      <c r="IX36" s="650">
        <f t="shared" si="88"/>
        <v>8</v>
      </c>
      <c r="IY36" s="649"/>
      <c r="IZ36" s="649"/>
      <c r="JA36" s="650">
        <f t="shared" si="89"/>
        <v>8</v>
      </c>
      <c r="JB36" s="649"/>
      <c r="JC36" s="649"/>
      <c r="JD36" s="649"/>
      <c r="JE36" s="650">
        <f t="shared" si="139"/>
        <v>8</v>
      </c>
      <c r="JF36" s="649"/>
      <c r="JG36" s="649"/>
      <c r="JH36" s="649"/>
      <c r="JI36" s="650">
        <f t="shared" si="90"/>
        <v>8</v>
      </c>
      <c r="JK36" s="649"/>
      <c r="JL36" s="649"/>
      <c r="JM36" s="651">
        <f t="shared" si="91"/>
        <v>8</v>
      </c>
      <c r="JO36" s="649"/>
      <c r="JP36" s="649"/>
      <c r="JQ36" s="651">
        <f t="shared" si="92"/>
        <v>8</v>
      </c>
      <c r="JR36" s="649"/>
      <c r="JS36" s="649"/>
      <c r="JT36" s="650">
        <f t="shared" si="93"/>
        <v>8</v>
      </c>
      <c r="JU36" s="649"/>
      <c r="JV36" s="649"/>
      <c r="JW36" s="650">
        <f t="shared" si="94"/>
        <v>8</v>
      </c>
      <c r="JX36" s="649"/>
      <c r="JY36" s="649"/>
      <c r="JZ36" s="649"/>
      <c r="KA36" s="650">
        <f t="shared" si="95"/>
        <v>8</v>
      </c>
      <c r="KB36" s="649"/>
      <c r="KC36" s="649"/>
      <c r="KD36" s="649"/>
      <c r="KE36" s="650">
        <f t="shared" si="140"/>
        <v>8</v>
      </c>
      <c r="KF36" s="649"/>
      <c r="KG36" s="649"/>
      <c r="KH36" s="650">
        <f t="shared" si="96"/>
        <v>8</v>
      </c>
      <c r="KI36" s="649"/>
      <c r="KJ36" s="649"/>
      <c r="KK36" s="650">
        <f t="shared" si="97"/>
        <v>8</v>
      </c>
      <c r="KL36" s="649"/>
      <c r="KM36" s="649"/>
      <c r="KN36" s="650">
        <f t="shared" si="98"/>
        <v>8</v>
      </c>
      <c r="KO36" s="649"/>
      <c r="KP36" s="649"/>
      <c r="KQ36" s="650">
        <f t="shared" si="99"/>
        <v>8</v>
      </c>
      <c r="KR36" s="649"/>
      <c r="KS36" s="649"/>
      <c r="KT36" s="650">
        <f t="shared" si="100"/>
        <v>8</v>
      </c>
      <c r="KU36" s="649"/>
      <c r="KV36" s="649"/>
      <c r="KW36" s="650">
        <f t="shared" si="101"/>
        <v>8</v>
      </c>
      <c r="KX36" s="649"/>
      <c r="KY36" s="649">
        <v>1</v>
      </c>
      <c r="KZ36" s="650">
        <f t="shared" si="144"/>
        <v>7</v>
      </c>
      <c r="LA36" s="649"/>
      <c r="LB36" s="649"/>
      <c r="LC36" s="650">
        <f t="shared" si="145"/>
        <v>7</v>
      </c>
      <c r="LD36" s="649"/>
      <c r="LE36" s="649"/>
      <c r="LF36" s="650">
        <f t="shared" si="146"/>
        <v>7</v>
      </c>
      <c r="LG36" s="649"/>
      <c r="LH36" s="649"/>
      <c r="LI36" s="650">
        <f t="shared" si="147"/>
        <v>7</v>
      </c>
      <c r="LJ36" s="649"/>
      <c r="LK36" s="649"/>
      <c r="LL36" s="650">
        <f t="shared" si="14"/>
        <v>7</v>
      </c>
      <c r="LM36" s="649"/>
      <c r="LN36" s="649"/>
      <c r="LO36" s="650">
        <f t="shared" si="15"/>
        <v>7</v>
      </c>
      <c r="LP36" s="649"/>
      <c r="LQ36" s="649"/>
      <c r="LR36" s="650">
        <f t="shared" si="16"/>
        <v>7</v>
      </c>
      <c r="LS36" s="649"/>
      <c r="LT36" s="649"/>
      <c r="LU36" s="650">
        <f t="shared" si="17"/>
        <v>7</v>
      </c>
      <c r="LV36" s="649"/>
      <c r="LW36" s="649"/>
      <c r="LX36" s="650">
        <f t="shared" si="142"/>
        <v>7</v>
      </c>
      <c r="LY36" s="649"/>
      <c r="LZ36" s="649">
        <v>1</v>
      </c>
      <c r="MA36" s="650">
        <f t="shared" si="143"/>
        <v>6</v>
      </c>
      <c r="MB36" s="649">
        <v>4</v>
      </c>
      <c r="MC36" s="649"/>
      <c r="MD36" s="650">
        <f t="shared" si="18"/>
        <v>10</v>
      </c>
      <c r="ME36" s="649"/>
      <c r="MF36" s="649"/>
      <c r="MG36" s="650">
        <f t="shared" si="19"/>
        <v>10</v>
      </c>
      <c r="MH36" s="649"/>
      <c r="MI36" s="649"/>
      <c r="MJ36" s="650">
        <f t="shared" si="20"/>
        <v>10</v>
      </c>
      <c r="MK36" s="649"/>
      <c r="ML36" s="649"/>
      <c r="MM36" s="650">
        <f t="shared" si="21"/>
        <v>10</v>
      </c>
      <c r="MN36" s="649"/>
      <c r="MO36" s="649"/>
      <c r="MP36" s="650">
        <f t="shared" si="22"/>
        <v>10</v>
      </c>
      <c r="MQ36" s="649"/>
      <c r="MR36" s="649"/>
      <c r="MS36" s="650">
        <f t="shared" si="23"/>
        <v>10</v>
      </c>
      <c r="MT36" s="649"/>
      <c r="MU36" s="649"/>
      <c r="MV36" s="650">
        <f t="shared" si="24"/>
        <v>10</v>
      </c>
      <c r="MW36" s="649"/>
      <c r="MX36" s="649"/>
      <c r="MY36" s="650">
        <f t="shared" si="25"/>
        <v>10</v>
      </c>
      <c r="MZ36" s="649"/>
      <c r="NA36" s="649"/>
      <c r="NB36" s="650">
        <f t="shared" si="26"/>
        <v>10</v>
      </c>
      <c r="NC36" s="649"/>
      <c r="ND36" s="649"/>
      <c r="NE36" s="649"/>
      <c r="NF36" s="650">
        <f t="shared" si="102"/>
        <v>10</v>
      </c>
      <c r="NG36" s="649"/>
      <c r="NH36" s="649"/>
      <c r="NI36" s="650">
        <f t="shared" si="103"/>
        <v>10</v>
      </c>
      <c r="NJ36" s="649"/>
      <c r="NK36" s="649"/>
      <c r="NL36" s="649"/>
      <c r="NM36" s="650">
        <f t="shared" si="104"/>
        <v>10</v>
      </c>
      <c r="NN36" s="649"/>
      <c r="NO36" s="649"/>
      <c r="NP36" s="649"/>
      <c r="NQ36" s="650">
        <f t="shared" si="105"/>
        <v>10</v>
      </c>
      <c r="NR36" s="649"/>
      <c r="NS36" s="649"/>
      <c r="NT36" s="650">
        <f t="shared" si="106"/>
        <v>10</v>
      </c>
      <c r="NU36" s="649"/>
      <c r="NV36" s="649"/>
      <c r="NW36" s="650">
        <f t="shared" si="107"/>
        <v>10</v>
      </c>
      <c r="NX36" s="649"/>
      <c r="NY36" s="649"/>
      <c r="NZ36" s="649"/>
      <c r="OA36" s="650">
        <f t="shared" si="108"/>
        <v>10</v>
      </c>
      <c r="OB36" s="649"/>
      <c r="OC36" s="649"/>
      <c r="OD36" s="649"/>
      <c r="OE36" s="650">
        <f t="shared" si="109"/>
        <v>10</v>
      </c>
      <c r="OF36" s="649"/>
      <c r="OG36" s="649"/>
      <c r="OH36" s="649"/>
      <c r="OI36" s="650">
        <f t="shared" si="110"/>
        <v>10</v>
      </c>
      <c r="OJ36" s="649"/>
      <c r="OK36" s="649"/>
      <c r="OL36" s="649"/>
      <c r="OM36" s="650">
        <f t="shared" si="111"/>
        <v>10</v>
      </c>
      <c r="ON36" s="649"/>
      <c r="OO36" s="649"/>
      <c r="OP36" s="649"/>
      <c r="OQ36" s="650">
        <f t="shared" si="112"/>
        <v>10</v>
      </c>
      <c r="OR36" s="649"/>
      <c r="OS36" s="649"/>
      <c r="OT36" s="649"/>
      <c r="OU36" s="650">
        <f t="shared" si="113"/>
        <v>10</v>
      </c>
      <c r="OV36" s="649"/>
      <c r="OW36" s="649"/>
      <c r="OX36" s="649"/>
      <c r="OY36" s="650">
        <f t="shared" si="114"/>
        <v>10</v>
      </c>
      <c r="OZ36" s="649"/>
      <c r="PA36" s="649"/>
      <c r="PB36" s="649"/>
      <c r="PC36" s="650">
        <f t="shared" si="115"/>
        <v>10</v>
      </c>
      <c r="PD36" s="649"/>
      <c r="PE36" s="649"/>
      <c r="PF36" s="649"/>
      <c r="PG36" s="650">
        <f t="shared" si="116"/>
        <v>10</v>
      </c>
      <c r="PH36" s="649"/>
      <c r="PI36" s="649"/>
      <c r="PJ36" s="649"/>
      <c r="PK36" s="650">
        <f t="shared" si="117"/>
        <v>10</v>
      </c>
      <c r="PL36" s="649"/>
      <c r="PM36" s="649"/>
      <c r="PN36" s="649"/>
      <c r="PO36" s="650">
        <f t="shared" si="118"/>
        <v>10</v>
      </c>
      <c r="PP36" s="649"/>
      <c r="PQ36" s="649"/>
      <c r="PR36" s="649"/>
      <c r="PS36" s="650">
        <f t="shared" si="119"/>
        <v>10</v>
      </c>
      <c r="PT36" s="649"/>
      <c r="PU36" s="649"/>
      <c r="PV36" s="649"/>
      <c r="PW36" s="650">
        <f t="shared" si="120"/>
        <v>10</v>
      </c>
      <c r="PX36" s="649"/>
      <c r="PY36" s="649"/>
      <c r="PZ36" s="649"/>
      <c r="QA36" s="650">
        <f t="shared" si="121"/>
        <v>10</v>
      </c>
      <c r="QB36" s="649"/>
      <c r="QC36" s="649"/>
      <c r="QD36" s="649"/>
      <c r="QE36" s="650">
        <f t="shared" si="122"/>
        <v>10</v>
      </c>
      <c r="QF36" s="649"/>
      <c r="QG36" s="649"/>
      <c r="QH36" s="649"/>
      <c r="QI36" s="650">
        <f t="shared" si="123"/>
        <v>10</v>
      </c>
      <c r="QJ36" s="649"/>
      <c r="QK36" s="649"/>
      <c r="QL36" s="649"/>
      <c r="QM36" s="650">
        <f t="shared" si="124"/>
        <v>10</v>
      </c>
      <c r="QN36" s="649"/>
      <c r="QO36" s="649"/>
      <c r="QP36" s="649"/>
      <c r="QQ36" s="650">
        <f t="shared" si="125"/>
        <v>10</v>
      </c>
      <c r="QR36" s="649"/>
      <c r="QS36" s="649"/>
      <c r="QT36" s="649"/>
      <c r="QU36" s="650">
        <f t="shared" si="126"/>
        <v>10</v>
      </c>
      <c r="QV36" s="629">
        <f t="shared" si="127"/>
        <v>1</v>
      </c>
      <c r="QW36" s="652">
        <f t="shared" si="128"/>
        <v>4.1666666666666664E-2</v>
      </c>
      <c r="QX36" s="123"/>
      <c r="QY36" s="629">
        <f t="shared" si="129"/>
        <v>1</v>
      </c>
      <c r="QZ36" s="652">
        <f t="shared" si="130"/>
        <v>3.8461538461538464E-2</v>
      </c>
      <c r="RA36" s="124"/>
      <c r="RB36" s="629">
        <f t="shared" si="131"/>
        <v>2</v>
      </c>
      <c r="RC36" s="652">
        <f t="shared" si="132"/>
        <v>0.08</v>
      </c>
      <c r="RD36" s="124"/>
      <c r="RE36" s="629">
        <f t="shared" si="133"/>
        <v>4</v>
      </c>
      <c r="RF36" s="652">
        <f t="shared" si="134"/>
        <v>5.3333333333333337E-2</v>
      </c>
    </row>
    <row r="37" spans="1:474" ht="36" hidden="1" x14ac:dyDescent="0.55000000000000004">
      <c r="A37" s="622">
        <v>33</v>
      </c>
      <c r="B37" s="638" t="s">
        <v>646</v>
      </c>
      <c r="C37" s="639" t="s">
        <v>122</v>
      </c>
      <c r="D37" s="628">
        <v>2</v>
      </c>
      <c r="E37" s="640"/>
      <c r="F37" s="654"/>
      <c r="G37" s="667"/>
      <c r="H37" s="668"/>
      <c r="I37" s="628">
        <f t="shared" si="27"/>
        <v>2</v>
      </c>
      <c r="J37" s="640"/>
      <c r="K37" s="654"/>
      <c r="L37" s="667"/>
      <c r="M37" s="668"/>
      <c r="N37" s="628">
        <f t="shared" si="0"/>
        <v>2</v>
      </c>
      <c r="O37" s="640"/>
      <c r="P37" s="654"/>
      <c r="Q37" s="667"/>
      <c r="R37" s="668"/>
      <c r="S37" s="628">
        <f t="shared" si="1"/>
        <v>2</v>
      </c>
      <c r="T37" s="640"/>
      <c r="U37" s="654"/>
      <c r="V37" s="667"/>
      <c r="W37" s="668"/>
      <c r="X37" s="628">
        <f t="shared" si="2"/>
        <v>2</v>
      </c>
      <c r="Y37" s="640"/>
      <c r="Z37" s="654"/>
      <c r="AA37" s="667"/>
      <c r="AB37" s="668"/>
      <c r="AC37" s="628">
        <f t="shared" si="3"/>
        <v>2</v>
      </c>
      <c r="AD37" s="631"/>
      <c r="AE37" s="631"/>
      <c r="AF37" s="93">
        <f t="shared" si="28"/>
        <v>2</v>
      </c>
      <c r="AG37" s="629"/>
      <c r="AH37" s="629"/>
      <c r="AI37" s="93">
        <f t="shared" si="29"/>
        <v>2</v>
      </c>
      <c r="AJ37" s="631"/>
      <c r="AK37" s="631"/>
      <c r="AL37" s="93">
        <f t="shared" si="30"/>
        <v>2</v>
      </c>
      <c r="AM37" s="631"/>
      <c r="AN37" s="631"/>
      <c r="AO37" s="631"/>
      <c r="AP37" s="93">
        <f t="shared" si="31"/>
        <v>2</v>
      </c>
      <c r="AQ37" s="644"/>
      <c r="AR37" s="644"/>
      <c r="AS37" s="645">
        <f t="shared" si="32"/>
        <v>2</v>
      </c>
      <c r="AT37" s="632"/>
      <c r="AU37" s="632"/>
      <c r="AV37" s="633">
        <f t="shared" si="33"/>
        <v>2</v>
      </c>
      <c r="AW37" s="631"/>
      <c r="AX37" s="631"/>
      <c r="AY37" s="631"/>
      <c r="AZ37" s="646">
        <f t="shared" si="34"/>
        <v>2</v>
      </c>
      <c r="BA37" s="631"/>
      <c r="BB37" s="631"/>
      <c r="BC37" s="93">
        <f t="shared" si="35"/>
        <v>2</v>
      </c>
      <c r="BD37" s="631"/>
      <c r="BE37" s="631"/>
      <c r="BF37" s="93">
        <f t="shared" si="36"/>
        <v>2</v>
      </c>
      <c r="BG37" s="631"/>
      <c r="BH37" s="631"/>
      <c r="BI37" s="93">
        <f t="shared" si="37"/>
        <v>2</v>
      </c>
      <c r="BJ37" s="631"/>
      <c r="BK37" s="631"/>
      <c r="BL37" s="93">
        <f t="shared" si="38"/>
        <v>2</v>
      </c>
      <c r="BM37" s="631"/>
      <c r="BN37" s="631"/>
      <c r="BO37" s="631"/>
      <c r="BP37" s="93">
        <f t="shared" si="4"/>
        <v>2</v>
      </c>
      <c r="BQ37" s="631"/>
      <c r="BR37" s="631"/>
      <c r="BS37" s="93">
        <f t="shared" si="39"/>
        <v>2</v>
      </c>
      <c r="BT37" s="631"/>
      <c r="BU37" s="631"/>
      <c r="BV37" s="646">
        <f t="shared" si="40"/>
        <v>2</v>
      </c>
      <c r="BW37" s="631"/>
      <c r="BX37" s="631"/>
      <c r="BY37" s="93">
        <f t="shared" si="41"/>
        <v>2</v>
      </c>
      <c r="BZ37" s="631"/>
      <c r="CA37" s="631"/>
      <c r="CB37" s="93">
        <f t="shared" si="42"/>
        <v>2</v>
      </c>
      <c r="CC37" s="631"/>
      <c r="CD37" s="631"/>
      <c r="CE37" s="93">
        <f t="shared" si="43"/>
        <v>2</v>
      </c>
      <c r="CF37" s="631"/>
      <c r="CG37" s="631"/>
      <c r="CH37" s="93">
        <f t="shared" si="44"/>
        <v>2</v>
      </c>
      <c r="CI37" s="631"/>
      <c r="CJ37" s="631"/>
      <c r="CK37" s="646">
        <f t="shared" si="45"/>
        <v>2</v>
      </c>
      <c r="CL37" s="631"/>
      <c r="CM37" s="631"/>
      <c r="CN37" s="93">
        <f t="shared" si="46"/>
        <v>2</v>
      </c>
      <c r="CO37" s="631"/>
      <c r="CP37" s="631"/>
      <c r="CQ37" s="93">
        <f t="shared" si="47"/>
        <v>2</v>
      </c>
      <c r="CR37" s="629"/>
      <c r="CS37" s="629"/>
      <c r="CT37" s="630">
        <f t="shared" si="48"/>
        <v>2</v>
      </c>
      <c r="CU37" s="629"/>
      <c r="CV37" s="629"/>
      <c r="CW37" s="630">
        <f t="shared" si="49"/>
        <v>2</v>
      </c>
      <c r="CX37" s="629"/>
      <c r="CY37" s="629"/>
      <c r="CZ37" s="630">
        <f t="shared" si="50"/>
        <v>2</v>
      </c>
      <c r="DA37" s="629"/>
      <c r="DB37" s="629"/>
      <c r="DC37" s="647">
        <f t="shared" si="51"/>
        <v>2</v>
      </c>
      <c r="DD37" s="629"/>
      <c r="DE37" s="629"/>
      <c r="DF37" s="630">
        <f t="shared" si="52"/>
        <v>2</v>
      </c>
      <c r="DG37" s="629"/>
      <c r="DH37" s="629"/>
      <c r="DI37" s="630">
        <f t="shared" si="53"/>
        <v>2</v>
      </c>
      <c r="DJ37" s="629"/>
      <c r="DK37" s="629"/>
      <c r="DL37" s="630">
        <f t="shared" si="54"/>
        <v>2</v>
      </c>
      <c r="DM37" s="629"/>
      <c r="DN37" s="629"/>
      <c r="DO37" s="630">
        <f t="shared" si="55"/>
        <v>2</v>
      </c>
      <c r="DP37" s="629"/>
      <c r="DQ37" s="629"/>
      <c r="DR37" s="630">
        <f t="shared" si="56"/>
        <v>2</v>
      </c>
      <c r="DS37" s="629"/>
      <c r="DT37" s="629"/>
      <c r="DU37" s="630">
        <f t="shared" si="57"/>
        <v>2</v>
      </c>
      <c r="DV37" s="629"/>
      <c r="DW37" s="629"/>
      <c r="DX37" s="630">
        <f t="shared" si="58"/>
        <v>2</v>
      </c>
      <c r="DY37" s="629"/>
      <c r="DZ37" s="629"/>
      <c r="EA37" s="629"/>
      <c r="EB37" s="630">
        <f t="shared" si="5"/>
        <v>2</v>
      </c>
      <c r="EC37" s="629"/>
      <c r="ED37" s="629"/>
      <c r="EE37" s="630">
        <f t="shared" si="59"/>
        <v>2</v>
      </c>
      <c r="EF37" s="629"/>
      <c r="EG37" s="629"/>
      <c r="EH37" s="629"/>
      <c r="EI37" s="93">
        <f t="shared" si="135"/>
        <v>2</v>
      </c>
      <c r="EJ37" s="629"/>
      <c r="EK37" s="629"/>
      <c r="EL37" s="630">
        <f t="shared" si="60"/>
        <v>2</v>
      </c>
      <c r="EM37" s="629"/>
      <c r="EN37" s="629"/>
      <c r="EO37" s="629"/>
      <c r="EP37" s="630">
        <f t="shared" si="61"/>
        <v>2</v>
      </c>
      <c r="ER37" s="629"/>
      <c r="ES37" s="629"/>
      <c r="ET37" s="630">
        <f t="shared" si="62"/>
        <v>2</v>
      </c>
      <c r="EU37" s="629"/>
      <c r="EV37" s="629"/>
      <c r="EW37" s="93">
        <f t="shared" si="6"/>
        <v>2</v>
      </c>
      <c r="EX37" s="629"/>
      <c r="EY37" s="629"/>
      <c r="EZ37" s="93">
        <f t="shared" si="63"/>
        <v>2</v>
      </c>
      <c r="FA37" s="629"/>
      <c r="FB37" s="629"/>
      <c r="FC37" s="93">
        <f t="shared" si="64"/>
        <v>2</v>
      </c>
      <c r="FD37" s="629"/>
      <c r="FE37" s="629"/>
      <c r="FF37" s="93">
        <f t="shared" si="65"/>
        <v>2</v>
      </c>
      <c r="FG37" s="629"/>
      <c r="FH37" s="629"/>
      <c r="FI37" s="93">
        <f t="shared" si="136"/>
        <v>2</v>
      </c>
      <c r="FJ37" s="629"/>
      <c r="FK37" s="629"/>
      <c r="FL37" s="93">
        <f t="shared" si="141"/>
        <v>2</v>
      </c>
      <c r="FM37" s="629"/>
      <c r="FN37" s="629"/>
      <c r="FO37" s="646">
        <f t="shared" si="7"/>
        <v>2</v>
      </c>
      <c r="FP37" s="629"/>
      <c r="FQ37" s="629"/>
      <c r="FR37" s="630">
        <f t="shared" si="137"/>
        <v>2</v>
      </c>
      <c r="FS37" s="629"/>
      <c r="FT37" s="629"/>
      <c r="FU37" s="630">
        <f t="shared" si="8"/>
        <v>2</v>
      </c>
      <c r="FV37" s="648"/>
      <c r="FW37" s="629"/>
      <c r="FX37" s="629"/>
      <c r="FY37" s="630">
        <f t="shared" si="66"/>
        <v>2</v>
      </c>
      <c r="FZ37" s="629"/>
      <c r="GA37" s="629"/>
      <c r="GB37" s="630">
        <f t="shared" si="67"/>
        <v>2</v>
      </c>
      <c r="GC37" s="629"/>
      <c r="GD37" s="629"/>
      <c r="GE37" s="630">
        <f t="shared" si="68"/>
        <v>2</v>
      </c>
      <c r="GF37" s="629"/>
      <c r="GG37" s="629">
        <v>1</v>
      </c>
      <c r="GH37" s="630">
        <f t="shared" si="69"/>
        <v>1</v>
      </c>
      <c r="GI37" s="629"/>
      <c r="GJ37" s="629"/>
      <c r="GK37" s="630">
        <f t="shared" si="70"/>
        <v>1</v>
      </c>
      <c r="GL37" s="629"/>
      <c r="GM37" s="629"/>
      <c r="GN37" s="630">
        <f t="shared" si="71"/>
        <v>1</v>
      </c>
      <c r="GO37" s="629"/>
      <c r="GP37" s="629"/>
      <c r="GQ37" s="629"/>
      <c r="GR37" s="630">
        <f t="shared" si="72"/>
        <v>1</v>
      </c>
      <c r="GS37" s="629"/>
      <c r="GT37" s="629"/>
      <c r="GU37" s="630">
        <f t="shared" si="73"/>
        <v>1</v>
      </c>
      <c r="GV37" s="631"/>
      <c r="GW37" s="631"/>
      <c r="GX37" s="631"/>
      <c r="GY37" s="630">
        <f t="shared" si="74"/>
        <v>1</v>
      </c>
      <c r="GZ37" s="631"/>
      <c r="HA37" s="631"/>
      <c r="HB37" s="631"/>
      <c r="HC37" s="630">
        <f t="shared" si="75"/>
        <v>1</v>
      </c>
      <c r="HD37" s="631"/>
      <c r="HE37" s="631"/>
      <c r="HF37" s="630">
        <f t="shared" si="76"/>
        <v>1</v>
      </c>
      <c r="HG37" s="631"/>
      <c r="HH37" s="631">
        <v>1</v>
      </c>
      <c r="HI37" s="630">
        <f t="shared" si="77"/>
        <v>0</v>
      </c>
      <c r="HJ37" s="629"/>
      <c r="HK37" s="629"/>
      <c r="HL37" s="630">
        <f t="shared" si="78"/>
        <v>0</v>
      </c>
      <c r="HM37" s="629"/>
      <c r="HN37" s="629"/>
      <c r="HO37" s="647">
        <f t="shared" si="79"/>
        <v>0</v>
      </c>
      <c r="HP37" s="629"/>
      <c r="HQ37" s="629"/>
      <c r="HR37" s="647">
        <f t="shared" si="138"/>
        <v>0</v>
      </c>
      <c r="HS37" s="629"/>
      <c r="HT37" s="629"/>
      <c r="HU37" s="630">
        <f t="shared" si="80"/>
        <v>0</v>
      </c>
      <c r="HV37" s="629"/>
      <c r="HW37" s="629"/>
      <c r="HX37" s="630">
        <f t="shared" si="81"/>
        <v>0</v>
      </c>
      <c r="HY37" s="629"/>
      <c r="HZ37" s="629"/>
      <c r="IA37" s="630">
        <f t="shared" si="82"/>
        <v>0</v>
      </c>
      <c r="IB37" s="629"/>
      <c r="IC37" s="629"/>
      <c r="ID37" s="630">
        <f t="shared" si="83"/>
        <v>0</v>
      </c>
      <c r="IE37" s="629"/>
      <c r="IF37" s="629"/>
      <c r="IG37" s="630">
        <f t="shared" si="84"/>
        <v>0</v>
      </c>
      <c r="IH37" s="629"/>
      <c r="II37" s="629"/>
      <c r="IJ37" s="630">
        <f t="shared" si="85"/>
        <v>0</v>
      </c>
      <c r="IK37" s="629"/>
      <c r="IL37" s="629"/>
      <c r="IM37" s="629"/>
      <c r="IN37" s="630">
        <f t="shared" si="86"/>
        <v>0</v>
      </c>
      <c r="IO37" s="629"/>
      <c r="IP37" s="629"/>
      <c r="IQ37" s="629"/>
      <c r="IR37" s="630">
        <f t="shared" si="87"/>
        <v>0</v>
      </c>
      <c r="IS37" s="629"/>
      <c r="IT37" s="629"/>
      <c r="IU37" s="630">
        <f t="shared" si="9"/>
        <v>0</v>
      </c>
      <c r="IV37" s="649"/>
      <c r="IW37" s="649"/>
      <c r="IX37" s="650">
        <f t="shared" si="88"/>
        <v>0</v>
      </c>
      <c r="IY37" s="649"/>
      <c r="IZ37" s="649"/>
      <c r="JA37" s="650">
        <f t="shared" si="89"/>
        <v>0</v>
      </c>
      <c r="JB37" s="649"/>
      <c r="JC37" s="649"/>
      <c r="JD37" s="649"/>
      <c r="JE37" s="650">
        <f t="shared" si="139"/>
        <v>0</v>
      </c>
      <c r="JF37" s="649"/>
      <c r="JG37" s="649"/>
      <c r="JH37" s="649"/>
      <c r="JI37" s="650">
        <f t="shared" si="90"/>
        <v>0</v>
      </c>
      <c r="JK37" s="649"/>
      <c r="JL37" s="649"/>
      <c r="JM37" s="651">
        <f t="shared" si="91"/>
        <v>0</v>
      </c>
      <c r="JO37" s="649"/>
      <c r="JP37" s="649"/>
      <c r="JQ37" s="651">
        <f t="shared" si="92"/>
        <v>0</v>
      </c>
      <c r="JR37" s="649"/>
      <c r="JS37" s="649"/>
      <c r="JT37" s="650">
        <f t="shared" si="93"/>
        <v>0</v>
      </c>
      <c r="JU37" s="649"/>
      <c r="JV37" s="649"/>
      <c r="JW37" s="650">
        <f t="shared" si="94"/>
        <v>0</v>
      </c>
      <c r="JX37" s="649"/>
      <c r="JY37" s="649"/>
      <c r="JZ37" s="649"/>
      <c r="KA37" s="650">
        <f t="shared" si="95"/>
        <v>0</v>
      </c>
      <c r="KB37" s="649"/>
      <c r="KC37" s="649"/>
      <c r="KD37" s="649"/>
      <c r="KE37" s="650">
        <f t="shared" si="140"/>
        <v>0</v>
      </c>
      <c r="KF37" s="649"/>
      <c r="KG37" s="649"/>
      <c r="KH37" s="650">
        <f t="shared" si="96"/>
        <v>0</v>
      </c>
      <c r="KI37" s="649"/>
      <c r="KJ37" s="649"/>
      <c r="KK37" s="650">
        <f t="shared" si="97"/>
        <v>0</v>
      </c>
      <c r="KL37" s="649"/>
      <c r="KM37" s="649"/>
      <c r="KN37" s="650">
        <f t="shared" si="98"/>
        <v>0</v>
      </c>
      <c r="KO37" s="649"/>
      <c r="KP37" s="649"/>
      <c r="KQ37" s="650">
        <f t="shared" si="99"/>
        <v>0</v>
      </c>
      <c r="KR37" s="649"/>
      <c r="KS37" s="649"/>
      <c r="KT37" s="650">
        <f t="shared" si="100"/>
        <v>0</v>
      </c>
      <c r="KU37" s="649"/>
      <c r="KV37" s="649"/>
      <c r="KW37" s="650">
        <f t="shared" si="101"/>
        <v>0</v>
      </c>
      <c r="KX37" s="649"/>
      <c r="KY37" s="649"/>
      <c r="KZ37" s="650">
        <f t="shared" si="144"/>
        <v>0</v>
      </c>
      <c r="LA37" s="649"/>
      <c r="LB37" s="649"/>
      <c r="LC37" s="650">
        <f t="shared" si="145"/>
        <v>0</v>
      </c>
      <c r="LD37" s="649"/>
      <c r="LE37" s="649"/>
      <c r="LF37" s="650">
        <f t="shared" si="146"/>
        <v>0</v>
      </c>
      <c r="LG37" s="649"/>
      <c r="LH37" s="649"/>
      <c r="LI37" s="650">
        <f t="shared" si="147"/>
        <v>0</v>
      </c>
      <c r="LJ37" s="649"/>
      <c r="LK37" s="649"/>
      <c r="LL37" s="650">
        <f t="shared" si="14"/>
        <v>0</v>
      </c>
      <c r="LM37" s="649"/>
      <c r="LN37" s="649"/>
      <c r="LO37" s="650">
        <f t="shared" si="15"/>
        <v>0</v>
      </c>
      <c r="LP37" s="649"/>
      <c r="LQ37" s="649"/>
      <c r="LR37" s="650">
        <f t="shared" si="16"/>
        <v>0</v>
      </c>
      <c r="LS37" s="649"/>
      <c r="LT37" s="649"/>
      <c r="LU37" s="650">
        <f t="shared" si="17"/>
        <v>0</v>
      </c>
      <c r="LV37" s="649"/>
      <c r="LW37" s="649"/>
      <c r="LX37" s="650">
        <f t="shared" si="142"/>
        <v>0</v>
      </c>
      <c r="LY37" s="649"/>
      <c r="LZ37" s="649"/>
      <c r="MA37" s="650">
        <f t="shared" si="143"/>
        <v>0</v>
      </c>
      <c r="MB37" s="649"/>
      <c r="MC37" s="649"/>
      <c r="MD37" s="650">
        <f t="shared" si="18"/>
        <v>0</v>
      </c>
      <c r="ME37" s="649"/>
      <c r="MF37" s="649"/>
      <c r="MG37" s="650">
        <f t="shared" si="19"/>
        <v>0</v>
      </c>
      <c r="MH37" s="649"/>
      <c r="MI37" s="649"/>
      <c r="MJ37" s="650">
        <f t="shared" si="20"/>
        <v>0</v>
      </c>
      <c r="MK37" s="649"/>
      <c r="ML37" s="649"/>
      <c r="MM37" s="650">
        <f t="shared" si="21"/>
        <v>0</v>
      </c>
      <c r="MN37" s="649"/>
      <c r="MO37" s="649"/>
      <c r="MP37" s="650">
        <f t="shared" si="22"/>
        <v>0</v>
      </c>
      <c r="MQ37" s="649"/>
      <c r="MR37" s="649"/>
      <c r="MS37" s="650">
        <f t="shared" si="23"/>
        <v>0</v>
      </c>
      <c r="MT37" s="649"/>
      <c r="MU37" s="649"/>
      <c r="MV37" s="650">
        <f t="shared" si="24"/>
        <v>0</v>
      </c>
      <c r="MW37" s="649"/>
      <c r="MX37" s="649"/>
      <c r="MY37" s="650">
        <f t="shared" si="25"/>
        <v>0</v>
      </c>
      <c r="MZ37" s="649"/>
      <c r="NA37" s="649"/>
      <c r="NB37" s="650">
        <f t="shared" si="26"/>
        <v>0</v>
      </c>
      <c r="NC37" s="649"/>
      <c r="ND37" s="649"/>
      <c r="NE37" s="649"/>
      <c r="NF37" s="650">
        <f t="shared" si="102"/>
        <v>0</v>
      </c>
      <c r="NG37" s="649"/>
      <c r="NH37" s="649"/>
      <c r="NI37" s="650">
        <f t="shared" si="103"/>
        <v>0</v>
      </c>
      <c r="NJ37" s="649"/>
      <c r="NK37" s="649"/>
      <c r="NL37" s="649"/>
      <c r="NM37" s="650">
        <f t="shared" si="104"/>
        <v>0</v>
      </c>
      <c r="NN37" s="649"/>
      <c r="NO37" s="649"/>
      <c r="NP37" s="649"/>
      <c r="NQ37" s="650">
        <f t="shared" si="105"/>
        <v>0</v>
      </c>
      <c r="NR37" s="649"/>
      <c r="NS37" s="649"/>
      <c r="NT37" s="650">
        <f t="shared" si="106"/>
        <v>0</v>
      </c>
      <c r="NU37" s="649"/>
      <c r="NV37" s="649"/>
      <c r="NW37" s="650">
        <f t="shared" si="107"/>
        <v>0</v>
      </c>
      <c r="NX37" s="649"/>
      <c r="NY37" s="649"/>
      <c r="NZ37" s="649"/>
      <c r="OA37" s="650">
        <f t="shared" si="108"/>
        <v>0</v>
      </c>
      <c r="OB37" s="649"/>
      <c r="OC37" s="649"/>
      <c r="OD37" s="649"/>
      <c r="OE37" s="650">
        <f t="shared" si="109"/>
        <v>0</v>
      </c>
      <c r="OF37" s="649"/>
      <c r="OG37" s="649"/>
      <c r="OH37" s="649"/>
      <c r="OI37" s="650">
        <f t="shared" si="110"/>
        <v>0</v>
      </c>
      <c r="OJ37" s="649"/>
      <c r="OK37" s="649"/>
      <c r="OL37" s="649"/>
      <c r="OM37" s="650">
        <f t="shared" si="111"/>
        <v>0</v>
      </c>
      <c r="ON37" s="649"/>
      <c r="OO37" s="649"/>
      <c r="OP37" s="649"/>
      <c r="OQ37" s="650">
        <f t="shared" si="112"/>
        <v>0</v>
      </c>
      <c r="OR37" s="649"/>
      <c r="OS37" s="649"/>
      <c r="OT37" s="649"/>
      <c r="OU37" s="650">
        <f t="shared" si="113"/>
        <v>0</v>
      </c>
      <c r="OV37" s="649"/>
      <c r="OW37" s="649"/>
      <c r="OX37" s="649"/>
      <c r="OY37" s="650">
        <f t="shared" si="114"/>
        <v>0</v>
      </c>
      <c r="OZ37" s="649"/>
      <c r="PA37" s="649"/>
      <c r="PB37" s="649"/>
      <c r="PC37" s="650">
        <f t="shared" si="115"/>
        <v>0</v>
      </c>
      <c r="PD37" s="649"/>
      <c r="PE37" s="649"/>
      <c r="PF37" s="649"/>
      <c r="PG37" s="650">
        <f t="shared" si="116"/>
        <v>0</v>
      </c>
      <c r="PH37" s="649"/>
      <c r="PI37" s="649"/>
      <c r="PJ37" s="649"/>
      <c r="PK37" s="650">
        <f t="shared" si="117"/>
        <v>0</v>
      </c>
      <c r="PL37" s="649"/>
      <c r="PM37" s="649"/>
      <c r="PN37" s="649"/>
      <c r="PO37" s="650">
        <f t="shared" si="118"/>
        <v>0</v>
      </c>
      <c r="PP37" s="649"/>
      <c r="PQ37" s="649"/>
      <c r="PR37" s="649"/>
      <c r="PS37" s="650">
        <f t="shared" si="119"/>
        <v>0</v>
      </c>
      <c r="PT37" s="649"/>
      <c r="PU37" s="649"/>
      <c r="PV37" s="649"/>
      <c r="PW37" s="650">
        <f t="shared" si="120"/>
        <v>0</v>
      </c>
      <c r="PX37" s="649"/>
      <c r="PY37" s="649"/>
      <c r="PZ37" s="649"/>
      <c r="QA37" s="650">
        <f t="shared" si="121"/>
        <v>0</v>
      </c>
      <c r="QB37" s="649"/>
      <c r="QC37" s="649"/>
      <c r="QD37" s="649"/>
      <c r="QE37" s="650">
        <f t="shared" si="122"/>
        <v>0</v>
      </c>
      <c r="QF37" s="649"/>
      <c r="QG37" s="649"/>
      <c r="QH37" s="649"/>
      <c r="QI37" s="650">
        <f t="shared" si="123"/>
        <v>0</v>
      </c>
      <c r="QJ37" s="649"/>
      <c r="QK37" s="649"/>
      <c r="QL37" s="649"/>
      <c r="QM37" s="650">
        <f t="shared" si="124"/>
        <v>0</v>
      </c>
      <c r="QN37" s="649"/>
      <c r="QO37" s="649"/>
      <c r="QP37" s="649"/>
      <c r="QQ37" s="650">
        <f t="shared" si="125"/>
        <v>0</v>
      </c>
      <c r="QR37" s="649"/>
      <c r="QS37" s="649"/>
      <c r="QT37" s="649"/>
      <c r="QU37" s="650">
        <f t="shared" si="126"/>
        <v>0</v>
      </c>
      <c r="QV37" s="629">
        <f t="shared" si="127"/>
        <v>1</v>
      </c>
      <c r="QW37" s="652">
        <f t="shared" si="128"/>
        <v>4.1666666666666664E-2</v>
      </c>
      <c r="QX37" s="123"/>
      <c r="QY37" s="629">
        <f t="shared" si="129"/>
        <v>1</v>
      </c>
      <c r="QZ37" s="652">
        <f t="shared" si="130"/>
        <v>3.8461538461538464E-2</v>
      </c>
      <c r="RA37" s="124"/>
      <c r="RB37" s="629">
        <f t="shared" si="131"/>
        <v>0</v>
      </c>
      <c r="RC37" s="652">
        <f t="shared" si="132"/>
        <v>0</v>
      </c>
      <c r="RD37" s="124"/>
      <c r="RE37" s="629">
        <f t="shared" si="133"/>
        <v>2</v>
      </c>
      <c r="RF37" s="652">
        <f t="shared" si="134"/>
        <v>2.6666666666666668E-2</v>
      </c>
    </row>
    <row r="38" spans="1:474" ht="31.5" hidden="1" customHeight="1" x14ac:dyDescent="0.55000000000000004">
      <c r="A38" s="622">
        <v>34</v>
      </c>
      <c r="B38" s="638" t="s">
        <v>647</v>
      </c>
      <c r="C38" s="639" t="s">
        <v>122</v>
      </c>
      <c r="D38" s="628">
        <v>25</v>
      </c>
      <c r="E38" s="640"/>
      <c r="F38" s="654"/>
      <c r="G38" s="667"/>
      <c r="H38" s="668">
        <v>15</v>
      </c>
      <c r="I38" s="628">
        <f t="shared" si="27"/>
        <v>10</v>
      </c>
      <c r="J38" s="640"/>
      <c r="K38" s="654"/>
      <c r="L38" s="667"/>
      <c r="M38" s="668"/>
      <c r="N38" s="628">
        <f t="shared" si="0"/>
        <v>10</v>
      </c>
      <c r="O38" s="640"/>
      <c r="P38" s="654"/>
      <c r="Q38" s="667"/>
      <c r="R38" s="668"/>
      <c r="S38" s="628">
        <f t="shared" si="1"/>
        <v>10</v>
      </c>
      <c r="T38" s="640"/>
      <c r="U38" s="654"/>
      <c r="V38" s="667"/>
      <c r="W38" s="668"/>
      <c r="X38" s="628">
        <f t="shared" si="2"/>
        <v>10</v>
      </c>
      <c r="Y38" s="640"/>
      <c r="Z38" s="654"/>
      <c r="AA38" s="667"/>
      <c r="AB38" s="668"/>
      <c r="AC38" s="628">
        <f t="shared" si="3"/>
        <v>10</v>
      </c>
      <c r="AD38" s="631"/>
      <c r="AE38" s="631"/>
      <c r="AF38" s="93">
        <f t="shared" si="28"/>
        <v>10</v>
      </c>
      <c r="AG38" s="629"/>
      <c r="AH38" s="629"/>
      <c r="AI38" s="93">
        <f t="shared" si="29"/>
        <v>10</v>
      </c>
      <c r="AJ38" s="631"/>
      <c r="AK38" s="631"/>
      <c r="AL38" s="93">
        <f t="shared" si="30"/>
        <v>10</v>
      </c>
      <c r="AM38" s="631"/>
      <c r="AN38" s="631"/>
      <c r="AO38" s="631"/>
      <c r="AP38" s="93">
        <f t="shared" si="31"/>
        <v>10</v>
      </c>
      <c r="AQ38" s="644"/>
      <c r="AR38" s="644"/>
      <c r="AS38" s="645">
        <f t="shared" si="32"/>
        <v>10</v>
      </c>
      <c r="AT38" s="632"/>
      <c r="AU38" s="632"/>
      <c r="AV38" s="633">
        <f t="shared" si="33"/>
        <v>10</v>
      </c>
      <c r="AW38" s="631"/>
      <c r="AX38" s="631"/>
      <c r="AY38" s="631"/>
      <c r="AZ38" s="646">
        <f t="shared" si="34"/>
        <v>10</v>
      </c>
      <c r="BA38" s="631"/>
      <c r="BB38" s="631"/>
      <c r="BC38" s="93">
        <f t="shared" si="35"/>
        <v>10</v>
      </c>
      <c r="BD38" s="631"/>
      <c r="BE38" s="631"/>
      <c r="BF38" s="93">
        <f t="shared" si="36"/>
        <v>10</v>
      </c>
      <c r="BG38" s="631"/>
      <c r="BH38" s="631"/>
      <c r="BI38" s="93">
        <f t="shared" si="37"/>
        <v>10</v>
      </c>
      <c r="BJ38" s="631"/>
      <c r="BK38" s="631"/>
      <c r="BL38" s="93">
        <f t="shared" si="38"/>
        <v>10</v>
      </c>
      <c r="BM38" s="631"/>
      <c r="BN38" s="631"/>
      <c r="BO38" s="631"/>
      <c r="BP38" s="93">
        <f t="shared" si="4"/>
        <v>10</v>
      </c>
      <c r="BQ38" s="631"/>
      <c r="BR38" s="631"/>
      <c r="BS38" s="93">
        <f t="shared" si="39"/>
        <v>10</v>
      </c>
      <c r="BT38" s="631"/>
      <c r="BU38" s="631"/>
      <c r="BV38" s="646">
        <f t="shared" si="40"/>
        <v>10</v>
      </c>
      <c r="BW38" s="631"/>
      <c r="BX38" s="631"/>
      <c r="BY38" s="93">
        <f t="shared" si="41"/>
        <v>10</v>
      </c>
      <c r="BZ38" s="631"/>
      <c r="CA38" s="631"/>
      <c r="CB38" s="93">
        <f t="shared" si="42"/>
        <v>10</v>
      </c>
      <c r="CC38" s="631"/>
      <c r="CD38" s="631"/>
      <c r="CE38" s="93">
        <f t="shared" si="43"/>
        <v>10</v>
      </c>
      <c r="CF38" s="631"/>
      <c r="CG38" s="631"/>
      <c r="CH38" s="93">
        <f t="shared" si="44"/>
        <v>10</v>
      </c>
      <c r="CI38" s="631"/>
      <c r="CJ38" s="631"/>
      <c r="CK38" s="646">
        <f t="shared" si="45"/>
        <v>10</v>
      </c>
      <c r="CL38" s="631"/>
      <c r="CM38" s="631"/>
      <c r="CN38" s="93">
        <f t="shared" si="46"/>
        <v>10</v>
      </c>
      <c r="CO38" s="631"/>
      <c r="CP38" s="631"/>
      <c r="CQ38" s="93">
        <f t="shared" si="47"/>
        <v>10</v>
      </c>
      <c r="CR38" s="629"/>
      <c r="CS38" s="629"/>
      <c r="CT38" s="630">
        <f t="shared" si="48"/>
        <v>10</v>
      </c>
      <c r="CU38" s="629"/>
      <c r="CV38" s="629"/>
      <c r="CW38" s="630">
        <f t="shared" si="49"/>
        <v>10</v>
      </c>
      <c r="CX38" s="629"/>
      <c r="CY38" s="629"/>
      <c r="CZ38" s="630">
        <f t="shared" si="50"/>
        <v>10</v>
      </c>
      <c r="DA38" s="629"/>
      <c r="DB38" s="629"/>
      <c r="DC38" s="647">
        <f t="shared" si="51"/>
        <v>10</v>
      </c>
      <c r="DD38" s="629"/>
      <c r="DE38" s="629"/>
      <c r="DF38" s="630">
        <f t="shared" si="52"/>
        <v>10</v>
      </c>
      <c r="DG38" s="629"/>
      <c r="DH38" s="629"/>
      <c r="DI38" s="630">
        <f t="shared" si="53"/>
        <v>10</v>
      </c>
      <c r="DJ38" s="629"/>
      <c r="DK38" s="629"/>
      <c r="DL38" s="630">
        <f t="shared" si="54"/>
        <v>10</v>
      </c>
      <c r="DM38" s="629"/>
      <c r="DN38" s="629"/>
      <c r="DO38" s="630">
        <f t="shared" si="55"/>
        <v>10</v>
      </c>
      <c r="DP38" s="629"/>
      <c r="DQ38" s="629"/>
      <c r="DR38" s="630">
        <f t="shared" si="56"/>
        <v>10</v>
      </c>
      <c r="DS38" s="629"/>
      <c r="DT38" s="629"/>
      <c r="DU38" s="630">
        <f t="shared" si="57"/>
        <v>10</v>
      </c>
      <c r="DV38" s="629"/>
      <c r="DW38" s="629"/>
      <c r="DX38" s="630">
        <f t="shared" si="58"/>
        <v>10</v>
      </c>
      <c r="DY38" s="629"/>
      <c r="DZ38" s="629"/>
      <c r="EA38" s="629"/>
      <c r="EB38" s="630">
        <f t="shared" si="5"/>
        <v>10</v>
      </c>
      <c r="EC38" s="629"/>
      <c r="ED38" s="629"/>
      <c r="EE38" s="630">
        <f t="shared" si="59"/>
        <v>10</v>
      </c>
      <c r="EF38" s="629"/>
      <c r="EG38" s="629"/>
      <c r="EH38" s="629"/>
      <c r="EI38" s="93">
        <f t="shared" si="135"/>
        <v>10</v>
      </c>
      <c r="EJ38" s="629"/>
      <c r="EK38" s="629"/>
      <c r="EL38" s="630">
        <f t="shared" si="60"/>
        <v>10</v>
      </c>
      <c r="EM38" s="629"/>
      <c r="EN38" s="629"/>
      <c r="EO38" s="629"/>
      <c r="EP38" s="630">
        <f t="shared" si="61"/>
        <v>10</v>
      </c>
      <c r="ER38" s="629"/>
      <c r="ES38" s="629"/>
      <c r="ET38" s="630">
        <f t="shared" si="62"/>
        <v>10</v>
      </c>
      <c r="EU38" s="629"/>
      <c r="EV38" s="629"/>
      <c r="EW38" s="93">
        <f t="shared" si="6"/>
        <v>10</v>
      </c>
      <c r="EX38" s="629"/>
      <c r="EY38" s="629"/>
      <c r="EZ38" s="93">
        <f t="shared" si="63"/>
        <v>10</v>
      </c>
      <c r="FA38" s="629"/>
      <c r="FB38" s="629"/>
      <c r="FC38" s="93">
        <f t="shared" si="64"/>
        <v>10</v>
      </c>
      <c r="FD38" s="629"/>
      <c r="FE38" s="629"/>
      <c r="FF38" s="93">
        <f t="shared" si="65"/>
        <v>10</v>
      </c>
      <c r="FG38" s="629"/>
      <c r="FH38" s="629"/>
      <c r="FI38" s="93">
        <f t="shared" si="136"/>
        <v>10</v>
      </c>
      <c r="FJ38" s="629"/>
      <c r="FK38" s="629"/>
      <c r="FL38" s="93">
        <f t="shared" si="141"/>
        <v>10</v>
      </c>
      <c r="FM38" s="629"/>
      <c r="FN38" s="629"/>
      <c r="FO38" s="646">
        <f t="shared" si="7"/>
        <v>10</v>
      </c>
      <c r="FP38" s="629"/>
      <c r="FQ38" s="629"/>
      <c r="FR38" s="630">
        <f t="shared" si="137"/>
        <v>10</v>
      </c>
      <c r="FS38" s="629"/>
      <c r="FT38" s="629"/>
      <c r="FU38" s="630">
        <f t="shared" si="8"/>
        <v>10</v>
      </c>
      <c r="FV38" s="648"/>
      <c r="FW38" s="629"/>
      <c r="FX38" s="629"/>
      <c r="FY38" s="630">
        <f t="shared" si="66"/>
        <v>10</v>
      </c>
      <c r="FZ38" s="629"/>
      <c r="GA38" s="629"/>
      <c r="GB38" s="630">
        <f t="shared" si="67"/>
        <v>10</v>
      </c>
      <c r="GC38" s="629"/>
      <c r="GD38" s="629"/>
      <c r="GE38" s="630">
        <f t="shared" si="68"/>
        <v>10</v>
      </c>
      <c r="GF38" s="629"/>
      <c r="GG38" s="629">
        <v>1</v>
      </c>
      <c r="GH38" s="630">
        <f t="shared" si="69"/>
        <v>9</v>
      </c>
      <c r="GI38" s="629"/>
      <c r="GJ38" s="629"/>
      <c r="GK38" s="630">
        <f t="shared" si="70"/>
        <v>9</v>
      </c>
      <c r="GL38" s="629"/>
      <c r="GM38" s="629"/>
      <c r="GN38" s="630">
        <f t="shared" si="71"/>
        <v>9</v>
      </c>
      <c r="GO38" s="629"/>
      <c r="GP38" s="629"/>
      <c r="GQ38" s="629"/>
      <c r="GR38" s="630">
        <f t="shared" si="72"/>
        <v>9</v>
      </c>
      <c r="GS38" s="629"/>
      <c r="GT38" s="629"/>
      <c r="GU38" s="630">
        <f t="shared" si="73"/>
        <v>9</v>
      </c>
      <c r="GV38" s="631"/>
      <c r="GW38" s="631"/>
      <c r="GX38" s="631"/>
      <c r="GY38" s="630">
        <f t="shared" si="74"/>
        <v>9</v>
      </c>
      <c r="GZ38" s="631"/>
      <c r="HA38" s="631"/>
      <c r="HB38" s="631"/>
      <c r="HC38" s="630">
        <f t="shared" si="75"/>
        <v>9</v>
      </c>
      <c r="HD38" s="631"/>
      <c r="HE38" s="631"/>
      <c r="HF38" s="630">
        <f t="shared" si="76"/>
        <v>9</v>
      </c>
      <c r="HG38" s="631"/>
      <c r="HH38" s="631"/>
      <c r="HI38" s="630">
        <f t="shared" si="77"/>
        <v>9</v>
      </c>
      <c r="HJ38" s="629"/>
      <c r="HK38" s="629"/>
      <c r="HL38" s="630">
        <f t="shared" si="78"/>
        <v>9</v>
      </c>
      <c r="HM38" s="629"/>
      <c r="HN38" s="629"/>
      <c r="HO38" s="647">
        <f t="shared" si="79"/>
        <v>9</v>
      </c>
      <c r="HP38" s="629"/>
      <c r="HQ38" s="629">
        <v>1</v>
      </c>
      <c r="HR38" s="647">
        <f t="shared" si="138"/>
        <v>8</v>
      </c>
      <c r="HS38" s="629"/>
      <c r="HT38" s="629"/>
      <c r="HU38" s="630">
        <f t="shared" si="80"/>
        <v>8</v>
      </c>
      <c r="HV38" s="629"/>
      <c r="HW38" s="629"/>
      <c r="HX38" s="630">
        <f t="shared" si="81"/>
        <v>8</v>
      </c>
      <c r="HY38" s="629"/>
      <c r="HZ38" s="629"/>
      <c r="IA38" s="630">
        <f t="shared" si="82"/>
        <v>8</v>
      </c>
      <c r="IB38" s="629"/>
      <c r="IC38" s="629"/>
      <c r="ID38" s="630">
        <f t="shared" si="83"/>
        <v>8</v>
      </c>
      <c r="IE38" s="629"/>
      <c r="IF38" s="629"/>
      <c r="IG38" s="630">
        <f t="shared" si="84"/>
        <v>8</v>
      </c>
      <c r="IH38" s="629"/>
      <c r="II38" s="629"/>
      <c r="IJ38" s="630">
        <f t="shared" si="85"/>
        <v>8</v>
      </c>
      <c r="IK38" s="629"/>
      <c r="IL38" s="629"/>
      <c r="IM38" s="629"/>
      <c r="IN38" s="630">
        <f t="shared" si="86"/>
        <v>8</v>
      </c>
      <c r="IO38" s="629"/>
      <c r="IP38" s="629"/>
      <c r="IQ38" s="629"/>
      <c r="IR38" s="630">
        <f t="shared" si="87"/>
        <v>8</v>
      </c>
      <c r="IS38" s="629"/>
      <c r="IT38" s="629"/>
      <c r="IU38" s="630">
        <f t="shared" si="9"/>
        <v>8</v>
      </c>
      <c r="IV38" s="649"/>
      <c r="IW38" s="649"/>
      <c r="IX38" s="650">
        <f t="shared" si="88"/>
        <v>8</v>
      </c>
      <c r="IY38" s="649"/>
      <c r="IZ38" s="649"/>
      <c r="JA38" s="650">
        <f t="shared" si="89"/>
        <v>8</v>
      </c>
      <c r="JB38" s="649"/>
      <c r="JC38" s="649"/>
      <c r="JD38" s="649"/>
      <c r="JE38" s="650">
        <f t="shared" si="139"/>
        <v>8</v>
      </c>
      <c r="JF38" s="649"/>
      <c r="JG38" s="649"/>
      <c r="JH38" s="649"/>
      <c r="JI38" s="650">
        <f t="shared" si="90"/>
        <v>8</v>
      </c>
      <c r="JK38" s="649"/>
      <c r="JL38" s="649"/>
      <c r="JM38" s="651">
        <f t="shared" si="91"/>
        <v>8</v>
      </c>
      <c r="JO38" s="649"/>
      <c r="JP38" s="649"/>
      <c r="JQ38" s="651">
        <f t="shared" si="92"/>
        <v>8</v>
      </c>
      <c r="JR38" s="649"/>
      <c r="JS38" s="649"/>
      <c r="JT38" s="650">
        <f t="shared" si="93"/>
        <v>8</v>
      </c>
      <c r="JU38" s="649"/>
      <c r="JV38" s="649"/>
      <c r="JW38" s="650">
        <f t="shared" si="94"/>
        <v>8</v>
      </c>
      <c r="JX38" s="649"/>
      <c r="JY38" s="649"/>
      <c r="JZ38" s="649"/>
      <c r="KA38" s="650">
        <f t="shared" si="95"/>
        <v>8</v>
      </c>
      <c r="KB38" s="649"/>
      <c r="KC38" s="649"/>
      <c r="KD38" s="649"/>
      <c r="KE38" s="650">
        <f t="shared" si="140"/>
        <v>8</v>
      </c>
      <c r="KF38" s="649"/>
      <c r="KG38" s="649"/>
      <c r="KH38" s="650">
        <f t="shared" si="96"/>
        <v>8</v>
      </c>
      <c r="KI38" s="649"/>
      <c r="KJ38" s="649"/>
      <c r="KK38" s="650">
        <f t="shared" si="97"/>
        <v>8</v>
      </c>
      <c r="KL38" s="649"/>
      <c r="KM38" s="649"/>
      <c r="KN38" s="650">
        <f t="shared" si="98"/>
        <v>8</v>
      </c>
      <c r="KO38" s="649"/>
      <c r="KP38" s="649"/>
      <c r="KQ38" s="650">
        <f t="shared" si="99"/>
        <v>8</v>
      </c>
      <c r="KR38" s="649"/>
      <c r="KS38" s="649"/>
      <c r="KT38" s="650">
        <f t="shared" si="100"/>
        <v>8</v>
      </c>
      <c r="KU38" s="649"/>
      <c r="KV38" s="649"/>
      <c r="KW38" s="650">
        <f t="shared" si="101"/>
        <v>8</v>
      </c>
      <c r="KX38" s="649"/>
      <c r="KY38" s="649">
        <v>1</v>
      </c>
      <c r="KZ38" s="650">
        <f t="shared" si="144"/>
        <v>7</v>
      </c>
      <c r="LA38" s="649"/>
      <c r="LB38" s="649"/>
      <c r="LC38" s="650">
        <f t="shared" si="145"/>
        <v>7</v>
      </c>
      <c r="LD38" s="649"/>
      <c r="LE38" s="649"/>
      <c r="LF38" s="650">
        <f t="shared" si="146"/>
        <v>7</v>
      </c>
      <c r="LG38" s="649"/>
      <c r="LH38" s="649"/>
      <c r="LI38" s="650">
        <f t="shared" si="147"/>
        <v>7</v>
      </c>
      <c r="LJ38" s="649"/>
      <c r="LK38" s="649"/>
      <c r="LL38" s="650">
        <f t="shared" si="14"/>
        <v>7</v>
      </c>
      <c r="LM38" s="649"/>
      <c r="LN38" s="649"/>
      <c r="LO38" s="650">
        <f t="shared" si="15"/>
        <v>7</v>
      </c>
      <c r="LP38" s="649"/>
      <c r="LQ38" s="649"/>
      <c r="LR38" s="650">
        <f t="shared" si="16"/>
        <v>7</v>
      </c>
      <c r="LS38" s="649"/>
      <c r="LT38" s="649"/>
      <c r="LU38" s="650">
        <f t="shared" si="17"/>
        <v>7</v>
      </c>
      <c r="LV38" s="649"/>
      <c r="LW38" s="649"/>
      <c r="LX38" s="650">
        <f t="shared" si="142"/>
        <v>7</v>
      </c>
      <c r="LY38" s="649"/>
      <c r="LZ38" s="649">
        <v>1</v>
      </c>
      <c r="MA38" s="650">
        <f t="shared" si="143"/>
        <v>6</v>
      </c>
      <c r="MB38" s="649">
        <v>4</v>
      </c>
      <c r="MC38" s="649"/>
      <c r="MD38" s="650">
        <f t="shared" si="18"/>
        <v>10</v>
      </c>
      <c r="ME38" s="649"/>
      <c r="MF38" s="649"/>
      <c r="MG38" s="650">
        <f t="shared" si="19"/>
        <v>10</v>
      </c>
      <c r="MH38" s="649"/>
      <c r="MI38" s="649"/>
      <c r="MJ38" s="650">
        <f t="shared" si="20"/>
        <v>10</v>
      </c>
      <c r="MK38" s="649"/>
      <c r="ML38" s="649"/>
      <c r="MM38" s="650">
        <f t="shared" si="21"/>
        <v>10</v>
      </c>
      <c r="MN38" s="649"/>
      <c r="MO38" s="649"/>
      <c r="MP38" s="650">
        <f t="shared" si="22"/>
        <v>10</v>
      </c>
      <c r="MQ38" s="649"/>
      <c r="MR38" s="649"/>
      <c r="MS38" s="650">
        <f t="shared" si="23"/>
        <v>10</v>
      </c>
      <c r="MT38" s="649"/>
      <c r="MU38" s="649"/>
      <c r="MV38" s="650">
        <f t="shared" si="24"/>
        <v>10</v>
      </c>
      <c r="MW38" s="649"/>
      <c r="MX38" s="649"/>
      <c r="MY38" s="650">
        <f t="shared" si="25"/>
        <v>10</v>
      </c>
      <c r="MZ38" s="649"/>
      <c r="NA38" s="649"/>
      <c r="NB38" s="650">
        <f t="shared" si="26"/>
        <v>10</v>
      </c>
      <c r="NC38" s="649"/>
      <c r="ND38" s="649"/>
      <c r="NE38" s="649"/>
      <c r="NF38" s="650">
        <f t="shared" si="102"/>
        <v>10</v>
      </c>
      <c r="NG38" s="649"/>
      <c r="NH38" s="649"/>
      <c r="NI38" s="650">
        <f t="shared" si="103"/>
        <v>10</v>
      </c>
      <c r="NJ38" s="649"/>
      <c r="NK38" s="649"/>
      <c r="NL38" s="649"/>
      <c r="NM38" s="650">
        <f t="shared" si="104"/>
        <v>10</v>
      </c>
      <c r="NN38" s="649"/>
      <c r="NO38" s="649"/>
      <c r="NP38" s="649"/>
      <c r="NQ38" s="650">
        <f t="shared" si="105"/>
        <v>10</v>
      </c>
      <c r="NR38" s="649"/>
      <c r="NS38" s="649"/>
      <c r="NT38" s="650">
        <f t="shared" si="106"/>
        <v>10</v>
      </c>
      <c r="NU38" s="649"/>
      <c r="NV38" s="649"/>
      <c r="NW38" s="650">
        <f t="shared" si="107"/>
        <v>10</v>
      </c>
      <c r="NX38" s="649"/>
      <c r="NY38" s="649"/>
      <c r="NZ38" s="649"/>
      <c r="OA38" s="650">
        <f t="shared" si="108"/>
        <v>10</v>
      </c>
      <c r="OB38" s="649"/>
      <c r="OC38" s="649"/>
      <c r="OD38" s="649"/>
      <c r="OE38" s="650">
        <f t="shared" si="109"/>
        <v>10</v>
      </c>
      <c r="OF38" s="649"/>
      <c r="OG38" s="649"/>
      <c r="OH38" s="649"/>
      <c r="OI38" s="650">
        <f t="shared" si="110"/>
        <v>10</v>
      </c>
      <c r="OJ38" s="649"/>
      <c r="OK38" s="649"/>
      <c r="OL38" s="649"/>
      <c r="OM38" s="650">
        <f t="shared" si="111"/>
        <v>10</v>
      </c>
      <c r="ON38" s="649"/>
      <c r="OO38" s="649"/>
      <c r="OP38" s="649"/>
      <c r="OQ38" s="650">
        <f t="shared" si="112"/>
        <v>10</v>
      </c>
      <c r="OR38" s="649"/>
      <c r="OS38" s="649"/>
      <c r="OT38" s="649"/>
      <c r="OU38" s="650">
        <f t="shared" si="113"/>
        <v>10</v>
      </c>
      <c r="OV38" s="649"/>
      <c r="OW38" s="649"/>
      <c r="OX38" s="649"/>
      <c r="OY38" s="650">
        <f t="shared" si="114"/>
        <v>10</v>
      </c>
      <c r="OZ38" s="649"/>
      <c r="PA38" s="649"/>
      <c r="PB38" s="649"/>
      <c r="PC38" s="650">
        <f t="shared" si="115"/>
        <v>10</v>
      </c>
      <c r="PD38" s="649"/>
      <c r="PE38" s="649"/>
      <c r="PF38" s="649"/>
      <c r="PG38" s="650">
        <f t="shared" si="116"/>
        <v>10</v>
      </c>
      <c r="PH38" s="649"/>
      <c r="PI38" s="649"/>
      <c r="PJ38" s="649"/>
      <c r="PK38" s="650">
        <f t="shared" si="117"/>
        <v>10</v>
      </c>
      <c r="PL38" s="649"/>
      <c r="PM38" s="649"/>
      <c r="PN38" s="649"/>
      <c r="PO38" s="650">
        <f t="shared" si="118"/>
        <v>10</v>
      </c>
      <c r="PP38" s="649"/>
      <c r="PQ38" s="649"/>
      <c r="PR38" s="649"/>
      <c r="PS38" s="650">
        <f t="shared" si="119"/>
        <v>10</v>
      </c>
      <c r="PT38" s="649"/>
      <c r="PU38" s="649"/>
      <c r="PV38" s="649"/>
      <c r="PW38" s="650">
        <f t="shared" si="120"/>
        <v>10</v>
      </c>
      <c r="PX38" s="649"/>
      <c r="PY38" s="649"/>
      <c r="PZ38" s="649"/>
      <c r="QA38" s="650">
        <f t="shared" si="121"/>
        <v>10</v>
      </c>
      <c r="QB38" s="649"/>
      <c r="QC38" s="649"/>
      <c r="QD38" s="649"/>
      <c r="QE38" s="650">
        <f t="shared" si="122"/>
        <v>10</v>
      </c>
      <c r="QF38" s="649"/>
      <c r="QG38" s="649"/>
      <c r="QH38" s="649"/>
      <c r="QI38" s="650">
        <f t="shared" si="123"/>
        <v>10</v>
      </c>
      <c r="QJ38" s="649"/>
      <c r="QK38" s="649"/>
      <c r="QL38" s="649"/>
      <c r="QM38" s="650">
        <f t="shared" si="124"/>
        <v>10</v>
      </c>
      <c r="QN38" s="649"/>
      <c r="QO38" s="649"/>
      <c r="QP38" s="649"/>
      <c r="QQ38" s="650">
        <f t="shared" si="125"/>
        <v>10</v>
      </c>
      <c r="QR38" s="649"/>
      <c r="QS38" s="649"/>
      <c r="QT38" s="649"/>
      <c r="QU38" s="650">
        <f t="shared" si="126"/>
        <v>10</v>
      </c>
      <c r="QV38" s="629">
        <f t="shared" si="127"/>
        <v>1</v>
      </c>
      <c r="QW38" s="652">
        <f t="shared" si="128"/>
        <v>4.1666666666666664E-2</v>
      </c>
      <c r="QX38" s="123"/>
      <c r="QY38" s="629">
        <f t="shared" si="129"/>
        <v>1</v>
      </c>
      <c r="QZ38" s="652">
        <f t="shared" si="130"/>
        <v>3.8461538461538464E-2</v>
      </c>
      <c r="RA38" s="124"/>
      <c r="RB38" s="629">
        <f t="shared" si="131"/>
        <v>2</v>
      </c>
      <c r="RC38" s="652">
        <f t="shared" si="132"/>
        <v>0.08</v>
      </c>
      <c r="RD38" s="124"/>
      <c r="RE38" s="629">
        <f t="shared" si="133"/>
        <v>4</v>
      </c>
      <c r="RF38" s="652">
        <f t="shared" si="134"/>
        <v>5.3333333333333337E-2</v>
      </c>
    </row>
    <row r="39" spans="1:474" ht="36" hidden="1" x14ac:dyDescent="0.55000000000000004">
      <c r="A39" s="622">
        <v>35</v>
      </c>
      <c r="B39" s="638" t="s">
        <v>648</v>
      </c>
      <c r="C39" s="639" t="s">
        <v>122</v>
      </c>
      <c r="D39" s="628">
        <v>25</v>
      </c>
      <c r="E39" s="640"/>
      <c r="F39" s="654"/>
      <c r="G39" s="667"/>
      <c r="H39" s="668">
        <v>15</v>
      </c>
      <c r="I39" s="628">
        <f t="shared" si="27"/>
        <v>10</v>
      </c>
      <c r="J39" s="640"/>
      <c r="K39" s="654"/>
      <c r="L39" s="667"/>
      <c r="M39" s="668"/>
      <c r="N39" s="628">
        <f t="shared" si="0"/>
        <v>10</v>
      </c>
      <c r="O39" s="640"/>
      <c r="P39" s="654"/>
      <c r="Q39" s="667"/>
      <c r="R39" s="668"/>
      <c r="S39" s="628">
        <f t="shared" si="1"/>
        <v>10</v>
      </c>
      <c r="T39" s="640"/>
      <c r="U39" s="654"/>
      <c r="V39" s="667"/>
      <c r="W39" s="668"/>
      <c r="X39" s="628">
        <f t="shared" si="2"/>
        <v>10</v>
      </c>
      <c r="Y39" s="640"/>
      <c r="Z39" s="654"/>
      <c r="AA39" s="667"/>
      <c r="AB39" s="668"/>
      <c r="AC39" s="628">
        <f t="shared" si="3"/>
        <v>10</v>
      </c>
      <c r="AD39" s="631"/>
      <c r="AE39" s="631"/>
      <c r="AF39" s="93">
        <f t="shared" si="28"/>
        <v>10</v>
      </c>
      <c r="AG39" s="629"/>
      <c r="AH39" s="629"/>
      <c r="AI39" s="93">
        <f t="shared" si="29"/>
        <v>10</v>
      </c>
      <c r="AJ39" s="631"/>
      <c r="AK39" s="631"/>
      <c r="AL39" s="93">
        <f t="shared" si="30"/>
        <v>10</v>
      </c>
      <c r="AM39" s="631"/>
      <c r="AN39" s="631"/>
      <c r="AO39" s="631"/>
      <c r="AP39" s="93">
        <f t="shared" si="31"/>
        <v>10</v>
      </c>
      <c r="AQ39" s="644"/>
      <c r="AR39" s="644"/>
      <c r="AS39" s="645">
        <f t="shared" si="32"/>
        <v>10</v>
      </c>
      <c r="AT39" s="632"/>
      <c r="AU39" s="632"/>
      <c r="AV39" s="633">
        <f t="shared" si="33"/>
        <v>10</v>
      </c>
      <c r="AW39" s="631"/>
      <c r="AX39" s="631"/>
      <c r="AY39" s="631"/>
      <c r="AZ39" s="646">
        <f t="shared" si="34"/>
        <v>10</v>
      </c>
      <c r="BA39" s="631"/>
      <c r="BB39" s="631"/>
      <c r="BC39" s="93">
        <f t="shared" si="35"/>
        <v>10</v>
      </c>
      <c r="BD39" s="631"/>
      <c r="BE39" s="631"/>
      <c r="BF39" s="93">
        <f t="shared" si="36"/>
        <v>10</v>
      </c>
      <c r="BG39" s="631"/>
      <c r="BH39" s="631"/>
      <c r="BI39" s="93">
        <f t="shared" si="37"/>
        <v>10</v>
      </c>
      <c r="BJ39" s="631"/>
      <c r="BK39" s="631"/>
      <c r="BL39" s="93">
        <f t="shared" si="38"/>
        <v>10</v>
      </c>
      <c r="BM39" s="631"/>
      <c r="BN39" s="631"/>
      <c r="BO39" s="631"/>
      <c r="BP39" s="93">
        <f t="shared" si="4"/>
        <v>10</v>
      </c>
      <c r="BQ39" s="631"/>
      <c r="BR39" s="631"/>
      <c r="BS39" s="93">
        <f t="shared" si="39"/>
        <v>10</v>
      </c>
      <c r="BT39" s="631"/>
      <c r="BU39" s="631"/>
      <c r="BV39" s="646">
        <f t="shared" si="40"/>
        <v>10</v>
      </c>
      <c r="BW39" s="631"/>
      <c r="BX39" s="631"/>
      <c r="BY39" s="93">
        <f t="shared" si="41"/>
        <v>10</v>
      </c>
      <c r="BZ39" s="631"/>
      <c r="CA39" s="631"/>
      <c r="CB39" s="93">
        <f t="shared" si="42"/>
        <v>10</v>
      </c>
      <c r="CC39" s="631"/>
      <c r="CD39" s="631"/>
      <c r="CE39" s="93">
        <f t="shared" si="43"/>
        <v>10</v>
      </c>
      <c r="CF39" s="631"/>
      <c r="CG39" s="631"/>
      <c r="CH39" s="93">
        <f t="shared" si="44"/>
        <v>10</v>
      </c>
      <c r="CI39" s="631"/>
      <c r="CJ39" s="631"/>
      <c r="CK39" s="646">
        <f t="shared" si="45"/>
        <v>10</v>
      </c>
      <c r="CL39" s="631"/>
      <c r="CM39" s="631"/>
      <c r="CN39" s="93">
        <f t="shared" si="46"/>
        <v>10</v>
      </c>
      <c r="CO39" s="631"/>
      <c r="CP39" s="631"/>
      <c r="CQ39" s="93">
        <f t="shared" si="47"/>
        <v>10</v>
      </c>
      <c r="CR39" s="629"/>
      <c r="CS39" s="629"/>
      <c r="CT39" s="630">
        <f t="shared" si="48"/>
        <v>10</v>
      </c>
      <c r="CU39" s="629"/>
      <c r="CV39" s="629"/>
      <c r="CW39" s="630">
        <f t="shared" si="49"/>
        <v>10</v>
      </c>
      <c r="CX39" s="629"/>
      <c r="CY39" s="629"/>
      <c r="CZ39" s="630">
        <f t="shared" si="50"/>
        <v>10</v>
      </c>
      <c r="DA39" s="629"/>
      <c r="DB39" s="629"/>
      <c r="DC39" s="647">
        <f t="shared" si="51"/>
        <v>10</v>
      </c>
      <c r="DD39" s="629"/>
      <c r="DE39" s="629"/>
      <c r="DF39" s="630">
        <f t="shared" si="52"/>
        <v>10</v>
      </c>
      <c r="DG39" s="629"/>
      <c r="DH39" s="629"/>
      <c r="DI39" s="630">
        <f t="shared" si="53"/>
        <v>10</v>
      </c>
      <c r="DJ39" s="629"/>
      <c r="DK39" s="629"/>
      <c r="DL39" s="630">
        <f t="shared" si="54"/>
        <v>10</v>
      </c>
      <c r="DM39" s="629"/>
      <c r="DN39" s="629"/>
      <c r="DO39" s="630">
        <f t="shared" si="55"/>
        <v>10</v>
      </c>
      <c r="DP39" s="629"/>
      <c r="DQ39" s="629"/>
      <c r="DR39" s="630">
        <f t="shared" si="56"/>
        <v>10</v>
      </c>
      <c r="DS39" s="629"/>
      <c r="DT39" s="629"/>
      <c r="DU39" s="630">
        <f t="shared" si="57"/>
        <v>10</v>
      </c>
      <c r="DV39" s="629"/>
      <c r="DW39" s="629"/>
      <c r="DX39" s="630">
        <f t="shared" si="58"/>
        <v>10</v>
      </c>
      <c r="DY39" s="629"/>
      <c r="DZ39" s="629"/>
      <c r="EA39" s="629"/>
      <c r="EB39" s="630">
        <f t="shared" si="5"/>
        <v>10</v>
      </c>
      <c r="EC39" s="629"/>
      <c r="ED39" s="629"/>
      <c r="EE39" s="630">
        <f t="shared" si="59"/>
        <v>10</v>
      </c>
      <c r="EF39" s="629"/>
      <c r="EG39" s="629"/>
      <c r="EH39" s="629"/>
      <c r="EI39" s="93">
        <f t="shared" si="135"/>
        <v>10</v>
      </c>
      <c r="EJ39" s="629"/>
      <c r="EK39" s="629"/>
      <c r="EL39" s="630">
        <f t="shared" si="60"/>
        <v>10</v>
      </c>
      <c r="EM39" s="629"/>
      <c r="EN39" s="629"/>
      <c r="EO39" s="629"/>
      <c r="EP39" s="630">
        <f t="shared" si="61"/>
        <v>10</v>
      </c>
      <c r="ER39" s="629"/>
      <c r="ES39" s="629"/>
      <c r="ET39" s="630">
        <f t="shared" si="62"/>
        <v>10</v>
      </c>
      <c r="EU39" s="629"/>
      <c r="EV39" s="629"/>
      <c r="EW39" s="93">
        <f t="shared" si="6"/>
        <v>10</v>
      </c>
      <c r="EX39" s="629"/>
      <c r="EY39" s="629"/>
      <c r="EZ39" s="93">
        <f t="shared" si="63"/>
        <v>10</v>
      </c>
      <c r="FA39" s="629"/>
      <c r="FB39" s="629"/>
      <c r="FC39" s="93">
        <f t="shared" si="64"/>
        <v>10</v>
      </c>
      <c r="FD39" s="629"/>
      <c r="FE39" s="629"/>
      <c r="FF39" s="93">
        <f t="shared" si="65"/>
        <v>10</v>
      </c>
      <c r="FG39" s="629"/>
      <c r="FH39" s="629"/>
      <c r="FI39" s="93">
        <f t="shared" si="136"/>
        <v>10</v>
      </c>
      <c r="FJ39" s="629"/>
      <c r="FK39" s="629"/>
      <c r="FL39" s="93">
        <f t="shared" si="141"/>
        <v>10</v>
      </c>
      <c r="FM39" s="629"/>
      <c r="FN39" s="629"/>
      <c r="FO39" s="646">
        <f t="shared" si="7"/>
        <v>10</v>
      </c>
      <c r="FP39" s="629"/>
      <c r="FQ39" s="629"/>
      <c r="FR39" s="630">
        <f t="shared" si="137"/>
        <v>10</v>
      </c>
      <c r="FS39" s="629"/>
      <c r="FT39" s="629"/>
      <c r="FU39" s="630">
        <f t="shared" si="8"/>
        <v>10</v>
      </c>
      <c r="FV39" s="648"/>
      <c r="FW39" s="629"/>
      <c r="FX39" s="629"/>
      <c r="FY39" s="630">
        <f t="shared" si="66"/>
        <v>10</v>
      </c>
      <c r="FZ39" s="629"/>
      <c r="GA39" s="629"/>
      <c r="GB39" s="630">
        <f t="shared" si="67"/>
        <v>10</v>
      </c>
      <c r="GC39" s="629"/>
      <c r="GD39" s="629"/>
      <c r="GE39" s="630">
        <f t="shared" si="68"/>
        <v>10</v>
      </c>
      <c r="GF39" s="629"/>
      <c r="GG39" s="629">
        <v>1</v>
      </c>
      <c r="GH39" s="630">
        <f t="shared" si="69"/>
        <v>9</v>
      </c>
      <c r="GI39" s="629"/>
      <c r="GJ39" s="629"/>
      <c r="GK39" s="630">
        <f t="shared" si="70"/>
        <v>9</v>
      </c>
      <c r="GL39" s="629"/>
      <c r="GM39" s="629"/>
      <c r="GN39" s="630">
        <f t="shared" si="71"/>
        <v>9</v>
      </c>
      <c r="GO39" s="629"/>
      <c r="GP39" s="629"/>
      <c r="GQ39" s="629"/>
      <c r="GR39" s="630">
        <f t="shared" si="72"/>
        <v>9</v>
      </c>
      <c r="GS39" s="629"/>
      <c r="GT39" s="629"/>
      <c r="GU39" s="630">
        <f t="shared" si="73"/>
        <v>9</v>
      </c>
      <c r="GV39" s="631"/>
      <c r="GW39" s="631"/>
      <c r="GX39" s="631"/>
      <c r="GY39" s="630">
        <f t="shared" si="74"/>
        <v>9</v>
      </c>
      <c r="GZ39" s="631"/>
      <c r="HA39" s="631">
        <v>1</v>
      </c>
      <c r="HB39" s="631"/>
      <c r="HC39" s="630">
        <f t="shared" si="75"/>
        <v>8</v>
      </c>
      <c r="HD39" s="631"/>
      <c r="HE39" s="631"/>
      <c r="HF39" s="630">
        <f t="shared" si="76"/>
        <v>8</v>
      </c>
      <c r="HG39" s="631"/>
      <c r="HH39" s="631"/>
      <c r="HI39" s="630">
        <f t="shared" si="77"/>
        <v>8</v>
      </c>
      <c r="HJ39" s="629"/>
      <c r="HK39" s="629"/>
      <c r="HL39" s="630">
        <f t="shared" si="78"/>
        <v>8</v>
      </c>
      <c r="HM39" s="629"/>
      <c r="HN39" s="629"/>
      <c r="HO39" s="647">
        <f t="shared" si="79"/>
        <v>8</v>
      </c>
      <c r="HP39" s="629"/>
      <c r="HQ39" s="629"/>
      <c r="HR39" s="647">
        <f t="shared" si="138"/>
        <v>8</v>
      </c>
      <c r="HS39" s="629"/>
      <c r="HT39" s="629"/>
      <c r="HU39" s="630">
        <f t="shared" si="80"/>
        <v>8</v>
      </c>
      <c r="HV39" s="629"/>
      <c r="HW39" s="629"/>
      <c r="HX39" s="630">
        <f t="shared" si="81"/>
        <v>8</v>
      </c>
      <c r="HY39" s="629"/>
      <c r="HZ39" s="629"/>
      <c r="IA39" s="630">
        <f t="shared" si="82"/>
        <v>8</v>
      </c>
      <c r="IB39" s="629"/>
      <c r="IC39" s="629"/>
      <c r="ID39" s="630">
        <f t="shared" si="83"/>
        <v>8</v>
      </c>
      <c r="IE39" s="629"/>
      <c r="IF39" s="629"/>
      <c r="IG39" s="630">
        <f t="shared" si="84"/>
        <v>8</v>
      </c>
      <c r="IH39" s="629"/>
      <c r="II39" s="629"/>
      <c r="IJ39" s="630">
        <f t="shared" si="85"/>
        <v>8</v>
      </c>
      <c r="IK39" s="629"/>
      <c r="IL39" s="629"/>
      <c r="IM39" s="629"/>
      <c r="IN39" s="630">
        <f t="shared" si="86"/>
        <v>8</v>
      </c>
      <c r="IO39" s="629"/>
      <c r="IP39" s="629"/>
      <c r="IQ39" s="629"/>
      <c r="IR39" s="630">
        <f t="shared" si="87"/>
        <v>8</v>
      </c>
      <c r="IS39" s="629"/>
      <c r="IT39" s="629"/>
      <c r="IU39" s="630">
        <f t="shared" si="9"/>
        <v>8</v>
      </c>
      <c r="IV39" s="649"/>
      <c r="IW39" s="649"/>
      <c r="IX39" s="650">
        <f t="shared" si="88"/>
        <v>8</v>
      </c>
      <c r="IY39" s="649"/>
      <c r="IZ39" s="649"/>
      <c r="JA39" s="650">
        <f t="shared" si="89"/>
        <v>8</v>
      </c>
      <c r="JB39" s="649"/>
      <c r="JC39" s="649"/>
      <c r="JD39" s="649"/>
      <c r="JE39" s="650">
        <f t="shared" si="139"/>
        <v>8</v>
      </c>
      <c r="JF39" s="649"/>
      <c r="JG39" s="649"/>
      <c r="JH39" s="649"/>
      <c r="JI39" s="650">
        <f t="shared" si="90"/>
        <v>8</v>
      </c>
      <c r="JK39" s="649"/>
      <c r="JL39" s="649"/>
      <c r="JM39" s="651">
        <f t="shared" si="91"/>
        <v>8</v>
      </c>
      <c r="JO39" s="649"/>
      <c r="JP39" s="649"/>
      <c r="JQ39" s="651">
        <f t="shared" si="92"/>
        <v>8</v>
      </c>
      <c r="JR39" s="649"/>
      <c r="JS39" s="649"/>
      <c r="JT39" s="650">
        <f t="shared" si="93"/>
        <v>8</v>
      </c>
      <c r="JU39" s="649"/>
      <c r="JV39" s="649"/>
      <c r="JW39" s="650">
        <f t="shared" si="94"/>
        <v>8</v>
      </c>
      <c r="JX39" s="649"/>
      <c r="JY39" s="649"/>
      <c r="JZ39" s="649"/>
      <c r="KA39" s="650">
        <f t="shared" si="95"/>
        <v>8</v>
      </c>
      <c r="KB39" s="649"/>
      <c r="KC39" s="649"/>
      <c r="KD39" s="649"/>
      <c r="KE39" s="650">
        <f t="shared" si="140"/>
        <v>8</v>
      </c>
      <c r="KF39" s="649"/>
      <c r="KG39" s="649"/>
      <c r="KH39" s="650">
        <f t="shared" si="96"/>
        <v>8</v>
      </c>
      <c r="KI39" s="649"/>
      <c r="KJ39" s="649"/>
      <c r="KK39" s="650">
        <f t="shared" si="97"/>
        <v>8</v>
      </c>
      <c r="KL39" s="649"/>
      <c r="KM39" s="649"/>
      <c r="KN39" s="650">
        <f t="shared" si="98"/>
        <v>8</v>
      </c>
      <c r="KO39" s="649"/>
      <c r="KP39" s="649"/>
      <c r="KQ39" s="650">
        <f t="shared" si="99"/>
        <v>8</v>
      </c>
      <c r="KR39" s="649"/>
      <c r="KS39" s="649"/>
      <c r="KT39" s="650">
        <f t="shared" si="100"/>
        <v>8</v>
      </c>
      <c r="KU39" s="649"/>
      <c r="KV39" s="649"/>
      <c r="KW39" s="650">
        <f t="shared" si="101"/>
        <v>8</v>
      </c>
      <c r="KX39" s="649"/>
      <c r="KY39" s="649">
        <v>1</v>
      </c>
      <c r="KZ39" s="650">
        <f t="shared" si="144"/>
        <v>7</v>
      </c>
      <c r="LA39" s="649"/>
      <c r="LB39" s="649"/>
      <c r="LC39" s="650">
        <f t="shared" si="145"/>
        <v>7</v>
      </c>
      <c r="LD39" s="649"/>
      <c r="LE39" s="649"/>
      <c r="LF39" s="650">
        <f t="shared" si="146"/>
        <v>7</v>
      </c>
      <c r="LG39" s="649"/>
      <c r="LH39" s="649"/>
      <c r="LI39" s="650">
        <f t="shared" si="147"/>
        <v>7</v>
      </c>
      <c r="LJ39" s="649"/>
      <c r="LK39" s="649"/>
      <c r="LL39" s="650">
        <f t="shared" si="14"/>
        <v>7</v>
      </c>
      <c r="LM39" s="649"/>
      <c r="LN39" s="649"/>
      <c r="LO39" s="650">
        <f t="shared" si="15"/>
        <v>7</v>
      </c>
      <c r="LP39" s="649"/>
      <c r="LQ39" s="649"/>
      <c r="LR39" s="650">
        <f t="shared" si="16"/>
        <v>7</v>
      </c>
      <c r="LS39" s="649"/>
      <c r="LT39" s="649"/>
      <c r="LU39" s="650">
        <f t="shared" si="17"/>
        <v>7</v>
      </c>
      <c r="LV39" s="649"/>
      <c r="LW39" s="649"/>
      <c r="LX39" s="650">
        <f t="shared" si="142"/>
        <v>7</v>
      </c>
      <c r="LY39" s="649"/>
      <c r="LZ39" s="649">
        <v>1</v>
      </c>
      <c r="MA39" s="650">
        <f t="shared" si="143"/>
        <v>6</v>
      </c>
      <c r="MB39" s="649">
        <v>4</v>
      </c>
      <c r="MC39" s="649"/>
      <c r="MD39" s="650">
        <f t="shared" si="18"/>
        <v>10</v>
      </c>
      <c r="ME39" s="649"/>
      <c r="MF39" s="649"/>
      <c r="MG39" s="650">
        <f t="shared" si="19"/>
        <v>10</v>
      </c>
      <c r="MH39" s="649"/>
      <c r="MI39" s="649"/>
      <c r="MJ39" s="650">
        <f t="shared" si="20"/>
        <v>10</v>
      </c>
      <c r="MK39" s="649"/>
      <c r="ML39" s="649"/>
      <c r="MM39" s="650">
        <f t="shared" si="21"/>
        <v>10</v>
      </c>
      <c r="MN39" s="649"/>
      <c r="MO39" s="649"/>
      <c r="MP39" s="650">
        <f t="shared" si="22"/>
        <v>10</v>
      </c>
      <c r="MQ39" s="649"/>
      <c r="MR39" s="649"/>
      <c r="MS39" s="650">
        <f t="shared" si="23"/>
        <v>10</v>
      </c>
      <c r="MT39" s="649"/>
      <c r="MU39" s="649"/>
      <c r="MV39" s="650">
        <f t="shared" si="24"/>
        <v>10</v>
      </c>
      <c r="MW39" s="649"/>
      <c r="MX39" s="649"/>
      <c r="MY39" s="650">
        <f t="shared" si="25"/>
        <v>10</v>
      </c>
      <c r="MZ39" s="649"/>
      <c r="NA39" s="649"/>
      <c r="NB39" s="650">
        <f t="shared" si="26"/>
        <v>10</v>
      </c>
      <c r="NC39" s="649"/>
      <c r="ND39" s="649"/>
      <c r="NE39" s="649"/>
      <c r="NF39" s="650">
        <f t="shared" si="102"/>
        <v>10</v>
      </c>
      <c r="NG39" s="649"/>
      <c r="NH39" s="649"/>
      <c r="NI39" s="650">
        <f t="shared" si="103"/>
        <v>10</v>
      </c>
      <c r="NJ39" s="649"/>
      <c r="NK39" s="649"/>
      <c r="NL39" s="649"/>
      <c r="NM39" s="650">
        <f t="shared" si="104"/>
        <v>10</v>
      </c>
      <c r="NN39" s="649"/>
      <c r="NO39" s="649"/>
      <c r="NP39" s="649"/>
      <c r="NQ39" s="650">
        <f t="shared" si="105"/>
        <v>10</v>
      </c>
      <c r="NR39" s="649"/>
      <c r="NS39" s="649"/>
      <c r="NT39" s="650">
        <f t="shared" si="106"/>
        <v>10</v>
      </c>
      <c r="NU39" s="649"/>
      <c r="NV39" s="649">
        <v>1</v>
      </c>
      <c r="NW39" s="650">
        <f t="shared" si="107"/>
        <v>9</v>
      </c>
      <c r="NX39" s="649"/>
      <c r="NY39" s="649"/>
      <c r="NZ39" s="649"/>
      <c r="OA39" s="650">
        <f t="shared" si="108"/>
        <v>9</v>
      </c>
      <c r="OB39" s="649"/>
      <c r="OC39" s="649"/>
      <c r="OD39" s="649"/>
      <c r="OE39" s="650">
        <f t="shared" si="109"/>
        <v>9</v>
      </c>
      <c r="OF39" s="649"/>
      <c r="OG39" s="649"/>
      <c r="OH39" s="649"/>
      <c r="OI39" s="650">
        <f t="shared" si="110"/>
        <v>9</v>
      </c>
      <c r="OJ39" s="649"/>
      <c r="OK39" s="649"/>
      <c r="OL39" s="649"/>
      <c r="OM39" s="650">
        <f t="shared" si="111"/>
        <v>9</v>
      </c>
      <c r="ON39" s="649"/>
      <c r="OO39" s="649"/>
      <c r="OP39" s="649"/>
      <c r="OQ39" s="650">
        <f t="shared" si="112"/>
        <v>9</v>
      </c>
      <c r="OR39" s="649"/>
      <c r="OS39" s="649"/>
      <c r="OT39" s="649"/>
      <c r="OU39" s="650">
        <f t="shared" si="113"/>
        <v>9</v>
      </c>
      <c r="OV39" s="649"/>
      <c r="OW39" s="649"/>
      <c r="OX39" s="649"/>
      <c r="OY39" s="650">
        <f t="shared" si="114"/>
        <v>9</v>
      </c>
      <c r="OZ39" s="649"/>
      <c r="PA39" s="649"/>
      <c r="PB39" s="649"/>
      <c r="PC39" s="650">
        <f t="shared" si="115"/>
        <v>9</v>
      </c>
      <c r="PD39" s="649"/>
      <c r="PE39" s="649"/>
      <c r="PF39" s="649"/>
      <c r="PG39" s="650">
        <f t="shared" si="116"/>
        <v>9</v>
      </c>
      <c r="PH39" s="649"/>
      <c r="PI39" s="649"/>
      <c r="PJ39" s="649"/>
      <c r="PK39" s="650">
        <f t="shared" si="117"/>
        <v>9</v>
      </c>
      <c r="PL39" s="649"/>
      <c r="PM39" s="649"/>
      <c r="PN39" s="649"/>
      <c r="PO39" s="650">
        <f t="shared" si="118"/>
        <v>9</v>
      </c>
      <c r="PP39" s="649"/>
      <c r="PQ39" s="649"/>
      <c r="PR39" s="649"/>
      <c r="PS39" s="650">
        <f t="shared" si="119"/>
        <v>9</v>
      </c>
      <c r="PT39" s="649"/>
      <c r="PU39" s="649"/>
      <c r="PV39" s="649"/>
      <c r="PW39" s="650">
        <f t="shared" si="120"/>
        <v>9</v>
      </c>
      <c r="PX39" s="649"/>
      <c r="PY39" s="649"/>
      <c r="PZ39" s="649"/>
      <c r="QA39" s="650">
        <f t="shared" si="121"/>
        <v>9</v>
      </c>
      <c r="QB39" s="649"/>
      <c r="QC39" s="649"/>
      <c r="QD39" s="649"/>
      <c r="QE39" s="650">
        <f t="shared" si="122"/>
        <v>9</v>
      </c>
      <c r="QF39" s="649"/>
      <c r="QG39" s="649"/>
      <c r="QH39" s="649"/>
      <c r="QI39" s="650">
        <f t="shared" si="123"/>
        <v>9</v>
      </c>
      <c r="QJ39" s="649"/>
      <c r="QK39" s="649"/>
      <c r="QL39" s="649"/>
      <c r="QM39" s="650">
        <f t="shared" si="124"/>
        <v>9</v>
      </c>
      <c r="QN39" s="649"/>
      <c r="QO39" s="649"/>
      <c r="QP39" s="649"/>
      <c r="QQ39" s="650">
        <f t="shared" si="125"/>
        <v>9</v>
      </c>
      <c r="QR39" s="649"/>
      <c r="QS39" s="649"/>
      <c r="QT39" s="649"/>
      <c r="QU39" s="650">
        <f t="shared" si="126"/>
        <v>9</v>
      </c>
      <c r="QV39" s="629">
        <f t="shared" si="127"/>
        <v>1</v>
      </c>
      <c r="QW39" s="652">
        <f t="shared" si="128"/>
        <v>4.1666666666666664E-2</v>
      </c>
      <c r="QX39" s="123"/>
      <c r="QY39" s="629">
        <f t="shared" si="129"/>
        <v>1</v>
      </c>
      <c r="QZ39" s="652">
        <f t="shared" si="130"/>
        <v>3.8461538461538464E-2</v>
      </c>
      <c r="RA39" s="124"/>
      <c r="RB39" s="629">
        <f t="shared" si="131"/>
        <v>2</v>
      </c>
      <c r="RC39" s="652">
        <f t="shared" si="132"/>
        <v>0.08</v>
      </c>
      <c r="RD39" s="124"/>
      <c r="RE39" s="629">
        <f t="shared" si="133"/>
        <v>4</v>
      </c>
      <c r="RF39" s="652">
        <f t="shared" si="134"/>
        <v>5.3333333333333337E-2</v>
      </c>
    </row>
    <row r="40" spans="1:474" ht="36" hidden="1" x14ac:dyDescent="0.55000000000000004">
      <c r="A40" s="622">
        <v>36</v>
      </c>
      <c r="B40" s="638" t="s">
        <v>649</v>
      </c>
      <c r="C40" s="639" t="s">
        <v>108</v>
      </c>
      <c r="D40" s="628">
        <v>0</v>
      </c>
      <c r="E40" s="640"/>
      <c r="F40" s="654"/>
      <c r="G40" s="667"/>
      <c r="H40" s="668"/>
      <c r="I40" s="628">
        <f t="shared" si="27"/>
        <v>0</v>
      </c>
      <c r="J40" s="640"/>
      <c r="K40" s="654"/>
      <c r="L40" s="667"/>
      <c r="M40" s="668"/>
      <c r="N40" s="628">
        <f t="shared" si="0"/>
        <v>0</v>
      </c>
      <c r="O40" s="640">
        <v>1.5</v>
      </c>
      <c r="P40" s="654"/>
      <c r="Q40" s="667"/>
      <c r="R40" s="668">
        <v>0.44</v>
      </c>
      <c r="S40" s="628">
        <f t="shared" si="1"/>
        <v>1.06</v>
      </c>
      <c r="T40" s="640"/>
      <c r="U40" s="654"/>
      <c r="V40" s="667"/>
      <c r="W40" s="668">
        <v>0.11</v>
      </c>
      <c r="X40" s="628">
        <f t="shared" si="2"/>
        <v>0.95000000000000007</v>
      </c>
      <c r="Y40" s="640"/>
      <c r="Z40" s="654"/>
      <c r="AA40" s="667"/>
      <c r="AB40" s="668">
        <f>0.7+0.07+0.18</f>
        <v>0.95</v>
      </c>
      <c r="AC40" s="628">
        <f t="shared" si="3"/>
        <v>0</v>
      </c>
      <c r="AD40" s="631">
        <v>4</v>
      </c>
      <c r="AE40" s="631">
        <v>0.5</v>
      </c>
      <c r="AF40" s="93">
        <f t="shared" si="28"/>
        <v>3.5</v>
      </c>
      <c r="AG40" s="629"/>
      <c r="AH40" s="629"/>
      <c r="AI40" s="93">
        <f t="shared" si="29"/>
        <v>3.5</v>
      </c>
      <c r="AJ40" s="631"/>
      <c r="AK40" s="631"/>
      <c r="AL40" s="93">
        <f t="shared" si="30"/>
        <v>3.5</v>
      </c>
      <c r="AM40" s="631"/>
      <c r="AN40" s="631">
        <v>0.3</v>
      </c>
      <c r="AO40" s="631">
        <v>0.66</v>
      </c>
      <c r="AP40" s="93">
        <f t="shared" si="31"/>
        <v>2.54</v>
      </c>
      <c r="AQ40" s="644"/>
      <c r="AR40" s="644"/>
      <c r="AS40" s="645">
        <f t="shared" si="32"/>
        <v>2.54</v>
      </c>
      <c r="AT40" s="632"/>
      <c r="AU40" s="632"/>
      <c r="AV40" s="633">
        <f t="shared" si="33"/>
        <v>2.54</v>
      </c>
      <c r="AW40" s="631"/>
      <c r="AX40" s="631"/>
      <c r="AY40" s="631">
        <v>1.42</v>
      </c>
      <c r="AZ40" s="646">
        <f t="shared" si="34"/>
        <v>1.1200000000000001</v>
      </c>
      <c r="BA40" s="631"/>
      <c r="BB40" s="631">
        <v>0.96</v>
      </c>
      <c r="BC40" s="93">
        <f t="shared" si="35"/>
        <v>0.16000000000000014</v>
      </c>
      <c r="BD40" s="631"/>
      <c r="BE40" s="631"/>
      <c r="BF40" s="93">
        <f t="shared" si="36"/>
        <v>0.16000000000000014</v>
      </c>
      <c r="BG40" s="631"/>
      <c r="BH40" s="631"/>
      <c r="BI40" s="93">
        <f t="shared" si="37"/>
        <v>0.16000000000000014</v>
      </c>
      <c r="BJ40" s="631"/>
      <c r="BK40" s="631">
        <v>0.14000000000000001</v>
      </c>
      <c r="BL40" s="93">
        <f t="shared" si="38"/>
        <v>2.0000000000000129E-2</v>
      </c>
      <c r="BM40" s="631">
        <v>4</v>
      </c>
      <c r="BN40" s="631">
        <v>0.4</v>
      </c>
      <c r="BO40" s="631"/>
      <c r="BP40" s="93">
        <f t="shared" si="4"/>
        <v>3.6200000000000006</v>
      </c>
      <c r="BQ40" s="631"/>
      <c r="BR40" s="631"/>
      <c r="BS40" s="93">
        <f t="shared" si="39"/>
        <v>3.6200000000000006</v>
      </c>
      <c r="BT40" s="631"/>
      <c r="BU40" s="631">
        <v>0.64</v>
      </c>
      <c r="BV40" s="646">
        <f t="shared" si="40"/>
        <v>2.9800000000000004</v>
      </c>
      <c r="BW40" s="631"/>
      <c r="BX40" s="631">
        <v>1.95</v>
      </c>
      <c r="BY40" s="93">
        <f t="shared" si="41"/>
        <v>1.0300000000000005</v>
      </c>
      <c r="BZ40" s="631"/>
      <c r="CA40" s="631">
        <v>0.8</v>
      </c>
      <c r="CB40" s="93">
        <f t="shared" si="42"/>
        <v>0.23000000000000043</v>
      </c>
      <c r="CC40" s="631">
        <v>1.5</v>
      </c>
      <c r="CD40" s="631">
        <v>0.41</v>
      </c>
      <c r="CE40" s="93">
        <f t="shared" si="43"/>
        <v>1.3200000000000005</v>
      </c>
      <c r="CF40" s="631"/>
      <c r="CG40" s="631"/>
      <c r="CH40" s="93">
        <f t="shared" si="44"/>
        <v>1.3200000000000005</v>
      </c>
      <c r="CI40" s="631"/>
      <c r="CJ40" s="631">
        <v>0.14000000000000001</v>
      </c>
      <c r="CK40" s="646">
        <f t="shared" si="45"/>
        <v>1.1800000000000006</v>
      </c>
      <c r="CL40" s="631"/>
      <c r="CM40" s="631">
        <v>1.1299999999999999</v>
      </c>
      <c r="CN40" s="93">
        <f t="shared" si="46"/>
        <v>5.0000000000000711E-2</v>
      </c>
      <c r="CO40" s="631"/>
      <c r="CP40" s="631"/>
      <c r="CQ40" s="93">
        <f t="shared" si="47"/>
        <v>5.0000000000000711E-2</v>
      </c>
      <c r="CR40" s="629"/>
      <c r="CS40" s="629"/>
      <c r="CT40" s="630">
        <f t="shared" si="48"/>
        <v>5.0000000000000711E-2</v>
      </c>
      <c r="CU40" s="629"/>
      <c r="CV40" s="629"/>
      <c r="CW40" s="630">
        <f t="shared" si="49"/>
        <v>5.0000000000000711E-2</v>
      </c>
      <c r="CX40" s="629"/>
      <c r="CY40" s="629"/>
      <c r="CZ40" s="630">
        <f t="shared" si="50"/>
        <v>5.0000000000000711E-2</v>
      </c>
      <c r="DA40" s="629">
        <v>4</v>
      </c>
      <c r="DB40" s="629">
        <v>1.1000000000000001</v>
      </c>
      <c r="DC40" s="647">
        <f>CZ40+DA40-DB40</f>
        <v>2.9500000000000006</v>
      </c>
      <c r="DD40" s="629"/>
      <c r="DE40" s="629">
        <v>1.1000000000000001</v>
      </c>
      <c r="DF40" s="630">
        <f t="shared" si="52"/>
        <v>1.8500000000000005</v>
      </c>
      <c r="DG40" s="629">
        <v>5</v>
      </c>
      <c r="DH40" s="629">
        <v>0.49</v>
      </c>
      <c r="DI40" s="630">
        <f t="shared" si="53"/>
        <v>6.36</v>
      </c>
      <c r="DJ40" s="629"/>
      <c r="DK40" s="629">
        <v>2.44</v>
      </c>
      <c r="DL40" s="630">
        <f t="shared" si="54"/>
        <v>3.9200000000000004</v>
      </c>
      <c r="DM40" s="629"/>
      <c r="DN40" s="629">
        <v>0.84</v>
      </c>
      <c r="DO40" s="630">
        <f t="shared" si="55"/>
        <v>3.0800000000000005</v>
      </c>
      <c r="DP40" s="629"/>
      <c r="DQ40" s="629"/>
      <c r="DR40" s="630">
        <f t="shared" si="56"/>
        <v>3.0800000000000005</v>
      </c>
      <c r="DS40" s="629"/>
      <c r="DT40" s="629">
        <f>3.05+0.03</f>
        <v>3.0799999999999996</v>
      </c>
      <c r="DU40" s="630">
        <f t="shared" si="57"/>
        <v>0</v>
      </c>
      <c r="DV40" s="629">
        <v>5</v>
      </c>
      <c r="DW40" s="629">
        <v>1.8</v>
      </c>
      <c r="DX40" s="630">
        <f t="shared" si="58"/>
        <v>3.2</v>
      </c>
      <c r="DY40" s="629"/>
      <c r="DZ40" s="629"/>
      <c r="EA40" s="629">
        <v>2.66</v>
      </c>
      <c r="EB40" s="630">
        <f t="shared" si="5"/>
        <v>0.54</v>
      </c>
      <c r="EC40" s="629">
        <v>4</v>
      </c>
      <c r="ED40" s="629">
        <v>0.83</v>
      </c>
      <c r="EE40" s="630">
        <f t="shared" si="59"/>
        <v>3.71</v>
      </c>
      <c r="EF40" s="629"/>
      <c r="EG40" s="629">
        <v>1</v>
      </c>
      <c r="EH40" s="629">
        <v>0.14000000000000001</v>
      </c>
      <c r="EI40" s="93">
        <f t="shared" si="135"/>
        <v>2.57</v>
      </c>
      <c r="EJ40" s="629"/>
      <c r="EK40" s="629">
        <v>0.81</v>
      </c>
      <c r="EL40" s="630">
        <f t="shared" si="60"/>
        <v>1.7599999999999998</v>
      </c>
      <c r="EM40" s="629"/>
      <c r="EN40" s="629"/>
      <c r="EO40" s="629"/>
      <c r="EP40" s="630">
        <f t="shared" si="61"/>
        <v>1.7599999999999998</v>
      </c>
      <c r="ER40" s="629"/>
      <c r="ES40" s="629">
        <v>1.03</v>
      </c>
      <c r="ET40" s="630">
        <f t="shared" si="62"/>
        <v>0.72999999999999976</v>
      </c>
      <c r="EU40" s="629">
        <v>4</v>
      </c>
      <c r="EV40" s="629">
        <v>0.9</v>
      </c>
      <c r="EW40" s="93">
        <f t="shared" si="6"/>
        <v>3.8299999999999996</v>
      </c>
      <c r="EX40" s="629"/>
      <c r="EY40" s="629">
        <v>0.11</v>
      </c>
      <c r="EZ40" s="93">
        <f t="shared" si="63"/>
        <v>3.7199999999999998</v>
      </c>
      <c r="FA40" s="629"/>
      <c r="FB40" s="629">
        <v>0.55000000000000004</v>
      </c>
      <c r="FC40" s="93">
        <f t="shared" si="64"/>
        <v>3.17</v>
      </c>
      <c r="FD40" s="629"/>
      <c r="FE40" s="629">
        <v>2.57</v>
      </c>
      <c r="FF40" s="93">
        <f t="shared" si="65"/>
        <v>0.60000000000000009</v>
      </c>
      <c r="FG40" s="629">
        <v>4</v>
      </c>
      <c r="FH40" s="629">
        <v>0.55000000000000004</v>
      </c>
      <c r="FI40" s="93">
        <f t="shared" si="136"/>
        <v>4.05</v>
      </c>
      <c r="FJ40" s="629"/>
      <c r="FK40" s="629">
        <v>2.33</v>
      </c>
      <c r="FL40" s="93">
        <f t="shared" si="141"/>
        <v>1.7199999999999998</v>
      </c>
      <c r="FM40" s="629">
        <v>5</v>
      </c>
      <c r="FN40" s="629">
        <v>0.18</v>
      </c>
      <c r="FO40" s="646">
        <f t="shared" si="7"/>
        <v>6.54</v>
      </c>
      <c r="FP40" s="629"/>
      <c r="FQ40" s="629">
        <v>1.89</v>
      </c>
      <c r="FR40" s="630">
        <f t="shared" si="137"/>
        <v>4.6500000000000004</v>
      </c>
      <c r="FS40" s="629"/>
      <c r="FT40" s="629">
        <v>2.2400000000000002</v>
      </c>
      <c r="FU40" s="630">
        <f t="shared" si="8"/>
        <v>2.41</v>
      </c>
      <c r="FV40" s="648"/>
      <c r="FW40" s="629"/>
      <c r="FX40" s="629">
        <v>0.28999999999999998</v>
      </c>
      <c r="FY40" s="630">
        <f t="shared" si="66"/>
        <v>2.12</v>
      </c>
      <c r="FZ40" s="629"/>
      <c r="GA40" s="629">
        <v>1.3</v>
      </c>
      <c r="GB40" s="630">
        <f t="shared" si="67"/>
        <v>0.82000000000000006</v>
      </c>
      <c r="GC40" s="629">
        <v>4</v>
      </c>
      <c r="GD40" s="629">
        <v>0.99</v>
      </c>
      <c r="GE40" s="630">
        <f t="shared" si="68"/>
        <v>3.83</v>
      </c>
      <c r="GF40" s="629"/>
      <c r="GG40" s="629"/>
      <c r="GH40" s="630">
        <f t="shared" si="69"/>
        <v>3.83</v>
      </c>
      <c r="GI40" s="629"/>
      <c r="GJ40" s="629"/>
      <c r="GK40" s="630">
        <f t="shared" si="70"/>
        <v>3.83</v>
      </c>
      <c r="GL40" s="629"/>
      <c r="GM40" s="629">
        <v>3.06</v>
      </c>
      <c r="GN40" s="630">
        <f t="shared" si="71"/>
        <v>0.77</v>
      </c>
      <c r="GO40" s="629">
        <v>4</v>
      </c>
      <c r="GP40" s="629">
        <v>0.93</v>
      </c>
      <c r="GQ40" s="629"/>
      <c r="GR40" s="630">
        <f t="shared" si="72"/>
        <v>3.8399999999999994</v>
      </c>
      <c r="GS40" s="629"/>
      <c r="GT40" s="629"/>
      <c r="GU40" s="630">
        <f t="shared" si="73"/>
        <v>3.8399999999999994</v>
      </c>
      <c r="GV40" s="631"/>
      <c r="GW40" s="631"/>
      <c r="GX40" s="631">
        <v>0.59</v>
      </c>
      <c r="GY40" s="630">
        <f>GU40+GV40-GW40-GX40</f>
        <v>3.2499999999999996</v>
      </c>
      <c r="GZ40" s="631"/>
      <c r="HA40" s="631"/>
      <c r="HB40" s="631">
        <v>3.25</v>
      </c>
      <c r="HC40" s="630">
        <f>GY40+GZ40-HA40-HB40</f>
        <v>0</v>
      </c>
      <c r="HD40" s="631">
        <v>4</v>
      </c>
      <c r="HE40" s="631">
        <v>2.64</v>
      </c>
      <c r="HF40" s="630">
        <f>HC40+HD40-HE40</f>
        <v>1.3599999999999999</v>
      </c>
      <c r="HG40" s="631"/>
      <c r="HH40" s="631">
        <f>1.34+0.02</f>
        <v>1.36</v>
      </c>
      <c r="HI40" s="630">
        <f>HF40+HG40-HH40</f>
        <v>0</v>
      </c>
      <c r="HJ40" s="629">
        <v>3</v>
      </c>
      <c r="HK40" s="629">
        <v>2.21</v>
      </c>
      <c r="HL40" s="630">
        <f t="shared" si="78"/>
        <v>0.79</v>
      </c>
      <c r="HM40" s="629">
        <v>4</v>
      </c>
      <c r="HN40" s="629">
        <f>1+0.4</f>
        <v>1.4</v>
      </c>
      <c r="HO40" s="647">
        <f t="shared" si="79"/>
        <v>3.39</v>
      </c>
      <c r="HP40" s="629"/>
      <c r="HQ40" s="629">
        <v>1.06</v>
      </c>
      <c r="HR40" s="647">
        <f t="shared" si="138"/>
        <v>2.33</v>
      </c>
      <c r="HS40" s="629"/>
      <c r="HT40" s="629">
        <v>0.32</v>
      </c>
      <c r="HU40" s="630">
        <f t="shared" si="80"/>
        <v>2.0100000000000002</v>
      </c>
      <c r="HV40" s="629"/>
      <c r="HW40" s="629">
        <v>1.47</v>
      </c>
      <c r="HX40" s="630">
        <f t="shared" si="81"/>
        <v>0.54000000000000026</v>
      </c>
      <c r="HY40" s="629">
        <v>3</v>
      </c>
      <c r="HZ40" s="629"/>
      <c r="IA40" s="630">
        <f t="shared" si="82"/>
        <v>3.54</v>
      </c>
      <c r="IB40" s="629"/>
      <c r="IC40" s="629">
        <v>0.71</v>
      </c>
      <c r="ID40" s="630">
        <f t="shared" si="83"/>
        <v>2.83</v>
      </c>
      <c r="IE40" s="629"/>
      <c r="IF40" s="629"/>
      <c r="IG40" s="630">
        <f t="shared" si="84"/>
        <v>2.83</v>
      </c>
      <c r="IH40" s="629"/>
      <c r="II40" s="629">
        <v>1.1599999999999999</v>
      </c>
      <c r="IJ40" s="630">
        <f t="shared" si="85"/>
        <v>1.6700000000000002</v>
      </c>
      <c r="IK40" s="629"/>
      <c r="IL40" s="629"/>
      <c r="IM40" s="629"/>
      <c r="IN40" s="630">
        <f t="shared" si="86"/>
        <v>1.6700000000000002</v>
      </c>
      <c r="IO40" s="629"/>
      <c r="IP40" s="629"/>
      <c r="IQ40" s="629">
        <v>0.92</v>
      </c>
      <c r="IR40" s="630">
        <f t="shared" si="87"/>
        <v>0.75000000000000011</v>
      </c>
      <c r="IS40" s="629">
        <v>4</v>
      </c>
      <c r="IT40" s="629">
        <v>1.1000000000000001</v>
      </c>
      <c r="IU40" s="630">
        <f t="shared" si="9"/>
        <v>3.65</v>
      </c>
      <c r="IV40" s="649"/>
      <c r="IW40" s="649">
        <v>0.52</v>
      </c>
      <c r="IX40" s="650">
        <f t="shared" si="88"/>
        <v>3.13</v>
      </c>
      <c r="IY40" s="649"/>
      <c r="IZ40" s="649">
        <v>1.2</v>
      </c>
      <c r="JA40" s="650">
        <f t="shared" si="89"/>
        <v>1.93</v>
      </c>
      <c r="JB40" s="649"/>
      <c r="JC40" s="649">
        <v>0.28999999999999998</v>
      </c>
      <c r="JD40" s="649"/>
      <c r="JE40" s="650">
        <f t="shared" si="139"/>
        <v>1.64</v>
      </c>
      <c r="JF40" s="649">
        <v>1.5</v>
      </c>
      <c r="JG40" s="649">
        <v>0.77</v>
      </c>
      <c r="JH40" s="649">
        <v>1</v>
      </c>
      <c r="JI40" s="650">
        <f t="shared" si="90"/>
        <v>1.3699999999999997</v>
      </c>
      <c r="JK40" s="649">
        <v>4</v>
      </c>
      <c r="JL40" s="649">
        <v>1.6</v>
      </c>
      <c r="JM40" s="651">
        <f t="shared" si="91"/>
        <v>3.7699999999999991</v>
      </c>
      <c r="JO40" s="649"/>
      <c r="JP40" s="649">
        <v>1.08</v>
      </c>
      <c r="JQ40" s="651">
        <f t="shared" si="92"/>
        <v>2.6899999999999991</v>
      </c>
      <c r="JR40" s="649">
        <v>4</v>
      </c>
      <c r="JS40" s="649">
        <v>3.23</v>
      </c>
      <c r="JT40" s="650">
        <f t="shared" si="93"/>
        <v>3.4599999999999995</v>
      </c>
      <c r="JU40" s="649"/>
      <c r="JV40" s="649">
        <v>0.96</v>
      </c>
      <c r="JW40" s="650">
        <f t="shared" si="94"/>
        <v>2.4999999999999996</v>
      </c>
      <c r="JX40" s="649"/>
      <c r="JY40" s="649">
        <v>1.71</v>
      </c>
      <c r="JZ40" s="649"/>
      <c r="KA40" s="650">
        <f t="shared" si="95"/>
        <v>0.78999999999999959</v>
      </c>
      <c r="KB40" s="649">
        <v>4</v>
      </c>
      <c r="KC40" s="649">
        <v>1.62</v>
      </c>
      <c r="KD40" s="649"/>
      <c r="KE40" s="650">
        <f t="shared" si="140"/>
        <v>3.169999999999999</v>
      </c>
      <c r="KF40" s="649"/>
      <c r="KG40" s="649">
        <v>1.68</v>
      </c>
      <c r="KH40" s="650">
        <f t="shared" si="96"/>
        <v>1.4899999999999991</v>
      </c>
      <c r="KI40" s="649">
        <v>2</v>
      </c>
      <c r="KJ40" s="649">
        <v>3</v>
      </c>
      <c r="KK40" s="650">
        <f t="shared" si="97"/>
        <v>0.48999999999999932</v>
      </c>
      <c r="KL40" s="649">
        <v>4</v>
      </c>
      <c r="KM40" s="649">
        <v>2.42</v>
      </c>
      <c r="KN40" s="650">
        <f t="shared" si="98"/>
        <v>2.0699999999999994</v>
      </c>
      <c r="KO40" s="649"/>
      <c r="KP40" s="649">
        <v>2.02</v>
      </c>
      <c r="KQ40" s="650">
        <f t="shared" si="99"/>
        <v>4.9999999999999378E-2</v>
      </c>
      <c r="KR40" s="649">
        <v>3</v>
      </c>
      <c r="KS40" s="649">
        <v>2.2200000000000002</v>
      </c>
      <c r="KT40" s="650">
        <f t="shared" si="100"/>
        <v>0.82999999999999918</v>
      </c>
      <c r="KU40" s="649">
        <v>4</v>
      </c>
      <c r="KV40" s="649">
        <v>0.77</v>
      </c>
      <c r="KW40" s="650">
        <f t="shared" si="101"/>
        <v>4.0599999999999987</v>
      </c>
      <c r="KX40" s="649"/>
      <c r="KY40" s="649">
        <v>1.43</v>
      </c>
      <c r="KZ40" s="650">
        <f t="shared" si="144"/>
        <v>2.629999999999999</v>
      </c>
      <c r="LA40" s="649"/>
      <c r="LB40" s="649">
        <v>2.42</v>
      </c>
      <c r="LC40" s="650">
        <f t="shared" si="145"/>
        <v>0.20999999999999908</v>
      </c>
      <c r="LD40" s="649">
        <v>4</v>
      </c>
      <c r="LE40" s="649">
        <v>2.72</v>
      </c>
      <c r="LF40" s="650">
        <f t="shared" si="146"/>
        <v>1.4899999999999989</v>
      </c>
      <c r="LG40" s="649"/>
      <c r="LH40" s="649"/>
      <c r="LI40" s="650">
        <f t="shared" si="147"/>
        <v>1.4899999999999989</v>
      </c>
      <c r="LJ40" s="649"/>
      <c r="LK40" s="649">
        <v>7.0000000000000007E-2</v>
      </c>
      <c r="LL40" s="650">
        <f t="shared" si="14"/>
        <v>1.4199999999999988</v>
      </c>
      <c r="LM40" s="649"/>
      <c r="LN40" s="649">
        <f>1.4+0.02</f>
        <v>1.42</v>
      </c>
      <c r="LO40" s="650">
        <f t="shared" si="15"/>
        <v>0</v>
      </c>
      <c r="LP40" s="649">
        <v>4</v>
      </c>
      <c r="LQ40" s="649">
        <v>2.86</v>
      </c>
      <c r="LR40" s="650">
        <f t="shared" si="16"/>
        <v>1.1400000000000001</v>
      </c>
      <c r="LS40" s="649"/>
      <c r="LT40" s="649">
        <v>7.0000000000000007E-2</v>
      </c>
      <c r="LU40" s="650">
        <f t="shared" si="17"/>
        <v>1.07</v>
      </c>
      <c r="LV40" s="649">
        <v>4</v>
      </c>
      <c r="LW40" s="649">
        <v>1.86</v>
      </c>
      <c r="LX40" s="650">
        <f t="shared" si="142"/>
        <v>3.21</v>
      </c>
      <c r="LY40" s="649"/>
      <c r="LZ40" s="649">
        <v>2.39</v>
      </c>
      <c r="MA40" s="650">
        <f t="shared" si="143"/>
        <v>0.81999999999999984</v>
      </c>
      <c r="MB40" s="649">
        <v>2.5</v>
      </c>
      <c r="MC40" s="649">
        <v>2.8</v>
      </c>
      <c r="MD40" s="650">
        <f>MA40+MB40-MC40</f>
        <v>0.52</v>
      </c>
      <c r="ME40" s="649">
        <v>4</v>
      </c>
      <c r="MF40" s="649">
        <v>1.72</v>
      </c>
      <c r="MG40" s="650">
        <f t="shared" si="19"/>
        <v>2.8</v>
      </c>
      <c r="MH40" s="649"/>
      <c r="MI40" s="649">
        <v>1.45</v>
      </c>
      <c r="MJ40" s="650">
        <f t="shared" si="20"/>
        <v>1.3499999999999999</v>
      </c>
      <c r="MK40" s="649"/>
      <c r="ML40" s="649">
        <v>0.42</v>
      </c>
      <c r="MM40" s="650">
        <f t="shared" si="21"/>
        <v>0.92999999999999994</v>
      </c>
      <c r="MN40" s="649"/>
      <c r="MO40" s="649">
        <f>0.84+0.09</f>
        <v>0.92999999999999994</v>
      </c>
      <c r="MP40" s="650">
        <f t="shared" si="22"/>
        <v>0</v>
      </c>
      <c r="MQ40" s="649"/>
      <c r="MR40" s="649"/>
      <c r="MS40" s="650">
        <f t="shared" si="23"/>
        <v>0</v>
      </c>
      <c r="MT40" s="649"/>
      <c r="MU40" s="649"/>
      <c r="MV40" s="650">
        <f t="shared" si="24"/>
        <v>0</v>
      </c>
      <c r="MW40" s="649"/>
      <c r="MX40" s="649"/>
      <c r="MY40" s="650">
        <f t="shared" si="25"/>
        <v>0</v>
      </c>
      <c r="MZ40" s="649"/>
      <c r="NA40" s="649"/>
      <c r="NB40" s="650">
        <f t="shared" si="26"/>
        <v>0</v>
      </c>
      <c r="NC40" s="649"/>
      <c r="ND40" s="649"/>
      <c r="NE40" s="649"/>
      <c r="NF40" s="650">
        <f t="shared" si="102"/>
        <v>0</v>
      </c>
      <c r="NG40" s="649">
        <v>1.5</v>
      </c>
      <c r="NH40" s="649">
        <v>1.1299999999999999</v>
      </c>
      <c r="NI40" s="650">
        <f t="shared" si="103"/>
        <v>0.37000000000000011</v>
      </c>
      <c r="NJ40" s="649"/>
      <c r="NK40" s="649"/>
      <c r="NL40" s="649"/>
      <c r="NM40" s="650">
        <f t="shared" si="104"/>
        <v>0.37000000000000011</v>
      </c>
      <c r="NN40" s="649"/>
      <c r="NO40" s="649">
        <v>7.0000000000000007E-2</v>
      </c>
      <c r="NP40" s="649"/>
      <c r="NQ40" s="650">
        <f t="shared" si="105"/>
        <v>0.3000000000000001</v>
      </c>
      <c r="NR40" s="649"/>
      <c r="NS40" s="649"/>
      <c r="NT40" s="650">
        <f t="shared" si="106"/>
        <v>0.3000000000000001</v>
      </c>
      <c r="NU40" s="649">
        <v>2</v>
      </c>
      <c r="NV40" s="649">
        <v>1.89</v>
      </c>
      <c r="NW40" s="650">
        <f t="shared" si="107"/>
        <v>0.41000000000000036</v>
      </c>
      <c r="NX40" s="649"/>
      <c r="NY40" s="649"/>
      <c r="NZ40" s="649"/>
      <c r="OA40" s="650">
        <f t="shared" si="108"/>
        <v>0.41000000000000036</v>
      </c>
      <c r="OB40" s="649"/>
      <c r="OC40" s="649"/>
      <c r="OD40" s="649">
        <f>0.35+0.06</f>
        <v>0.41</v>
      </c>
      <c r="OE40" s="650">
        <f t="shared" si="109"/>
        <v>0</v>
      </c>
      <c r="OF40" s="649"/>
      <c r="OG40" s="649"/>
      <c r="OH40" s="649"/>
      <c r="OI40" s="650">
        <f t="shared" si="110"/>
        <v>0</v>
      </c>
      <c r="OJ40" s="649">
        <v>2</v>
      </c>
      <c r="OK40" s="649"/>
      <c r="OL40" s="649">
        <v>1.02</v>
      </c>
      <c r="OM40" s="650">
        <f t="shared" si="111"/>
        <v>0.98</v>
      </c>
      <c r="ON40" s="649"/>
      <c r="OO40" s="649"/>
      <c r="OP40" s="649">
        <v>0.57999999999999996</v>
      </c>
      <c r="OQ40" s="650">
        <f t="shared" si="112"/>
        <v>0.4</v>
      </c>
      <c r="OR40" s="649">
        <v>2</v>
      </c>
      <c r="OS40" s="649"/>
      <c r="OT40" s="649">
        <v>1.02</v>
      </c>
      <c r="OU40" s="650">
        <f t="shared" si="113"/>
        <v>1.38</v>
      </c>
      <c r="OV40" s="649"/>
      <c r="OW40" s="649"/>
      <c r="OX40" s="649">
        <v>0.44</v>
      </c>
      <c r="OY40" s="650">
        <f t="shared" si="114"/>
        <v>0.94</v>
      </c>
      <c r="OZ40" s="649"/>
      <c r="PA40" s="649"/>
      <c r="PB40" s="649">
        <f>0.9+0.04</f>
        <v>0.94000000000000006</v>
      </c>
      <c r="PC40" s="650">
        <f t="shared" si="115"/>
        <v>0</v>
      </c>
      <c r="PD40" s="649">
        <v>3</v>
      </c>
      <c r="PE40" s="649"/>
      <c r="PF40" s="649">
        <v>2.2999999999999998</v>
      </c>
      <c r="PG40" s="650">
        <f t="shared" si="116"/>
        <v>0.70000000000000018</v>
      </c>
      <c r="PH40" s="649"/>
      <c r="PI40" s="649"/>
      <c r="PJ40" s="649"/>
      <c r="PK40" s="650">
        <f t="shared" si="117"/>
        <v>0.70000000000000018</v>
      </c>
      <c r="PL40" s="649"/>
      <c r="PM40" s="649"/>
      <c r="PN40" s="649">
        <v>0.55000000000000004</v>
      </c>
      <c r="PO40" s="650">
        <f t="shared" si="118"/>
        <v>0.15000000000000013</v>
      </c>
      <c r="PP40" s="649">
        <v>3</v>
      </c>
      <c r="PQ40" s="649">
        <v>2</v>
      </c>
      <c r="PR40" s="649">
        <v>0.54</v>
      </c>
      <c r="PS40" s="650">
        <f>PO40+PP40-PR40-PQ40</f>
        <v>0.61000000000000032</v>
      </c>
      <c r="PT40" s="649">
        <v>3</v>
      </c>
      <c r="PU40" s="649"/>
      <c r="PV40" s="649"/>
      <c r="PW40" s="650">
        <f>PS40+PT40-PV40-PU40</f>
        <v>3.6100000000000003</v>
      </c>
      <c r="PX40" s="649"/>
      <c r="PY40" s="649"/>
      <c r="PZ40" s="649">
        <v>1.24</v>
      </c>
      <c r="QA40" s="650">
        <f>PW40+PX40-PZ40-PY40</f>
        <v>2.37</v>
      </c>
      <c r="QB40" s="649"/>
      <c r="QC40" s="649"/>
      <c r="QD40" s="649">
        <v>0.44</v>
      </c>
      <c r="QE40" s="650">
        <f>QA40+QB40-QD40-QC40</f>
        <v>1.9300000000000002</v>
      </c>
      <c r="QF40" s="649"/>
      <c r="QG40" s="649"/>
      <c r="QH40" s="649"/>
      <c r="QI40" s="650">
        <f>QE40+QF40-QH40-QG40</f>
        <v>1.9300000000000002</v>
      </c>
      <c r="QJ40" s="649">
        <v>3</v>
      </c>
      <c r="QK40" s="649"/>
      <c r="QL40" s="649">
        <v>1.82</v>
      </c>
      <c r="QM40" s="650">
        <f>QI40+QJ40-QL40-QK40</f>
        <v>3.1099999999999994</v>
      </c>
      <c r="QN40" s="649">
        <v>2</v>
      </c>
      <c r="QO40" s="649">
        <v>1</v>
      </c>
      <c r="QP40" s="649">
        <v>1.74</v>
      </c>
      <c r="QQ40" s="650">
        <f>QM40+QN40-QP40-QO40</f>
        <v>2.3699999999999992</v>
      </c>
      <c r="QR40" s="649">
        <v>2</v>
      </c>
      <c r="QS40" s="649"/>
      <c r="QT40" s="649">
        <v>2.57</v>
      </c>
      <c r="QU40" s="650">
        <f>QQ40+QR40-QT40-QS40</f>
        <v>1.7999999999999994</v>
      </c>
      <c r="QV40" s="629">
        <f t="shared" si="127"/>
        <v>27.53</v>
      </c>
      <c r="QW40" s="652">
        <f t="shared" si="128"/>
        <v>1.1470833333333335</v>
      </c>
      <c r="QX40" s="123"/>
      <c r="QY40" s="629">
        <f t="shared" si="129"/>
        <v>23.800000000000004</v>
      </c>
      <c r="QZ40" s="652">
        <f t="shared" si="130"/>
        <v>0.91538461538461557</v>
      </c>
      <c r="RA40" s="124"/>
      <c r="RB40" s="629">
        <f t="shared" si="131"/>
        <v>42.19</v>
      </c>
      <c r="RC40" s="652">
        <f t="shared" si="132"/>
        <v>1.6876</v>
      </c>
      <c r="RD40" s="124"/>
      <c r="RE40" s="629">
        <f t="shared" si="133"/>
        <v>93.52000000000001</v>
      </c>
      <c r="RF40" s="652">
        <f t="shared" si="134"/>
        <v>1.2469333333333334</v>
      </c>
    </row>
    <row r="41" spans="1:474" ht="35.25" hidden="1" customHeight="1" x14ac:dyDescent="0.55000000000000004">
      <c r="A41" s="622">
        <v>37</v>
      </c>
      <c r="B41" s="665" t="s">
        <v>650</v>
      </c>
      <c r="C41" s="674" t="s">
        <v>108</v>
      </c>
      <c r="D41" s="628">
        <v>27.750000000000004</v>
      </c>
      <c r="E41" s="666"/>
      <c r="F41" s="631"/>
      <c r="G41" s="640"/>
      <c r="H41" s="642"/>
      <c r="I41" s="627">
        <f t="shared" si="27"/>
        <v>27.750000000000004</v>
      </c>
      <c r="J41" s="666"/>
      <c r="K41" s="631"/>
      <c r="L41" s="640"/>
      <c r="M41" s="642"/>
      <c r="N41" s="627">
        <f t="shared" si="0"/>
        <v>27.750000000000004</v>
      </c>
      <c r="O41" s="666"/>
      <c r="P41" s="631"/>
      <c r="Q41" s="640"/>
      <c r="R41" s="642">
        <v>0.2</v>
      </c>
      <c r="S41" s="628">
        <f t="shared" si="1"/>
        <v>27.550000000000004</v>
      </c>
      <c r="T41" s="666"/>
      <c r="U41" s="631"/>
      <c r="V41" s="640">
        <v>0.5</v>
      </c>
      <c r="W41" s="642">
        <v>0.05</v>
      </c>
      <c r="X41" s="628">
        <f t="shared" si="2"/>
        <v>27.000000000000004</v>
      </c>
      <c r="Y41" s="666"/>
      <c r="Z41" s="631"/>
      <c r="AA41" s="640"/>
      <c r="AB41" s="642">
        <f>0.3+0.03+0.08</f>
        <v>0.41</v>
      </c>
      <c r="AC41" s="628">
        <f t="shared" si="3"/>
        <v>26.590000000000003</v>
      </c>
      <c r="AD41" s="631"/>
      <c r="AE41" s="631">
        <v>0.22</v>
      </c>
      <c r="AF41" s="93">
        <f t="shared" si="28"/>
        <v>26.370000000000005</v>
      </c>
      <c r="AG41" s="629"/>
      <c r="AH41" s="629"/>
      <c r="AI41" s="93">
        <f t="shared" si="29"/>
        <v>26.370000000000005</v>
      </c>
      <c r="AJ41" s="631"/>
      <c r="AK41" s="631"/>
      <c r="AL41" s="93">
        <f t="shared" si="30"/>
        <v>26.370000000000005</v>
      </c>
      <c r="AM41" s="631"/>
      <c r="AN41" s="631">
        <v>0.5</v>
      </c>
      <c r="AO41" s="631">
        <v>0.3</v>
      </c>
      <c r="AP41" s="93">
        <f t="shared" si="31"/>
        <v>25.570000000000004</v>
      </c>
      <c r="AQ41" s="644"/>
      <c r="AR41" s="644"/>
      <c r="AS41" s="645">
        <f t="shared" si="32"/>
        <v>25.570000000000004</v>
      </c>
      <c r="AT41" s="632"/>
      <c r="AU41" s="632"/>
      <c r="AV41" s="633">
        <f t="shared" si="33"/>
        <v>25.570000000000004</v>
      </c>
      <c r="AW41" s="631"/>
      <c r="AX41" s="631"/>
      <c r="AY41" s="631">
        <v>0.62</v>
      </c>
      <c r="AZ41" s="646">
        <f t="shared" si="34"/>
        <v>24.950000000000003</v>
      </c>
      <c r="BA41" s="631"/>
      <c r="BB41" s="631">
        <v>0.42</v>
      </c>
      <c r="BC41" s="93">
        <f t="shared" si="35"/>
        <v>24.53</v>
      </c>
      <c r="BD41" s="631"/>
      <c r="BE41" s="631"/>
      <c r="BF41" s="93">
        <f t="shared" si="36"/>
        <v>24.53</v>
      </c>
      <c r="BG41" s="631"/>
      <c r="BH41" s="631"/>
      <c r="BI41" s="93">
        <f t="shared" si="37"/>
        <v>24.53</v>
      </c>
      <c r="BJ41" s="631"/>
      <c r="BK41" s="631">
        <v>0.06</v>
      </c>
      <c r="BL41" s="93">
        <f t="shared" si="38"/>
        <v>24.470000000000002</v>
      </c>
      <c r="BM41" s="631"/>
      <c r="BN41" s="631">
        <v>0.18</v>
      </c>
      <c r="BO41" s="631">
        <v>0.89</v>
      </c>
      <c r="BP41" s="675">
        <f>BL41+BM41-BN41-BO41</f>
        <v>23.400000000000002</v>
      </c>
      <c r="BQ41" s="631"/>
      <c r="BR41" s="631"/>
      <c r="BS41" s="93">
        <f t="shared" si="39"/>
        <v>23.400000000000002</v>
      </c>
      <c r="BT41" s="312"/>
      <c r="BU41" s="312">
        <v>0.28000000000000003</v>
      </c>
      <c r="BV41" s="646">
        <f t="shared" si="40"/>
        <v>23.12</v>
      </c>
      <c r="BW41" s="631"/>
      <c r="BX41" s="631">
        <v>4.87</v>
      </c>
      <c r="BY41" s="93">
        <f t="shared" si="41"/>
        <v>18.25</v>
      </c>
      <c r="BZ41" s="631"/>
      <c r="CA41" s="631">
        <v>0.36</v>
      </c>
      <c r="CB41" s="93">
        <f t="shared" si="42"/>
        <v>17.89</v>
      </c>
      <c r="CC41" s="631"/>
      <c r="CD41" s="631">
        <v>0.21</v>
      </c>
      <c r="CE41" s="93">
        <f t="shared" si="43"/>
        <v>17.68</v>
      </c>
      <c r="CF41" s="631"/>
      <c r="CG41" s="631"/>
      <c r="CH41" s="93">
        <f t="shared" si="44"/>
        <v>17.68</v>
      </c>
      <c r="CI41" s="631"/>
      <c r="CJ41" s="631">
        <v>0.06</v>
      </c>
      <c r="CK41" s="646">
        <f t="shared" si="45"/>
        <v>17.62</v>
      </c>
      <c r="CL41" s="631"/>
      <c r="CM41" s="631">
        <v>0.51</v>
      </c>
      <c r="CN41" s="93">
        <f t="shared" si="46"/>
        <v>17.11</v>
      </c>
      <c r="CO41" s="631"/>
      <c r="CP41" s="631"/>
      <c r="CQ41" s="93">
        <f t="shared" si="47"/>
        <v>17.11</v>
      </c>
      <c r="CR41" s="629"/>
      <c r="CS41" s="629"/>
      <c r="CT41" s="630">
        <f t="shared" si="48"/>
        <v>17.11</v>
      </c>
      <c r="CU41" s="629"/>
      <c r="CV41" s="629"/>
      <c r="CW41" s="630">
        <f t="shared" si="49"/>
        <v>17.11</v>
      </c>
      <c r="CX41" s="629"/>
      <c r="CY41" s="629"/>
      <c r="CZ41" s="630">
        <f t="shared" si="50"/>
        <v>17.11</v>
      </c>
      <c r="DA41" s="629"/>
      <c r="DB41" s="629">
        <v>0.46</v>
      </c>
      <c r="DC41" s="647">
        <f t="shared" si="51"/>
        <v>16.649999999999999</v>
      </c>
      <c r="DD41" s="629"/>
      <c r="DE41" s="629">
        <v>0.5</v>
      </c>
      <c r="DF41" s="630">
        <f t="shared" si="52"/>
        <v>16.149999999999999</v>
      </c>
      <c r="DG41" s="629"/>
      <c r="DH41" s="629">
        <v>0.21</v>
      </c>
      <c r="DI41" s="630">
        <f t="shared" si="53"/>
        <v>15.939999999999998</v>
      </c>
      <c r="DJ41" s="629"/>
      <c r="DK41" s="629">
        <v>1.08</v>
      </c>
      <c r="DL41" s="630">
        <f t="shared" si="54"/>
        <v>14.859999999999998</v>
      </c>
      <c r="DM41" s="629"/>
      <c r="DN41" s="629">
        <v>0.36</v>
      </c>
      <c r="DO41" s="630">
        <f t="shared" si="55"/>
        <v>14.499999999999998</v>
      </c>
      <c r="DP41" s="629"/>
      <c r="DQ41" s="629"/>
      <c r="DR41" s="630">
        <f t="shared" si="56"/>
        <v>14.499999999999998</v>
      </c>
      <c r="DS41" s="629"/>
      <c r="DT41" s="629">
        <v>1.35</v>
      </c>
      <c r="DU41" s="630">
        <f t="shared" si="57"/>
        <v>13.149999999999999</v>
      </c>
      <c r="DV41" s="629"/>
      <c r="DW41" s="629">
        <v>0.8</v>
      </c>
      <c r="DX41" s="630">
        <f t="shared" si="58"/>
        <v>12.349999999999998</v>
      </c>
      <c r="DY41" s="629"/>
      <c r="DZ41" s="629">
        <v>2</v>
      </c>
      <c r="EA41" s="629">
        <v>1.1399999999999999</v>
      </c>
      <c r="EB41" s="630">
        <f>DX41+DY41-DZ41-EA41</f>
        <v>9.2099999999999973</v>
      </c>
      <c r="EC41" s="629"/>
      <c r="ED41" s="629">
        <v>0.37</v>
      </c>
      <c r="EE41" s="630">
        <f t="shared" si="59"/>
        <v>8.8399999999999981</v>
      </c>
      <c r="EF41" s="629"/>
      <c r="EG41" s="629"/>
      <c r="EH41" s="629">
        <v>0.06</v>
      </c>
      <c r="EI41" s="93">
        <f t="shared" si="135"/>
        <v>8.7799999999999976</v>
      </c>
      <c r="EJ41" s="629"/>
      <c r="EK41" s="629">
        <v>0.37</v>
      </c>
      <c r="EL41" s="630">
        <f t="shared" si="60"/>
        <v>8.4099999999999984</v>
      </c>
      <c r="EM41" s="629"/>
      <c r="EN41" s="629"/>
      <c r="EO41" s="629"/>
      <c r="EP41" s="630">
        <f t="shared" si="61"/>
        <v>8.4099999999999984</v>
      </c>
      <c r="ER41" s="629"/>
      <c r="ES41" s="629">
        <v>0.45</v>
      </c>
      <c r="ET41" s="630">
        <f t="shared" si="62"/>
        <v>7.9599999999999982</v>
      </c>
      <c r="EU41" s="629"/>
      <c r="EV41" s="629">
        <v>0.38</v>
      </c>
      <c r="EW41" s="676">
        <f t="shared" si="6"/>
        <v>7.5799999999999983</v>
      </c>
      <c r="EX41" s="629"/>
      <c r="EY41" s="629">
        <v>0.05</v>
      </c>
      <c r="EZ41" s="93">
        <f t="shared" si="63"/>
        <v>7.5299999999999985</v>
      </c>
      <c r="FA41" s="629"/>
      <c r="FB41" s="629">
        <v>0.25</v>
      </c>
      <c r="FC41" s="93">
        <f t="shared" si="64"/>
        <v>7.2799999999999985</v>
      </c>
      <c r="FD41" s="629"/>
      <c r="FE41" s="629">
        <v>1.1299999999999999</v>
      </c>
      <c r="FF41" s="93">
        <f t="shared" si="65"/>
        <v>6.1499999999999986</v>
      </c>
      <c r="FG41" s="629"/>
      <c r="FH41" s="629">
        <v>0.25</v>
      </c>
      <c r="FI41" s="93">
        <f t="shared" si="136"/>
        <v>5.8999999999999986</v>
      </c>
      <c r="FJ41" s="629"/>
      <c r="FK41" s="629">
        <v>1.05</v>
      </c>
      <c r="FL41" s="93">
        <f t="shared" si="141"/>
        <v>4.8499999999999988</v>
      </c>
      <c r="FM41" s="629"/>
      <c r="FN41" s="629">
        <v>0.06</v>
      </c>
      <c r="FO41" s="646">
        <f t="shared" si="7"/>
        <v>4.7899999999999991</v>
      </c>
      <c r="FP41" s="629"/>
      <c r="FQ41" s="629">
        <v>0.85</v>
      </c>
      <c r="FR41" s="630">
        <f t="shared" si="137"/>
        <v>3.9399999999999991</v>
      </c>
      <c r="FS41" s="629"/>
      <c r="FT41" s="629">
        <v>1</v>
      </c>
      <c r="FU41" s="630">
        <f t="shared" si="8"/>
        <v>2.9399999999999991</v>
      </c>
      <c r="FV41" s="648"/>
      <c r="FW41" s="629"/>
      <c r="FX41" s="629">
        <v>0.13</v>
      </c>
      <c r="FY41" s="630">
        <f t="shared" si="66"/>
        <v>2.8099999999999992</v>
      </c>
      <c r="FZ41" s="629"/>
      <c r="GA41" s="629">
        <v>0.57999999999999996</v>
      </c>
      <c r="GB41" s="630">
        <f t="shared" si="67"/>
        <v>2.2299999999999991</v>
      </c>
      <c r="GC41" s="629"/>
      <c r="GD41" s="629">
        <v>0.45</v>
      </c>
      <c r="GE41" s="630">
        <f t="shared" si="68"/>
        <v>1.7799999999999991</v>
      </c>
      <c r="GF41" s="629"/>
      <c r="GG41" s="629"/>
      <c r="GH41" s="630">
        <f t="shared" si="69"/>
        <v>1.7799999999999991</v>
      </c>
      <c r="GI41" s="629"/>
      <c r="GJ41" s="629"/>
      <c r="GK41" s="630">
        <f t="shared" si="70"/>
        <v>1.7799999999999991</v>
      </c>
      <c r="GL41" s="629"/>
      <c r="GM41" s="629">
        <v>1.38</v>
      </c>
      <c r="GN41" s="630">
        <f t="shared" si="71"/>
        <v>0.39999999999999925</v>
      </c>
      <c r="GO41" s="629"/>
      <c r="GP41" s="629">
        <v>0.4</v>
      </c>
      <c r="GQ41" s="629"/>
      <c r="GR41" s="662">
        <f t="shared" si="72"/>
        <v>-7.7715611723760958E-16</v>
      </c>
      <c r="GS41" s="629"/>
      <c r="GT41" s="629"/>
      <c r="GU41" s="662">
        <f t="shared" si="73"/>
        <v>-7.7715611723760958E-16</v>
      </c>
      <c r="GV41" s="631"/>
      <c r="GW41" s="631"/>
      <c r="GX41" s="631"/>
      <c r="GY41" s="662">
        <f t="shared" si="74"/>
        <v>-7.7715611723760958E-16</v>
      </c>
      <c r="GZ41" s="631"/>
      <c r="HA41" s="631"/>
      <c r="HB41" s="631"/>
      <c r="HC41" s="662">
        <f t="shared" ref="HC41:HC67" si="148">GY41+GZ41-HA41</f>
        <v>-7.7715611723760958E-16</v>
      </c>
      <c r="HD41" s="631">
        <v>3.02</v>
      </c>
      <c r="HE41" s="631">
        <v>1.1599999999999999</v>
      </c>
      <c r="HF41" s="677">
        <f>HC41+HD41-HE41</f>
        <v>1.8599999999999992</v>
      </c>
      <c r="HG41" s="631"/>
      <c r="HH41" s="631">
        <v>0.6</v>
      </c>
      <c r="HI41" s="677">
        <f>HF41+HG41-HH41</f>
        <v>1.2599999999999993</v>
      </c>
      <c r="HJ41" s="629"/>
      <c r="HK41" s="629">
        <v>0.99</v>
      </c>
      <c r="HL41" s="630">
        <f t="shared" si="78"/>
        <v>0.26999999999999935</v>
      </c>
      <c r="HM41" s="629">
        <v>9.84</v>
      </c>
      <c r="HN41" s="629">
        <v>0.18</v>
      </c>
      <c r="HO41" s="647">
        <f t="shared" si="79"/>
        <v>9.93</v>
      </c>
      <c r="HP41" s="629"/>
      <c r="HQ41" s="629">
        <v>0.48</v>
      </c>
      <c r="HR41" s="647">
        <f t="shared" si="138"/>
        <v>9.4499999999999993</v>
      </c>
      <c r="HS41" s="629"/>
      <c r="HT41" s="629">
        <v>0.14000000000000001</v>
      </c>
      <c r="HU41" s="630">
        <f t="shared" si="80"/>
        <v>9.3099999999999987</v>
      </c>
      <c r="HV41" s="629"/>
      <c r="HW41" s="629">
        <v>0.65</v>
      </c>
      <c r="HX41" s="630">
        <f t="shared" si="81"/>
        <v>8.6599999999999984</v>
      </c>
      <c r="HY41" s="629"/>
      <c r="HZ41" s="629"/>
      <c r="IA41" s="630">
        <f t="shared" si="82"/>
        <v>8.6599999999999984</v>
      </c>
      <c r="IB41" s="629"/>
      <c r="IC41" s="629">
        <v>0.31</v>
      </c>
      <c r="ID41" s="630">
        <f t="shared" si="83"/>
        <v>8.3499999999999979</v>
      </c>
      <c r="IE41" s="629"/>
      <c r="IF41" s="629"/>
      <c r="IG41" s="630">
        <f t="shared" si="84"/>
        <v>8.3499999999999979</v>
      </c>
      <c r="IH41" s="629"/>
      <c r="II41" s="629">
        <v>0.52</v>
      </c>
      <c r="IJ41" s="630">
        <f t="shared" si="85"/>
        <v>7.8299999999999983</v>
      </c>
      <c r="IK41" s="629"/>
      <c r="IL41" s="629"/>
      <c r="IM41" s="629"/>
      <c r="IN41" s="630">
        <f t="shared" si="86"/>
        <v>7.8299999999999983</v>
      </c>
      <c r="IO41" s="629">
        <v>1</v>
      </c>
      <c r="IP41" s="629">
        <v>0.1</v>
      </c>
      <c r="IQ41" s="629">
        <v>0.42</v>
      </c>
      <c r="IR41" s="630">
        <f>IN41+IO41-IQ41-IP41</f>
        <v>8.3099999999999987</v>
      </c>
      <c r="IS41" s="629"/>
      <c r="IT41" s="629">
        <v>0.5</v>
      </c>
      <c r="IU41" s="630">
        <f t="shared" si="9"/>
        <v>7.8099999999999987</v>
      </c>
      <c r="IV41" s="649"/>
      <c r="IW41" s="649">
        <v>0.24</v>
      </c>
      <c r="IX41" s="650">
        <f t="shared" si="88"/>
        <v>7.5699999999999985</v>
      </c>
      <c r="IY41" s="649"/>
      <c r="IZ41" s="649">
        <v>0.52</v>
      </c>
      <c r="JA41" s="650">
        <f t="shared" si="89"/>
        <v>7.0499999999999989</v>
      </c>
      <c r="JB41" s="649"/>
      <c r="JC41" s="649">
        <v>0.13</v>
      </c>
      <c r="JD41" s="649"/>
      <c r="JE41" s="650">
        <f t="shared" si="139"/>
        <v>6.919999999999999</v>
      </c>
      <c r="JF41" s="649"/>
      <c r="JG41" s="649">
        <v>0.33</v>
      </c>
      <c r="JH41" s="649"/>
      <c r="JI41" s="650">
        <f t="shared" si="90"/>
        <v>6.589999999999999</v>
      </c>
      <c r="JK41" s="649"/>
      <c r="JL41" s="649">
        <v>0.72</v>
      </c>
      <c r="JM41" s="651">
        <f t="shared" si="91"/>
        <v>5.8699999999999992</v>
      </c>
      <c r="JO41" s="649"/>
      <c r="JP41" s="649">
        <v>0.48</v>
      </c>
      <c r="JQ41" s="651">
        <f t="shared" si="92"/>
        <v>5.3899999999999988</v>
      </c>
      <c r="JR41" s="649"/>
      <c r="JS41" s="649">
        <v>1.43</v>
      </c>
      <c r="JT41" s="650">
        <f t="shared" si="93"/>
        <v>3.9599999999999991</v>
      </c>
      <c r="JU41" s="649"/>
      <c r="JV41" s="649">
        <v>0.42</v>
      </c>
      <c r="JW41" s="650">
        <f t="shared" si="94"/>
        <v>3.5399999999999991</v>
      </c>
      <c r="JX41" s="649"/>
      <c r="JY41" s="649">
        <v>0.77</v>
      </c>
      <c r="JZ41" s="649">
        <v>0.35</v>
      </c>
      <c r="KA41" s="650">
        <f>JW41+JX41-JY41-JZ41</f>
        <v>2.419999999999999</v>
      </c>
      <c r="KB41" s="649"/>
      <c r="KC41" s="649">
        <v>0.72</v>
      </c>
      <c r="KD41" s="649">
        <v>0.36</v>
      </c>
      <c r="KE41" s="650">
        <f t="shared" si="140"/>
        <v>1.339999999999999</v>
      </c>
      <c r="KF41" s="649"/>
      <c r="KG41" s="649">
        <v>0.72</v>
      </c>
      <c r="KH41" s="650">
        <f t="shared" si="96"/>
        <v>0.619999999999999</v>
      </c>
      <c r="KI41" s="649">
        <v>9.98</v>
      </c>
      <c r="KJ41" s="649">
        <v>1.32</v>
      </c>
      <c r="KK41" s="650">
        <f t="shared" si="97"/>
        <v>9.2799999999999994</v>
      </c>
      <c r="KL41" s="649"/>
      <c r="KM41" s="649">
        <v>1.06</v>
      </c>
      <c r="KN41" s="650">
        <f t="shared" si="98"/>
        <v>8.2199999999999989</v>
      </c>
      <c r="KO41" s="649"/>
      <c r="KP41" s="649">
        <v>0.9</v>
      </c>
      <c r="KQ41" s="650">
        <f t="shared" si="99"/>
        <v>7.3199999999999985</v>
      </c>
      <c r="KR41" s="649"/>
      <c r="KS41" s="649">
        <v>0.98</v>
      </c>
      <c r="KT41" s="650">
        <f t="shared" si="100"/>
        <v>6.3399999999999981</v>
      </c>
      <c r="KU41" s="649"/>
      <c r="KV41" s="649">
        <v>0.35</v>
      </c>
      <c r="KW41" s="650">
        <f t="shared" si="101"/>
        <v>5.9899999999999984</v>
      </c>
      <c r="KX41" s="649"/>
      <c r="KY41" s="649">
        <v>0.65</v>
      </c>
      <c r="KZ41" s="650">
        <f t="shared" si="144"/>
        <v>5.3399999999999981</v>
      </c>
      <c r="LA41" s="649"/>
      <c r="LB41" s="649">
        <v>1.1000000000000001</v>
      </c>
      <c r="LC41" s="650">
        <f t="shared" si="145"/>
        <v>4.2399999999999984</v>
      </c>
      <c r="LD41" s="649"/>
      <c r="LE41" s="649">
        <v>1.2</v>
      </c>
      <c r="LF41" s="650">
        <f t="shared" si="146"/>
        <v>3.0399999999999983</v>
      </c>
      <c r="LG41" s="649"/>
      <c r="LH41" s="649"/>
      <c r="LI41" s="650">
        <f t="shared" si="147"/>
        <v>3.0399999999999983</v>
      </c>
      <c r="LJ41" s="649"/>
      <c r="LK41" s="649">
        <v>0.03</v>
      </c>
      <c r="LL41" s="650">
        <f t="shared" si="14"/>
        <v>3.0099999999999985</v>
      </c>
      <c r="LM41" s="649"/>
      <c r="LN41" s="649">
        <v>0.64</v>
      </c>
      <c r="LO41" s="650">
        <f t="shared" si="15"/>
        <v>2.3699999999999983</v>
      </c>
      <c r="LP41" s="649"/>
      <c r="LQ41" s="649">
        <v>1.26</v>
      </c>
      <c r="LR41" s="650">
        <f t="shared" si="16"/>
        <v>1.1099999999999983</v>
      </c>
      <c r="LS41" s="649"/>
      <c r="LT41" s="649">
        <v>0.03</v>
      </c>
      <c r="LU41" s="650">
        <f t="shared" si="17"/>
        <v>1.0799999999999983</v>
      </c>
      <c r="LV41" s="649">
        <v>10.1</v>
      </c>
      <c r="LW41" s="649">
        <v>0.82</v>
      </c>
      <c r="LX41" s="650">
        <f t="shared" si="142"/>
        <v>10.359999999999998</v>
      </c>
      <c r="LY41" s="649"/>
      <c r="LZ41" s="649">
        <v>1.05</v>
      </c>
      <c r="MA41" s="650">
        <f t="shared" si="143"/>
        <v>9.3099999999999969</v>
      </c>
      <c r="MB41" s="649"/>
      <c r="MC41" s="649">
        <v>1.22</v>
      </c>
      <c r="MD41" s="650">
        <f t="shared" si="18"/>
        <v>8.0899999999999963</v>
      </c>
      <c r="ME41" s="649"/>
      <c r="MF41" s="649">
        <v>0.76</v>
      </c>
      <c r="MG41" s="650">
        <f t="shared" si="19"/>
        <v>7.3299999999999965</v>
      </c>
      <c r="MH41" s="649"/>
      <c r="MI41" s="649">
        <v>0.65</v>
      </c>
      <c r="MJ41" s="650">
        <f t="shared" si="20"/>
        <v>6.6799999999999962</v>
      </c>
      <c r="MK41" s="649"/>
      <c r="ML41" s="649">
        <v>0.18</v>
      </c>
      <c r="MM41" s="650">
        <f t="shared" si="21"/>
        <v>6.4999999999999964</v>
      </c>
      <c r="MN41" s="649"/>
      <c r="MO41" s="649">
        <v>0.38</v>
      </c>
      <c r="MP41" s="650">
        <f t="shared" si="22"/>
        <v>6.1199999999999966</v>
      </c>
      <c r="MQ41" s="649"/>
      <c r="MR41" s="649"/>
      <c r="MS41" s="650">
        <f t="shared" si="23"/>
        <v>6.1199999999999966</v>
      </c>
      <c r="MT41" s="649"/>
      <c r="MU41" s="649"/>
      <c r="MV41" s="650">
        <f t="shared" si="24"/>
        <v>6.1199999999999966</v>
      </c>
      <c r="MW41" s="649"/>
      <c r="MX41" s="649"/>
      <c r="MY41" s="650">
        <f t="shared" si="25"/>
        <v>6.1199999999999966</v>
      </c>
      <c r="MZ41" s="649"/>
      <c r="NA41" s="649"/>
      <c r="NB41" s="650">
        <f t="shared" si="26"/>
        <v>6.1199999999999966</v>
      </c>
      <c r="NC41" s="649"/>
      <c r="ND41" s="649"/>
      <c r="NE41" s="649">
        <v>0.5</v>
      </c>
      <c r="NF41" s="650">
        <f t="shared" si="102"/>
        <v>5.6199999999999966</v>
      </c>
      <c r="NG41" s="649"/>
      <c r="NH41" s="649">
        <v>0.51</v>
      </c>
      <c r="NI41" s="650">
        <f t="shared" si="103"/>
        <v>5.1099999999999968</v>
      </c>
      <c r="NJ41" s="649"/>
      <c r="NK41" s="649"/>
      <c r="NL41" s="649"/>
      <c r="NM41" s="650">
        <f t="shared" si="104"/>
        <v>5.1099999999999968</v>
      </c>
      <c r="NN41" s="649"/>
      <c r="NO41" s="649">
        <v>0.03</v>
      </c>
      <c r="NP41" s="649"/>
      <c r="NQ41" s="650">
        <f t="shared" si="105"/>
        <v>5.0799999999999965</v>
      </c>
      <c r="NR41" s="649"/>
      <c r="NS41" s="649"/>
      <c r="NT41" s="650">
        <f t="shared" si="106"/>
        <v>5.0799999999999965</v>
      </c>
      <c r="NU41" s="649"/>
      <c r="NV41" s="649">
        <v>0.85</v>
      </c>
      <c r="NW41" s="650">
        <f t="shared" si="107"/>
        <v>4.2299999999999969</v>
      </c>
      <c r="NX41" s="649"/>
      <c r="NY41" s="649"/>
      <c r="NZ41" s="649"/>
      <c r="OA41" s="650">
        <f t="shared" si="108"/>
        <v>4.2299999999999969</v>
      </c>
      <c r="OB41" s="649"/>
      <c r="OC41" s="649"/>
      <c r="OD41" s="649">
        <v>0.15</v>
      </c>
      <c r="OE41" s="650">
        <f t="shared" si="109"/>
        <v>4.0799999999999965</v>
      </c>
      <c r="OF41" s="649"/>
      <c r="OG41" s="649"/>
      <c r="OH41" s="649"/>
      <c r="OI41" s="650">
        <f t="shared" si="110"/>
        <v>4.0799999999999965</v>
      </c>
      <c r="OJ41" s="649"/>
      <c r="OK41" s="649"/>
      <c r="OL41" s="649">
        <v>0.46</v>
      </c>
      <c r="OM41" s="650">
        <f t="shared" si="111"/>
        <v>3.6199999999999966</v>
      </c>
      <c r="ON41" s="649"/>
      <c r="OO41" s="649"/>
      <c r="OP41" s="649">
        <v>0.26</v>
      </c>
      <c r="OQ41" s="650">
        <f t="shared" si="112"/>
        <v>3.3599999999999968</v>
      </c>
      <c r="OR41" s="649"/>
      <c r="OS41" s="649"/>
      <c r="OT41" s="649">
        <v>0.46</v>
      </c>
      <c r="OU41" s="650">
        <f t="shared" si="113"/>
        <v>2.8999999999999968</v>
      </c>
      <c r="OV41" s="649"/>
      <c r="OW41" s="649"/>
      <c r="OX41" s="649">
        <v>0.2</v>
      </c>
      <c r="OY41" s="650">
        <f t="shared" si="114"/>
        <v>2.6999999999999966</v>
      </c>
      <c r="OZ41" s="649"/>
      <c r="PA41" s="649"/>
      <c r="PB41" s="649">
        <v>0.4</v>
      </c>
      <c r="PC41" s="650">
        <f t="shared" si="115"/>
        <v>2.2999999999999967</v>
      </c>
      <c r="PD41" s="649"/>
      <c r="PE41" s="649"/>
      <c r="PF41" s="649">
        <v>0.98</v>
      </c>
      <c r="PG41" s="650">
        <f t="shared" si="116"/>
        <v>1.3199999999999967</v>
      </c>
      <c r="PH41" s="649"/>
      <c r="PI41" s="649"/>
      <c r="PJ41" s="649"/>
      <c r="PK41" s="650">
        <f t="shared" si="117"/>
        <v>1.3199999999999967</v>
      </c>
      <c r="PL41" s="649">
        <v>9.92</v>
      </c>
      <c r="PM41" s="649"/>
      <c r="PN41" s="649">
        <v>0.25</v>
      </c>
      <c r="PO41" s="650">
        <f t="shared" si="118"/>
        <v>10.989999999999997</v>
      </c>
      <c r="PP41" s="649"/>
      <c r="PQ41" s="649"/>
      <c r="PR41" s="649">
        <v>0.24</v>
      </c>
      <c r="PS41" s="650">
        <f t="shared" si="119"/>
        <v>10.749999999999996</v>
      </c>
      <c r="PT41" s="649"/>
      <c r="PU41" s="649"/>
      <c r="PV41" s="649"/>
      <c r="PW41" s="650">
        <f t="shared" ref="PW41:PW69" si="149">PS41+PT41-PV41</f>
        <v>10.749999999999996</v>
      </c>
      <c r="PX41" s="649"/>
      <c r="PY41" s="649"/>
      <c r="PZ41" s="649">
        <v>0.54</v>
      </c>
      <c r="QA41" s="650">
        <f t="shared" ref="QA41:QA69" si="150">PW41+PX41-PZ41</f>
        <v>10.209999999999997</v>
      </c>
      <c r="QB41" s="649"/>
      <c r="QC41" s="649"/>
      <c r="QD41" s="649">
        <v>0.2</v>
      </c>
      <c r="QE41" s="650">
        <f t="shared" ref="QE41:QE69" si="151">QA41+QB41-QD41</f>
        <v>10.009999999999998</v>
      </c>
      <c r="QF41" s="649"/>
      <c r="QG41" s="649"/>
      <c r="QH41" s="649"/>
      <c r="QI41" s="650">
        <f t="shared" ref="QI41:QI69" si="152">QE41+QF41-QH41</f>
        <v>10.009999999999998</v>
      </c>
      <c r="QJ41" s="649"/>
      <c r="QK41" s="649"/>
      <c r="QL41" s="649">
        <v>0.82</v>
      </c>
      <c r="QM41" s="650">
        <f t="shared" ref="QM41:QM70" si="153">QI41+QJ41-QL41</f>
        <v>9.1899999999999977</v>
      </c>
      <c r="QN41" s="649"/>
      <c r="QO41" s="649"/>
      <c r="QP41" s="649">
        <v>0.78</v>
      </c>
      <c r="QQ41" s="650">
        <f t="shared" ref="QQ41:QQ70" si="154">QM41+QN41-QP41</f>
        <v>8.4099999999999984</v>
      </c>
      <c r="QR41" s="649"/>
      <c r="QS41" s="649"/>
      <c r="QT41" s="649"/>
      <c r="QU41" s="650">
        <f t="shared" ref="QU41:QU70" si="155">QQ41+QR41-QT41</f>
        <v>8.4099999999999984</v>
      </c>
      <c r="QV41" s="629">
        <f t="shared" si="127"/>
        <v>12.16</v>
      </c>
      <c r="QW41" s="652">
        <f t="shared" si="128"/>
        <v>0.50666666666666671</v>
      </c>
      <c r="QX41" s="123"/>
      <c r="QY41" s="629">
        <f t="shared" si="129"/>
        <v>10.15</v>
      </c>
      <c r="QZ41" s="652">
        <f t="shared" si="130"/>
        <v>0.39038461538461539</v>
      </c>
      <c r="RA41" s="124"/>
      <c r="RB41" s="629">
        <f t="shared" si="131"/>
        <v>18.639999999999997</v>
      </c>
      <c r="RC41" s="652">
        <f t="shared" si="132"/>
        <v>0.74559999999999993</v>
      </c>
      <c r="RD41" s="124"/>
      <c r="RE41" s="629">
        <f t="shared" si="133"/>
        <v>40.950000000000003</v>
      </c>
      <c r="RF41" s="652">
        <f t="shared" si="134"/>
        <v>0.54600000000000004</v>
      </c>
    </row>
    <row r="42" spans="1:474" ht="32.25" hidden="1" customHeight="1" x14ac:dyDescent="0.55000000000000004">
      <c r="A42" s="622">
        <v>38</v>
      </c>
      <c r="B42" s="638" t="s">
        <v>650</v>
      </c>
      <c r="C42" s="639" t="s">
        <v>651</v>
      </c>
      <c r="D42" s="628">
        <v>0</v>
      </c>
      <c r="E42" s="678"/>
      <c r="F42" s="653"/>
      <c r="G42" s="667"/>
      <c r="H42" s="668"/>
      <c r="I42" s="628">
        <f t="shared" si="27"/>
        <v>0</v>
      </c>
      <c r="J42" s="678"/>
      <c r="K42" s="653"/>
      <c r="L42" s="667"/>
      <c r="M42" s="668"/>
      <c r="N42" s="628">
        <f t="shared" si="0"/>
        <v>0</v>
      </c>
      <c r="O42" s="678"/>
      <c r="P42" s="653"/>
      <c r="Q42" s="667"/>
      <c r="R42" s="668"/>
      <c r="S42" s="628">
        <f t="shared" si="1"/>
        <v>0</v>
      </c>
      <c r="T42" s="678"/>
      <c r="U42" s="653"/>
      <c r="V42" s="667"/>
      <c r="W42" s="668"/>
      <c r="X42" s="628">
        <f t="shared" si="2"/>
        <v>0</v>
      </c>
      <c r="Y42" s="678"/>
      <c r="Z42" s="653"/>
      <c r="AA42" s="667"/>
      <c r="AB42" s="668"/>
      <c r="AC42" s="628">
        <f t="shared" si="3"/>
        <v>0</v>
      </c>
      <c r="AD42" s="631"/>
      <c r="AE42" s="631"/>
      <c r="AF42" s="93">
        <f t="shared" si="28"/>
        <v>0</v>
      </c>
      <c r="AG42" s="629"/>
      <c r="AH42" s="629"/>
      <c r="AI42" s="93">
        <f t="shared" si="29"/>
        <v>0</v>
      </c>
      <c r="AJ42" s="631"/>
      <c r="AK42" s="631"/>
      <c r="AL42" s="93">
        <f t="shared" si="30"/>
        <v>0</v>
      </c>
      <c r="AM42" s="631"/>
      <c r="AN42" s="631"/>
      <c r="AO42" s="631"/>
      <c r="AP42" s="93">
        <f t="shared" si="31"/>
        <v>0</v>
      </c>
      <c r="AQ42" s="644"/>
      <c r="AR42" s="644"/>
      <c r="AS42" s="645">
        <f t="shared" si="32"/>
        <v>0</v>
      </c>
      <c r="AT42" s="632"/>
      <c r="AU42" s="632"/>
      <c r="AV42" s="633">
        <f t="shared" si="33"/>
        <v>0</v>
      </c>
      <c r="AW42" s="631"/>
      <c r="AX42" s="631"/>
      <c r="AY42" s="631"/>
      <c r="AZ42" s="646">
        <f t="shared" si="34"/>
        <v>0</v>
      </c>
      <c r="BA42" s="631"/>
      <c r="BB42" s="631"/>
      <c r="BC42" s="93">
        <f t="shared" si="35"/>
        <v>0</v>
      </c>
      <c r="BD42" s="631"/>
      <c r="BE42" s="631"/>
      <c r="BF42" s="93">
        <f t="shared" si="36"/>
        <v>0</v>
      </c>
      <c r="BG42" s="631"/>
      <c r="BH42" s="631"/>
      <c r="BI42" s="93">
        <f t="shared" si="37"/>
        <v>0</v>
      </c>
      <c r="BJ42" s="631"/>
      <c r="BK42" s="631"/>
      <c r="BL42" s="93">
        <f t="shared" si="38"/>
        <v>0</v>
      </c>
      <c r="BM42" s="631"/>
      <c r="BN42" s="631"/>
      <c r="BO42" s="631"/>
      <c r="BP42" s="93">
        <f t="shared" ref="BP42:BP67" si="156">BL42+BM42-BN42</f>
        <v>0</v>
      </c>
      <c r="BQ42" s="631"/>
      <c r="BR42" s="631"/>
      <c r="BS42" s="93">
        <f t="shared" si="39"/>
        <v>0</v>
      </c>
      <c r="BT42" s="631"/>
      <c r="BU42" s="631"/>
      <c r="BV42" s="646">
        <f t="shared" si="40"/>
        <v>0</v>
      </c>
      <c r="BW42" s="631"/>
      <c r="BX42" s="631"/>
      <c r="BY42" s="93">
        <f t="shared" si="41"/>
        <v>0</v>
      </c>
      <c r="BZ42" s="631"/>
      <c r="CA42" s="631"/>
      <c r="CB42" s="93">
        <f t="shared" si="42"/>
        <v>0</v>
      </c>
      <c r="CC42" s="631"/>
      <c r="CD42" s="631"/>
      <c r="CE42" s="93">
        <f t="shared" si="43"/>
        <v>0</v>
      </c>
      <c r="CF42" s="631"/>
      <c r="CG42" s="631"/>
      <c r="CH42" s="93">
        <f t="shared" si="44"/>
        <v>0</v>
      </c>
      <c r="CI42" s="631"/>
      <c r="CJ42" s="631"/>
      <c r="CK42" s="646">
        <f t="shared" si="45"/>
        <v>0</v>
      </c>
      <c r="CL42" s="631"/>
      <c r="CM42" s="631"/>
      <c r="CN42" s="93">
        <f t="shared" si="46"/>
        <v>0</v>
      </c>
      <c r="CO42" s="631"/>
      <c r="CP42" s="631"/>
      <c r="CQ42" s="93">
        <f t="shared" si="47"/>
        <v>0</v>
      </c>
      <c r="CR42" s="629"/>
      <c r="CS42" s="629"/>
      <c r="CT42" s="630">
        <f t="shared" si="48"/>
        <v>0</v>
      </c>
      <c r="CU42" s="629"/>
      <c r="CV42" s="629"/>
      <c r="CW42" s="630">
        <f t="shared" si="49"/>
        <v>0</v>
      </c>
      <c r="CX42" s="629"/>
      <c r="CY42" s="629"/>
      <c r="CZ42" s="630">
        <f t="shared" si="50"/>
        <v>0</v>
      </c>
      <c r="DA42" s="629"/>
      <c r="DB42" s="629"/>
      <c r="DC42" s="647">
        <f t="shared" si="51"/>
        <v>0</v>
      </c>
      <c r="DD42" s="629"/>
      <c r="DE42" s="629"/>
      <c r="DF42" s="630">
        <f t="shared" si="52"/>
        <v>0</v>
      </c>
      <c r="DG42" s="629"/>
      <c r="DH42" s="629"/>
      <c r="DI42" s="630">
        <f t="shared" si="53"/>
        <v>0</v>
      </c>
      <c r="DJ42" s="629"/>
      <c r="DK42" s="629"/>
      <c r="DL42" s="630">
        <f t="shared" si="54"/>
        <v>0</v>
      </c>
      <c r="DM42" s="629"/>
      <c r="DN42" s="629"/>
      <c r="DO42" s="630">
        <f t="shared" si="55"/>
        <v>0</v>
      </c>
      <c r="DP42" s="629"/>
      <c r="DQ42" s="629"/>
      <c r="DR42" s="630">
        <f t="shared" si="56"/>
        <v>0</v>
      </c>
      <c r="DS42" s="629"/>
      <c r="DT42" s="629"/>
      <c r="DU42" s="630">
        <f t="shared" si="57"/>
        <v>0</v>
      </c>
      <c r="DV42" s="629"/>
      <c r="DW42" s="629"/>
      <c r="DX42" s="630">
        <f t="shared" si="58"/>
        <v>0</v>
      </c>
      <c r="DY42" s="629"/>
      <c r="DZ42" s="629"/>
      <c r="EA42" s="629"/>
      <c r="EB42" s="630">
        <f t="shared" ref="EB42:EB67" si="157">DX42+DY42-EA42</f>
        <v>0</v>
      </c>
      <c r="EC42" s="629"/>
      <c r="ED42" s="629"/>
      <c r="EE42" s="630">
        <f t="shared" si="59"/>
        <v>0</v>
      </c>
      <c r="EF42" s="629"/>
      <c r="EG42" s="629"/>
      <c r="EH42" s="629"/>
      <c r="EI42" s="93">
        <f t="shared" si="135"/>
        <v>0</v>
      </c>
      <c r="EJ42" s="629"/>
      <c r="EK42" s="629"/>
      <c r="EL42" s="630">
        <f t="shared" si="60"/>
        <v>0</v>
      </c>
      <c r="EM42" s="629"/>
      <c r="EN42" s="629"/>
      <c r="EO42" s="629"/>
      <c r="EP42" s="630">
        <f t="shared" si="61"/>
        <v>0</v>
      </c>
      <c r="ER42" s="629"/>
      <c r="ES42" s="629"/>
      <c r="ET42" s="630">
        <f t="shared" si="62"/>
        <v>0</v>
      </c>
      <c r="EU42" s="629"/>
      <c r="EV42" s="629"/>
      <c r="EW42" s="93">
        <f t="shared" si="6"/>
        <v>0</v>
      </c>
      <c r="EX42" s="629"/>
      <c r="EY42" s="629"/>
      <c r="EZ42" s="93">
        <f t="shared" si="63"/>
        <v>0</v>
      </c>
      <c r="FA42" s="629"/>
      <c r="FB42" s="629"/>
      <c r="FC42" s="93">
        <f t="shared" si="64"/>
        <v>0</v>
      </c>
      <c r="FD42" s="629"/>
      <c r="FE42" s="629"/>
      <c r="FF42" s="93">
        <f t="shared" si="65"/>
        <v>0</v>
      </c>
      <c r="FG42" s="629"/>
      <c r="FH42" s="629"/>
      <c r="FI42" s="93">
        <f t="shared" si="136"/>
        <v>0</v>
      </c>
      <c r="FJ42" s="629"/>
      <c r="FK42" s="629"/>
      <c r="FL42" s="93">
        <f t="shared" si="141"/>
        <v>0</v>
      </c>
      <c r="FM42" s="629"/>
      <c r="FN42" s="629"/>
      <c r="FO42" s="646">
        <f t="shared" si="7"/>
        <v>0</v>
      </c>
      <c r="FP42" s="629"/>
      <c r="FQ42" s="629"/>
      <c r="FR42" s="630">
        <f t="shared" si="137"/>
        <v>0</v>
      </c>
      <c r="FS42" s="629"/>
      <c r="FT42" s="629"/>
      <c r="FU42" s="630">
        <f t="shared" si="8"/>
        <v>0</v>
      </c>
      <c r="FV42" s="648"/>
      <c r="FW42" s="629"/>
      <c r="FX42" s="629"/>
      <c r="FY42" s="630">
        <f t="shared" si="66"/>
        <v>0</v>
      </c>
      <c r="FZ42" s="629"/>
      <c r="GA42" s="629"/>
      <c r="GB42" s="630">
        <f t="shared" si="67"/>
        <v>0</v>
      </c>
      <c r="GC42" s="629"/>
      <c r="GD42" s="629"/>
      <c r="GE42" s="630">
        <f t="shared" si="68"/>
        <v>0</v>
      </c>
      <c r="GF42" s="629"/>
      <c r="GG42" s="629"/>
      <c r="GH42" s="630">
        <f t="shared" si="69"/>
        <v>0</v>
      </c>
      <c r="GI42" s="629"/>
      <c r="GJ42" s="629"/>
      <c r="GK42" s="630">
        <f t="shared" si="70"/>
        <v>0</v>
      </c>
      <c r="GL42" s="629"/>
      <c r="GM42" s="629"/>
      <c r="GN42" s="630">
        <f t="shared" si="71"/>
        <v>0</v>
      </c>
      <c r="GO42" s="629"/>
      <c r="GP42" s="629"/>
      <c r="GQ42" s="629"/>
      <c r="GR42" s="630">
        <f t="shared" si="72"/>
        <v>0</v>
      </c>
      <c r="GS42" s="629"/>
      <c r="GT42" s="629"/>
      <c r="GU42" s="630">
        <f t="shared" si="73"/>
        <v>0</v>
      </c>
      <c r="GV42" s="631"/>
      <c r="GW42" s="631"/>
      <c r="GX42" s="631"/>
      <c r="GY42" s="630">
        <f t="shared" si="74"/>
        <v>0</v>
      </c>
      <c r="GZ42" s="631"/>
      <c r="HA42" s="631"/>
      <c r="HB42" s="631"/>
      <c r="HC42" s="630">
        <f t="shared" si="148"/>
        <v>0</v>
      </c>
      <c r="HD42" s="631"/>
      <c r="HE42" s="631"/>
      <c r="HF42" s="630">
        <f t="shared" ref="HF42:HF67" si="158">HC42+HD42-HE42</f>
        <v>0</v>
      </c>
      <c r="HG42" s="631"/>
      <c r="HH42" s="631"/>
      <c r="HI42" s="630">
        <f t="shared" ref="HI42:HI67" si="159">HF42+HG42-HH42</f>
        <v>0</v>
      </c>
      <c r="HJ42" s="629"/>
      <c r="HK42" s="629"/>
      <c r="HL42" s="630">
        <f t="shared" si="78"/>
        <v>0</v>
      </c>
      <c r="HM42" s="629"/>
      <c r="HN42" s="629"/>
      <c r="HO42" s="647">
        <f t="shared" si="79"/>
        <v>0</v>
      </c>
      <c r="HP42" s="629"/>
      <c r="HQ42" s="629"/>
      <c r="HR42" s="647">
        <f t="shared" si="138"/>
        <v>0</v>
      </c>
      <c r="HS42" s="629"/>
      <c r="HT42" s="629"/>
      <c r="HU42" s="630">
        <f t="shared" si="80"/>
        <v>0</v>
      </c>
      <c r="HV42" s="629"/>
      <c r="HW42" s="629"/>
      <c r="HX42" s="630">
        <f t="shared" si="81"/>
        <v>0</v>
      </c>
      <c r="HY42" s="629"/>
      <c r="HZ42" s="629"/>
      <c r="IA42" s="630">
        <f t="shared" si="82"/>
        <v>0</v>
      </c>
      <c r="IB42" s="629"/>
      <c r="IC42" s="629"/>
      <c r="ID42" s="630">
        <f t="shared" si="83"/>
        <v>0</v>
      </c>
      <c r="IE42" s="629"/>
      <c r="IF42" s="629"/>
      <c r="IG42" s="630">
        <f t="shared" si="84"/>
        <v>0</v>
      </c>
      <c r="IH42" s="629"/>
      <c r="II42" s="629"/>
      <c r="IJ42" s="630">
        <f t="shared" si="85"/>
        <v>0</v>
      </c>
      <c r="IK42" s="629"/>
      <c r="IL42" s="629"/>
      <c r="IM42" s="629"/>
      <c r="IN42" s="630">
        <f t="shared" si="86"/>
        <v>0</v>
      </c>
      <c r="IO42" s="629"/>
      <c r="IP42" s="629"/>
      <c r="IQ42" s="629"/>
      <c r="IR42" s="630">
        <f t="shared" si="87"/>
        <v>0</v>
      </c>
      <c r="IS42" s="629"/>
      <c r="IT42" s="629"/>
      <c r="IU42" s="630">
        <f t="shared" si="9"/>
        <v>0</v>
      </c>
      <c r="IV42" s="649"/>
      <c r="IW42" s="649"/>
      <c r="IX42" s="650">
        <f t="shared" si="88"/>
        <v>0</v>
      </c>
      <c r="IY42" s="649"/>
      <c r="IZ42" s="649"/>
      <c r="JA42" s="650">
        <f t="shared" si="89"/>
        <v>0</v>
      </c>
      <c r="JB42" s="649"/>
      <c r="JC42" s="649"/>
      <c r="JD42" s="649"/>
      <c r="JE42" s="650">
        <f t="shared" si="139"/>
        <v>0</v>
      </c>
      <c r="JF42" s="649"/>
      <c r="JG42" s="649"/>
      <c r="JH42" s="649"/>
      <c r="JI42" s="650">
        <f t="shared" si="90"/>
        <v>0</v>
      </c>
      <c r="JK42" s="649"/>
      <c r="JL42" s="649"/>
      <c r="JM42" s="651">
        <f t="shared" si="91"/>
        <v>0</v>
      </c>
      <c r="JO42" s="649"/>
      <c r="JP42" s="649"/>
      <c r="JQ42" s="651">
        <f t="shared" si="92"/>
        <v>0</v>
      </c>
      <c r="JR42" s="649"/>
      <c r="JS42" s="649"/>
      <c r="JT42" s="650">
        <f t="shared" si="93"/>
        <v>0</v>
      </c>
      <c r="JU42" s="649"/>
      <c r="JV42" s="649"/>
      <c r="JW42" s="650">
        <f t="shared" si="94"/>
        <v>0</v>
      </c>
      <c r="JX42" s="649"/>
      <c r="JY42" s="649"/>
      <c r="JZ42" s="649"/>
      <c r="KA42" s="650">
        <f t="shared" si="95"/>
        <v>0</v>
      </c>
      <c r="KB42" s="649"/>
      <c r="KC42" s="649"/>
      <c r="KD42" s="649"/>
      <c r="KE42" s="650">
        <f t="shared" si="140"/>
        <v>0</v>
      </c>
      <c r="KF42" s="649"/>
      <c r="KG42" s="649"/>
      <c r="KH42" s="650">
        <f t="shared" si="96"/>
        <v>0</v>
      </c>
      <c r="KI42" s="649"/>
      <c r="KJ42" s="649"/>
      <c r="KK42" s="650">
        <f t="shared" si="97"/>
        <v>0</v>
      </c>
      <c r="KL42" s="649"/>
      <c r="KM42" s="649"/>
      <c r="KN42" s="650">
        <f t="shared" si="98"/>
        <v>0</v>
      </c>
      <c r="KO42" s="649"/>
      <c r="KP42" s="649"/>
      <c r="KQ42" s="650">
        <f t="shared" si="99"/>
        <v>0</v>
      </c>
      <c r="KR42" s="649"/>
      <c r="KS42" s="649"/>
      <c r="KT42" s="650">
        <f t="shared" si="100"/>
        <v>0</v>
      </c>
      <c r="KU42" s="649"/>
      <c r="KV42" s="649"/>
      <c r="KW42" s="650">
        <f t="shared" si="101"/>
        <v>0</v>
      </c>
      <c r="KX42" s="649"/>
      <c r="KY42" s="649"/>
      <c r="KZ42" s="650">
        <f t="shared" si="144"/>
        <v>0</v>
      </c>
      <c r="LA42" s="649"/>
      <c r="LB42" s="649"/>
      <c r="LC42" s="650">
        <f t="shared" si="145"/>
        <v>0</v>
      </c>
      <c r="LD42" s="649"/>
      <c r="LE42" s="649"/>
      <c r="LF42" s="650">
        <f t="shared" si="146"/>
        <v>0</v>
      </c>
      <c r="LG42" s="649"/>
      <c r="LH42" s="649"/>
      <c r="LI42" s="650">
        <f t="shared" si="147"/>
        <v>0</v>
      </c>
      <c r="LJ42" s="649"/>
      <c r="LK42" s="649"/>
      <c r="LL42" s="650">
        <f t="shared" si="14"/>
        <v>0</v>
      </c>
      <c r="LM42" s="649"/>
      <c r="LN42" s="649"/>
      <c r="LO42" s="650">
        <f t="shared" si="15"/>
        <v>0</v>
      </c>
      <c r="LP42" s="649"/>
      <c r="LQ42" s="649"/>
      <c r="LR42" s="650">
        <f t="shared" si="16"/>
        <v>0</v>
      </c>
      <c r="LS42" s="649"/>
      <c r="LT42" s="649"/>
      <c r="LU42" s="650">
        <f t="shared" si="17"/>
        <v>0</v>
      </c>
      <c r="LV42" s="649"/>
      <c r="LW42" s="649"/>
      <c r="LX42" s="650">
        <f t="shared" si="142"/>
        <v>0</v>
      </c>
      <c r="LY42" s="649"/>
      <c r="LZ42" s="649"/>
      <c r="MA42" s="650">
        <f t="shared" si="143"/>
        <v>0</v>
      </c>
      <c r="MB42" s="649"/>
      <c r="MC42" s="649"/>
      <c r="MD42" s="650">
        <f t="shared" si="18"/>
        <v>0</v>
      </c>
      <c r="ME42" s="649"/>
      <c r="MF42" s="649"/>
      <c r="MG42" s="650">
        <f t="shared" si="19"/>
        <v>0</v>
      </c>
      <c r="MH42" s="649"/>
      <c r="MI42" s="649"/>
      <c r="MJ42" s="650">
        <f t="shared" si="20"/>
        <v>0</v>
      </c>
      <c r="MK42" s="649"/>
      <c r="ML42" s="649"/>
      <c r="MM42" s="650">
        <f t="shared" si="21"/>
        <v>0</v>
      </c>
      <c r="MN42" s="649"/>
      <c r="MO42" s="649"/>
      <c r="MP42" s="650">
        <f t="shared" si="22"/>
        <v>0</v>
      </c>
      <c r="MQ42" s="649"/>
      <c r="MR42" s="649"/>
      <c r="MS42" s="650">
        <f t="shared" si="23"/>
        <v>0</v>
      </c>
      <c r="MT42" s="649"/>
      <c r="MU42" s="649"/>
      <c r="MV42" s="650">
        <f t="shared" si="24"/>
        <v>0</v>
      </c>
      <c r="MW42" s="649"/>
      <c r="MX42" s="649"/>
      <c r="MY42" s="650">
        <f t="shared" si="25"/>
        <v>0</v>
      </c>
      <c r="MZ42" s="649"/>
      <c r="NA42" s="649"/>
      <c r="NB42" s="650">
        <f t="shared" si="26"/>
        <v>0</v>
      </c>
      <c r="NC42" s="649"/>
      <c r="ND42" s="649"/>
      <c r="NE42" s="649"/>
      <c r="NF42" s="650">
        <f t="shared" si="102"/>
        <v>0</v>
      </c>
      <c r="NG42" s="649"/>
      <c r="NH42" s="649"/>
      <c r="NI42" s="650">
        <f t="shared" si="103"/>
        <v>0</v>
      </c>
      <c r="NJ42" s="649"/>
      <c r="NK42" s="649"/>
      <c r="NL42" s="649"/>
      <c r="NM42" s="650">
        <f t="shared" si="104"/>
        <v>0</v>
      </c>
      <c r="NN42" s="649"/>
      <c r="NO42" s="649"/>
      <c r="NP42" s="649"/>
      <c r="NQ42" s="650">
        <f t="shared" si="105"/>
        <v>0</v>
      </c>
      <c r="NR42" s="649"/>
      <c r="NS42" s="649"/>
      <c r="NT42" s="650">
        <f t="shared" si="106"/>
        <v>0</v>
      </c>
      <c r="NU42" s="649"/>
      <c r="NV42" s="649"/>
      <c r="NW42" s="650">
        <f t="shared" si="107"/>
        <v>0</v>
      </c>
      <c r="NX42" s="649"/>
      <c r="NY42" s="649"/>
      <c r="NZ42" s="649"/>
      <c r="OA42" s="650">
        <f t="shared" si="108"/>
        <v>0</v>
      </c>
      <c r="OB42" s="649"/>
      <c r="OC42" s="649"/>
      <c r="OD42" s="649"/>
      <c r="OE42" s="650">
        <f t="shared" si="109"/>
        <v>0</v>
      </c>
      <c r="OF42" s="649"/>
      <c r="OG42" s="649"/>
      <c r="OH42" s="649"/>
      <c r="OI42" s="650">
        <f t="shared" si="110"/>
        <v>0</v>
      </c>
      <c r="OJ42" s="649"/>
      <c r="OK42" s="649"/>
      <c r="OL42" s="649"/>
      <c r="OM42" s="650">
        <f t="shared" si="111"/>
        <v>0</v>
      </c>
      <c r="ON42" s="649"/>
      <c r="OO42" s="649"/>
      <c r="OP42" s="649"/>
      <c r="OQ42" s="650">
        <f t="shared" si="112"/>
        <v>0</v>
      </c>
      <c r="OR42" s="649"/>
      <c r="OS42" s="649"/>
      <c r="OT42" s="649"/>
      <c r="OU42" s="650">
        <f t="shared" si="113"/>
        <v>0</v>
      </c>
      <c r="OV42" s="649"/>
      <c r="OW42" s="649"/>
      <c r="OX42" s="649"/>
      <c r="OY42" s="650">
        <f t="shared" si="114"/>
        <v>0</v>
      </c>
      <c r="OZ42" s="649"/>
      <c r="PA42" s="649"/>
      <c r="PB42" s="649"/>
      <c r="PC42" s="650">
        <f t="shared" si="115"/>
        <v>0</v>
      </c>
      <c r="PD42" s="649"/>
      <c r="PE42" s="649"/>
      <c r="PF42" s="649"/>
      <c r="PG42" s="650">
        <f t="shared" si="116"/>
        <v>0</v>
      </c>
      <c r="PH42" s="649"/>
      <c r="PI42" s="649"/>
      <c r="PJ42" s="649"/>
      <c r="PK42" s="650">
        <f t="shared" si="117"/>
        <v>0</v>
      </c>
      <c r="PL42" s="649"/>
      <c r="PM42" s="649"/>
      <c r="PN42" s="649"/>
      <c r="PO42" s="650">
        <f t="shared" si="118"/>
        <v>0</v>
      </c>
      <c r="PP42" s="649"/>
      <c r="PQ42" s="649"/>
      <c r="PR42" s="649"/>
      <c r="PS42" s="650">
        <f t="shared" si="119"/>
        <v>0</v>
      </c>
      <c r="PT42" s="649"/>
      <c r="PU42" s="649"/>
      <c r="PV42" s="649"/>
      <c r="PW42" s="650">
        <f t="shared" si="149"/>
        <v>0</v>
      </c>
      <c r="PX42" s="649"/>
      <c r="PY42" s="649"/>
      <c r="PZ42" s="649"/>
      <c r="QA42" s="650">
        <f t="shared" si="150"/>
        <v>0</v>
      </c>
      <c r="QB42" s="649"/>
      <c r="QC42" s="649"/>
      <c r="QD42" s="649"/>
      <c r="QE42" s="650">
        <f t="shared" si="151"/>
        <v>0</v>
      </c>
      <c r="QF42" s="649"/>
      <c r="QG42" s="649"/>
      <c r="QH42" s="649"/>
      <c r="QI42" s="650">
        <f t="shared" si="152"/>
        <v>0</v>
      </c>
      <c r="QJ42" s="649"/>
      <c r="QK42" s="649"/>
      <c r="QL42" s="649"/>
      <c r="QM42" s="650">
        <f t="shared" si="153"/>
        <v>0</v>
      </c>
      <c r="QN42" s="649"/>
      <c r="QO42" s="649"/>
      <c r="QP42" s="649"/>
      <c r="QQ42" s="650">
        <f t="shared" si="154"/>
        <v>0</v>
      </c>
      <c r="QR42" s="649"/>
      <c r="QS42" s="649"/>
      <c r="QT42" s="649"/>
      <c r="QU42" s="650">
        <f t="shared" si="155"/>
        <v>0</v>
      </c>
      <c r="QV42" s="629">
        <f t="shared" si="127"/>
        <v>0</v>
      </c>
      <c r="QW42" s="652">
        <f t="shared" si="128"/>
        <v>0</v>
      </c>
      <c r="QX42" s="123"/>
      <c r="QY42" s="629">
        <f t="shared" si="129"/>
        <v>0</v>
      </c>
      <c r="QZ42" s="652">
        <f t="shared" si="130"/>
        <v>0</v>
      </c>
      <c r="RA42" s="124"/>
      <c r="RB42" s="629">
        <f t="shared" si="131"/>
        <v>0</v>
      </c>
      <c r="RC42" s="652">
        <f t="shared" si="132"/>
        <v>0</v>
      </c>
      <c r="RD42" s="124"/>
      <c r="RE42" s="629">
        <f t="shared" si="133"/>
        <v>0</v>
      </c>
      <c r="RF42" s="652">
        <f t="shared" si="134"/>
        <v>0</v>
      </c>
    </row>
    <row r="43" spans="1:474" ht="36" hidden="1" x14ac:dyDescent="0.55000000000000004">
      <c r="A43" s="622">
        <v>39</v>
      </c>
      <c r="B43" s="679" t="s">
        <v>652</v>
      </c>
      <c r="C43" s="680" t="s">
        <v>653</v>
      </c>
      <c r="D43" s="628">
        <v>0</v>
      </c>
      <c r="E43" s="631"/>
      <c r="F43" s="654"/>
      <c r="G43" s="653"/>
      <c r="H43" s="642"/>
      <c r="I43" s="628">
        <f t="shared" si="27"/>
        <v>0</v>
      </c>
      <c r="J43" s="631"/>
      <c r="K43" s="654"/>
      <c r="L43" s="653"/>
      <c r="M43" s="642"/>
      <c r="N43" s="628">
        <f t="shared" si="0"/>
        <v>0</v>
      </c>
      <c r="O43" s="631"/>
      <c r="P43" s="654"/>
      <c r="Q43" s="653"/>
      <c r="R43" s="642"/>
      <c r="S43" s="628">
        <f t="shared" si="1"/>
        <v>0</v>
      </c>
      <c r="T43" s="631"/>
      <c r="U43" s="654"/>
      <c r="V43" s="653"/>
      <c r="W43" s="642"/>
      <c r="X43" s="628">
        <f t="shared" si="2"/>
        <v>0</v>
      </c>
      <c r="Y43" s="631"/>
      <c r="Z43" s="654"/>
      <c r="AA43" s="653"/>
      <c r="AB43" s="642"/>
      <c r="AC43" s="628">
        <f t="shared" si="3"/>
        <v>0</v>
      </c>
      <c r="AD43" s="631"/>
      <c r="AE43" s="631"/>
      <c r="AF43" s="93">
        <f t="shared" si="28"/>
        <v>0</v>
      </c>
      <c r="AG43" s="629"/>
      <c r="AH43" s="629"/>
      <c r="AI43" s="93">
        <f t="shared" si="29"/>
        <v>0</v>
      </c>
      <c r="AJ43" s="631"/>
      <c r="AK43" s="631"/>
      <c r="AL43" s="93">
        <f t="shared" si="30"/>
        <v>0</v>
      </c>
      <c r="AM43" s="631"/>
      <c r="AN43" s="631"/>
      <c r="AO43" s="631"/>
      <c r="AP43" s="93">
        <f t="shared" si="31"/>
        <v>0</v>
      </c>
      <c r="AQ43" s="644"/>
      <c r="AR43" s="644"/>
      <c r="AS43" s="645">
        <f t="shared" si="32"/>
        <v>0</v>
      </c>
      <c r="AT43" s="632"/>
      <c r="AU43" s="632"/>
      <c r="AV43" s="633">
        <f t="shared" si="33"/>
        <v>0</v>
      </c>
      <c r="AW43" s="631"/>
      <c r="AX43" s="631"/>
      <c r="AY43" s="631"/>
      <c r="AZ43" s="646">
        <f t="shared" si="34"/>
        <v>0</v>
      </c>
      <c r="BA43" s="631"/>
      <c r="BB43" s="631"/>
      <c r="BC43" s="93">
        <f t="shared" si="35"/>
        <v>0</v>
      </c>
      <c r="BD43" s="631"/>
      <c r="BE43" s="631"/>
      <c r="BF43" s="93">
        <f t="shared" si="36"/>
        <v>0</v>
      </c>
      <c r="BG43" s="631"/>
      <c r="BH43" s="631"/>
      <c r="BI43" s="93">
        <f t="shared" si="37"/>
        <v>0</v>
      </c>
      <c r="BJ43" s="631"/>
      <c r="BK43" s="631"/>
      <c r="BL43" s="93">
        <f t="shared" si="38"/>
        <v>0</v>
      </c>
      <c r="BM43" s="631"/>
      <c r="BN43" s="631"/>
      <c r="BO43" s="631"/>
      <c r="BP43" s="93">
        <f t="shared" si="156"/>
        <v>0</v>
      </c>
      <c r="BQ43" s="631"/>
      <c r="BR43" s="631"/>
      <c r="BS43" s="93">
        <f t="shared" si="39"/>
        <v>0</v>
      </c>
      <c r="BT43" s="631"/>
      <c r="BU43" s="631"/>
      <c r="BV43" s="646">
        <f t="shared" si="40"/>
        <v>0</v>
      </c>
      <c r="BW43" s="631"/>
      <c r="BX43" s="631"/>
      <c r="BY43" s="93">
        <f t="shared" si="41"/>
        <v>0</v>
      </c>
      <c r="BZ43" s="631"/>
      <c r="CA43" s="631"/>
      <c r="CB43" s="93">
        <f t="shared" si="42"/>
        <v>0</v>
      </c>
      <c r="CC43" s="631"/>
      <c r="CD43" s="631"/>
      <c r="CE43" s="93">
        <f t="shared" si="43"/>
        <v>0</v>
      </c>
      <c r="CF43" s="631"/>
      <c r="CG43" s="631"/>
      <c r="CH43" s="93">
        <f t="shared" si="44"/>
        <v>0</v>
      </c>
      <c r="CI43" s="631"/>
      <c r="CJ43" s="631"/>
      <c r="CK43" s="646">
        <f t="shared" si="45"/>
        <v>0</v>
      </c>
      <c r="CL43" s="631"/>
      <c r="CM43" s="631"/>
      <c r="CN43" s="93">
        <f t="shared" si="46"/>
        <v>0</v>
      </c>
      <c r="CO43" s="631"/>
      <c r="CP43" s="631"/>
      <c r="CQ43" s="93">
        <f t="shared" si="47"/>
        <v>0</v>
      </c>
      <c r="CR43" s="629"/>
      <c r="CS43" s="629"/>
      <c r="CT43" s="630">
        <f t="shared" si="48"/>
        <v>0</v>
      </c>
      <c r="CU43" s="629"/>
      <c r="CV43" s="629"/>
      <c r="CW43" s="630">
        <f t="shared" si="49"/>
        <v>0</v>
      </c>
      <c r="CX43" s="629"/>
      <c r="CY43" s="629"/>
      <c r="CZ43" s="630">
        <f t="shared" si="50"/>
        <v>0</v>
      </c>
      <c r="DA43" s="629"/>
      <c r="DB43" s="629"/>
      <c r="DC43" s="647">
        <f t="shared" si="51"/>
        <v>0</v>
      </c>
      <c r="DD43" s="629"/>
      <c r="DE43" s="629"/>
      <c r="DF43" s="630">
        <f t="shared" si="52"/>
        <v>0</v>
      </c>
      <c r="DG43" s="629"/>
      <c r="DH43" s="629"/>
      <c r="DI43" s="630">
        <f t="shared" si="53"/>
        <v>0</v>
      </c>
      <c r="DJ43" s="629"/>
      <c r="DK43" s="629"/>
      <c r="DL43" s="630">
        <f t="shared" si="54"/>
        <v>0</v>
      </c>
      <c r="DM43" s="629"/>
      <c r="DN43" s="629"/>
      <c r="DO43" s="630">
        <f t="shared" si="55"/>
        <v>0</v>
      </c>
      <c r="DP43" s="629"/>
      <c r="DQ43" s="629"/>
      <c r="DR43" s="630">
        <f t="shared" si="56"/>
        <v>0</v>
      </c>
      <c r="DS43" s="629"/>
      <c r="DT43" s="629"/>
      <c r="DU43" s="630">
        <f t="shared" si="57"/>
        <v>0</v>
      </c>
      <c r="DV43" s="629"/>
      <c r="DW43" s="629"/>
      <c r="DX43" s="630">
        <f t="shared" si="58"/>
        <v>0</v>
      </c>
      <c r="DY43" s="629"/>
      <c r="DZ43" s="629"/>
      <c r="EA43" s="629"/>
      <c r="EB43" s="630">
        <f t="shared" si="157"/>
        <v>0</v>
      </c>
      <c r="EC43" s="629"/>
      <c r="ED43" s="629"/>
      <c r="EE43" s="630">
        <f t="shared" si="59"/>
        <v>0</v>
      </c>
      <c r="EF43" s="629"/>
      <c r="EG43" s="629"/>
      <c r="EH43" s="629"/>
      <c r="EI43" s="93">
        <f t="shared" si="135"/>
        <v>0</v>
      </c>
      <c r="EJ43" s="629"/>
      <c r="EK43" s="629"/>
      <c r="EL43" s="630">
        <f t="shared" si="60"/>
        <v>0</v>
      </c>
      <c r="EM43" s="629"/>
      <c r="EN43" s="629"/>
      <c r="EO43" s="629"/>
      <c r="EP43" s="630">
        <f t="shared" si="61"/>
        <v>0</v>
      </c>
      <c r="ER43" s="629"/>
      <c r="ES43" s="629"/>
      <c r="ET43" s="630">
        <f t="shared" si="62"/>
        <v>0</v>
      </c>
      <c r="EU43" s="629"/>
      <c r="EV43" s="629"/>
      <c r="EW43" s="93">
        <f t="shared" si="6"/>
        <v>0</v>
      </c>
      <c r="EX43" s="629"/>
      <c r="EY43" s="629"/>
      <c r="EZ43" s="93">
        <f t="shared" si="63"/>
        <v>0</v>
      </c>
      <c r="FA43" s="629"/>
      <c r="FB43" s="629"/>
      <c r="FC43" s="93">
        <f t="shared" si="64"/>
        <v>0</v>
      </c>
      <c r="FD43" s="629"/>
      <c r="FE43" s="629"/>
      <c r="FF43" s="93">
        <f t="shared" si="65"/>
        <v>0</v>
      </c>
      <c r="FG43" s="629"/>
      <c r="FH43" s="629"/>
      <c r="FI43" s="93">
        <f t="shared" si="136"/>
        <v>0</v>
      </c>
      <c r="FJ43" s="629"/>
      <c r="FK43" s="629"/>
      <c r="FL43" s="93">
        <f t="shared" si="141"/>
        <v>0</v>
      </c>
      <c r="FM43" s="629"/>
      <c r="FN43" s="629"/>
      <c r="FO43" s="646">
        <f t="shared" si="7"/>
        <v>0</v>
      </c>
      <c r="FP43" s="629"/>
      <c r="FQ43" s="629"/>
      <c r="FR43" s="630">
        <f t="shared" si="137"/>
        <v>0</v>
      </c>
      <c r="FS43" s="629"/>
      <c r="FT43" s="629"/>
      <c r="FU43" s="630">
        <f t="shared" si="8"/>
        <v>0</v>
      </c>
      <c r="FV43" s="648"/>
      <c r="FW43" s="629"/>
      <c r="FX43" s="629"/>
      <c r="FY43" s="630">
        <f t="shared" si="66"/>
        <v>0</v>
      </c>
      <c r="FZ43" s="629"/>
      <c r="GA43" s="629"/>
      <c r="GB43" s="630">
        <f t="shared" si="67"/>
        <v>0</v>
      </c>
      <c r="GC43" s="629"/>
      <c r="GD43" s="629"/>
      <c r="GE43" s="630">
        <f t="shared" si="68"/>
        <v>0</v>
      </c>
      <c r="GF43" s="629"/>
      <c r="GG43" s="629"/>
      <c r="GH43" s="630">
        <f t="shared" si="69"/>
        <v>0</v>
      </c>
      <c r="GI43" s="629"/>
      <c r="GJ43" s="629"/>
      <c r="GK43" s="630">
        <f t="shared" si="70"/>
        <v>0</v>
      </c>
      <c r="GL43" s="629"/>
      <c r="GM43" s="629"/>
      <c r="GN43" s="630">
        <f t="shared" si="71"/>
        <v>0</v>
      </c>
      <c r="GO43" s="629"/>
      <c r="GP43" s="629"/>
      <c r="GQ43" s="629"/>
      <c r="GR43" s="630">
        <f t="shared" si="72"/>
        <v>0</v>
      </c>
      <c r="GS43" s="629"/>
      <c r="GT43" s="629"/>
      <c r="GU43" s="630">
        <f t="shared" si="73"/>
        <v>0</v>
      </c>
      <c r="GV43" s="631"/>
      <c r="GW43" s="631"/>
      <c r="GX43" s="631"/>
      <c r="GY43" s="630">
        <f t="shared" si="74"/>
        <v>0</v>
      </c>
      <c r="GZ43" s="631"/>
      <c r="HA43" s="631"/>
      <c r="HB43" s="631"/>
      <c r="HC43" s="630">
        <f t="shared" si="148"/>
        <v>0</v>
      </c>
      <c r="HD43" s="631"/>
      <c r="HE43" s="631"/>
      <c r="HF43" s="630">
        <f t="shared" si="158"/>
        <v>0</v>
      </c>
      <c r="HG43" s="631"/>
      <c r="HH43" s="631"/>
      <c r="HI43" s="630">
        <f t="shared" si="159"/>
        <v>0</v>
      </c>
      <c r="HJ43" s="629"/>
      <c r="HK43" s="629"/>
      <c r="HL43" s="630">
        <f t="shared" si="78"/>
        <v>0</v>
      </c>
      <c r="HM43" s="629"/>
      <c r="HN43" s="629"/>
      <c r="HO43" s="647">
        <f t="shared" si="79"/>
        <v>0</v>
      </c>
      <c r="HP43" s="629"/>
      <c r="HQ43" s="629"/>
      <c r="HR43" s="647">
        <f t="shared" si="138"/>
        <v>0</v>
      </c>
      <c r="HS43" s="629"/>
      <c r="HT43" s="629"/>
      <c r="HU43" s="630">
        <f t="shared" si="80"/>
        <v>0</v>
      </c>
      <c r="HV43" s="629"/>
      <c r="HW43" s="629"/>
      <c r="HX43" s="630">
        <f t="shared" si="81"/>
        <v>0</v>
      </c>
      <c r="HY43" s="629"/>
      <c r="HZ43" s="629"/>
      <c r="IA43" s="630">
        <f t="shared" si="82"/>
        <v>0</v>
      </c>
      <c r="IB43" s="629"/>
      <c r="IC43" s="629"/>
      <c r="ID43" s="630">
        <f t="shared" si="83"/>
        <v>0</v>
      </c>
      <c r="IE43" s="629"/>
      <c r="IF43" s="629"/>
      <c r="IG43" s="630">
        <f t="shared" si="84"/>
        <v>0</v>
      </c>
      <c r="IH43" s="629"/>
      <c r="II43" s="629"/>
      <c r="IJ43" s="630">
        <f t="shared" si="85"/>
        <v>0</v>
      </c>
      <c r="IK43" s="629"/>
      <c r="IL43" s="629"/>
      <c r="IM43" s="629"/>
      <c r="IN43" s="630">
        <f t="shared" si="86"/>
        <v>0</v>
      </c>
      <c r="IO43" s="629"/>
      <c r="IP43" s="629"/>
      <c r="IQ43" s="629"/>
      <c r="IR43" s="630">
        <f t="shared" si="87"/>
        <v>0</v>
      </c>
      <c r="IS43" s="629"/>
      <c r="IT43" s="629"/>
      <c r="IU43" s="630">
        <f t="shared" si="9"/>
        <v>0</v>
      </c>
      <c r="IV43" s="649"/>
      <c r="IW43" s="649"/>
      <c r="IX43" s="650">
        <f t="shared" si="88"/>
        <v>0</v>
      </c>
      <c r="IY43" s="649"/>
      <c r="IZ43" s="649"/>
      <c r="JA43" s="650">
        <f t="shared" si="89"/>
        <v>0</v>
      </c>
      <c r="JB43" s="649"/>
      <c r="JC43" s="649"/>
      <c r="JD43" s="649"/>
      <c r="JE43" s="650">
        <f t="shared" si="139"/>
        <v>0</v>
      </c>
      <c r="JF43" s="649"/>
      <c r="JG43" s="649"/>
      <c r="JH43" s="649"/>
      <c r="JI43" s="650">
        <f t="shared" si="90"/>
        <v>0</v>
      </c>
      <c r="JK43" s="649"/>
      <c r="JL43" s="649"/>
      <c r="JM43" s="651">
        <f t="shared" si="91"/>
        <v>0</v>
      </c>
      <c r="JO43" s="649"/>
      <c r="JP43" s="649"/>
      <c r="JQ43" s="651">
        <f t="shared" si="92"/>
        <v>0</v>
      </c>
      <c r="JR43" s="649"/>
      <c r="JS43" s="649"/>
      <c r="JT43" s="650">
        <f t="shared" si="93"/>
        <v>0</v>
      </c>
      <c r="JU43" s="649"/>
      <c r="JV43" s="649"/>
      <c r="JW43" s="650">
        <f t="shared" si="94"/>
        <v>0</v>
      </c>
      <c r="JX43" s="649"/>
      <c r="JY43" s="649"/>
      <c r="JZ43" s="649"/>
      <c r="KA43" s="650">
        <f t="shared" si="95"/>
        <v>0</v>
      </c>
      <c r="KB43" s="649"/>
      <c r="KC43" s="649"/>
      <c r="KD43" s="649"/>
      <c r="KE43" s="650">
        <f t="shared" si="140"/>
        <v>0</v>
      </c>
      <c r="KF43" s="649"/>
      <c r="KG43" s="649"/>
      <c r="KH43" s="650">
        <f t="shared" si="96"/>
        <v>0</v>
      </c>
      <c r="KI43" s="649"/>
      <c r="KJ43" s="649"/>
      <c r="KK43" s="650">
        <f t="shared" si="97"/>
        <v>0</v>
      </c>
      <c r="KL43" s="649"/>
      <c r="KM43" s="649"/>
      <c r="KN43" s="650">
        <f t="shared" si="98"/>
        <v>0</v>
      </c>
      <c r="KO43" s="649"/>
      <c r="KP43" s="649"/>
      <c r="KQ43" s="650">
        <f t="shared" si="99"/>
        <v>0</v>
      </c>
      <c r="KR43" s="649"/>
      <c r="KS43" s="649"/>
      <c r="KT43" s="650">
        <f t="shared" si="100"/>
        <v>0</v>
      </c>
      <c r="KU43" s="649"/>
      <c r="KV43" s="649"/>
      <c r="KW43" s="650">
        <f t="shared" si="101"/>
        <v>0</v>
      </c>
      <c r="KX43" s="649"/>
      <c r="KY43" s="649"/>
      <c r="KZ43" s="650">
        <f t="shared" si="144"/>
        <v>0</v>
      </c>
      <c r="LA43" s="649"/>
      <c r="LB43" s="649"/>
      <c r="LC43" s="650">
        <f t="shared" si="145"/>
        <v>0</v>
      </c>
      <c r="LD43" s="649"/>
      <c r="LE43" s="649"/>
      <c r="LF43" s="650">
        <f t="shared" si="146"/>
        <v>0</v>
      </c>
      <c r="LG43" s="649"/>
      <c r="LH43" s="649"/>
      <c r="LI43" s="650">
        <f t="shared" si="147"/>
        <v>0</v>
      </c>
      <c r="LJ43" s="649"/>
      <c r="LK43" s="649"/>
      <c r="LL43" s="650">
        <f t="shared" si="14"/>
        <v>0</v>
      </c>
      <c r="LM43" s="649"/>
      <c r="LN43" s="649"/>
      <c r="LO43" s="650">
        <f t="shared" si="15"/>
        <v>0</v>
      </c>
      <c r="LP43" s="649"/>
      <c r="LQ43" s="649"/>
      <c r="LR43" s="650">
        <f t="shared" si="16"/>
        <v>0</v>
      </c>
      <c r="LS43" s="649"/>
      <c r="LT43" s="649"/>
      <c r="LU43" s="650">
        <f t="shared" si="17"/>
        <v>0</v>
      </c>
      <c r="LV43" s="649"/>
      <c r="LW43" s="649"/>
      <c r="LX43" s="650">
        <f t="shared" si="142"/>
        <v>0</v>
      </c>
      <c r="LY43" s="649"/>
      <c r="LZ43" s="649"/>
      <c r="MA43" s="650">
        <f t="shared" si="143"/>
        <v>0</v>
      </c>
      <c r="MB43" s="649"/>
      <c r="MC43" s="649"/>
      <c r="MD43" s="650">
        <f t="shared" si="18"/>
        <v>0</v>
      </c>
      <c r="ME43" s="649"/>
      <c r="MF43" s="649"/>
      <c r="MG43" s="650">
        <f t="shared" si="19"/>
        <v>0</v>
      </c>
      <c r="MH43" s="649"/>
      <c r="MI43" s="649"/>
      <c r="MJ43" s="650">
        <f t="shared" si="20"/>
        <v>0</v>
      </c>
      <c r="MK43" s="649"/>
      <c r="ML43" s="649"/>
      <c r="MM43" s="650">
        <f t="shared" si="21"/>
        <v>0</v>
      </c>
      <c r="MN43" s="649"/>
      <c r="MO43" s="649"/>
      <c r="MP43" s="650">
        <f t="shared" si="22"/>
        <v>0</v>
      </c>
      <c r="MQ43" s="649"/>
      <c r="MR43" s="649"/>
      <c r="MS43" s="650">
        <f t="shared" si="23"/>
        <v>0</v>
      </c>
      <c r="MT43" s="649"/>
      <c r="MU43" s="649"/>
      <c r="MV43" s="650">
        <f t="shared" si="24"/>
        <v>0</v>
      </c>
      <c r="MW43" s="649"/>
      <c r="MX43" s="649"/>
      <c r="MY43" s="650">
        <f t="shared" si="25"/>
        <v>0</v>
      </c>
      <c r="MZ43" s="649"/>
      <c r="NA43" s="649"/>
      <c r="NB43" s="650">
        <f t="shared" si="26"/>
        <v>0</v>
      </c>
      <c r="NC43" s="649"/>
      <c r="ND43" s="649"/>
      <c r="NE43" s="649"/>
      <c r="NF43" s="650">
        <f t="shared" si="102"/>
        <v>0</v>
      </c>
      <c r="NG43" s="649"/>
      <c r="NH43" s="649"/>
      <c r="NI43" s="650">
        <f t="shared" si="103"/>
        <v>0</v>
      </c>
      <c r="NJ43" s="649"/>
      <c r="NK43" s="649"/>
      <c r="NL43" s="649"/>
      <c r="NM43" s="650">
        <f t="shared" si="104"/>
        <v>0</v>
      </c>
      <c r="NN43" s="649"/>
      <c r="NO43" s="649"/>
      <c r="NP43" s="649"/>
      <c r="NQ43" s="650">
        <f t="shared" si="105"/>
        <v>0</v>
      </c>
      <c r="NR43" s="649"/>
      <c r="NS43" s="649"/>
      <c r="NT43" s="650">
        <f t="shared" si="106"/>
        <v>0</v>
      </c>
      <c r="NU43" s="649"/>
      <c r="NV43" s="649"/>
      <c r="NW43" s="650">
        <f t="shared" si="107"/>
        <v>0</v>
      </c>
      <c r="NX43" s="649"/>
      <c r="NY43" s="649"/>
      <c r="NZ43" s="649"/>
      <c r="OA43" s="650">
        <f t="shared" si="108"/>
        <v>0</v>
      </c>
      <c r="OB43" s="649"/>
      <c r="OC43" s="649"/>
      <c r="OD43" s="649"/>
      <c r="OE43" s="650">
        <f t="shared" si="109"/>
        <v>0</v>
      </c>
      <c r="OF43" s="649"/>
      <c r="OG43" s="649"/>
      <c r="OH43" s="649"/>
      <c r="OI43" s="650">
        <f t="shared" si="110"/>
        <v>0</v>
      </c>
      <c r="OJ43" s="649"/>
      <c r="OK43" s="649"/>
      <c r="OL43" s="649"/>
      <c r="OM43" s="650">
        <f t="shared" si="111"/>
        <v>0</v>
      </c>
      <c r="ON43" s="649"/>
      <c r="OO43" s="649"/>
      <c r="OP43" s="649"/>
      <c r="OQ43" s="650">
        <f t="shared" si="112"/>
        <v>0</v>
      </c>
      <c r="OR43" s="649"/>
      <c r="OS43" s="649"/>
      <c r="OT43" s="649"/>
      <c r="OU43" s="650">
        <f t="shared" si="113"/>
        <v>0</v>
      </c>
      <c r="OV43" s="649"/>
      <c r="OW43" s="649"/>
      <c r="OX43" s="649"/>
      <c r="OY43" s="650">
        <f t="shared" si="114"/>
        <v>0</v>
      </c>
      <c r="OZ43" s="649"/>
      <c r="PA43" s="649"/>
      <c r="PB43" s="649"/>
      <c r="PC43" s="650">
        <f t="shared" si="115"/>
        <v>0</v>
      </c>
      <c r="PD43" s="649"/>
      <c r="PE43" s="649"/>
      <c r="PF43" s="649"/>
      <c r="PG43" s="650">
        <f t="shared" si="116"/>
        <v>0</v>
      </c>
      <c r="PH43" s="649"/>
      <c r="PI43" s="649"/>
      <c r="PJ43" s="649"/>
      <c r="PK43" s="650">
        <f t="shared" si="117"/>
        <v>0</v>
      </c>
      <c r="PL43" s="649"/>
      <c r="PM43" s="649"/>
      <c r="PN43" s="649"/>
      <c r="PO43" s="650">
        <f t="shared" si="118"/>
        <v>0</v>
      </c>
      <c r="PP43" s="649"/>
      <c r="PQ43" s="649"/>
      <c r="PR43" s="649"/>
      <c r="PS43" s="650">
        <f t="shared" si="119"/>
        <v>0</v>
      </c>
      <c r="PT43" s="649"/>
      <c r="PU43" s="649"/>
      <c r="PV43" s="649"/>
      <c r="PW43" s="650">
        <f t="shared" si="149"/>
        <v>0</v>
      </c>
      <c r="PX43" s="649"/>
      <c r="PY43" s="649"/>
      <c r="PZ43" s="649"/>
      <c r="QA43" s="650">
        <f t="shared" si="150"/>
        <v>0</v>
      </c>
      <c r="QB43" s="649"/>
      <c r="QC43" s="649"/>
      <c r="QD43" s="649"/>
      <c r="QE43" s="650">
        <f t="shared" si="151"/>
        <v>0</v>
      </c>
      <c r="QF43" s="649"/>
      <c r="QG43" s="649"/>
      <c r="QH43" s="649"/>
      <c r="QI43" s="650">
        <f t="shared" si="152"/>
        <v>0</v>
      </c>
      <c r="QJ43" s="649"/>
      <c r="QK43" s="649"/>
      <c r="QL43" s="649"/>
      <c r="QM43" s="650">
        <f t="shared" si="153"/>
        <v>0</v>
      </c>
      <c r="QN43" s="649"/>
      <c r="QO43" s="649"/>
      <c r="QP43" s="649"/>
      <c r="QQ43" s="650">
        <f t="shared" si="154"/>
        <v>0</v>
      </c>
      <c r="QR43" s="649"/>
      <c r="QS43" s="649"/>
      <c r="QT43" s="649"/>
      <c r="QU43" s="650">
        <f t="shared" si="155"/>
        <v>0</v>
      </c>
      <c r="QV43" s="629">
        <f t="shared" si="127"/>
        <v>0</v>
      </c>
      <c r="QW43" s="652">
        <f t="shared" si="128"/>
        <v>0</v>
      </c>
      <c r="QX43" s="123"/>
      <c r="QY43" s="629">
        <f t="shared" si="129"/>
        <v>0</v>
      </c>
      <c r="QZ43" s="652">
        <f t="shared" si="130"/>
        <v>0</v>
      </c>
      <c r="RA43" s="124"/>
      <c r="RB43" s="629">
        <f t="shared" si="131"/>
        <v>0</v>
      </c>
      <c r="RC43" s="652">
        <f t="shared" si="132"/>
        <v>0</v>
      </c>
      <c r="RD43" s="124"/>
      <c r="RE43" s="629">
        <f t="shared" si="133"/>
        <v>0</v>
      </c>
      <c r="RF43" s="652">
        <f t="shared" si="134"/>
        <v>0</v>
      </c>
    </row>
    <row r="44" spans="1:474" ht="36" hidden="1" x14ac:dyDescent="0.55000000000000004">
      <c r="A44" s="622">
        <v>40</v>
      </c>
      <c r="B44" s="638" t="s">
        <v>654</v>
      </c>
      <c r="C44" s="681" t="s">
        <v>108</v>
      </c>
      <c r="D44" s="628">
        <v>0</v>
      </c>
      <c r="E44" s="631"/>
      <c r="F44" s="654"/>
      <c r="G44" s="653"/>
      <c r="H44" s="642"/>
      <c r="I44" s="628">
        <f t="shared" si="27"/>
        <v>0</v>
      </c>
      <c r="J44" s="631"/>
      <c r="K44" s="654"/>
      <c r="L44" s="653"/>
      <c r="M44" s="642"/>
      <c r="N44" s="628">
        <f t="shared" si="0"/>
        <v>0</v>
      </c>
      <c r="O44" s="631"/>
      <c r="P44" s="654"/>
      <c r="Q44" s="653"/>
      <c r="R44" s="642"/>
      <c r="S44" s="628">
        <f t="shared" si="1"/>
        <v>0</v>
      </c>
      <c r="T44" s="631"/>
      <c r="U44" s="654"/>
      <c r="V44" s="653"/>
      <c r="W44" s="642"/>
      <c r="X44" s="628">
        <f t="shared" si="2"/>
        <v>0</v>
      </c>
      <c r="Y44" s="631"/>
      <c r="Z44" s="654"/>
      <c r="AA44" s="653"/>
      <c r="AB44" s="642"/>
      <c r="AC44" s="628">
        <f t="shared" si="3"/>
        <v>0</v>
      </c>
      <c r="AD44" s="631"/>
      <c r="AE44" s="631"/>
      <c r="AF44" s="93">
        <f t="shared" si="28"/>
        <v>0</v>
      </c>
      <c r="AG44" s="629"/>
      <c r="AH44" s="629"/>
      <c r="AI44" s="93">
        <f t="shared" si="29"/>
        <v>0</v>
      </c>
      <c r="AJ44" s="631"/>
      <c r="AK44" s="631"/>
      <c r="AL44" s="93">
        <f t="shared" si="30"/>
        <v>0</v>
      </c>
      <c r="AM44" s="631"/>
      <c r="AN44" s="631"/>
      <c r="AO44" s="631"/>
      <c r="AP44" s="93">
        <f t="shared" si="31"/>
        <v>0</v>
      </c>
      <c r="AQ44" s="644"/>
      <c r="AR44" s="644"/>
      <c r="AS44" s="645">
        <f t="shared" si="32"/>
        <v>0</v>
      </c>
      <c r="AT44" s="632"/>
      <c r="AU44" s="632"/>
      <c r="AV44" s="633">
        <f t="shared" si="33"/>
        <v>0</v>
      </c>
      <c r="AW44" s="631"/>
      <c r="AX44" s="631"/>
      <c r="AY44" s="631"/>
      <c r="AZ44" s="646">
        <f t="shared" si="34"/>
        <v>0</v>
      </c>
      <c r="BA44" s="631"/>
      <c r="BB44" s="631"/>
      <c r="BC44" s="93">
        <f t="shared" si="35"/>
        <v>0</v>
      </c>
      <c r="BD44" s="631"/>
      <c r="BE44" s="631"/>
      <c r="BF44" s="93">
        <f t="shared" si="36"/>
        <v>0</v>
      </c>
      <c r="BG44" s="631"/>
      <c r="BH44" s="631"/>
      <c r="BI44" s="93">
        <f t="shared" si="37"/>
        <v>0</v>
      </c>
      <c r="BJ44" s="631"/>
      <c r="BK44" s="631"/>
      <c r="BL44" s="93">
        <f t="shared" si="38"/>
        <v>0</v>
      </c>
      <c r="BM44" s="631"/>
      <c r="BN44" s="631"/>
      <c r="BO44" s="631"/>
      <c r="BP44" s="93">
        <f t="shared" si="156"/>
        <v>0</v>
      </c>
      <c r="BQ44" s="631"/>
      <c r="BR44" s="631"/>
      <c r="BS44" s="93">
        <f t="shared" si="39"/>
        <v>0</v>
      </c>
      <c r="BT44" s="631"/>
      <c r="BU44" s="631"/>
      <c r="BV44" s="646">
        <f t="shared" si="40"/>
        <v>0</v>
      </c>
      <c r="BW44" s="631"/>
      <c r="BX44" s="631"/>
      <c r="BY44" s="93">
        <f t="shared" si="41"/>
        <v>0</v>
      </c>
      <c r="BZ44" s="631"/>
      <c r="CA44" s="631"/>
      <c r="CB44" s="93">
        <f t="shared" si="42"/>
        <v>0</v>
      </c>
      <c r="CC44" s="631"/>
      <c r="CD44" s="631"/>
      <c r="CE44" s="93">
        <f t="shared" si="43"/>
        <v>0</v>
      </c>
      <c r="CF44" s="631"/>
      <c r="CG44" s="631"/>
      <c r="CH44" s="93">
        <f t="shared" si="44"/>
        <v>0</v>
      </c>
      <c r="CI44" s="631"/>
      <c r="CJ44" s="631"/>
      <c r="CK44" s="646">
        <f t="shared" si="45"/>
        <v>0</v>
      </c>
      <c r="CL44" s="631"/>
      <c r="CM44" s="631"/>
      <c r="CN44" s="93">
        <f t="shared" si="46"/>
        <v>0</v>
      </c>
      <c r="CO44" s="631"/>
      <c r="CP44" s="631"/>
      <c r="CQ44" s="93">
        <f t="shared" si="47"/>
        <v>0</v>
      </c>
      <c r="CR44" s="629"/>
      <c r="CS44" s="629"/>
      <c r="CT44" s="630">
        <f t="shared" si="48"/>
        <v>0</v>
      </c>
      <c r="CU44" s="629"/>
      <c r="CV44" s="629"/>
      <c r="CW44" s="630">
        <f t="shared" si="49"/>
        <v>0</v>
      </c>
      <c r="CX44" s="629"/>
      <c r="CY44" s="629"/>
      <c r="CZ44" s="630">
        <f t="shared" si="50"/>
        <v>0</v>
      </c>
      <c r="DA44" s="629"/>
      <c r="DB44" s="629"/>
      <c r="DC44" s="647">
        <f t="shared" si="51"/>
        <v>0</v>
      </c>
      <c r="DD44" s="629"/>
      <c r="DE44" s="629"/>
      <c r="DF44" s="630">
        <f t="shared" si="52"/>
        <v>0</v>
      </c>
      <c r="DG44" s="629"/>
      <c r="DH44" s="629"/>
      <c r="DI44" s="630">
        <f t="shared" si="53"/>
        <v>0</v>
      </c>
      <c r="DJ44" s="629"/>
      <c r="DK44" s="629"/>
      <c r="DL44" s="630">
        <f t="shared" si="54"/>
        <v>0</v>
      </c>
      <c r="DM44" s="629"/>
      <c r="DN44" s="629"/>
      <c r="DO44" s="630">
        <f t="shared" si="55"/>
        <v>0</v>
      </c>
      <c r="DP44" s="629"/>
      <c r="DQ44" s="629"/>
      <c r="DR44" s="630">
        <f t="shared" si="56"/>
        <v>0</v>
      </c>
      <c r="DS44" s="629"/>
      <c r="DT44" s="629"/>
      <c r="DU44" s="630">
        <f t="shared" si="57"/>
        <v>0</v>
      </c>
      <c r="DV44" s="629"/>
      <c r="DW44" s="629"/>
      <c r="DX44" s="630">
        <f t="shared" si="58"/>
        <v>0</v>
      </c>
      <c r="DY44" s="629"/>
      <c r="DZ44" s="629"/>
      <c r="EA44" s="629"/>
      <c r="EB44" s="630">
        <f t="shared" si="157"/>
        <v>0</v>
      </c>
      <c r="EC44" s="629"/>
      <c r="ED44" s="629"/>
      <c r="EE44" s="630">
        <f t="shared" si="59"/>
        <v>0</v>
      </c>
      <c r="EF44" s="629"/>
      <c r="EG44" s="629"/>
      <c r="EH44" s="629"/>
      <c r="EI44" s="93">
        <f t="shared" si="135"/>
        <v>0</v>
      </c>
      <c r="EJ44" s="629"/>
      <c r="EK44" s="629"/>
      <c r="EL44" s="630">
        <f t="shared" si="60"/>
        <v>0</v>
      </c>
      <c r="EM44" s="629"/>
      <c r="EN44" s="629"/>
      <c r="EO44" s="629"/>
      <c r="EP44" s="630">
        <f t="shared" si="61"/>
        <v>0</v>
      </c>
      <c r="ER44" s="629"/>
      <c r="ES44" s="629"/>
      <c r="ET44" s="630">
        <f t="shared" si="62"/>
        <v>0</v>
      </c>
      <c r="EU44" s="629"/>
      <c r="EV44" s="629"/>
      <c r="EW44" s="93">
        <f t="shared" si="6"/>
        <v>0</v>
      </c>
      <c r="EX44" s="629"/>
      <c r="EY44" s="629"/>
      <c r="EZ44" s="93">
        <f t="shared" si="63"/>
        <v>0</v>
      </c>
      <c r="FA44" s="629"/>
      <c r="FB44" s="629"/>
      <c r="FC44" s="93">
        <f t="shared" si="64"/>
        <v>0</v>
      </c>
      <c r="FD44" s="629"/>
      <c r="FE44" s="629"/>
      <c r="FF44" s="93">
        <f t="shared" si="65"/>
        <v>0</v>
      </c>
      <c r="FG44" s="629"/>
      <c r="FH44" s="629"/>
      <c r="FI44" s="93">
        <f t="shared" si="136"/>
        <v>0</v>
      </c>
      <c r="FJ44" s="629"/>
      <c r="FK44" s="629"/>
      <c r="FL44" s="93">
        <f t="shared" si="141"/>
        <v>0</v>
      </c>
      <c r="FM44" s="629"/>
      <c r="FN44" s="629"/>
      <c r="FO44" s="646">
        <f t="shared" si="7"/>
        <v>0</v>
      </c>
      <c r="FP44" s="629"/>
      <c r="FQ44" s="629"/>
      <c r="FR44" s="630">
        <f t="shared" si="137"/>
        <v>0</v>
      </c>
      <c r="FS44" s="629"/>
      <c r="FT44" s="629"/>
      <c r="FU44" s="630">
        <f t="shared" si="8"/>
        <v>0</v>
      </c>
      <c r="FV44" s="648"/>
      <c r="FW44" s="629"/>
      <c r="FX44" s="629"/>
      <c r="FY44" s="630">
        <f t="shared" si="66"/>
        <v>0</v>
      </c>
      <c r="FZ44" s="629"/>
      <c r="GA44" s="629"/>
      <c r="GB44" s="630">
        <f t="shared" si="67"/>
        <v>0</v>
      </c>
      <c r="GC44" s="629"/>
      <c r="GD44" s="629"/>
      <c r="GE44" s="630">
        <f t="shared" si="68"/>
        <v>0</v>
      </c>
      <c r="GF44" s="629"/>
      <c r="GG44" s="629"/>
      <c r="GH44" s="630">
        <f t="shared" si="69"/>
        <v>0</v>
      </c>
      <c r="GI44" s="629"/>
      <c r="GJ44" s="629"/>
      <c r="GK44" s="630">
        <f t="shared" si="70"/>
        <v>0</v>
      </c>
      <c r="GL44" s="629"/>
      <c r="GM44" s="629"/>
      <c r="GN44" s="630">
        <f t="shared" si="71"/>
        <v>0</v>
      </c>
      <c r="GO44" s="629"/>
      <c r="GP44" s="629"/>
      <c r="GQ44" s="629"/>
      <c r="GR44" s="630">
        <f t="shared" si="72"/>
        <v>0</v>
      </c>
      <c r="GS44" s="629"/>
      <c r="GT44" s="629"/>
      <c r="GU44" s="630">
        <f t="shared" si="73"/>
        <v>0</v>
      </c>
      <c r="GV44" s="631"/>
      <c r="GW44" s="631"/>
      <c r="GX44" s="631"/>
      <c r="GY44" s="630">
        <f t="shared" si="74"/>
        <v>0</v>
      </c>
      <c r="GZ44" s="631"/>
      <c r="HA44" s="631"/>
      <c r="HB44" s="631"/>
      <c r="HC44" s="630">
        <f t="shared" si="148"/>
        <v>0</v>
      </c>
      <c r="HD44" s="631"/>
      <c r="HE44" s="631"/>
      <c r="HF44" s="630">
        <f t="shared" si="158"/>
        <v>0</v>
      </c>
      <c r="HG44" s="631"/>
      <c r="HH44" s="631"/>
      <c r="HI44" s="630">
        <f t="shared" si="159"/>
        <v>0</v>
      </c>
      <c r="HJ44" s="629"/>
      <c r="HK44" s="629"/>
      <c r="HL44" s="630">
        <f t="shared" si="78"/>
        <v>0</v>
      </c>
      <c r="HM44" s="629"/>
      <c r="HN44" s="629"/>
      <c r="HO44" s="647">
        <f t="shared" si="79"/>
        <v>0</v>
      </c>
      <c r="HP44" s="629"/>
      <c r="HQ44" s="629"/>
      <c r="HR44" s="647">
        <f t="shared" si="138"/>
        <v>0</v>
      </c>
      <c r="HS44" s="629"/>
      <c r="HT44" s="629"/>
      <c r="HU44" s="630">
        <f t="shared" si="80"/>
        <v>0</v>
      </c>
      <c r="HV44" s="629"/>
      <c r="HW44" s="629"/>
      <c r="HX44" s="630">
        <f t="shared" si="81"/>
        <v>0</v>
      </c>
      <c r="HY44" s="629"/>
      <c r="HZ44" s="629"/>
      <c r="IA44" s="630">
        <f t="shared" si="82"/>
        <v>0</v>
      </c>
      <c r="IB44" s="629"/>
      <c r="IC44" s="629"/>
      <c r="ID44" s="630">
        <f t="shared" si="83"/>
        <v>0</v>
      </c>
      <c r="IE44" s="629"/>
      <c r="IF44" s="629"/>
      <c r="IG44" s="630">
        <f t="shared" si="84"/>
        <v>0</v>
      </c>
      <c r="IH44" s="629"/>
      <c r="II44" s="629"/>
      <c r="IJ44" s="630">
        <f t="shared" si="85"/>
        <v>0</v>
      </c>
      <c r="IK44" s="629"/>
      <c r="IL44" s="629"/>
      <c r="IM44" s="629"/>
      <c r="IN44" s="630">
        <f t="shared" si="86"/>
        <v>0</v>
      </c>
      <c r="IO44" s="629"/>
      <c r="IP44" s="629"/>
      <c r="IQ44" s="629"/>
      <c r="IR44" s="630">
        <f t="shared" si="87"/>
        <v>0</v>
      </c>
      <c r="IS44" s="629"/>
      <c r="IT44" s="629"/>
      <c r="IU44" s="630">
        <f t="shared" si="9"/>
        <v>0</v>
      </c>
      <c r="IV44" s="649"/>
      <c r="IW44" s="649"/>
      <c r="IX44" s="650">
        <f t="shared" si="88"/>
        <v>0</v>
      </c>
      <c r="IY44" s="649"/>
      <c r="IZ44" s="649"/>
      <c r="JA44" s="650">
        <f t="shared" si="89"/>
        <v>0</v>
      </c>
      <c r="JB44" s="649"/>
      <c r="JC44" s="649"/>
      <c r="JD44" s="649"/>
      <c r="JE44" s="650">
        <f t="shared" si="139"/>
        <v>0</v>
      </c>
      <c r="JF44" s="649"/>
      <c r="JG44" s="649"/>
      <c r="JH44" s="649"/>
      <c r="JI44" s="650">
        <f t="shared" si="90"/>
        <v>0</v>
      </c>
      <c r="JK44" s="649"/>
      <c r="JL44" s="649"/>
      <c r="JM44" s="651">
        <f t="shared" si="91"/>
        <v>0</v>
      </c>
      <c r="JO44" s="649"/>
      <c r="JP44" s="649"/>
      <c r="JQ44" s="651">
        <f t="shared" si="92"/>
        <v>0</v>
      </c>
      <c r="JR44" s="649"/>
      <c r="JS44" s="649"/>
      <c r="JT44" s="650">
        <f t="shared" si="93"/>
        <v>0</v>
      </c>
      <c r="JU44" s="649"/>
      <c r="JV44" s="649"/>
      <c r="JW44" s="650">
        <f t="shared" si="94"/>
        <v>0</v>
      </c>
      <c r="JX44" s="649"/>
      <c r="JY44" s="649"/>
      <c r="JZ44" s="649"/>
      <c r="KA44" s="650">
        <f t="shared" si="95"/>
        <v>0</v>
      </c>
      <c r="KB44" s="649"/>
      <c r="KC44" s="649"/>
      <c r="KD44" s="649"/>
      <c r="KE44" s="650">
        <f t="shared" si="140"/>
        <v>0</v>
      </c>
      <c r="KF44" s="649"/>
      <c r="KG44" s="649"/>
      <c r="KH44" s="650">
        <f t="shared" si="96"/>
        <v>0</v>
      </c>
      <c r="KI44" s="649"/>
      <c r="KJ44" s="649"/>
      <c r="KK44" s="650">
        <f t="shared" si="97"/>
        <v>0</v>
      </c>
      <c r="KL44" s="649"/>
      <c r="KM44" s="649"/>
      <c r="KN44" s="650">
        <f t="shared" si="98"/>
        <v>0</v>
      </c>
      <c r="KO44" s="649"/>
      <c r="KP44" s="649"/>
      <c r="KQ44" s="650">
        <f t="shared" si="99"/>
        <v>0</v>
      </c>
      <c r="KR44" s="649"/>
      <c r="KS44" s="649"/>
      <c r="KT44" s="650">
        <f t="shared" si="100"/>
        <v>0</v>
      </c>
      <c r="KU44" s="649"/>
      <c r="KV44" s="649"/>
      <c r="KW44" s="650">
        <f t="shared" si="101"/>
        <v>0</v>
      </c>
      <c r="KX44" s="649"/>
      <c r="KY44" s="649"/>
      <c r="KZ44" s="650">
        <f t="shared" si="144"/>
        <v>0</v>
      </c>
      <c r="LA44" s="649"/>
      <c r="LB44" s="649"/>
      <c r="LC44" s="650">
        <f t="shared" si="145"/>
        <v>0</v>
      </c>
      <c r="LD44" s="649"/>
      <c r="LE44" s="649"/>
      <c r="LF44" s="650">
        <f t="shared" si="146"/>
        <v>0</v>
      </c>
      <c r="LG44" s="649"/>
      <c r="LH44" s="649"/>
      <c r="LI44" s="650">
        <f t="shared" si="147"/>
        <v>0</v>
      </c>
      <c r="LJ44" s="649"/>
      <c r="LK44" s="649"/>
      <c r="LL44" s="650">
        <f t="shared" si="14"/>
        <v>0</v>
      </c>
      <c r="LM44" s="649"/>
      <c r="LN44" s="649"/>
      <c r="LO44" s="650">
        <f t="shared" si="15"/>
        <v>0</v>
      </c>
      <c r="LP44" s="649"/>
      <c r="LQ44" s="649"/>
      <c r="LR44" s="650">
        <f t="shared" si="16"/>
        <v>0</v>
      </c>
      <c r="LS44" s="649"/>
      <c r="LT44" s="649"/>
      <c r="LU44" s="650">
        <f t="shared" si="17"/>
        <v>0</v>
      </c>
      <c r="LV44" s="649"/>
      <c r="LW44" s="649"/>
      <c r="LX44" s="650">
        <f t="shared" si="142"/>
        <v>0</v>
      </c>
      <c r="LY44" s="649"/>
      <c r="LZ44" s="649"/>
      <c r="MA44" s="650">
        <f t="shared" si="143"/>
        <v>0</v>
      </c>
      <c r="MB44" s="649"/>
      <c r="MC44" s="649"/>
      <c r="MD44" s="650">
        <f t="shared" si="18"/>
        <v>0</v>
      </c>
      <c r="ME44" s="649"/>
      <c r="MF44" s="649"/>
      <c r="MG44" s="650">
        <f t="shared" si="19"/>
        <v>0</v>
      </c>
      <c r="MH44" s="649"/>
      <c r="MI44" s="649"/>
      <c r="MJ44" s="650">
        <f t="shared" si="20"/>
        <v>0</v>
      </c>
      <c r="MK44" s="649"/>
      <c r="ML44" s="649"/>
      <c r="MM44" s="650">
        <f t="shared" si="21"/>
        <v>0</v>
      </c>
      <c r="MN44" s="649"/>
      <c r="MO44" s="649"/>
      <c r="MP44" s="650">
        <f t="shared" si="22"/>
        <v>0</v>
      </c>
      <c r="MQ44" s="649"/>
      <c r="MR44" s="649"/>
      <c r="MS44" s="650">
        <f t="shared" si="23"/>
        <v>0</v>
      </c>
      <c r="MT44" s="649"/>
      <c r="MU44" s="649"/>
      <c r="MV44" s="650">
        <f t="shared" si="24"/>
        <v>0</v>
      </c>
      <c r="MW44" s="649"/>
      <c r="MX44" s="649"/>
      <c r="MY44" s="650">
        <f t="shared" si="25"/>
        <v>0</v>
      </c>
      <c r="MZ44" s="649"/>
      <c r="NA44" s="649"/>
      <c r="NB44" s="650">
        <f t="shared" si="26"/>
        <v>0</v>
      </c>
      <c r="NC44" s="649"/>
      <c r="ND44" s="649"/>
      <c r="NE44" s="649"/>
      <c r="NF44" s="650">
        <f t="shared" si="102"/>
        <v>0</v>
      </c>
      <c r="NG44" s="649"/>
      <c r="NH44" s="649"/>
      <c r="NI44" s="650">
        <f t="shared" si="103"/>
        <v>0</v>
      </c>
      <c r="NJ44" s="649"/>
      <c r="NK44" s="649"/>
      <c r="NL44" s="649"/>
      <c r="NM44" s="650">
        <f t="shared" si="104"/>
        <v>0</v>
      </c>
      <c r="NN44" s="649"/>
      <c r="NO44" s="649"/>
      <c r="NP44" s="649"/>
      <c r="NQ44" s="650">
        <f t="shared" si="105"/>
        <v>0</v>
      </c>
      <c r="NR44" s="649"/>
      <c r="NS44" s="649"/>
      <c r="NT44" s="650">
        <f t="shared" si="106"/>
        <v>0</v>
      </c>
      <c r="NU44" s="649"/>
      <c r="NV44" s="649"/>
      <c r="NW44" s="650">
        <f t="shared" si="107"/>
        <v>0</v>
      </c>
      <c r="NX44" s="649"/>
      <c r="NY44" s="649"/>
      <c r="NZ44" s="649"/>
      <c r="OA44" s="650">
        <f t="shared" si="108"/>
        <v>0</v>
      </c>
      <c r="OB44" s="649"/>
      <c r="OC44" s="649"/>
      <c r="OD44" s="649"/>
      <c r="OE44" s="650">
        <f t="shared" si="109"/>
        <v>0</v>
      </c>
      <c r="OF44" s="649"/>
      <c r="OG44" s="649"/>
      <c r="OH44" s="649"/>
      <c r="OI44" s="650">
        <f t="shared" si="110"/>
        <v>0</v>
      </c>
      <c r="OJ44" s="649"/>
      <c r="OK44" s="649"/>
      <c r="OL44" s="649"/>
      <c r="OM44" s="650">
        <f t="shared" si="111"/>
        <v>0</v>
      </c>
      <c r="ON44" s="649"/>
      <c r="OO44" s="649"/>
      <c r="OP44" s="649"/>
      <c r="OQ44" s="650">
        <f t="shared" si="112"/>
        <v>0</v>
      </c>
      <c r="OR44" s="649"/>
      <c r="OS44" s="649"/>
      <c r="OT44" s="649"/>
      <c r="OU44" s="650">
        <f t="shared" si="113"/>
        <v>0</v>
      </c>
      <c r="OV44" s="649"/>
      <c r="OW44" s="649"/>
      <c r="OX44" s="649"/>
      <c r="OY44" s="650">
        <f t="shared" si="114"/>
        <v>0</v>
      </c>
      <c r="OZ44" s="649"/>
      <c r="PA44" s="649"/>
      <c r="PB44" s="649"/>
      <c r="PC44" s="650">
        <f t="shared" si="115"/>
        <v>0</v>
      </c>
      <c r="PD44" s="649"/>
      <c r="PE44" s="649"/>
      <c r="PF44" s="649"/>
      <c r="PG44" s="650">
        <f t="shared" si="116"/>
        <v>0</v>
      </c>
      <c r="PH44" s="649"/>
      <c r="PI44" s="649"/>
      <c r="PJ44" s="649"/>
      <c r="PK44" s="650">
        <f t="shared" si="117"/>
        <v>0</v>
      </c>
      <c r="PL44" s="649"/>
      <c r="PM44" s="649"/>
      <c r="PN44" s="649"/>
      <c r="PO44" s="650">
        <f t="shared" si="118"/>
        <v>0</v>
      </c>
      <c r="PP44" s="649"/>
      <c r="PQ44" s="649"/>
      <c r="PR44" s="649"/>
      <c r="PS44" s="650">
        <f t="shared" si="119"/>
        <v>0</v>
      </c>
      <c r="PT44" s="649"/>
      <c r="PU44" s="649"/>
      <c r="PV44" s="649"/>
      <c r="PW44" s="650">
        <f t="shared" si="149"/>
        <v>0</v>
      </c>
      <c r="PX44" s="649"/>
      <c r="PY44" s="649"/>
      <c r="PZ44" s="649"/>
      <c r="QA44" s="650">
        <f t="shared" si="150"/>
        <v>0</v>
      </c>
      <c r="QB44" s="649"/>
      <c r="QC44" s="649"/>
      <c r="QD44" s="649"/>
      <c r="QE44" s="650">
        <f t="shared" si="151"/>
        <v>0</v>
      </c>
      <c r="QF44" s="649"/>
      <c r="QG44" s="649"/>
      <c r="QH44" s="649"/>
      <c r="QI44" s="650">
        <f t="shared" si="152"/>
        <v>0</v>
      </c>
      <c r="QJ44" s="649"/>
      <c r="QK44" s="649"/>
      <c r="QL44" s="649"/>
      <c r="QM44" s="650">
        <f t="shared" si="153"/>
        <v>0</v>
      </c>
      <c r="QN44" s="649"/>
      <c r="QO44" s="649"/>
      <c r="QP44" s="649"/>
      <c r="QQ44" s="650">
        <f t="shared" si="154"/>
        <v>0</v>
      </c>
      <c r="QR44" s="649"/>
      <c r="QS44" s="649"/>
      <c r="QT44" s="649"/>
      <c r="QU44" s="650">
        <f t="shared" si="155"/>
        <v>0</v>
      </c>
      <c r="QV44" s="629">
        <f t="shared" si="127"/>
        <v>0</v>
      </c>
      <c r="QW44" s="652">
        <f t="shared" si="128"/>
        <v>0</v>
      </c>
      <c r="QX44" s="123"/>
      <c r="QY44" s="629">
        <f t="shared" si="129"/>
        <v>0</v>
      </c>
      <c r="QZ44" s="652">
        <f t="shared" si="130"/>
        <v>0</v>
      </c>
      <c r="RA44" s="124"/>
      <c r="RB44" s="629">
        <f t="shared" si="131"/>
        <v>0</v>
      </c>
      <c r="RC44" s="652">
        <f t="shared" si="132"/>
        <v>0</v>
      </c>
      <c r="RD44" s="124"/>
      <c r="RE44" s="629">
        <f t="shared" si="133"/>
        <v>0</v>
      </c>
      <c r="RF44" s="652">
        <f t="shared" si="134"/>
        <v>0</v>
      </c>
    </row>
    <row r="45" spans="1:474" ht="36" hidden="1" x14ac:dyDescent="0.55000000000000004">
      <c r="A45" s="622">
        <v>41</v>
      </c>
      <c r="B45" s="638" t="s">
        <v>655</v>
      </c>
      <c r="C45" s="681" t="s">
        <v>108</v>
      </c>
      <c r="D45" s="628">
        <v>40.79999999999999</v>
      </c>
      <c r="E45" s="631"/>
      <c r="F45" s="654"/>
      <c r="G45" s="653"/>
      <c r="H45" s="642"/>
      <c r="I45" s="628">
        <f t="shared" si="27"/>
        <v>40.79999999999999</v>
      </c>
      <c r="J45" s="631"/>
      <c r="K45" s="654"/>
      <c r="L45" s="653"/>
      <c r="M45" s="642">
        <v>0.1</v>
      </c>
      <c r="N45" s="628">
        <f t="shared" si="0"/>
        <v>40.699999999999989</v>
      </c>
      <c r="O45" s="631"/>
      <c r="P45" s="654"/>
      <c r="Q45" s="653"/>
      <c r="R45" s="642">
        <f>1</f>
        <v>1</v>
      </c>
      <c r="S45" s="628">
        <f t="shared" si="1"/>
        <v>39.699999999999989</v>
      </c>
      <c r="T45" s="631"/>
      <c r="U45" s="654"/>
      <c r="V45" s="653"/>
      <c r="W45" s="642">
        <v>0.5</v>
      </c>
      <c r="X45" s="628">
        <f t="shared" si="2"/>
        <v>39.199999999999989</v>
      </c>
      <c r="Y45" s="631"/>
      <c r="Z45" s="654"/>
      <c r="AA45" s="653"/>
      <c r="AB45" s="642">
        <v>0.5</v>
      </c>
      <c r="AC45" s="628">
        <f t="shared" si="3"/>
        <v>38.699999999999989</v>
      </c>
      <c r="AD45" s="631"/>
      <c r="AE45" s="631"/>
      <c r="AF45" s="93">
        <f t="shared" si="28"/>
        <v>38.699999999999989</v>
      </c>
      <c r="AG45" s="629"/>
      <c r="AH45" s="629"/>
      <c r="AI45" s="93">
        <f t="shared" si="29"/>
        <v>38.699999999999989</v>
      </c>
      <c r="AJ45" s="631"/>
      <c r="AK45" s="631">
        <v>1.66</v>
      </c>
      <c r="AL45" s="93">
        <f t="shared" si="30"/>
        <v>37.039999999999992</v>
      </c>
      <c r="AM45" s="631"/>
      <c r="AN45" s="631"/>
      <c r="AO45" s="631"/>
      <c r="AP45" s="93">
        <f t="shared" si="31"/>
        <v>37.039999999999992</v>
      </c>
      <c r="AQ45" s="644"/>
      <c r="AR45" s="644">
        <v>0.5</v>
      </c>
      <c r="AS45" s="645">
        <f t="shared" si="32"/>
        <v>36.539999999999992</v>
      </c>
      <c r="AT45" s="632"/>
      <c r="AU45" s="632">
        <v>0.5</v>
      </c>
      <c r="AV45" s="633">
        <f t="shared" si="33"/>
        <v>36.039999999999992</v>
      </c>
      <c r="AW45" s="631"/>
      <c r="AX45" s="631"/>
      <c r="AY45" s="631">
        <v>1.04</v>
      </c>
      <c r="AZ45" s="646">
        <f t="shared" si="34"/>
        <v>34.999999999999993</v>
      </c>
      <c r="BA45" s="631"/>
      <c r="BB45" s="631">
        <v>0.5</v>
      </c>
      <c r="BC45" s="93">
        <f t="shared" si="35"/>
        <v>34.499999999999993</v>
      </c>
      <c r="BD45" s="631"/>
      <c r="BE45" s="631"/>
      <c r="BF45" s="93">
        <f t="shared" si="36"/>
        <v>34.499999999999993</v>
      </c>
      <c r="BG45" s="631"/>
      <c r="BH45" s="631">
        <v>0.5</v>
      </c>
      <c r="BI45" s="93">
        <f t="shared" si="37"/>
        <v>33.999999999999993</v>
      </c>
      <c r="BJ45" s="631"/>
      <c r="BK45" s="631"/>
      <c r="BL45" s="93">
        <f t="shared" si="38"/>
        <v>33.999999999999993</v>
      </c>
      <c r="BM45" s="631"/>
      <c r="BN45" s="631"/>
      <c r="BO45" s="631"/>
      <c r="BP45" s="93">
        <f t="shared" si="156"/>
        <v>33.999999999999993</v>
      </c>
      <c r="BQ45" s="631"/>
      <c r="BR45" s="631">
        <v>0.94</v>
      </c>
      <c r="BS45" s="93">
        <f t="shared" si="39"/>
        <v>33.059999999999995</v>
      </c>
      <c r="BT45" s="631"/>
      <c r="BU45" s="631"/>
      <c r="BV45" s="646">
        <f t="shared" si="40"/>
        <v>33.059999999999995</v>
      </c>
      <c r="BW45" s="631"/>
      <c r="BX45" s="631">
        <v>1.1499999999999999</v>
      </c>
      <c r="BY45" s="93">
        <f t="shared" si="41"/>
        <v>31.909999999999997</v>
      </c>
      <c r="BZ45" s="631"/>
      <c r="CA45" s="631">
        <v>0.36</v>
      </c>
      <c r="CB45" s="93">
        <f t="shared" si="42"/>
        <v>31.549999999999997</v>
      </c>
      <c r="CC45" s="631"/>
      <c r="CD45" s="631">
        <v>0.62</v>
      </c>
      <c r="CE45" s="93">
        <f t="shared" si="43"/>
        <v>30.929999999999996</v>
      </c>
      <c r="CF45" s="631"/>
      <c r="CG45" s="631">
        <v>0.82</v>
      </c>
      <c r="CH45" s="93">
        <f t="shared" si="44"/>
        <v>30.109999999999996</v>
      </c>
      <c r="CI45" s="631"/>
      <c r="CJ45" s="631"/>
      <c r="CK45" s="646">
        <f t="shared" si="45"/>
        <v>30.109999999999996</v>
      </c>
      <c r="CL45" s="631"/>
      <c r="CM45" s="631"/>
      <c r="CN45" s="93">
        <f t="shared" si="46"/>
        <v>30.109999999999996</v>
      </c>
      <c r="CO45" s="631"/>
      <c r="CP45" s="631">
        <v>0.5</v>
      </c>
      <c r="CQ45" s="93">
        <f t="shared" si="47"/>
        <v>29.609999999999996</v>
      </c>
      <c r="CR45" s="629"/>
      <c r="CS45" s="629">
        <v>0.52</v>
      </c>
      <c r="CT45" s="630">
        <f t="shared" si="48"/>
        <v>29.089999999999996</v>
      </c>
      <c r="CU45" s="629"/>
      <c r="CV45" s="629">
        <v>1.08</v>
      </c>
      <c r="CW45" s="630">
        <f t="shared" si="49"/>
        <v>28.009999999999998</v>
      </c>
      <c r="CX45" s="629"/>
      <c r="CY45" s="629"/>
      <c r="CZ45" s="630">
        <f t="shared" si="50"/>
        <v>28.009999999999998</v>
      </c>
      <c r="DA45" s="629"/>
      <c r="DB45" s="629">
        <v>0.5</v>
      </c>
      <c r="DC45" s="647">
        <f t="shared" si="51"/>
        <v>27.509999999999998</v>
      </c>
      <c r="DD45" s="629"/>
      <c r="DE45" s="629">
        <v>0.3</v>
      </c>
      <c r="DF45" s="630">
        <f t="shared" si="52"/>
        <v>27.209999999999997</v>
      </c>
      <c r="DG45" s="629"/>
      <c r="DH45" s="629">
        <v>1.6</v>
      </c>
      <c r="DI45" s="630">
        <f t="shared" si="53"/>
        <v>25.609999999999996</v>
      </c>
      <c r="DJ45" s="629"/>
      <c r="DK45" s="629">
        <v>1</v>
      </c>
      <c r="DL45" s="630">
        <f t="shared" si="54"/>
        <v>24.609999999999996</v>
      </c>
      <c r="DM45" s="629"/>
      <c r="DN45" s="629"/>
      <c r="DO45" s="630">
        <f t="shared" si="55"/>
        <v>24.609999999999996</v>
      </c>
      <c r="DP45" s="629"/>
      <c r="DQ45" s="629">
        <v>0.3</v>
      </c>
      <c r="DR45" s="630">
        <f t="shared" si="56"/>
        <v>24.309999999999995</v>
      </c>
      <c r="DS45" s="629"/>
      <c r="DT45" s="629">
        <v>0.7</v>
      </c>
      <c r="DU45" s="630">
        <f t="shared" si="57"/>
        <v>23.609999999999996</v>
      </c>
      <c r="DV45" s="629"/>
      <c r="DW45" s="629">
        <v>1</v>
      </c>
      <c r="DX45" s="630">
        <f t="shared" si="58"/>
        <v>22.609999999999996</v>
      </c>
      <c r="DY45" s="629"/>
      <c r="DZ45" s="629"/>
      <c r="EA45" s="629"/>
      <c r="EB45" s="630">
        <f t="shared" si="157"/>
        <v>22.609999999999996</v>
      </c>
      <c r="EC45" s="629"/>
      <c r="ED45" s="629">
        <v>1.08</v>
      </c>
      <c r="EE45" s="630">
        <f t="shared" si="59"/>
        <v>21.529999999999994</v>
      </c>
      <c r="EF45" s="629"/>
      <c r="EG45" s="629"/>
      <c r="EH45" s="629"/>
      <c r="EI45" s="93">
        <f t="shared" si="135"/>
        <v>21.529999999999994</v>
      </c>
      <c r="EJ45" s="629"/>
      <c r="EK45" s="629">
        <v>0.64</v>
      </c>
      <c r="EL45" s="630">
        <f t="shared" si="60"/>
        <v>20.889999999999993</v>
      </c>
      <c r="EM45" s="629"/>
      <c r="EN45" s="629"/>
      <c r="EO45" s="629">
        <v>0.31</v>
      </c>
      <c r="EP45" s="630">
        <f t="shared" si="61"/>
        <v>20.579999999999995</v>
      </c>
      <c r="ER45" s="629"/>
      <c r="ES45" s="629">
        <v>0.5</v>
      </c>
      <c r="ET45" s="630">
        <f t="shared" si="62"/>
        <v>20.079999999999995</v>
      </c>
      <c r="EU45" s="629"/>
      <c r="EV45" s="629">
        <v>0.41</v>
      </c>
      <c r="EW45" s="93">
        <f t="shared" si="6"/>
        <v>19.669999999999995</v>
      </c>
      <c r="EX45" s="629"/>
      <c r="EY45" s="629">
        <v>0.5</v>
      </c>
      <c r="EZ45" s="93">
        <f t="shared" si="63"/>
        <v>19.169999999999995</v>
      </c>
      <c r="FA45" s="629"/>
      <c r="FB45" s="629">
        <v>1.5</v>
      </c>
      <c r="FC45" s="93">
        <f t="shared" si="64"/>
        <v>17.669999999999995</v>
      </c>
      <c r="FD45" s="629"/>
      <c r="FE45" s="629">
        <v>0.25</v>
      </c>
      <c r="FF45" s="93">
        <f t="shared" si="65"/>
        <v>17.419999999999995</v>
      </c>
      <c r="FG45" s="629"/>
      <c r="FH45" s="629">
        <v>0.51</v>
      </c>
      <c r="FI45" s="93">
        <f t="shared" si="136"/>
        <v>16.909999999999993</v>
      </c>
      <c r="FJ45" s="629"/>
      <c r="FK45" s="629">
        <v>1.31</v>
      </c>
      <c r="FL45" s="93">
        <f t="shared" si="141"/>
        <v>15.599999999999993</v>
      </c>
      <c r="FM45" s="629"/>
      <c r="FN45" s="629">
        <v>0.35</v>
      </c>
      <c r="FO45" s="646">
        <f t="shared" si="7"/>
        <v>15.249999999999993</v>
      </c>
      <c r="FP45" s="629"/>
      <c r="FQ45" s="629"/>
      <c r="FR45" s="630">
        <f t="shared" si="137"/>
        <v>15.249999999999993</v>
      </c>
      <c r="FS45" s="629"/>
      <c r="FT45" s="629">
        <v>1</v>
      </c>
      <c r="FU45" s="630">
        <f t="shared" si="8"/>
        <v>14.249999999999993</v>
      </c>
      <c r="FV45" s="648"/>
      <c r="FW45" s="629"/>
      <c r="FX45" s="629">
        <v>0.25</v>
      </c>
      <c r="FY45" s="630">
        <f t="shared" si="66"/>
        <v>13.999999999999993</v>
      </c>
      <c r="FZ45" s="629"/>
      <c r="GA45" s="629">
        <v>1.2</v>
      </c>
      <c r="GB45" s="630">
        <f t="shared" si="67"/>
        <v>12.799999999999994</v>
      </c>
      <c r="GC45" s="629"/>
      <c r="GD45" s="629">
        <v>0.5</v>
      </c>
      <c r="GE45" s="630">
        <f t="shared" si="68"/>
        <v>12.299999999999994</v>
      </c>
      <c r="GF45" s="629"/>
      <c r="GG45" s="629">
        <v>1.24</v>
      </c>
      <c r="GH45" s="630">
        <f t="shared" si="69"/>
        <v>11.059999999999993</v>
      </c>
      <c r="GI45" s="629"/>
      <c r="GJ45" s="629">
        <v>0.72</v>
      </c>
      <c r="GK45" s="630">
        <f t="shared" si="70"/>
        <v>10.339999999999993</v>
      </c>
      <c r="GL45" s="629"/>
      <c r="GM45" s="629">
        <v>1.5</v>
      </c>
      <c r="GN45" s="630">
        <f t="shared" si="71"/>
        <v>8.8399999999999928</v>
      </c>
      <c r="GO45" s="629"/>
      <c r="GP45" s="629">
        <v>0.25</v>
      </c>
      <c r="GQ45" s="629"/>
      <c r="GR45" s="630">
        <f t="shared" si="72"/>
        <v>8.5899999999999928</v>
      </c>
      <c r="GS45" s="629"/>
      <c r="GT45" s="629">
        <v>0.5</v>
      </c>
      <c r="GU45" s="630">
        <f t="shared" si="73"/>
        <v>8.0899999999999928</v>
      </c>
      <c r="GV45" s="631"/>
      <c r="GW45" s="631">
        <v>1.23</v>
      </c>
      <c r="GX45" s="631"/>
      <c r="GY45" s="630">
        <f t="shared" si="74"/>
        <v>6.8599999999999923</v>
      </c>
      <c r="GZ45" s="631"/>
      <c r="HA45" s="631">
        <v>0.7</v>
      </c>
      <c r="HB45" s="631"/>
      <c r="HC45" s="630">
        <f t="shared" si="148"/>
        <v>6.1599999999999921</v>
      </c>
      <c r="HD45" s="631"/>
      <c r="HE45" s="631">
        <v>0.5</v>
      </c>
      <c r="HF45" s="630">
        <f t="shared" si="158"/>
        <v>5.6599999999999921</v>
      </c>
      <c r="HG45" s="631"/>
      <c r="HH45" s="631">
        <v>0.5</v>
      </c>
      <c r="HI45" s="630">
        <f t="shared" si="159"/>
        <v>5.1599999999999921</v>
      </c>
      <c r="HJ45" s="629"/>
      <c r="HK45" s="629">
        <v>1</v>
      </c>
      <c r="HL45" s="630">
        <f t="shared" si="78"/>
        <v>4.1599999999999921</v>
      </c>
      <c r="HM45" s="629">
        <v>9.98</v>
      </c>
      <c r="HN45" s="629">
        <v>0.61</v>
      </c>
      <c r="HO45" s="647">
        <f t="shared" si="79"/>
        <v>13.529999999999994</v>
      </c>
      <c r="HP45" s="629"/>
      <c r="HQ45" s="629">
        <v>1.47</v>
      </c>
      <c r="HR45" s="647">
        <f t="shared" si="138"/>
        <v>12.059999999999993</v>
      </c>
      <c r="HS45" s="629"/>
      <c r="HT45" s="629">
        <v>1</v>
      </c>
      <c r="HU45" s="630">
        <f t="shared" si="80"/>
        <v>11.059999999999993</v>
      </c>
      <c r="HV45" s="629"/>
      <c r="HW45" s="629">
        <v>0.25</v>
      </c>
      <c r="HX45" s="630">
        <f t="shared" si="81"/>
        <v>10.809999999999993</v>
      </c>
      <c r="HY45" s="629"/>
      <c r="HZ45" s="629">
        <v>0.25</v>
      </c>
      <c r="IA45" s="630">
        <f t="shared" si="82"/>
        <v>10.559999999999993</v>
      </c>
      <c r="IB45" s="629"/>
      <c r="IC45" s="629">
        <v>0.25</v>
      </c>
      <c r="ID45" s="630">
        <f t="shared" si="83"/>
        <v>10.309999999999993</v>
      </c>
      <c r="IE45" s="629"/>
      <c r="IF45" s="629">
        <v>0.99</v>
      </c>
      <c r="IG45" s="630">
        <f t="shared" si="84"/>
        <v>9.3199999999999932</v>
      </c>
      <c r="IH45" s="629"/>
      <c r="II45" s="629"/>
      <c r="IJ45" s="630">
        <f t="shared" si="85"/>
        <v>9.3199999999999932</v>
      </c>
      <c r="IK45" s="629"/>
      <c r="IL45" s="629"/>
      <c r="IM45" s="629">
        <v>1</v>
      </c>
      <c r="IN45" s="630">
        <f t="shared" si="86"/>
        <v>8.3199999999999932</v>
      </c>
      <c r="IO45" s="629"/>
      <c r="IP45" s="629"/>
      <c r="IQ45" s="629">
        <v>1</v>
      </c>
      <c r="IR45" s="630">
        <f t="shared" si="87"/>
        <v>7.3199999999999932</v>
      </c>
      <c r="IS45" s="629"/>
      <c r="IT45" s="629">
        <v>1.06</v>
      </c>
      <c r="IU45" s="630">
        <f t="shared" si="9"/>
        <v>6.2599999999999927</v>
      </c>
      <c r="IV45" s="649"/>
      <c r="IW45" s="649">
        <v>0.5</v>
      </c>
      <c r="IX45" s="650">
        <f t="shared" si="88"/>
        <v>5.7599999999999927</v>
      </c>
      <c r="IY45" s="649"/>
      <c r="IZ45" s="649">
        <v>0.5</v>
      </c>
      <c r="JA45" s="650">
        <f t="shared" si="89"/>
        <v>5.2599999999999927</v>
      </c>
      <c r="JB45" s="649"/>
      <c r="JC45" s="649">
        <v>1.1499999999999999</v>
      </c>
      <c r="JD45" s="649"/>
      <c r="JE45" s="650">
        <f t="shared" si="139"/>
        <v>4.1099999999999923</v>
      </c>
      <c r="JF45" s="649"/>
      <c r="JG45" s="649">
        <v>1.39</v>
      </c>
      <c r="JH45" s="649"/>
      <c r="JI45" s="650">
        <f t="shared" si="90"/>
        <v>2.7199999999999926</v>
      </c>
      <c r="JK45" s="649">
        <v>10</v>
      </c>
      <c r="JL45" s="649">
        <v>0.54</v>
      </c>
      <c r="JM45" s="651">
        <f t="shared" si="91"/>
        <v>12.179999999999993</v>
      </c>
      <c r="JO45" s="649"/>
      <c r="JP45" s="649">
        <v>0.92</v>
      </c>
      <c r="JQ45" s="651">
        <f t="shared" si="92"/>
        <v>11.259999999999993</v>
      </c>
      <c r="JR45" s="649"/>
      <c r="JS45" s="649">
        <v>0.25</v>
      </c>
      <c r="JT45" s="650">
        <f t="shared" si="93"/>
        <v>11.009999999999993</v>
      </c>
      <c r="JU45" s="649"/>
      <c r="JV45" s="649">
        <v>1.41</v>
      </c>
      <c r="JW45" s="682">
        <f t="shared" si="94"/>
        <v>9.5999999999999925</v>
      </c>
      <c r="JX45" s="649">
        <v>5</v>
      </c>
      <c r="JY45" s="649">
        <v>9.75</v>
      </c>
      <c r="JZ45" s="649"/>
      <c r="KA45" s="683">
        <f>JW45+JX45-JY45</f>
        <v>4.8499999999999925</v>
      </c>
      <c r="KB45" s="649"/>
      <c r="KC45" s="649">
        <v>0.78</v>
      </c>
      <c r="KD45" s="649"/>
      <c r="KE45" s="650">
        <f t="shared" si="140"/>
        <v>4.0699999999999923</v>
      </c>
      <c r="KF45" s="649"/>
      <c r="KG45" s="649">
        <v>1.6</v>
      </c>
      <c r="KH45" s="650">
        <f t="shared" si="96"/>
        <v>2.4699999999999922</v>
      </c>
      <c r="KI45" s="649"/>
      <c r="KJ45" s="649">
        <v>0.75</v>
      </c>
      <c r="KK45" s="650">
        <f t="shared" si="97"/>
        <v>1.7199999999999922</v>
      </c>
      <c r="KL45" s="649"/>
      <c r="KM45" s="649">
        <v>1.72</v>
      </c>
      <c r="KN45" s="684">
        <f>KK45+KL45-KM45</f>
        <v>-7.7715611723760958E-15</v>
      </c>
      <c r="KO45" s="649">
        <v>5</v>
      </c>
      <c r="KP45" s="649">
        <v>0.25</v>
      </c>
      <c r="KQ45" s="685">
        <f>KN45+KO45-KP45</f>
        <v>4.749999999999992</v>
      </c>
      <c r="KR45" s="649"/>
      <c r="KS45" s="649">
        <v>0.5</v>
      </c>
      <c r="KT45" s="685">
        <f>KQ45+KR45-KS45</f>
        <v>4.249999999999992</v>
      </c>
      <c r="KU45" s="649"/>
      <c r="KV45" s="649">
        <v>0.89</v>
      </c>
      <c r="KW45" s="650">
        <f t="shared" si="101"/>
        <v>3.3599999999999919</v>
      </c>
      <c r="KX45" s="649"/>
      <c r="KY45" s="649">
        <v>0.25</v>
      </c>
      <c r="KZ45" s="650">
        <f t="shared" si="144"/>
        <v>3.1099999999999919</v>
      </c>
      <c r="LA45" s="649"/>
      <c r="LB45" s="649">
        <v>1.43</v>
      </c>
      <c r="LC45" s="650">
        <f t="shared" si="145"/>
        <v>1.6799999999999919</v>
      </c>
      <c r="LD45" s="649"/>
      <c r="LE45" s="649">
        <v>1</v>
      </c>
      <c r="LF45" s="650">
        <f>LC45+LD45-LE45</f>
        <v>0.67999999999999194</v>
      </c>
      <c r="LG45" s="649"/>
      <c r="LH45" s="649">
        <v>0.68</v>
      </c>
      <c r="LI45" s="650">
        <v>0</v>
      </c>
      <c r="LJ45" s="649"/>
      <c r="LK45" s="649"/>
      <c r="LL45" s="650">
        <v>0</v>
      </c>
      <c r="LM45" s="649"/>
      <c r="LN45" s="649"/>
      <c r="LO45" s="650">
        <v>0</v>
      </c>
      <c r="LP45" s="649"/>
      <c r="LQ45" s="649"/>
      <c r="LR45" s="650">
        <v>0</v>
      </c>
      <c r="LS45" s="649">
        <v>3</v>
      </c>
      <c r="LT45" s="649"/>
      <c r="LU45" s="650">
        <f>LR45+LS45-LT45</f>
        <v>3</v>
      </c>
      <c r="LV45" s="649"/>
      <c r="LW45" s="649">
        <v>0.3</v>
      </c>
      <c r="LX45" s="650">
        <f>LU45+LV45-LW45</f>
        <v>2.7</v>
      </c>
      <c r="LY45" s="649"/>
      <c r="LZ45" s="649">
        <v>0.45</v>
      </c>
      <c r="MA45" s="650">
        <f>LX45+LY45-LZ45</f>
        <v>2.25</v>
      </c>
      <c r="MB45" s="649"/>
      <c r="MC45" s="649">
        <v>0.55000000000000004</v>
      </c>
      <c r="MD45" s="650">
        <f>MA45+MB45-MC45</f>
        <v>1.7</v>
      </c>
      <c r="ME45" s="649"/>
      <c r="MF45" s="649">
        <v>0.44</v>
      </c>
      <c r="MG45" s="650">
        <f t="shared" si="19"/>
        <v>1.26</v>
      </c>
      <c r="MH45" s="649"/>
      <c r="MI45" s="649">
        <v>0.5</v>
      </c>
      <c r="MJ45" s="650">
        <f t="shared" si="20"/>
        <v>0.76</v>
      </c>
      <c r="MK45" s="649"/>
      <c r="ML45" s="649">
        <v>0.76</v>
      </c>
      <c r="MM45" s="650">
        <f t="shared" si="21"/>
        <v>0</v>
      </c>
      <c r="MN45" s="649"/>
      <c r="MO45" s="649"/>
      <c r="MP45" s="650">
        <f t="shared" si="22"/>
        <v>0</v>
      </c>
      <c r="MQ45" s="649"/>
      <c r="MR45" s="649"/>
      <c r="MS45" s="650">
        <f t="shared" si="23"/>
        <v>0</v>
      </c>
      <c r="MT45" s="649"/>
      <c r="MU45" s="649"/>
      <c r="MV45" s="650">
        <f t="shared" si="24"/>
        <v>0</v>
      </c>
      <c r="MW45" s="649"/>
      <c r="MX45" s="649"/>
      <c r="MY45" s="650">
        <f t="shared" si="25"/>
        <v>0</v>
      </c>
      <c r="MZ45" s="649"/>
      <c r="NA45" s="649"/>
      <c r="NB45" s="650">
        <f t="shared" si="26"/>
        <v>0</v>
      </c>
      <c r="NC45" s="649"/>
      <c r="ND45" s="649"/>
      <c r="NE45" s="649"/>
      <c r="NF45" s="650">
        <f t="shared" si="102"/>
        <v>0</v>
      </c>
      <c r="NG45" s="649"/>
      <c r="NH45" s="649"/>
      <c r="NI45" s="650">
        <f t="shared" si="103"/>
        <v>0</v>
      </c>
      <c r="NJ45" s="649"/>
      <c r="NK45" s="649"/>
      <c r="NL45" s="649"/>
      <c r="NM45" s="650">
        <f t="shared" si="104"/>
        <v>0</v>
      </c>
      <c r="NN45" s="649"/>
      <c r="NO45" s="649"/>
      <c r="NP45" s="649"/>
      <c r="NQ45" s="650">
        <f t="shared" si="105"/>
        <v>0</v>
      </c>
      <c r="NR45" s="649"/>
      <c r="NS45" s="649"/>
      <c r="NT45" s="650">
        <f t="shared" si="106"/>
        <v>0</v>
      </c>
      <c r="NU45" s="649"/>
      <c r="NV45" s="649"/>
      <c r="NW45" s="650">
        <f t="shared" si="107"/>
        <v>0</v>
      </c>
      <c r="NX45" s="649"/>
      <c r="NY45" s="649"/>
      <c r="NZ45" s="649"/>
      <c r="OA45" s="650">
        <f t="shared" si="108"/>
        <v>0</v>
      </c>
      <c r="OB45" s="649"/>
      <c r="OC45" s="649"/>
      <c r="OD45" s="649"/>
      <c r="OE45" s="650">
        <f t="shared" si="109"/>
        <v>0</v>
      </c>
      <c r="OF45" s="649"/>
      <c r="OG45" s="649"/>
      <c r="OH45" s="649"/>
      <c r="OI45" s="650">
        <f t="shared" si="110"/>
        <v>0</v>
      </c>
      <c r="OJ45" s="649"/>
      <c r="OK45" s="649"/>
      <c r="OL45" s="649"/>
      <c r="OM45" s="650">
        <f t="shared" si="111"/>
        <v>0</v>
      </c>
      <c r="ON45" s="649"/>
      <c r="OO45" s="649"/>
      <c r="OP45" s="649"/>
      <c r="OQ45" s="650">
        <f t="shared" si="112"/>
        <v>0</v>
      </c>
      <c r="OR45" s="649"/>
      <c r="OS45" s="649"/>
      <c r="OT45" s="649"/>
      <c r="OU45" s="650">
        <f t="shared" si="113"/>
        <v>0</v>
      </c>
      <c r="OV45" s="649"/>
      <c r="OW45" s="649"/>
      <c r="OX45" s="649"/>
      <c r="OY45" s="650">
        <f t="shared" si="114"/>
        <v>0</v>
      </c>
      <c r="OZ45" s="649"/>
      <c r="PA45" s="649"/>
      <c r="PB45" s="649"/>
      <c r="PC45" s="650">
        <f t="shared" si="115"/>
        <v>0</v>
      </c>
      <c r="PD45" s="649"/>
      <c r="PE45" s="649"/>
      <c r="PF45" s="649"/>
      <c r="PG45" s="650">
        <f t="shared" si="116"/>
        <v>0</v>
      </c>
      <c r="PH45" s="649"/>
      <c r="PI45" s="649"/>
      <c r="PJ45" s="649"/>
      <c r="PK45" s="650">
        <f t="shared" si="117"/>
        <v>0</v>
      </c>
      <c r="PL45" s="649"/>
      <c r="PM45" s="649"/>
      <c r="PN45" s="649"/>
      <c r="PO45" s="650">
        <f t="shared" si="118"/>
        <v>0</v>
      </c>
      <c r="PP45" s="649"/>
      <c r="PQ45" s="649"/>
      <c r="PR45" s="649"/>
      <c r="PS45" s="650">
        <f t="shared" si="119"/>
        <v>0</v>
      </c>
      <c r="PT45" s="649"/>
      <c r="PU45" s="649"/>
      <c r="PV45" s="649"/>
      <c r="PW45" s="650">
        <f t="shared" si="149"/>
        <v>0</v>
      </c>
      <c r="PX45" s="649"/>
      <c r="PY45" s="649"/>
      <c r="PZ45" s="649"/>
      <c r="QA45" s="650">
        <f t="shared" si="150"/>
        <v>0</v>
      </c>
      <c r="QB45" s="649"/>
      <c r="QC45" s="649"/>
      <c r="QD45" s="649"/>
      <c r="QE45" s="650">
        <f t="shared" si="151"/>
        <v>0</v>
      </c>
      <c r="QF45" s="649"/>
      <c r="QG45" s="649"/>
      <c r="QH45" s="649"/>
      <c r="QI45" s="650">
        <f t="shared" si="152"/>
        <v>0</v>
      </c>
      <c r="QJ45" s="649"/>
      <c r="QK45" s="649"/>
      <c r="QL45" s="649"/>
      <c r="QM45" s="650">
        <f t="shared" si="153"/>
        <v>0</v>
      </c>
      <c r="QN45" s="649"/>
      <c r="QO45" s="649"/>
      <c r="QP45" s="649"/>
      <c r="QQ45" s="650">
        <f t="shared" si="154"/>
        <v>0</v>
      </c>
      <c r="QR45" s="649"/>
      <c r="QS45" s="649"/>
      <c r="QT45" s="649"/>
      <c r="QU45" s="650">
        <f t="shared" si="155"/>
        <v>0</v>
      </c>
      <c r="QV45" s="629">
        <f t="shared" si="127"/>
        <v>14.549999999999999</v>
      </c>
      <c r="QW45" s="652">
        <f t="shared" si="128"/>
        <v>0.60624999999999996</v>
      </c>
      <c r="QX45" s="123"/>
      <c r="QY45" s="629">
        <f t="shared" si="129"/>
        <v>19.78</v>
      </c>
      <c r="QZ45" s="652">
        <f t="shared" si="130"/>
        <v>0.76076923076923086</v>
      </c>
      <c r="RA45" s="124"/>
      <c r="RB45" s="629">
        <f t="shared" si="131"/>
        <v>24.26</v>
      </c>
      <c r="RC45" s="652">
        <f t="shared" si="132"/>
        <v>0.97040000000000004</v>
      </c>
      <c r="RD45" s="124"/>
      <c r="RE45" s="629">
        <f t="shared" si="133"/>
        <v>58.59</v>
      </c>
      <c r="RF45" s="652">
        <f t="shared" si="134"/>
        <v>0.78120000000000001</v>
      </c>
    </row>
    <row r="46" spans="1:474" ht="36" x14ac:dyDescent="0.55000000000000004">
      <c r="A46" s="622">
        <v>42</v>
      </c>
      <c r="B46" s="638" t="s">
        <v>656</v>
      </c>
      <c r="C46" s="639" t="s">
        <v>122</v>
      </c>
      <c r="D46" s="628">
        <v>0</v>
      </c>
      <c r="E46" s="631"/>
      <c r="F46" s="654"/>
      <c r="G46" s="653"/>
      <c r="H46" s="642"/>
      <c r="I46" s="628">
        <f t="shared" si="27"/>
        <v>0</v>
      </c>
      <c r="J46" s="631"/>
      <c r="K46" s="654"/>
      <c r="L46" s="653"/>
      <c r="M46" s="642"/>
      <c r="N46" s="628">
        <f t="shared" si="0"/>
        <v>0</v>
      </c>
      <c r="O46" s="631"/>
      <c r="P46" s="654"/>
      <c r="Q46" s="653"/>
      <c r="R46" s="642"/>
      <c r="S46" s="628">
        <f t="shared" si="1"/>
        <v>0</v>
      </c>
      <c r="T46" s="631"/>
      <c r="U46" s="654"/>
      <c r="V46" s="653"/>
      <c r="W46" s="642"/>
      <c r="X46" s="628">
        <f t="shared" si="2"/>
        <v>0</v>
      </c>
      <c r="Y46" s="631"/>
      <c r="Z46" s="654"/>
      <c r="AA46" s="653"/>
      <c r="AB46" s="642"/>
      <c r="AC46" s="628">
        <f t="shared" si="3"/>
        <v>0</v>
      </c>
      <c r="AD46" s="631"/>
      <c r="AE46" s="631"/>
      <c r="AF46" s="93">
        <f t="shared" si="28"/>
        <v>0</v>
      </c>
      <c r="AG46" s="629"/>
      <c r="AH46" s="629"/>
      <c r="AI46" s="93">
        <f t="shared" si="29"/>
        <v>0</v>
      </c>
      <c r="AJ46" s="631"/>
      <c r="AK46" s="631"/>
      <c r="AL46" s="93">
        <f t="shared" si="30"/>
        <v>0</v>
      </c>
      <c r="AM46" s="631"/>
      <c r="AN46" s="631"/>
      <c r="AO46" s="631"/>
      <c r="AP46" s="93">
        <f t="shared" si="31"/>
        <v>0</v>
      </c>
      <c r="AQ46" s="644"/>
      <c r="AR46" s="644"/>
      <c r="AS46" s="645">
        <f t="shared" si="32"/>
        <v>0</v>
      </c>
      <c r="AT46" s="632"/>
      <c r="AU46" s="632"/>
      <c r="AV46" s="633">
        <f t="shared" si="33"/>
        <v>0</v>
      </c>
      <c r="AW46" s="631"/>
      <c r="AX46" s="631"/>
      <c r="AY46" s="631"/>
      <c r="AZ46" s="646">
        <f t="shared" si="34"/>
        <v>0</v>
      </c>
      <c r="BA46" s="631"/>
      <c r="BB46" s="631"/>
      <c r="BC46" s="93">
        <f t="shared" si="35"/>
        <v>0</v>
      </c>
      <c r="BD46" s="631"/>
      <c r="BE46" s="631"/>
      <c r="BF46" s="93">
        <f t="shared" si="36"/>
        <v>0</v>
      </c>
      <c r="BG46" s="631"/>
      <c r="BH46" s="631"/>
      <c r="BI46" s="93">
        <f t="shared" si="37"/>
        <v>0</v>
      </c>
      <c r="BJ46" s="631"/>
      <c r="BK46" s="631"/>
      <c r="BL46" s="93">
        <f t="shared" si="38"/>
        <v>0</v>
      </c>
      <c r="BM46" s="631"/>
      <c r="BN46" s="631"/>
      <c r="BO46" s="631"/>
      <c r="BP46" s="93">
        <f t="shared" si="156"/>
        <v>0</v>
      </c>
      <c r="BQ46" s="631"/>
      <c r="BR46" s="631"/>
      <c r="BS46" s="93">
        <f t="shared" si="39"/>
        <v>0</v>
      </c>
      <c r="BT46" s="631"/>
      <c r="BU46" s="631"/>
      <c r="BV46" s="646">
        <f t="shared" si="40"/>
        <v>0</v>
      </c>
      <c r="BW46" s="631"/>
      <c r="BX46" s="631"/>
      <c r="BY46" s="93">
        <f t="shared" si="41"/>
        <v>0</v>
      </c>
      <c r="BZ46" s="631"/>
      <c r="CA46" s="631"/>
      <c r="CB46" s="93">
        <f t="shared" si="42"/>
        <v>0</v>
      </c>
      <c r="CC46" s="631"/>
      <c r="CD46" s="631"/>
      <c r="CE46" s="93">
        <f t="shared" si="43"/>
        <v>0</v>
      </c>
      <c r="CF46" s="631"/>
      <c r="CG46" s="631"/>
      <c r="CH46" s="93">
        <f t="shared" si="44"/>
        <v>0</v>
      </c>
      <c r="CI46" s="631"/>
      <c r="CJ46" s="631"/>
      <c r="CK46" s="646">
        <f t="shared" si="45"/>
        <v>0</v>
      </c>
      <c r="CL46" s="631"/>
      <c r="CM46" s="631"/>
      <c r="CN46" s="93">
        <f t="shared" si="46"/>
        <v>0</v>
      </c>
      <c r="CO46" s="631"/>
      <c r="CP46" s="631"/>
      <c r="CQ46" s="93">
        <f t="shared" si="47"/>
        <v>0</v>
      </c>
      <c r="CR46" s="629"/>
      <c r="CS46" s="629"/>
      <c r="CT46" s="630">
        <f t="shared" si="48"/>
        <v>0</v>
      </c>
      <c r="CU46" s="629"/>
      <c r="CV46" s="629"/>
      <c r="CW46" s="630">
        <f t="shared" si="49"/>
        <v>0</v>
      </c>
      <c r="CX46" s="629"/>
      <c r="CY46" s="629"/>
      <c r="CZ46" s="630">
        <f t="shared" si="50"/>
        <v>0</v>
      </c>
      <c r="DA46" s="629"/>
      <c r="DB46" s="629"/>
      <c r="DC46" s="647">
        <f t="shared" si="51"/>
        <v>0</v>
      </c>
      <c r="DD46" s="629"/>
      <c r="DE46" s="629"/>
      <c r="DF46" s="630">
        <f t="shared" si="52"/>
        <v>0</v>
      </c>
      <c r="DG46" s="629"/>
      <c r="DH46" s="629"/>
      <c r="DI46" s="630">
        <f t="shared" si="53"/>
        <v>0</v>
      </c>
      <c r="DJ46" s="629"/>
      <c r="DK46" s="629"/>
      <c r="DL46" s="630">
        <f t="shared" si="54"/>
        <v>0</v>
      </c>
      <c r="DM46" s="629"/>
      <c r="DN46" s="629"/>
      <c r="DO46" s="630">
        <f t="shared" si="55"/>
        <v>0</v>
      </c>
      <c r="DP46" s="629"/>
      <c r="DQ46" s="629"/>
      <c r="DR46" s="630">
        <f t="shared" si="56"/>
        <v>0</v>
      </c>
      <c r="DS46" s="629"/>
      <c r="DT46" s="629"/>
      <c r="DU46" s="630">
        <f t="shared" si="57"/>
        <v>0</v>
      </c>
      <c r="DV46" s="629"/>
      <c r="DW46" s="629"/>
      <c r="DX46" s="630">
        <f t="shared" si="58"/>
        <v>0</v>
      </c>
      <c r="DY46" s="629"/>
      <c r="DZ46" s="629"/>
      <c r="EA46" s="629"/>
      <c r="EB46" s="630">
        <f t="shared" si="157"/>
        <v>0</v>
      </c>
      <c r="EC46" s="629"/>
      <c r="ED46" s="629"/>
      <c r="EE46" s="630">
        <f t="shared" si="59"/>
        <v>0</v>
      </c>
      <c r="EF46" s="629"/>
      <c r="EG46" s="629"/>
      <c r="EH46" s="629"/>
      <c r="EI46" s="93">
        <f t="shared" si="135"/>
        <v>0</v>
      </c>
      <c r="EJ46" s="629"/>
      <c r="EK46" s="629"/>
      <c r="EL46" s="630">
        <f t="shared" si="60"/>
        <v>0</v>
      </c>
      <c r="EM46" s="629"/>
      <c r="EN46" s="629"/>
      <c r="EO46" s="629"/>
      <c r="EP46" s="630">
        <f t="shared" si="61"/>
        <v>0</v>
      </c>
      <c r="ER46" s="629"/>
      <c r="ES46" s="629"/>
      <c r="ET46" s="630">
        <f t="shared" si="62"/>
        <v>0</v>
      </c>
      <c r="EU46" s="629"/>
      <c r="EV46" s="629"/>
      <c r="EW46" s="93">
        <f t="shared" si="6"/>
        <v>0</v>
      </c>
      <c r="EX46" s="629"/>
      <c r="EY46" s="629"/>
      <c r="EZ46" s="93">
        <f t="shared" si="63"/>
        <v>0</v>
      </c>
      <c r="FA46" s="629"/>
      <c r="FB46" s="629"/>
      <c r="FC46" s="93">
        <f t="shared" si="64"/>
        <v>0</v>
      </c>
      <c r="FD46" s="629"/>
      <c r="FE46" s="629"/>
      <c r="FF46" s="93">
        <f t="shared" si="65"/>
        <v>0</v>
      </c>
      <c r="FG46" s="629"/>
      <c r="FH46" s="629"/>
      <c r="FI46" s="93">
        <f t="shared" si="136"/>
        <v>0</v>
      </c>
      <c r="FJ46" s="629"/>
      <c r="FK46" s="629"/>
      <c r="FL46" s="93">
        <f t="shared" si="141"/>
        <v>0</v>
      </c>
      <c r="FM46" s="629"/>
      <c r="FN46" s="629"/>
      <c r="FO46" s="646">
        <f t="shared" si="7"/>
        <v>0</v>
      </c>
      <c r="FP46" s="629"/>
      <c r="FQ46" s="629"/>
      <c r="FR46" s="630">
        <f t="shared" si="137"/>
        <v>0</v>
      </c>
      <c r="FS46" s="629"/>
      <c r="FT46" s="629"/>
      <c r="FU46" s="630">
        <f t="shared" si="8"/>
        <v>0</v>
      </c>
      <c r="FV46" s="648"/>
      <c r="FW46" s="629"/>
      <c r="FX46" s="629"/>
      <c r="FY46" s="630">
        <f t="shared" si="66"/>
        <v>0</v>
      </c>
      <c r="FZ46" s="629"/>
      <c r="GA46" s="629"/>
      <c r="GB46" s="630">
        <f t="shared" si="67"/>
        <v>0</v>
      </c>
      <c r="GC46" s="629"/>
      <c r="GD46" s="629"/>
      <c r="GE46" s="630">
        <f t="shared" si="68"/>
        <v>0</v>
      </c>
      <c r="GF46" s="629"/>
      <c r="GG46" s="629"/>
      <c r="GH46" s="630">
        <f t="shared" si="69"/>
        <v>0</v>
      </c>
      <c r="GI46" s="629">
        <v>60</v>
      </c>
      <c r="GJ46" s="629">
        <v>60</v>
      </c>
      <c r="GK46" s="630">
        <f t="shared" si="70"/>
        <v>0</v>
      </c>
      <c r="GL46" s="629"/>
      <c r="GM46" s="629"/>
      <c r="GN46" s="630">
        <f t="shared" si="71"/>
        <v>0</v>
      </c>
      <c r="GO46" s="629"/>
      <c r="GP46" s="629"/>
      <c r="GQ46" s="629"/>
      <c r="GR46" s="630">
        <f t="shared" si="72"/>
        <v>0</v>
      </c>
      <c r="GS46" s="629"/>
      <c r="GT46" s="629"/>
      <c r="GU46" s="630">
        <f t="shared" si="73"/>
        <v>0</v>
      </c>
      <c r="GV46" s="631"/>
      <c r="GW46" s="631"/>
      <c r="GX46" s="631"/>
      <c r="GY46" s="630">
        <f t="shared" si="74"/>
        <v>0</v>
      </c>
      <c r="GZ46" s="631"/>
      <c r="HA46" s="631"/>
      <c r="HB46" s="631"/>
      <c r="HC46" s="630">
        <f t="shared" si="148"/>
        <v>0</v>
      </c>
      <c r="HD46" s="631"/>
      <c r="HE46" s="631"/>
      <c r="HF46" s="630">
        <f t="shared" si="158"/>
        <v>0</v>
      </c>
      <c r="HG46" s="631"/>
      <c r="HH46" s="631"/>
      <c r="HI46" s="630">
        <f t="shared" si="159"/>
        <v>0</v>
      </c>
      <c r="HJ46" s="629"/>
      <c r="HK46" s="629"/>
      <c r="HL46" s="630">
        <f t="shared" si="78"/>
        <v>0</v>
      </c>
      <c r="HM46" s="629"/>
      <c r="HN46" s="629"/>
      <c r="HO46" s="647">
        <f t="shared" si="79"/>
        <v>0</v>
      </c>
      <c r="HP46" s="629"/>
      <c r="HQ46" s="629"/>
      <c r="HR46" s="647">
        <f t="shared" si="138"/>
        <v>0</v>
      </c>
      <c r="HS46" s="629"/>
      <c r="HT46" s="629"/>
      <c r="HU46" s="630">
        <f t="shared" si="80"/>
        <v>0</v>
      </c>
      <c r="HV46" s="629"/>
      <c r="HW46" s="629"/>
      <c r="HX46" s="630">
        <f t="shared" si="81"/>
        <v>0</v>
      </c>
      <c r="HY46" s="629"/>
      <c r="HZ46" s="629"/>
      <c r="IA46" s="630">
        <f t="shared" si="82"/>
        <v>0</v>
      </c>
      <c r="IB46" s="629"/>
      <c r="IC46" s="629"/>
      <c r="ID46" s="630">
        <f t="shared" si="83"/>
        <v>0</v>
      </c>
      <c r="IE46" s="629"/>
      <c r="IF46" s="629"/>
      <c r="IG46" s="630">
        <f t="shared" si="84"/>
        <v>0</v>
      </c>
      <c r="IH46" s="629"/>
      <c r="II46" s="629"/>
      <c r="IJ46" s="630">
        <f t="shared" si="85"/>
        <v>0</v>
      </c>
      <c r="IK46" s="629"/>
      <c r="IL46" s="629"/>
      <c r="IM46" s="629"/>
      <c r="IN46" s="630">
        <f t="shared" si="86"/>
        <v>0</v>
      </c>
      <c r="IO46" s="629"/>
      <c r="IP46" s="629"/>
      <c r="IQ46" s="629"/>
      <c r="IR46" s="630">
        <f t="shared" si="87"/>
        <v>0</v>
      </c>
      <c r="IS46" s="629"/>
      <c r="IT46" s="629"/>
      <c r="IU46" s="630">
        <f t="shared" si="9"/>
        <v>0</v>
      </c>
      <c r="IV46" s="649"/>
      <c r="IW46" s="649"/>
      <c r="IX46" s="650">
        <f t="shared" si="88"/>
        <v>0</v>
      </c>
      <c r="IY46" s="649"/>
      <c r="IZ46" s="649"/>
      <c r="JA46" s="650">
        <f t="shared" si="89"/>
        <v>0</v>
      </c>
      <c r="JB46" s="649"/>
      <c r="JC46" s="649"/>
      <c r="JD46" s="649"/>
      <c r="JE46" s="650">
        <f t="shared" si="139"/>
        <v>0</v>
      </c>
      <c r="JF46" s="649"/>
      <c r="JG46" s="649"/>
      <c r="JH46" s="649"/>
      <c r="JI46" s="650">
        <f t="shared" si="90"/>
        <v>0</v>
      </c>
      <c r="JK46" s="649"/>
      <c r="JL46" s="649"/>
      <c r="JM46" s="651">
        <f t="shared" si="91"/>
        <v>0</v>
      </c>
      <c r="JO46" s="649"/>
      <c r="JP46" s="649"/>
      <c r="JQ46" s="651">
        <f t="shared" si="92"/>
        <v>0</v>
      </c>
      <c r="JR46" s="649"/>
      <c r="JS46" s="649"/>
      <c r="JT46" s="650">
        <f t="shared" si="93"/>
        <v>0</v>
      </c>
      <c r="JU46" s="649"/>
      <c r="JV46" s="649"/>
      <c r="JW46" s="650">
        <f t="shared" si="94"/>
        <v>0</v>
      </c>
      <c r="JX46" s="649"/>
      <c r="JY46" s="649"/>
      <c r="JZ46" s="649"/>
      <c r="KA46" s="650">
        <f t="shared" si="95"/>
        <v>0</v>
      </c>
      <c r="KB46" s="649"/>
      <c r="KC46" s="649"/>
      <c r="KD46" s="649"/>
      <c r="KE46" s="650">
        <f t="shared" si="140"/>
        <v>0</v>
      </c>
      <c r="KF46" s="649"/>
      <c r="KG46" s="649"/>
      <c r="KH46" s="650">
        <f t="shared" si="96"/>
        <v>0</v>
      </c>
      <c r="KI46" s="649"/>
      <c r="KJ46" s="649"/>
      <c r="KK46" s="650">
        <f t="shared" si="97"/>
        <v>0</v>
      </c>
      <c r="KL46" s="649"/>
      <c r="KM46" s="649"/>
      <c r="KN46" s="650">
        <f t="shared" si="98"/>
        <v>0</v>
      </c>
      <c r="KO46" s="649"/>
      <c r="KP46" s="649"/>
      <c r="KQ46" s="650">
        <f t="shared" ref="KQ46:KQ67" si="160">KN46+KO46-KP46</f>
        <v>0</v>
      </c>
      <c r="KR46" s="649"/>
      <c r="KS46" s="649"/>
      <c r="KT46" s="650">
        <f t="shared" ref="KT46:KT67" si="161">KQ46+KR46-KS46</f>
        <v>0</v>
      </c>
      <c r="KU46" s="649"/>
      <c r="KV46" s="649"/>
      <c r="KW46" s="650">
        <f t="shared" si="101"/>
        <v>0</v>
      </c>
      <c r="KX46" s="649"/>
      <c r="KY46" s="649"/>
      <c r="KZ46" s="650">
        <f t="shared" si="144"/>
        <v>0</v>
      </c>
      <c r="LA46" s="649"/>
      <c r="LB46" s="649"/>
      <c r="LC46" s="650">
        <f t="shared" si="145"/>
        <v>0</v>
      </c>
      <c r="LD46" s="649"/>
      <c r="LE46" s="649"/>
      <c r="LF46" s="650">
        <f t="shared" si="146"/>
        <v>0</v>
      </c>
      <c r="LG46" s="649"/>
      <c r="LH46" s="649"/>
      <c r="LI46" s="650">
        <f t="shared" si="147"/>
        <v>0</v>
      </c>
      <c r="LJ46" s="649">
        <v>150</v>
      </c>
      <c r="LK46" s="649">
        <v>150</v>
      </c>
      <c r="LL46" s="650">
        <f t="shared" ref="LL46:LL67" si="162">LI46+LJ46-LK46</f>
        <v>0</v>
      </c>
      <c r="LM46" s="649"/>
      <c r="LN46" s="649"/>
      <c r="LO46" s="650">
        <f t="shared" ref="LO46:LO67" si="163">LL46+LM46-LN46</f>
        <v>0</v>
      </c>
      <c r="LP46" s="649"/>
      <c r="LQ46" s="649"/>
      <c r="LR46" s="650">
        <f t="shared" ref="LR46:LR67" si="164">LO46+LP46-LQ46</f>
        <v>0</v>
      </c>
      <c r="LS46" s="649"/>
      <c r="LT46" s="649"/>
      <c r="LU46" s="650">
        <f t="shared" ref="LU46:LU67" si="165">LR46+LS46-LT46</f>
        <v>0</v>
      </c>
      <c r="LV46" s="649"/>
      <c r="LW46" s="649"/>
      <c r="LX46" s="650">
        <f t="shared" ref="LX46:LX63" si="166">LU46+LV46-LW46</f>
        <v>0</v>
      </c>
      <c r="LY46" s="649"/>
      <c r="LZ46" s="649"/>
      <c r="MA46" s="650">
        <f t="shared" ref="MA46:MA63" si="167">LX46+LY46-LZ46</f>
        <v>0</v>
      </c>
      <c r="MB46" s="649"/>
      <c r="MC46" s="649"/>
      <c r="MD46" s="650">
        <f t="shared" ref="MD46:MD63" si="168">MA46+MB46-MC46</f>
        <v>0</v>
      </c>
      <c r="ME46" s="649"/>
      <c r="MF46" s="649"/>
      <c r="MG46" s="650">
        <f t="shared" si="19"/>
        <v>0</v>
      </c>
      <c r="MH46" s="649"/>
      <c r="MI46" s="649"/>
      <c r="MJ46" s="650">
        <f t="shared" si="20"/>
        <v>0</v>
      </c>
      <c r="MK46" s="649"/>
      <c r="ML46" s="649"/>
      <c r="MM46" s="650">
        <f t="shared" si="21"/>
        <v>0</v>
      </c>
      <c r="MN46" s="649"/>
      <c r="MO46" s="649"/>
      <c r="MP46" s="650">
        <f t="shared" si="22"/>
        <v>0</v>
      </c>
      <c r="MQ46" s="649"/>
      <c r="MR46" s="649"/>
      <c r="MS46" s="650">
        <f t="shared" si="23"/>
        <v>0</v>
      </c>
      <c r="MT46" s="649"/>
      <c r="MU46" s="649"/>
      <c r="MV46" s="650">
        <f t="shared" si="24"/>
        <v>0</v>
      </c>
      <c r="MW46" s="649"/>
      <c r="MX46" s="649"/>
      <c r="MY46" s="650">
        <f t="shared" si="25"/>
        <v>0</v>
      </c>
      <c r="MZ46" s="649"/>
      <c r="NA46" s="649"/>
      <c r="NB46" s="650">
        <f t="shared" si="26"/>
        <v>0</v>
      </c>
      <c r="NC46" s="649"/>
      <c r="ND46" s="649"/>
      <c r="NE46" s="649"/>
      <c r="NF46" s="650">
        <f t="shared" si="102"/>
        <v>0</v>
      </c>
      <c r="NG46" s="649"/>
      <c r="NH46" s="649"/>
      <c r="NI46" s="650">
        <f t="shared" si="103"/>
        <v>0</v>
      </c>
      <c r="NJ46" s="649"/>
      <c r="NK46" s="649"/>
      <c r="NL46" s="649"/>
      <c r="NM46" s="650">
        <f t="shared" si="104"/>
        <v>0</v>
      </c>
      <c r="NN46" s="649">
        <v>95</v>
      </c>
      <c r="NO46" s="649"/>
      <c r="NP46" s="649"/>
      <c r="NQ46" s="650">
        <f t="shared" si="105"/>
        <v>95</v>
      </c>
      <c r="NR46" s="649"/>
      <c r="NS46" s="649">
        <v>95</v>
      </c>
      <c r="NT46" s="650">
        <f t="shared" si="106"/>
        <v>0</v>
      </c>
      <c r="NU46" s="649"/>
      <c r="NV46" s="649"/>
      <c r="NW46" s="650">
        <f t="shared" si="107"/>
        <v>0</v>
      </c>
      <c r="NX46" s="649"/>
      <c r="NY46" s="649"/>
      <c r="NZ46" s="649"/>
      <c r="OA46" s="650">
        <f t="shared" si="108"/>
        <v>0</v>
      </c>
      <c r="OB46" s="649"/>
      <c r="OC46" s="649"/>
      <c r="OD46" s="649"/>
      <c r="OE46" s="650">
        <f t="shared" si="109"/>
        <v>0</v>
      </c>
      <c r="OF46" s="649"/>
      <c r="OG46" s="649"/>
      <c r="OH46" s="649"/>
      <c r="OI46" s="650">
        <f t="shared" si="110"/>
        <v>0</v>
      </c>
      <c r="OJ46" s="649"/>
      <c r="OK46" s="649"/>
      <c r="OL46" s="649"/>
      <c r="OM46" s="650">
        <f t="shared" si="111"/>
        <v>0</v>
      </c>
      <c r="ON46" s="649"/>
      <c r="OO46" s="649"/>
      <c r="OP46" s="649"/>
      <c r="OQ46" s="650">
        <f t="shared" si="112"/>
        <v>0</v>
      </c>
      <c r="OR46" s="649"/>
      <c r="OS46" s="649"/>
      <c r="OT46" s="649"/>
      <c r="OU46" s="650">
        <f t="shared" si="113"/>
        <v>0</v>
      </c>
      <c r="OV46" s="649"/>
      <c r="OW46" s="649"/>
      <c r="OX46" s="649"/>
      <c r="OY46" s="650">
        <f t="shared" si="114"/>
        <v>0</v>
      </c>
      <c r="OZ46" s="649"/>
      <c r="PA46" s="649"/>
      <c r="PB46" s="649"/>
      <c r="PC46" s="650">
        <f t="shared" si="115"/>
        <v>0</v>
      </c>
      <c r="PD46" s="649"/>
      <c r="PE46" s="649"/>
      <c r="PF46" s="649"/>
      <c r="PG46" s="650">
        <f t="shared" si="116"/>
        <v>0</v>
      </c>
      <c r="PH46" s="649"/>
      <c r="PI46" s="649"/>
      <c r="PJ46" s="649"/>
      <c r="PK46" s="650">
        <f t="shared" si="117"/>
        <v>0</v>
      </c>
      <c r="PL46" s="649"/>
      <c r="PM46" s="649"/>
      <c r="PN46" s="649"/>
      <c r="PO46" s="650">
        <f t="shared" si="118"/>
        <v>0</v>
      </c>
      <c r="PP46" s="649"/>
      <c r="PQ46" s="649"/>
      <c r="PR46" s="649"/>
      <c r="PS46" s="650">
        <f t="shared" si="119"/>
        <v>0</v>
      </c>
      <c r="PT46" s="649"/>
      <c r="PU46" s="649"/>
      <c r="PV46" s="649"/>
      <c r="PW46" s="650">
        <f t="shared" si="149"/>
        <v>0</v>
      </c>
      <c r="PX46" s="649"/>
      <c r="PY46" s="649"/>
      <c r="PZ46" s="649"/>
      <c r="QA46" s="650">
        <f t="shared" si="150"/>
        <v>0</v>
      </c>
      <c r="QB46" s="649"/>
      <c r="QC46" s="649"/>
      <c r="QD46" s="649"/>
      <c r="QE46" s="650">
        <f t="shared" si="151"/>
        <v>0</v>
      </c>
      <c r="QF46" s="649"/>
      <c r="QG46" s="649"/>
      <c r="QH46" s="649"/>
      <c r="QI46" s="650">
        <f t="shared" si="152"/>
        <v>0</v>
      </c>
      <c r="QJ46" s="649"/>
      <c r="QK46" s="649"/>
      <c r="QL46" s="649"/>
      <c r="QM46" s="650">
        <f t="shared" si="153"/>
        <v>0</v>
      </c>
      <c r="QN46" s="649"/>
      <c r="QO46" s="649"/>
      <c r="QP46" s="649"/>
      <c r="QQ46" s="650">
        <f t="shared" si="154"/>
        <v>0</v>
      </c>
      <c r="QR46" s="649"/>
      <c r="QS46" s="649"/>
      <c r="QT46" s="649"/>
      <c r="QU46" s="650">
        <f t="shared" si="155"/>
        <v>0</v>
      </c>
      <c r="QV46" s="629">
        <f t="shared" si="127"/>
        <v>0</v>
      </c>
      <c r="QW46" s="652">
        <f t="shared" si="128"/>
        <v>0</v>
      </c>
      <c r="QX46" s="123"/>
      <c r="QY46" s="629">
        <f t="shared" si="129"/>
        <v>60</v>
      </c>
      <c r="QZ46" s="652">
        <f t="shared" si="130"/>
        <v>2.3076923076923075</v>
      </c>
      <c r="RA46" s="124"/>
      <c r="RB46" s="629">
        <f t="shared" si="131"/>
        <v>150</v>
      </c>
      <c r="RC46" s="652">
        <f t="shared" si="132"/>
        <v>6</v>
      </c>
      <c r="RD46" s="124"/>
      <c r="RE46" s="629">
        <f t="shared" si="133"/>
        <v>210</v>
      </c>
      <c r="RF46" s="652">
        <f t="shared" si="134"/>
        <v>2.8</v>
      </c>
    </row>
    <row r="47" spans="1:474" ht="36" x14ac:dyDescent="0.55000000000000004">
      <c r="A47" s="622">
        <v>43</v>
      </c>
      <c r="B47" s="638" t="s">
        <v>657</v>
      </c>
      <c r="C47" s="639" t="s">
        <v>122</v>
      </c>
      <c r="D47" s="628">
        <v>0</v>
      </c>
      <c r="E47" s="640"/>
      <c r="F47" s="653"/>
      <c r="G47" s="653"/>
      <c r="H47" s="642"/>
      <c r="I47" s="628">
        <f t="shared" si="27"/>
        <v>0</v>
      </c>
      <c r="J47" s="640"/>
      <c r="K47" s="653"/>
      <c r="L47" s="653"/>
      <c r="M47" s="642"/>
      <c r="N47" s="628">
        <f t="shared" si="0"/>
        <v>0</v>
      </c>
      <c r="O47" s="640"/>
      <c r="P47" s="653"/>
      <c r="Q47" s="653"/>
      <c r="R47" s="642"/>
      <c r="S47" s="628">
        <f t="shared" si="1"/>
        <v>0</v>
      </c>
      <c r="T47" s="640"/>
      <c r="U47" s="653"/>
      <c r="V47" s="653"/>
      <c r="W47" s="642"/>
      <c r="X47" s="628">
        <f t="shared" si="2"/>
        <v>0</v>
      </c>
      <c r="Y47" s="640"/>
      <c r="Z47" s="653"/>
      <c r="AA47" s="653"/>
      <c r="AB47" s="642"/>
      <c r="AC47" s="628">
        <f t="shared" si="3"/>
        <v>0</v>
      </c>
      <c r="AD47" s="631"/>
      <c r="AE47" s="631"/>
      <c r="AF47" s="93">
        <f t="shared" si="28"/>
        <v>0</v>
      </c>
      <c r="AG47" s="629"/>
      <c r="AH47" s="629"/>
      <c r="AI47" s="93">
        <f t="shared" si="29"/>
        <v>0</v>
      </c>
      <c r="AJ47" s="631"/>
      <c r="AK47" s="631"/>
      <c r="AL47" s="93">
        <f t="shared" si="30"/>
        <v>0</v>
      </c>
      <c r="AM47" s="631"/>
      <c r="AN47" s="631"/>
      <c r="AO47" s="631"/>
      <c r="AP47" s="93">
        <f t="shared" si="31"/>
        <v>0</v>
      </c>
      <c r="AQ47" s="644"/>
      <c r="AR47" s="644"/>
      <c r="AS47" s="645">
        <f t="shared" si="32"/>
        <v>0</v>
      </c>
      <c r="AT47" s="632"/>
      <c r="AU47" s="632"/>
      <c r="AV47" s="633">
        <f t="shared" si="33"/>
        <v>0</v>
      </c>
      <c r="AW47" s="631"/>
      <c r="AX47" s="631"/>
      <c r="AY47" s="631"/>
      <c r="AZ47" s="646">
        <f t="shared" si="34"/>
        <v>0</v>
      </c>
      <c r="BA47" s="631"/>
      <c r="BB47" s="631"/>
      <c r="BC47" s="93">
        <f t="shared" si="35"/>
        <v>0</v>
      </c>
      <c r="BD47" s="631"/>
      <c r="BE47" s="631"/>
      <c r="BF47" s="93">
        <f t="shared" si="36"/>
        <v>0</v>
      </c>
      <c r="BG47" s="631"/>
      <c r="BH47" s="631"/>
      <c r="BI47" s="93">
        <f t="shared" si="37"/>
        <v>0</v>
      </c>
      <c r="BJ47" s="631"/>
      <c r="BK47" s="631"/>
      <c r="BL47" s="93">
        <f t="shared" si="38"/>
        <v>0</v>
      </c>
      <c r="BM47" s="631"/>
      <c r="BN47" s="631"/>
      <c r="BO47" s="631"/>
      <c r="BP47" s="93">
        <f t="shared" si="156"/>
        <v>0</v>
      </c>
      <c r="BQ47" s="631"/>
      <c r="BR47" s="631"/>
      <c r="BS47" s="93">
        <f t="shared" si="39"/>
        <v>0</v>
      </c>
      <c r="BT47" s="631"/>
      <c r="BU47" s="631"/>
      <c r="BV47" s="646">
        <f t="shared" si="40"/>
        <v>0</v>
      </c>
      <c r="BW47" s="631"/>
      <c r="BX47" s="631"/>
      <c r="BY47" s="93">
        <f t="shared" si="41"/>
        <v>0</v>
      </c>
      <c r="BZ47" s="631"/>
      <c r="CA47" s="631"/>
      <c r="CB47" s="93">
        <f t="shared" si="42"/>
        <v>0</v>
      </c>
      <c r="CC47" s="631"/>
      <c r="CD47" s="631"/>
      <c r="CE47" s="93">
        <f t="shared" si="43"/>
        <v>0</v>
      </c>
      <c r="CF47" s="631"/>
      <c r="CG47" s="631"/>
      <c r="CH47" s="93">
        <f t="shared" si="44"/>
        <v>0</v>
      </c>
      <c r="CI47" s="631"/>
      <c r="CJ47" s="631"/>
      <c r="CK47" s="646">
        <f t="shared" si="45"/>
        <v>0</v>
      </c>
      <c r="CL47" s="631"/>
      <c r="CM47" s="631"/>
      <c r="CN47" s="93">
        <f t="shared" si="46"/>
        <v>0</v>
      </c>
      <c r="CO47" s="631"/>
      <c r="CP47" s="631"/>
      <c r="CQ47" s="93">
        <f t="shared" si="47"/>
        <v>0</v>
      </c>
      <c r="CR47" s="629"/>
      <c r="CS47" s="629"/>
      <c r="CT47" s="630">
        <f t="shared" si="48"/>
        <v>0</v>
      </c>
      <c r="CU47" s="629"/>
      <c r="CV47" s="629"/>
      <c r="CW47" s="630">
        <f t="shared" si="49"/>
        <v>0</v>
      </c>
      <c r="CX47" s="629"/>
      <c r="CY47" s="629"/>
      <c r="CZ47" s="630">
        <f t="shared" si="50"/>
        <v>0</v>
      </c>
      <c r="DA47" s="629"/>
      <c r="DB47" s="629"/>
      <c r="DC47" s="647">
        <f t="shared" si="51"/>
        <v>0</v>
      </c>
      <c r="DD47" s="629"/>
      <c r="DE47" s="629"/>
      <c r="DF47" s="630">
        <f t="shared" si="52"/>
        <v>0</v>
      </c>
      <c r="DG47" s="629"/>
      <c r="DH47" s="629"/>
      <c r="DI47" s="630">
        <f t="shared" si="53"/>
        <v>0</v>
      </c>
      <c r="DJ47" s="629"/>
      <c r="DK47" s="629"/>
      <c r="DL47" s="630">
        <f t="shared" si="54"/>
        <v>0</v>
      </c>
      <c r="DM47" s="629"/>
      <c r="DN47" s="629"/>
      <c r="DO47" s="630">
        <f t="shared" si="55"/>
        <v>0</v>
      </c>
      <c r="DP47" s="629"/>
      <c r="DQ47" s="629"/>
      <c r="DR47" s="630">
        <f t="shared" si="56"/>
        <v>0</v>
      </c>
      <c r="DS47" s="629"/>
      <c r="DT47" s="629"/>
      <c r="DU47" s="630">
        <f t="shared" si="57"/>
        <v>0</v>
      </c>
      <c r="DV47" s="629"/>
      <c r="DW47" s="629"/>
      <c r="DX47" s="630">
        <f t="shared" si="58"/>
        <v>0</v>
      </c>
      <c r="DY47" s="629"/>
      <c r="DZ47" s="629"/>
      <c r="EA47" s="629"/>
      <c r="EB47" s="630">
        <f t="shared" si="157"/>
        <v>0</v>
      </c>
      <c r="EC47" s="629"/>
      <c r="ED47" s="629"/>
      <c r="EE47" s="630">
        <f t="shared" si="59"/>
        <v>0</v>
      </c>
      <c r="EF47" s="629"/>
      <c r="EG47" s="629"/>
      <c r="EH47" s="629"/>
      <c r="EI47" s="93">
        <f t="shared" si="135"/>
        <v>0</v>
      </c>
      <c r="EJ47" s="629"/>
      <c r="EK47" s="629"/>
      <c r="EL47" s="630">
        <f t="shared" si="60"/>
        <v>0</v>
      </c>
      <c r="EM47" s="629"/>
      <c r="EN47" s="629"/>
      <c r="EO47" s="629"/>
      <c r="EP47" s="630">
        <f t="shared" si="61"/>
        <v>0</v>
      </c>
      <c r="ER47" s="629"/>
      <c r="ES47" s="629"/>
      <c r="ET47" s="630">
        <f t="shared" si="62"/>
        <v>0</v>
      </c>
      <c r="EU47" s="629"/>
      <c r="EV47" s="629"/>
      <c r="EW47" s="93">
        <f t="shared" si="6"/>
        <v>0</v>
      </c>
      <c r="EX47" s="629"/>
      <c r="EY47" s="629"/>
      <c r="EZ47" s="93">
        <f t="shared" si="63"/>
        <v>0</v>
      </c>
      <c r="FA47" s="629"/>
      <c r="FB47" s="629"/>
      <c r="FC47" s="93">
        <f t="shared" si="64"/>
        <v>0</v>
      </c>
      <c r="FD47" s="629"/>
      <c r="FE47" s="629"/>
      <c r="FF47" s="93">
        <f t="shared" si="65"/>
        <v>0</v>
      </c>
      <c r="FG47" s="629"/>
      <c r="FH47" s="629"/>
      <c r="FI47" s="93">
        <f t="shared" si="136"/>
        <v>0</v>
      </c>
      <c r="FJ47" s="629"/>
      <c r="FK47" s="629"/>
      <c r="FL47" s="93">
        <f t="shared" si="141"/>
        <v>0</v>
      </c>
      <c r="FM47" s="629"/>
      <c r="FN47" s="629"/>
      <c r="FO47" s="646">
        <f t="shared" si="7"/>
        <v>0</v>
      </c>
      <c r="FP47" s="629"/>
      <c r="FQ47" s="629"/>
      <c r="FR47" s="630">
        <f t="shared" si="137"/>
        <v>0</v>
      </c>
      <c r="FS47" s="629"/>
      <c r="FT47" s="629"/>
      <c r="FU47" s="630">
        <f t="shared" si="8"/>
        <v>0</v>
      </c>
      <c r="FV47" s="648"/>
      <c r="FW47" s="629"/>
      <c r="FX47" s="629"/>
      <c r="FY47" s="630">
        <f t="shared" si="66"/>
        <v>0</v>
      </c>
      <c r="FZ47" s="629"/>
      <c r="GA47" s="629"/>
      <c r="GB47" s="630">
        <f t="shared" si="67"/>
        <v>0</v>
      </c>
      <c r="GC47" s="629"/>
      <c r="GD47" s="629"/>
      <c r="GE47" s="630">
        <f t="shared" si="68"/>
        <v>0</v>
      </c>
      <c r="GF47" s="629"/>
      <c r="GG47" s="629"/>
      <c r="GH47" s="630">
        <f t="shared" si="69"/>
        <v>0</v>
      </c>
      <c r="GI47" s="629">
        <v>60</v>
      </c>
      <c r="GJ47" s="629">
        <v>60</v>
      </c>
      <c r="GK47" s="630">
        <f t="shared" si="70"/>
        <v>0</v>
      </c>
      <c r="GL47" s="629"/>
      <c r="GM47" s="629"/>
      <c r="GN47" s="630">
        <f t="shared" si="71"/>
        <v>0</v>
      </c>
      <c r="GO47" s="629"/>
      <c r="GP47" s="629"/>
      <c r="GQ47" s="629"/>
      <c r="GR47" s="630">
        <f t="shared" si="72"/>
        <v>0</v>
      </c>
      <c r="GS47" s="629"/>
      <c r="GT47" s="629"/>
      <c r="GU47" s="630">
        <f t="shared" si="73"/>
        <v>0</v>
      </c>
      <c r="GV47" s="631"/>
      <c r="GW47" s="631"/>
      <c r="GX47" s="631"/>
      <c r="GY47" s="630">
        <f t="shared" si="74"/>
        <v>0</v>
      </c>
      <c r="GZ47" s="631"/>
      <c r="HA47" s="631"/>
      <c r="HB47" s="631"/>
      <c r="HC47" s="630">
        <f t="shared" si="148"/>
        <v>0</v>
      </c>
      <c r="HD47" s="631"/>
      <c r="HE47" s="631"/>
      <c r="HF47" s="630">
        <f t="shared" si="158"/>
        <v>0</v>
      </c>
      <c r="HG47" s="631"/>
      <c r="HH47" s="631"/>
      <c r="HI47" s="630">
        <f t="shared" si="159"/>
        <v>0</v>
      </c>
      <c r="HJ47" s="629"/>
      <c r="HK47" s="629"/>
      <c r="HL47" s="630">
        <f t="shared" si="78"/>
        <v>0</v>
      </c>
      <c r="HM47" s="629"/>
      <c r="HN47" s="629"/>
      <c r="HO47" s="647">
        <f t="shared" si="79"/>
        <v>0</v>
      </c>
      <c r="HP47" s="629"/>
      <c r="HQ47" s="629"/>
      <c r="HR47" s="647">
        <f t="shared" si="138"/>
        <v>0</v>
      </c>
      <c r="HS47" s="629"/>
      <c r="HT47" s="629"/>
      <c r="HU47" s="630">
        <f t="shared" si="80"/>
        <v>0</v>
      </c>
      <c r="HV47" s="629"/>
      <c r="HW47" s="629"/>
      <c r="HX47" s="630">
        <f t="shared" si="81"/>
        <v>0</v>
      </c>
      <c r="HY47" s="629"/>
      <c r="HZ47" s="629"/>
      <c r="IA47" s="630">
        <f t="shared" si="82"/>
        <v>0</v>
      </c>
      <c r="IB47" s="629"/>
      <c r="IC47" s="629"/>
      <c r="ID47" s="630">
        <f t="shared" si="83"/>
        <v>0</v>
      </c>
      <c r="IE47" s="629"/>
      <c r="IF47" s="629"/>
      <c r="IG47" s="630">
        <f t="shared" si="84"/>
        <v>0</v>
      </c>
      <c r="IH47" s="629"/>
      <c r="II47" s="629"/>
      <c r="IJ47" s="630">
        <f t="shared" si="85"/>
        <v>0</v>
      </c>
      <c r="IK47" s="629"/>
      <c r="IL47" s="629"/>
      <c r="IM47" s="629"/>
      <c r="IN47" s="630">
        <f t="shared" si="86"/>
        <v>0</v>
      </c>
      <c r="IO47" s="629"/>
      <c r="IP47" s="629"/>
      <c r="IQ47" s="629"/>
      <c r="IR47" s="630">
        <f t="shared" si="87"/>
        <v>0</v>
      </c>
      <c r="IS47" s="629"/>
      <c r="IT47" s="629"/>
      <c r="IU47" s="630">
        <f t="shared" si="9"/>
        <v>0</v>
      </c>
      <c r="IV47" s="649"/>
      <c r="IW47" s="649"/>
      <c r="IX47" s="650">
        <f t="shared" si="88"/>
        <v>0</v>
      </c>
      <c r="IY47" s="649"/>
      <c r="IZ47" s="649"/>
      <c r="JA47" s="650">
        <f t="shared" si="89"/>
        <v>0</v>
      </c>
      <c r="JB47" s="649"/>
      <c r="JC47" s="649"/>
      <c r="JD47" s="649"/>
      <c r="JE47" s="650">
        <f t="shared" si="139"/>
        <v>0</v>
      </c>
      <c r="JF47" s="649"/>
      <c r="JG47" s="649"/>
      <c r="JH47" s="649"/>
      <c r="JI47" s="650">
        <f t="shared" si="90"/>
        <v>0</v>
      </c>
      <c r="JK47" s="649"/>
      <c r="JL47" s="649"/>
      <c r="JM47" s="651">
        <f t="shared" si="91"/>
        <v>0</v>
      </c>
      <c r="JO47" s="649"/>
      <c r="JP47" s="649"/>
      <c r="JQ47" s="651">
        <f t="shared" si="92"/>
        <v>0</v>
      </c>
      <c r="JR47" s="649"/>
      <c r="JS47" s="649"/>
      <c r="JT47" s="650">
        <f t="shared" si="93"/>
        <v>0</v>
      </c>
      <c r="JU47" s="649"/>
      <c r="JV47" s="649"/>
      <c r="JW47" s="650">
        <f t="shared" si="94"/>
        <v>0</v>
      </c>
      <c r="JX47" s="649"/>
      <c r="JY47" s="649"/>
      <c r="JZ47" s="649"/>
      <c r="KA47" s="650">
        <f t="shared" si="95"/>
        <v>0</v>
      </c>
      <c r="KB47" s="649"/>
      <c r="KC47" s="649"/>
      <c r="KD47" s="649"/>
      <c r="KE47" s="650">
        <f t="shared" si="140"/>
        <v>0</v>
      </c>
      <c r="KF47" s="649"/>
      <c r="KG47" s="649"/>
      <c r="KH47" s="650">
        <f t="shared" si="96"/>
        <v>0</v>
      </c>
      <c r="KI47" s="649"/>
      <c r="KJ47" s="649"/>
      <c r="KK47" s="650">
        <f t="shared" si="97"/>
        <v>0</v>
      </c>
      <c r="KL47" s="649"/>
      <c r="KM47" s="649"/>
      <c r="KN47" s="650">
        <f t="shared" si="98"/>
        <v>0</v>
      </c>
      <c r="KO47" s="649"/>
      <c r="KP47" s="649"/>
      <c r="KQ47" s="650">
        <f t="shared" si="160"/>
        <v>0</v>
      </c>
      <c r="KR47" s="649"/>
      <c r="KS47" s="649"/>
      <c r="KT47" s="650">
        <f t="shared" si="161"/>
        <v>0</v>
      </c>
      <c r="KU47" s="649"/>
      <c r="KV47" s="649"/>
      <c r="KW47" s="650">
        <f t="shared" si="101"/>
        <v>0</v>
      </c>
      <c r="KX47" s="649"/>
      <c r="KY47" s="649"/>
      <c r="KZ47" s="650">
        <f t="shared" si="144"/>
        <v>0</v>
      </c>
      <c r="LA47" s="649"/>
      <c r="LB47" s="649"/>
      <c r="LC47" s="650">
        <f t="shared" si="145"/>
        <v>0</v>
      </c>
      <c r="LD47" s="649"/>
      <c r="LE47" s="649"/>
      <c r="LF47" s="650">
        <f t="shared" si="146"/>
        <v>0</v>
      </c>
      <c r="LG47" s="649"/>
      <c r="LH47" s="649"/>
      <c r="LI47" s="650">
        <f t="shared" si="147"/>
        <v>0</v>
      </c>
      <c r="LJ47" s="649">
        <v>150</v>
      </c>
      <c r="LK47" s="649">
        <v>150</v>
      </c>
      <c r="LL47" s="650">
        <f t="shared" si="162"/>
        <v>0</v>
      </c>
      <c r="LM47" s="649"/>
      <c r="LN47" s="649"/>
      <c r="LO47" s="650">
        <f t="shared" si="163"/>
        <v>0</v>
      </c>
      <c r="LP47" s="649"/>
      <c r="LQ47" s="649"/>
      <c r="LR47" s="650">
        <f t="shared" si="164"/>
        <v>0</v>
      </c>
      <c r="LS47" s="649"/>
      <c r="LT47" s="649"/>
      <c r="LU47" s="650">
        <f t="shared" si="165"/>
        <v>0</v>
      </c>
      <c r="LV47" s="649"/>
      <c r="LW47" s="649"/>
      <c r="LX47" s="650">
        <f t="shared" si="166"/>
        <v>0</v>
      </c>
      <c r="LY47" s="649"/>
      <c r="LZ47" s="649"/>
      <c r="MA47" s="650">
        <f t="shared" si="167"/>
        <v>0</v>
      </c>
      <c r="MB47" s="649"/>
      <c r="MC47" s="649"/>
      <c r="MD47" s="650">
        <f t="shared" si="168"/>
        <v>0</v>
      </c>
      <c r="ME47" s="649"/>
      <c r="MF47" s="649"/>
      <c r="MG47" s="650">
        <f t="shared" si="19"/>
        <v>0</v>
      </c>
      <c r="MH47" s="649"/>
      <c r="MI47" s="649"/>
      <c r="MJ47" s="650">
        <f t="shared" si="20"/>
        <v>0</v>
      </c>
      <c r="MK47" s="649"/>
      <c r="ML47" s="649"/>
      <c r="MM47" s="650">
        <f t="shared" si="21"/>
        <v>0</v>
      </c>
      <c r="MN47" s="649"/>
      <c r="MO47" s="649"/>
      <c r="MP47" s="650">
        <f t="shared" si="22"/>
        <v>0</v>
      </c>
      <c r="MQ47" s="649"/>
      <c r="MR47" s="649"/>
      <c r="MS47" s="650">
        <f t="shared" si="23"/>
        <v>0</v>
      </c>
      <c r="MT47" s="649"/>
      <c r="MU47" s="649"/>
      <c r="MV47" s="650">
        <f t="shared" si="24"/>
        <v>0</v>
      </c>
      <c r="MW47" s="649"/>
      <c r="MX47" s="649"/>
      <c r="MY47" s="650">
        <f t="shared" si="25"/>
        <v>0</v>
      </c>
      <c r="MZ47" s="649"/>
      <c r="NA47" s="649"/>
      <c r="NB47" s="650">
        <f t="shared" si="26"/>
        <v>0</v>
      </c>
      <c r="NC47" s="649"/>
      <c r="ND47" s="649"/>
      <c r="NE47" s="649"/>
      <c r="NF47" s="650">
        <f t="shared" si="102"/>
        <v>0</v>
      </c>
      <c r="NG47" s="649"/>
      <c r="NH47" s="649"/>
      <c r="NI47" s="650">
        <f t="shared" si="103"/>
        <v>0</v>
      </c>
      <c r="NJ47" s="649"/>
      <c r="NK47" s="649"/>
      <c r="NL47" s="649"/>
      <c r="NM47" s="650">
        <f t="shared" si="104"/>
        <v>0</v>
      </c>
      <c r="NN47" s="649">
        <v>100</v>
      </c>
      <c r="NO47" s="649"/>
      <c r="NP47" s="649"/>
      <c r="NQ47" s="650">
        <f t="shared" si="105"/>
        <v>100</v>
      </c>
      <c r="NR47" s="649"/>
      <c r="NS47" s="649">
        <v>100</v>
      </c>
      <c r="NT47" s="650">
        <f t="shared" si="106"/>
        <v>0</v>
      </c>
      <c r="NU47" s="649"/>
      <c r="NV47" s="649"/>
      <c r="NW47" s="650">
        <f t="shared" si="107"/>
        <v>0</v>
      </c>
      <c r="NX47" s="649"/>
      <c r="NY47" s="649"/>
      <c r="NZ47" s="649"/>
      <c r="OA47" s="650">
        <f t="shared" si="108"/>
        <v>0</v>
      </c>
      <c r="OB47" s="649"/>
      <c r="OC47" s="649"/>
      <c r="OD47" s="649"/>
      <c r="OE47" s="650">
        <f t="shared" si="109"/>
        <v>0</v>
      </c>
      <c r="OF47" s="649"/>
      <c r="OG47" s="649"/>
      <c r="OH47" s="649"/>
      <c r="OI47" s="650">
        <f t="shared" si="110"/>
        <v>0</v>
      </c>
      <c r="OJ47" s="649"/>
      <c r="OK47" s="649"/>
      <c r="OL47" s="649"/>
      <c r="OM47" s="650">
        <f t="shared" si="111"/>
        <v>0</v>
      </c>
      <c r="ON47" s="649"/>
      <c r="OO47" s="649"/>
      <c r="OP47" s="649"/>
      <c r="OQ47" s="650">
        <f t="shared" si="112"/>
        <v>0</v>
      </c>
      <c r="OR47" s="649"/>
      <c r="OS47" s="649"/>
      <c r="OT47" s="649"/>
      <c r="OU47" s="650">
        <f t="shared" si="113"/>
        <v>0</v>
      </c>
      <c r="OV47" s="649"/>
      <c r="OW47" s="649"/>
      <c r="OX47" s="649"/>
      <c r="OY47" s="650">
        <f t="shared" si="114"/>
        <v>0</v>
      </c>
      <c r="OZ47" s="649"/>
      <c r="PA47" s="649"/>
      <c r="PB47" s="649"/>
      <c r="PC47" s="650">
        <f t="shared" si="115"/>
        <v>0</v>
      </c>
      <c r="PD47" s="649"/>
      <c r="PE47" s="649"/>
      <c r="PF47" s="649"/>
      <c r="PG47" s="650">
        <f t="shared" si="116"/>
        <v>0</v>
      </c>
      <c r="PH47" s="649"/>
      <c r="PI47" s="649"/>
      <c r="PJ47" s="649"/>
      <c r="PK47" s="650">
        <f t="shared" si="117"/>
        <v>0</v>
      </c>
      <c r="PL47" s="649"/>
      <c r="PM47" s="649"/>
      <c r="PN47" s="649"/>
      <c r="PO47" s="650">
        <f t="shared" si="118"/>
        <v>0</v>
      </c>
      <c r="PP47" s="649"/>
      <c r="PQ47" s="649"/>
      <c r="PR47" s="649"/>
      <c r="PS47" s="650">
        <f t="shared" si="119"/>
        <v>0</v>
      </c>
      <c r="PT47" s="649"/>
      <c r="PU47" s="649"/>
      <c r="PV47" s="649"/>
      <c r="PW47" s="650">
        <f t="shared" si="149"/>
        <v>0</v>
      </c>
      <c r="PX47" s="649"/>
      <c r="PY47" s="649"/>
      <c r="PZ47" s="649"/>
      <c r="QA47" s="650">
        <f t="shared" si="150"/>
        <v>0</v>
      </c>
      <c r="QB47" s="649"/>
      <c r="QC47" s="649"/>
      <c r="QD47" s="649"/>
      <c r="QE47" s="650">
        <f t="shared" si="151"/>
        <v>0</v>
      </c>
      <c r="QF47" s="649"/>
      <c r="QG47" s="649"/>
      <c r="QH47" s="649"/>
      <c r="QI47" s="650">
        <f t="shared" si="152"/>
        <v>0</v>
      </c>
      <c r="QJ47" s="649"/>
      <c r="QK47" s="649"/>
      <c r="QL47" s="649"/>
      <c r="QM47" s="650">
        <f t="shared" si="153"/>
        <v>0</v>
      </c>
      <c r="QN47" s="649"/>
      <c r="QO47" s="649"/>
      <c r="QP47" s="649"/>
      <c r="QQ47" s="650">
        <f t="shared" si="154"/>
        <v>0</v>
      </c>
      <c r="QR47" s="649"/>
      <c r="QS47" s="649"/>
      <c r="QT47" s="649"/>
      <c r="QU47" s="650">
        <f t="shared" si="155"/>
        <v>0</v>
      </c>
      <c r="QV47" s="629">
        <f t="shared" si="127"/>
        <v>0</v>
      </c>
      <c r="QW47" s="652">
        <f t="shared" si="128"/>
        <v>0</v>
      </c>
      <c r="QX47" s="123"/>
      <c r="QY47" s="629">
        <f t="shared" si="129"/>
        <v>60</v>
      </c>
      <c r="QZ47" s="652">
        <f t="shared" si="130"/>
        <v>2.3076923076923075</v>
      </c>
      <c r="RA47" s="124"/>
      <c r="RB47" s="629">
        <f t="shared" si="131"/>
        <v>150</v>
      </c>
      <c r="RC47" s="652">
        <f t="shared" si="132"/>
        <v>6</v>
      </c>
      <c r="RD47" s="124"/>
      <c r="RE47" s="629">
        <f t="shared" si="133"/>
        <v>210</v>
      </c>
      <c r="RF47" s="652">
        <f t="shared" si="134"/>
        <v>2.8</v>
      </c>
    </row>
    <row r="48" spans="1:474" ht="36" x14ac:dyDescent="0.55000000000000004">
      <c r="A48" s="622">
        <v>44</v>
      </c>
      <c r="B48" s="638" t="s">
        <v>658</v>
      </c>
      <c r="C48" s="639" t="s">
        <v>111</v>
      </c>
      <c r="D48" s="628">
        <v>5</v>
      </c>
      <c r="E48" s="640">
        <v>1</v>
      </c>
      <c r="F48" s="653"/>
      <c r="G48" s="653"/>
      <c r="H48" s="642"/>
      <c r="I48" s="628">
        <f t="shared" si="27"/>
        <v>6</v>
      </c>
      <c r="J48" s="640"/>
      <c r="K48" s="653"/>
      <c r="L48" s="653"/>
      <c r="M48" s="642"/>
      <c r="N48" s="628">
        <f t="shared" si="0"/>
        <v>6</v>
      </c>
      <c r="O48" s="640"/>
      <c r="P48" s="653"/>
      <c r="Q48" s="653"/>
      <c r="R48" s="642"/>
      <c r="S48" s="628">
        <f t="shared" si="1"/>
        <v>6</v>
      </c>
      <c r="T48" s="640"/>
      <c r="U48" s="653"/>
      <c r="V48" s="653"/>
      <c r="W48" s="642"/>
      <c r="X48" s="628">
        <f t="shared" si="2"/>
        <v>6</v>
      </c>
      <c r="Y48" s="640"/>
      <c r="Z48" s="653"/>
      <c r="AA48" s="653"/>
      <c r="AB48" s="642"/>
      <c r="AC48" s="628">
        <f t="shared" si="3"/>
        <v>6</v>
      </c>
      <c r="AD48" s="631"/>
      <c r="AE48" s="631"/>
      <c r="AF48" s="93">
        <f t="shared" si="28"/>
        <v>6</v>
      </c>
      <c r="AG48" s="629"/>
      <c r="AH48" s="629"/>
      <c r="AI48" s="93">
        <f t="shared" si="29"/>
        <v>6</v>
      </c>
      <c r="AJ48" s="631"/>
      <c r="AK48" s="631"/>
      <c r="AL48" s="93">
        <f t="shared" si="30"/>
        <v>6</v>
      </c>
      <c r="AM48" s="631"/>
      <c r="AN48" s="631"/>
      <c r="AO48" s="631"/>
      <c r="AP48" s="93">
        <f t="shared" si="31"/>
        <v>6</v>
      </c>
      <c r="AQ48" s="644"/>
      <c r="AR48" s="644"/>
      <c r="AS48" s="645">
        <f t="shared" si="32"/>
        <v>6</v>
      </c>
      <c r="AT48" s="632"/>
      <c r="AU48" s="632"/>
      <c r="AV48" s="633">
        <f t="shared" si="33"/>
        <v>6</v>
      </c>
      <c r="AW48" s="631"/>
      <c r="AX48" s="631"/>
      <c r="AY48" s="631"/>
      <c r="AZ48" s="646">
        <f t="shared" si="34"/>
        <v>6</v>
      </c>
      <c r="BA48" s="631"/>
      <c r="BB48" s="631"/>
      <c r="BC48" s="93">
        <f t="shared" si="35"/>
        <v>6</v>
      </c>
      <c r="BD48" s="631"/>
      <c r="BE48" s="631">
        <v>1</v>
      </c>
      <c r="BF48" s="93">
        <f t="shared" si="36"/>
        <v>5</v>
      </c>
      <c r="BG48" s="631"/>
      <c r="BH48" s="631"/>
      <c r="BI48" s="93">
        <f t="shared" si="37"/>
        <v>5</v>
      </c>
      <c r="BJ48" s="631"/>
      <c r="BK48" s="631"/>
      <c r="BL48" s="93">
        <f t="shared" si="38"/>
        <v>5</v>
      </c>
      <c r="BM48" s="631"/>
      <c r="BN48" s="631"/>
      <c r="BO48" s="631"/>
      <c r="BP48" s="93">
        <f t="shared" si="156"/>
        <v>5</v>
      </c>
      <c r="BQ48" s="631"/>
      <c r="BR48" s="631"/>
      <c r="BS48" s="93">
        <f t="shared" si="39"/>
        <v>5</v>
      </c>
      <c r="BT48" s="631"/>
      <c r="BU48" s="631"/>
      <c r="BV48" s="646">
        <f t="shared" si="40"/>
        <v>5</v>
      </c>
      <c r="BW48" s="631"/>
      <c r="BX48" s="631"/>
      <c r="BY48" s="93">
        <f t="shared" si="41"/>
        <v>5</v>
      </c>
      <c r="BZ48" s="631"/>
      <c r="CA48" s="631"/>
      <c r="CB48" s="93">
        <f t="shared" si="42"/>
        <v>5</v>
      </c>
      <c r="CC48" s="631"/>
      <c r="CD48" s="631"/>
      <c r="CE48" s="93">
        <f t="shared" si="43"/>
        <v>5</v>
      </c>
      <c r="CF48" s="631"/>
      <c r="CG48" s="631">
        <v>1</v>
      </c>
      <c r="CH48" s="93">
        <f t="shared" si="44"/>
        <v>4</v>
      </c>
      <c r="CI48" s="631"/>
      <c r="CJ48" s="631"/>
      <c r="CK48" s="646">
        <f t="shared" si="45"/>
        <v>4</v>
      </c>
      <c r="CL48" s="631"/>
      <c r="CM48" s="631"/>
      <c r="CN48" s="93">
        <f t="shared" si="46"/>
        <v>4</v>
      </c>
      <c r="CO48" s="631"/>
      <c r="CP48" s="631"/>
      <c r="CQ48" s="93">
        <f t="shared" si="47"/>
        <v>4</v>
      </c>
      <c r="CR48" s="629"/>
      <c r="CS48" s="629"/>
      <c r="CT48" s="630">
        <f t="shared" si="48"/>
        <v>4</v>
      </c>
      <c r="CU48" s="629"/>
      <c r="CV48" s="629"/>
      <c r="CW48" s="630">
        <f t="shared" si="49"/>
        <v>4</v>
      </c>
      <c r="CX48" s="629"/>
      <c r="CY48" s="629"/>
      <c r="CZ48" s="630">
        <f t="shared" si="50"/>
        <v>4</v>
      </c>
      <c r="DA48" s="629"/>
      <c r="DB48" s="629"/>
      <c r="DC48" s="647">
        <f t="shared" si="51"/>
        <v>4</v>
      </c>
      <c r="DD48" s="629"/>
      <c r="DE48" s="629"/>
      <c r="DF48" s="630">
        <f t="shared" si="52"/>
        <v>4</v>
      </c>
      <c r="DG48" s="629"/>
      <c r="DH48" s="629"/>
      <c r="DI48" s="630">
        <f t="shared" si="53"/>
        <v>4</v>
      </c>
      <c r="DJ48" s="629"/>
      <c r="DK48" s="629"/>
      <c r="DL48" s="630">
        <f t="shared" si="54"/>
        <v>4</v>
      </c>
      <c r="DM48" s="629"/>
      <c r="DN48" s="629">
        <v>1</v>
      </c>
      <c r="DO48" s="630">
        <f t="shared" si="55"/>
        <v>3</v>
      </c>
      <c r="DP48" s="629"/>
      <c r="DQ48" s="629"/>
      <c r="DR48" s="630">
        <f t="shared" si="56"/>
        <v>3</v>
      </c>
      <c r="DS48" s="629"/>
      <c r="DT48" s="629"/>
      <c r="DU48" s="630">
        <f t="shared" si="57"/>
        <v>3</v>
      </c>
      <c r="DV48" s="629"/>
      <c r="DW48" s="629"/>
      <c r="DX48" s="630">
        <f t="shared" si="58"/>
        <v>3</v>
      </c>
      <c r="DY48" s="629"/>
      <c r="DZ48" s="629"/>
      <c r="EA48" s="629"/>
      <c r="EB48" s="630">
        <f t="shared" si="157"/>
        <v>3</v>
      </c>
      <c r="EC48" s="629"/>
      <c r="ED48" s="629"/>
      <c r="EE48" s="630">
        <f t="shared" si="59"/>
        <v>3</v>
      </c>
      <c r="EF48" s="629"/>
      <c r="EG48" s="629"/>
      <c r="EH48" s="629"/>
      <c r="EI48" s="93">
        <f t="shared" si="135"/>
        <v>3</v>
      </c>
      <c r="EJ48" s="629"/>
      <c r="EK48" s="629"/>
      <c r="EL48" s="630">
        <f t="shared" si="60"/>
        <v>3</v>
      </c>
      <c r="EM48" s="629"/>
      <c r="EN48" s="629"/>
      <c r="EO48" s="629"/>
      <c r="EP48" s="630">
        <f t="shared" si="61"/>
        <v>3</v>
      </c>
      <c r="ER48" s="629"/>
      <c r="ES48" s="629"/>
      <c r="ET48" s="630">
        <f t="shared" si="62"/>
        <v>3</v>
      </c>
      <c r="EU48" s="629"/>
      <c r="EV48" s="629">
        <v>1</v>
      </c>
      <c r="EW48" s="93">
        <f t="shared" si="6"/>
        <v>2</v>
      </c>
      <c r="EX48" s="629"/>
      <c r="EY48" s="629"/>
      <c r="EZ48" s="93">
        <f t="shared" si="63"/>
        <v>2</v>
      </c>
      <c r="FA48" s="629"/>
      <c r="FB48" s="629"/>
      <c r="FC48" s="93">
        <f t="shared" si="64"/>
        <v>2</v>
      </c>
      <c r="FD48" s="629"/>
      <c r="FE48" s="629"/>
      <c r="FF48" s="93">
        <f t="shared" si="65"/>
        <v>2</v>
      </c>
      <c r="FG48" s="629"/>
      <c r="FH48" s="629"/>
      <c r="FI48" s="93">
        <f t="shared" si="136"/>
        <v>2</v>
      </c>
      <c r="FJ48" s="629"/>
      <c r="FK48" s="629"/>
      <c r="FL48" s="93">
        <f t="shared" si="141"/>
        <v>2</v>
      </c>
      <c r="FM48" s="629"/>
      <c r="FN48" s="629"/>
      <c r="FO48" s="646">
        <f t="shared" si="7"/>
        <v>2</v>
      </c>
      <c r="FP48" s="629"/>
      <c r="FQ48" s="629"/>
      <c r="FR48" s="630">
        <f t="shared" si="137"/>
        <v>2</v>
      </c>
      <c r="FS48" s="629"/>
      <c r="FT48" s="629"/>
      <c r="FU48" s="630">
        <f t="shared" si="8"/>
        <v>2</v>
      </c>
      <c r="FV48" s="648"/>
      <c r="FW48" s="629"/>
      <c r="FX48" s="629"/>
      <c r="FY48" s="630">
        <f t="shared" si="66"/>
        <v>2</v>
      </c>
      <c r="FZ48" s="629"/>
      <c r="GA48" s="629"/>
      <c r="GB48" s="630">
        <f t="shared" si="67"/>
        <v>2</v>
      </c>
      <c r="GC48" s="629"/>
      <c r="GD48" s="629"/>
      <c r="GE48" s="630">
        <f t="shared" si="68"/>
        <v>2</v>
      </c>
      <c r="GF48" s="629"/>
      <c r="GG48" s="629">
        <v>1</v>
      </c>
      <c r="GH48" s="630">
        <f t="shared" si="69"/>
        <v>1</v>
      </c>
      <c r="GI48" s="629"/>
      <c r="GJ48" s="629"/>
      <c r="GK48" s="630">
        <f t="shared" si="70"/>
        <v>1</v>
      </c>
      <c r="GL48" s="629"/>
      <c r="GM48" s="629"/>
      <c r="GN48" s="630">
        <f t="shared" si="71"/>
        <v>1</v>
      </c>
      <c r="GO48" s="629"/>
      <c r="GP48" s="629"/>
      <c r="GQ48" s="629"/>
      <c r="GR48" s="630">
        <f t="shared" si="72"/>
        <v>1</v>
      </c>
      <c r="GS48" s="629"/>
      <c r="GT48" s="629"/>
      <c r="GU48" s="630">
        <f t="shared" si="73"/>
        <v>1</v>
      </c>
      <c r="GV48" s="631"/>
      <c r="GW48" s="631"/>
      <c r="GX48" s="631"/>
      <c r="GY48" s="630">
        <f t="shared" si="74"/>
        <v>1</v>
      </c>
      <c r="GZ48" s="631"/>
      <c r="HA48" s="631"/>
      <c r="HB48" s="631"/>
      <c r="HC48" s="630">
        <f t="shared" si="148"/>
        <v>1</v>
      </c>
      <c r="HD48" s="631"/>
      <c r="HE48" s="631"/>
      <c r="HF48" s="630">
        <f t="shared" si="158"/>
        <v>1</v>
      </c>
      <c r="HG48" s="631">
        <v>1</v>
      </c>
      <c r="HH48" s="631"/>
      <c r="HI48" s="630">
        <f t="shared" si="159"/>
        <v>2</v>
      </c>
      <c r="HJ48" s="629"/>
      <c r="HK48" s="629"/>
      <c r="HL48" s="630">
        <f t="shared" si="78"/>
        <v>2</v>
      </c>
      <c r="HM48" s="629"/>
      <c r="HN48" s="629"/>
      <c r="HO48" s="647">
        <f t="shared" si="79"/>
        <v>2</v>
      </c>
      <c r="HP48" s="629"/>
      <c r="HQ48" s="629"/>
      <c r="HR48" s="647">
        <f t="shared" si="138"/>
        <v>2</v>
      </c>
      <c r="HS48" s="629"/>
      <c r="HT48" s="629"/>
      <c r="HU48" s="630">
        <f t="shared" si="80"/>
        <v>2</v>
      </c>
      <c r="HV48" s="629"/>
      <c r="HW48" s="629"/>
      <c r="HX48" s="630">
        <f t="shared" si="81"/>
        <v>2</v>
      </c>
      <c r="HY48" s="629"/>
      <c r="HZ48" s="629"/>
      <c r="IA48" s="630">
        <f t="shared" si="82"/>
        <v>2</v>
      </c>
      <c r="IB48" s="629"/>
      <c r="IC48" s="629"/>
      <c r="ID48" s="630">
        <f t="shared" si="83"/>
        <v>2</v>
      </c>
      <c r="IE48" s="629"/>
      <c r="IF48" s="629">
        <v>1</v>
      </c>
      <c r="IG48" s="630">
        <f t="shared" si="84"/>
        <v>1</v>
      </c>
      <c r="IH48" s="629"/>
      <c r="II48" s="629"/>
      <c r="IJ48" s="630">
        <f t="shared" si="85"/>
        <v>1</v>
      </c>
      <c r="IK48" s="629"/>
      <c r="IL48" s="629"/>
      <c r="IM48" s="629"/>
      <c r="IN48" s="630">
        <f t="shared" si="86"/>
        <v>1</v>
      </c>
      <c r="IO48" s="629"/>
      <c r="IP48" s="629"/>
      <c r="IQ48" s="629"/>
      <c r="IR48" s="630">
        <f t="shared" si="87"/>
        <v>1</v>
      </c>
      <c r="IS48" s="629"/>
      <c r="IT48" s="629">
        <v>1</v>
      </c>
      <c r="IU48" s="630">
        <f t="shared" si="9"/>
        <v>0</v>
      </c>
      <c r="IV48" s="649"/>
      <c r="IW48" s="649"/>
      <c r="IX48" s="650">
        <f t="shared" si="88"/>
        <v>0</v>
      </c>
      <c r="IY48" s="649"/>
      <c r="IZ48" s="649"/>
      <c r="JA48" s="650">
        <f t="shared" si="89"/>
        <v>0</v>
      </c>
      <c r="JB48" s="649">
        <v>1</v>
      </c>
      <c r="JC48" s="649"/>
      <c r="JD48" s="649"/>
      <c r="JE48" s="650">
        <f t="shared" si="139"/>
        <v>1</v>
      </c>
      <c r="JF48" s="649"/>
      <c r="JG48" s="649"/>
      <c r="JH48" s="649"/>
      <c r="JI48" s="650">
        <f t="shared" si="90"/>
        <v>1</v>
      </c>
      <c r="JK48" s="649"/>
      <c r="JL48" s="649"/>
      <c r="JM48" s="651">
        <f t="shared" si="91"/>
        <v>1</v>
      </c>
      <c r="JO48" s="649"/>
      <c r="JP48" s="649"/>
      <c r="JQ48" s="651">
        <f t="shared" si="92"/>
        <v>1</v>
      </c>
      <c r="JR48" s="649"/>
      <c r="JS48" s="649"/>
      <c r="JT48" s="650">
        <f t="shared" si="93"/>
        <v>1</v>
      </c>
      <c r="JU48" s="649"/>
      <c r="JV48" s="649"/>
      <c r="JW48" s="650">
        <f t="shared" si="94"/>
        <v>1</v>
      </c>
      <c r="JX48" s="649"/>
      <c r="JY48" s="649"/>
      <c r="JZ48" s="649"/>
      <c r="KA48" s="650">
        <f t="shared" si="95"/>
        <v>1</v>
      </c>
      <c r="KB48" s="649"/>
      <c r="KC48" s="649"/>
      <c r="KD48" s="649"/>
      <c r="KE48" s="650">
        <f t="shared" si="140"/>
        <v>1</v>
      </c>
      <c r="KF48" s="649"/>
      <c r="KG48" s="649"/>
      <c r="KH48" s="650">
        <f t="shared" si="96"/>
        <v>1</v>
      </c>
      <c r="KI48" s="649"/>
      <c r="KJ48" s="649">
        <v>1</v>
      </c>
      <c r="KK48" s="650">
        <f t="shared" si="97"/>
        <v>0</v>
      </c>
      <c r="KL48" s="649"/>
      <c r="KM48" s="649"/>
      <c r="KN48" s="650">
        <f t="shared" si="98"/>
        <v>0</v>
      </c>
      <c r="KO48" s="649">
        <v>1</v>
      </c>
      <c r="KP48" s="649"/>
      <c r="KQ48" s="650">
        <f t="shared" si="160"/>
        <v>1</v>
      </c>
      <c r="KR48" s="649"/>
      <c r="KS48" s="649"/>
      <c r="KT48" s="650">
        <f t="shared" si="161"/>
        <v>1</v>
      </c>
      <c r="KU48" s="649"/>
      <c r="KV48" s="649"/>
      <c r="KW48" s="650">
        <f t="shared" si="101"/>
        <v>1</v>
      </c>
      <c r="KX48" s="649"/>
      <c r="KY48" s="649">
        <v>1</v>
      </c>
      <c r="KZ48" s="650">
        <f t="shared" si="144"/>
        <v>0</v>
      </c>
      <c r="LA48" s="649"/>
      <c r="LB48" s="649"/>
      <c r="LC48" s="650">
        <f t="shared" si="145"/>
        <v>0</v>
      </c>
      <c r="LD48" s="649"/>
      <c r="LE48" s="649"/>
      <c r="LF48" s="650">
        <f t="shared" si="146"/>
        <v>0</v>
      </c>
      <c r="LG48" s="649"/>
      <c r="LH48" s="649"/>
      <c r="LI48" s="650">
        <f t="shared" si="147"/>
        <v>0</v>
      </c>
      <c r="LJ48" s="649"/>
      <c r="LK48" s="649"/>
      <c r="LL48" s="650">
        <f t="shared" si="162"/>
        <v>0</v>
      </c>
      <c r="LM48" s="649"/>
      <c r="LN48" s="649"/>
      <c r="LO48" s="650">
        <f t="shared" si="163"/>
        <v>0</v>
      </c>
      <c r="LP48" s="649"/>
      <c r="LQ48" s="649"/>
      <c r="LR48" s="650">
        <f t="shared" si="164"/>
        <v>0</v>
      </c>
      <c r="LS48" s="649">
        <v>1</v>
      </c>
      <c r="LT48" s="649"/>
      <c r="LU48" s="650">
        <f t="shared" si="165"/>
        <v>1</v>
      </c>
      <c r="LV48" s="649"/>
      <c r="LW48" s="649">
        <v>1</v>
      </c>
      <c r="LX48" s="650">
        <f t="shared" si="166"/>
        <v>0</v>
      </c>
      <c r="LY48" s="649"/>
      <c r="LZ48" s="649"/>
      <c r="MA48" s="650">
        <f t="shared" si="167"/>
        <v>0</v>
      </c>
      <c r="MB48" s="649">
        <v>2</v>
      </c>
      <c r="MC48" s="649"/>
      <c r="MD48" s="650">
        <f t="shared" si="168"/>
        <v>2</v>
      </c>
      <c r="ME48" s="649"/>
      <c r="MF48" s="649"/>
      <c r="MG48" s="650">
        <f t="shared" si="19"/>
        <v>2</v>
      </c>
      <c r="MH48" s="649"/>
      <c r="MI48" s="649"/>
      <c r="MJ48" s="650">
        <f t="shared" si="20"/>
        <v>2</v>
      </c>
      <c r="MK48" s="649"/>
      <c r="ML48" s="649"/>
      <c r="MM48" s="650">
        <f t="shared" si="21"/>
        <v>2</v>
      </c>
      <c r="MN48" s="649"/>
      <c r="MO48" s="649"/>
      <c r="MP48" s="650">
        <f t="shared" si="22"/>
        <v>2</v>
      </c>
      <c r="MQ48" s="649"/>
      <c r="MR48" s="649"/>
      <c r="MS48" s="650">
        <f t="shared" si="23"/>
        <v>2</v>
      </c>
      <c r="MT48" s="649"/>
      <c r="MU48" s="649"/>
      <c r="MV48" s="650">
        <f t="shared" si="24"/>
        <v>2</v>
      </c>
      <c r="MW48" s="649"/>
      <c r="MX48" s="649"/>
      <c r="MY48" s="650">
        <f t="shared" si="25"/>
        <v>2</v>
      </c>
      <c r="MZ48" s="649"/>
      <c r="NA48" s="649"/>
      <c r="NB48" s="650">
        <f t="shared" si="26"/>
        <v>2</v>
      </c>
      <c r="NC48" s="649"/>
      <c r="ND48" s="649"/>
      <c r="NE48" s="649"/>
      <c r="NF48" s="650">
        <f t="shared" si="102"/>
        <v>2</v>
      </c>
      <c r="NG48" s="649"/>
      <c r="NH48" s="649"/>
      <c r="NI48" s="650">
        <f t="shared" si="103"/>
        <v>2</v>
      </c>
      <c r="NJ48" s="649"/>
      <c r="NK48" s="649">
        <v>1</v>
      </c>
      <c r="NL48" s="649"/>
      <c r="NM48" s="650">
        <f t="shared" si="104"/>
        <v>1</v>
      </c>
      <c r="NN48" s="649"/>
      <c r="NO48" s="649"/>
      <c r="NP48" s="649"/>
      <c r="NQ48" s="650">
        <f t="shared" si="105"/>
        <v>1</v>
      </c>
      <c r="NR48" s="649"/>
      <c r="NS48" s="649"/>
      <c r="NT48" s="650">
        <f t="shared" si="106"/>
        <v>1</v>
      </c>
      <c r="NU48" s="649"/>
      <c r="NV48" s="649"/>
      <c r="NW48" s="650">
        <f t="shared" si="107"/>
        <v>1</v>
      </c>
      <c r="NX48" s="649"/>
      <c r="NY48" s="649"/>
      <c r="NZ48" s="649"/>
      <c r="OA48" s="650">
        <f t="shared" si="108"/>
        <v>1</v>
      </c>
      <c r="OB48" s="649"/>
      <c r="OC48" s="649"/>
      <c r="OD48" s="649"/>
      <c r="OE48" s="650">
        <f t="shared" si="109"/>
        <v>1</v>
      </c>
      <c r="OF48" s="649"/>
      <c r="OG48" s="649"/>
      <c r="OH48" s="649"/>
      <c r="OI48" s="650">
        <f t="shared" si="110"/>
        <v>1</v>
      </c>
      <c r="OJ48" s="649"/>
      <c r="OK48" s="649"/>
      <c r="OL48" s="649"/>
      <c r="OM48" s="650">
        <f t="shared" si="111"/>
        <v>1</v>
      </c>
      <c r="ON48" s="649"/>
      <c r="OO48" s="649"/>
      <c r="OP48" s="649"/>
      <c r="OQ48" s="650">
        <f t="shared" si="112"/>
        <v>1</v>
      </c>
      <c r="OR48" s="649"/>
      <c r="OS48" s="649"/>
      <c r="OT48" s="649"/>
      <c r="OU48" s="650">
        <f t="shared" si="113"/>
        <v>1</v>
      </c>
      <c r="OV48" s="649"/>
      <c r="OW48" s="649"/>
      <c r="OX48" s="649"/>
      <c r="OY48" s="650">
        <f t="shared" si="114"/>
        <v>1</v>
      </c>
      <c r="OZ48" s="649"/>
      <c r="PA48" s="649"/>
      <c r="PB48" s="649"/>
      <c r="PC48" s="650">
        <f t="shared" si="115"/>
        <v>1</v>
      </c>
      <c r="PD48" s="649"/>
      <c r="PE48" s="649"/>
      <c r="PF48" s="649"/>
      <c r="PG48" s="650">
        <f t="shared" si="116"/>
        <v>1</v>
      </c>
      <c r="PH48" s="649"/>
      <c r="PI48" s="649"/>
      <c r="PJ48" s="649"/>
      <c r="PK48" s="650">
        <f t="shared" si="117"/>
        <v>1</v>
      </c>
      <c r="PL48" s="649"/>
      <c r="PM48" s="649"/>
      <c r="PN48" s="649"/>
      <c r="PO48" s="650">
        <f t="shared" si="118"/>
        <v>1</v>
      </c>
      <c r="PP48" s="649"/>
      <c r="PQ48" s="649"/>
      <c r="PR48" s="649"/>
      <c r="PS48" s="650">
        <f t="shared" si="119"/>
        <v>1</v>
      </c>
      <c r="PT48" s="649"/>
      <c r="PU48" s="649"/>
      <c r="PV48" s="649"/>
      <c r="PW48" s="650">
        <f t="shared" si="149"/>
        <v>1</v>
      </c>
      <c r="PX48" s="649"/>
      <c r="PY48" s="649"/>
      <c r="PZ48" s="649"/>
      <c r="QA48" s="650">
        <f t="shared" si="150"/>
        <v>1</v>
      </c>
      <c r="QB48" s="649"/>
      <c r="QC48" s="649"/>
      <c r="QD48" s="649"/>
      <c r="QE48" s="650">
        <f t="shared" si="151"/>
        <v>1</v>
      </c>
      <c r="QF48" s="649"/>
      <c r="QG48" s="649"/>
      <c r="QH48" s="649"/>
      <c r="QI48" s="650">
        <f t="shared" si="152"/>
        <v>1</v>
      </c>
      <c r="QJ48" s="649"/>
      <c r="QK48" s="649"/>
      <c r="QL48" s="649"/>
      <c r="QM48" s="650">
        <f t="shared" si="153"/>
        <v>1</v>
      </c>
      <c r="QN48" s="649"/>
      <c r="QO48" s="649"/>
      <c r="QP48" s="649"/>
      <c r="QQ48" s="650">
        <f t="shared" si="154"/>
        <v>1</v>
      </c>
      <c r="QR48" s="649"/>
      <c r="QS48" s="649"/>
      <c r="QT48" s="649"/>
      <c r="QU48" s="650">
        <f t="shared" si="155"/>
        <v>1</v>
      </c>
      <c r="QV48" s="629">
        <f t="shared" si="127"/>
        <v>3</v>
      </c>
      <c r="QW48" s="652">
        <f t="shared" si="128"/>
        <v>0.125</v>
      </c>
      <c r="QX48" s="123"/>
      <c r="QY48" s="629">
        <f t="shared" si="129"/>
        <v>2</v>
      </c>
      <c r="QZ48" s="652">
        <f t="shared" si="130"/>
        <v>7.6923076923076927E-2</v>
      </c>
      <c r="RA48" s="124"/>
      <c r="RB48" s="629">
        <f t="shared" si="131"/>
        <v>3</v>
      </c>
      <c r="RC48" s="652">
        <f t="shared" si="132"/>
        <v>0.12</v>
      </c>
      <c r="RD48" s="124"/>
      <c r="RE48" s="629">
        <f t="shared" si="133"/>
        <v>8</v>
      </c>
      <c r="RF48" s="652">
        <f t="shared" si="134"/>
        <v>0.10666666666666667</v>
      </c>
    </row>
    <row r="49" spans="1:474" ht="36" hidden="1" x14ac:dyDescent="0.55000000000000004">
      <c r="A49" s="622">
        <v>45</v>
      </c>
      <c r="B49" s="638" t="s">
        <v>659</v>
      </c>
      <c r="C49" s="639" t="s">
        <v>122</v>
      </c>
      <c r="D49" s="628">
        <v>0</v>
      </c>
      <c r="E49" s="640"/>
      <c r="F49" s="653"/>
      <c r="G49" s="653"/>
      <c r="H49" s="642"/>
      <c r="I49" s="628">
        <f t="shared" si="27"/>
        <v>0</v>
      </c>
      <c r="J49" s="640"/>
      <c r="K49" s="653"/>
      <c r="L49" s="653"/>
      <c r="M49" s="642"/>
      <c r="N49" s="628">
        <f t="shared" si="0"/>
        <v>0</v>
      </c>
      <c r="O49" s="640"/>
      <c r="P49" s="653"/>
      <c r="Q49" s="653"/>
      <c r="R49" s="642"/>
      <c r="S49" s="628">
        <f t="shared" si="1"/>
        <v>0</v>
      </c>
      <c r="T49" s="640"/>
      <c r="U49" s="653"/>
      <c r="V49" s="653"/>
      <c r="W49" s="642"/>
      <c r="X49" s="628">
        <f t="shared" si="2"/>
        <v>0</v>
      </c>
      <c r="Y49" s="640"/>
      <c r="Z49" s="653"/>
      <c r="AA49" s="653"/>
      <c r="AB49" s="642"/>
      <c r="AC49" s="628">
        <f t="shared" si="3"/>
        <v>0</v>
      </c>
      <c r="AD49" s="631"/>
      <c r="AE49" s="631"/>
      <c r="AF49" s="93">
        <f t="shared" si="28"/>
        <v>0</v>
      </c>
      <c r="AG49" s="629"/>
      <c r="AH49" s="629"/>
      <c r="AI49" s="93">
        <f t="shared" si="29"/>
        <v>0</v>
      </c>
      <c r="AJ49" s="631"/>
      <c r="AK49" s="631"/>
      <c r="AL49" s="93">
        <f t="shared" si="30"/>
        <v>0</v>
      </c>
      <c r="AM49" s="631"/>
      <c r="AN49" s="631"/>
      <c r="AO49" s="631"/>
      <c r="AP49" s="93">
        <f t="shared" si="31"/>
        <v>0</v>
      </c>
      <c r="AQ49" s="644"/>
      <c r="AR49" s="644"/>
      <c r="AS49" s="645">
        <f t="shared" si="32"/>
        <v>0</v>
      </c>
      <c r="AT49" s="632"/>
      <c r="AU49" s="632"/>
      <c r="AV49" s="633">
        <f t="shared" si="33"/>
        <v>0</v>
      </c>
      <c r="AW49" s="631"/>
      <c r="AX49" s="631"/>
      <c r="AY49" s="631"/>
      <c r="AZ49" s="646">
        <f t="shared" si="34"/>
        <v>0</v>
      </c>
      <c r="BA49" s="631"/>
      <c r="BB49" s="631"/>
      <c r="BC49" s="93">
        <f t="shared" si="35"/>
        <v>0</v>
      </c>
      <c r="BD49" s="631"/>
      <c r="BE49" s="631"/>
      <c r="BF49" s="93">
        <f t="shared" si="36"/>
        <v>0</v>
      </c>
      <c r="BG49" s="631"/>
      <c r="BH49" s="631"/>
      <c r="BI49" s="93">
        <f t="shared" si="37"/>
        <v>0</v>
      </c>
      <c r="BJ49" s="631"/>
      <c r="BK49" s="631"/>
      <c r="BL49" s="93">
        <f t="shared" si="38"/>
        <v>0</v>
      </c>
      <c r="BM49" s="631"/>
      <c r="BN49" s="631"/>
      <c r="BO49" s="631"/>
      <c r="BP49" s="93">
        <f t="shared" si="156"/>
        <v>0</v>
      </c>
      <c r="BQ49" s="631"/>
      <c r="BR49" s="631"/>
      <c r="BS49" s="93">
        <f t="shared" si="39"/>
        <v>0</v>
      </c>
      <c r="BT49" s="631"/>
      <c r="BU49" s="631"/>
      <c r="BV49" s="646">
        <f t="shared" si="40"/>
        <v>0</v>
      </c>
      <c r="BW49" s="631"/>
      <c r="BX49" s="631"/>
      <c r="BY49" s="93">
        <f t="shared" si="41"/>
        <v>0</v>
      </c>
      <c r="BZ49" s="631"/>
      <c r="CA49" s="631"/>
      <c r="CB49" s="93">
        <f t="shared" si="42"/>
        <v>0</v>
      </c>
      <c r="CC49" s="631"/>
      <c r="CD49" s="631"/>
      <c r="CE49" s="93">
        <f t="shared" si="43"/>
        <v>0</v>
      </c>
      <c r="CF49" s="631"/>
      <c r="CG49" s="631"/>
      <c r="CH49" s="93">
        <f t="shared" si="44"/>
        <v>0</v>
      </c>
      <c r="CI49" s="631"/>
      <c r="CJ49" s="631"/>
      <c r="CK49" s="646">
        <f t="shared" si="45"/>
        <v>0</v>
      </c>
      <c r="CL49" s="631"/>
      <c r="CM49" s="631"/>
      <c r="CN49" s="93">
        <f t="shared" si="46"/>
        <v>0</v>
      </c>
      <c r="CO49" s="631"/>
      <c r="CP49" s="631"/>
      <c r="CQ49" s="93">
        <f t="shared" si="47"/>
        <v>0</v>
      </c>
      <c r="CR49" s="629"/>
      <c r="CS49" s="629"/>
      <c r="CT49" s="630">
        <f t="shared" si="48"/>
        <v>0</v>
      </c>
      <c r="CU49" s="629"/>
      <c r="CV49" s="629"/>
      <c r="CW49" s="630">
        <f t="shared" si="49"/>
        <v>0</v>
      </c>
      <c r="CX49" s="629"/>
      <c r="CY49" s="629"/>
      <c r="CZ49" s="630">
        <f t="shared" si="50"/>
        <v>0</v>
      </c>
      <c r="DA49" s="629"/>
      <c r="DB49" s="629"/>
      <c r="DC49" s="647">
        <f t="shared" si="51"/>
        <v>0</v>
      </c>
      <c r="DD49" s="629"/>
      <c r="DE49" s="629"/>
      <c r="DF49" s="630">
        <f t="shared" si="52"/>
        <v>0</v>
      </c>
      <c r="DG49" s="629"/>
      <c r="DH49" s="629"/>
      <c r="DI49" s="630">
        <f t="shared" si="53"/>
        <v>0</v>
      </c>
      <c r="DJ49" s="629"/>
      <c r="DK49" s="629"/>
      <c r="DL49" s="630">
        <f t="shared" si="54"/>
        <v>0</v>
      </c>
      <c r="DM49" s="629"/>
      <c r="DN49" s="629"/>
      <c r="DO49" s="630">
        <f t="shared" si="55"/>
        <v>0</v>
      </c>
      <c r="DP49" s="629"/>
      <c r="DQ49" s="629"/>
      <c r="DR49" s="630">
        <f t="shared" si="56"/>
        <v>0</v>
      </c>
      <c r="DS49" s="629"/>
      <c r="DT49" s="629"/>
      <c r="DU49" s="630">
        <f t="shared" si="57"/>
        <v>0</v>
      </c>
      <c r="DV49" s="629"/>
      <c r="DW49" s="629"/>
      <c r="DX49" s="630">
        <f t="shared" si="58"/>
        <v>0</v>
      </c>
      <c r="DY49" s="629"/>
      <c r="DZ49" s="629"/>
      <c r="EA49" s="629"/>
      <c r="EB49" s="630">
        <f t="shared" si="157"/>
        <v>0</v>
      </c>
      <c r="EC49" s="629"/>
      <c r="ED49" s="629"/>
      <c r="EE49" s="630">
        <f t="shared" si="59"/>
        <v>0</v>
      </c>
      <c r="EF49" s="629"/>
      <c r="EG49" s="629"/>
      <c r="EH49" s="629"/>
      <c r="EI49" s="93">
        <f t="shared" si="135"/>
        <v>0</v>
      </c>
      <c r="EJ49" s="629"/>
      <c r="EK49" s="629"/>
      <c r="EL49" s="630">
        <f t="shared" si="60"/>
        <v>0</v>
      </c>
      <c r="EM49" s="629"/>
      <c r="EN49" s="629"/>
      <c r="EO49" s="629"/>
      <c r="EP49" s="630">
        <f t="shared" si="61"/>
        <v>0</v>
      </c>
      <c r="ER49" s="629"/>
      <c r="ES49" s="629"/>
      <c r="ET49" s="630">
        <f t="shared" si="62"/>
        <v>0</v>
      </c>
      <c r="EU49" s="629"/>
      <c r="EV49" s="629"/>
      <c r="EW49" s="93">
        <f t="shared" si="6"/>
        <v>0</v>
      </c>
      <c r="EX49" s="629"/>
      <c r="EY49" s="629"/>
      <c r="EZ49" s="93">
        <f t="shared" si="63"/>
        <v>0</v>
      </c>
      <c r="FA49" s="629"/>
      <c r="FB49" s="629"/>
      <c r="FC49" s="93">
        <f t="shared" si="64"/>
        <v>0</v>
      </c>
      <c r="FD49" s="629"/>
      <c r="FE49" s="629"/>
      <c r="FF49" s="93">
        <f t="shared" si="65"/>
        <v>0</v>
      </c>
      <c r="FG49" s="629"/>
      <c r="FH49" s="629"/>
      <c r="FI49" s="93">
        <f t="shared" si="136"/>
        <v>0</v>
      </c>
      <c r="FJ49" s="629"/>
      <c r="FK49" s="629"/>
      <c r="FL49" s="93">
        <f t="shared" si="141"/>
        <v>0</v>
      </c>
      <c r="FM49" s="629"/>
      <c r="FN49" s="629"/>
      <c r="FO49" s="646">
        <f t="shared" si="7"/>
        <v>0</v>
      </c>
      <c r="FP49" s="629"/>
      <c r="FQ49" s="629"/>
      <c r="FR49" s="630">
        <f t="shared" si="137"/>
        <v>0</v>
      </c>
      <c r="FS49" s="629"/>
      <c r="FT49" s="629"/>
      <c r="FU49" s="630">
        <f t="shared" si="8"/>
        <v>0</v>
      </c>
      <c r="FV49" s="648"/>
      <c r="FW49" s="629"/>
      <c r="FX49" s="629"/>
      <c r="FY49" s="630">
        <f t="shared" si="66"/>
        <v>0</v>
      </c>
      <c r="FZ49" s="629"/>
      <c r="GA49" s="629"/>
      <c r="GB49" s="630">
        <f t="shared" si="67"/>
        <v>0</v>
      </c>
      <c r="GC49" s="629"/>
      <c r="GD49" s="629"/>
      <c r="GE49" s="630">
        <f t="shared" si="68"/>
        <v>0</v>
      </c>
      <c r="GF49" s="629"/>
      <c r="GG49" s="629"/>
      <c r="GH49" s="630">
        <f t="shared" si="69"/>
        <v>0</v>
      </c>
      <c r="GI49" s="629"/>
      <c r="GJ49" s="629"/>
      <c r="GK49" s="630">
        <f t="shared" si="70"/>
        <v>0</v>
      </c>
      <c r="GL49" s="629"/>
      <c r="GM49" s="629"/>
      <c r="GN49" s="630">
        <f t="shared" si="71"/>
        <v>0</v>
      </c>
      <c r="GO49" s="629"/>
      <c r="GP49" s="629"/>
      <c r="GQ49" s="629"/>
      <c r="GR49" s="630">
        <f t="shared" si="72"/>
        <v>0</v>
      </c>
      <c r="GS49" s="629"/>
      <c r="GT49" s="629"/>
      <c r="GU49" s="630">
        <f t="shared" si="73"/>
        <v>0</v>
      </c>
      <c r="GV49" s="631"/>
      <c r="GW49" s="631"/>
      <c r="GX49" s="631"/>
      <c r="GY49" s="630">
        <f t="shared" si="74"/>
        <v>0</v>
      </c>
      <c r="GZ49" s="631"/>
      <c r="HA49" s="631"/>
      <c r="HB49" s="631"/>
      <c r="HC49" s="630">
        <f t="shared" si="148"/>
        <v>0</v>
      </c>
      <c r="HD49" s="631"/>
      <c r="HE49" s="631"/>
      <c r="HF49" s="630">
        <f t="shared" si="158"/>
        <v>0</v>
      </c>
      <c r="HG49" s="631"/>
      <c r="HH49" s="631"/>
      <c r="HI49" s="630">
        <f t="shared" si="159"/>
        <v>0</v>
      </c>
      <c r="HJ49" s="629"/>
      <c r="HK49" s="629"/>
      <c r="HL49" s="630">
        <f t="shared" si="78"/>
        <v>0</v>
      </c>
      <c r="HM49" s="629"/>
      <c r="HN49" s="629"/>
      <c r="HO49" s="647">
        <f t="shared" si="79"/>
        <v>0</v>
      </c>
      <c r="HP49" s="629"/>
      <c r="HQ49" s="629"/>
      <c r="HR49" s="647">
        <f t="shared" si="138"/>
        <v>0</v>
      </c>
      <c r="HS49" s="629"/>
      <c r="HT49" s="629"/>
      <c r="HU49" s="630">
        <f t="shared" si="80"/>
        <v>0</v>
      </c>
      <c r="HV49" s="629"/>
      <c r="HW49" s="629"/>
      <c r="HX49" s="630">
        <f t="shared" si="81"/>
        <v>0</v>
      </c>
      <c r="HY49" s="629"/>
      <c r="HZ49" s="629"/>
      <c r="IA49" s="630">
        <f t="shared" si="82"/>
        <v>0</v>
      </c>
      <c r="IB49" s="629"/>
      <c r="IC49" s="629"/>
      <c r="ID49" s="630">
        <f t="shared" si="83"/>
        <v>0</v>
      </c>
      <c r="IE49" s="629"/>
      <c r="IF49" s="629"/>
      <c r="IG49" s="630">
        <f t="shared" si="84"/>
        <v>0</v>
      </c>
      <c r="IH49" s="629"/>
      <c r="II49" s="629"/>
      <c r="IJ49" s="630">
        <f t="shared" si="85"/>
        <v>0</v>
      </c>
      <c r="IK49" s="629"/>
      <c r="IL49" s="629"/>
      <c r="IM49" s="629"/>
      <c r="IN49" s="630">
        <f t="shared" si="86"/>
        <v>0</v>
      </c>
      <c r="IO49" s="629"/>
      <c r="IP49" s="629"/>
      <c r="IQ49" s="629"/>
      <c r="IR49" s="630">
        <f t="shared" si="87"/>
        <v>0</v>
      </c>
      <c r="IS49" s="629"/>
      <c r="IT49" s="629"/>
      <c r="IU49" s="630">
        <f t="shared" si="9"/>
        <v>0</v>
      </c>
      <c r="IV49" s="649"/>
      <c r="IW49" s="649"/>
      <c r="IX49" s="650">
        <f t="shared" si="88"/>
        <v>0</v>
      </c>
      <c r="IY49" s="649"/>
      <c r="IZ49" s="649"/>
      <c r="JA49" s="650">
        <f t="shared" si="89"/>
        <v>0</v>
      </c>
      <c r="JB49" s="649"/>
      <c r="JC49" s="649"/>
      <c r="JD49" s="649"/>
      <c r="JE49" s="650">
        <f t="shared" si="139"/>
        <v>0</v>
      </c>
      <c r="JF49" s="649"/>
      <c r="JG49" s="649"/>
      <c r="JH49" s="649"/>
      <c r="JI49" s="650">
        <f t="shared" si="90"/>
        <v>0</v>
      </c>
      <c r="JK49" s="649"/>
      <c r="JL49" s="649"/>
      <c r="JM49" s="651">
        <f t="shared" si="91"/>
        <v>0</v>
      </c>
      <c r="JO49" s="649"/>
      <c r="JP49" s="649"/>
      <c r="JQ49" s="651">
        <f t="shared" si="92"/>
        <v>0</v>
      </c>
      <c r="JR49" s="649"/>
      <c r="JS49" s="649"/>
      <c r="JT49" s="650">
        <f t="shared" si="93"/>
        <v>0</v>
      </c>
      <c r="JU49" s="649"/>
      <c r="JV49" s="649"/>
      <c r="JW49" s="650">
        <f t="shared" si="94"/>
        <v>0</v>
      </c>
      <c r="JX49" s="649"/>
      <c r="JY49" s="649"/>
      <c r="JZ49" s="649"/>
      <c r="KA49" s="650">
        <f t="shared" si="95"/>
        <v>0</v>
      </c>
      <c r="KB49" s="649"/>
      <c r="KC49" s="649"/>
      <c r="KD49" s="649"/>
      <c r="KE49" s="650">
        <f t="shared" si="140"/>
        <v>0</v>
      </c>
      <c r="KF49" s="649"/>
      <c r="KG49" s="649"/>
      <c r="KH49" s="650">
        <f t="shared" si="96"/>
        <v>0</v>
      </c>
      <c r="KI49" s="649"/>
      <c r="KJ49" s="649"/>
      <c r="KK49" s="650">
        <f t="shared" si="97"/>
        <v>0</v>
      </c>
      <c r="KL49" s="649"/>
      <c r="KM49" s="649"/>
      <c r="KN49" s="650">
        <f t="shared" si="98"/>
        <v>0</v>
      </c>
      <c r="KO49" s="649"/>
      <c r="KP49" s="649"/>
      <c r="KQ49" s="650">
        <f t="shared" si="160"/>
        <v>0</v>
      </c>
      <c r="KR49" s="649"/>
      <c r="KS49" s="649"/>
      <c r="KT49" s="650">
        <f t="shared" si="161"/>
        <v>0</v>
      </c>
      <c r="KU49" s="649"/>
      <c r="KV49" s="649"/>
      <c r="KW49" s="650">
        <f t="shared" si="101"/>
        <v>0</v>
      </c>
      <c r="KX49" s="649"/>
      <c r="KY49" s="649"/>
      <c r="KZ49" s="650">
        <f t="shared" si="144"/>
        <v>0</v>
      </c>
      <c r="LA49" s="649"/>
      <c r="LB49" s="649"/>
      <c r="LC49" s="650">
        <f t="shared" si="145"/>
        <v>0</v>
      </c>
      <c r="LD49" s="649"/>
      <c r="LE49" s="649"/>
      <c r="LF49" s="650">
        <f t="shared" si="146"/>
        <v>0</v>
      </c>
      <c r="LG49" s="649"/>
      <c r="LH49" s="649"/>
      <c r="LI49" s="650">
        <f t="shared" si="147"/>
        <v>0</v>
      </c>
      <c r="LJ49" s="649"/>
      <c r="LK49" s="649"/>
      <c r="LL49" s="650">
        <f t="shared" si="162"/>
        <v>0</v>
      </c>
      <c r="LM49" s="649"/>
      <c r="LN49" s="649"/>
      <c r="LO49" s="650">
        <f t="shared" si="163"/>
        <v>0</v>
      </c>
      <c r="LP49" s="649"/>
      <c r="LQ49" s="649"/>
      <c r="LR49" s="650">
        <f t="shared" si="164"/>
        <v>0</v>
      </c>
      <c r="LS49" s="649"/>
      <c r="LT49" s="649"/>
      <c r="LU49" s="650">
        <f t="shared" si="165"/>
        <v>0</v>
      </c>
      <c r="LV49" s="649"/>
      <c r="LW49" s="649"/>
      <c r="LX49" s="650">
        <f t="shared" si="166"/>
        <v>0</v>
      </c>
      <c r="LY49" s="649"/>
      <c r="LZ49" s="649"/>
      <c r="MA49" s="650">
        <f t="shared" si="167"/>
        <v>0</v>
      </c>
      <c r="MB49" s="649"/>
      <c r="MC49" s="649"/>
      <c r="MD49" s="650">
        <f t="shared" si="168"/>
        <v>0</v>
      </c>
      <c r="ME49" s="649"/>
      <c r="MF49" s="649"/>
      <c r="MG49" s="650">
        <f t="shared" si="19"/>
        <v>0</v>
      </c>
      <c r="MH49" s="649"/>
      <c r="MI49" s="649"/>
      <c r="MJ49" s="650">
        <f t="shared" si="20"/>
        <v>0</v>
      </c>
      <c r="MK49" s="649"/>
      <c r="ML49" s="649"/>
      <c r="MM49" s="650">
        <f t="shared" si="21"/>
        <v>0</v>
      </c>
      <c r="MN49" s="649"/>
      <c r="MO49" s="649"/>
      <c r="MP49" s="650">
        <f t="shared" si="22"/>
        <v>0</v>
      </c>
      <c r="MQ49" s="649"/>
      <c r="MR49" s="649"/>
      <c r="MS49" s="650">
        <f t="shared" si="23"/>
        <v>0</v>
      </c>
      <c r="MT49" s="649"/>
      <c r="MU49" s="649"/>
      <c r="MV49" s="650">
        <f t="shared" si="24"/>
        <v>0</v>
      </c>
      <c r="MW49" s="649"/>
      <c r="MX49" s="649"/>
      <c r="MY49" s="650">
        <f t="shared" si="25"/>
        <v>0</v>
      </c>
      <c r="MZ49" s="649"/>
      <c r="NA49" s="649"/>
      <c r="NB49" s="650">
        <f t="shared" si="26"/>
        <v>0</v>
      </c>
      <c r="NC49" s="649"/>
      <c r="ND49" s="649"/>
      <c r="NE49" s="649"/>
      <c r="NF49" s="650">
        <f t="shared" si="102"/>
        <v>0</v>
      </c>
      <c r="NG49" s="649"/>
      <c r="NH49" s="649"/>
      <c r="NI49" s="650">
        <f t="shared" si="103"/>
        <v>0</v>
      </c>
      <c r="NJ49" s="649"/>
      <c r="NK49" s="649"/>
      <c r="NL49" s="649"/>
      <c r="NM49" s="650">
        <f t="shared" si="104"/>
        <v>0</v>
      </c>
      <c r="NN49" s="649"/>
      <c r="NO49" s="649"/>
      <c r="NP49" s="649"/>
      <c r="NQ49" s="650">
        <f t="shared" si="105"/>
        <v>0</v>
      </c>
      <c r="NR49" s="649"/>
      <c r="NS49" s="649"/>
      <c r="NT49" s="650">
        <f t="shared" si="106"/>
        <v>0</v>
      </c>
      <c r="NU49" s="649"/>
      <c r="NV49" s="649"/>
      <c r="NW49" s="650">
        <f t="shared" si="107"/>
        <v>0</v>
      </c>
      <c r="NX49" s="649"/>
      <c r="NY49" s="649"/>
      <c r="NZ49" s="649"/>
      <c r="OA49" s="650">
        <f t="shared" si="108"/>
        <v>0</v>
      </c>
      <c r="OB49" s="649"/>
      <c r="OC49" s="649"/>
      <c r="OD49" s="649"/>
      <c r="OE49" s="650">
        <f t="shared" si="109"/>
        <v>0</v>
      </c>
      <c r="OF49" s="649"/>
      <c r="OG49" s="649"/>
      <c r="OH49" s="649"/>
      <c r="OI49" s="650">
        <f t="shared" si="110"/>
        <v>0</v>
      </c>
      <c r="OJ49" s="649"/>
      <c r="OK49" s="649"/>
      <c r="OL49" s="649"/>
      <c r="OM49" s="650">
        <f t="shared" si="111"/>
        <v>0</v>
      </c>
      <c r="ON49" s="649"/>
      <c r="OO49" s="649"/>
      <c r="OP49" s="649"/>
      <c r="OQ49" s="650">
        <f t="shared" si="112"/>
        <v>0</v>
      </c>
      <c r="OR49" s="649"/>
      <c r="OS49" s="649"/>
      <c r="OT49" s="649"/>
      <c r="OU49" s="650">
        <f t="shared" si="113"/>
        <v>0</v>
      </c>
      <c r="OV49" s="649"/>
      <c r="OW49" s="649"/>
      <c r="OX49" s="649"/>
      <c r="OY49" s="650">
        <f t="shared" si="114"/>
        <v>0</v>
      </c>
      <c r="OZ49" s="649"/>
      <c r="PA49" s="649"/>
      <c r="PB49" s="649"/>
      <c r="PC49" s="650">
        <f t="shared" si="115"/>
        <v>0</v>
      </c>
      <c r="PD49" s="649"/>
      <c r="PE49" s="649"/>
      <c r="PF49" s="649"/>
      <c r="PG49" s="650">
        <f t="shared" si="116"/>
        <v>0</v>
      </c>
      <c r="PH49" s="649"/>
      <c r="PI49" s="649"/>
      <c r="PJ49" s="649"/>
      <c r="PK49" s="650">
        <f t="shared" si="117"/>
        <v>0</v>
      </c>
      <c r="PL49" s="649"/>
      <c r="PM49" s="649"/>
      <c r="PN49" s="649"/>
      <c r="PO49" s="650">
        <f t="shared" si="118"/>
        <v>0</v>
      </c>
      <c r="PP49" s="649"/>
      <c r="PQ49" s="649"/>
      <c r="PR49" s="649"/>
      <c r="PS49" s="650">
        <f t="shared" si="119"/>
        <v>0</v>
      </c>
      <c r="PT49" s="649"/>
      <c r="PU49" s="649"/>
      <c r="PV49" s="649"/>
      <c r="PW49" s="650">
        <f t="shared" si="149"/>
        <v>0</v>
      </c>
      <c r="PX49" s="649"/>
      <c r="PY49" s="649"/>
      <c r="PZ49" s="649"/>
      <c r="QA49" s="650">
        <f t="shared" si="150"/>
        <v>0</v>
      </c>
      <c r="QB49" s="649"/>
      <c r="QC49" s="649"/>
      <c r="QD49" s="649"/>
      <c r="QE49" s="650">
        <f t="shared" si="151"/>
        <v>0</v>
      </c>
      <c r="QF49" s="649"/>
      <c r="QG49" s="649"/>
      <c r="QH49" s="649"/>
      <c r="QI49" s="650">
        <f t="shared" si="152"/>
        <v>0</v>
      </c>
      <c r="QJ49" s="649"/>
      <c r="QK49" s="649"/>
      <c r="QL49" s="649"/>
      <c r="QM49" s="650">
        <f t="shared" si="153"/>
        <v>0</v>
      </c>
      <c r="QN49" s="649"/>
      <c r="QO49" s="649"/>
      <c r="QP49" s="649"/>
      <c r="QQ49" s="650">
        <f t="shared" si="154"/>
        <v>0</v>
      </c>
      <c r="QR49" s="649"/>
      <c r="QS49" s="649"/>
      <c r="QT49" s="649"/>
      <c r="QU49" s="650">
        <f t="shared" si="155"/>
        <v>0</v>
      </c>
      <c r="QV49" s="629">
        <f t="shared" si="127"/>
        <v>0</v>
      </c>
      <c r="QW49" s="652">
        <f t="shared" si="128"/>
        <v>0</v>
      </c>
      <c r="QX49" s="123"/>
      <c r="QY49" s="629">
        <f t="shared" si="129"/>
        <v>0</v>
      </c>
      <c r="QZ49" s="652">
        <f t="shared" si="130"/>
        <v>0</v>
      </c>
      <c r="RA49" s="124"/>
      <c r="RB49" s="629">
        <f t="shared" si="131"/>
        <v>0</v>
      </c>
      <c r="RC49" s="652">
        <f t="shared" si="132"/>
        <v>0</v>
      </c>
      <c r="RD49" s="124"/>
      <c r="RE49" s="629">
        <f t="shared" si="133"/>
        <v>0</v>
      </c>
      <c r="RF49" s="652">
        <f t="shared" si="134"/>
        <v>0</v>
      </c>
    </row>
    <row r="50" spans="1:474" ht="36" hidden="1" x14ac:dyDescent="0.55000000000000004">
      <c r="A50" s="622">
        <v>46</v>
      </c>
      <c r="B50" s="679" t="s">
        <v>206</v>
      </c>
      <c r="C50" s="639" t="s">
        <v>651</v>
      </c>
      <c r="D50" s="628">
        <v>0</v>
      </c>
      <c r="E50" s="640"/>
      <c r="F50" s="653"/>
      <c r="G50" s="653"/>
      <c r="H50" s="642"/>
      <c r="I50" s="628">
        <f t="shared" si="27"/>
        <v>0</v>
      </c>
      <c r="J50" s="640"/>
      <c r="K50" s="653"/>
      <c r="L50" s="653"/>
      <c r="M50" s="642"/>
      <c r="N50" s="628">
        <f t="shared" si="0"/>
        <v>0</v>
      </c>
      <c r="O50" s="640"/>
      <c r="P50" s="653"/>
      <c r="Q50" s="653"/>
      <c r="R50" s="642"/>
      <c r="S50" s="628">
        <f t="shared" si="1"/>
        <v>0</v>
      </c>
      <c r="T50" s="640"/>
      <c r="U50" s="653"/>
      <c r="V50" s="653"/>
      <c r="W50" s="642"/>
      <c r="X50" s="628">
        <f t="shared" si="2"/>
        <v>0</v>
      </c>
      <c r="Y50" s="640"/>
      <c r="Z50" s="653"/>
      <c r="AA50" s="653"/>
      <c r="AB50" s="642"/>
      <c r="AC50" s="628">
        <f t="shared" si="3"/>
        <v>0</v>
      </c>
      <c r="AD50" s="631"/>
      <c r="AE50" s="631"/>
      <c r="AF50" s="93">
        <f t="shared" si="28"/>
        <v>0</v>
      </c>
      <c r="AG50" s="629"/>
      <c r="AH50" s="629"/>
      <c r="AI50" s="93">
        <f t="shared" si="29"/>
        <v>0</v>
      </c>
      <c r="AJ50" s="631"/>
      <c r="AK50" s="631"/>
      <c r="AL50" s="93">
        <f t="shared" si="30"/>
        <v>0</v>
      </c>
      <c r="AM50" s="631"/>
      <c r="AN50" s="631"/>
      <c r="AO50" s="631"/>
      <c r="AP50" s="93">
        <f t="shared" si="31"/>
        <v>0</v>
      </c>
      <c r="AQ50" s="644"/>
      <c r="AR50" s="644"/>
      <c r="AS50" s="645">
        <f t="shared" si="32"/>
        <v>0</v>
      </c>
      <c r="AT50" s="632"/>
      <c r="AU50" s="632"/>
      <c r="AV50" s="633">
        <f t="shared" si="33"/>
        <v>0</v>
      </c>
      <c r="AW50" s="631"/>
      <c r="AX50" s="631"/>
      <c r="AY50" s="631"/>
      <c r="AZ50" s="646">
        <f t="shared" si="34"/>
        <v>0</v>
      </c>
      <c r="BA50" s="631"/>
      <c r="BB50" s="631"/>
      <c r="BC50" s="93">
        <f t="shared" si="35"/>
        <v>0</v>
      </c>
      <c r="BD50" s="631"/>
      <c r="BE50" s="631"/>
      <c r="BF50" s="93">
        <f t="shared" si="36"/>
        <v>0</v>
      </c>
      <c r="BG50" s="631"/>
      <c r="BH50" s="631"/>
      <c r="BI50" s="93">
        <f t="shared" si="37"/>
        <v>0</v>
      </c>
      <c r="BJ50" s="631"/>
      <c r="BK50" s="631"/>
      <c r="BL50" s="93">
        <f t="shared" si="38"/>
        <v>0</v>
      </c>
      <c r="BM50" s="631"/>
      <c r="BN50" s="631"/>
      <c r="BO50" s="631"/>
      <c r="BP50" s="93">
        <f t="shared" si="156"/>
        <v>0</v>
      </c>
      <c r="BQ50" s="631"/>
      <c r="BR50" s="631"/>
      <c r="BS50" s="93">
        <f t="shared" si="39"/>
        <v>0</v>
      </c>
      <c r="BT50" s="631"/>
      <c r="BU50" s="631"/>
      <c r="BV50" s="646">
        <f t="shared" si="40"/>
        <v>0</v>
      </c>
      <c r="BW50" s="631"/>
      <c r="BX50" s="631"/>
      <c r="BY50" s="93">
        <f t="shared" si="41"/>
        <v>0</v>
      </c>
      <c r="BZ50" s="631"/>
      <c r="CA50" s="631"/>
      <c r="CB50" s="93">
        <f t="shared" si="42"/>
        <v>0</v>
      </c>
      <c r="CC50" s="631"/>
      <c r="CD50" s="631"/>
      <c r="CE50" s="93">
        <f t="shared" si="43"/>
        <v>0</v>
      </c>
      <c r="CF50" s="631"/>
      <c r="CG50" s="631"/>
      <c r="CH50" s="93">
        <f t="shared" si="44"/>
        <v>0</v>
      </c>
      <c r="CI50" s="631"/>
      <c r="CJ50" s="631"/>
      <c r="CK50" s="646">
        <f t="shared" si="45"/>
        <v>0</v>
      </c>
      <c r="CL50" s="631"/>
      <c r="CM50" s="631"/>
      <c r="CN50" s="93">
        <f t="shared" si="46"/>
        <v>0</v>
      </c>
      <c r="CO50" s="631"/>
      <c r="CP50" s="631"/>
      <c r="CQ50" s="93">
        <f t="shared" si="47"/>
        <v>0</v>
      </c>
      <c r="CR50" s="629"/>
      <c r="CS50" s="629"/>
      <c r="CT50" s="630">
        <f t="shared" si="48"/>
        <v>0</v>
      </c>
      <c r="CU50" s="629"/>
      <c r="CV50" s="629"/>
      <c r="CW50" s="630">
        <f t="shared" si="49"/>
        <v>0</v>
      </c>
      <c r="CX50" s="629"/>
      <c r="CY50" s="629"/>
      <c r="CZ50" s="630">
        <f t="shared" si="50"/>
        <v>0</v>
      </c>
      <c r="DA50" s="629"/>
      <c r="DB50" s="629"/>
      <c r="DC50" s="647">
        <f t="shared" si="51"/>
        <v>0</v>
      </c>
      <c r="DD50" s="629"/>
      <c r="DE50" s="629"/>
      <c r="DF50" s="630">
        <f t="shared" si="52"/>
        <v>0</v>
      </c>
      <c r="DG50" s="629"/>
      <c r="DH50" s="629"/>
      <c r="DI50" s="630">
        <f t="shared" si="53"/>
        <v>0</v>
      </c>
      <c r="DJ50" s="629"/>
      <c r="DK50" s="629"/>
      <c r="DL50" s="630">
        <f t="shared" si="54"/>
        <v>0</v>
      </c>
      <c r="DM50" s="629"/>
      <c r="DN50" s="629"/>
      <c r="DO50" s="630">
        <f t="shared" si="55"/>
        <v>0</v>
      </c>
      <c r="DP50" s="629"/>
      <c r="DQ50" s="629"/>
      <c r="DR50" s="630">
        <f t="shared" si="56"/>
        <v>0</v>
      </c>
      <c r="DS50" s="629"/>
      <c r="DT50" s="629"/>
      <c r="DU50" s="630">
        <f t="shared" si="57"/>
        <v>0</v>
      </c>
      <c r="DV50" s="629"/>
      <c r="DW50" s="629"/>
      <c r="DX50" s="630">
        <f t="shared" si="58"/>
        <v>0</v>
      </c>
      <c r="DY50" s="629"/>
      <c r="DZ50" s="629"/>
      <c r="EA50" s="629"/>
      <c r="EB50" s="630">
        <f t="shared" si="157"/>
        <v>0</v>
      </c>
      <c r="EC50" s="629"/>
      <c r="ED50" s="629"/>
      <c r="EE50" s="630">
        <f t="shared" si="59"/>
        <v>0</v>
      </c>
      <c r="EF50" s="629"/>
      <c r="EG50" s="629"/>
      <c r="EH50" s="629"/>
      <c r="EI50" s="93">
        <f t="shared" si="135"/>
        <v>0</v>
      </c>
      <c r="EJ50" s="629"/>
      <c r="EK50" s="629"/>
      <c r="EL50" s="630">
        <f t="shared" si="60"/>
        <v>0</v>
      </c>
      <c r="EM50" s="629"/>
      <c r="EN50" s="629"/>
      <c r="EO50" s="629"/>
      <c r="EP50" s="630">
        <f t="shared" si="61"/>
        <v>0</v>
      </c>
      <c r="ER50" s="629"/>
      <c r="ES50" s="629"/>
      <c r="ET50" s="630">
        <f t="shared" si="62"/>
        <v>0</v>
      </c>
      <c r="EU50" s="629"/>
      <c r="EV50" s="629"/>
      <c r="EW50" s="93">
        <f t="shared" si="6"/>
        <v>0</v>
      </c>
      <c r="EX50" s="629"/>
      <c r="EY50" s="629"/>
      <c r="EZ50" s="93">
        <f t="shared" si="63"/>
        <v>0</v>
      </c>
      <c r="FA50" s="629"/>
      <c r="FB50" s="629"/>
      <c r="FC50" s="93">
        <f t="shared" si="64"/>
        <v>0</v>
      </c>
      <c r="FD50" s="629"/>
      <c r="FE50" s="629"/>
      <c r="FF50" s="93">
        <f t="shared" si="65"/>
        <v>0</v>
      </c>
      <c r="FG50" s="629"/>
      <c r="FH50" s="629"/>
      <c r="FI50" s="93">
        <f t="shared" si="136"/>
        <v>0</v>
      </c>
      <c r="FJ50" s="629"/>
      <c r="FK50" s="629"/>
      <c r="FL50" s="93">
        <f t="shared" si="141"/>
        <v>0</v>
      </c>
      <c r="FM50" s="629"/>
      <c r="FN50" s="629"/>
      <c r="FO50" s="646">
        <f t="shared" si="7"/>
        <v>0</v>
      </c>
      <c r="FP50" s="629"/>
      <c r="FQ50" s="629"/>
      <c r="FR50" s="630">
        <f t="shared" si="137"/>
        <v>0</v>
      </c>
      <c r="FS50" s="629"/>
      <c r="FT50" s="629"/>
      <c r="FU50" s="630">
        <f t="shared" si="8"/>
        <v>0</v>
      </c>
      <c r="FV50" s="648"/>
      <c r="FW50" s="629"/>
      <c r="FX50" s="629"/>
      <c r="FY50" s="630">
        <f t="shared" si="66"/>
        <v>0</v>
      </c>
      <c r="FZ50" s="629"/>
      <c r="GA50" s="629"/>
      <c r="GB50" s="630">
        <f t="shared" si="67"/>
        <v>0</v>
      </c>
      <c r="GC50" s="629"/>
      <c r="GD50" s="629"/>
      <c r="GE50" s="630">
        <f t="shared" si="68"/>
        <v>0</v>
      </c>
      <c r="GF50" s="629"/>
      <c r="GG50" s="629"/>
      <c r="GH50" s="630">
        <f t="shared" si="69"/>
        <v>0</v>
      </c>
      <c r="GI50" s="629"/>
      <c r="GJ50" s="629"/>
      <c r="GK50" s="630">
        <f t="shared" si="70"/>
        <v>0</v>
      </c>
      <c r="GL50" s="629"/>
      <c r="GM50" s="629"/>
      <c r="GN50" s="630">
        <f t="shared" si="71"/>
        <v>0</v>
      </c>
      <c r="GO50" s="629"/>
      <c r="GP50" s="629"/>
      <c r="GQ50" s="629"/>
      <c r="GR50" s="630">
        <f t="shared" si="72"/>
        <v>0</v>
      </c>
      <c r="GS50" s="629"/>
      <c r="GT50" s="629"/>
      <c r="GU50" s="630">
        <f t="shared" si="73"/>
        <v>0</v>
      </c>
      <c r="GV50" s="631"/>
      <c r="GW50" s="631"/>
      <c r="GX50" s="631"/>
      <c r="GY50" s="630">
        <f t="shared" si="74"/>
        <v>0</v>
      </c>
      <c r="GZ50" s="631"/>
      <c r="HA50" s="631"/>
      <c r="HB50" s="631"/>
      <c r="HC50" s="630">
        <f t="shared" si="148"/>
        <v>0</v>
      </c>
      <c r="HD50" s="631"/>
      <c r="HE50" s="631"/>
      <c r="HF50" s="630">
        <f t="shared" si="158"/>
        <v>0</v>
      </c>
      <c r="HG50" s="631"/>
      <c r="HH50" s="631"/>
      <c r="HI50" s="630">
        <f t="shared" si="159"/>
        <v>0</v>
      </c>
      <c r="HJ50" s="629"/>
      <c r="HK50" s="629"/>
      <c r="HL50" s="630">
        <f t="shared" si="78"/>
        <v>0</v>
      </c>
      <c r="HM50" s="629"/>
      <c r="HN50" s="629"/>
      <c r="HO50" s="647">
        <f t="shared" si="79"/>
        <v>0</v>
      </c>
      <c r="HP50" s="629"/>
      <c r="HQ50" s="629"/>
      <c r="HR50" s="647">
        <f t="shared" si="138"/>
        <v>0</v>
      </c>
      <c r="HS50" s="629"/>
      <c r="HT50" s="629"/>
      <c r="HU50" s="630">
        <f t="shared" si="80"/>
        <v>0</v>
      </c>
      <c r="HV50" s="629"/>
      <c r="HW50" s="629"/>
      <c r="HX50" s="630">
        <f t="shared" si="81"/>
        <v>0</v>
      </c>
      <c r="HY50" s="629"/>
      <c r="HZ50" s="629"/>
      <c r="IA50" s="630">
        <f t="shared" si="82"/>
        <v>0</v>
      </c>
      <c r="IB50" s="629"/>
      <c r="IC50" s="629"/>
      <c r="ID50" s="630">
        <f t="shared" si="83"/>
        <v>0</v>
      </c>
      <c r="IE50" s="629"/>
      <c r="IF50" s="629"/>
      <c r="IG50" s="630">
        <f t="shared" si="84"/>
        <v>0</v>
      </c>
      <c r="IH50" s="629"/>
      <c r="II50" s="629"/>
      <c r="IJ50" s="630">
        <f t="shared" si="85"/>
        <v>0</v>
      </c>
      <c r="IK50" s="629"/>
      <c r="IL50" s="629"/>
      <c r="IM50" s="629"/>
      <c r="IN50" s="630">
        <f t="shared" si="86"/>
        <v>0</v>
      </c>
      <c r="IO50" s="629"/>
      <c r="IP50" s="629"/>
      <c r="IQ50" s="629"/>
      <c r="IR50" s="630">
        <f t="shared" si="87"/>
        <v>0</v>
      </c>
      <c r="IS50" s="629"/>
      <c r="IT50" s="629"/>
      <c r="IU50" s="630">
        <f t="shared" si="9"/>
        <v>0</v>
      </c>
      <c r="IV50" s="649"/>
      <c r="IW50" s="649"/>
      <c r="IX50" s="650">
        <f t="shared" si="88"/>
        <v>0</v>
      </c>
      <c r="IY50" s="649"/>
      <c r="IZ50" s="649"/>
      <c r="JA50" s="650">
        <f t="shared" si="89"/>
        <v>0</v>
      </c>
      <c r="JB50" s="649"/>
      <c r="JC50" s="649"/>
      <c r="JD50" s="649"/>
      <c r="JE50" s="650">
        <f t="shared" si="139"/>
        <v>0</v>
      </c>
      <c r="JF50" s="649"/>
      <c r="JG50" s="649"/>
      <c r="JH50" s="649"/>
      <c r="JI50" s="650">
        <f t="shared" si="90"/>
        <v>0</v>
      </c>
      <c r="JK50" s="649"/>
      <c r="JL50" s="649"/>
      <c r="JM50" s="651">
        <f t="shared" si="91"/>
        <v>0</v>
      </c>
      <c r="JO50" s="649"/>
      <c r="JP50" s="649"/>
      <c r="JQ50" s="651">
        <f t="shared" si="92"/>
        <v>0</v>
      </c>
      <c r="JR50" s="649"/>
      <c r="JS50" s="649"/>
      <c r="JT50" s="650">
        <f t="shared" si="93"/>
        <v>0</v>
      </c>
      <c r="JU50" s="649"/>
      <c r="JV50" s="649"/>
      <c r="JW50" s="650">
        <f t="shared" si="94"/>
        <v>0</v>
      </c>
      <c r="JX50" s="649"/>
      <c r="JY50" s="649"/>
      <c r="JZ50" s="649"/>
      <c r="KA50" s="650">
        <f t="shared" si="95"/>
        <v>0</v>
      </c>
      <c r="KB50" s="649"/>
      <c r="KC50" s="649"/>
      <c r="KD50" s="649"/>
      <c r="KE50" s="650">
        <f t="shared" si="140"/>
        <v>0</v>
      </c>
      <c r="KF50" s="649"/>
      <c r="KG50" s="649"/>
      <c r="KH50" s="650">
        <f t="shared" si="96"/>
        <v>0</v>
      </c>
      <c r="KI50" s="649"/>
      <c r="KJ50" s="649"/>
      <c r="KK50" s="650">
        <f t="shared" si="97"/>
        <v>0</v>
      </c>
      <c r="KL50" s="649"/>
      <c r="KM50" s="649"/>
      <c r="KN50" s="650">
        <f t="shared" si="98"/>
        <v>0</v>
      </c>
      <c r="KO50" s="649"/>
      <c r="KP50" s="649"/>
      <c r="KQ50" s="650">
        <f t="shared" si="160"/>
        <v>0</v>
      </c>
      <c r="KR50" s="649"/>
      <c r="KS50" s="649"/>
      <c r="KT50" s="650">
        <f t="shared" si="161"/>
        <v>0</v>
      </c>
      <c r="KU50" s="649"/>
      <c r="KV50" s="649"/>
      <c r="KW50" s="650">
        <f t="shared" si="101"/>
        <v>0</v>
      </c>
      <c r="KX50" s="649"/>
      <c r="KY50" s="649"/>
      <c r="KZ50" s="650">
        <f t="shared" si="144"/>
        <v>0</v>
      </c>
      <c r="LA50" s="649"/>
      <c r="LB50" s="649"/>
      <c r="LC50" s="650">
        <f t="shared" si="145"/>
        <v>0</v>
      </c>
      <c r="LD50" s="649"/>
      <c r="LE50" s="649"/>
      <c r="LF50" s="650">
        <f t="shared" si="146"/>
        <v>0</v>
      </c>
      <c r="LG50" s="649"/>
      <c r="LH50" s="649"/>
      <c r="LI50" s="650">
        <f t="shared" si="147"/>
        <v>0</v>
      </c>
      <c r="LJ50" s="649"/>
      <c r="LK50" s="649"/>
      <c r="LL50" s="650">
        <f t="shared" si="162"/>
        <v>0</v>
      </c>
      <c r="LM50" s="649"/>
      <c r="LN50" s="649"/>
      <c r="LO50" s="650">
        <f t="shared" si="163"/>
        <v>0</v>
      </c>
      <c r="LP50" s="649"/>
      <c r="LQ50" s="649"/>
      <c r="LR50" s="650">
        <f t="shared" si="164"/>
        <v>0</v>
      </c>
      <c r="LS50" s="649"/>
      <c r="LT50" s="649"/>
      <c r="LU50" s="650">
        <f t="shared" si="165"/>
        <v>0</v>
      </c>
      <c r="LV50" s="649"/>
      <c r="LW50" s="649"/>
      <c r="LX50" s="650">
        <f t="shared" si="166"/>
        <v>0</v>
      </c>
      <c r="LY50" s="649"/>
      <c r="LZ50" s="649"/>
      <c r="MA50" s="650">
        <f t="shared" si="167"/>
        <v>0</v>
      </c>
      <c r="MB50" s="649"/>
      <c r="MC50" s="649"/>
      <c r="MD50" s="650">
        <f t="shared" si="168"/>
        <v>0</v>
      </c>
      <c r="ME50" s="649"/>
      <c r="MF50" s="649"/>
      <c r="MG50" s="650">
        <f t="shared" si="19"/>
        <v>0</v>
      </c>
      <c r="MH50" s="649"/>
      <c r="MI50" s="649"/>
      <c r="MJ50" s="650">
        <f t="shared" si="20"/>
        <v>0</v>
      </c>
      <c r="MK50" s="649"/>
      <c r="ML50" s="649"/>
      <c r="MM50" s="650">
        <f t="shared" si="21"/>
        <v>0</v>
      </c>
      <c r="MN50" s="649"/>
      <c r="MO50" s="649"/>
      <c r="MP50" s="650">
        <f t="shared" si="22"/>
        <v>0</v>
      </c>
      <c r="MQ50" s="649"/>
      <c r="MR50" s="649"/>
      <c r="MS50" s="650">
        <f t="shared" si="23"/>
        <v>0</v>
      </c>
      <c r="MT50" s="649"/>
      <c r="MU50" s="649"/>
      <c r="MV50" s="650">
        <f t="shared" si="24"/>
        <v>0</v>
      </c>
      <c r="MW50" s="649"/>
      <c r="MX50" s="649"/>
      <c r="MY50" s="650">
        <f t="shared" si="25"/>
        <v>0</v>
      </c>
      <c r="MZ50" s="649"/>
      <c r="NA50" s="649"/>
      <c r="NB50" s="650">
        <f t="shared" si="26"/>
        <v>0</v>
      </c>
      <c r="NC50" s="649"/>
      <c r="ND50" s="649"/>
      <c r="NE50" s="649"/>
      <c r="NF50" s="650">
        <f t="shared" si="102"/>
        <v>0</v>
      </c>
      <c r="NG50" s="649"/>
      <c r="NH50" s="649"/>
      <c r="NI50" s="650">
        <f t="shared" si="103"/>
        <v>0</v>
      </c>
      <c r="NJ50" s="649"/>
      <c r="NK50" s="649"/>
      <c r="NL50" s="649"/>
      <c r="NM50" s="650">
        <f t="shared" si="104"/>
        <v>0</v>
      </c>
      <c r="NN50" s="649"/>
      <c r="NO50" s="649"/>
      <c r="NP50" s="649"/>
      <c r="NQ50" s="650">
        <f t="shared" si="105"/>
        <v>0</v>
      </c>
      <c r="NR50" s="649"/>
      <c r="NS50" s="649"/>
      <c r="NT50" s="650">
        <f t="shared" si="106"/>
        <v>0</v>
      </c>
      <c r="NU50" s="649"/>
      <c r="NV50" s="649"/>
      <c r="NW50" s="650">
        <f t="shared" si="107"/>
        <v>0</v>
      </c>
      <c r="NX50" s="649"/>
      <c r="NY50" s="649"/>
      <c r="NZ50" s="649"/>
      <c r="OA50" s="650">
        <f t="shared" si="108"/>
        <v>0</v>
      </c>
      <c r="OB50" s="649"/>
      <c r="OC50" s="649"/>
      <c r="OD50" s="649"/>
      <c r="OE50" s="650">
        <f t="shared" si="109"/>
        <v>0</v>
      </c>
      <c r="OF50" s="649"/>
      <c r="OG50" s="649"/>
      <c r="OH50" s="649"/>
      <c r="OI50" s="650">
        <f t="shared" si="110"/>
        <v>0</v>
      </c>
      <c r="OJ50" s="649"/>
      <c r="OK50" s="649"/>
      <c r="OL50" s="649"/>
      <c r="OM50" s="650">
        <f t="shared" si="111"/>
        <v>0</v>
      </c>
      <c r="ON50" s="649"/>
      <c r="OO50" s="649"/>
      <c r="OP50" s="649"/>
      <c r="OQ50" s="650">
        <f t="shared" si="112"/>
        <v>0</v>
      </c>
      <c r="OR50" s="649"/>
      <c r="OS50" s="649"/>
      <c r="OT50" s="649"/>
      <c r="OU50" s="650">
        <f t="shared" si="113"/>
        <v>0</v>
      </c>
      <c r="OV50" s="649"/>
      <c r="OW50" s="649"/>
      <c r="OX50" s="649"/>
      <c r="OY50" s="650">
        <f t="shared" si="114"/>
        <v>0</v>
      </c>
      <c r="OZ50" s="649"/>
      <c r="PA50" s="649"/>
      <c r="PB50" s="649"/>
      <c r="PC50" s="650">
        <f t="shared" si="115"/>
        <v>0</v>
      </c>
      <c r="PD50" s="649"/>
      <c r="PE50" s="649"/>
      <c r="PF50" s="649"/>
      <c r="PG50" s="650">
        <f t="shared" si="116"/>
        <v>0</v>
      </c>
      <c r="PH50" s="649"/>
      <c r="PI50" s="649"/>
      <c r="PJ50" s="649"/>
      <c r="PK50" s="650">
        <f t="shared" si="117"/>
        <v>0</v>
      </c>
      <c r="PL50" s="649"/>
      <c r="PM50" s="649"/>
      <c r="PN50" s="649"/>
      <c r="PO50" s="650">
        <f t="shared" si="118"/>
        <v>0</v>
      </c>
      <c r="PP50" s="649"/>
      <c r="PQ50" s="649"/>
      <c r="PR50" s="649"/>
      <c r="PS50" s="650">
        <f t="shared" si="119"/>
        <v>0</v>
      </c>
      <c r="PT50" s="649"/>
      <c r="PU50" s="649"/>
      <c r="PV50" s="649"/>
      <c r="PW50" s="650">
        <f t="shared" si="149"/>
        <v>0</v>
      </c>
      <c r="PX50" s="649"/>
      <c r="PY50" s="649"/>
      <c r="PZ50" s="649"/>
      <c r="QA50" s="650">
        <f t="shared" si="150"/>
        <v>0</v>
      </c>
      <c r="QB50" s="649"/>
      <c r="QC50" s="649"/>
      <c r="QD50" s="649"/>
      <c r="QE50" s="650">
        <f t="shared" si="151"/>
        <v>0</v>
      </c>
      <c r="QF50" s="649"/>
      <c r="QG50" s="649"/>
      <c r="QH50" s="649"/>
      <c r="QI50" s="650">
        <f t="shared" si="152"/>
        <v>0</v>
      </c>
      <c r="QJ50" s="649"/>
      <c r="QK50" s="649"/>
      <c r="QL50" s="649"/>
      <c r="QM50" s="650">
        <f t="shared" si="153"/>
        <v>0</v>
      </c>
      <c r="QN50" s="649"/>
      <c r="QO50" s="649"/>
      <c r="QP50" s="649"/>
      <c r="QQ50" s="650">
        <f t="shared" si="154"/>
        <v>0</v>
      </c>
      <c r="QR50" s="649"/>
      <c r="QS50" s="649"/>
      <c r="QT50" s="649"/>
      <c r="QU50" s="650">
        <f t="shared" si="155"/>
        <v>0</v>
      </c>
      <c r="QV50" s="629">
        <f t="shared" si="127"/>
        <v>0</v>
      </c>
      <c r="QW50" s="652">
        <f t="shared" si="128"/>
        <v>0</v>
      </c>
      <c r="QX50" s="123"/>
      <c r="QY50" s="629">
        <f t="shared" si="129"/>
        <v>0</v>
      </c>
      <c r="QZ50" s="652">
        <f t="shared" si="130"/>
        <v>0</v>
      </c>
      <c r="RA50" s="124"/>
      <c r="RB50" s="629">
        <f t="shared" si="131"/>
        <v>0</v>
      </c>
      <c r="RC50" s="652">
        <f t="shared" si="132"/>
        <v>0</v>
      </c>
      <c r="RD50" s="124"/>
      <c r="RE50" s="629">
        <f t="shared" si="133"/>
        <v>0</v>
      </c>
      <c r="RF50" s="652">
        <f t="shared" si="134"/>
        <v>0</v>
      </c>
    </row>
    <row r="51" spans="1:474" ht="36" hidden="1" x14ac:dyDescent="0.55000000000000004">
      <c r="A51" s="622">
        <v>47</v>
      </c>
      <c r="B51" s="670" t="s">
        <v>660</v>
      </c>
      <c r="C51" s="671" t="s">
        <v>122</v>
      </c>
      <c r="D51" s="628">
        <v>0</v>
      </c>
      <c r="E51" s="640"/>
      <c r="F51" s="653"/>
      <c r="G51" s="653"/>
      <c r="H51" s="642"/>
      <c r="I51" s="628">
        <f t="shared" si="27"/>
        <v>0</v>
      </c>
      <c r="J51" s="640"/>
      <c r="K51" s="653"/>
      <c r="L51" s="653"/>
      <c r="M51" s="642"/>
      <c r="N51" s="628">
        <f t="shared" si="0"/>
        <v>0</v>
      </c>
      <c r="O51" s="640"/>
      <c r="P51" s="653"/>
      <c r="Q51" s="653"/>
      <c r="R51" s="642"/>
      <c r="S51" s="628">
        <f t="shared" si="1"/>
        <v>0</v>
      </c>
      <c r="T51" s="640"/>
      <c r="U51" s="653"/>
      <c r="V51" s="653"/>
      <c r="W51" s="642"/>
      <c r="X51" s="628">
        <f t="shared" si="2"/>
        <v>0</v>
      </c>
      <c r="Y51" s="640"/>
      <c r="Z51" s="653"/>
      <c r="AA51" s="653"/>
      <c r="AB51" s="642"/>
      <c r="AC51" s="628">
        <f t="shared" si="3"/>
        <v>0</v>
      </c>
      <c r="AD51" s="631"/>
      <c r="AE51" s="631"/>
      <c r="AF51" s="93">
        <f t="shared" si="28"/>
        <v>0</v>
      </c>
      <c r="AG51" s="629"/>
      <c r="AH51" s="629"/>
      <c r="AI51" s="93">
        <f t="shared" si="29"/>
        <v>0</v>
      </c>
      <c r="AJ51" s="631"/>
      <c r="AK51" s="631"/>
      <c r="AL51" s="93">
        <f t="shared" si="30"/>
        <v>0</v>
      </c>
      <c r="AM51" s="631"/>
      <c r="AN51" s="631"/>
      <c r="AO51" s="631"/>
      <c r="AP51" s="93">
        <f t="shared" si="31"/>
        <v>0</v>
      </c>
      <c r="AQ51" s="644"/>
      <c r="AR51" s="644"/>
      <c r="AS51" s="645">
        <f t="shared" si="32"/>
        <v>0</v>
      </c>
      <c r="AT51" s="632"/>
      <c r="AU51" s="632"/>
      <c r="AV51" s="633">
        <f t="shared" si="33"/>
        <v>0</v>
      </c>
      <c r="AW51" s="631"/>
      <c r="AX51" s="631"/>
      <c r="AY51" s="631"/>
      <c r="AZ51" s="646">
        <f t="shared" si="34"/>
        <v>0</v>
      </c>
      <c r="BA51" s="631"/>
      <c r="BB51" s="631"/>
      <c r="BC51" s="93">
        <f t="shared" si="35"/>
        <v>0</v>
      </c>
      <c r="BD51" s="631"/>
      <c r="BE51" s="631"/>
      <c r="BF51" s="93">
        <f t="shared" si="36"/>
        <v>0</v>
      </c>
      <c r="BG51" s="631"/>
      <c r="BH51" s="631"/>
      <c r="BI51" s="93">
        <f t="shared" si="37"/>
        <v>0</v>
      </c>
      <c r="BJ51" s="631"/>
      <c r="BK51" s="631"/>
      <c r="BL51" s="93">
        <f t="shared" si="38"/>
        <v>0</v>
      </c>
      <c r="BM51" s="631"/>
      <c r="BN51" s="631"/>
      <c r="BO51" s="631"/>
      <c r="BP51" s="93">
        <f t="shared" si="156"/>
        <v>0</v>
      </c>
      <c r="BQ51" s="631"/>
      <c r="BR51" s="631"/>
      <c r="BS51" s="93">
        <f t="shared" si="39"/>
        <v>0</v>
      </c>
      <c r="BT51" s="631"/>
      <c r="BU51" s="631"/>
      <c r="BV51" s="646">
        <f t="shared" si="40"/>
        <v>0</v>
      </c>
      <c r="BW51" s="631"/>
      <c r="BX51" s="631"/>
      <c r="BY51" s="93">
        <f t="shared" si="41"/>
        <v>0</v>
      </c>
      <c r="BZ51" s="631"/>
      <c r="CA51" s="631"/>
      <c r="CB51" s="93">
        <f t="shared" si="42"/>
        <v>0</v>
      </c>
      <c r="CC51" s="631"/>
      <c r="CD51" s="631"/>
      <c r="CE51" s="93">
        <f t="shared" si="43"/>
        <v>0</v>
      </c>
      <c r="CF51" s="631"/>
      <c r="CG51" s="631"/>
      <c r="CH51" s="93">
        <f t="shared" si="44"/>
        <v>0</v>
      </c>
      <c r="CI51" s="631"/>
      <c r="CJ51" s="631"/>
      <c r="CK51" s="646">
        <f t="shared" si="45"/>
        <v>0</v>
      </c>
      <c r="CL51" s="631"/>
      <c r="CM51" s="631"/>
      <c r="CN51" s="93">
        <f t="shared" si="46"/>
        <v>0</v>
      </c>
      <c r="CO51" s="631"/>
      <c r="CP51" s="631"/>
      <c r="CQ51" s="93">
        <f t="shared" si="47"/>
        <v>0</v>
      </c>
      <c r="CR51" s="629"/>
      <c r="CS51" s="629"/>
      <c r="CT51" s="630">
        <f t="shared" si="48"/>
        <v>0</v>
      </c>
      <c r="CU51" s="629"/>
      <c r="CV51" s="629"/>
      <c r="CW51" s="630">
        <f t="shared" si="49"/>
        <v>0</v>
      </c>
      <c r="CX51" s="629"/>
      <c r="CY51" s="629"/>
      <c r="CZ51" s="630">
        <f t="shared" si="50"/>
        <v>0</v>
      </c>
      <c r="DA51" s="629"/>
      <c r="DB51" s="629"/>
      <c r="DC51" s="647">
        <f t="shared" si="51"/>
        <v>0</v>
      </c>
      <c r="DD51" s="629"/>
      <c r="DE51" s="629"/>
      <c r="DF51" s="630">
        <f t="shared" si="52"/>
        <v>0</v>
      </c>
      <c r="DG51" s="629"/>
      <c r="DH51" s="629"/>
      <c r="DI51" s="630">
        <f t="shared" si="53"/>
        <v>0</v>
      </c>
      <c r="DJ51" s="629"/>
      <c r="DK51" s="629"/>
      <c r="DL51" s="630">
        <f t="shared" si="54"/>
        <v>0</v>
      </c>
      <c r="DM51" s="629"/>
      <c r="DN51" s="629"/>
      <c r="DO51" s="630">
        <f t="shared" si="55"/>
        <v>0</v>
      </c>
      <c r="DP51" s="629"/>
      <c r="DQ51" s="629"/>
      <c r="DR51" s="630">
        <f t="shared" si="56"/>
        <v>0</v>
      </c>
      <c r="DS51" s="629"/>
      <c r="DT51" s="629"/>
      <c r="DU51" s="630">
        <f t="shared" si="57"/>
        <v>0</v>
      </c>
      <c r="DV51" s="629"/>
      <c r="DW51" s="629"/>
      <c r="DX51" s="630">
        <f t="shared" si="58"/>
        <v>0</v>
      </c>
      <c r="DY51" s="629"/>
      <c r="DZ51" s="629"/>
      <c r="EA51" s="629"/>
      <c r="EB51" s="630">
        <f t="shared" si="157"/>
        <v>0</v>
      </c>
      <c r="EC51" s="629"/>
      <c r="ED51" s="629"/>
      <c r="EE51" s="630">
        <f t="shared" si="59"/>
        <v>0</v>
      </c>
      <c r="EF51" s="629"/>
      <c r="EG51" s="629"/>
      <c r="EH51" s="629"/>
      <c r="EI51" s="93">
        <f t="shared" si="135"/>
        <v>0</v>
      </c>
      <c r="EJ51" s="629"/>
      <c r="EK51" s="629"/>
      <c r="EL51" s="630">
        <f t="shared" si="60"/>
        <v>0</v>
      </c>
      <c r="EM51" s="629"/>
      <c r="EN51" s="629"/>
      <c r="EO51" s="629"/>
      <c r="EP51" s="630">
        <f t="shared" si="61"/>
        <v>0</v>
      </c>
      <c r="ER51" s="629"/>
      <c r="ES51" s="629"/>
      <c r="ET51" s="630">
        <f t="shared" si="62"/>
        <v>0</v>
      </c>
      <c r="EU51" s="629"/>
      <c r="EV51" s="629"/>
      <c r="EW51" s="93">
        <f t="shared" si="6"/>
        <v>0</v>
      </c>
      <c r="EX51" s="629"/>
      <c r="EY51" s="629"/>
      <c r="EZ51" s="93">
        <f t="shared" si="63"/>
        <v>0</v>
      </c>
      <c r="FA51" s="629"/>
      <c r="FB51" s="629"/>
      <c r="FC51" s="93">
        <f t="shared" si="64"/>
        <v>0</v>
      </c>
      <c r="FD51" s="629"/>
      <c r="FE51" s="629"/>
      <c r="FF51" s="93">
        <f t="shared" si="65"/>
        <v>0</v>
      </c>
      <c r="FG51" s="629"/>
      <c r="FH51" s="629"/>
      <c r="FI51" s="93">
        <f t="shared" si="136"/>
        <v>0</v>
      </c>
      <c r="FJ51" s="629"/>
      <c r="FK51" s="629"/>
      <c r="FL51" s="93">
        <f t="shared" si="141"/>
        <v>0</v>
      </c>
      <c r="FM51" s="629"/>
      <c r="FN51" s="629"/>
      <c r="FO51" s="646">
        <f t="shared" si="7"/>
        <v>0</v>
      </c>
      <c r="FP51" s="629"/>
      <c r="FQ51" s="629"/>
      <c r="FR51" s="630">
        <f t="shared" si="137"/>
        <v>0</v>
      </c>
      <c r="FS51" s="629"/>
      <c r="FT51" s="629"/>
      <c r="FU51" s="630">
        <f t="shared" si="8"/>
        <v>0</v>
      </c>
      <c r="FV51" s="648"/>
      <c r="FW51" s="629"/>
      <c r="FX51" s="629"/>
      <c r="FY51" s="630">
        <f t="shared" si="66"/>
        <v>0</v>
      </c>
      <c r="FZ51" s="629"/>
      <c r="GA51" s="629"/>
      <c r="GB51" s="630">
        <f t="shared" si="67"/>
        <v>0</v>
      </c>
      <c r="GC51" s="629"/>
      <c r="GD51" s="629"/>
      <c r="GE51" s="630">
        <f t="shared" si="68"/>
        <v>0</v>
      </c>
      <c r="GF51" s="629"/>
      <c r="GG51" s="629"/>
      <c r="GH51" s="630">
        <f t="shared" si="69"/>
        <v>0</v>
      </c>
      <c r="GI51" s="629"/>
      <c r="GJ51" s="629"/>
      <c r="GK51" s="630">
        <f t="shared" si="70"/>
        <v>0</v>
      </c>
      <c r="GL51" s="629"/>
      <c r="GM51" s="629"/>
      <c r="GN51" s="630">
        <f t="shared" si="71"/>
        <v>0</v>
      </c>
      <c r="GO51" s="629"/>
      <c r="GP51" s="629"/>
      <c r="GQ51" s="629"/>
      <c r="GR51" s="630">
        <f t="shared" si="72"/>
        <v>0</v>
      </c>
      <c r="GS51" s="629"/>
      <c r="GT51" s="629"/>
      <c r="GU51" s="630">
        <f t="shared" si="73"/>
        <v>0</v>
      </c>
      <c r="GV51" s="631"/>
      <c r="GW51" s="631"/>
      <c r="GX51" s="631"/>
      <c r="GY51" s="630">
        <f t="shared" si="74"/>
        <v>0</v>
      </c>
      <c r="GZ51" s="631"/>
      <c r="HA51" s="631"/>
      <c r="HB51" s="631"/>
      <c r="HC51" s="630">
        <f t="shared" si="148"/>
        <v>0</v>
      </c>
      <c r="HD51" s="631"/>
      <c r="HE51" s="631"/>
      <c r="HF51" s="630">
        <f t="shared" si="158"/>
        <v>0</v>
      </c>
      <c r="HG51" s="631"/>
      <c r="HH51" s="631"/>
      <c r="HI51" s="630">
        <f t="shared" si="159"/>
        <v>0</v>
      </c>
      <c r="HJ51" s="629"/>
      <c r="HK51" s="629"/>
      <c r="HL51" s="630">
        <f t="shared" si="78"/>
        <v>0</v>
      </c>
      <c r="HM51" s="629"/>
      <c r="HN51" s="629"/>
      <c r="HO51" s="647">
        <f t="shared" si="79"/>
        <v>0</v>
      </c>
      <c r="HP51" s="629"/>
      <c r="HQ51" s="629"/>
      <c r="HR51" s="647">
        <f t="shared" si="138"/>
        <v>0</v>
      </c>
      <c r="HS51" s="629"/>
      <c r="HT51" s="629"/>
      <c r="HU51" s="630">
        <f t="shared" si="80"/>
        <v>0</v>
      </c>
      <c r="HV51" s="629"/>
      <c r="HW51" s="629"/>
      <c r="HX51" s="630">
        <f t="shared" si="81"/>
        <v>0</v>
      </c>
      <c r="HY51" s="629"/>
      <c r="HZ51" s="629"/>
      <c r="IA51" s="630">
        <f t="shared" si="82"/>
        <v>0</v>
      </c>
      <c r="IB51" s="629"/>
      <c r="IC51" s="629"/>
      <c r="ID51" s="630">
        <f t="shared" si="83"/>
        <v>0</v>
      </c>
      <c r="IE51" s="629"/>
      <c r="IF51" s="629"/>
      <c r="IG51" s="630">
        <f t="shared" si="84"/>
        <v>0</v>
      </c>
      <c r="IH51" s="629"/>
      <c r="II51" s="629"/>
      <c r="IJ51" s="630">
        <f t="shared" si="85"/>
        <v>0</v>
      </c>
      <c r="IK51" s="629"/>
      <c r="IL51" s="629"/>
      <c r="IM51" s="629"/>
      <c r="IN51" s="630">
        <f t="shared" si="86"/>
        <v>0</v>
      </c>
      <c r="IO51" s="629"/>
      <c r="IP51" s="629"/>
      <c r="IQ51" s="629"/>
      <c r="IR51" s="630">
        <f t="shared" si="87"/>
        <v>0</v>
      </c>
      <c r="IS51" s="629"/>
      <c r="IT51" s="629"/>
      <c r="IU51" s="630">
        <f t="shared" si="9"/>
        <v>0</v>
      </c>
      <c r="IV51" s="649"/>
      <c r="IW51" s="649"/>
      <c r="IX51" s="650">
        <f t="shared" si="88"/>
        <v>0</v>
      </c>
      <c r="IY51" s="649"/>
      <c r="IZ51" s="649"/>
      <c r="JA51" s="650">
        <f t="shared" si="89"/>
        <v>0</v>
      </c>
      <c r="JB51" s="649"/>
      <c r="JC51" s="649"/>
      <c r="JD51" s="649"/>
      <c r="JE51" s="650">
        <f t="shared" si="139"/>
        <v>0</v>
      </c>
      <c r="JF51" s="649"/>
      <c r="JG51" s="649"/>
      <c r="JH51" s="649"/>
      <c r="JI51" s="650">
        <f t="shared" si="90"/>
        <v>0</v>
      </c>
      <c r="JK51" s="649"/>
      <c r="JL51" s="649"/>
      <c r="JM51" s="651">
        <f t="shared" si="91"/>
        <v>0</v>
      </c>
      <c r="JO51" s="649"/>
      <c r="JP51" s="649"/>
      <c r="JQ51" s="651">
        <f t="shared" si="92"/>
        <v>0</v>
      </c>
      <c r="JR51" s="649"/>
      <c r="JS51" s="649"/>
      <c r="JT51" s="650">
        <f t="shared" si="93"/>
        <v>0</v>
      </c>
      <c r="JU51" s="649"/>
      <c r="JV51" s="649"/>
      <c r="JW51" s="650">
        <f t="shared" si="94"/>
        <v>0</v>
      </c>
      <c r="JX51" s="649"/>
      <c r="JY51" s="649"/>
      <c r="JZ51" s="649"/>
      <c r="KA51" s="650">
        <f t="shared" si="95"/>
        <v>0</v>
      </c>
      <c r="KB51" s="649"/>
      <c r="KC51" s="649"/>
      <c r="KD51" s="649"/>
      <c r="KE51" s="650">
        <f t="shared" si="140"/>
        <v>0</v>
      </c>
      <c r="KF51" s="649"/>
      <c r="KG51" s="649"/>
      <c r="KH51" s="650">
        <f t="shared" si="96"/>
        <v>0</v>
      </c>
      <c r="KI51" s="649"/>
      <c r="KJ51" s="649"/>
      <c r="KK51" s="650">
        <f t="shared" si="97"/>
        <v>0</v>
      </c>
      <c r="KL51" s="649"/>
      <c r="KM51" s="649"/>
      <c r="KN51" s="650">
        <f t="shared" si="98"/>
        <v>0</v>
      </c>
      <c r="KO51" s="649"/>
      <c r="KP51" s="649"/>
      <c r="KQ51" s="650">
        <f t="shared" si="160"/>
        <v>0</v>
      </c>
      <c r="KR51" s="649"/>
      <c r="KS51" s="649"/>
      <c r="KT51" s="650">
        <f t="shared" si="161"/>
        <v>0</v>
      </c>
      <c r="KU51" s="649"/>
      <c r="KV51" s="649"/>
      <c r="KW51" s="650">
        <f t="shared" si="101"/>
        <v>0</v>
      </c>
      <c r="KX51" s="649"/>
      <c r="KY51" s="649"/>
      <c r="KZ51" s="650">
        <f t="shared" si="144"/>
        <v>0</v>
      </c>
      <c r="LA51" s="649"/>
      <c r="LB51" s="649"/>
      <c r="LC51" s="650">
        <f t="shared" si="145"/>
        <v>0</v>
      </c>
      <c r="LD51" s="649"/>
      <c r="LE51" s="649"/>
      <c r="LF51" s="650">
        <f t="shared" si="146"/>
        <v>0</v>
      </c>
      <c r="LG51" s="649"/>
      <c r="LH51" s="649"/>
      <c r="LI51" s="650">
        <f t="shared" si="147"/>
        <v>0</v>
      </c>
      <c r="LJ51" s="649"/>
      <c r="LK51" s="649"/>
      <c r="LL51" s="650">
        <f t="shared" si="162"/>
        <v>0</v>
      </c>
      <c r="LM51" s="649"/>
      <c r="LN51" s="649"/>
      <c r="LO51" s="650">
        <f t="shared" si="163"/>
        <v>0</v>
      </c>
      <c r="LP51" s="649"/>
      <c r="LQ51" s="649"/>
      <c r="LR51" s="650">
        <f t="shared" si="164"/>
        <v>0</v>
      </c>
      <c r="LS51" s="649"/>
      <c r="LT51" s="649"/>
      <c r="LU51" s="650">
        <f t="shared" si="165"/>
        <v>0</v>
      </c>
      <c r="LV51" s="649"/>
      <c r="LW51" s="649"/>
      <c r="LX51" s="650">
        <f t="shared" si="166"/>
        <v>0</v>
      </c>
      <c r="LY51" s="649"/>
      <c r="LZ51" s="649"/>
      <c r="MA51" s="650">
        <f t="shared" si="167"/>
        <v>0</v>
      </c>
      <c r="MB51" s="649"/>
      <c r="MC51" s="649"/>
      <c r="MD51" s="650">
        <f t="shared" si="168"/>
        <v>0</v>
      </c>
      <c r="ME51" s="649"/>
      <c r="MF51" s="649"/>
      <c r="MG51" s="650">
        <f t="shared" si="19"/>
        <v>0</v>
      </c>
      <c r="MH51" s="649"/>
      <c r="MI51" s="649"/>
      <c r="MJ51" s="650">
        <f t="shared" si="20"/>
        <v>0</v>
      </c>
      <c r="MK51" s="649"/>
      <c r="ML51" s="649"/>
      <c r="MM51" s="650">
        <f t="shared" si="21"/>
        <v>0</v>
      </c>
      <c r="MN51" s="649"/>
      <c r="MO51" s="649"/>
      <c r="MP51" s="650">
        <f t="shared" si="22"/>
        <v>0</v>
      </c>
      <c r="MQ51" s="649"/>
      <c r="MR51" s="649"/>
      <c r="MS51" s="650">
        <f t="shared" si="23"/>
        <v>0</v>
      </c>
      <c r="MT51" s="649"/>
      <c r="MU51" s="649"/>
      <c r="MV51" s="650">
        <f t="shared" si="24"/>
        <v>0</v>
      </c>
      <c r="MW51" s="649"/>
      <c r="MX51" s="649"/>
      <c r="MY51" s="650">
        <f t="shared" si="25"/>
        <v>0</v>
      </c>
      <c r="MZ51" s="649"/>
      <c r="NA51" s="649"/>
      <c r="NB51" s="650">
        <f t="shared" si="26"/>
        <v>0</v>
      </c>
      <c r="NC51" s="649"/>
      <c r="ND51" s="649"/>
      <c r="NE51" s="649"/>
      <c r="NF51" s="650">
        <f t="shared" si="102"/>
        <v>0</v>
      </c>
      <c r="NG51" s="649"/>
      <c r="NH51" s="649"/>
      <c r="NI51" s="650">
        <f t="shared" si="103"/>
        <v>0</v>
      </c>
      <c r="NJ51" s="649"/>
      <c r="NK51" s="649"/>
      <c r="NL51" s="649"/>
      <c r="NM51" s="650">
        <f t="shared" si="104"/>
        <v>0</v>
      </c>
      <c r="NN51" s="649"/>
      <c r="NO51" s="649"/>
      <c r="NP51" s="649"/>
      <c r="NQ51" s="650">
        <f t="shared" si="105"/>
        <v>0</v>
      </c>
      <c r="NR51" s="649"/>
      <c r="NS51" s="649"/>
      <c r="NT51" s="650">
        <f t="shared" si="106"/>
        <v>0</v>
      </c>
      <c r="NU51" s="649"/>
      <c r="NV51" s="649"/>
      <c r="NW51" s="650">
        <f t="shared" si="107"/>
        <v>0</v>
      </c>
      <c r="NX51" s="649"/>
      <c r="NY51" s="649"/>
      <c r="NZ51" s="649"/>
      <c r="OA51" s="650">
        <f t="shared" si="108"/>
        <v>0</v>
      </c>
      <c r="OB51" s="649"/>
      <c r="OC51" s="649"/>
      <c r="OD51" s="649"/>
      <c r="OE51" s="650">
        <f t="shared" si="109"/>
        <v>0</v>
      </c>
      <c r="OF51" s="649"/>
      <c r="OG51" s="649"/>
      <c r="OH51" s="649"/>
      <c r="OI51" s="650">
        <f t="shared" si="110"/>
        <v>0</v>
      </c>
      <c r="OJ51" s="649"/>
      <c r="OK51" s="649"/>
      <c r="OL51" s="649"/>
      <c r="OM51" s="650">
        <f t="shared" si="111"/>
        <v>0</v>
      </c>
      <c r="ON51" s="649"/>
      <c r="OO51" s="649"/>
      <c r="OP51" s="649"/>
      <c r="OQ51" s="650">
        <f t="shared" si="112"/>
        <v>0</v>
      </c>
      <c r="OR51" s="649"/>
      <c r="OS51" s="649"/>
      <c r="OT51" s="649"/>
      <c r="OU51" s="650">
        <f t="shared" si="113"/>
        <v>0</v>
      </c>
      <c r="OV51" s="649"/>
      <c r="OW51" s="649"/>
      <c r="OX51" s="649"/>
      <c r="OY51" s="650">
        <f t="shared" si="114"/>
        <v>0</v>
      </c>
      <c r="OZ51" s="649"/>
      <c r="PA51" s="649"/>
      <c r="PB51" s="649"/>
      <c r="PC51" s="650">
        <f t="shared" si="115"/>
        <v>0</v>
      </c>
      <c r="PD51" s="649"/>
      <c r="PE51" s="649"/>
      <c r="PF51" s="649"/>
      <c r="PG51" s="650">
        <f t="shared" si="116"/>
        <v>0</v>
      </c>
      <c r="PH51" s="649"/>
      <c r="PI51" s="649"/>
      <c r="PJ51" s="649"/>
      <c r="PK51" s="650">
        <f t="shared" si="117"/>
        <v>0</v>
      </c>
      <c r="PL51" s="649"/>
      <c r="PM51" s="649"/>
      <c r="PN51" s="649"/>
      <c r="PO51" s="650">
        <f t="shared" si="118"/>
        <v>0</v>
      </c>
      <c r="PP51" s="649"/>
      <c r="PQ51" s="649"/>
      <c r="PR51" s="649"/>
      <c r="PS51" s="650">
        <f t="shared" si="119"/>
        <v>0</v>
      </c>
      <c r="PT51" s="649"/>
      <c r="PU51" s="649"/>
      <c r="PV51" s="649"/>
      <c r="PW51" s="650">
        <f t="shared" si="149"/>
        <v>0</v>
      </c>
      <c r="PX51" s="649"/>
      <c r="PY51" s="649"/>
      <c r="PZ51" s="649"/>
      <c r="QA51" s="650">
        <f t="shared" si="150"/>
        <v>0</v>
      </c>
      <c r="QB51" s="649"/>
      <c r="QC51" s="649"/>
      <c r="QD51" s="649"/>
      <c r="QE51" s="650">
        <f t="shared" si="151"/>
        <v>0</v>
      </c>
      <c r="QF51" s="649"/>
      <c r="QG51" s="649"/>
      <c r="QH51" s="649"/>
      <c r="QI51" s="650">
        <f t="shared" si="152"/>
        <v>0</v>
      </c>
      <c r="QJ51" s="649"/>
      <c r="QK51" s="649"/>
      <c r="QL51" s="649"/>
      <c r="QM51" s="650">
        <f t="shared" si="153"/>
        <v>0</v>
      </c>
      <c r="QN51" s="649"/>
      <c r="QO51" s="649"/>
      <c r="QP51" s="649"/>
      <c r="QQ51" s="650">
        <f t="shared" si="154"/>
        <v>0</v>
      </c>
      <c r="QR51" s="649"/>
      <c r="QS51" s="649"/>
      <c r="QT51" s="649"/>
      <c r="QU51" s="650">
        <f t="shared" si="155"/>
        <v>0</v>
      </c>
      <c r="QV51" s="629">
        <f t="shared" si="127"/>
        <v>0</v>
      </c>
      <c r="QW51" s="652">
        <f t="shared" si="128"/>
        <v>0</v>
      </c>
      <c r="QX51" s="123"/>
      <c r="QY51" s="629">
        <f t="shared" si="129"/>
        <v>0</v>
      </c>
      <c r="QZ51" s="652">
        <f t="shared" si="130"/>
        <v>0</v>
      </c>
      <c r="RA51" s="124"/>
      <c r="RB51" s="629">
        <f t="shared" si="131"/>
        <v>0</v>
      </c>
      <c r="RC51" s="652">
        <f t="shared" si="132"/>
        <v>0</v>
      </c>
      <c r="RD51" s="124"/>
      <c r="RE51" s="629">
        <f t="shared" si="133"/>
        <v>0</v>
      </c>
      <c r="RF51" s="652">
        <f t="shared" si="134"/>
        <v>0</v>
      </c>
    </row>
    <row r="52" spans="1:474" ht="36" hidden="1" x14ac:dyDescent="0.55000000000000004">
      <c r="A52" s="622">
        <v>48</v>
      </c>
      <c r="B52" s="638" t="s">
        <v>661</v>
      </c>
      <c r="C52" s="639" t="s">
        <v>662</v>
      </c>
      <c r="D52" s="628">
        <v>0</v>
      </c>
      <c r="E52" s="640"/>
      <c r="F52" s="653"/>
      <c r="G52" s="653"/>
      <c r="H52" s="642"/>
      <c r="I52" s="628">
        <f t="shared" si="27"/>
        <v>0</v>
      </c>
      <c r="J52" s="640"/>
      <c r="K52" s="653"/>
      <c r="L52" s="653"/>
      <c r="M52" s="642"/>
      <c r="N52" s="628">
        <f t="shared" si="0"/>
        <v>0</v>
      </c>
      <c r="O52" s="640"/>
      <c r="P52" s="653"/>
      <c r="Q52" s="653"/>
      <c r="R52" s="642"/>
      <c r="S52" s="628">
        <f t="shared" si="1"/>
        <v>0</v>
      </c>
      <c r="T52" s="640"/>
      <c r="U52" s="653"/>
      <c r="V52" s="653"/>
      <c r="W52" s="642"/>
      <c r="X52" s="628">
        <f t="shared" si="2"/>
        <v>0</v>
      </c>
      <c r="Y52" s="640"/>
      <c r="Z52" s="653"/>
      <c r="AA52" s="653"/>
      <c r="AB52" s="642"/>
      <c r="AC52" s="628">
        <f t="shared" si="3"/>
        <v>0</v>
      </c>
      <c r="AD52" s="631"/>
      <c r="AE52" s="631"/>
      <c r="AF52" s="93">
        <f t="shared" si="28"/>
        <v>0</v>
      </c>
      <c r="AG52" s="629"/>
      <c r="AH52" s="629"/>
      <c r="AI52" s="93">
        <f t="shared" si="29"/>
        <v>0</v>
      </c>
      <c r="AJ52" s="631"/>
      <c r="AK52" s="631"/>
      <c r="AL52" s="93">
        <f t="shared" si="30"/>
        <v>0</v>
      </c>
      <c r="AM52" s="631"/>
      <c r="AN52" s="631"/>
      <c r="AO52" s="631"/>
      <c r="AP52" s="93">
        <f t="shared" si="31"/>
        <v>0</v>
      </c>
      <c r="AQ52" s="644"/>
      <c r="AR52" s="644"/>
      <c r="AS52" s="645">
        <f t="shared" si="32"/>
        <v>0</v>
      </c>
      <c r="AT52" s="632"/>
      <c r="AU52" s="632"/>
      <c r="AV52" s="633">
        <f t="shared" si="33"/>
        <v>0</v>
      </c>
      <c r="AW52" s="631"/>
      <c r="AX52" s="631"/>
      <c r="AY52" s="631"/>
      <c r="AZ52" s="646">
        <f t="shared" si="34"/>
        <v>0</v>
      </c>
      <c r="BA52" s="631"/>
      <c r="BB52" s="631"/>
      <c r="BC52" s="93">
        <f t="shared" si="35"/>
        <v>0</v>
      </c>
      <c r="BD52" s="631"/>
      <c r="BE52" s="631"/>
      <c r="BF52" s="93">
        <f t="shared" si="36"/>
        <v>0</v>
      </c>
      <c r="BG52" s="631"/>
      <c r="BH52" s="631"/>
      <c r="BI52" s="93">
        <f t="shared" si="37"/>
        <v>0</v>
      </c>
      <c r="BJ52" s="631"/>
      <c r="BK52" s="631"/>
      <c r="BL52" s="93">
        <f t="shared" si="38"/>
        <v>0</v>
      </c>
      <c r="BM52" s="631"/>
      <c r="BN52" s="631"/>
      <c r="BO52" s="631"/>
      <c r="BP52" s="93">
        <f t="shared" si="156"/>
        <v>0</v>
      </c>
      <c r="BQ52" s="631"/>
      <c r="BR52" s="631"/>
      <c r="BS52" s="93">
        <f t="shared" si="39"/>
        <v>0</v>
      </c>
      <c r="BT52" s="631"/>
      <c r="BU52" s="631"/>
      <c r="BV52" s="646">
        <f t="shared" si="40"/>
        <v>0</v>
      </c>
      <c r="BW52" s="631"/>
      <c r="BX52" s="631"/>
      <c r="BY52" s="93">
        <f t="shared" si="41"/>
        <v>0</v>
      </c>
      <c r="BZ52" s="631"/>
      <c r="CA52" s="631"/>
      <c r="CB52" s="93">
        <f t="shared" si="42"/>
        <v>0</v>
      </c>
      <c r="CC52" s="631"/>
      <c r="CD52" s="631"/>
      <c r="CE52" s="93">
        <f t="shared" si="43"/>
        <v>0</v>
      </c>
      <c r="CF52" s="631"/>
      <c r="CG52" s="631"/>
      <c r="CH52" s="93">
        <f t="shared" si="44"/>
        <v>0</v>
      </c>
      <c r="CI52" s="631"/>
      <c r="CJ52" s="631"/>
      <c r="CK52" s="646">
        <f t="shared" si="45"/>
        <v>0</v>
      </c>
      <c r="CL52" s="631"/>
      <c r="CM52" s="631"/>
      <c r="CN52" s="93">
        <f t="shared" si="46"/>
        <v>0</v>
      </c>
      <c r="CO52" s="631"/>
      <c r="CP52" s="631"/>
      <c r="CQ52" s="93">
        <f t="shared" si="47"/>
        <v>0</v>
      </c>
      <c r="CR52" s="629"/>
      <c r="CS52" s="629"/>
      <c r="CT52" s="630">
        <f t="shared" si="48"/>
        <v>0</v>
      </c>
      <c r="CU52" s="629"/>
      <c r="CV52" s="629"/>
      <c r="CW52" s="630">
        <f t="shared" si="49"/>
        <v>0</v>
      </c>
      <c r="CX52" s="629"/>
      <c r="CY52" s="629"/>
      <c r="CZ52" s="630">
        <f t="shared" si="50"/>
        <v>0</v>
      </c>
      <c r="DA52" s="629"/>
      <c r="DB52" s="629"/>
      <c r="DC52" s="647">
        <f t="shared" si="51"/>
        <v>0</v>
      </c>
      <c r="DD52" s="629"/>
      <c r="DE52" s="629"/>
      <c r="DF52" s="630">
        <f t="shared" si="52"/>
        <v>0</v>
      </c>
      <c r="DG52" s="629"/>
      <c r="DH52" s="629"/>
      <c r="DI52" s="630">
        <f t="shared" si="53"/>
        <v>0</v>
      </c>
      <c r="DJ52" s="629"/>
      <c r="DK52" s="629"/>
      <c r="DL52" s="630">
        <f t="shared" si="54"/>
        <v>0</v>
      </c>
      <c r="DM52" s="629"/>
      <c r="DN52" s="629"/>
      <c r="DO52" s="630">
        <f t="shared" si="55"/>
        <v>0</v>
      </c>
      <c r="DP52" s="629"/>
      <c r="DQ52" s="629"/>
      <c r="DR52" s="630">
        <f t="shared" si="56"/>
        <v>0</v>
      </c>
      <c r="DS52" s="629"/>
      <c r="DT52" s="629"/>
      <c r="DU52" s="630">
        <f t="shared" si="57"/>
        <v>0</v>
      </c>
      <c r="DV52" s="629"/>
      <c r="DW52" s="629"/>
      <c r="DX52" s="630">
        <f t="shared" si="58"/>
        <v>0</v>
      </c>
      <c r="DY52" s="629"/>
      <c r="DZ52" s="629"/>
      <c r="EA52" s="629"/>
      <c r="EB52" s="630">
        <f t="shared" si="157"/>
        <v>0</v>
      </c>
      <c r="EC52" s="629"/>
      <c r="ED52" s="629"/>
      <c r="EE52" s="630">
        <f t="shared" si="59"/>
        <v>0</v>
      </c>
      <c r="EF52" s="629"/>
      <c r="EG52" s="629"/>
      <c r="EH52" s="629"/>
      <c r="EI52" s="93">
        <f t="shared" si="135"/>
        <v>0</v>
      </c>
      <c r="EJ52" s="629"/>
      <c r="EK52" s="629"/>
      <c r="EL52" s="630">
        <f t="shared" si="60"/>
        <v>0</v>
      </c>
      <c r="EM52" s="629"/>
      <c r="EN52" s="629"/>
      <c r="EO52" s="629"/>
      <c r="EP52" s="630">
        <f t="shared" si="61"/>
        <v>0</v>
      </c>
      <c r="ER52" s="629"/>
      <c r="ES52" s="629"/>
      <c r="ET52" s="630">
        <f t="shared" si="62"/>
        <v>0</v>
      </c>
      <c r="EU52" s="629"/>
      <c r="EV52" s="629"/>
      <c r="EW52" s="93">
        <f t="shared" si="6"/>
        <v>0</v>
      </c>
      <c r="EX52" s="629"/>
      <c r="EY52" s="629"/>
      <c r="EZ52" s="93">
        <f t="shared" si="63"/>
        <v>0</v>
      </c>
      <c r="FA52" s="629"/>
      <c r="FB52" s="629"/>
      <c r="FC52" s="93">
        <f t="shared" si="64"/>
        <v>0</v>
      </c>
      <c r="FD52" s="629"/>
      <c r="FE52" s="629"/>
      <c r="FF52" s="93">
        <f t="shared" si="65"/>
        <v>0</v>
      </c>
      <c r="FG52" s="629"/>
      <c r="FH52" s="629"/>
      <c r="FI52" s="93">
        <f t="shared" si="136"/>
        <v>0</v>
      </c>
      <c r="FJ52" s="629"/>
      <c r="FK52" s="629"/>
      <c r="FL52" s="93">
        <f t="shared" si="141"/>
        <v>0</v>
      </c>
      <c r="FM52" s="629"/>
      <c r="FN52" s="629"/>
      <c r="FO52" s="646">
        <f t="shared" si="7"/>
        <v>0</v>
      </c>
      <c r="FP52" s="629"/>
      <c r="FQ52" s="629"/>
      <c r="FR52" s="630">
        <f t="shared" si="137"/>
        <v>0</v>
      </c>
      <c r="FS52" s="629"/>
      <c r="FT52" s="629"/>
      <c r="FU52" s="630">
        <f t="shared" si="8"/>
        <v>0</v>
      </c>
      <c r="FV52" s="648"/>
      <c r="FW52" s="629"/>
      <c r="FX52" s="629"/>
      <c r="FY52" s="630">
        <f t="shared" si="66"/>
        <v>0</v>
      </c>
      <c r="FZ52" s="629"/>
      <c r="GA52" s="629"/>
      <c r="GB52" s="630">
        <f t="shared" si="67"/>
        <v>0</v>
      </c>
      <c r="GC52" s="629"/>
      <c r="GD52" s="629"/>
      <c r="GE52" s="630">
        <f t="shared" si="68"/>
        <v>0</v>
      </c>
      <c r="GF52" s="629"/>
      <c r="GG52" s="629"/>
      <c r="GH52" s="630">
        <f t="shared" si="69"/>
        <v>0</v>
      </c>
      <c r="GI52" s="629"/>
      <c r="GJ52" s="629"/>
      <c r="GK52" s="630">
        <f t="shared" si="70"/>
        <v>0</v>
      </c>
      <c r="GL52" s="629"/>
      <c r="GM52" s="629"/>
      <c r="GN52" s="630">
        <f t="shared" si="71"/>
        <v>0</v>
      </c>
      <c r="GO52" s="629"/>
      <c r="GP52" s="629"/>
      <c r="GQ52" s="629"/>
      <c r="GR52" s="630">
        <f t="shared" si="72"/>
        <v>0</v>
      </c>
      <c r="GS52" s="629"/>
      <c r="GT52" s="629"/>
      <c r="GU52" s="630">
        <f t="shared" si="73"/>
        <v>0</v>
      </c>
      <c r="GV52" s="631"/>
      <c r="GW52" s="631"/>
      <c r="GX52" s="631"/>
      <c r="GY52" s="630">
        <f t="shared" si="74"/>
        <v>0</v>
      </c>
      <c r="GZ52" s="631"/>
      <c r="HA52" s="631"/>
      <c r="HB52" s="631"/>
      <c r="HC52" s="630">
        <f t="shared" si="148"/>
        <v>0</v>
      </c>
      <c r="HD52" s="631"/>
      <c r="HE52" s="631"/>
      <c r="HF52" s="630">
        <f t="shared" si="158"/>
        <v>0</v>
      </c>
      <c r="HG52" s="631"/>
      <c r="HH52" s="631"/>
      <c r="HI52" s="630">
        <f t="shared" si="159"/>
        <v>0</v>
      </c>
      <c r="HJ52" s="629"/>
      <c r="HK52" s="629"/>
      <c r="HL52" s="630">
        <f t="shared" si="78"/>
        <v>0</v>
      </c>
      <c r="HM52" s="629"/>
      <c r="HN52" s="629"/>
      <c r="HO52" s="647">
        <f t="shared" si="79"/>
        <v>0</v>
      </c>
      <c r="HP52" s="629"/>
      <c r="HQ52" s="629"/>
      <c r="HR52" s="647">
        <f t="shared" si="138"/>
        <v>0</v>
      </c>
      <c r="HS52" s="629"/>
      <c r="HT52" s="629"/>
      <c r="HU52" s="630">
        <f t="shared" si="80"/>
        <v>0</v>
      </c>
      <c r="HV52" s="629"/>
      <c r="HW52" s="629"/>
      <c r="HX52" s="630">
        <f t="shared" si="81"/>
        <v>0</v>
      </c>
      <c r="HY52" s="629"/>
      <c r="HZ52" s="629"/>
      <c r="IA52" s="630">
        <f t="shared" si="82"/>
        <v>0</v>
      </c>
      <c r="IB52" s="629"/>
      <c r="IC52" s="629"/>
      <c r="ID52" s="630">
        <f t="shared" si="83"/>
        <v>0</v>
      </c>
      <c r="IE52" s="629"/>
      <c r="IF52" s="629"/>
      <c r="IG52" s="630">
        <f t="shared" si="84"/>
        <v>0</v>
      </c>
      <c r="IH52" s="629"/>
      <c r="II52" s="629"/>
      <c r="IJ52" s="630">
        <f t="shared" si="85"/>
        <v>0</v>
      </c>
      <c r="IK52" s="629"/>
      <c r="IL52" s="629"/>
      <c r="IM52" s="629"/>
      <c r="IN52" s="630">
        <f t="shared" si="86"/>
        <v>0</v>
      </c>
      <c r="IO52" s="629"/>
      <c r="IP52" s="629"/>
      <c r="IQ52" s="629"/>
      <c r="IR52" s="630">
        <f t="shared" si="87"/>
        <v>0</v>
      </c>
      <c r="IS52" s="629"/>
      <c r="IT52" s="629"/>
      <c r="IU52" s="630">
        <f t="shared" si="9"/>
        <v>0</v>
      </c>
      <c r="IV52" s="649"/>
      <c r="IW52" s="649"/>
      <c r="IX52" s="650">
        <f t="shared" si="88"/>
        <v>0</v>
      </c>
      <c r="IY52" s="649"/>
      <c r="IZ52" s="649"/>
      <c r="JA52" s="650">
        <f t="shared" si="89"/>
        <v>0</v>
      </c>
      <c r="JB52" s="649"/>
      <c r="JC52" s="649"/>
      <c r="JD52" s="649"/>
      <c r="JE52" s="650">
        <f t="shared" si="139"/>
        <v>0</v>
      </c>
      <c r="JF52" s="649"/>
      <c r="JG52" s="649"/>
      <c r="JH52" s="649"/>
      <c r="JI52" s="650">
        <f t="shared" si="90"/>
        <v>0</v>
      </c>
      <c r="JK52" s="649"/>
      <c r="JL52" s="649"/>
      <c r="JM52" s="651">
        <f t="shared" si="91"/>
        <v>0</v>
      </c>
      <c r="JO52" s="649"/>
      <c r="JP52" s="649"/>
      <c r="JQ52" s="651">
        <f t="shared" si="92"/>
        <v>0</v>
      </c>
      <c r="JR52" s="649"/>
      <c r="JS52" s="649"/>
      <c r="JT52" s="650">
        <f t="shared" si="93"/>
        <v>0</v>
      </c>
      <c r="JU52" s="649"/>
      <c r="JV52" s="649"/>
      <c r="JW52" s="650">
        <f t="shared" si="94"/>
        <v>0</v>
      </c>
      <c r="JX52" s="649"/>
      <c r="JY52" s="649"/>
      <c r="JZ52" s="649"/>
      <c r="KA52" s="650">
        <f t="shared" si="95"/>
        <v>0</v>
      </c>
      <c r="KB52" s="649"/>
      <c r="KC52" s="649"/>
      <c r="KD52" s="649"/>
      <c r="KE52" s="650">
        <f t="shared" si="140"/>
        <v>0</v>
      </c>
      <c r="KF52" s="649"/>
      <c r="KG52" s="649"/>
      <c r="KH52" s="650">
        <f t="shared" si="96"/>
        <v>0</v>
      </c>
      <c r="KI52" s="649"/>
      <c r="KJ52" s="649"/>
      <c r="KK52" s="650">
        <f t="shared" si="97"/>
        <v>0</v>
      </c>
      <c r="KL52" s="649"/>
      <c r="KM52" s="649"/>
      <c r="KN52" s="650">
        <f t="shared" si="98"/>
        <v>0</v>
      </c>
      <c r="KO52" s="649"/>
      <c r="KP52" s="649"/>
      <c r="KQ52" s="650">
        <f t="shared" si="160"/>
        <v>0</v>
      </c>
      <c r="KR52" s="649"/>
      <c r="KS52" s="649"/>
      <c r="KT52" s="650">
        <f t="shared" si="161"/>
        <v>0</v>
      </c>
      <c r="KU52" s="649"/>
      <c r="KV52" s="649"/>
      <c r="KW52" s="650">
        <f t="shared" si="101"/>
        <v>0</v>
      </c>
      <c r="KX52" s="649"/>
      <c r="KY52" s="649"/>
      <c r="KZ52" s="650">
        <f t="shared" si="144"/>
        <v>0</v>
      </c>
      <c r="LA52" s="649"/>
      <c r="LB52" s="649"/>
      <c r="LC52" s="650">
        <f t="shared" si="145"/>
        <v>0</v>
      </c>
      <c r="LD52" s="649"/>
      <c r="LE52" s="649"/>
      <c r="LF52" s="650">
        <f t="shared" si="146"/>
        <v>0</v>
      </c>
      <c r="LG52" s="649"/>
      <c r="LH52" s="649"/>
      <c r="LI52" s="650">
        <f t="shared" si="147"/>
        <v>0</v>
      </c>
      <c r="LJ52" s="649"/>
      <c r="LK52" s="649"/>
      <c r="LL52" s="650">
        <f t="shared" si="162"/>
        <v>0</v>
      </c>
      <c r="LM52" s="649"/>
      <c r="LN52" s="649"/>
      <c r="LO52" s="650">
        <f t="shared" si="163"/>
        <v>0</v>
      </c>
      <c r="LP52" s="649"/>
      <c r="LQ52" s="649"/>
      <c r="LR52" s="650">
        <f t="shared" si="164"/>
        <v>0</v>
      </c>
      <c r="LS52" s="649"/>
      <c r="LT52" s="649"/>
      <c r="LU52" s="650">
        <f t="shared" si="165"/>
        <v>0</v>
      </c>
      <c r="LV52" s="649"/>
      <c r="LW52" s="649"/>
      <c r="LX52" s="650">
        <f t="shared" si="166"/>
        <v>0</v>
      </c>
      <c r="LY52" s="649"/>
      <c r="LZ52" s="649"/>
      <c r="MA52" s="650">
        <f t="shared" si="167"/>
        <v>0</v>
      </c>
      <c r="MB52" s="649"/>
      <c r="MC52" s="649"/>
      <c r="MD52" s="650">
        <f t="shared" si="168"/>
        <v>0</v>
      </c>
      <c r="ME52" s="649"/>
      <c r="MF52" s="649"/>
      <c r="MG52" s="650">
        <f t="shared" si="19"/>
        <v>0</v>
      </c>
      <c r="MH52" s="649"/>
      <c r="MI52" s="649"/>
      <c r="MJ52" s="650">
        <f t="shared" si="20"/>
        <v>0</v>
      </c>
      <c r="MK52" s="649"/>
      <c r="ML52" s="649"/>
      <c r="MM52" s="650">
        <f t="shared" si="21"/>
        <v>0</v>
      </c>
      <c r="MN52" s="649"/>
      <c r="MO52" s="649"/>
      <c r="MP52" s="650">
        <f t="shared" si="22"/>
        <v>0</v>
      </c>
      <c r="MQ52" s="649"/>
      <c r="MR52" s="649"/>
      <c r="MS52" s="650">
        <f t="shared" si="23"/>
        <v>0</v>
      </c>
      <c r="MT52" s="649"/>
      <c r="MU52" s="649"/>
      <c r="MV52" s="650">
        <f t="shared" si="24"/>
        <v>0</v>
      </c>
      <c r="MW52" s="649"/>
      <c r="MX52" s="649"/>
      <c r="MY52" s="650">
        <f t="shared" si="25"/>
        <v>0</v>
      </c>
      <c r="MZ52" s="649"/>
      <c r="NA52" s="649"/>
      <c r="NB52" s="650">
        <f t="shared" si="26"/>
        <v>0</v>
      </c>
      <c r="NC52" s="649"/>
      <c r="ND52" s="649"/>
      <c r="NE52" s="649"/>
      <c r="NF52" s="650">
        <f t="shared" si="102"/>
        <v>0</v>
      </c>
      <c r="NG52" s="649"/>
      <c r="NH52" s="649"/>
      <c r="NI52" s="650">
        <f t="shared" si="103"/>
        <v>0</v>
      </c>
      <c r="NJ52" s="649"/>
      <c r="NK52" s="649"/>
      <c r="NL52" s="649"/>
      <c r="NM52" s="650">
        <f t="shared" si="104"/>
        <v>0</v>
      </c>
      <c r="NN52" s="649"/>
      <c r="NO52" s="649"/>
      <c r="NP52" s="649"/>
      <c r="NQ52" s="650">
        <f t="shared" si="105"/>
        <v>0</v>
      </c>
      <c r="NR52" s="649"/>
      <c r="NS52" s="649"/>
      <c r="NT52" s="650">
        <f t="shared" si="106"/>
        <v>0</v>
      </c>
      <c r="NU52" s="649"/>
      <c r="NV52" s="649"/>
      <c r="NW52" s="650">
        <f t="shared" si="107"/>
        <v>0</v>
      </c>
      <c r="NX52" s="649"/>
      <c r="NY52" s="649"/>
      <c r="NZ52" s="649"/>
      <c r="OA52" s="650">
        <f t="shared" si="108"/>
        <v>0</v>
      </c>
      <c r="OB52" s="649"/>
      <c r="OC52" s="649"/>
      <c r="OD52" s="649"/>
      <c r="OE52" s="650">
        <f t="shared" si="109"/>
        <v>0</v>
      </c>
      <c r="OF52" s="649"/>
      <c r="OG52" s="649"/>
      <c r="OH52" s="649"/>
      <c r="OI52" s="650">
        <f t="shared" si="110"/>
        <v>0</v>
      </c>
      <c r="OJ52" s="649"/>
      <c r="OK52" s="649"/>
      <c r="OL52" s="649"/>
      <c r="OM52" s="650">
        <f t="shared" si="111"/>
        <v>0</v>
      </c>
      <c r="ON52" s="649"/>
      <c r="OO52" s="649"/>
      <c r="OP52" s="649"/>
      <c r="OQ52" s="650">
        <f t="shared" si="112"/>
        <v>0</v>
      </c>
      <c r="OR52" s="649"/>
      <c r="OS52" s="649"/>
      <c r="OT52" s="649"/>
      <c r="OU52" s="650">
        <f t="shared" si="113"/>
        <v>0</v>
      </c>
      <c r="OV52" s="649"/>
      <c r="OW52" s="649"/>
      <c r="OX52" s="649"/>
      <c r="OY52" s="650">
        <f t="shared" si="114"/>
        <v>0</v>
      </c>
      <c r="OZ52" s="649"/>
      <c r="PA52" s="649"/>
      <c r="PB52" s="649"/>
      <c r="PC52" s="650">
        <f t="shared" si="115"/>
        <v>0</v>
      </c>
      <c r="PD52" s="649"/>
      <c r="PE52" s="649"/>
      <c r="PF52" s="649"/>
      <c r="PG52" s="650">
        <f t="shared" si="116"/>
        <v>0</v>
      </c>
      <c r="PH52" s="649"/>
      <c r="PI52" s="649"/>
      <c r="PJ52" s="649"/>
      <c r="PK52" s="650">
        <f t="shared" si="117"/>
        <v>0</v>
      </c>
      <c r="PL52" s="649"/>
      <c r="PM52" s="649"/>
      <c r="PN52" s="649"/>
      <c r="PO52" s="650">
        <f t="shared" si="118"/>
        <v>0</v>
      </c>
      <c r="PP52" s="649"/>
      <c r="PQ52" s="649"/>
      <c r="PR52" s="649"/>
      <c r="PS52" s="650">
        <f t="shared" si="119"/>
        <v>0</v>
      </c>
      <c r="PT52" s="649"/>
      <c r="PU52" s="649"/>
      <c r="PV52" s="649"/>
      <c r="PW52" s="650">
        <f t="shared" si="149"/>
        <v>0</v>
      </c>
      <c r="PX52" s="649"/>
      <c r="PY52" s="649"/>
      <c r="PZ52" s="649"/>
      <c r="QA52" s="650">
        <f t="shared" si="150"/>
        <v>0</v>
      </c>
      <c r="QB52" s="649"/>
      <c r="QC52" s="649"/>
      <c r="QD52" s="649"/>
      <c r="QE52" s="650">
        <f t="shared" si="151"/>
        <v>0</v>
      </c>
      <c r="QF52" s="649"/>
      <c r="QG52" s="649"/>
      <c r="QH52" s="649"/>
      <c r="QI52" s="650">
        <f t="shared" si="152"/>
        <v>0</v>
      </c>
      <c r="QJ52" s="649"/>
      <c r="QK52" s="649"/>
      <c r="QL52" s="649"/>
      <c r="QM52" s="650">
        <f t="shared" si="153"/>
        <v>0</v>
      </c>
      <c r="QN52" s="649"/>
      <c r="QO52" s="649"/>
      <c r="QP52" s="649"/>
      <c r="QQ52" s="650">
        <f t="shared" si="154"/>
        <v>0</v>
      </c>
      <c r="QR52" s="649"/>
      <c r="QS52" s="649"/>
      <c r="QT52" s="649"/>
      <c r="QU52" s="650">
        <f t="shared" si="155"/>
        <v>0</v>
      </c>
      <c r="QV52" s="629">
        <f t="shared" si="127"/>
        <v>0</v>
      </c>
      <c r="QW52" s="652">
        <f t="shared" si="128"/>
        <v>0</v>
      </c>
      <c r="QX52" s="123"/>
      <c r="QY52" s="629">
        <f t="shared" si="129"/>
        <v>0</v>
      </c>
      <c r="QZ52" s="652">
        <f t="shared" si="130"/>
        <v>0</v>
      </c>
      <c r="RA52" s="124"/>
      <c r="RB52" s="629">
        <f t="shared" si="131"/>
        <v>0</v>
      </c>
      <c r="RC52" s="652">
        <f t="shared" si="132"/>
        <v>0</v>
      </c>
      <c r="RD52" s="124"/>
      <c r="RE52" s="629">
        <f t="shared" si="133"/>
        <v>0</v>
      </c>
      <c r="RF52" s="652">
        <f t="shared" si="134"/>
        <v>0</v>
      </c>
    </row>
    <row r="53" spans="1:474" s="144" customFormat="1" ht="36" hidden="1" x14ac:dyDescent="0.55000000000000004">
      <c r="A53" s="622">
        <v>49</v>
      </c>
      <c r="B53" s="638" t="s">
        <v>663</v>
      </c>
      <c r="C53" s="639" t="s">
        <v>662</v>
      </c>
      <c r="D53" s="628">
        <v>0</v>
      </c>
      <c r="E53" s="686"/>
      <c r="F53" s="687"/>
      <c r="G53" s="687"/>
      <c r="H53" s="688"/>
      <c r="I53" s="628">
        <f t="shared" si="27"/>
        <v>0</v>
      </c>
      <c r="J53" s="686"/>
      <c r="K53" s="687"/>
      <c r="L53" s="687"/>
      <c r="M53" s="688"/>
      <c r="N53" s="628">
        <f t="shared" si="0"/>
        <v>0</v>
      </c>
      <c r="O53" s="686"/>
      <c r="P53" s="687"/>
      <c r="Q53" s="687"/>
      <c r="R53" s="688"/>
      <c r="S53" s="628">
        <f t="shared" si="1"/>
        <v>0</v>
      </c>
      <c r="T53" s="686"/>
      <c r="U53" s="687"/>
      <c r="V53" s="687"/>
      <c r="W53" s="688"/>
      <c r="X53" s="628">
        <f t="shared" si="2"/>
        <v>0</v>
      </c>
      <c r="Y53" s="686"/>
      <c r="Z53" s="687"/>
      <c r="AA53" s="687"/>
      <c r="AB53" s="688"/>
      <c r="AC53" s="628">
        <f t="shared" si="3"/>
        <v>0</v>
      </c>
      <c r="AD53" s="141"/>
      <c r="AE53" s="141"/>
      <c r="AF53" s="93">
        <f t="shared" si="28"/>
        <v>0</v>
      </c>
      <c r="AG53" s="146"/>
      <c r="AH53" s="146"/>
      <c r="AI53" s="93">
        <f t="shared" si="29"/>
        <v>0</v>
      </c>
      <c r="AJ53" s="631"/>
      <c r="AK53" s="631"/>
      <c r="AL53" s="93">
        <f t="shared" si="30"/>
        <v>0</v>
      </c>
      <c r="AM53" s="141"/>
      <c r="AN53" s="141"/>
      <c r="AO53" s="141"/>
      <c r="AP53" s="93">
        <f t="shared" si="31"/>
        <v>0</v>
      </c>
      <c r="AQ53" s="644"/>
      <c r="AR53" s="644"/>
      <c r="AS53" s="645">
        <f t="shared" si="32"/>
        <v>0</v>
      </c>
      <c r="AT53" s="632"/>
      <c r="AU53" s="632"/>
      <c r="AV53" s="633">
        <f t="shared" si="33"/>
        <v>0</v>
      </c>
      <c r="AW53" s="631"/>
      <c r="AX53" s="631"/>
      <c r="AY53" s="631"/>
      <c r="AZ53" s="646">
        <f t="shared" si="34"/>
        <v>0</v>
      </c>
      <c r="BA53" s="141"/>
      <c r="BB53" s="141"/>
      <c r="BC53" s="93">
        <f t="shared" si="35"/>
        <v>0</v>
      </c>
      <c r="BD53" s="141"/>
      <c r="BE53" s="141"/>
      <c r="BF53" s="93">
        <f t="shared" si="36"/>
        <v>0</v>
      </c>
      <c r="BG53" s="141"/>
      <c r="BH53" s="141"/>
      <c r="BI53" s="93">
        <f t="shared" si="37"/>
        <v>0</v>
      </c>
      <c r="BJ53" s="141"/>
      <c r="BK53" s="141"/>
      <c r="BL53" s="93">
        <f t="shared" si="38"/>
        <v>0</v>
      </c>
      <c r="BM53" s="141"/>
      <c r="BN53" s="141"/>
      <c r="BO53" s="141"/>
      <c r="BP53" s="93">
        <f t="shared" si="156"/>
        <v>0</v>
      </c>
      <c r="BQ53" s="141"/>
      <c r="BR53" s="141"/>
      <c r="BS53" s="93">
        <f t="shared" si="39"/>
        <v>0</v>
      </c>
      <c r="BT53" s="141"/>
      <c r="BU53" s="141"/>
      <c r="BV53" s="646">
        <f t="shared" si="40"/>
        <v>0</v>
      </c>
      <c r="BW53" s="141"/>
      <c r="BX53" s="141"/>
      <c r="BY53" s="93">
        <f t="shared" si="41"/>
        <v>0</v>
      </c>
      <c r="BZ53" s="141"/>
      <c r="CA53" s="141"/>
      <c r="CB53" s="93">
        <f t="shared" si="42"/>
        <v>0</v>
      </c>
      <c r="CC53" s="141"/>
      <c r="CD53" s="141"/>
      <c r="CE53" s="93">
        <f t="shared" si="43"/>
        <v>0</v>
      </c>
      <c r="CF53" s="141"/>
      <c r="CG53" s="141"/>
      <c r="CH53" s="93">
        <f t="shared" si="44"/>
        <v>0</v>
      </c>
      <c r="CI53" s="141"/>
      <c r="CJ53" s="141"/>
      <c r="CK53" s="646">
        <f t="shared" si="45"/>
        <v>0</v>
      </c>
      <c r="CL53" s="141"/>
      <c r="CM53" s="141"/>
      <c r="CN53" s="93">
        <f t="shared" si="46"/>
        <v>0</v>
      </c>
      <c r="CO53" s="141"/>
      <c r="CP53" s="141"/>
      <c r="CQ53" s="93">
        <f t="shared" si="47"/>
        <v>0</v>
      </c>
      <c r="CR53" s="146"/>
      <c r="CS53" s="146"/>
      <c r="CT53" s="630">
        <f t="shared" si="48"/>
        <v>0</v>
      </c>
      <c r="CU53" s="146"/>
      <c r="CV53" s="146"/>
      <c r="CW53" s="630">
        <f t="shared" si="49"/>
        <v>0</v>
      </c>
      <c r="CX53" s="146"/>
      <c r="CY53" s="146"/>
      <c r="CZ53" s="630">
        <f t="shared" si="50"/>
        <v>0</v>
      </c>
      <c r="DA53" s="146"/>
      <c r="DB53" s="146"/>
      <c r="DC53" s="647">
        <f t="shared" si="51"/>
        <v>0</v>
      </c>
      <c r="DD53" s="146"/>
      <c r="DE53" s="146"/>
      <c r="DF53" s="630">
        <f t="shared" si="52"/>
        <v>0</v>
      </c>
      <c r="DG53" s="146"/>
      <c r="DH53" s="146"/>
      <c r="DI53" s="630">
        <f t="shared" si="53"/>
        <v>0</v>
      </c>
      <c r="DJ53" s="146"/>
      <c r="DK53" s="146"/>
      <c r="DL53" s="630">
        <f t="shared" si="54"/>
        <v>0</v>
      </c>
      <c r="DM53" s="146"/>
      <c r="DN53" s="146"/>
      <c r="DO53" s="630">
        <f t="shared" si="55"/>
        <v>0</v>
      </c>
      <c r="DP53" s="146"/>
      <c r="DQ53" s="146"/>
      <c r="DR53" s="630">
        <f t="shared" si="56"/>
        <v>0</v>
      </c>
      <c r="DS53" s="146"/>
      <c r="DT53" s="146"/>
      <c r="DU53" s="630">
        <f t="shared" si="57"/>
        <v>0</v>
      </c>
      <c r="DV53" s="146"/>
      <c r="DW53" s="146"/>
      <c r="DX53" s="630">
        <f t="shared" si="58"/>
        <v>0</v>
      </c>
      <c r="DY53" s="146"/>
      <c r="DZ53" s="146"/>
      <c r="EA53" s="146"/>
      <c r="EB53" s="630">
        <f t="shared" si="157"/>
        <v>0</v>
      </c>
      <c r="EC53" s="146"/>
      <c r="ED53" s="146"/>
      <c r="EE53" s="630">
        <f t="shared" si="59"/>
        <v>0</v>
      </c>
      <c r="EF53" s="146"/>
      <c r="EG53" s="146"/>
      <c r="EH53" s="146"/>
      <c r="EI53" s="93">
        <f t="shared" si="135"/>
        <v>0</v>
      </c>
      <c r="EJ53" s="146"/>
      <c r="EK53" s="146"/>
      <c r="EL53" s="630">
        <f t="shared" si="60"/>
        <v>0</v>
      </c>
      <c r="EM53" s="146"/>
      <c r="EN53" s="146"/>
      <c r="EO53" s="146"/>
      <c r="EP53" s="630">
        <f t="shared" si="61"/>
        <v>0</v>
      </c>
      <c r="ER53" s="146"/>
      <c r="ES53" s="146"/>
      <c r="ET53" s="630">
        <f t="shared" si="62"/>
        <v>0</v>
      </c>
      <c r="EU53" s="146"/>
      <c r="EV53" s="146"/>
      <c r="EW53" s="93">
        <f t="shared" si="6"/>
        <v>0</v>
      </c>
      <c r="EX53" s="146"/>
      <c r="EY53" s="146"/>
      <c r="EZ53" s="93">
        <f t="shared" si="63"/>
        <v>0</v>
      </c>
      <c r="FA53" s="146"/>
      <c r="FB53" s="146"/>
      <c r="FC53" s="93">
        <f t="shared" si="64"/>
        <v>0</v>
      </c>
      <c r="FD53" s="146"/>
      <c r="FE53" s="146"/>
      <c r="FF53" s="93">
        <f t="shared" si="65"/>
        <v>0</v>
      </c>
      <c r="FG53" s="146"/>
      <c r="FH53" s="146"/>
      <c r="FI53" s="93">
        <f t="shared" si="136"/>
        <v>0</v>
      </c>
      <c r="FJ53" s="146"/>
      <c r="FK53" s="146"/>
      <c r="FL53" s="93">
        <f t="shared" si="141"/>
        <v>0</v>
      </c>
      <c r="FM53" s="146"/>
      <c r="FN53" s="146"/>
      <c r="FO53" s="646">
        <f t="shared" si="7"/>
        <v>0</v>
      </c>
      <c r="FP53" s="629"/>
      <c r="FQ53" s="629"/>
      <c r="FR53" s="630">
        <f t="shared" si="137"/>
        <v>0</v>
      </c>
      <c r="FS53" s="629"/>
      <c r="FT53" s="629"/>
      <c r="FU53" s="630">
        <f t="shared" si="8"/>
        <v>0</v>
      </c>
      <c r="FV53" s="648"/>
      <c r="FW53" s="629"/>
      <c r="FX53" s="629"/>
      <c r="FY53" s="630">
        <f t="shared" si="66"/>
        <v>0</v>
      </c>
      <c r="FZ53" s="629"/>
      <c r="GA53" s="629"/>
      <c r="GB53" s="630">
        <f t="shared" si="67"/>
        <v>0</v>
      </c>
      <c r="GC53" s="305">
        <v>2</v>
      </c>
      <c r="GD53" s="146"/>
      <c r="GE53" s="630">
        <f t="shared" si="68"/>
        <v>2</v>
      </c>
      <c r="GF53" s="305"/>
      <c r="GG53" s="146">
        <v>2</v>
      </c>
      <c r="GH53" s="630">
        <f t="shared" si="69"/>
        <v>0</v>
      </c>
      <c r="GI53" s="146"/>
      <c r="GJ53" s="146"/>
      <c r="GK53" s="630">
        <f t="shared" si="70"/>
        <v>0</v>
      </c>
      <c r="GL53" s="146"/>
      <c r="GM53" s="146"/>
      <c r="GN53" s="630">
        <f t="shared" si="71"/>
        <v>0</v>
      </c>
      <c r="GO53" s="146"/>
      <c r="GP53" s="146"/>
      <c r="GQ53" s="146"/>
      <c r="GR53" s="630">
        <f t="shared" si="72"/>
        <v>0</v>
      </c>
      <c r="GS53" s="146"/>
      <c r="GT53" s="146"/>
      <c r="GU53" s="630">
        <f t="shared" si="73"/>
        <v>0</v>
      </c>
      <c r="GV53" s="141"/>
      <c r="GW53" s="141"/>
      <c r="GX53" s="141"/>
      <c r="GY53" s="630">
        <f t="shared" si="74"/>
        <v>0</v>
      </c>
      <c r="GZ53" s="141"/>
      <c r="HA53" s="141"/>
      <c r="HB53" s="141"/>
      <c r="HC53" s="630">
        <f t="shared" si="148"/>
        <v>0</v>
      </c>
      <c r="HD53" s="141"/>
      <c r="HE53" s="141"/>
      <c r="HF53" s="630">
        <f t="shared" si="158"/>
        <v>0</v>
      </c>
      <c r="HG53" s="141"/>
      <c r="HH53" s="141"/>
      <c r="HI53" s="630">
        <f t="shared" si="159"/>
        <v>0</v>
      </c>
      <c r="HJ53" s="146"/>
      <c r="HK53" s="146"/>
      <c r="HL53" s="630">
        <f t="shared" si="78"/>
        <v>0</v>
      </c>
      <c r="HM53" s="146"/>
      <c r="HN53" s="146"/>
      <c r="HO53" s="647">
        <f t="shared" si="79"/>
        <v>0</v>
      </c>
      <c r="HP53" s="146"/>
      <c r="HQ53" s="146"/>
      <c r="HR53" s="647">
        <f t="shared" si="138"/>
        <v>0</v>
      </c>
      <c r="HS53" s="146"/>
      <c r="HT53" s="146"/>
      <c r="HU53" s="630">
        <f t="shared" si="80"/>
        <v>0</v>
      </c>
      <c r="HV53" s="146"/>
      <c r="HW53" s="146"/>
      <c r="HX53" s="630">
        <f t="shared" si="81"/>
        <v>0</v>
      </c>
      <c r="HY53" s="146"/>
      <c r="HZ53" s="146"/>
      <c r="IA53" s="630">
        <f t="shared" si="82"/>
        <v>0</v>
      </c>
      <c r="IB53" s="146"/>
      <c r="IC53" s="146"/>
      <c r="ID53" s="630">
        <f t="shared" si="83"/>
        <v>0</v>
      </c>
      <c r="IE53" s="146"/>
      <c r="IF53" s="146"/>
      <c r="IG53" s="630">
        <f t="shared" si="84"/>
        <v>0</v>
      </c>
      <c r="IH53" s="146"/>
      <c r="II53" s="146"/>
      <c r="IJ53" s="630">
        <f t="shared" si="85"/>
        <v>0</v>
      </c>
      <c r="IK53" s="146"/>
      <c r="IL53" s="146"/>
      <c r="IM53" s="146"/>
      <c r="IN53" s="630">
        <f t="shared" si="86"/>
        <v>0</v>
      </c>
      <c r="IO53" s="146"/>
      <c r="IP53" s="146"/>
      <c r="IQ53" s="146"/>
      <c r="IR53" s="630">
        <f t="shared" si="87"/>
        <v>0</v>
      </c>
      <c r="IS53" s="146"/>
      <c r="IT53" s="146"/>
      <c r="IU53" s="630">
        <f t="shared" si="9"/>
        <v>0</v>
      </c>
      <c r="IV53" s="155"/>
      <c r="IW53" s="155"/>
      <c r="IX53" s="650">
        <f t="shared" si="88"/>
        <v>0</v>
      </c>
      <c r="IY53" s="155"/>
      <c r="IZ53" s="155"/>
      <c r="JA53" s="650">
        <f t="shared" si="89"/>
        <v>0</v>
      </c>
      <c r="JB53" s="155"/>
      <c r="JC53" s="155"/>
      <c r="JD53" s="155"/>
      <c r="JE53" s="650">
        <f t="shared" si="139"/>
        <v>0</v>
      </c>
      <c r="JF53" s="155"/>
      <c r="JG53" s="155"/>
      <c r="JH53" s="155"/>
      <c r="JI53" s="650">
        <f t="shared" si="90"/>
        <v>0</v>
      </c>
      <c r="JK53" s="155"/>
      <c r="JL53" s="155"/>
      <c r="JM53" s="651">
        <f t="shared" si="91"/>
        <v>0</v>
      </c>
      <c r="JO53" s="155"/>
      <c r="JP53" s="155"/>
      <c r="JQ53" s="651">
        <f t="shared" si="92"/>
        <v>0</v>
      </c>
      <c r="JR53" s="155"/>
      <c r="JS53" s="155"/>
      <c r="JT53" s="650">
        <f t="shared" si="93"/>
        <v>0</v>
      </c>
      <c r="JU53" s="155"/>
      <c r="JV53" s="155"/>
      <c r="JW53" s="650">
        <f t="shared" si="94"/>
        <v>0</v>
      </c>
      <c r="JX53" s="155"/>
      <c r="JY53" s="155"/>
      <c r="JZ53" s="155"/>
      <c r="KA53" s="650">
        <f t="shared" si="95"/>
        <v>0</v>
      </c>
      <c r="KB53" s="155"/>
      <c r="KC53" s="155"/>
      <c r="KD53" s="155"/>
      <c r="KE53" s="650">
        <f t="shared" si="140"/>
        <v>0</v>
      </c>
      <c r="KF53" s="155"/>
      <c r="KG53" s="155"/>
      <c r="KH53" s="650">
        <f t="shared" si="96"/>
        <v>0</v>
      </c>
      <c r="KI53" s="155"/>
      <c r="KJ53" s="155"/>
      <c r="KK53" s="650">
        <f t="shared" si="97"/>
        <v>0</v>
      </c>
      <c r="KL53" s="155"/>
      <c r="KM53" s="155"/>
      <c r="KN53" s="650">
        <f t="shared" si="98"/>
        <v>0</v>
      </c>
      <c r="KO53" s="155"/>
      <c r="KP53" s="155"/>
      <c r="KQ53" s="650">
        <f t="shared" si="160"/>
        <v>0</v>
      </c>
      <c r="KR53" s="155"/>
      <c r="KS53" s="155"/>
      <c r="KT53" s="650">
        <f t="shared" si="161"/>
        <v>0</v>
      </c>
      <c r="KU53" s="155"/>
      <c r="KV53" s="155"/>
      <c r="KW53" s="650">
        <f t="shared" si="101"/>
        <v>0</v>
      </c>
      <c r="KX53" s="155"/>
      <c r="KY53" s="155"/>
      <c r="KZ53" s="650">
        <f t="shared" si="144"/>
        <v>0</v>
      </c>
      <c r="LA53" s="155"/>
      <c r="LB53" s="155"/>
      <c r="LC53" s="650">
        <f t="shared" si="145"/>
        <v>0</v>
      </c>
      <c r="LD53" s="155"/>
      <c r="LE53" s="155"/>
      <c r="LF53" s="650">
        <f t="shared" si="146"/>
        <v>0</v>
      </c>
      <c r="LG53" s="155"/>
      <c r="LH53" s="155"/>
      <c r="LI53" s="650">
        <f t="shared" si="147"/>
        <v>0</v>
      </c>
      <c r="LJ53" s="155"/>
      <c r="LK53" s="155"/>
      <c r="LL53" s="650">
        <f t="shared" si="162"/>
        <v>0</v>
      </c>
      <c r="LM53" s="155"/>
      <c r="LN53" s="155"/>
      <c r="LO53" s="650">
        <f t="shared" si="163"/>
        <v>0</v>
      </c>
      <c r="LP53" s="155"/>
      <c r="LQ53" s="155"/>
      <c r="LR53" s="650">
        <f t="shared" si="164"/>
        <v>0</v>
      </c>
      <c r="LS53" s="155"/>
      <c r="LT53" s="155"/>
      <c r="LU53" s="650">
        <f t="shared" si="165"/>
        <v>0</v>
      </c>
      <c r="LV53" s="155"/>
      <c r="LW53" s="155"/>
      <c r="LX53" s="650">
        <f t="shared" si="166"/>
        <v>0</v>
      </c>
      <c r="LY53" s="155"/>
      <c r="LZ53" s="155"/>
      <c r="MA53" s="650">
        <f t="shared" si="167"/>
        <v>0</v>
      </c>
      <c r="MB53" s="155"/>
      <c r="MC53" s="155"/>
      <c r="MD53" s="650">
        <f t="shared" si="168"/>
        <v>0</v>
      </c>
      <c r="ME53" s="155"/>
      <c r="MF53" s="155"/>
      <c r="MG53" s="650">
        <f t="shared" si="19"/>
        <v>0</v>
      </c>
      <c r="MH53" s="155"/>
      <c r="MI53" s="155"/>
      <c r="MJ53" s="650">
        <f t="shared" si="20"/>
        <v>0</v>
      </c>
      <c r="MK53" s="155"/>
      <c r="ML53" s="155"/>
      <c r="MM53" s="650">
        <f t="shared" si="21"/>
        <v>0</v>
      </c>
      <c r="MN53" s="155"/>
      <c r="MO53" s="155"/>
      <c r="MP53" s="650">
        <f t="shared" si="22"/>
        <v>0</v>
      </c>
      <c r="MQ53" s="155"/>
      <c r="MR53" s="155"/>
      <c r="MS53" s="650">
        <f t="shared" si="23"/>
        <v>0</v>
      </c>
      <c r="MT53" s="155"/>
      <c r="MU53" s="155"/>
      <c r="MV53" s="650">
        <f t="shared" si="24"/>
        <v>0</v>
      </c>
      <c r="MW53" s="155"/>
      <c r="MX53" s="155"/>
      <c r="MY53" s="650">
        <f t="shared" si="25"/>
        <v>0</v>
      </c>
      <c r="MZ53" s="155"/>
      <c r="NA53" s="155"/>
      <c r="NB53" s="650">
        <f t="shared" si="26"/>
        <v>0</v>
      </c>
      <c r="NC53" s="155"/>
      <c r="ND53" s="155"/>
      <c r="NE53" s="155"/>
      <c r="NF53" s="650">
        <f t="shared" si="102"/>
        <v>0</v>
      </c>
      <c r="NG53" s="155"/>
      <c r="NH53" s="155"/>
      <c r="NI53" s="650">
        <f t="shared" si="103"/>
        <v>0</v>
      </c>
      <c r="NJ53" s="155"/>
      <c r="NK53" s="155"/>
      <c r="NL53" s="155"/>
      <c r="NM53" s="650">
        <f t="shared" si="104"/>
        <v>0</v>
      </c>
      <c r="NN53" s="155"/>
      <c r="NO53" s="155"/>
      <c r="NP53" s="155"/>
      <c r="NQ53" s="650">
        <f t="shared" si="105"/>
        <v>0</v>
      </c>
      <c r="NR53" s="155"/>
      <c r="NS53" s="155"/>
      <c r="NT53" s="650">
        <f t="shared" si="106"/>
        <v>0</v>
      </c>
      <c r="NU53" s="155"/>
      <c r="NV53" s="155"/>
      <c r="NW53" s="650">
        <f t="shared" si="107"/>
        <v>0</v>
      </c>
      <c r="NX53" s="155"/>
      <c r="NY53" s="155"/>
      <c r="NZ53" s="155"/>
      <c r="OA53" s="650">
        <f t="shared" si="108"/>
        <v>0</v>
      </c>
      <c r="OB53" s="155"/>
      <c r="OC53" s="155"/>
      <c r="OD53" s="155"/>
      <c r="OE53" s="650">
        <f t="shared" si="109"/>
        <v>0</v>
      </c>
      <c r="OF53" s="155"/>
      <c r="OG53" s="155"/>
      <c r="OH53" s="155"/>
      <c r="OI53" s="650">
        <f t="shared" si="110"/>
        <v>0</v>
      </c>
      <c r="OJ53" s="155"/>
      <c r="OK53" s="155"/>
      <c r="OL53" s="155"/>
      <c r="OM53" s="650">
        <f t="shared" si="111"/>
        <v>0</v>
      </c>
      <c r="ON53" s="155"/>
      <c r="OO53" s="155"/>
      <c r="OP53" s="155"/>
      <c r="OQ53" s="650">
        <f t="shared" si="112"/>
        <v>0</v>
      </c>
      <c r="OR53" s="155"/>
      <c r="OS53" s="155"/>
      <c r="OT53" s="155"/>
      <c r="OU53" s="650">
        <f t="shared" si="113"/>
        <v>0</v>
      </c>
      <c r="OV53" s="155"/>
      <c r="OW53" s="155"/>
      <c r="OX53" s="155"/>
      <c r="OY53" s="650">
        <f t="shared" si="114"/>
        <v>0</v>
      </c>
      <c r="OZ53" s="155"/>
      <c r="PA53" s="155"/>
      <c r="PB53" s="155"/>
      <c r="PC53" s="650">
        <f t="shared" si="115"/>
        <v>0</v>
      </c>
      <c r="PD53" s="155"/>
      <c r="PE53" s="155"/>
      <c r="PF53" s="155"/>
      <c r="PG53" s="650">
        <f t="shared" si="116"/>
        <v>0</v>
      </c>
      <c r="PH53" s="155"/>
      <c r="PI53" s="155"/>
      <c r="PJ53" s="155"/>
      <c r="PK53" s="650">
        <f t="shared" si="117"/>
        <v>0</v>
      </c>
      <c r="PL53" s="155"/>
      <c r="PM53" s="155"/>
      <c r="PN53" s="155"/>
      <c r="PO53" s="650">
        <f t="shared" si="118"/>
        <v>0</v>
      </c>
      <c r="PP53" s="155"/>
      <c r="PQ53" s="155"/>
      <c r="PR53" s="155"/>
      <c r="PS53" s="650">
        <f t="shared" si="119"/>
        <v>0</v>
      </c>
      <c r="PT53" s="155"/>
      <c r="PU53" s="155"/>
      <c r="PV53" s="155"/>
      <c r="PW53" s="650">
        <f t="shared" si="149"/>
        <v>0</v>
      </c>
      <c r="PX53" s="155"/>
      <c r="PY53" s="155"/>
      <c r="PZ53" s="155"/>
      <c r="QA53" s="650">
        <f t="shared" si="150"/>
        <v>0</v>
      </c>
      <c r="QB53" s="155"/>
      <c r="QC53" s="155"/>
      <c r="QD53" s="155"/>
      <c r="QE53" s="650">
        <f t="shared" si="151"/>
        <v>0</v>
      </c>
      <c r="QF53" s="155"/>
      <c r="QG53" s="155"/>
      <c r="QH53" s="155"/>
      <c r="QI53" s="650">
        <f t="shared" si="152"/>
        <v>0</v>
      </c>
      <c r="QJ53" s="155"/>
      <c r="QK53" s="155"/>
      <c r="QL53" s="155"/>
      <c r="QM53" s="650">
        <f t="shared" si="153"/>
        <v>0</v>
      </c>
      <c r="QN53" s="155"/>
      <c r="QO53" s="155"/>
      <c r="QP53" s="155"/>
      <c r="QQ53" s="650">
        <f t="shared" si="154"/>
        <v>0</v>
      </c>
      <c r="QR53" s="155"/>
      <c r="QS53" s="155"/>
      <c r="QT53" s="155"/>
      <c r="QU53" s="650">
        <f t="shared" si="155"/>
        <v>0</v>
      </c>
      <c r="QV53" s="629">
        <f t="shared" si="127"/>
        <v>2</v>
      </c>
      <c r="QW53" s="652">
        <f t="shared" si="128"/>
        <v>8.3333333333333329E-2</v>
      </c>
      <c r="QX53" s="123"/>
      <c r="QY53" s="629">
        <f t="shared" si="129"/>
        <v>0</v>
      </c>
      <c r="QZ53" s="652">
        <f t="shared" si="130"/>
        <v>0</v>
      </c>
      <c r="RA53" s="124"/>
      <c r="RB53" s="629">
        <f t="shared" si="131"/>
        <v>0</v>
      </c>
      <c r="RC53" s="652">
        <f t="shared" si="132"/>
        <v>0</v>
      </c>
      <c r="RD53" s="124"/>
      <c r="RE53" s="629">
        <f t="shared" si="133"/>
        <v>2</v>
      </c>
      <c r="RF53" s="652">
        <f t="shared" si="134"/>
        <v>2.6666666666666668E-2</v>
      </c>
    </row>
    <row r="54" spans="1:474" s="692" customFormat="1" ht="36" x14ac:dyDescent="0.55000000000000004">
      <c r="A54" s="622">
        <v>50</v>
      </c>
      <c r="B54" s="638" t="s">
        <v>664</v>
      </c>
      <c r="C54" s="639" t="s">
        <v>662</v>
      </c>
      <c r="D54" s="628">
        <v>0</v>
      </c>
      <c r="E54" s="689"/>
      <c r="F54" s="690"/>
      <c r="G54" s="690"/>
      <c r="H54" s="691"/>
      <c r="I54" s="628">
        <f t="shared" si="27"/>
        <v>0</v>
      </c>
      <c r="J54" s="689"/>
      <c r="K54" s="690"/>
      <c r="L54" s="690"/>
      <c r="M54" s="691"/>
      <c r="N54" s="628">
        <f t="shared" si="0"/>
        <v>0</v>
      </c>
      <c r="O54" s="689"/>
      <c r="P54" s="690"/>
      <c r="Q54" s="690"/>
      <c r="R54" s="691"/>
      <c r="S54" s="628">
        <f t="shared" si="1"/>
        <v>0</v>
      </c>
      <c r="T54" s="689"/>
      <c r="U54" s="690"/>
      <c r="V54" s="690"/>
      <c r="W54" s="691"/>
      <c r="X54" s="628">
        <f t="shared" si="2"/>
        <v>0</v>
      </c>
      <c r="Y54" s="689"/>
      <c r="Z54" s="690"/>
      <c r="AA54" s="690"/>
      <c r="AB54" s="691"/>
      <c r="AC54" s="628">
        <f t="shared" si="3"/>
        <v>0</v>
      </c>
      <c r="AD54" s="237"/>
      <c r="AE54" s="237"/>
      <c r="AF54" s="93">
        <f t="shared" si="28"/>
        <v>0</v>
      </c>
      <c r="AG54" s="326"/>
      <c r="AH54" s="326"/>
      <c r="AI54" s="93">
        <f t="shared" si="29"/>
        <v>0</v>
      </c>
      <c r="AJ54" s="631"/>
      <c r="AK54" s="631"/>
      <c r="AL54" s="93">
        <f t="shared" si="30"/>
        <v>0</v>
      </c>
      <c r="AM54" s="237"/>
      <c r="AN54" s="237"/>
      <c r="AO54" s="237"/>
      <c r="AP54" s="93">
        <f t="shared" si="31"/>
        <v>0</v>
      </c>
      <c r="AQ54" s="644"/>
      <c r="AR54" s="644"/>
      <c r="AS54" s="645">
        <f t="shared" si="32"/>
        <v>0</v>
      </c>
      <c r="AT54" s="632"/>
      <c r="AU54" s="632"/>
      <c r="AV54" s="633">
        <f t="shared" si="33"/>
        <v>0</v>
      </c>
      <c r="AW54" s="631"/>
      <c r="AX54" s="631"/>
      <c r="AY54" s="631"/>
      <c r="AZ54" s="646">
        <f t="shared" si="34"/>
        <v>0</v>
      </c>
      <c r="BA54" s="237"/>
      <c r="BB54" s="237"/>
      <c r="BC54" s="93">
        <f t="shared" si="35"/>
        <v>0</v>
      </c>
      <c r="BD54" s="237"/>
      <c r="BE54" s="237"/>
      <c r="BF54" s="93">
        <f t="shared" si="36"/>
        <v>0</v>
      </c>
      <c r="BG54" s="237"/>
      <c r="BH54" s="237"/>
      <c r="BI54" s="93">
        <f t="shared" si="37"/>
        <v>0</v>
      </c>
      <c r="BJ54" s="237"/>
      <c r="BK54" s="237"/>
      <c r="BL54" s="93">
        <f t="shared" si="38"/>
        <v>0</v>
      </c>
      <c r="BM54" s="237"/>
      <c r="BN54" s="237"/>
      <c r="BO54" s="237"/>
      <c r="BP54" s="93">
        <f t="shared" si="156"/>
        <v>0</v>
      </c>
      <c r="BQ54" s="237"/>
      <c r="BR54" s="237"/>
      <c r="BS54" s="93">
        <f t="shared" si="39"/>
        <v>0</v>
      </c>
      <c r="BT54" s="237"/>
      <c r="BU54" s="237"/>
      <c r="BV54" s="646">
        <f t="shared" si="40"/>
        <v>0</v>
      </c>
      <c r="BW54" s="237"/>
      <c r="BX54" s="237"/>
      <c r="BY54" s="93">
        <f t="shared" si="41"/>
        <v>0</v>
      </c>
      <c r="BZ54" s="237"/>
      <c r="CA54" s="237"/>
      <c r="CB54" s="93">
        <f t="shared" si="42"/>
        <v>0</v>
      </c>
      <c r="CC54" s="237"/>
      <c r="CD54" s="237"/>
      <c r="CE54" s="93">
        <f t="shared" si="43"/>
        <v>0</v>
      </c>
      <c r="CF54" s="237"/>
      <c r="CG54" s="237"/>
      <c r="CH54" s="93">
        <f t="shared" si="44"/>
        <v>0</v>
      </c>
      <c r="CI54" s="237"/>
      <c r="CJ54" s="237"/>
      <c r="CK54" s="646">
        <f t="shared" si="45"/>
        <v>0</v>
      </c>
      <c r="CL54" s="237"/>
      <c r="CM54" s="237"/>
      <c r="CN54" s="93">
        <f t="shared" si="46"/>
        <v>0</v>
      </c>
      <c r="CO54" s="237"/>
      <c r="CP54" s="237"/>
      <c r="CQ54" s="93">
        <f t="shared" si="47"/>
        <v>0</v>
      </c>
      <c r="CR54" s="326"/>
      <c r="CS54" s="326"/>
      <c r="CT54" s="630">
        <f t="shared" si="48"/>
        <v>0</v>
      </c>
      <c r="CU54" s="326"/>
      <c r="CV54" s="326"/>
      <c r="CW54" s="630">
        <f t="shared" si="49"/>
        <v>0</v>
      </c>
      <c r="CX54" s="326"/>
      <c r="CY54" s="326"/>
      <c r="CZ54" s="630">
        <f t="shared" si="50"/>
        <v>0</v>
      </c>
      <c r="DA54" s="326"/>
      <c r="DB54" s="326"/>
      <c r="DC54" s="647">
        <f t="shared" si="51"/>
        <v>0</v>
      </c>
      <c r="DD54" s="326"/>
      <c r="DE54" s="326"/>
      <c r="DF54" s="630">
        <f t="shared" si="52"/>
        <v>0</v>
      </c>
      <c r="DG54" s="326"/>
      <c r="DH54" s="326"/>
      <c r="DI54" s="630">
        <f t="shared" si="53"/>
        <v>0</v>
      </c>
      <c r="DJ54" s="326"/>
      <c r="DK54" s="326"/>
      <c r="DL54" s="630">
        <f t="shared" si="54"/>
        <v>0</v>
      </c>
      <c r="DM54" s="326"/>
      <c r="DN54" s="326"/>
      <c r="DO54" s="630">
        <f t="shared" si="55"/>
        <v>0</v>
      </c>
      <c r="DP54" s="326"/>
      <c r="DQ54" s="326"/>
      <c r="DR54" s="630">
        <f t="shared" si="56"/>
        <v>0</v>
      </c>
      <c r="DS54" s="326"/>
      <c r="DT54" s="326"/>
      <c r="DU54" s="630">
        <f t="shared" si="57"/>
        <v>0</v>
      </c>
      <c r="DV54" s="326"/>
      <c r="DW54" s="326"/>
      <c r="DX54" s="630">
        <f t="shared" si="58"/>
        <v>0</v>
      </c>
      <c r="DY54" s="326"/>
      <c r="DZ54" s="326"/>
      <c r="EA54" s="326"/>
      <c r="EB54" s="630">
        <f t="shared" si="157"/>
        <v>0</v>
      </c>
      <c r="EC54" s="326"/>
      <c r="ED54" s="326"/>
      <c r="EE54" s="630">
        <f t="shared" si="59"/>
        <v>0</v>
      </c>
      <c r="EF54" s="326"/>
      <c r="EG54" s="326"/>
      <c r="EH54" s="326"/>
      <c r="EI54" s="93">
        <f t="shared" si="135"/>
        <v>0</v>
      </c>
      <c r="EJ54" s="326"/>
      <c r="EK54" s="326"/>
      <c r="EL54" s="630">
        <f t="shared" si="60"/>
        <v>0</v>
      </c>
      <c r="EM54" s="326"/>
      <c r="EN54" s="326"/>
      <c r="EO54" s="326"/>
      <c r="EP54" s="630">
        <f t="shared" si="61"/>
        <v>0</v>
      </c>
      <c r="ER54" s="326"/>
      <c r="ES54" s="326"/>
      <c r="ET54" s="630">
        <f t="shared" si="62"/>
        <v>0</v>
      </c>
      <c r="EU54" s="326"/>
      <c r="EV54" s="326"/>
      <c r="EW54" s="93">
        <f t="shared" si="6"/>
        <v>0</v>
      </c>
      <c r="EX54" s="326"/>
      <c r="EY54" s="326"/>
      <c r="EZ54" s="93">
        <f t="shared" si="63"/>
        <v>0</v>
      </c>
      <c r="FA54" s="326"/>
      <c r="FB54" s="326"/>
      <c r="FC54" s="93">
        <f t="shared" si="64"/>
        <v>0</v>
      </c>
      <c r="FD54" s="326"/>
      <c r="FE54" s="326"/>
      <c r="FF54" s="93">
        <f t="shared" si="65"/>
        <v>0</v>
      </c>
      <c r="FG54" s="326"/>
      <c r="FH54" s="326"/>
      <c r="FI54" s="93">
        <f t="shared" si="136"/>
        <v>0</v>
      </c>
      <c r="FJ54" s="326"/>
      <c r="FK54" s="326"/>
      <c r="FL54" s="93">
        <f t="shared" si="141"/>
        <v>0</v>
      </c>
      <c r="FM54" s="326"/>
      <c r="FN54" s="326"/>
      <c r="FO54" s="646">
        <f t="shared" si="7"/>
        <v>0</v>
      </c>
      <c r="FP54" s="326"/>
      <c r="FQ54" s="326"/>
      <c r="FR54" s="630">
        <f t="shared" si="137"/>
        <v>0</v>
      </c>
      <c r="FS54" s="326"/>
      <c r="FT54" s="326"/>
      <c r="FU54" s="630">
        <f t="shared" si="8"/>
        <v>0</v>
      </c>
      <c r="FV54" s="648"/>
      <c r="FW54" s="326"/>
      <c r="FX54" s="326"/>
      <c r="FY54" s="630">
        <f t="shared" si="66"/>
        <v>0</v>
      </c>
      <c r="FZ54" s="326"/>
      <c r="GA54" s="326"/>
      <c r="GB54" s="630">
        <f t="shared" si="67"/>
        <v>0</v>
      </c>
      <c r="GC54" s="326"/>
      <c r="GD54" s="326"/>
      <c r="GE54" s="630">
        <f t="shared" si="68"/>
        <v>0</v>
      </c>
      <c r="GF54" s="326"/>
      <c r="GG54" s="326"/>
      <c r="GH54" s="630">
        <f t="shared" si="69"/>
        <v>0</v>
      </c>
      <c r="GI54" s="326">
        <v>60</v>
      </c>
      <c r="GJ54" s="326">
        <v>60</v>
      </c>
      <c r="GK54" s="630">
        <f t="shared" si="70"/>
        <v>0</v>
      </c>
      <c r="GL54" s="326"/>
      <c r="GM54" s="326"/>
      <c r="GN54" s="630">
        <f t="shared" si="71"/>
        <v>0</v>
      </c>
      <c r="GO54" s="326"/>
      <c r="GP54" s="326"/>
      <c r="GQ54" s="326"/>
      <c r="GR54" s="630">
        <f t="shared" si="72"/>
        <v>0</v>
      </c>
      <c r="GS54" s="326"/>
      <c r="GT54" s="326"/>
      <c r="GU54" s="630">
        <f t="shared" si="73"/>
        <v>0</v>
      </c>
      <c r="GV54" s="237"/>
      <c r="GW54" s="237"/>
      <c r="GX54" s="237"/>
      <c r="GY54" s="630">
        <f t="shared" si="74"/>
        <v>0</v>
      </c>
      <c r="GZ54" s="237"/>
      <c r="HA54" s="237"/>
      <c r="HB54" s="237"/>
      <c r="HC54" s="630">
        <f t="shared" si="148"/>
        <v>0</v>
      </c>
      <c r="HD54" s="237"/>
      <c r="HE54" s="237"/>
      <c r="HF54" s="630">
        <f t="shared" si="158"/>
        <v>0</v>
      </c>
      <c r="HG54" s="237"/>
      <c r="HH54" s="237"/>
      <c r="HI54" s="630">
        <f t="shared" si="159"/>
        <v>0</v>
      </c>
      <c r="HJ54" s="326"/>
      <c r="HK54" s="326"/>
      <c r="HL54" s="630">
        <f t="shared" si="78"/>
        <v>0</v>
      </c>
      <c r="HM54" s="326"/>
      <c r="HN54" s="326"/>
      <c r="HO54" s="647">
        <f t="shared" si="79"/>
        <v>0</v>
      </c>
      <c r="HP54" s="326"/>
      <c r="HQ54" s="326"/>
      <c r="HR54" s="647">
        <f t="shared" si="138"/>
        <v>0</v>
      </c>
      <c r="HS54" s="326"/>
      <c r="HT54" s="326"/>
      <c r="HU54" s="630">
        <f t="shared" si="80"/>
        <v>0</v>
      </c>
      <c r="HV54" s="326"/>
      <c r="HW54" s="326"/>
      <c r="HX54" s="630">
        <f t="shared" si="81"/>
        <v>0</v>
      </c>
      <c r="HY54" s="326"/>
      <c r="HZ54" s="326"/>
      <c r="IA54" s="630">
        <f t="shared" si="82"/>
        <v>0</v>
      </c>
      <c r="IB54" s="326"/>
      <c r="IC54" s="326"/>
      <c r="ID54" s="630">
        <f t="shared" si="83"/>
        <v>0</v>
      </c>
      <c r="IE54" s="326"/>
      <c r="IF54" s="326"/>
      <c r="IG54" s="630">
        <f t="shared" si="84"/>
        <v>0</v>
      </c>
      <c r="IH54" s="326"/>
      <c r="II54" s="326"/>
      <c r="IJ54" s="630">
        <f t="shared" si="85"/>
        <v>0</v>
      </c>
      <c r="IK54" s="326"/>
      <c r="IL54" s="326"/>
      <c r="IM54" s="326"/>
      <c r="IN54" s="630">
        <f t="shared" si="86"/>
        <v>0</v>
      </c>
      <c r="IO54" s="326"/>
      <c r="IP54" s="326"/>
      <c r="IQ54" s="326"/>
      <c r="IR54" s="630">
        <f t="shared" si="87"/>
        <v>0</v>
      </c>
      <c r="IS54" s="326"/>
      <c r="IT54" s="326"/>
      <c r="IU54" s="630">
        <f t="shared" si="9"/>
        <v>0</v>
      </c>
      <c r="IV54" s="489"/>
      <c r="IW54" s="489"/>
      <c r="IX54" s="650">
        <f t="shared" si="88"/>
        <v>0</v>
      </c>
      <c r="IY54" s="489"/>
      <c r="IZ54" s="489"/>
      <c r="JA54" s="650">
        <f t="shared" si="89"/>
        <v>0</v>
      </c>
      <c r="JB54" s="489"/>
      <c r="JC54" s="489"/>
      <c r="JD54" s="489"/>
      <c r="JE54" s="650">
        <f t="shared" si="139"/>
        <v>0</v>
      </c>
      <c r="JF54" s="489"/>
      <c r="JG54" s="489"/>
      <c r="JH54" s="489"/>
      <c r="JI54" s="650">
        <f t="shared" si="90"/>
        <v>0</v>
      </c>
      <c r="JK54" s="489"/>
      <c r="JL54" s="489"/>
      <c r="JM54" s="651">
        <f t="shared" si="91"/>
        <v>0</v>
      </c>
      <c r="JO54" s="489"/>
      <c r="JP54" s="489"/>
      <c r="JQ54" s="651">
        <f t="shared" si="92"/>
        <v>0</v>
      </c>
      <c r="JR54" s="489"/>
      <c r="JS54" s="489"/>
      <c r="JT54" s="650">
        <f t="shared" si="93"/>
        <v>0</v>
      </c>
      <c r="JU54" s="489"/>
      <c r="JV54" s="489"/>
      <c r="JW54" s="650">
        <f t="shared" si="94"/>
        <v>0</v>
      </c>
      <c r="JX54" s="489"/>
      <c r="JY54" s="489"/>
      <c r="JZ54" s="489"/>
      <c r="KA54" s="650">
        <f t="shared" si="95"/>
        <v>0</v>
      </c>
      <c r="KB54" s="489"/>
      <c r="KC54" s="489"/>
      <c r="KD54" s="489"/>
      <c r="KE54" s="650">
        <f t="shared" si="140"/>
        <v>0</v>
      </c>
      <c r="KF54" s="489"/>
      <c r="KG54" s="489"/>
      <c r="KH54" s="650">
        <f t="shared" si="96"/>
        <v>0</v>
      </c>
      <c r="KI54" s="489"/>
      <c r="KJ54" s="489"/>
      <c r="KK54" s="650">
        <f t="shared" si="97"/>
        <v>0</v>
      </c>
      <c r="KL54" s="489"/>
      <c r="KM54" s="489"/>
      <c r="KN54" s="650">
        <f t="shared" si="98"/>
        <v>0</v>
      </c>
      <c r="KO54" s="489"/>
      <c r="KP54" s="489"/>
      <c r="KQ54" s="650">
        <f t="shared" si="160"/>
        <v>0</v>
      </c>
      <c r="KR54" s="489"/>
      <c r="KS54" s="489"/>
      <c r="KT54" s="650">
        <f t="shared" si="161"/>
        <v>0</v>
      </c>
      <c r="KU54" s="489"/>
      <c r="KV54" s="489"/>
      <c r="KW54" s="650">
        <f t="shared" si="101"/>
        <v>0</v>
      </c>
      <c r="KX54" s="489"/>
      <c r="KY54" s="489"/>
      <c r="KZ54" s="650">
        <f t="shared" si="144"/>
        <v>0</v>
      </c>
      <c r="LA54" s="489"/>
      <c r="LB54" s="489"/>
      <c r="LC54" s="650">
        <f t="shared" si="145"/>
        <v>0</v>
      </c>
      <c r="LD54" s="489"/>
      <c r="LE54" s="489"/>
      <c r="LF54" s="650">
        <f t="shared" si="146"/>
        <v>0</v>
      </c>
      <c r="LG54" s="489"/>
      <c r="LH54" s="489"/>
      <c r="LI54" s="650">
        <f t="shared" si="147"/>
        <v>0</v>
      </c>
      <c r="LJ54" s="489">
        <v>150</v>
      </c>
      <c r="LK54" s="489">
        <v>150</v>
      </c>
      <c r="LL54" s="650">
        <f t="shared" si="162"/>
        <v>0</v>
      </c>
      <c r="LM54" s="489"/>
      <c r="LN54" s="489"/>
      <c r="LO54" s="650">
        <f t="shared" si="163"/>
        <v>0</v>
      </c>
      <c r="LP54" s="489"/>
      <c r="LQ54" s="489"/>
      <c r="LR54" s="650">
        <f t="shared" si="164"/>
        <v>0</v>
      </c>
      <c r="LS54" s="489"/>
      <c r="LT54" s="489"/>
      <c r="LU54" s="650">
        <f t="shared" si="165"/>
        <v>0</v>
      </c>
      <c r="LV54" s="489"/>
      <c r="LW54" s="489"/>
      <c r="LX54" s="650">
        <f t="shared" si="166"/>
        <v>0</v>
      </c>
      <c r="LY54" s="489"/>
      <c r="LZ54" s="489"/>
      <c r="MA54" s="650">
        <f t="shared" si="167"/>
        <v>0</v>
      </c>
      <c r="MB54" s="489"/>
      <c r="MC54" s="489"/>
      <c r="MD54" s="650">
        <f t="shared" si="168"/>
        <v>0</v>
      </c>
      <c r="ME54" s="489"/>
      <c r="MF54" s="489"/>
      <c r="MG54" s="650">
        <f t="shared" si="19"/>
        <v>0</v>
      </c>
      <c r="MH54" s="489"/>
      <c r="MI54" s="489"/>
      <c r="MJ54" s="650">
        <f t="shared" si="20"/>
        <v>0</v>
      </c>
      <c r="MK54" s="489"/>
      <c r="ML54" s="489"/>
      <c r="MM54" s="650">
        <f t="shared" si="21"/>
        <v>0</v>
      </c>
      <c r="MN54" s="489"/>
      <c r="MO54" s="489"/>
      <c r="MP54" s="650">
        <f t="shared" si="22"/>
        <v>0</v>
      </c>
      <c r="MQ54" s="489"/>
      <c r="MR54" s="489"/>
      <c r="MS54" s="650">
        <f t="shared" si="23"/>
        <v>0</v>
      </c>
      <c r="MT54" s="489"/>
      <c r="MU54" s="489"/>
      <c r="MV54" s="650">
        <f t="shared" si="24"/>
        <v>0</v>
      </c>
      <c r="MW54" s="489"/>
      <c r="MX54" s="489"/>
      <c r="MY54" s="650">
        <f t="shared" si="25"/>
        <v>0</v>
      </c>
      <c r="MZ54" s="489"/>
      <c r="NA54" s="489"/>
      <c r="NB54" s="650">
        <f t="shared" si="26"/>
        <v>0</v>
      </c>
      <c r="NC54" s="489"/>
      <c r="ND54" s="489"/>
      <c r="NE54" s="489"/>
      <c r="NF54" s="650">
        <f t="shared" si="102"/>
        <v>0</v>
      </c>
      <c r="NG54" s="489"/>
      <c r="NH54" s="489"/>
      <c r="NI54" s="650">
        <f t="shared" si="103"/>
        <v>0</v>
      </c>
      <c r="NJ54" s="489"/>
      <c r="NK54" s="489"/>
      <c r="NL54" s="489"/>
      <c r="NM54" s="650">
        <f t="shared" si="104"/>
        <v>0</v>
      </c>
      <c r="NN54" s="489">
        <v>100</v>
      </c>
      <c r="NO54" s="489"/>
      <c r="NP54" s="489"/>
      <c r="NQ54" s="650">
        <f t="shared" si="105"/>
        <v>100</v>
      </c>
      <c r="NR54" s="489"/>
      <c r="NS54" s="489">
        <v>100</v>
      </c>
      <c r="NT54" s="650">
        <f t="shared" si="106"/>
        <v>0</v>
      </c>
      <c r="NU54" s="489"/>
      <c r="NV54" s="489"/>
      <c r="NW54" s="650">
        <f t="shared" si="107"/>
        <v>0</v>
      </c>
      <c r="NX54" s="489"/>
      <c r="NY54" s="489"/>
      <c r="NZ54" s="489"/>
      <c r="OA54" s="650">
        <f t="shared" si="108"/>
        <v>0</v>
      </c>
      <c r="OB54" s="489"/>
      <c r="OC54" s="489"/>
      <c r="OD54" s="489"/>
      <c r="OE54" s="650">
        <f t="shared" si="109"/>
        <v>0</v>
      </c>
      <c r="OF54" s="489"/>
      <c r="OG54" s="489"/>
      <c r="OH54" s="489"/>
      <c r="OI54" s="650">
        <f t="shared" si="110"/>
        <v>0</v>
      </c>
      <c r="OJ54" s="489"/>
      <c r="OK54" s="489"/>
      <c r="OL54" s="489"/>
      <c r="OM54" s="650">
        <f t="shared" si="111"/>
        <v>0</v>
      </c>
      <c r="ON54" s="489"/>
      <c r="OO54" s="489"/>
      <c r="OP54" s="489"/>
      <c r="OQ54" s="650">
        <f t="shared" si="112"/>
        <v>0</v>
      </c>
      <c r="OR54" s="489"/>
      <c r="OS54" s="489"/>
      <c r="OT54" s="489"/>
      <c r="OU54" s="650">
        <f t="shared" si="113"/>
        <v>0</v>
      </c>
      <c r="OV54" s="489"/>
      <c r="OW54" s="489"/>
      <c r="OX54" s="489"/>
      <c r="OY54" s="650">
        <f t="shared" si="114"/>
        <v>0</v>
      </c>
      <c r="OZ54" s="489"/>
      <c r="PA54" s="489"/>
      <c r="PB54" s="489"/>
      <c r="PC54" s="650">
        <f t="shared" si="115"/>
        <v>0</v>
      </c>
      <c r="PD54" s="489"/>
      <c r="PE54" s="489"/>
      <c r="PF54" s="489"/>
      <c r="PG54" s="650">
        <f t="shared" si="116"/>
        <v>0</v>
      </c>
      <c r="PH54" s="489"/>
      <c r="PI54" s="489"/>
      <c r="PJ54" s="489"/>
      <c r="PK54" s="650">
        <f t="shared" si="117"/>
        <v>0</v>
      </c>
      <c r="PL54" s="489"/>
      <c r="PM54" s="489"/>
      <c r="PN54" s="489"/>
      <c r="PO54" s="650">
        <f t="shared" si="118"/>
        <v>0</v>
      </c>
      <c r="PP54" s="489"/>
      <c r="PQ54" s="489"/>
      <c r="PR54" s="489"/>
      <c r="PS54" s="650">
        <f t="shared" si="119"/>
        <v>0</v>
      </c>
      <c r="PT54" s="489"/>
      <c r="PU54" s="489"/>
      <c r="PV54" s="489"/>
      <c r="PW54" s="650">
        <f t="shared" si="149"/>
        <v>0</v>
      </c>
      <c r="PX54" s="489"/>
      <c r="PY54" s="489"/>
      <c r="PZ54" s="489"/>
      <c r="QA54" s="650">
        <f t="shared" si="150"/>
        <v>0</v>
      </c>
      <c r="QB54" s="489"/>
      <c r="QC54" s="489"/>
      <c r="QD54" s="489"/>
      <c r="QE54" s="650">
        <f t="shared" si="151"/>
        <v>0</v>
      </c>
      <c r="QF54" s="489"/>
      <c r="QG54" s="489"/>
      <c r="QH54" s="489"/>
      <c r="QI54" s="650">
        <f t="shared" si="152"/>
        <v>0</v>
      </c>
      <c r="QJ54" s="489"/>
      <c r="QK54" s="489"/>
      <c r="QL54" s="489"/>
      <c r="QM54" s="650">
        <f t="shared" si="153"/>
        <v>0</v>
      </c>
      <c r="QN54" s="489"/>
      <c r="QO54" s="489"/>
      <c r="QP54" s="489"/>
      <c r="QQ54" s="650">
        <f t="shared" si="154"/>
        <v>0</v>
      </c>
      <c r="QR54" s="489"/>
      <c r="QS54" s="489"/>
      <c r="QT54" s="489"/>
      <c r="QU54" s="650">
        <f t="shared" si="155"/>
        <v>0</v>
      </c>
      <c r="QV54" s="629">
        <f t="shared" si="127"/>
        <v>0</v>
      </c>
      <c r="QW54" s="652">
        <f t="shared" si="128"/>
        <v>0</v>
      </c>
      <c r="QX54" s="123"/>
      <c r="QY54" s="629">
        <f t="shared" si="129"/>
        <v>60</v>
      </c>
      <c r="QZ54" s="652">
        <f t="shared" si="130"/>
        <v>2.3076923076923075</v>
      </c>
      <c r="RA54" s="124"/>
      <c r="RB54" s="629">
        <f t="shared" si="131"/>
        <v>150</v>
      </c>
      <c r="RC54" s="652">
        <f t="shared" si="132"/>
        <v>6</v>
      </c>
      <c r="RD54" s="124"/>
      <c r="RE54" s="629">
        <f t="shared" si="133"/>
        <v>210</v>
      </c>
      <c r="RF54" s="652">
        <f t="shared" si="134"/>
        <v>2.8</v>
      </c>
    </row>
    <row r="55" spans="1:474" s="692" customFormat="1" ht="36" hidden="1" x14ac:dyDescent="0.55000000000000004">
      <c r="A55" s="622">
        <v>51</v>
      </c>
      <c r="B55" s="665" t="s">
        <v>665</v>
      </c>
      <c r="C55" s="674" t="s">
        <v>662</v>
      </c>
      <c r="D55" s="628">
        <v>0</v>
      </c>
      <c r="E55" s="689"/>
      <c r="F55" s="690"/>
      <c r="G55" s="690"/>
      <c r="H55" s="691"/>
      <c r="I55" s="628">
        <f t="shared" si="27"/>
        <v>0</v>
      </c>
      <c r="J55" s="689"/>
      <c r="K55" s="690"/>
      <c r="L55" s="690"/>
      <c r="M55" s="691"/>
      <c r="N55" s="628">
        <f t="shared" si="0"/>
        <v>0</v>
      </c>
      <c r="O55" s="689"/>
      <c r="P55" s="690"/>
      <c r="Q55" s="690"/>
      <c r="R55" s="691"/>
      <c r="S55" s="628">
        <f t="shared" si="1"/>
        <v>0</v>
      </c>
      <c r="T55" s="689"/>
      <c r="U55" s="690"/>
      <c r="V55" s="690"/>
      <c r="W55" s="691"/>
      <c r="X55" s="628">
        <f t="shared" si="2"/>
        <v>0</v>
      </c>
      <c r="Y55" s="689"/>
      <c r="Z55" s="690"/>
      <c r="AA55" s="690"/>
      <c r="AB55" s="691"/>
      <c r="AC55" s="628">
        <f t="shared" si="3"/>
        <v>0</v>
      </c>
      <c r="AD55" s="237"/>
      <c r="AE55" s="237"/>
      <c r="AF55" s="93">
        <f t="shared" si="28"/>
        <v>0</v>
      </c>
      <c r="AG55" s="326"/>
      <c r="AH55" s="326"/>
      <c r="AI55" s="93">
        <f t="shared" si="29"/>
        <v>0</v>
      </c>
      <c r="AJ55" s="631"/>
      <c r="AK55" s="631"/>
      <c r="AL55" s="93">
        <f t="shared" si="30"/>
        <v>0</v>
      </c>
      <c r="AM55" s="237"/>
      <c r="AN55" s="237"/>
      <c r="AO55" s="237"/>
      <c r="AP55" s="93">
        <f t="shared" si="31"/>
        <v>0</v>
      </c>
      <c r="AQ55" s="644"/>
      <c r="AR55" s="644"/>
      <c r="AS55" s="645">
        <f t="shared" si="32"/>
        <v>0</v>
      </c>
      <c r="AT55" s="632"/>
      <c r="AU55" s="632"/>
      <c r="AV55" s="633">
        <f t="shared" si="33"/>
        <v>0</v>
      </c>
      <c r="AW55" s="631"/>
      <c r="AX55" s="631"/>
      <c r="AY55" s="631"/>
      <c r="AZ55" s="646">
        <f t="shared" si="34"/>
        <v>0</v>
      </c>
      <c r="BA55" s="237"/>
      <c r="BB55" s="237"/>
      <c r="BC55" s="93">
        <f t="shared" si="35"/>
        <v>0</v>
      </c>
      <c r="BD55" s="237"/>
      <c r="BE55" s="237"/>
      <c r="BF55" s="93">
        <f t="shared" si="36"/>
        <v>0</v>
      </c>
      <c r="BG55" s="237"/>
      <c r="BH55" s="237"/>
      <c r="BI55" s="93">
        <f t="shared" si="37"/>
        <v>0</v>
      </c>
      <c r="BJ55" s="237"/>
      <c r="BK55" s="237"/>
      <c r="BL55" s="93">
        <f t="shared" si="38"/>
        <v>0</v>
      </c>
      <c r="BM55" s="237"/>
      <c r="BN55" s="237"/>
      <c r="BO55" s="237"/>
      <c r="BP55" s="93">
        <f t="shared" si="156"/>
        <v>0</v>
      </c>
      <c r="BQ55" s="237"/>
      <c r="BR55" s="237"/>
      <c r="BS55" s="93">
        <f t="shared" si="39"/>
        <v>0</v>
      </c>
      <c r="BT55" s="237"/>
      <c r="BU55" s="237"/>
      <c r="BV55" s="646">
        <f t="shared" si="40"/>
        <v>0</v>
      </c>
      <c r="BW55" s="237"/>
      <c r="BX55" s="237"/>
      <c r="BY55" s="93">
        <f t="shared" si="41"/>
        <v>0</v>
      </c>
      <c r="BZ55" s="237"/>
      <c r="CA55" s="237"/>
      <c r="CB55" s="93">
        <f t="shared" si="42"/>
        <v>0</v>
      </c>
      <c r="CC55" s="237"/>
      <c r="CD55" s="237"/>
      <c r="CE55" s="93">
        <f t="shared" si="43"/>
        <v>0</v>
      </c>
      <c r="CF55" s="237"/>
      <c r="CG55" s="237"/>
      <c r="CH55" s="93">
        <f t="shared" si="44"/>
        <v>0</v>
      </c>
      <c r="CI55" s="237"/>
      <c r="CJ55" s="237"/>
      <c r="CK55" s="646">
        <f t="shared" si="45"/>
        <v>0</v>
      </c>
      <c r="CL55" s="237"/>
      <c r="CM55" s="237"/>
      <c r="CN55" s="93">
        <f t="shared" si="46"/>
        <v>0</v>
      </c>
      <c r="CO55" s="237"/>
      <c r="CP55" s="237"/>
      <c r="CQ55" s="93">
        <f t="shared" si="47"/>
        <v>0</v>
      </c>
      <c r="CR55" s="326"/>
      <c r="CS55" s="326"/>
      <c r="CT55" s="630">
        <f t="shared" si="48"/>
        <v>0</v>
      </c>
      <c r="CU55" s="326"/>
      <c r="CV55" s="326"/>
      <c r="CW55" s="630">
        <f t="shared" si="49"/>
        <v>0</v>
      </c>
      <c r="CX55" s="326"/>
      <c r="CY55" s="326"/>
      <c r="CZ55" s="630">
        <f t="shared" si="50"/>
        <v>0</v>
      </c>
      <c r="DA55" s="326"/>
      <c r="DB55" s="326"/>
      <c r="DC55" s="647">
        <f t="shared" si="51"/>
        <v>0</v>
      </c>
      <c r="DD55" s="326"/>
      <c r="DE55" s="326"/>
      <c r="DF55" s="630">
        <f t="shared" si="52"/>
        <v>0</v>
      </c>
      <c r="DG55" s="326"/>
      <c r="DH55" s="326"/>
      <c r="DI55" s="630">
        <f t="shared" si="53"/>
        <v>0</v>
      </c>
      <c r="DJ55" s="326"/>
      <c r="DK55" s="326"/>
      <c r="DL55" s="630">
        <f t="shared" si="54"/>
        <v>0</v>
      </c>
      <c r="DM55" s="326"/>
      <c r="DN55" s="326"/>
      <c r="DO55" s="630">
        <f t="shared" si="55"/>
        <v>0</v>
      </c>
      <c r="DP55" s="326"/>
      <c r="DQ55" s="326"/>
      <c r="DR55" s="630">
        <f t="shared" si="56"/>
        <v>0</v>
      </c>
      <c r="DS55" s="326"/>
      <c r="DT55" s="326"/>
      <c r="DU55" s="630">
        <f t="shared" si="57"/>
        <v>0</v>
      </c>
      <c r="DV55" s="326"/>
      <c r="DW55" s="326"/>
      <c r="DX55" s="630">
        <f t="shared" si="58"/>
        <v>0</v>
      </c>
      <c r="DY55" s="326"/>
      <c r="DZ55" s="326"/>
      <c r="EA55" s="326"/>
      <c r="EB55" s="630">
        <f t="shared" si="157"/>
        <v>0</v>
      </c>
      <c r="EC55" s="326"/>
      <c r="ED55" s="326"/>
      <c r="EE55" s="630">
        <f t="shared" si="59"/>
        <v>0</v>
      </c>
      <c r="EF55" s="326"/>
      <c r="EG55" s="326"/>
      <c r="EH55" s="326"/>
      <c r="EI55" s="93">
        <f t="shared" si="135"/>
        <v>0</v>
      </c>
      <c r="EJ55" s="326"/>
      <c r="EK55" s="326"/>
      <c r="EL55" s="630">
        <f t="shared" si="60"/>
        <v>0</v>
      </c>
      <c r="EM55" s="326"/>
      <c r="EN55" s="326"/>
      <c r="EO55" s="326"/>
      <c r="EP55" s="630">
        <f t="shared" si="61"/>
        <v>0</v>
      </c>
      <c r="ER55" s="326"/>
      <c r="ES55" s="326"/>
      <c r="ET55" s="630">
        <f t="shared" si="62"/>
        <v>0</v>
      </c>
      <c r="EU55" s="326"/>
      <c r="EV55" s="326"/>
      <c r="EW55" s="93">
        <f t="shared" si="6"/>
        <v>0</v>
      </c>
      <c r="EX55" s="326"/>
      <c r="EY55" s="326"/>
      <c r="EZ55" s="93">
        <f t="shared" si="63"/>
        <v>0</v>
      </c>
      <c r="FA55" s="326"/>
      <c r="FB55" s="326"/>
      <c r="FC55" s="93">
        <f t="shared" si="64"/>
        <v>0</v>
      </c>
      <c r="FD55" s="326"/>
      <c r="FE55" s="326"/>
      <c r="FF55" s="93">
        <f t="shared" si="65"/>
        <v>0</v>
      </c>
      <c r="FG55" s="326"/>
      <c r="FH55" s="326"/>
      <c r="FI55" s="93">
        <f t="shared" si="136"/>
        <v>0</v>
      </c>
      <c r="FJ55" s="326"/>
      <c r="FK55" s="326"/>
      <c r="FL55" s="93">
        <f t="shared" si="141"/>
        <v>0</v>
      </c>
      <c r="FM55" s="326"/>
      <c r="FN55" s="326"/>
      <c r="FO55" s="646">
        <f t="shared" si="7"/>
        <v>0</v>
      </c>
      <c r="FP55" s="326"/>
      <c r="FQ55" s="326"/>
      <c r="FR55" s="630">
        <f t="shared" si="137"/>
        <v>0</v>
      </c>
      <c r="FS55" s="326"/>
      <c r="FT55" s="326"/>
      <c r="FU55" s="630">
        <f t="shared" si="8"/>
        <v>0</v>
      </c>
      <c r="FV55" s="648"/>
      <c r="FW55" s="326"/>
      <c r="FX55" s="326"/>
      <c r="FY55" s="630">
        <f t="shared" si="66"/>
        <v>0</v>
      </c>
      <c r="FZ55" s="326"/>
      <c r="GA55" s="326"/>
      <c r="GB55" s="630">
        <f t="shared" si="67"/>
        <v>0</v>
      </c>
      <c r="GC55" s="326"/>
      <c r="GD55" s="326"/>
      <c r="GE55" s="630">
        <f t="shared" si="68"/>
        <v>0</v>
      </c>
      <c r="GF55" s="326"/>
      <c r="GG55" s="326"/>
      <c r="GH55" s="630">
        <f t="shared" si="69"/>
        <v>0</v>
      </c>
      <c r="GI55" s="326"/>
      <c r="GJ55" s="326"/>
      <c r="GK55" s="630">
        <f t="shared" si="70"/>
        <v>0</v>
      </c>
      <c r="GL55" s="326"/>
      <c r="GM55" s="326"/>
      <c r="GN55" s="630">
        <f t="shared" si="71"/>
        <v>0</v>
      </c>
      <c r="GO55" s="326"/>
      <c r="GP55" s="326"/>
      <c r="GQ55" s="326"/>
      <c r="GR55" s="630">
        <f t="shared" si="72"/>
        <v>0</v>
      </c>
      <c r="GS55" s="326"/>
      <c r="GT55" s="326"/>
      <c r="GU55" s="630">
        <f t="shared" si="73"/>
        <v>0</v>
      </c>
      <c r="GV55" s="237"/>
      <c r="GW55" s="237"/>
      <c r="GX55" s="237"/>
      <c r="GY55" s="630">
        <f t="shared" si="74"/>
        <v>0</v>
      </c>
      <c r="GZ55" s="237"/>
      <c r="HA55" s="237"/>
      <c r="HB55" s="237"/>
      <c r="HC55" s="630">
        <f t="shared" si="148"/>
        <v>0</v>
      </c>
      <c r="HD55" s="237"/>
      <c r="HE55" s="237"/>
      <c r="HF55" s="630">
        <f t="shared" si="158"/>
        <v>0</v>
      </c>
      <c r="HG55" s="237"/>
      <c r="HH55" s="237"/>
      <c r="HI55" s="630">
        <f t="shared" si="159"/>
        <v>0</v>
      </c>
      <c r="HJ55" s="326"/>
      <c r="HK55" s="326"/>
      <c r="HL55" s="630">
        <f t="shared" si="78"/>
        <v>0</v>
      </c>
      <c r="HM55" s="326"/>
      <c r="HN55" s="326"/>
      <c r="HO55" s="647">
        <f t="shared" si="79"/>
        <v>0</v>
      </c>
      <c r="HP55" s="326"/>
      <c r="HQ55" s="326"/>
      <c r="HR55" s="647">
        <f t="shared" si="138"/>
        <v>0</v>
      </c>
      <c r="HS55" s="326"/>
      <c r="HT55" s="326"/>
      <c r="HU55" s="630">
        <f t="shared" si="80"/>
        <v>0</v>
      </c>
      <c r="HV55" s="326"/>
      <c r="HW55" s="326"/>
      <c r="HX55" s="630">
        <f t="shared" si="81"/>
        <v>0</v>
      </c>
      <c r="HY55" s="326"/>
      <c r="HZ55" s="326"/>
      <c r="IA55" s="630">
        <f t="shared" si="82"/>
        <v>0</v>
      </c>
      <c r="IB55" s="326"/>
      <c r="IC55" s="326"/>
      <c r="ID55" s="630">
        <f t="shared" si="83"/>
        <v>0</v>
      </c>
      <c r="IE55" s="326"/>
      <c r="IF55" s="326"/>
      <c r="IG55" s="630">
        <f t="shared" si="84"/>
        <v>0</v>
      </c>
      <c r="IH55" s="326"/>
      <c r="II55" s="326"/>
      <c r="IJ55" s="630">
        <f t="shared" si="85"/>
        <v>0</v>
      </c>
      <c r="IK55" s="326"/>
      <c r="IL55" s="326"/>
      <c r="IM55" s="326"/>
      <c r="IN55" s="630">
        <f t="shared" si="86"/>
        <v>0</v>
      </c>
      <c r="IO55" s="326"/>
      <c r="IP55" s="326"/>
      <c r="IQ55" s="326"/>
      <c r="IR55" s="630">
        <f t="shared" si="87"/>
        <v>0</v>
      </c>
      <c r="IS55" s="326"/>
      <c r="IT55" s="326"/>
      <c r="IU55" s="630">
        <f t="shared" si="9"/>
        <v>0</v>
      </c>
      <c r="IV55" s="489"/>
      <c r="IW55" s="489"/>
      <c r="IX55" s="650">
        <f t="shared" si="88"/>
        <v>0</v>
      </c>
      <c r="IY55" s="489"/>
      <c r="IZ55" s="489"/>
      <c r="JA55" s="650">
        <f t="shared" si="89"/>
        <v>0</v>
      </c>
      <c r="JB55" s="489"/>
      <c r="JC55" s="489"/>
      <c r="JD55" s="489"/>
      <c r="JE55" s="650">
        <f t="shared" si="139"/>
        <v>0</v>
      </c>
      <c r="JF55" s="489"/>
      <c r="JG55" s="489"/>
      <c r="JH55" s="489"/>
      <c r="JI55" s="650">
        <f t="shared" si="90"/>
        <v>0</v>
      </c>
      <c r="JK55" s="489"/>
      <c r="JL55" s="489"/>
      <c r="JM55" s="651">
        <f t="shared" si="91"/>
        <v>0</v>
      </c>
      <c r="JO55" s="489"/>
      <c r="JP55" s="489"/>
      <c r="JQ55" s="651">
        <f t="shared" si="92"/>
        <v>0</v>
      </c>
      <c r="JR55" s="489"/>
      <c r="JS55" s="489"/>
      <c r="JT55" s="650">
        <f t="shared" si="93"/>
        <v>0</v>
      </c>
      <c r="JU55" s="489"/>
      <c r="JV55" s="489"/>
      <c r="JW55" s="650">
        <f t="shared" si="94"/>
        <v>0</v>
      </c>
      <c r="JX55" s="489"/>
      <c r="JY55" s="489"/>
      <c r="JZ55" s="489"/>
      <c r="KA55" s="650">
        <f t="shared" si="95"/>
        <v>0</v>
      </c>
      <c r="KB55" s="489"/>
      <c r="KC55" s="489"/>
      <c r="KD55" s="489"/>
      <c r="KE55" s="650">
        <f t="shared" si="140"/>
        <v>0</v>
      </c>
      <c r="KF55" s="489"/>
      <c r="KG55" s="489"/>
      <c r="KH55" s="650">
        <f t="shared" si="96"/>
        <v>0</v>
      </c>
      <c r="KI55" s="489"/>
      <c r="KJ55" s="489"/>
      <c r="KK55" s="650">
        <f t="shared" si="97"/>
        <v>0</v>
      </c>
      <c r="KL55" s="489"/>
      <c r="KM55" s="489"/>
      <c r="KN55" s="650">
        <f t="shared" si="98"/>
        <v>0</v>
      </c>
      <c r="KO55" s="489"/>
      <c r="KP55" s="489"/>
      <c r="KQ55" s="650">
        <f t="shared" si="160"/>
        <v>0</v>
      </c>
      <c r="KR55" s="489"/>
      <c r="KS55" s="489"/>
      <c r="KT55" s="650">
        <f t="shared" si="161"/>
        <v>0</v>
      </c>
      <c r="KU55" s="489"/>
      <c r="KV55" s="489"/>
      <c r="KW55" s="650">
        <f t="shared" si="101"/>
        <v>0</v>
      </c>
      <c r="KX55" s="489"/>
      <c r="KY55" s="489"/>
      <c r="KZ55" s="650">
        <f t="shared" si="144"/>
        <v>0</v>
      </c>
      <c r="LA55" s="489"/>
      <c r="LB55" s="489"/>
      <c r="LC55" s="650">
        <f t="shared" si="145"/>
        <v>0</v>
      </c>
      <c r="LD55" s="489"/>
      <c r="LE55" s="489"/>
      <c r="LF55" s="650">
        <f t="shared" si="146"/>
        <v>0</v>
      </c>
      <c r="LG55" s="489"/>
      <c r="LH55" s="489"/>
      <c r="LI55" s="650">
        <f t="shared" si="147"/>
        <v>0</v>
      </c>
      <c r="LJ55" s="489"/>
      <c r="LK55" s="489"/>
      <c r="LL55" s="650">
        <f t="shared" si="162"/>
        <v>0</v>
      </c>
      <c r="LM55" s="489"/>
      <c r="LN55" s="489"/>
      <c r="LO55" s="650">
        <f t="shared" si="163"/>
        <v>0</v>
      </c>
      <c r="LP55" s="489"/>
      <c r="LQ55" s="489"/>
      <c r="LR55" s="650">
        <f t="shared" si="164"/>
        <v>0</v>
      </c>
      <c r="LS55" s="489"/>
      <c r="LT55" s="489"/>
      <c r="LU55" s="650">
        <f t="shared" si="165"/>
        <v>0</v>
      </c>
      <c r="LV55" s="489"/>
      <c r="LW55" s="489"/>
      <c r="LX55" s="650">
        <f t="shared" si="166"/>
        <v>0</v>
      </c>
      <c r="LY55" s="489"/>
      <c r="LZ55" s="489"/>
      <c r="MA55" s="650">
        <f t="shared" si="167"/>
        <v>0</v>
      </c>
      <c r="MB55" s="489"/>
      <c r="MC55" s="489"/>
      <c r="MD55" s="650">
        <f t="shared" si="168"/>
        <v>0</v>
      </c>
      <c r="ME55" s="489"/>
      <c r="MF55" s="489"/>
      <c r="MG55" s="650">
        <f t="shared" si="19"/>
        <v>0</v>
      </c>
      <c r="MH55" s="489"/>
      <c r="MI55" s="489"/>
      <c r="MJ55" s="650">
        <f t="shared" si="20"/>
        <v>0</v>
      </c>
      <c r="MK55" s="489"/>
      <c r="ML55" s="489"/>
      <c r="MM55" s="650">
        <f t="shared" si="21"/>
        <v>0</v>
      </c>
      <c r="MN55" s="489"/>
      <c r="MO55" s="489"/>
      <c r="MP55" s="650">
        <f t="shared" si="22"/>
        <v>0</v>
      </c>
      <c r="MQ55" s="489"/>
      <c r="MR55" s="489"/>
      <c r="MS55" s="650">
        <f t="shared" si="23"/>
        <v>0</v>
      </c>
      <c r="MT55" s="489"/>
      <c r="MU55" s="489"/>
      <c r="MV55" s="650">
        <f t="shared" si="24"/>
        <v>0</v>
      </c>
      <c r="MW55" s="489"/>
      <c r="MX55" s="489"/>
      <c r="MY55" s="650">
        <f t="shared" si="25"/>
        <v>0</v>
      </c>
      <c r="MZ55" s="489"/>
      <c r="NA55" s="489"/>
      <c r="NB55" s="650">
        <f t="shared" si="26"/>
        <v>0</v>
      </c>
      <c r="NC55" s="489"/>
      <c r="ND55" s="489"/>
      <c r="NE55" s="489"/>
      <c r="NF55" s="650">
        <f t="shared" si="102"/>
        <v>0</v>
      </c>
      <c r="NG55" s="489"/>
      <c r="NH55" s="489"/>
      <c r="NI55" s="650">
        <f t="shared" si="103"/>
        <v>0</v>
      </c>
      <c r="NJ55" s="489"/>
      <c r="NK55" s="489"/>
      <c r="NL55" s="489"/>
      <c r="NM55" s="650">
        <f t="shared" si="104"/>
        <v>0</v>
      </c>
      <c r="NN55" s="489"/>
      <c r="NO55" s="489"/>
      <c r="NP55" s="489"/>
      <c r="NQ55" s="650">
        <f t="shared" si="105"/>
        <v>0</v>
      </c>
      <c r="NR55" s="489"/>
      <c r="NS55" s="489"/>
      <c r="NT55" s="650">
        <f t="shared" si="106"/>
        <v>0</v>
      </c>
      <c r="NU55" s="489"/>
      <c r="NV55" s="489"/>
      <c r="NW55" s="650">
        <f t="shared" si="107"/>
        <v>0</v>
      </c>
      <c r="NX55" s="489"/>
      <c r="NY55" s="489"/>
      <c r="NZ55" s="489"/>
      <c r="OA55" s="650">
        <f t="shared" si="108"/>
        <v>0</v>
      </c>
      <c r="OB55" s="489"/>
      <c r="OC55" s="489"/>
      <c r="OD55" s="489"/>
      <c r="OE55" s="650">
        <f t="shared" si="109"/>
        <v>0</v>
      </c>
      <c r="OF55" s="489"/>
      <c r="OG55" s="489"/>
      <c r="OH55" s="489"/>
      <c r="OI55" s="650">
        <f t="shared" si="110"/>
        <v>0</v>
      </c>
      <c r="OJ55" s="489"/>
      <c r="OK55" s="489"/>
      <c r="OL55" s="489"/>
      <c r="OM55" s="650">
        <f t="shared" si="111"/>
        <v>0</v>
      </c>
      <c r="ON55" s="489"/>
      <c r="OO55" s="489"/>
      <c r="OP55" s="489"/>
      <c r="OQ55" s="650">
        <f t="shared" si="112"/>
        <v>0</v>
      </c>
      <c r="OR55" s="489"/>
      <c r="OS55" s="489"/>
      <c r="OT55" s="489"/>
      <c r="OU55" s="650">
        <f t="shared" si="113"/>
        <v>0</v>
      </c>
      <c r="OV55" s="489"/>
      <c r="OW55" s="489"/>
      <c r="OX55" s="489"/>
      <c r="OY55" s="650">
        <f t="shared" si="114"/>
        <v>0</v>
      </c>
      <c r="OZ55" s="489"/>
      <c r="PA55" s="489"/>
      <c r="PB55" s="489"/>
      <c r="PC55" s="650">
        <f t="shared" si="115"/>
        <v>0</v>
      </c>
      <c r="PD55" s="489"/>
      <c r="PE55" s="489"/>
      <c r="PF55" s="489"/>
      <c r="PG55" s="650">
        <f t="shared" si="116"/>
        <v>0</v>
      </c>
      <c r="PH55" s="489"/>
      <c r="PI55" s="489"/>
      <c r="PJ55" s="489"/>
      <c r="PK55" s="650">
        <f t="shared" si="117"/>
        <v>0</v>
      </c>
      <c r="PL55" s="489"/>
      <c r="PM55" s="489"/>
      <c r="PN55" s="489"/>
      <c r="PO55" s="650">
        <f t="shared" si="118"/>
        <v>0</v>
      </c>
      <c r="PP55" s="489"/>
      <c r="PQ55" s="489"/>
      <c r="PR55" s="489"/>
      <c r="PS55" s="650">
        <f t="shared" si="119"/>
        <v>0</v>
      </c>
      <c r="PT55" s="489"/>
      <c r="PU55" s="489"/>
      <c r="PV55" s="489"/>
      <c r="PW55" s="650">
        <f t="shared" si="149"/>
        <v>0</v>
      </c>
      <c r="PX55" s="489"/>
      <c r="PY55" s="489"/>
      <c r="PZ55" s="489"/>
      <c r="QA55" s="650">
        <f t="shared" si="150"/>
        <v>0</v>
      </c>
      <c r="QB55" s="489"/>
      <c r="QC55" s="489"/>
      <c r="QD55" s="489"/>
      <c r="QE55" s="650">
        <f t="shared" si="151"/>
        <v>0</v>
      </c>
      <c r="QF55" s="489"/>
      <c r="QG55" s="489"/>
      <c r="QH55" s="489"/>
      <c r="QI55" s="650">
        <f t="shared" si="152"/>
        <v>0</v>
      </c>
      <c r="QJ55" s="489"/>
      <c r="QK55" s="489"/>
      <c r="QL55" s="489"/>
      <c r="QM55" s="650">
        <f t="shared" si="153"/>
        <v>0</v>
      </c>
      <c r="QN55" s="489"/>
      <c r="QO55" s="489"/>
      <c r="QP55" s="489"/>
      <c r="QQ55" s="650">
        <f t="shared" si="154"/>
        <v>0</v>
      </c>
      <c r="QR55" s="489"/>
      <c r="QS55" s="489"/>
      <c r="QT55" s="489"/>
      <c r="QU55" s="650">
        <f t="shared" si="155"/>
        <v>0</v>
      </c>
      <c r="QV55" s="629">
        <f t="shared" si="127"/>
        <v>0</v>
      </c>
      <c r="QW55" s="652">
        <f t="shared" si="128"/>
        <v>0</v>
      </c>
      <c r="QX55" s="123"/>
      <c r="QY55" s="629">
        <f t="shared" si="129"/>
        <v>0</v>
      </c>
      <c r="QZ55" s="652">
        <f t="shared" si="130"/>
        <v>0</v>
      </c>
      <c r="RA55" s="124"/>
      <c r="RB55" s="629">
        <f t="shared" si="131"/>
        <v>0</v>
      </c>
      <c r="RC55" s="652">
        <f t="shared" si="132"/>
        <v>0</v>
      </c>
      <c r="RD55" s="124"/>
      <c r="RE55" s="629">
        <f t="shared" si="133"/>
        <v>0</v>
      </c>
      <c r="RF55" s="652">
        <f t="shared" si="134"/>
        <v>0</v>
      </c>
    </row>
    <row r="56" spans="1:474" s="692" customFormat="1" ht="36" hidden="1" x14ac:dyDescent="0.55000000000000004">
      <c r="A56" s="622">
        <v>52</v>
      </c>
      <c r="B56" s="638" t="s">
        <v>666</v>
      </c>
      <c r="C56" s="639" t="s">
        <v>120</v>
      </c>
      <c r="D56" s="628">
        <v>0</v>
      </c>
      <c r="E56" s="689"/>
      <c r="F56" s="690"/>
      <c r="G56" s="693"/>
      <c r="H56" s="694"/>
      <c r="I56" s="628">
        <f t="shared" si="27"/>
        <v>0</v>
      </c>
      <c r="J56" s="689"/>
      <c r="K56" s="690"/>
      <c r="L56" s="693"/>
      <c r="M56" s="694"/>
      <c r="N56" s="628">
        <f t="shared" si="0"/>
        <v>0</v>
      </c>
      <c r="O56" s="689"/>
      <c r="P56" s="690"/>
      <c r="Q56" s="693"/>
      <c r="R56" s="694"/>
      <c r="S56" s="628">
        <f t="shared" si="1"/>
        <v>0</v>
      </c>
      <c r="T56" s="689"/>
      <c r="U56" s="690"/>
      <c r="V56" s="693"/>
      <c r="W56" s="694"/>
      <c r="X56" s="628">
        <f t="shared" si="2"/>
        <v>0</v>
      </c>
      <c r="Y56" s="689"/>
      <c r="Z56" s="690"/>
      <c r="AA56" s="693"/>
      <c r="AB56" s="694"/>
      <c r="AC56" s="628">
        <f t="shared" si="3"/>
        <v>0</v>
      </c>
      <c r="AD56" s="237"/>
      <c r="AE56" s="237"/>
      <c r="AF56" s="93">
        <f t="shared" si="28"/>
        <v>0</v>
      </c>
      <c r="AG56" s="326"/>
      <c r="AH56" s="326"/>
      <c r="AI56" s="93">
        <f t="shared" si="29"/>
        <v>0</v>
      </c>
      <c r="AJ56" s="631"/>
      <c r="AK56" s="631"/>
      <c r="AL56" s="93">
        <f t="shared" si="30"/>
        <v>0</v>
      </c>
      <c r="AM56" s="237"/>
      <c r="AN56" s="237"/>
      <c r="AO56" s="237"/>
      <c r="AP56" s="93">
        <f t="shared" si="31"/>
        <v>0</v>
      </c>
      <c r="AQ56" s="644"/>
      <c r="AR56" s="644"/>
      <c r="AS56" s="645">
        <f t="shared" si="32"/>
        <v>0</v>
      </c>
      <c r="AT56" s="632"/>
      <c r="AU56" s="632"/>
      <c r="AV56" s="633">
        <f t="shared" si="33"/>
        <v>0</v>
      </c>
      <c r="AW56" s="631"/>
      <c r="AX56" s="631"/>
      <c r="AY56" s="631"/>
      <c r="AZ56" s="646">
        <f t="shared" si="34"/>
        <v>0</v>
      </c>
      <c r="BA56" s="237"/>
      <c r="BB56" s="237"/>
      <c r="BC56" s="93">
        <f t="shared" si="35"/>
        <v>0</v>
      </c>
      <c r="BD56" s="237"/>
      <c r="BE56" s="237"/>
      <c r="BF56" s="93">
        <f t="shared" si="36"/>
        <v>0</v>
      </c>
      <c r="BG56" s="237"/>
      <c r="BH56" s="237"/>
      <c r="BI56" s="93">
        <f t="shared" si="37"/>
        <v>0</v>
      </c>
      <c r="BJ56" s="237"/>
      <c r="BK56" s="237"/>
      <c r="BL56" s="93">
        <f t="shared" si="38"/>
        <v>0</v>
      </c>
      <c r="BM56" s="237"/>
      <c r="BN56" s="237"/>
      <c r="BO56" s="237"/>
      <c r="BP56" s="93">
        <f t="shared" si="156"/>
        <v>0</v>
      </c>
      <c r="BQ56" s="237"/>
      <c r="BR56" s="237"/>
      <c r="BS56" s="93">
        <f t="shared" si="39"/>
        <v>0</v>
      </c>
      <c r="BT56" s="237"/>
      <c r="BU56" s="237"/>
      <c r="BV56" s="646">
        <f t="shared" si="40"/>
        <v>0</v>
      </c>
      <c r="BW56" s="237"/>
      <c r="BX56" s="237"/>
      <c r="BY56" s="93">
        <f t="shared" si="41"/>
        <v>0</v>
      </c>
      <c r="BZ56" s="237"/>
      <c r="CA56" s="237"/>
      <c r="CB56" s="93">
        <f t="shared" si="42"/>
        <v>0</v>
      </c>
      <c r="CC56" s="237"/>
      <c r="CD56" s="237"/>
      <c r="CE56" s="93">
        <f t="shared" si="43"/>
        <v>0</v>
      </c>
      <c r="CF56" s="237"/>
      <c r="CG56" s="237"/>
      <c r="CH56" s="93">
        <f t="shared" si="44"/>
        <v>0</v>
      </c>
      <c r="CI56" s="237"/>
      <c r="CJ56" s="237"/>
      <c r="CK56" s="646">
        <f t="shared" si="45"/>
        <v>0</v>
      </c>
      <c r="CL56" s="237"/>
      <c r="CM56" s="237"/>
      <c r="CN56" s="93">
        <f t="shared" si="46"/>
        <v>0</v>
      </c>
      <c r="CO56" s="237"/>
      <c r="CP56" s="237"/>
      <c r="CQ56" s="93">
        <f t="shared" si="47"/>
        <v>0</v>
      </c>
      <c r="CR56" s="326"/>
      <c r="CS56" s="326"/>
      <c r="CT56" s="630">
        <f t="shared" si="48"/>
        <v>0</v>
      </c>
      <c r="CU56" s="326"/>
      <c r="CV56" s="326"/>
      <c r="CW56" s="630">
        <f t="shared" si="49"/>
        <v>0</v>
      </c>
      <c r="CX56" s="326"/>
      <c r="CY56" s="326"/>
      <c r="CZ56" s="630">
        <f t="shared" si="50"/>
        <v>0</v>
      </c>
      <c r="DA56" s="326"/>
      <c r="DB56" s="326"/>
      <c r="DC56" s="647">
        <f t="shared" si="51"/>
        <v>0</v>
      </c>
      <c r="DD56" s="326"/>
      <c r="DE56" s="326"/>
      <c r="DF56" s="630">
        <f t="shared" si="52"/>
        <v>0</v>
      </c>
      <c r="DG56" s="326"/>
      <c r="DH56" s="326"/>
      <c r="DI56" s="630">
        <f t="shared" si="53"/>
        <v>0</v>
      </c>
      <c r="DJ56" s="326"/>
      <c r="DK56" s="326"/>
      <c r="DL56" s="630">
        <f t="shared" si="54"/>
        <v>0</v>
      </c>
      <c r="DM56" s="326"/>
      <c r="DN56" s="326"/>
      <c r="DO56" s="630">
        <f t="shared" si="55"/>
        <v>0</v>
      </c>
      <c r="DP56" s="326"/>
      <c r="DQ56" s="326"/>
      <c r="DR56" s="630">
        <f t="shared" si="56"/>
        <v>0</v>
      </c>
      <c r="DS56" s="326"/>
      <c r="DT56" s="326"/>
      <c r="DU56" s="630">
        <f t="shared" si="57"/>
        <v>0</v>
      </c>
      <c r="DV56" s="326"/>
      <c r="DW56" s="326"/>
      <c r="DX56" s="630">
        <f t="shared" si="58"/>
        <v>0</v>
      </c>
      <c r="DY56" s="326"/>
      <c r="DZ56" s="326"/>
      <c r="EA56" s="326"/>
      <c r="EB56" s="630">
        <f t="shared" si="157"/>
        <v>0</v>
      </c>
      <c r="EC56" s="326"/>
      <c r="ED56" s="326"/>
      <c r="EE56" s="630">
        <f t="shared" si="59"/>
        <v>0</v>
      </c>
      <c r="EF56" s="326"/>
      <c r="EG56" s="326"/>
      <c r="EH56" s="326"/>
      <c r="EI56" s="93">
        <f t="shared" si="135"/>
        <v>0</v>
      </c>
      <c r="EJ56" s="326"/>
      <c r="EK56" s="326"/>
      <c r="EL56" s="630">
        <f t="shared" si="60"/>
        <v>0</v>
      </c>
      <c r="EM56" s="326"/>
      <c r="EN56" s="326"/>
      <c r="EO56" s="326"/>
      <c r="EP56" s="630">
        <f t="shared" si="61"/>
        <v>0</v>
      </c>
      <c r="ER56" s="326"/>
      <c r="ES56" s="326"/>
      <c r="ET56" s="630">
        <f t="shared" si="62"/>
        <v>0</v>
      </c>
      <c r="EU56" s="326"/>
      <c r="EV56" s="326"/>
      <c r="EW56" s="93">
        <f t="shared" si="6"/>
        <v>0</v>
      </c>
      <c r="EX56" s="326"/>
      <c r="EY56" s="326"/>
      <c r="EZ56" s="93">
        <f t="shared" si="63"/>
        <v>0</v>
      </c>
      <c r="FA56" s="326"/>
      <c r="FB56" s="326"/>
      <c r="FC56" s="93">
        <f t="shared" si="64"/>
        <v>0</v>
      </c>
      <c r="FD56" s="326"/>
      <c r="FE56" s="326"/>
      <c r="FF56" s="93">
        <f t="shared" si="65"/>
        <v>0</v>
      </c>
      <c r="FG56" s="326"/>
      <c r="FH56" s="326"/>
      <c r="FI56" s="93">
        <f t="shared" si="136"/>
        <v>0</v>
      </c>
      <c r="FJ56" s="326"/>
      <c r="FK56" s="326"/>
      <c r="FL56" s="93">
        <f t="shared" si="141"/>
        <v>0</v>
      </c>
      <c r="FM56" s="326"/>
      <c r="FN56" s="326"/>
      <c r="FO56" s="646">
        <f t="shared" si="7"/>
        <v>0</v>
      </c>
      <c r="FP56" s="326"/>
      <c r="FQ56" s="326"/>
      <c r="FR56" s="630">
        <f t="shared" si="137"/>
        <v>0</v>
      </c>
      <c r="FS56" s="326"/>
      <c r="FT56" s="326"/>
      <c r="FU56" s="630">
        <f t="shared" si="8"/>
        <v>0</v>
      </c>
      <c r="FV56" s="648"/>
      <c r="FW56" s="326"/>
      <c r="FX56" s="326"/>
      <c r="FY56" s="630">
        <f t="shared" si="66"/>
        <v>0</v>
      </c>
      <c r="FZ56" s="326"/>
      <c r="GA56" s="326"/>
      <c r="GB56" s="630">
        <f t="shared" si="67"/>
        <v>0</v>
      </c>
      <c r="GC56" s="326"/>
      <c r="GD56" s="326"/>
      <c r="GE56" s="630">
        <f t="shared" si="68"/>
        <v>0</v>
      </c>
      <c r="GF56" s="326"/>
      <c r="GG56" s="326"/>
      <c r="GH56" s="630">
        <f t="shared" si="69"/>
        <v>0</v>
      </c>
      <c r="GI56" s="326"/>
      <c r="GJ56" s="326"/>
      <c r="GK56" s="630">
        <f t="shared" si="70"/>
        <v>0</v>
      </c>
      <c r="GL56" s="326"/>
      <c r="GM56" s="326"/>
      <c r="GN56" s="630">
        <f t="shared" si="71"/>
        <v>0</v>
      </c>
      <c r="GO56" s="326"/>
      <c r="GP56" s="326"/>
      <c r="GQ56" s="326"/>
      <c r="GR56" s="630">
        <f t="shared" si="72"/>
        <v>0</v>
      </c>
      <c r="GS56" s="326"/>
      <c r="GT56" s="326"/>
      <c r="GU56" s="630">
        <f t="shared" si="73"/>
        <v>0</v>
      </c>
      <c r="GV56" s="237"/>
      <c r="GW56" s="237"/>
      <c r="GX56" s="237"/>
      <c r="GY56" s="630">
        <f t="shared" si="74"/>
        <v>0</v>
      </c>
      <c r="GZ56" s="237"/>
      <c r="HA56" s="237"/>
      <c r="HB56" s="237"/>
      <c r="HC56" s="630">
        <f t="shared" si="148"/>
        <v>0</v>
      </c>
      <c r="HD56" s="237"/>
      <c r="HE56" s="237"/>
      <c r="HF56" s="630">
        <f t="shared" si="158"/>
        <v>0</v>
      </c>
      <c r="HG56" s="237"/>
      <c r="HH56" s="237"/>
      <c r="HI56" s="630">
        <f t="shared" si="159"/>
        <v>0</v>
      </c>
      <c r="HJ56" s="326"/>
      <c r="HK56" s="326"/>
      <c r="HL56" s="630">
        <f t="shared" si="78"/>
        <v>0</v>
      </c>
      <c r="HM56" s="326"/>
      <c r="HN56" s="326"/>
      <c r="HO56" s="647">
        <f t="shared" si="79"/>
        <v>0</v>
      </c>
      <c r="HP56" s="326"/>
      <c r="HQ56" s="326"/>
      <c r="HR56" s="647">
        <f t="shared" si="138"/>
        <v>0</v>
      </c>
      <c r="HS56" s="326"/>
      <c r="HT56" s="326"/>
      <c r="HU56" s="630">
        <f t="shared" si="80"/>
        <v>0</v>
      </c>
      <c r="HV56" s="326"/>
      <c r="HW56" s="326"/>
      <c r="HX56" s="630">
        <f t="shared" si="81"/>
        <v>0</v>
      </c>
      <c r="HY56" s="326"/>
      <c r="HZ56" s="326"/>
      <c r="IA56" s="630">
        <f t="shared" si="82"/>
        <v>0</v>
      </c>
      <c r="IB56" s="326"/>
      <c r="IC56" s="326"/>
      <c r="ID56" s="630">
        <f t="shared" si="83"/>
        <v>0</v>
      </c>
      <c r="IE56" s="326"/>
      <c r="IF56" s="326"/>
      <c r="IG56" s="630">
        <f t="shared" si="84"/>
        <v>0</v>
      </c>
      <c r="IH56" s="326"/>
      <c r="II56" s="326"/>
      <c r="IJ56" s="630">
        <f t="shared" si="85"/>
        <v>0</v>
      </c>
      <c r="IK56" s="326"/>
      <c r="IL56" s="326"/>
      <c r="IM56" s="326"/>
      <c r="IN56" s="630">
        <f t="shared" si="86"/>
        <v>0</v>
      </c>
      <c r="IO56" s="326"/>
      <c r="IP56" s="326"/>
      <c r="IQ56" s="326"/>
      <c r="IR56" s="630">
        <f t="shared" si="87"/>
        <v>0</v>
      </c>
      <c r="IS56" s="326"/>
      <c r="IT56" s="326"/>
      <c r="IU56" s="630">
        <f t="shared" si="9"/>
        <v>0</v>
      </c>
      <c r="IV56" s="489"/>
      <c r="IW56" s="489"/>
      <c r="IX56" s="650">
        <f t="shared" si="88"/>
        <v>0</v>
      </c>
      <c r="IY56" s="489"/>
      <c r="IZ56" s="489"/>
      <c r="JA56" s="650">
        <f t="shared" si="89"/>
        <v>0</v>
      </c>
      <c r="JB56" s="489"/>
      <c r="JC56" s="489"/>
      <c r="JD56" s="489"/>
      <c r="JE56" s="650">
        <f t="shared" si="139"/>
        <v>0</v>
      </c>
      <c r="JF56" s="489"/>
      <c r="JG56" s="489"/>
      <c r="JH56" s="489"/>
      <c r="JI56" s="650">
        <f t="shared" si="90"/>
        <v>0</v>
      </c>
      <c r="JK56" s="489"/>
      <c r="JL56" s="489"/>
      <c r="JM56" s="651">
        <f t="shared" si="91"/>
        <v>0</v>
      </c>
      <c r="JO56" s="489"/>
      <c r="JP56" s="489"/>
      <c r="JQ56" s="651">
        <f t="shared" si="92"/>
        <v>0</v>
      </c>
      <c r="JR56" s="489"/>
      <c r="JS56" s="489"/>
      <c r="JT56" s="650">
        <f t="shared" si="93"/>
        <v>0</v>
      </c>
      <c r="JU56" s="489"/>
      <c r="JV56" s="489"/>
      <c r="JW56" s="650">
        <f t="shared" si="94"/>
        <v>0</v>
      </c>
      <c r="JX56" s="489"/>
      <c r="JY56" s="489"/>
      <c r="JZ56" s="489"/>
      <c r="KA56" s="650">
        <f t="shared" si="95"/>
        <v>0</v>
      </c>
      <c r="KB56" s="489"/>
      <c r="KC56" s="489"/>
      <c r="KD56" s="489"/>
      <c r="KE56" s="650">
        <f t="shared" si="140"/>
        <v>0</v>
      </c>
      <c r="KF56" s="489"/>
      <c r="KG56" s="489"/>
      <c r="KH56" s="650">
        <f t="shared" si="96"/>
        <v>0</v>
      </c>
      <c r="KI56" s="489"/>
      <c r="KJ56" s="489"/>
      <c r="KK56" s="650">
        <f t="shared" si="97"/>
        <v>0</v>
      </c>
      <c r="KL56" s="489"/>
      <c r="KM56" s="489"/>
      <c r="KN56" s="650">
        <f t="shared" si="98"/>
        <v>0</v>
      </c>
      <c r="KO56" s="489"/>
      <c r="KP56" s="489"/>
      <c r="KQ56" s="650">
        <f t="shared" si="160"/>
        <v>0</v>
      </c>
      <c r="KR56" s="489"/>
      <c r="KS56" s="489"/>
      <c r="KT56" s="650">
        <f t="shared" si="161"/>
        <v>0</v>
      </c>
      <c r="KU56" s="489"/>
      <c r="KV56" s="489"/>
      <c r="KW56" s="650">
        <f t="shared" si="101"/>
        <v>0</v>
      </c>
      <c r="KX56" s="489"/>
      <c r="KY56" s="489"/>
      <c r="KZ56" s="650">
        <f t="shared" si="144"/>
        <v>0</v>
      </c>
      <c r="LA56" s="489"/>
      <c r="LB56" s="489"/>
      <c r="LC56" s="650">
        <f t="shared" si="145"/>
        <v>0</v>
      </c>
      <c r="LD56" s="489"/>
      <c r="LE56" s="489"/>
      <c r="LF56" s="650">
        <f t="shared" si="146"/>
        <v>0</v>
      </c>
      <c r="LG56" s="489"/>
      <c r="LH56" s="489"/>
      <c r="LI56" s="650">
        <f t="shared" si="147"/>
        <v>0</v>
      </c>
      <c r="LJ56" s="489"/>
      <c r="LK56" s="489"/>
      <c r="LL56" s="650">
        <f t="shared" si="162"/>
        <v>0</v>
      </c>
      <c r="LM56" s="489"/>
      <c r="LN56" s="489"/>
      <c r="LO56" s="650">
        <f t="shared" si="163"/>
        <v>0</v>
      </c>
      <c r="LP56" s="489"/>
      <c r="LQ56" s="489"/>
      <c r="LR56" s="650">
        <f t="shared" si="164"/>
        <v>0</v>
      </c>
      <c r="LS56" s="489"/>
      <c r="LT56" s="489"/>
      <c r="LU56" s="650">
        <f t="shared" si="165"/>
        <v>0</v>
      </c>
      <c r="LV56" s="489"/>
      <c r="LW56" s="489"/>
      <c r="LX56" s="650">
        <f t="shared" si="166"/>
        <v>0</v>
      </c>
      <c r="LY56" s="489"/>
      <c r="LZ56" s="489"/>
      <c r="MA56" s="650">
        <f t="shared" si="167"/>
        <v>0</v>
      </c>
      <c r="MB56" s="489"/>
      <c r="MC56" s="489"/>
      <c r="MD56" s="650">
        <f t="shared" si="168"/>
        <v>0</v>
      </c>
      <c r="ME56" s="489"/>
      <c r="MF56" s="489"/>
      <c r="MG56" s="650">
        <f t="shared" si="19"/>
        <v>0</v>
      </c>
      <c r="MH56" s="489"/>
      <c r="MI56" s="489"/>
      <c r="MJ56" s="650">
        <f t="shared" si="20"/>
        <v>0</v>
      </c>
      <c r="MK56" s="489"/>
      <c r="ML56" s="489"/>
      <c r="MM56" s="650">
        <f t="shared" si="21"/>
        <v>0</v>
      </c>
      <c r="MN56" s="489"/>
      <c r="MO56" s="489"/>
      <c r="MP56" s="650">
        <f t="shared" si="22"/>
        <v>0</v>
      </c>
      <c r="MQ56" s="489"/>
      <c r="MR56" s="489"/>
      <c r="MS56" s="650">
        <f t="shared" si="23"/>
        <v>0</v>
      </c>
      <c r="MT56" s="489"/>
      <c r="MU56" s="489"/>
      <c r="MV56" s="650">
        <f t="shared" si="24"/>
        <v>0</v>
      </c>
      <c r="MW56" s="489"/>
      <c r="MX56" s="489"/>
      <c r="MY56" s="650">
        <f t="shared" si="25"/>
        <v>0</v>
      </c>
      <c r="MZ56" s="489"/>
      <c r="NA56" s="489"/>
      <c r="NB56" s="650">
        <f t="shared" si="26"/>
        <v>0</v>
      </c>
      <c r="NC56" s="489"/>
      <c r="ND56" s="489"/>
      <c r="NE56" s="489"/>
      <c r="NF56" s="650">
        <f t="shared" si="102"/>
        <v>0</v>
      </c>
      <c r="NG56" s="489"/>
      <c r="NH56" s="489"/>
      <c r="NI56" s="650">
        <f t="shared" si="103"/>
        <v>0</v>
      </c>
      <c r="NJ56" s="489"/>
      <c r="NK56" s="489"/>
      <c r="NL56" s="489"/>
      <c r="NM56" s="650">
        <f t="shared" si="104"/>
        <v>0</v>
      </c>
      <c r="NN56" s="489"/>
      <c r="NO56" s="489"/>
      <c r="NP56" s="489"/>
      <c r="NQ56" s="650">
        <f t="shared" si="105"/>
        <v>0</v>
      </c>
      <c r="NR56" s="489"/>
      <c r="NS56" s="489"/>
      <c r="NT56" s="650">
        <f t="shared" si="106"/>
        <v>0</v>
      </c>
      <c r="NU56" s="489"/>
      <c r="NV56" s="489"/>
      <c r="NW56" s="650">
        <f t="shared" si="107"/>
        <v>0</v>
      </c>
      <c r="NX56" s="489"/>
      <c r="NY56" s="489"/>
      <c r="NZ56" s="489"/>
      <c r="OA56" s="650">
        <f t="shared" si="108"/>
        <v>0</v>
      </c>
      <c r="OB56" s="489"/>
      <c r="OC56" s="489"/>
      <c r="OD56" s="489"/>
      <c r="OE56" s="650">
        <f t="shared" si="109"/>
        <v>0</v>
      </c>
      <c r="OF56" s="489"/>
      <c r="OG56" s="489"/>
      <c r="OH56" s="489"/>
      <c r="OI56" s="650">
        <f t="shared" si="110"/>
        <v>0</v>
      </c>
      <c r="OJ56" s="489"/>
      <c r="OK56" s="489"/>
      <c r="OL56" s="489"/>
      <c r="OM56" s="650">
        <f t="shared" si="111"/>
        <v>0</v>
      </c>
      <c r="ON56" s="489"/>
      <c r="OO56" s="489"/>
      <c r="OP56" s="489"/>
      <c r="OQ56" s="650">
        <f t="shared" si="112"/>
        <v>0</v>
      </c>
      <c r="OR56" s="489"/>
      <c r="OS56" s="489"/>
      <c r="OT56" s="489"/>
      <c r="OU56" s="650">
        <f t="shared" si="113"/>
        <v>0</v>
      </c>
      <c r="OV56" s="489"/>
      <c r="OW56" s="489"/>
      <c r="OX56" s="489"/>
      <c r="OY56" s="650">
        <f t="shared" si="114"/>
        <v>0</v>
      </c>
      <c r="OZ56" s="489"/>
      <c r="PA56" s="489"/>
      <c r="PB56" s="489"/>
      <c r="PC56" s="650">
        <f t="shared" si="115"/>
        <v>0</v>
      </c>
      <c r="PD56" s="489"/>
      <c r="PE56" s="489"/>
      <c r="PF56" s="489"/>
      <c r="PG56" s="650">
        <f t="shared" si="116"/>
        <v>0</v>
      </c>
      <c r="PH56" s="489"/>
      <c r="PI56" s="489"/>
      <c r="PJ56" s="489"/>
      <c r="PK56" s="650">
        <f t="shared" si="117"/>
        <v>0</v>
      </c>
      <c r="PL56" s="489"/>
      <c r="PM56" s="489"/>
      <c r="PN56" s="489"/>
      <c r="PO56" s="650">
        <f t="shared" si="118"/>
        <v>0</v>
      </c>
      <c r="PP56" s="489"/>
      <c r="PQ56" s="489"/>
      <c r="PR56" s="489"/>
      <c r="PS56" s="650">
        <f t="shared" si="119"/>
        <v>0</v>
      </c>
      <c r="PT56" s="489"/>
      <c r="PU56" s="489"/>
      <c r="PV56" s="489"/>
      <c r="PW56" s="650">
        <f t="shared" si="149"/>
        <v>0</v>
      </c>
      <c r="PX56" s="489"/>
      <c r="PY56" s="489"/>
      <c r="PZ56" s="489"/>
      <c r="QA56" s="650">
        <f t="shared" si="150"/>
        <v>0</v>
      </c>
      <c r="QB56" s="489"/>
      <c r="QC56" s="489"/>
      <c r="QD56" s="489"/>
      <c r="QE56" s="650">
        <f t="shared" si="151"/>
        <v>0</v>
      </c>
      <c r="QF56" s="489"/>
      <c r="QG56" s="489"/>
      <c r="QH56" s="489"/>
      <c r="QI56" s="650">
        <f t="shared" si="152"/>
        <v>0</v>
      </c>
      <c r="QJ56" s="489"/>
      <c r="QK56" s="489"/>
      <c r="QL56" s="489"/>
      <c r="QM56" s="650">
        <f t="shared" si="153"/>
        <v>0</v>
      </c>
      <c r="QN56" s="489"/>
      <c r="QO56" s="489"/>
      <c r="QP56" s="489"/>
      <c r="QQ56" s="650">
        <f t="shared" si="154"/>
        <v>0</v>
      </c>
      <c r="QR56" s="489"/>
      <c r="QS56" s="489"/>
      <c r="QT56" s="489"/>
      <c r="QU56" s="650">
        <f t="shared" si="155"/>
        <v>0</v>
      </c>
      <c r="QV56" s="629">
        <f t="shared" si="127"/>
        <v>0</v>
      </c>
      <c r="QW56" s="652">
        <f t="shared" si="128"/>
        <v>0</v>
      </c>
      <c r="QX56" s="123"/>
      <c r="QY56" s="629">
        <f t="shared" si="129"/>
        <v>0</v>
      </c>
      <c r="QZ56" s="652">
        <f t="shared" si="130"/>
        <v>0</v>
      </c>
      <c r="RA56" s="124"/>
      <c r="RB56" s="629">
        <f t="shared" si="131"/>
        <v>0</v>
      </c>
      <c r="RC56" s="652">
        <f t="shared" si="132"/>
        <v>0</v>
      </c>
      <c r="RD56" s="124"/>
      <c r="RE56" s="629">
        <f t="shared" si="133"/>
        <v>0</v>
      </c>
      <c r="RF56" s="652">
        <f t="shared" si="134"/>
        <v>0</v>
      </c>
    </row>
    <row r="57" spans="1:474" s="692" customFormat="1" ht="36" hidden="1" x14ac:dyDescent="0.55000000000000004">
      <c r="A57" s="622">
        <v>53</v>
      </c>
      <c r="B57" s="638" t="s">
        <v>667</v>
      </c>
      <c r="C57" s="639" t="s">
        <v>120</v>
      </c>
      <c r="D57" s="628">
        <v>0</v>
      </c>
      <c r="E57" s="689"/>
      <c r="F57" s="690"/>
      <c r="G57" s="693"/>
      <c r="H57" s="694"/>
      <c r="I57" s="628">
        <f t="shared" si="27"/>
        <v>0</v>
      </c>
      <c r="J57" s="689"/>
      <c r="K57" s="690"/>
      <c r="L57" s="693"/>
      <c r="M57" s="694"/>
      <c r="N57" s="628">
        <f t="shared" si="0"/>
        <v>0</v>
      </c>
      <c r="O57" s="689"/>
      <c r="P57" s="690"/>
      <c r="Q57" s="693"/>
      <c r="R57" s="694"/>
      <c r="S57" s="628">
        <f t="shared" si="1"/>
        <v>0</v>
      </c>
      <c r="T57" s="689"/>
      <c r="U57" s="690"/>
      <c r="V57" s="693"/>
      <c r="W57" s="694"/>
      <c r="X57" s="628">
        <f t="shared" si="2"/>
        <v>0</v>
      </c>
      <c r="Y57" s="689"/>
      <c r="Z57" s="690"/>
      <c r="AA57" s="693"/>
      <c r="AB57" s="694"/>
      <c r="AC57" s="628">
        <f t="shared" si="3"/>
        <v>0</v>
      </c>
      <c r="AD57" s="237"/>
      <c r="AE57" s="237"/>
      <c r="AF57" s="93">
        <f t="shared" si="28"/>
        <v>0</v>
      </c>
      <c r="AG57" s="326"/>
      <c r="AH57" s="326"/>
      <c r="AI57" s="93">
        <f t="shared" si="29"/>
        <v>0</v>
      </c>
      <c r="AJ57" s="631"/>
      <c r="AK57" s="631"/>
      <c r="AL57" s="93">
        <f t="shared" si="30"/>
        <v>0</v>
      </c>
      <c r="AM57" s="237"/>
      <c r="AN57" s="237"/>
      <c r="AO57" s="237"/>
      <c r="AP57" s="93">
        <f t="shared" si="31"/>
        <v>0</v>
      </c>
      <c r="AQ57" s="644"/>
      <c r="AR57" s="644"/>
      <c r="AS57" s="645">
        <f t="shared" si="32"/>
        <v>0</v>
      </c>
      <c r="AT57" s="632"/>
      <c r="AU57" s="632"/>
      <c r="AV57" s="633">
        <f t="shared" si="33"/>
        <v>0</v>
      </c>
      <c r="AW57" s="631"/>
      <c r="AX57" s="631"/>
      <c r="AY57" s="631"/>
      <c r="AZ57" s="646">
        <f t="shared" si="34"/>
        <v>0</v>
      </c>
      <c r="BA57" s="237"/>
      <c r="BB57" s="237"/>
      <c r="BC57" s="93">
        <f t="shared" si="35"/>
        <v>0</v>
      </c>
      <c r="BD57" s="237"/>
      <c r="BE57" s="237"/>
      <c r="BF57" s="93">
        <f t="shared" si="36"/>
        <v>0</v>
      </c>
      <c r="BG57" s="237"/>
      <c r="BH57" s="237"/>
      <c r="BI57" s="93">
        <f t="shared" si="37"/>
        <v>0</v>
      </c>
      <c r="BJ57" s="237"/>
      <c r="BK57" s="237"/>
      <c r="BL57" s="93">
        <f t="shared" si="38"/>
        <v>0</v>
      </c>
      <c r="BM57" s="237"/>
      <c r="BN57" s="237"/>
      <c r="BO57" s="237"/>
      <c r="BP57" s="93">
        <f t="shared" si="156"/>
        <v>0</v>
      </c>
      <c r="BQ57" s="237"/>
      <c r="BR57" s="237"/>
      <c r="BS57" s="93">
        <f t="shared" si="39"/>
        <v>0</v>
      </c>
      <c r="BT57" s="237"/>
      <c r="BU57" s="237"/>
      <c r="BV57" s="646">
        <f t="shared" si="40"/>
        <v>0</v>
      </c>
      <c r="BW57" s="237"/>
      <c r="BX57" s="237"/>
      <c r="BY57" s="93">
        <f t="shared" si="41"/>
        <v>0</v>
      </c>
      <c r="BZ57" s="237"/>
      <c r="CA57" s="237"/>
      <c r="CB57" s="93">
        <f t="shared" si="42"/>
        <v>0</v>
      </c>
      <c r="CC57" s="237"/>
      <c r="CD57" s="237"/>
      <c r="CE57" s="93">
        <f t="shared" si="43"/>
        <v>0</v>
      </c>
      <c r="CF57" s="237"/>
      <c r="CG57" s="237"/>
      <c r="CH57" s="93">
        <f t="shared" si="44"/>
        <v>0</v>
      </c>
      <c r="CI57" s="237"/>
      <c r="CJ57" s="237"/>
      <c r="CK57" s="646">
        <f t="shared" si="45"/>
        <v>0</v>
      </c>
      <c r="CL57" s="237"/>
      <c r="CM57" s="237"/>
      <c r="CN57" s="93">
        <f t="shared" si="46"/>
        <v>0</v>
      </c>
      <c r="CO57" s="237"/>
      <c r="CP57" s="237"/>
      <c r="CQ57" s="93">
        <f t="shared" si="47"/>
        <v>0</v>
      </c>
      <c r="CR57" s="326"/>
      <c r="CS57" s="326"/>
      <c r="CT57" s="630">
        <f t="shared" si="48"/>
        <v>0</v>
      </c>
      <c r="CU57" s="326"/>
      <c r="CV57" s="326"/>
      <c r="CW57" s="630">
        <f t="shared" si="49"/>
        <v>0</v>
      </c>
      <c r="CX57" s="326"/>
      <c r="CY57" s="326"/>
      <c r="CZ57" s="630">
        <f t="shared" si="50"/>
        <v>0</v>
      </c>
      <c r="DA57" s="326"/>
      <c r="DB57" s="326"/>
      <c r="DC57" s="647">
        <f t="shared" si="51"/>
        <v>0</v>
      </c>
      <c r="DD57" s="326"/>
      <c r="DE57" s="326"/>
      <c r="DF57" s="630">
        <f t="shared" si="52"/>
        <v>0</v>
      </c>
      <c r="DG57" s="326"/>
      <c r="DH57" s="326"/>
      <c r="DI57" s="630">
        <f t="shared" si="53"/>
        <v>0</v>
      </c>
      <c r="DJ57" s="326"/>
      <c r="DK57" s="326"/>
      <c r="DL57" s="630">
        <f t="shared" si="54"/>
        <v>0</v>
      </c>
      <c r="DM57" s="326"/>
      <c r="DN57" s="326"/>
      <c r="DO57" s="630">
        <f t="shared" si="55"/>
        <v>0</v>
      </c>
      <c r="DP57" s="326"/>
      <c r="DQ57" s="326"/>
      <c r="DR57" s="630">
        <f t="shared" si="56"/>
        <v>0</v>
      </c>
      <c r="DS57" s="326"/>
      <c r="DT57" s="326"/>
      <c r="DU57" s="630">
        <f t="shared" si="57"/>
        <v>0</v>
      </c>
      <c r="DV57" s="326"/>
      <c r="DW57" s="326"/>
      <c r="DX57" s="630">
        <f t="shared" si="58"/>
        <v>0</v>
      </c>
      <c r="DY57" s="326"/>
      <c r="DZ57" s="326"/>
      <c r="EA57" s="326"/>
      <c r="EB57" s="630">
        <f t="shared" si="157"/>
        <v>0</v>
      </c>
      <c r="EC57" s="326"/>
      <c r="ED57" s="326"/>
      <c r="EE57" s="630">
        <f t="shared" si="59"/>
        <v>0</v>
      </c>
      <c r="EF57" s="326"/>
      <c r="EG57" s="326"/>
      <c r="EH57" s="326"/>
      <c r="EI57" s="93">
        <f t="shared" si="135"/>
        <v>0</v>
      </c>
      <c r="EJ57" s="326"/>
      <c r="EK57" s="326"/>
      <c r="EL57" s="630">
        <f t="shared" si="60"/>
        <v>0</v>
      </c>
      <c r="EM57" s="326"/>
      <c r="EN57" s="326"/>
      <c r="EO57" s="326"/>
      <c r="EP57" s="630">
        <f t="shared" si="61"/>
        <v>0</v>
      </c>
      <c r="ER57" s="326"/>
      <c r="ES57" s="326"/>
      <c r="ET57" s="630">
        <f t="shared" si="62"/>
        <v>0</v>
      </c>
      <c r="EU57" s="326"/>
      <c r="EV57" s="326"/>
      <c r="EW57" s="93">
        <f t="shared" si="6"/>
        <v>0</v>
      </c>
      <c r="EX57" s="326"/>
      <c r="EY57" s="326"/>
      <c r="EZ57" s="93">
        <f t="shared" si="63"/>
        <v>0</v>
      </c>
      <c r="FA57" s="326"/>
      <c r="FB57" s="326"/>
      <c r="FC57" s="93">
        <f t="shared" si="64"/>
        <v>0</v>
      </c>
      <c r="FD57" s="326"/>
      <c r="FE57" s="326"/>
      <c r="FF57" s="93">
        <f t="shared" si="65"/>
        <v>0</v>
      </c>
      <c r="FG57" s="326"/>
      <c r="FH57" s="326"/>
      <c r="FI57" s="93">
        <f t="shared" si="136"/>
        <v>0</v>
      </c>
      <c r="FJ57" s="326"/>
      <c r="FK57" s="326"/>
      <c r="FL57" s="93">
        <f t="shared" si="141"/>
        <v>0</v>
      </c>
      <c r="FM57" s="326"/>
      <c r="FN57" s="326"/>
      <c r="FO57" s="646">
        <f t="shared" si="7"/>
        <v>0</v>
      </c>
      <c r="FP57" s="326"/>
      <c r="FQ57" s="326"/>
      <c r="FR57" s="630">
        <f t="shared" si="137"/>
        <v>0</v>
      </c>
      <c r="FS57" s="326"/>
      <c r="FT57" s="326"/>
      <c r="FU57" s="630">
        <f t="shared" si="8"/>
        <v>0</v>
      </c>
      <c r="FV57" s="648"/>
      <c r="FW57" s="326"/>
      <c r="FX57" s="326"/>
      <c r="FY57" s="630">
        <f t="shared" si="66"/>
        <v>0</v>
      </c>
      <c r="FZ57" s="326"/>
      <c r="GA57" s="326"/>
      <c r="GB57" s="630">
        <f t="shared" si="67"/>
        <v>0</v>
      </c>
      <c r="GC57" s="326"/>
      <c r="GD57" s="326"/>
      <c r="GE57" s="630">
        <f t="shared" si="68"/>
        <v>0</v>
      </c>
      <c r="GF57" s="326"/>
      <c r="GG57" s="326"/>
      <c r="GH57" s="630">
        <f t="shared" si="69"/>
        <v>0</v>
      </c>
      <c r="GI57" s="326"/>
      <c r="GJ57" s="326"/>
      <c r="GK57" s="630">
        <f t="shared" si="70"/>
        <v>0</v>
      </c>
      <c r="GL57" s="326"/>
      <c r="GM57" s="326"/>
      <c r="GN57" s="630">
        <f t="shared" si="71"/>
        <v>0</v>
      </c>
      <c r="GO57" s="326"/>
      <c r="GP57" s="326"/>
      <c r="GQ57" s="326"/>
      <c r="GR57" s="630">
        <f t="shared" si="72"/>
        <v>0</v>
      </c>
      <c r="GS57" s="326"/>
      <c r="GT57" s="326"/>
      <c r="GU57" s="630">
        <f t="shared" si="73"/>
        <v>0</v>
      </c>
      <c r="GV57" s="237"/>
      <c r="GW57" s="237"/>
      <c r="GX57" s="237"/>
      <c r="GY57" s="630">
        <f t="shared" si="74"/>
        <v>0</v>
      </c>
      <c r="GZ57" s="237"/>
      <c r="HA57" s="237"/>
      <c r="HB57" s="237"/>
      <c r="HC57" s="630">
        <f t="shared" si="148"/>
        <v>0</v>
      </c>
      <c r="HD57" s="237"/>
      <c r="HE57" s="237"/>
      <c r="HF57" s="630">
        <f t="shared" si="158"/>
        <v>0</v>
      </c>
      <c r="HG57" s="237"/>
      <c r="HH57" s="237"/>
      <c r="HI57" s="630">
        <f t="shared" si="159"/>
        <v>0</v>
      </c>
      <c r="HJ57" s="326"/>
      <c r="HK57" s="326"/>
      <c r="HL57" s="630">
        <f t="shared" si="78"/>
        <v>0</v>
      </c>
      <c r="HM57" s="326"/>
      <c r="HN57" s="326"/>
      <c r="HO57" s="647">
        <f t="shared" si="79"/>
        <v>0</v>
      </c>
      <c r="HP57" s="326"/>
      <c r="HQ57" s="326"/>
      <c r="HR57" s="647">
        <f t="shared" si="138"/>
        <v>0</v>
      </c>
      <c r="HS57" s="326"/>
      <c r="HT57" s="326"/>
      <c r="HU57" s="630">
        <f t="shared" si="80"/>
        <v>0</v>
      </c>
      <c r="HV57" s="326"/>
      <c r="HW57" s="326"/>
      <c r="HX57" s="630">
        <f t="shared" si="81"/>
        <v>0</v>
      </c>
      <c r="HY57" s="326"/>
      <c r="HZ57" s="326"/>
      <c r="IA57" s="630">
        <f t="shared" si="82"/>
        <v>0</v>
      </c>
      <c r="IB57" s="326"/>
      <c r="IC57" s="326"/>
      <c r="ID57" s="630">
        <f t="shared" si="83"/>
        <v>0</v>
      </c>
      <c r="IE57" s="326"/>
      <c r="IF57" s="326"/>
      <c r="IG57" s="630">
        <f t="shared" si="84"/>
        <v>0</v>
      </c>
      <c r="IH57" s="326"/>
      <c r="II57" s="326"/>
      <c r="IJ57" s="630">
        <f t="shared" si="85"/>
        <v>0</v>
      </c>
      <c r="IK57" s="326"/>
      <c r="IL57" s="326"/>
      <c r="IM57" s="326"/>
      <c r="IN57" s="630">
        <f t="shared" si="86"/>
        <v>0</v>
      </c>
      <c r="IO57" s="326"/>
      <c r="IP57" s="326"/>
      <c r="IQ57" s="326"/>
      <c r="IR57" s="630">
        <f t="shared" si="87"/>
        <v>0</v>
      </c>
      <c r="IS57" s="326"/>
      <c r="IT57" s="326"/>
      <c r="IU57" s="630">
        <f t="shared" si="9"/>
        <v>0</v>
      </c>
      <c r="IV57" s="489"/>
      <c r="IW57" s="489"/>
      <c r="IX57" s="650">
        <f t="shared" si="88"/>
        <v>0</v>
      </c>
      <c r="IY57" s="489"/>
      <c r="IZ57" s="489"/>
      <c r="JA57" s="650">
        <f t="shared" si="89"/>
        <v>0</v>
      </c>
      <c r="JB57" s="489"/>
      <c r="JC57" s="489"/>
      <c r="JD57" s="489"/>
      <c r="JE57" s="650">
        <f t="shared" si="139"/>
        <v>0</v>
      </c>
      <c r="JF57" s="489"/>
      <c r="JG57" s="489"/>
      <c r="JH57" s="489"/>
      <c r="JI57" s="650">
        <f t="shared" si="90"/>
        <v>0</v>
      </c>
      <c r="JK57" s="489"/>
      <c r="JL57" s="489"/>
      <c r="JM57" s="651">
        <f t="shared" si="91"/>
        <v>0</v>
      </c>
      <c r="JO57" s="489"/>
      <c r="JP57" s="489"/>
      <c r="JQ57" s="651">
        <f t="shared" si="92"/>
        <v>0</v>
      </c>
      <c r="JR57" s="489"/>
      <c r="JS57" s="489"/>
      <c r="JT57" s="650">
        <f t="shared" si="93"/>
        <v>0</v>
      </c>
      <c r="JU57" s="489"/>
      <c r="JV57" s="489"/>
      <c r="JW57" s="650">
        <f t="shared" si="94"/>
        <v>0</v>
      </c>
      <c r="JX57" s="489"/>
      <c r="JY57" s="489"/>
      <c r="JZ57" s="489"/>
      <c r="KA57" s="650">
        <f t="shared" si="95"/>
        <v>0</v>
      </c>
      <c r="KB57" s="489"/>
      <c r="KC57" s="489"/>
      <c r="KD57" s="489"/>
      <c r="KE57" s="650">
        <f t="shared" si="140"/>
        <v>0</v>
      </c>
      <c r="KF57" s="489"/>
      <c r="KG57" s="489"/>
      <c r="KH57" s="650">
        <f t="shared" si="96"/>
        <v>0</v>
      </c>
      <c r="KI57" s="489"/>
      <c r="KJ57" s="489"/>
      <c r="KK57" s="650">
        <f t="shared" si="97"/>
        <v>0</v>
      </c>
      <c r="KL57" s="489"/>
      <c r="KM57" s="489"/>
      <c r="KN57" s="650">
        <f t="shared" si="98"/>
        <v>0</v>
      </c>
      <c r="KO57" s="489"/>
      <c r="KP57" s="489"/>
      <c r="KQ57" s="650">
        <f t="shared" si="160"/>
        <v>0</v>
      </c>
      <c r="KR57" s="489"/>
      <c r="KS57" s="489"/>
      <c r="KT57" s="650">
        <f t="shared" si="161"/>
        <v>0</v>
      </c>
      <c r="KU57" s="489"/>
      <c r="KV57" s="489"/>
      <c r="KW57" s="650">
        <f t="shared" si="101"/>
        <v>0</v>
      </c>
      <c r="KX57" s="489"/>
      <c r="KY57" s="489"/>
      <c r="KZ57" s="650">
        <f t="shared" si="144"/>
        <v>0</v>
      </c>
      <c r="LA57" s="489"/>
      <c r="LB57" s="489"/>
      <c r="LC57" s="650">
        <f t="shared" si="145"/>
        <v>0</v>
      </c>
      <c r="LD57" s="489"/>
      <c r="LE57" s="489"/>
      <c r="LF57" s="650">
        <f t="shared" si="146"/>
        <v>0</v>
      </c>
      <c r="LG57" s="489"/>
      <c r="LH57" s="489"/>
      <c r="LI57" s="650">
        <f t="shared" si="147"/>
        <v>0</v>
      </c>
      <c r="LJ57" s="489"/>
      <c r="LK57" s="489"/>
      <c r="LL57" s="650">
        <f t="shared" si="162"/>
        <v>0</v>
      </c>
      <c r="LM57" s="489"/>
      <c r="LN57" s="489"/>
      <c r="LO57" s="650">
        <f t="shared" si="163"/>
        <v>0</v>
      </c>
      <c r="LP57" s="489"/>
      <c r="LQ57" s="489"/>
      <c r="LR57" s="650">
        <f t="shared" si="164"/>
        <v>0</v>
      </c>
      <c r="LS57" s="489"/>
      <c r="LT57" s="489"/>
      <c r="LU57" s="650">
        <f t="shared" si="165"/>
        <v>0</v>
      </c>
      <c r="LV57" s="489"/>
      <c r="LW57" s="489"/>
      <c r="LX57" s="650">
        <f t="shared" si="166"/>
        <v>0</v>
      </c>
      <c r="LY57" s="489"/>
      <c r="LZ57" s="489"/>
      <c r="MA57" s="650">
        <f t="shared" si="167"/>
        <v>0</v>
      </c>
      <c r="MB57" s="489"/>
      <c r="MC57" s="489"/>
      <c r="MD57" s="650">
        <f t="shared" si="168"/>
        <v>0</v>
      </c>
      <c r="ME57" s="489"/>
      <c r="MF57" s="489"/>
      <c r="MG57" s="650">
        <f t="shared" si="19"/>
        <v>0</v>
      </c>
      <c r="MH57" s="489"/>
      <c r="MI57" s="489"/>
      <c r="MJ57" s="650">
        <f t="shared" si="20"/>
        <v>0</v>
      </c>
      <c r="MK57" s="489"/>
      <c r="ML57" s="489"/>
      <c r="MM57" s="650">
        <f t="shared" si="21"/>
        <v>0</v>
      </c>
      <c r="MN57" s="489"/>
      <c r="MO57" s="489"/>
      <c r="MP57" s="650">
        <f t="shared" si="22"/>
        <v>0</v>
      </c>
      <c r="MQ57" s="489"/>
      <c r="MR57" s="489"/>
      <c r="MS57" s="650">
        <f t="shared" si="23"/>
        <v>0</v>
      </c>
      <c r="MT57" s="489"/>
      <c r="MU57" s="489"/>
      <c r="MV57" s="650">
        <f t="shared" si="24"/>
        <v>0</v>
      </c>
      <c r="MW57" s="489"/>
      <c r="MX57" s="489"/>
      <c r="MY57" s="650">
        <f t="shared" si="25"/>
        <v>0</v>
      </c>
      <c r="MZ57" s="489"/>
      <c r="NA57" s="489"/>
      <c r="NB57" s="650">
        <f t="shared" si="26"/>
        <v>0</v>
      </c>
      <c r="NC57" s="489"/>
      <c r="ND57" s="489"/>
      <c r="NE57" s="489"/>
      <c r="NF57" s="650">
        <f t="shared" si="102"/>
        <v>0</v>
      </c>
      <c r="NG57" s="489"/>
      <c r="NH57" s="489"/>
      <c r="NI57" s="650">
        <f t="shared" si="103"/>
        <v>0</v>
      </c>
      <c r="NJ57" s="489"/>
      <c r="NK57" s="489"/>
      <c r="NL57" s="489"/>
      <c r="NM57" s="650">
        <f t="shared" si="104"/>
        <v>0</v>
      </c>
      <c r="NN57" s="489"/>
      <c r="NO57" s="489"/>
      <c r="NP57" s="489"/>
      <c r="NQ57" s="650">
        <f t="shared" si="105"/>
        <v>0</v>
      </c>
      <c r="NR57" s="489"/>
      <c r="NS57" s="489"/>
      <c r="NT57" s="650">
        <f t="shared" si="106"/>
        <v>0</v>
      </c>
      <c r="NU57" s="489"/>
      <c r="NV57" s="489"/>
      <c r="NW57" s="650">
        <f t="shared" si="107"/>
        <v>0</v>
      </c>
      <c r="NX57" s="489"/>
      <c r="NY57" s="489"/>
      <c r="NZ57" s="489"/>
      <c r="OA57" s="650">
        <f t="shared" si="108"/>
        <v>0</v>
      </c>
      <c r="OB57" s="489"/>
      <c r="OC57" s="489"/>
      <c r="OD57" s="489"/>
      <c r="OE57" s="650">
        <f t="shared" si="109"/>
        <v>0</v>
      </c>
      <c r="OF57" s="489"/>
      <c r="OG57" s="489"/>
      <c r="OH57" s="489"/>
      <c r="OI57" s="650">
        <f t="shared" si="110"/>
        <v>0</v>
      </c>
      <c r="OJ57" s="489"/>
      <c r="OK57" s="489"/>
      <c r="OL57" s="489"/>
      <c r="OM57" s="650">
        <f t="shared" si="111"/>
        <v>0</v>
      </c>
      <c r="ON57" s="489"/>
      <c r="OO57" s="489"/>
      <c r="OP57" s="489"/>
      <c r="OQ57" s="650">
        <f t="shared" si="112"/>
        <v>0</v>
      </c>
      <c r="OR57" s="489"/>
      <c r="OS57" s="489"/>
      <c r="OT57" s="489"/>
      <c r="OU57" s="650">
        <f t="shared" si="113"/>
        <v>0</v>
      </c>
      <c r="OV57" s="489"/>
      <c r="OW57" s="489"/>
      <c r="OX57" s="489"/>
      <c r="OY57" s="650">
        <f t="shared" si="114"/>
        <v>0</v>
      </c>
      <c r="OZ57" s="489"/>
      <c r="PA57" s="489"/>
      <c r="PB57" s="489"/>
      <c r="PC57" s="650">
        <f t="shared" si="115"/>
        <v>0</v>
      </c>
      <c r="PD57" s="489"/>
      <c r="PE57" s="489"/>
      <c r="PF57" s="489"/>
      <c r="PG57" s="650">
        <f t="shared" si="116"/>
        <v>0</v>
      </c>
      <c r="PH57" s="489"/>
      <c r="PI57" s="489"/>
      <c r="PJ57" s="489"/>
      <c r="PK57" s="650">
        <f t="shared" si="117"/>
        <v>0</v>
      </c>
      <c r="PL57" s="489"/>
      <c r="PM57" s="489"/>
      <c r="PN57" s="489"/>
      <c r="PO57" s="650">
        <f t="shared" si="118"/>
        <v>0</v>
      </c>
      <c r="PP57" s="489"/>
      <c r="PQ57" s="489"/>
      <c r="PR57" s="489"/>
      <c r="PS57" s="650">
        <f t="shared" si="119"/>
        <v>0</v>
      </c>
      <c r="PT57" s="489"/>
      <c r="PU57" s="489"/>
      <c r="PV57" s="489"/>
      <c r="PW57" s="650">
        <f t="shared" si="149"/>
        <v>0</v>
      </c>
      <c r="PX57" s="489"/>
      <c r="PY57" s="489"/>
      <c r="PZ57" s="489"/>
      <c r="QA57" s="650">
        <f t="shared" si="150"/>
        <v>0</v>
      </c>
      <c r="QB57" s="489"/>
      <c r="QC57" s="489"/>
      <c r="QD57" s="489"/>
      <c r="QE57" s="650">
        <f t="shared" si="151"/>
        <v>0</v>
      </c>
      <c r="QF57" s="489"/>
      <c r="QG57" s="489"/>
      <c r="QH57" s="489"/>
      <c r="QI57" s="650">
        <f t="shared" si="152"/>
        <v>0</v>
      </c>
      <c r="QJ57" s="489"/>
      <c r="QK57" s="489"/>
      <c r="QL57" s="489"/>
      <c r="QM57" s="650">
        <f t="shared" si="153"/>
        <v>0</v>
      </c>
      <c r="QN57" s="489"/>
      <c r="QO57" s="489"/>
      <c r="QP57" s="489"/>
      <c r="QQ57" s="650">
        <f t="shared" si="154"/>
        <v>0</v>
      </c>
      <c r="QR57" s="489"/>
      <c r="QS57" s="489"/>
      <c r="QT57" s="489"/>
      <c r="QU57" s="650">
        <f t="shared" si="155"/>
        <v>0</v>
      </c>
      <c r="QV57" s="629">
        <f t="shared" si="127"/>
        <v>0</v>
      </c>
      <c r="QW57" s="652">
        <f t="shared" si="128"/>
        <v>0</v>
      </c>
      <c r="QX57" s="123"/>
      <c r="QY57" s="629">
        <f t="shared" si="129"/>
        <v>0</v>
      </c>
      <c r="QZ57" s="652">
        <f t="shared" si="130"/>
        <v>0</v>
      </c>
      <c r="RA57" s="124"/>
      <c r="RB57" s="629">
        <f t="shared" si="131"/>
        <v>0</v>
      </c>
      <c r="RC57" s="652">
        <f t="shared" si="132"/>
        <v>0</v>
      </c>
      <c r="RD57" s="124"/>
      <c r="RE57" s="629">
        <f t="shared" si="133"/>
        <v>0</v>
      </c>
      <c r="RF57" s="652">
        <f t="shared" si="134"/>
        <v>0</v>
      </c>
    </row>
    <row r="58" spans="1:474" s="692" customFormat="1" ht="36" hidden="1" x14ac:dyDescent="0.55000000000000004">
      <c r="A58" s="622">
        <v>54</v>
      </c>
      <c r="B58" s="638" t="s">
        <v>668</v>
      </c>
      <c r="C58" s="639" t="s">
        <v>651</v>
      </c>
      <c r="D58" s="628">
        <v>0</v>
      </c>
      <c r="E58" s="689"/>
      <c r="F58" s="690"/>
      <c r="G58" s="693"/>
      <c r="H58" s="694"/>
      <c r="I58" s="628">
        <f t="shared" si="27"/>
        <v>0</v>
      </c>
      <c r="J58" s="689"/>
      <c r="K58" s="690"/>
      <c r="L58" s="693"/>
      <c r="M58" s="694"/>
      <c r="N58" s="628">
        <f t="shared" si="0"/>
        <v>0</v>
      </c>
      <c r="O58" s="689"/>
      <c r="P58" s="690"/>
      <c r="Q58" s="693"/>
      <c r="R58" s="694"/>
      <c r="S58" s="628">
        <f t="shared" si="1"/>
        <v>0</v>
      </c>
      <c r="T58" s="689"/>
      <c r="U58" s="690"/>
      <c r="V58" s="693"/>
      <c r="W58" s="694"/>
      <c r="X58" s="628">
        <f t="shared" si="2"/>
        <v>0</v>
      </c>
      <c r="Y58" s="689"/>
      <c r="Z58" s="690"/>
      <c r="AA58" s="693"/>
      <c r="AB58" s="694"/>
      <c r="AC58" s="628">
        <f t="shared" si="3"/>
        <v>0</v>
      </c>
      <c r="AD58" s="237"/>
      <c r="AE58" s="237"/>
      <c r="AF58" s="93">
        <f t="shared" si="28"/>
        <v>0</v>
      </c>
      <c r="AG58" s="326"/>
      <c r="AH58" s="326"/>
      <c r="AI58" s="93">
        <f t="shared" si="29"/>
        <v>0</v>
      </c>
      <c r="AJ58" s="631"/>
      <c r="AK58" s="631"/>
      <c r="AL58" s="93">
        <f t="shared" si="30"/>
        <v>0</v>
      </c>
      <c r="AM58" s="237"/>
      <c r="AN58" s="237"/>
      <c r="AO58" s="237"/>
      <c r="AP58" s="93">
        <f t="shared" si="31"/>
        <v>0</v>
      </c>
      <c r="AQ58" s="644"/>
      <c r="AR58" s="644"/>
      <c r="AS58" s="645">
        <f t="shared" si="32"/>
        <v>0</v>
      </c>
      <c r="AT58" s="632"/>
      <c r="AU58" s="632"/>
      <c r="AV58" s="633">
        <f t="shared" si="33"/>
        <v>0</v>
      </c>
      <c r="AW58" s="631"/>
      <c r="AX58" s="631"/>
      <c r="AY58" s="631"/>
      <c r="AZ58" s="646">
        <f t="shared" si="34"/>
        <v>0</v>
      </c>
      <c r="BA58" s="237"/>
      <c r="BB58" s="237"/>
      <c r="BC58" s="93">
        <f t="shared" si="35"/>
        <v>0</v>
      </c>
      <c r="BD58" s="237"/>
      <c r="BE58" s="237"/>
      <c r="BF58" s="93">
        <f t="shared" si="36"/>
        <v>0</v>
      </c>
      <c r="BG58" s="237"/>
      <c r="BH58" s="237"/>
      <c r="BI58" s="93">
        <f t="shared" si="37"/>
        <v>0</v>
      </c>
      <c r="BJ58" s="237"/>
      <c r="BK58" s="237"/>
      <c r="BL58" s="93">
        <f t="shared" si="38"/>
        <v>0</v>
      </c>
      <c r="BM58" s="237"/>
      <c r="BN58" s="237"/>
      <c r="BO58" s="237"/>
      <c r="BP58" s="93">
        <f t="shared" si="156"/>
        <v>0</v>
      </c>
      <c r="BQ58" s="237"/>
      <c r="BR58" s="237"/>
      <c r="BS58" s="93">
        <f t="shared" si="39"/>
        <v>0</v>
      </c>
      <c r="BT58" s="237"/>
      <c r="BU58" s="237"/>
      <c r="BV58" s="646">
        <f t="shared" si="40"/>
        <v>0</v>
      </c>
      <c r="BW58" s="237"/>
      <c r="BX58" s="237"/>
      <c r="BY58" s="93">
        <f t="shared" si="41"/>
        <v>0</v>
      </c>
      <c r="BZ58" s="237"/>
      <c r="CA58" s="237"/>
      <c r="CB58" s="93">
        <f t="shared" si="42"/>
        <v>0</v>
      </c>
      <c r="CC58" s="237"/>
      <c r="CD58" s="237"/>
      <c r="CE58" s="93">
        <f t="shared" si="43"/>
        <v>0</v>
      </c>
      <c r="CF58" s="237"/>
      <c r="CG58" s="237"/>
      <c r="CH58" s="93">
        <f t="shared" si="44"/>
        <v>0</v>
      </c>
      <c r="CI58" s="237"/>
      <c r="CJ58" s="237"/>
      <c r="CK58" s="646">
        <f t="shared" si="45"/>
        <v>0</v>
      </c>
      <c r="CL58" s="237"/>
      <c r="CM58" s="237"/>
      <c r="CN58" s="93">
        <f t="shared" si="46"/>
        <v>0</v>
      </c>
      <c r="CO58" s="237"/>
      <c r="CP58" s="237"/>
      <c r="CQ58" s="93">
        <f t="shared" si="47"/>
        <v>0</v>
      </c>
      <c r="CR58" s="326"/>
      <c r="CS58" s="326"/>
      <c r="CT58" s="630">
        <f t="shared" si="48"/>
        <v>0</v>
      </c>
      <c r="CU58" s="326"/>
      <c r="CV58" s="326"/>
      <c r="CW58" s="630">
        <f t="shared" si="49"/>
        <v>0</v>
      </c>
      <c r="CX58" s="326"/>
      <c r="CY58" s="326"/>
      <c r="CZ58" s="630">
        <f t="shared" si="50"/>
        <v>0</v>
      </c>
      <c r="DA58" s="326"/>
      <c r="DB58" s="326"/>
      <c r="DC58" s="647">
        <f t="shared" si="51"/>
        <v>0</v>
      </c>
      <c r="DD58" s="326"/>
      <c r="DE58" s="326"/>
      <c r="DF58" s="630">
        <f t="shared" si="52"/>
        <v>0</v>
      </c>
      <c r="DG58" s="326"/>
      <c r="DH58" s="326"/>
      <c r="DI58" s="630">
        <f t="shared" si="53"/>
        <v>0</v>
      </c>
      <c r="DJ58" s="326"/>
      <c r="DK58" s="326"/>
      <c r="DL58" s="630">
        <f t="shared" si="54"/>
        <v>0</v>
      </c>
      <c r="DM58" s="326"/>
      <c r="DN58" s="326"/>
      <c r="DO58" s="630">
        <f t="shared" si="55"/>
        <v>0</v>
      </c>
      <c r="DP58" s="326"/>
      <c r="DQ58" s="326"/>
      <c r="DR58" s="630">
        <f t="shared" si="56"/>
        <v>0</v>
      </c>
      <c r="DS58" s="326"/>
      <c r="DT58" s="326"/>
      <c r="DU58" s="630">
        <f t="shared" si="57"/>
        <v>0</v>
      </c>
      <c r="DV58" s="326"/>
      <c r="DW58" s="326"/>
      <c r="DX58" s="630">
        <f t="shared" si="58"/>
        <v>0</v>
      </c>
      <c r="DY58" s="326"/>
      <c r="DZ58" s="326"/>
      <c r="EA58" s="326"/>
      <c r="EB58" s="630">
        <f t="shared" si="157"/>
        <v>0</v>
      </c>
      <c r="EC58" s="326"/>
      <c r="ED58" s="326"/>
      <c r="EE58" s="630">
        <f t="shared" si="59"/>
        <v>0</v>
      </c>
      <c r="EF58" s="326"/>
      <c r="EG58" s="326"/>
      <c r="EH58" s="326"/>
      <c r="EI58" s="93">
        <f t="shared" si="135"/>
        <v>0</v>
      </c>
      <c r="EJ58" s="326"/>
      <c r="EK58" s="326"/>
      <c r="EL58" s="630">
        <f t="shared" si="60"/>
        <v>0</v>
      </c>
      <c r="EM58" s="326"/>
      <c r="EN58" s="326"/>
      <c r="EO58" s="326"/>
      <c r="EP58" s="630">
        <f t="shared" si="61"/>
        <v>0</v>
      </c>
      <c r="ER58" s="326"/>
      <c r="ES58" s="326"/>
      <c r="ET58" s="630">
        <f t="shared" si="62"/>
        <v>0</v>
      </c>
      <c r="EU58" s="326"/>
      <c r="EV58" s="326"/>
      <c r="EW58" s="93">
        <f t="shared" si="6"/>
        <v>0</v>
      </c>
      <c r="EX58" s="326"/>
      <c r="EY58" s="326"/>
      <c r="EZ58" s="93">
        <f t="shared" si="63"/>
        <v>0</v>
      </c>
      <c r="FA58" s="326"/>
      <c r="FB58" s="326"/>
      <c r="FC58" s="93">
        <f t="shared" si="64"/>
        <v>0</v>
      </c>
      <c r="FD58" s="326"/>
      <c r="FE58" s="326"/>
      <c r="FF58" s="93">
        <f t="shared" si="65"/>
        <v>0</v>
      </c>
      <c r="FG58" s="326"/>
      <c r="FH58" s="326"/>
      <c r="FI58" s="93">
        <f t="shared" si="136"/>
        <v>0</v>
      </c>
      <c r="FJ58" s="326"/>
      <c r="FK58" s="326"/>
      <c r="FL58" s="93">
        <f t="shared" si="141"/>
        <v>0</v>
      </c>
      <c r="FM58" s="326"/>
      <c r="FN58" s="326"/>
      <c r="FO58" s="646">
        <f t="shared" si="7"/>
        <v>0</v>
      </c>
      <c r="FP58" s="326"/>
      <c r="FQ58" s="326"/>
      <c r="FR58" s="630">
        <f t="shared" si="137"/>
        <v>0</v>
      </c>
      <c r="FS58" s="326"/>
      <c r="FT58" s="326"/>
      <c r="FU58" s="630">
        <f t="shared" si="8"/>
        <v>0</v>
      </c>
      <c r="FV58" s="648"/>
      <c r="FW58" s="326"/>
      <c r="FX58" s="326"/>
      <c r="FY58" s="630">
        <f t="shared" si="66"/>
        <v>0</v>
      </c>
      <c r="FZ58" s="326"/>
      <c r="GA58" s="326"/>
      <c r="GB58" s="630">
        <f t="shared" si="67"/>
        <v>0</v>
      </c>
      <c r="GC58" s="326"/>
      <c r="GD58" s="326"/>
      <c r="GE58" s="630">
        <f t="shared" si="68"/>
        <v>0</v>
      </c>
      <c r="GF58" s="326"/>
      <c r="GG58" s="326"/>
      <c r="GH58" s="630">
        <f t="shared" si="69"/>
        <v>0</v>
      </c>
      <c r="GI58" s="326"/>
      <c r="GJ58" s="326"/>
      <c r="GK58" s="630">
        <f t="shared" si="70"/>
        <v>0</v>
      </c>
      <c r="GL58" s="326"/>
      <c r="GM58" s="326"/>
      <c r="GN58" s="630">
        <f t="shared" si="71"/>
        <v>0</v>
      </c>
      <c r="GO58" s="326"/>
      <c r="GP58" s="326"/>
      <c r="GQ58" s="326"/>
      <c r="GR58" s="630">
        <f t="shared" si="72"/>
        <v>0</v>
      </c>
      <c r="GS58" s="326"/>
      <c r="GT58" s="326"/>
      <c r="GU58" s="630">
        <f t="shared" si="73"/>
        <v>0</v>
      </c>
      <c r="GV58" s="237"/>
      <c r="GW58" s="237"/>
      <c r="GX58" s="237"/>
      <c r="GY58" s="630">
        <f t="shared" si="74"/>
        <v>0</v>
      </c>
      <c r="GZ58" s="237"/>
      <c r="HA58" s="237"/>
      <c r="HB58" s="237"/>
      <c r="HC58" s="630">
        <f t="shared" si="148"/>
        <v>0</v>
      </c>
      <c r="HD58" s="237"/>
      <c r="HE58" s="237"/>
      <c r="HF58" s="630">
        <f t="shared" si="158"/>
        <v>0</v>
      </c>
      <c r="HG58" s="237"/>
      <c r="HH58" s="237"/>
      <c r="HI58" s="630">
        <f t="shared" si="159"/>
        <v>0</v>
      </c>
      <c r="HJ58" s="326"/>
      <c r="HK58" s="326"/>
      <c r="HL58" s="630">
        <f t="shared" si="78"/>
        <v>0</v>
      </c>
      <c r="HM58" s="326"/>
      <c r="HN58" s="326"/>
      <c r="HO58" s="647">
        <f t="shared" si="79"/>
        <v>0</v>
      </c>
      <c r="HP58" s="326"/>
      <c r="HQ58" s="326"/>
      <c r="HR58" s="647">
        <f t="shared" si="138"/>
        <v>0</v>
      </c>
      <c r="HS58" s="326"/>
      <c r="HT58" s="326"/>
      <c r="HU58" s="630">
        <f t="shared" si="80"/>
        <v>0</v>
      </c>
      <c r="HV58" s="326"/>
      <c r="HW58" s="326"/>
      <c r="HX58" s="630">
        <f t="shared" si="81"/>
        <v>0</v>
      </c>
      <c r="HY58" s="326"/>
      <c r="HZ58" s="326"/>
      <c r="IA58" s="630">
        <f t="shared" si="82"/>
        <v>0</v>
      </c>
      <c r="IB58" s="326"/>
      <c r="IC58" s="326"/>
      <c r="ID58" s="630">
        <f t="shared" si="83"/>
        <v>0</v>
      </c>
      <c r="IE58" s="326"/>
      <c r="IF58" s="326"/>
      <c r="IG58" s="630">
        <f t="shared" si="84"/>
        <v>0</v>
      </c>
      <c r="IH58" s="326"/>
      <c r="II58" s="326"/>
      <c r="IJ58" s="630">
        <f t="shared" si="85"/>
        <v>0</v>
      </c>
      <c r="IK58" s="326"/>
      <c r="IL58" s="326"/>
      <c r="IM58" s="326"/>
      <c r="IN58" s="630">
        <f t="shared" si="86"/>
        <v>0</v>
      </c>
      <c r="IO58" s="326"/>
      <c r="IP58" s="326"/>
      <c r="IQ58" s="326"/>
      <c r="IR58" s="630">
        <f t="shared" si="87"/>
        <v>0</v>
      </c>
      <c r="IS58" s="326"/>
      <c r="IT58" s="326"/>
      <c r="IU58" s="630">
        <f t="shared" si="9"/>
        <v>0</v>
      </c>
      <c r="IV58" s="489"/>
      <c r="IW58" s="489"/>
      <c r="IX58" s="650">
        <f t="shared" si="88"/>
        <v>0</v>
      </c>
      <c r="IY58" s="489"/>
      <c r="IZ58" s="489"/>
      <c r="JA58" s="650">
        <f t="shared" si="89"/>
        <v>0</v>
      </c>
      <c r="JB58" s="489"/>
      <c r="JC58" s="489"/>
      <c r="JD58" s="489"/>
      <c r="JE58" s="650">
        <f t="shared" si="139"/>
        <v>0</v>
      </c>
      <c r="JF58" s="489"/>
      <c r="JG58" s="489"/>
      <c r="JH58" s="489"/>
      <c r="JI58" s="650">
        <f t="shared" si="90"/>
        <v>0</v>
      </c>
      <c r="JK58" s="489"/>
      <c r="JL58" s="489"/>
      <c r="JM58" s="651">
        <f t="shared" si="91"/>
        <v>0</v>
      </c>
      <c r="JO58" s="489"/>
      <c r="JP58" s="489"/>
      <c r="JQ58" s="651">
        <f t="shared" si="92"/>
        <v>0</v>
      </c>
      <c r="JR58" s="489"/>
      <c r="JS58" s="489"/>
      <c r="JT58" s="650">
        <f t="shared" si="93"/>
        <v>0</v>
      </c>
      <c r="JU58" s="489"/>
      <c r="JV58" s="489"/>
      <c r="JW58" s="650">
        <f t="shared" si="94"/>
        <v>0</v>
      </c>
      <c r="JX58" s="489"/>
      <c r="JY58" s="489"/>
      <c r="JZ58" s="489"/>
      <c r="KA58" s="650">
        <f t="shared" si="95"/>
        <v>0</v>
      </c>
      <c r="KB58" s="489"/>
      <c r="KC58" s="489"/>
      <c r="KD58" s="489"/>
      <c r="KE58" s="650">
        <f t="shared" si="140"/>
        <v>0</v>
      </c>
      <c r="KF58" s="489"/>
      <c r="KG58" s="489"/>
      <c r="KH58" s="650">
        <f t="shared" si="96"/>
        <v>0</v>
      </c>
      <c r="KI58" s="489"/>
      <c r="KJ58" s="489"/>
      <c r="KK58" s="650">
        <f t="shared" si="97"/>
        <v>0</v>
      </c>
      <c r="KL58" s="489"/>
      <c r="KM58" s="489"/>
      <c r="KN58" s="650">
        <f t="shared" si="98"/>
        <v>0</v>
      </c>
      <c r="KO58" s="489"/>
      <c r="KP58" s="489"/>
      <c r="KQ58" s="650">
        <f t="shared" si="160"/>
        <v>0</v>
      </c>
      <c r="KR58" s="489"/>
      <c r="KS58" s="489"/>
      <c r="KT58" s="650">
        <f t="shared" si="161"/>
        <v>0</v>
      </c>
      <c r="KU58" s="489"/>
      <c r="KV58" s="489"/>
      <c r="KW58" s="650">
        <f t="shared" si="101"/>
        <v>0</v>
      </c>
      <c r="KX58" s="489"/>
      <c r="KY58" s="489"/>
      <c r="KZ58" s="650">
        <f t="shared" si="144"/>
        <v>0</v>
      </c>
      <c r="LA58" s="489"/>
      <c r="LB58" s="489"/>
      <c r="LC58" s="650">
        <f t="shared" si="145"/>
        <v>0</v>
      </c>
      <c r="LD58" s="489"/>
      <c r="LE58" s="489"/>
      <c r="LF58" s="650">
        <f t="shared" si="146"/>
        <v>0</v>
      </c>
      <c r="LG58" s="489"/>
      <c r="LH58" s="489"/>
      <c r="LI58" s="650">
        <f t="shared" si="147"/>
        <v>0</v>
      </c>
      <c r="LJ58" s="489"/>
      <c r="LK58" s="489"/>
      <c r="LL58" s="650">
        <f t="shared" si="162"/>
        <v>0</v>
      </c>
      <c r="LM58" s="489"/>
      <c r="LN58" s="489"/>
      <c r="LO58" s="650">
        <f t="shared" si="163"/>
        <v>0</v>
      </c>
      <c r="LP58" s="489"/>
      <c r="LQ58" s="489"/>
      <c r="LR58" s="650">
        <f t="shared" si="164"/>
        <v>0</v>
      </c>
      <c r="LS58" s="489"/>
      <c r="LT58" s="489"/>
      <c r="LU58" s="650">
        <f t="shared" si="165"/>
        <v>0</v>
      </c>
      <c r="LV58" s="489"/>
      <c r="LW58" s="489"/>
      <c r="LX58" s="650">
        <f t="shared" si="166"/>
        <v>0</v>
      </c>
      <c r="LY58" s="489"/>
      <c r="LZ58" s="489"/>
      <c r="MA58" s="650">
        <f t="shared" si="167"/>
        <v>0</v>
      </c>
      <c r="MB58" s="489"/>
      <c r="MC58" s="489"/>
      <c r="MD58" s="650">
        <f t="shared" si="168"/>
        <v>0</v>
      </c>
      <c r="ME58" s="489"/>
      <c r="MF58" s="489"/>
      <c r="MG58" s="650">
        <f t="shared" si="19"/>
        <v>0</v>
      </c>
      <c r="MH58" s="489"/>
      <c r="MI58" s="489"/>
      <c r="MJ58" s="650">
        <f t="shared" si="20"/>
        <v>0</v>
      </c>
      <c r="MK58" s="489"/>
      <c r="ML58" s="489"/>
      <c r="MM58" s="650">
        <f t="shared" si="21"/>
        <v>0</v>
      </c>
      <c r="MN58" s="489"/>
      <c r="MO58" s="489"/>
      <c r="MP58" s="650">
        <f t="shared" si="22"/>
        <v>0</v>
      </c>
      <c r="MQ58" s="489"/>
      <c r="MR58" s="489"/>
      <c r="MS58" s="650">
        <f t="shared" si="23"/>
        <v>0</v>
      </c>
      <c r="MT58" s="489"/>
      <c r="MU58" s="489"/>
      <c r="MV58" s="650">
        <f t="shared" si="24"/>
        <v>0</v>
      </c>
      <c r="MW58" s="489"/>
      <c r="MX58" s="489"/>
      <c r="MY58" s="650">
        <f t="shared" si="25"/>
        <v>0</v>
      </c>
      <c r="MZ58" s="489"/>
      <c r="NA58" s="489"/>
      <c r="NB58" s="650">
        <f t="shared" si="26"/>
        <v>0</v>
      </c>
      <c r="NC58" s="489"/>
      <c r="ND58" s="489"/>
      <c r="NE58" s="489"/>
      <c r="NF58" s="650">
        <f t="shared" si="102"/>
        <v>0</v>
      </c>
      <c r="NG58" s="489"/>
      <c r="NH58" s="489"/>
      <c r="NI58" s="650">
        <f t="shared" si="103"/>
        <v>0</v>
      </c>
      <c r="NJ58" s="489"/>
      <c r="NK58" s="489"/>
      <c r="NL58" s="489"/>
      <c r="NM58" s="650">
        <f t="shared" si="104"/>
        <v>0</v>
      </c>
      <c r="NN58" s="489"/>
      <c r="NO58" s="489"/>
      <c r="NP58" s="489"/>
      <c r="NQ58" s="650">
        <f t="shared" si="105"/>
        <v>0</v>
      </c>
      <c r="NR58" s="489"/>
      <c r="NS58" s="489"/>
      <c r="NT58" s="650">
        <f t="shared" si="106"/>
        <v>0</v>
      </c>
      <c r="NU58" s="489"/>
      <c r="NV58" s="489"/>
      <c r="NW58" s="650">
        <f t="shared" si="107"/>
        <v>0</v>
      </c>
      <c r="NX58" s="489"/>
      <c r="NY58" s="489"/>
      <c r="NZ58" s="489"/>
      <c r="OA58" s="650">
        <f t="shared" si="108"/>
        <v>0</v>
      </c>
      <c r="OB58" s="489"/>
      <c r="OC58" s="489"/>
      <c r="OD58" s="489"/>
      <c r="OE58" s="650">
        <f t="shared" si="109"/>
        <v>0</v>
      </c>
      <c r="OF58" s="489"/>
      <c r="OG58" s="489"/>
      <c r="OH58" s="489"/>
      <c r="OI58" s="650">
        <f t="shared" si="110"/>
        <v>0</v>
      </c>
      <c r="OJ58" s="489"/>
      <c r="OK58" s="489"/>
      <c r="OL58" s="489"/>
      <c r="OM58" s="650">
        <f t="shared" si="111"/>
        <v>0</v>
      </c>
      <c r="ON58" s="489"/>
      <c r="OO58" s="489"/>
      <c r="OP58" s="489"/>
      <c r="OQ58" s="650">
        <f t="shared" si="112"/>
        <v>0</v>
      </c>
      <c r="OR58" s="489"/>
      <c r="OS58" s="489"/>
      <c r="OT58" s="489"/>
      <c r="OU58" s="650">
        <f t="shared" si="113"/>
        <v>0</v>
      </c>
      <c r="OV58" s="489"/>
      <c r="OW58" s="489"/>
      <c r="OX58" s="489"/>
      <c r="OY58" s="650">
        <f t="shared" si="114"/>
        <v>0</v>
      </c>
      <c r="OZ58" s="489"/>
      <c r="PA58" s="489"/>
      <c r="PB58" s="489"/>
      <c r="PC58" s="650">
        <f t="shared" si="115"/>
        <v>0</v>
      </c>
      <c r="PD58" s="489"/>
      <c r="PE58" s="489"/>
      <c r="PF58" s="489"/>
      <c r="PG58" s="650">
        <f t="shared" si="116"/>
        <v>0</v>
      </c>
      <c r="PH58" s="489"/>
      <c r="PI58" s="489"/>
      <c r="PJ58" s="489"/>
      <c r="PK58" s="650">
        <f t="shared" si="117"/>
        <v>0</v>
      </c>
      <c r="PL58" s="489"/>
      <c r="PM58" s="489"/>
      <c r="PN58" s="489"/>
      <c r="PO58" s="650">
        <f t="shared" si="118"/>
        <v>0</v>
      </c>
      <c r="PP58" s="489"/>
      <c r="PQ58" s="489"/>
      <c r="PR58" s="489"/>
      <c r="PS58" s="650">
        <f t="shared" si="119"/>
        <v>0</v>
      </c>
      <c r="PT58" s="489"/>
      <c r="PU58" s="489"/>
      <c r="PV58" s="489"/>
      <c r="PW58" s="650">
        <f t="shared" si="149"/>
        <v>0</v>
      </c>
      <c r="PX58" s="489"/>
      <c r="PY58" s="489"/>
      <c r="PZ58" s="489"/>
      <c r="QA58" s="650">
        <f t="shared" si="150"/>
        <v>0</v>
      </c>
      <c r="QB58" s="489"/>
      <c r="QC58" s="489"/>
      <c r="QD58" s="489"/>
      <c r="QE58" s="650">
        <f t="shared" si="151"/>
        <v>0</v>
      </c>
      <c r="QF58" s="489"/>
      <c r="QG58" s="489"/>
      <c r="QH58" s="489"/>
      <c r="QI58" s="650">
        <f t="shared" si="152"/>
        <v>0</v>
      </c>
      <c r="QJ58" s="489"/>
      <c r="QK58" s="489"/>
      <c r="QL58" s="489"/>
      <c r="QM58" s="650">
        <f t="shared" si="153"/>
        <v>0</v>
      </c>
      <c r="QN58" s="489"/>
      <c r="QO58" s="489"/>
      <c r="QP58" s="489"/>
      <c r="QQ58" s="650">
        <f t="shared" si="154"/>
        <v>0</v>
      </c>
      <c r="QR58" s="489"/>
      <c r="QS58" s="489"/>
      <c r="QT58" s="489"/>
      <c r="QU58" s="650">
        <f t="shared" si="155"/>
        <v>0</v>
      </c>
      <c r="QV58" s="629">
        <f t="shared" si="127"/>
        <v>0</v>
      </c>
      <c r="QW58" s="652">
        <f t="shared" si="128"/>
        <v>0</v>
      </c>
      <c r="QX58" s="123"/>
      <c r="QY58" s="629">
        <f t="shared" si="129"/>
        <v>0</v>
      </c>
      <c r="QZ58" s="652">
        <f t="shared" si="130"/>
        <v>0</v>
      </c>
      <c r="RA58" s="124"/>
      <c r="RB58" s="629">
        <f t="shared" si="131"/>
        <v>0</v>
      </c>
      <c r="RC58" s="652">
        <f t="shared" si="132"/>
        <v>0</v>
      </c>
      <c r="RD58" s="124"/>
      <c r="RE58" s="629">
        <f t="shared" si="133"/>
        <v>0</v>
      </c>
      <c r="RF58" s="652">
        <f t="shared" si="134"/>
        <v>0</v>
      </c>
    </row>
    <row r="59" spans="1:474" s="692" customFormat="1" ht="36" hidden="1" x14ac:dyDescent="0.55000000000000004">
      <c r="A59" s="622">
        <v>55</v>
      </c>
      <c r="B59" s="665" t="s">
        <v>669</v>
      </c>
      <c r="C59" s="674" t="s">
        <v>108</v>
      </c>
      <c r="D59" s="628">
        <v>0</v>
      </c>
      <c r="E59" s="689"/>
      <c r="F59" s="690"/>
      <c r="G59" s="693"/>
      <c r="H59" s="694"/>
      <c r="I59" s="628">
        <f t="shared" si="27"/>
        <v>0</v>
      </c>
      <c r="J59" s="689"/>
      <c r="K59" s="690"/>
      <c r="L59" s="693"/>
      <c r="M59" s="694"/>
      <c r="N59" s="628">
        <f t="shared" si="0"/>
        <v>0</v>
      </c>
      <c r="O59" s="689"/>
      <c r="P59" s="690"/>
      <c r="Q59" s="693"/>
      <c r="R59" s="694"/>
      <c r="S59" s="628">
        <f t="shared" si="1"/>
        <v>0</v>
      </c>
      <c r="T59" s="689"/>
      <c r="U59" s="690"/>
      <c r="V59" s="693"/>
      <c r="W59" s="694"/>
      <c r="X59" s="628">
        <f t="shared" si="2"/>
        <v>0</v>
      </c>
      <c r="Y59" s="689"/>
      <c r="Z59" s="690"/>
      <c r="AA59" s="693"/>
      <c r="AB59" s="694"/>
      <c r="AC59" s="628">
        <f t="shared" si="3"/>
        <v>0</v>
      </c>
      <c r="AD59" s="237"/>
      <c r="AE59" s="237"/>
      <c r="AF59" s="93">
        <f t="shared" si="28"/>
        <v>0</v>
      </c>
      <c r="AG59" s="326"/>
      <c r="AH59" s="326"/>
      <c r="AI59" s="93">
        <f t="shared" si="29"/>
        <v>0</v>
      </c>
      <c r="AJ59" s="631"/>
      <c r="AK59" s="631"/>
      <c r="AL59" s="93">
        <f t="shared" si="30"/>
        <v>0</v>
      </c>
      <c r="AM59" s="237"/>
      <c r="AN59" s="237"/>
      <c r="AO59" s="237"/>
      <c r="AP59" s="93">
        <f t="shared" si="31"/>
        <v>0</v>
      </c>
      <c r="AQ59" s="644"/>
      <c r="AR59" s="644"/>
      <c r="AS59" s="645">
        <f t="shared" si="32"/>
        <v>0</v>
      </c>
      <c r="AT59" s="632"/>
      <c r="AU59" s="632"/>
      <c r="AV59" s="633">
        <f t="shared" si="33"/>
        <v>0</v>
      </c>
      <c r="AW59" s="631"/>
      <c r="AX59" s="631"/>
      <c r="AY59" s="631"/>
      <c r="AZ59" s="646">
        <f t="shared" si="34"/>
        <v>0</v>
      </c>
      <c r="BA59" s="237"/>
      <c r="BB59" s="237"/>
      <c r="BC59" s="93">
        <f t="shared" si="35"/>
        <v>0</v>
      </c>
      <c r="BD59" s="237"/>
      <c r="BE59" s="237"/>
      <c r="BF59" s="93">
        <f t="shared" si="36"/>
        <v>0</v>
      </c>
      <c r="BG59" s="237"/>
      <c r="BH59" s="237"/>
      <c r="BI59" s="93">
        <f t="shared" si="37"/>
        <v>0</v>
      </c>
      <c r="BJ59" s="237"/>
      <c r="BK59" s="237"/>
      <c r="BL59" s="93">
        <f t="shared" si="38"/>
        <v>0</v>
      </c>
      <c r="BM59" s="237"/>
      <c r="BN59" s="237"/>
      <c r="BO59" s="237"/>
      <c r="BP59" s="93">
        <f t="shared" si="156"/>
        <v>0</v>
      </c>
      <c r="BQ59" s="237"/>
      <c r="BR59" s="237"/>
      <c r="BS59" s="93">
        <f t="shared" si="39"/>
        <v>0</v>
      </c>
      <c r="BT59" s="237"/>
      <c r="BU59" s="237"/>
      <c r="BV59" s="646">
        <f t="shared" si="40"/>
        <v>0</v>
      </c>
      <c r="BW59" s="237"/>
      <c r="BX59" s="237"/>
      <c r="BY59" s="93">
        <f t="shared" si="41"/>
        <v>0</v>
      </c>
      <c r="BZ59" s="237"/>
      <c r="CA59" s="237"/>
      <c r="CB59" s="93">
        <f t="shared" si="42"/>
        <v>0</v>
      </c>
      <c r="CC59" s="237"/>
      <c r="CD59" s="237"/>
      <c r="CE59" s="93">
        <f t="shared" si="43"/>
        <v>0</v>
      </c>
      <c r="CF59" s="237"/>
      <c r="CG59" s="237"/>
      <c r="CH59" s="93">
        <f t="shared" si="44"/>
        <v>0</v>
      </c>
      <c r="CI59" s="237"/>
      <c r="CJ59" s="237"/>
      <c r="CK59" s="646">
        <f t="shared" si="45"/>
        <v>0</v>
      </c>
      <c r="CL59" s="237"/>
      <c r="CM59" s="237"/>
      <c r="CN59" s="93">
        <f t="shared" si="46"/>
        <v>0</v>
      </c>
      <c r="CO59" s="237"/>
      <c r="CP59" s="237"/>
      <c r="CQ59" s="93">
        <f t="shared" si="47"/>
        <v>0</v>
      </c>
      <c r="CR59" s="326"/>
      <c r="CS59" s="326"/>
      <c r="CT59" s="630">
        <f t="shared" si="48"/>
        <v>0</v>
      </c>
      <c r="CU59" s="326"/>
      <c r="CV59" s="326"/>
      <c r="CW59" s="630">
        <f t="shared" si="49"/>
        <v>0</v>
      </c>
      <c r="CX59" s="326"/>
      <c r="CY59" s="326"/>
      <c r="CZ59" s="630">
        <f t="shared" si="50"/>
        <v>0</v>
      </c>
      <c r="DA59" s="326"/>
      <c r="DB59" s="326"/>
      <c r="DC59" s="647">
        <f t="shared" si="51"/>
        <v>0</v>
      </c>
      <c r="DD59" s="326"/>
      <c r="DE59" s="326"/>
      <c r="DF59" s="630">
        <f t="shared" si="52"/>
        <v>0</v>
      </c>
      <c r="DG59" s="326"/>
      <c r="DH59" s="326"/>
      <c r="DI59" s="630">
        <f t="shared" si="53"/>
        <v>0</v>
      </c>
      <c r="DJ59" s="326"/>
      <c r="DK59" s="326"/>
      <c r="DL59" s="630">
        <f t="shared" si="54"/>
        <v>0</v>
      </c>
      <c r="DM59" s="326"/>
      <c r="DN59" s="326"/>
      <c r="DO59" s="630">
        <f t="shared" si="55"/>
        <v>0</v>
      </c>
      <c r="DP59" s="326"/>
      <c r="DQ59" s="326"/>
      <c r="DR59" s="630">
        <f t="shared" si="56"/>
        <v>0</v>
      </c>
      <c r="DS59" s="326"/>
      <c r="DT59" s="326"/>
      <c r="DU59" s="630">
        <f t="shared" si="57"/>
        <v>0</v>
      </c>
      <c r="DV59" s="326"/>
      <c r="DW59" s="326"/>
      <c r="DX59" s="630">
        <f t="shared" si="58"/>
        <v>0</v>
      </c>
      <c r="DY59" s="326"/>
      <c r="DZ59" s="326"/>
      <c r="EA59" s="326"/>
      <c r="EB59" s="630">
        <f t="shared" si="157"/>
        <v>0</v>
      </c>
      <c r="EC59" s="326"/>
      <c r="ED59" s="326"/>
      <c r="EE59" s="630">
        <f t="shared" si="59"/>
        <v>0</v>
      </c>
      <c r="EF59" s="326"/>
      <c r="EG59" s="326"/>
      <c r="EH59" s="326"/>
      <c r="EI59" s="93">
        <f t="shared" si="135"/>
        <v>0</v>
      </c>
      <c r="EJ59" s="326"/>
      <c r="EK59" s="326"/>
      <c r="EL59" s="630">
        <f t="shared" si="60"/>
        <v>0</v>
      </c>
      <c r="EM59" s="326"/>
      <c r="EN59" s="326"/>
      <c r="EO59" s="326"/>
      <c r="EP59" s="630">
        <f t="shared" si="61"/>
        <v>0</v>
      </c>
      <c r="ER59" s="326"/>
      <c r="ES59" s="326"/>
      <c r="ET59" s="630">
        <f t="shared" si="62"/>
        <v>0</v>
      </c>
      <c r="EU59" s="326"/>
      <c r="EV59" s="326"/>
      <c r="EW59" s="93">
        <f t="shared" si="6"/>
        <v>0</v>
      </c>
      <c r="EX59" s="326"/>
      <c r="EY59" s="326"/>
      <c r="EZ59" s="93">
        <f t="shared" si="63"/>
        <v>0</v>
      </c>
      <c r="FA59" s="326"/>
      <c r="FB59" s="326"/>
      <c r="FC59" s="93">
        <f t="shared" si="64"/>
        <v>0</v>
      </c>
      <c r="FD59" s="326"/>
      <c r="FE59" s="326"/>
      <c r="FF59" s="93">
        <f t="shared" si="65"/>
        <v>0</v>
      </c>
      <c r="FG59" s="326"/>
      <c r="FH59" s="326"/>
      <c r="FI59" s="93">
        <f t="shared" si="136"/>
        <v>0</v>
      </c>
      <c r="FJ59" s="326"/>
      <c r="FK59" s="326"/>
      <c r="FL59" s="93">
        <f t="shared" si="141"/>
        <v>0</v>
      </c>
      <c r="FM59" s="326"/>
      <c r="FN59" s="326"/>
      <c r="FO59" s="646">
        <f t="shared" si="7"/>
        <v>0</v>
      </c>
      <c r="FP59" s="326"/>
      <c r="FQ59" s="326"/>
      <c r="FR59" s="630">
        <f t="shared" si="137"/>
        <v>0</v>
      </c>
      <c r="FS59" s="326"/>
      <c r="FT59" s="326"/>
      <c r="FU59" s="630">
        <f t="shared" si="8"/>
        <v>0</v>
      </c>
      <c r="FV59" s="648"/>
      <c r="FW59" s="326"/>
      <c r="FX59" s="326"/>
      <c r="FY59" s="630">
        <f t="shared" si="66"/>
        <v>0</v>
      </c>
      <c r="FZ59" s="326"/>
      <c r="GA59" s="326"/>
      <c r="GB59" s="630">
        <f t="shared" si="67"/>
        <v>0</v>
      </c>
      <c r="GC59" s="326"/>
      <c r="GD59" s="326"/>
      <c r="GE59" s="630">
        <f t="shared" si="68"/>
        <v>0</v>
      </c>
      <c r="GF59" s="326"/>
      <c r="GG59" s="326"/>
      <c r="GH59" s="630">
        <f t="shared" si="69"/>
        <v>0</v>
      </c>
      <c r="GI59" s="326"/>
      <c r="GJ59" s="326"/>
      <c r="GK59" s="630">
        <f t="shared" si="70"/>
        <v>0</v>
      </c>
      <c r="GL59" s="326"/>
      <c r="GM59" s="326"/>
      <c r="GN59" s="630">
        <f t="shared" si="71"/>
        <v>0</v>
      </c>
      <c r="GO59" s="326"/>
      <c r="GP59" s="326"/>
      <c r="GQ59" s="326"/>
      <c r="GR59" s="630">
        <f t="shared" si="72"/>
        <v>0</v>
      </c>
      <c r="GS59" s="326"/>
      <c r="GT59" s="326"/>
      <c r="GU59" s="630">
        <f t="shared" si="73"/>
        <v>0</v>
      </c>
      <c r="GV59" s="237"/>
      <c r="GW59" s="237"/>
      <c r="GX59" s="237"/>
      <c r="GY59" s="630">
        <f t="shared" si="74"/>
        <v>0</v>
      </c>
      <c r="GZ59" s="237"/>
      <c r="HA59" s="237"/>
      <c r="HB59" s="237"/>
      <c r="HC59" s="630">
        <f t="shared" si="148"/>
        <v>0</v>
      </c>
      <c r="HD59" s="237"/>
      <c r="HE59" s="237"/>
      <c r="HF59" s="630">
        <f t="shared" si="158"/>
        <v>0</v>
      </c>
      <c r="HG59" s="237"/>
      <c r="HH59" s="237"/>
      <c r="HI59" s="630">
        <f t="shared" si="159"/>
        <v>0</v>
      </c>
      <c r="HJ59" s="326"/>
      <c r="HK59" s="326"/>
      <c r="HL59" s="630">
        <f t="shared" si="78"/>
        <v>0</v>
      </c>
      <c r="HM59" s="326"/>
      <c r="HN59" s="326"/>
      <c r="HO59" s="647">
        <f t="shared" si="79"/>
        <v>0</v>
      </c>
      <c r="HP59" s="326"/>
      <c r="HQ59" s="326"/>
      <c r="HR59" s="647">
        <f t="shared" si="138"/>
        <v>0</v>
      </c>
      <c r="HS59" s="326"/>
      <c r="HT59" s="326"/>
      <c r="HU59" s="630">
        <f t="shared" si="80"/>
        <v>0</v>
      </c>
      <c r="HV59" s="326"/>
      <c r="HW59" s="326"/>
      <c r="HX59" s="630">
        <f t="shared" si="81"/>
        <v>0</v>
      </c>
      <c r="HY59" s="326"/>
      <c r="HZ59" s="326"/>
      <c r="IA59" s="630">
        <f t="shared" si="82"/>
        <v>0</v>
      </c>
      <c r="IB59" s="326"/>
      <c r="IC59" s="326"/>
      <c r="ID59" s="630">
        <f t="shared" si="83"/>
        <v>0</v>
      </c>
      <c r="IE59" s="326"/>
      <c r="IF59" s="326"/>
      <c r="IG59" s="630">
        <f t="shared" si="84"/>
        <v>0</v>
      </c>
      <c r="IH59" s="326"/>
      <c r="II59" s="326"/>
      <c r="IJ59" s="630">
        <f t="shared" si="85"/>
        <v>0</v>
      </c>
      <c r="IK59" s="326"/>
      <c r="IL59" s="326"/>
      <c r="IM59" s="326"/>
      <c r="IN59" s="630">
        <f t="shared" si="86"/>
        <v>0</v>
      </c>
      <c r="IO59" s="326"/>
      <c r="IP59" s="326"/>
      <c r="IQ59" s="326"/>
      <c r="IR59" s="630">
        <f t="shared" si="87"/>
        <v>0</v>
      </c>
      <c r="IS59" s="326"/>
      <c r="IT59" s="326"/>
      <c r="IU59" s="630">
        <f t="shared" si="9"/>
        <v>0</v>
      </c>
      <c r="IV59" s="489"/>
      <c r="IW59" s="489"/>
      <c r="IX59" s="650">
        <f t="shared" si="88"/>
        <v>0</v>
      </c>
      <c r="IY59" s="489"/>
      <c r="IZ59" s="489"/>
      <c r="JA59" s="650">
        <f t="shared" si="89"/>
        <v>0</v>
      </c>
      <c r="JB59" s="489"/>
      <c r="JC59" s="489"/>
      <c r="JD59" s="489"/>
      <c r="JE59" s="650">
        <f t="shared" si="139"/>
        <v>0</v>
      </c>
      <c r="JF59" s="489"/>
      <c r="JG59" s="489"/>
      <c r="JH59" s="489"/>
      <c r="JI59" s="650">
        <f t="shared" si="90"/>
        <v>0</v>
      </c>
      <c r="JK59" s="489"/>
      <c r="JL59" s="489"/>
      <c r="JM59" s="651">
        <f t="shared" si="91"/>
        <v>0</v>
      </c>
      <c r="JO59" s="489"/>
      <c r="JP59" s="489"/>
      <c r="JQ59" s="651">
        <f t="shared" si="92"/>
        <v>0</v>
      </c>
      <c r="JR59" s="489"/>
      <c r="JS59" s="489"/>
      <c r="JT59" s="650">
        <f t="shared" si="93"/>
        <v>0</v>
      </c>
      <c r="JU59" s="489"/>
      <c r="JV59" s="489"/>
      <c r="JW59" s="650">
        <f t="shared" si="94"/>
        <v>0</v>
      </c>
      <c r="JX59" s="489"/>
      <c r="JY59" s="489"/>
      <c r="JZ59" s="489"/>
      <c r="KA59" s="650">
        <f t="shared" si="95"/>
        <v>0</v>
      </c>
      <c r="KB59" s="489"/>
      <c r="KC59" s="489"/>
      <c r="KD59" s="489"/>
      <c r="KE59" s="650">
        <f t="shared" si="140"/>
        <v>0</v>
      </c>
      <c r="KF59" s="489"/>
      <c r="KG59" s="489"/>
      <c r="KH59" s="650">
        <f t="shared" si="96"/>
        <v>0</v>
      </c>
      <c r="KI59" s="489"/>
      <c r="KJ59" s="489"/>
      <c r="KK59" s="650">
        <f t="shared" si="97"/>
        <v>0</v>
      </c>
      <c r="KL59" s="489"/>
      <c r="KM59" s="489"/>
      <c r="KN59" s="650">
        <f t="shared" si="98"/>
        <v>0</v>
      </c>
      <c r="KO59" s="489"/>
      <c r="KP59" s="489"/>
      <c r="KQ59" s="650">
        <f t="shared" si="160"/>
        <v>0</v>
      </c>
      <c r="KR59" s="489"/>
      <c r="KS59" s="489"/>
      <c r="KT59" s="650">
        <f t="shared" si="161"/>
        <v>0</v>
      </c>
      <c r="KU59" s="489"/>
      <c r="KV59" s="489"/>
      <c r="KW59" s="650">
        <f t="shared" si="101"/>
        <v>0</v>
      </c>
      <c r="KX59" s="489"/>
      <c r="KY59" s="489"/>
      <c r="KZ59" s="650">
        <f t="shared" si="144"/>
        <v>0</v>
      </c>
      <c r="LA59" s="489"/>
      <c r="LB59" s="489"/>
      <c r="LC59" s="650">
        <f t="shared" si="145"/>
        <v>0</v>
      </c>
      <c r="LD59" s="489"/>
      <c r="LE59" s="489"/>
      <c r="LF59" s="650">
        <f t="shared" si="146"/>
        <v>0</v>
      </c>
      <c r="LG59" s="489"/>
      <c r="LH59" s="489"/>
      <c r="LI59" s="650">
        <f t="shared" si="147"/>
        <v>0</v>
      </c>
      <c r="LJ59" s="489"/>
      <c r="LK59" s="489"/>
      <c r="LL59" s="650">
        <f t="shared" si="162"/>
        <v>0</v>
      </c>
      <c r="LM59" s="489"/>
      <c r="LN59" s="489"/>
      <c r="LO59" s="650">
        <f t="shared" si="163"/>
        <v>0</v>
      </c>
      <c r="LP59" s="489"/>
      <c r="LQ59" s="489"/>
      <c r="LR59" s="650">
        <f t="shared" si="164"/>
        <v>0</v>
      </c>
      <c r="LS59" s="489"/>
      <c r="LT59" s="489"/>
      <c r="LU59" s="650">
        <f t="shared" si="165"/>
        <v>0</v>
      </c>
      <c r="LV59" s="489"/>
      <c r="LW59" s="489"/>
      <c r="LX59" s="650">
        <f t="shared" si="166"/>
        <v>0</v>
      </c>
      <c r="LY59" s="489"/>
      <c r="LZ59" s="489"/>
      <c r="MA59" s="650">
        <f t="shared" si="167"/>
        <v>0</v>
      </c>
      <c r="MB59" s="489"/>
      <c r="MC59" s="489"/>
      <c r="MD59" s="650">
        <f t="shared" si="168"/>
        <v>0</v>
      </c>
      <c r="ME59" s="489"/>
      <c r="MF59" s="489"/>
      <c r="MG59" s="650">
        <f t="shared" si="19"/>
        <v>0</v>
      </c>
      <c r="MH59" s="489"/>
      <c r="MI59" s="489"/>
      <c r="MJ59" s="650">
        <f t="shared" si="20"/>
        <v>0</v>
      </c>
      <c r="MK59" s="489"/>
      <c r="ML59" s="489"/>
      <c r="MM59" s="650">
        <f t="shared" si="21"/>
        <v>0</v>
      </c>
      <c r="MN59" s="489"/>
      <c r="MO59" s="489"/>
      <c r="MP59" s="650">
        <f t="shared" si="22"/>
        <v>0</v>
      </c>
      <c r="MQ59" s="489"/>
      <c r="MR59" s="489"/>
      <c r="MS59" s="650">
        <f t="shared" si="23"/>
        <v>0</v>
      </c>
      <c r="MT59" s="489"/>
      <c r="MU59" s="489"/>
      <c r="MV59" s="650">
        <f t="shared" si="24"/>
        <v>0</v>
      </c>
      <c r="MW59" s="489"/>
      <c r="MX59" s="489"/>
      <c r="MY59" s="650">
        <f t="shared" si="25"/>
        <v>0</v>
      </c>
      <c r="MZ59" s="489"/>
      <c r="NA59" s="489"/>
      <c r="NB59" s="650">
        <f t="shared" si="26"/>
        <v>0</v>
      </c>
      <c r="NC59" s="489"/>
      <c r="ND59" s="489"/>
      <c r="NE59" s="489"/>
      <c r="NF59" s="650">
        <f t="shared" si="102"/>
        <v>0</v>
      </c>
      <c r="NG59" s="489"/>
      <c r="NH59" s="489"/>
      <c r="NI59" s="650">
        <f t="shared" si="103"/>
        <v>0</v>
      </c>
      <c r="NJ59" s="489"/>
      <c r="NK59" s="489"/>
      <c r="NL59" s="489"/>
      <c r="NM59" s="650">
        <f t="shared" si="104"/>
        <v>0</v>
      </c>
      <c r="NN59" s="489"/>
      <c r="NO59" s="489"/>
      <c r="NP59" s="489"/>
      <c r="NQ59" s="650">
        <f t="shared" si="105"/>
        <v>0</v>
      </c>
      <c r="NR59" s="489"/>
      <c r="NS59" s="489"/>
      <c r="NT59" s="650">
        <f t="shared" si="106"/>
        <v>0</v>
      </c>
      <c r="NU59" s="489"/>
      <c r="NV59" s="489"/>
      <c r="NW59" s="650">
        <f t="shared" si="107"/>
        <v>0</v>
      </c>
      <c r="NX59" s="489"/>
      <c r="NY59" s="489"/>
      <c r="NZ59" s="489"/>
      <c r="OA59" s="650">
        <f t="shared" si="108"/>
        <v>0</v>
      </c>
      <c r="OB59" s="489"/>
      <c r="OC59" s="489"/>
      <c r="OD59" s="489"/>
      <c r="OE59" s="650">
        <f t="shared" si="109"/>
        <v>0</v>
      </c>
      <c r="OF59" s="489"/>
      <c r="OG59" s="489"/>
      <c r="OH59" s="489"/>
      <c r="OI59" s="650">
        <f t="shared" si="110"/>
        <v>0</v>
      </c>
      <c r="OJ59" s="489"/>
      <c r="OK59" s="489"/>
      <c r="OL59" s="489"/>
      <c r="OM59" s="650">
        <f t="shared" si="111"/>
        <v>0</v>
      </c>
      <c r="ON59" s="489"/>
      <c r="OO59" s="489"/>
      <c r="OP59" s="489"/>
      <c r="OQ59" s="650">
        <f t="shared" si="112"/>
        <v>0</v>
      </c>
      <c r="OR59" s="489"/>
      <c r="OS59" s="489"/>
      <c r="OT59" s="489"/>
      <c r="OU59" s="650">
        <f t="shared" si="113"/>
        <v>0</v>
      </c>
      <c r="OV59" s="489"/>
      <c r="OW59" s="489"/>
      <c r="OX59" s="489"/>
      <c r="OY59" s="650">
        <f t="shared" si="114"/>
        <v>0</v>
      </c>
      <c r="OZ59" s="489"/>
      <c r="PA59" s="489"/>
      <c r="PB59" s="489"/>
      <c r="PC59" s="650">
        <f t="shared" si="115"/>
        <v>0</v>
      </c>
      <c r="PD59" s="489"/>
      <c r="PE59" s="489"/>
      <c r="PF59" s="489"/>
      <c r="PG59" s="650">
        <f t="shared" si="116"/>
        <v>0</v>
      </c>
      <c r="PH59" s="489"/>
      <c r="PI59" s="489"/>
      <c r="PJ59" s="489"/>
      <c r="PK59" s="650">
        <f t="shared" si="117"/>
        <v>0</v>
      </c>
      <c r="PL59" s="489"/>
      <c r="PM59" s="489"/>
      <c r="PN59" s="489"/>
      <c r="PO59" s="650">
        <f t="shared" si="118"/>
        <v>0</v>
      </c>
      <c r="PP59" s="489"/>
      <c r="PQ59" s="489"/>
      <c r="PR59" s="489"/>
      <c r="PS59" s="650">
        <f t="shared" si="119"/>
        <v>0</v>
      </c>
      <c r="PT59" s="489"/>
      <c r="PU59" s="489"/>
      <c r="PV59" s="489"/>
      <c r="PW59" s="650">
        <f t="shared" si="149"/>
        <v>0</v>
      </c>
      <c r="PX59" s="489"/>
      <c r="PY59" s="489"/>
      <c r="PZ59" s="489"/>
      <c r="QA59" s="650">
        <f t="shared" si="150"/>
        <v>0</v>
      </c>
      <c r="QB59" s="489"/>
      <c r="QC59" s="489"/>
      <c r="QD59" s="489"/>
      <c r="QE59" s="650">
        <f t="shared" si="151"/>
        <v>0</v>
      </c>
      <c r="QF59" s="489"/>
      <c r="QG59" s="489"/>
      <c r="QH59" s="489"/>
      <c r="QI59" s="650">
        <f t="shared" si="152"/>
        <v>0</v>
      </c>
      <c r="QJ59" s="489"/>
      <c r="QK59" s="489"/>
      <c r="QL59" s="489"/>
      <c r="QM59" s="650">
        <f t="shared" si="153"/>
        <v>0</v>
      </c>
      <c r="QN59" s="489"/>
      <c r="QO59" s="489"/>
      <c r="QP59" s="489"/>
      <c r="QQ59" s="650">
        <f t="shared" si="154"/>
        <v>0</v>
      </c>
      <c r="QR59" s="489"/>
      <c r="QS59" s="489"/>
      <c r="QT59" s="489"/>
      <c r="QU59" s="650">
        <f t="shared" si="155"/>
        <v>0</v>
      </c>
      <c r="QV59" s="629">
        <f t="shared" si="127"/>
        <v>0</v>
      </c>
      <c r="QW59" s="652">
        <f t="shared" si="128"/>
        <v>0</v>
      </c>
      <c r="QX59" s="123"/>
      <c r="QY59" s="629">
        <f t="shared" si="129"/>
        <v>0</v>
      </c>
      <c r="QZ59" s="652">
        <f t="shared" si="130"/>
        <v>0</v>
      </c>
      <c r="RA59" s="124"/>
      <c r="RB59" s="629">
        <f t="shared" si="131"/>
        <v>0</v>
      </c>
      <c r="RC59" s="652">
        <f t="shared" si="132"/>
        <v>0</v>
      </c>
      <c r="RD59" s="124"/>
      <c r="RE59" s="629">
        <f t="shared" si="133"/>
        <v>0</v>
      </c>
      <c r="RF59" s="652">
        <f t="shared" si="134"/>
        <v>0</v>
      </c>
    </row>
    <row r="60" spans="1:474" s="692" customFormat="1" ht="31.5" hidden="1" customHeight="1" x14ac:dyDescent="0.55000000000000004">
      <c r="A60" s="622">
        <v>56</v>
      </c>
      <c r="B60" s="638" t="s">
        <v>670</v>
      </c>
      <c r="C60" s="639" t="s">
        <v>155</v>
      </c>
      <c r="D60" s="628">
        <v>40</v>
      </c>
      <c r="E60" s="689"/>
      <c r="F60" s="690"/>
      <c r="G60" s="693"/>
      <c r="H60" s="694">
        <v>30</v>
      </c>
      <c r="I60" s="628">
        <f t="shared" si="27"/>
        <v>10</v>
      </c>
      <c r="J60" s="689"/>
      <c r="K60" s="690"/>
      <c r="L60" s="693"/>
      <c r="M60" s="694"/>
      <c r="N60" s="628">
        <f t="shared" si="0"/>
        <v>10</v>
      </c>
      <c r="O60" s="689"/>
      <c r="P60" s="690"/>
      <c r="Q60" s="693"/>
      <c r="R60" s="694"/>
      <c r="S60" s="628">
        <f t="shared" si="1"/>
        <v>10</v>
      </c>
      <c r="T60" s="689"/>
      <c r="U60" s="690"/>
      <c r="V60" s="693"/>
      <c r="W60" s="694"/>
      <c r="X60" s="628">
        <f t="shared" si="2"/>
        <v>10</v>
      </c>
      <c r="Y60" s="689"/>
      <c r="Z60" s="690"/>
      <c r="AA60" s="693"/>
      <c r="AB60" s="694">
        <v>1</v>
      </c>
      <c r="AC60" s="628">
        <f t="shared" si="3"/>
        <v>9</v>
      </c>
      <c r="AD60" s="237"/>
      <c r="AE60" s="237"/>
      <c r="AF60" s="93">
        <f t="shared" si="28"/>
        <v>9</v>
      </c>
      <c r="AG60" s="326"/>
      <c r="AH60" s="326"/>
      <c r="AI60" s="93">
        <f t="shared" si="29"/>
        <v>9</v>
      </c>
      <c r="AJ60" s="631"/>
      <c r="AK60" s="631"/>
      <c r="AL60" s="93">
        <f t="shared" si="30"/>
        <v>9</v>
      </c>
      <c r="AM60" s="237"/>
      <c r="AN60" s="237"/>
      <c r="AO60" s="237"/>
      <c r="AP60" s="93">
        <f t="shared" si="31"/>
        <v>9</v>
      </c>
      <c r="AQ60" s="644"/>
      <c r="AR60" s="644">
        <v>2</v>
      </c>
      <c r="AS60" s="645">
        <f t="shared" si="32"/>
        <v>7</v>
      </c>
      <c r="AT60" s="632"/>
      <c r="AU60" s="632">
        <v>1</v>
      </c>
      <c r="AV60" s="633">
        <f t="shared" si="33"/>
        <v>6</v>
      </c>
      <c r="AW60" s="631"/>
      <c r="AX60" s="631"/>
      <c r="AY60" s="631"/>
      <c r="AZ60" s="646">
        <f t="shared" si="34"/>
        <v>6</v>
      </c>
      <c r="BA60" s="237"/>
      <c r="BB60" s="237">
        <v>1</v>
      </c>
      <c r="BC60" s="93">
        <f t="shared" si="35"/>
        <v>5</v>
      </c>
      <c r="BD60" s="237"/>
      <c r="BE60" s="237"/>
      <c r="BF60" s="93">
        <f t="shared" si="36"/>
        <v>5</v>
      </c>
      <c r="BG60" s="237"/>
      <c r="BH60" s="237"/>
      <c r="BI60" s="93">
        <f t="shared" si="37"/>
        <v>5</v>
      </c>
      <c r="BJ60" s="237"/>
      <c r="BK60" s="237"/>
      <c r="BL60" s="93">
        <f t="shared" si="38"/>
        <v>5</v>
      </c>
      <c r="BM60" s="237"/>
      <c r="BN60" s="237"/>
      <c r="BO60" s="237"/>
      <c r="BP60" s="93">
        <f t="shared" si="156"/>
        <v>5</v>
      </c>
      <c r="BQ60" s="237"/>
      <c r="BR60" s="237">
        <v>1</v>
      </c>
      <c r="BS60" s="93">
        <f t="shared" si="39"/>
        <v>4</v>
      </c>
      <c r="BT60" s="237"/>
      <c r="BU60" s="237"/>
      <c r="BV60" s="646">
        <f t="shared" si="40"/>
        <v>4</v>
      </c>
      <c r="BW60" s="237"/>
      <c r="BX60" s="237"/>
      <c r="BY60" s="93">
        <f t="shared" si="41"/>
        <v>4</v>
      </c>
      <c r="BZ60" s="237"/>
      <c r="CA60" s="237"/>
      <c r="CB60" s="93">
        <f t="shared" si="42"/>
        <v>4</v>
      </c>
      <c r="CC60" s="237"/>
      <c r="CD60" s="237"/>
      <c r="CE60" s="93">
        <f t="shared" si="43"/>
        <v>4</v>
      </c>
      <c r="CF60" s="237"/>
      <c r="CG60" s="237"/>
      <c r="CH60" s="93">
        <f t="shared" si="44"/>
        <v>4</v>
      </c>
      <c r="CI60" s="237"/>
      <c r="CJ60" s="237"/>
      <c r="CK60" s="646">
        <f t="shared" si="45"/>
        <v>4</v>
      </c>
      <c r="CL60" s="237"/>
      <c r="CM60" s="237">
        <v>4</v>
      </c>
      <c r="CN60" s="93">
        <f t="shared" si="46"/>
        <v>0</v>
      </c>
      <c r="CO60" s="237"/>
      <c r="CP60" s="237"/>
      <c r="CQ60" s="93">
        <f t="shared" si="47"/>
        <v>0</v>
      </c>
      <c r="CR60" s="326"/>
      <c r="CS60" s="326"/>
      <c r="CT60" s="630">
        <f t="shared" si="48"/>
        <v>0</v>
      </c>
      <c r="CU60" s="326"/>
      <c r="CV60" s="326"/>
      <c r="CW60" s="630">
        <f t="shared" si="49"/>
        <v>0</v>
      </c>
      <c r="CX60" s="326"/>
      <c r="CY60" s="326"/>
      <c r="CZ60" s="630">
        <f t="shared" si="50"/>
        <v>0</v>
      </c>
      <c r="DA60" s="326"/>
      <c r="DB60" s="326"/>
      <c r="DC60" s="647">
        <f t="shared" si="51"/>
        <v>0</v>
      </c>
      <c r="DD60" s="326"/>
      <c r="DE60" s="326"/>
      <c r="DF60" s="630">
        <f t="shared" si="52"/>
        <v>0</v>
      </c>
      <c r="DG60" s="326"/>
      <c r="DH60" s="326"/>
      <c r="DI60" s="630">
        <f t="shared" si="53"/>
        <v>0</v>
      </c>
      <c r="DJ60" s="326"/>
      <c r="DK60" s="326"/>
      <c r="DL60" s="630">
        <f t="shared" si="54"/>
        <v>0</v>
      </c>
      <c r="DM60" s="326"/>
      <c r="DN60" s="326"/>
      <c r="DO60" s="630">
        <f t="shared" si="55"/>
        <v>0</v>
      </c>
      <c r="DP60" s="326"/>
      <c r="DQ60" s="326"/>
      <c r="DR60" s="630">
        <f t="shared" si="56"/>
        <v>0</v>
      </c>
      <c r="DS60" s="326"/>
      <c r="DT60" s="326"/>
      <c r="DU60" s="630">
        <f t="shared" si="57"/>
        <v>0</v>
      </c>
      <c r="DV60" s="326"/>
      <c r="DW60" s="326"/>
      <c r="DX60" s="630">
        <f t="shared" si="58"/>
        <v>0</v>
      </c>
      <c r="DY60" s="326"/>
      <c r="DZ60" s="326"/>
      <c r="EA60" s="326"/>
      <c r="EB60" s="630">
        <f t="shared" si="157"/>
        <v>0</v>
      </c>
      <c r="EC60" s="326"/>
      <c r="ED60" s="326"/>
      <c r="EE60" s="630">
        <f t="shared" si="59"/>
        <v>0</v>
      </c>
      <c r="EF60" s="326"/>
      <c r="EG60" s="326"/>
      <c r="EH60" s="326"/>
      <c r="EI60" s="93">
        <f t="shared" si="135"/>
        <v>0</v>
      </c>
      <c r="EJ60" s="326"/>
      <c r="EK60" s="326"/>
      <c r="EL60" s="630">
        <f t="shared" si="60"/>
        <v>0</v>
      </c>
      <c r="EM60" s="326"/>
      <c r="EN60" s="326"/>
      <c r="EO60" s="326"/>
      <c r="EP60" s="630">
        <f t="shared" si="61"/>
        <v>0</v>
      </c>
      <c r="ER60" s="326"/>
      <c r="ES60" s="326"/>
      <c r="ET60" s="630">
        <f t="shared" si="62"/>
        <v>0</v>
      </c>
      <c r="EU60" s="326"/>
      <c r="EV60" s="326"/>
      <c r="EW60" s="93">
        <f t="shared" si="6"/>
        <v>0</v>
      </c>
      <c r="EX60" s="326"/>
      <c r="EY60" s="326"/>
      <c r="EZ60" s="93">
        <f t="shared" si="63"/>
        <v>0</v>
      </c>
      <c r="FA60" s="326"/>
      <c r="FB60" s="326"/>
      <c r="FC60" s="93">
        <f t="shared" si="64"/>
        <v>0</v>
      </c>
      <c r="FD60" s="326"/>
      <c r="FE60" s="326"/>
      <c r="FF60" s="93">
        <f t="shared" si="65"/>
        <v>0</v>
      </c>
      <c r="FG60" s="326"/>
      <c r="FH60" s="326"/>
      <c r="FI60" s="93">
        <f t="shared" si="136"/>
        <v>0</v>
      </c>
      <c r="FJ60" s="326"/>
      <c r="FK60" s="326"/>
      <c r="FL60" s="93">
        <f t="shared" si="141"/>
        <v>0</v>
      </c>
      <c r="FM60" s="326"/>
      <c r="FN60" s="326"/>
      <c r="FO60" s="646">
        <f t="shared" si="7"/>
        <v>0</v>
      </c>
      <c r="FP60" s="326"/>
      <c r="FQ60" s="326"/>
      <c r="FR60" s="630">
        <f t="shared" si="137"/>
        <v>0</v>
      </c>
      <c r="FS60" s="326"/>
      <c r="FT60" s="326"/>
      <c r="FU60" s="630">
        <f t="shared" si="8"/>
        <v>0</v>
      </c>
      <c r="FV60" s="648"/>
      <c r="FW60" s="326"/>
      <c r="FX60" s="326"/>
      <c r="FY60" s="630">
        <f t="shared" si="66"/>
        <v>0</v>
      </c>
      <c r="FZ60" s="326"/>
      <c r="GA60" s="326"/>
      <c r="GB60" s="630">
        <f t="shared" si="67"/>
        <v>0</v>
      </c>
      <c r="GC60" s="326"/>
      <c r="GD60" s="326"/>
      <c r="GE60" s="630">
        <f t="shared" si="68"/>
        <v>0</v>
      </c>
      <c r="GF60" s="326"/>
      <c r="GG60" s="326"/>
      <c r="GH60" s="630">
        <f t="shared" si="69"/>
        <v>0</v>
      </c>
      <c r="GI60" s="326"/>
      <c r="GJ60" s="326"/>
      <c r="GK60" s="630">
        <f t="shared" si="70"/>
        <v>0</v>
      </c>
      <c r="GL60" s="326"/>
      <c r="GM60" s="326"/>
      <c r="GN60" s="630">
        <f t="shared" si="71"/>
        <v>0</v>
      </c>
      <c r="GO60" s="326"/>
      <c r="GP60" s="326"/>
      <c r="GQ60" s="326"/>
      <c r="GR60" s="630">
        <f t="shared" si="72"/>
        <v>0</v>
      </c>
      <c r="GS60" s="326"/>
      <c r="GT60" s="326"/>
      <c r="GU60" s="630">
        <f t="shared" si="73"/>
        <v>0</v>
      </c>
      <c r="GV60" s="237"/>
      <c r="GW60" s="237"/>
      <c r="GX60" s="237"/>
      <c r="GY60" s="630">
        <f t="shared" si="74"/>
        <v>0</v>
      </c>
      <c r="GZ60" s="237"/>
      <c r="HA60" s="237"/>
      <c r="HB60" s="237"/>
      <c r="HC60" s="630">
        <f t="shared" si="148"/>
        <v>0</v>
      </c>
      <c r="HD60" s="237"/>
      <c r="HE60" s="237"/>
      <c r="HF60" s="630">
        <f t="shared" si="158"/>
        <v>0</v>
      </c>
      <c r="HG60" s="237">
        <v>8</v>
      </c>
      <c r="HH60" s="237"/>
      <c r="HI60" s="630">
        <f t="shared" si="159"/>
        <v>8</v>
      </c>
      <c r="HJ60" s="326"/>
      <c r="HK60" s="326"/>
      <c r="HL60" s="630">
        <f t="shared" si="78"/>
        <v>8</v>
      </c>
      <c r="HM60" s="326"/>
      <c r="HN60" s="326"/>
      <c r="HO60" s="647">
        <f t="shared" si="79"/>
        <v>8</v>
      </c>
      <c r="HP60" s="326"/>
      <c r="HQ60" s="326">
        <v>8</v>
      </c>
      <c r="HR60" s="647">
        <f t="shared" si="138"/>
        <v>0</v>
      </c>
      <c r="HS60" s="326"/>
      <c r="HT60" s="326"/>
      <c r="HU60" s="630">
        <f t="shared" si="80"/>
        <v>0</v>
      </c>
      <c r="HV60" s="326"/>
      <c r="HW60" s="326"/>
      <c r="HX60" s="630">
        <f t="shared" si="81"/>
        <v>0</v>
      </c>
      <c r="HY60" s="326"/>
      <c r="HZ60" s="326"/>
      <c r="IA60" s="630">
        <f t="shared" si="82"/>
        <v>0</v>
      </c>
      <c r="IB60" s="326"/>
      <c r="IC60" s="326"/>
      <c r="ID60" s="630">
        <f t="shared" si="83"/>
        <v>0</v>
      </c>
      <c r="IE60" s="326"/>
      <c r="IF60" s="326"/>
      <c r="IG60" s="630">
        <f t="shared" si="84"/>
        <v>0</v>
      </c>
      <c r="IH60" s="326"/>
      <c r="II60" s="326"/>
      <c r="IJ60" s="630">
        <f t="shared" si="85"/>
        <v>0</v>
      </c>
      <c r="IK60" s="326"/>
      <c r="IL60" s="326"/>
      <c r="IM60" s="326"/>
      <c r="IN60" s="630">
        <f t="shared" si="86"/>
        <v>0</v>
      </c>
      <c r="IO60" s="326"/>
      <c r="IP60" s="326"/>
      <c r="IQ60" s="326"/>
      <c r="IR60" s="630">
        <f t="shared" si="87"/>
        <v>0</v>
      </c>
      <c r="IS60" s="326"/>
      <c r="IT60" s="326"/>
      <c r="IU60" s="630">
        <f t="shared" si="9"/>
        <v>0</v>
      </c>
      <c r="IV60" s="489"/>
      <c r="IW60" s="489"/>
      <c r="IX60" s="650">
        <f t="shared" si="88"/>
        <v>0</v>
      </c>
      <c r="IY60" s="489"/>
      <c r="IZ60" s="489"/>
      <c r="JA60" s="650">
        <f t="shared" si="89"/>
        <v>0</v>
      </c>
      <c r="JB60" s="489"/>
      <c r="JC60" s="489"/>
      <c r="JD60" s="489"/>
      <c r="JE60" s="650">
        <f t="shared" si="139"/>
        <v>0</v>
      </c>
      <c r="JF60" s="489"/>
      <c r="JG60" s="489"/>
      <c r="JH60" s="489"/>
      <c r="JI60" s="650">
        <f t="shared" si="90"/>
        <v>0</v>
      </c>
      <c r="JK60" s="489"/>
      <c r="JL60" s="489"/>
      <c r="JM60" s="651">
        <f t="shared" si="91"/>
        <v>0</v>
      </c>
      <c r="JO60" s="489"/>
      <c r="JP60" s="489"/>
      <c r="JQ60" s="651">
        <f t="shared" si="92"/>
        <v>0</v>
      </c>
      <c r="JR60" s="489"/>
      <c r="JS60" s="489"/>
      <c r="JT60" s="650">
        <f t="shared" si="93"/>
        <v>0</v>
      </c>
      <c r="JU60" s="489"/>
      <c r="JV60" s="489"/>
      <c r="JW60" s="650">
        <f t="shared" si="94"/>
        <v>0</v>
      </c>
      <c r="JX60" s="489"/>
      <c r="JY60" s="489"/>
      <c r="JZ60" s="489"/>
      <c r="KA60" s="650">
        <f t="shared" si="95"/>
        <v>0</v>
      </c>
      <c r="KB60" s="489"/>
      <c r="KC60" s="489"/>
      <c r="KD60" s="489"/>
      <c r="KE60" s="650">
        <f t="shared" si="140"/>
        <v>0</v>
      </c>
      <c r="KF60" s="489"/>
      <c r="KG60" s="489"/>
      <c r="KH60" s="650">
        <f t="shared" si="96"/>
        <v>0</v>
      </c>
      <c r="KI60" s="489"/>
      <c r="KJ60" s="489"/>
      <c r="KK60" s="650">
        <f t="shared" si="97"/>
        <v>0</v>
      </c>
      <c r="KL60" s="489"/>
      <c r="KM60" s="489"/>
      <c r="KN60" s="650">
        <f t="shared" si="98"/>
        <v>0</v>
      </c>
      <c r="KO60" s="489"/>
      <c r="KP60" s="489"/>
      <c r="KQ60" s="650">
        <f t="shared" si="160"/>
        <v>0</v>
      </c>
      <c r="KR60" s="489"/>
      <c r="KS60" s="489"/>
      <c r="KT60" s="650">
        <f t="shared" si="161"/>
        <v>0</v>
      </c>
      <c r="KU60" s="489"/>
      <c r="KV60" s="489"/>
      <c r="KW60" s="650">
        <f t="shared" si="101"/>
        <v>0</v>
      </c>
      <c r="KX60" s="489"/>
      <c r="KY60" s="489"/>
      <c r="KZ60" s="650">
        <f t="shared" si="144"/>
        <v>0</v>
      </c>
      <c r="LA60" s="489"/>
      <c r="LB60" s="489"/>
      <c r="LC60" s="650">
        <f t="shared" si="145"/>
        <v>0</v>
      </c>
      <c r="LD60" s="489"/>
      <c r="LE60" s="489"/>
      <c r="LF60" s="650">
        <f t="shared" si="146"/>
        <v>0</v>
      </c>
      <c r="LG60" s="489"/>
      <c r="LH60" s="489"/>
      <c r="LI60" s="650">
        <f t="shared" si="147"/>
        <v>0</v>
      </c>
      <c r="LJ60" s="489"/>
      <c r="LK60" s="489"/>
      <c r="LL60" s="650">
        <f t="shared" si="162"/>
        <v>0</v>
      </c>
      <c r="LM60" s="489"/>
      <c r="LN60" s="489"/>
      <c r="LO60" s="650">
        <f t="shared" si="163"/>
        <v>0</v>
      </c>
      <c r="LP60" s="489"/>
      <c r="LQ60" s="489"/>
      <c r="LR60" s="650">
        <f t="shared" si="164"/>
        <v>0</v>
      </c>
      <c r="LS60" s="489"/>
      <c r="LT60" s="489"/>
      <c r="LU60" s="650">
        <f t="shared" si="165"/>
        <v>0</v>
      </c>
      <c r="LV60" s="489"/>
      <c r="LW60" s="489"/>
      <c r="LX60" s="650">
        <f t="shared" si="166"/>
        <v>0</v>
      </c>
      <c r="LY60" s="489"/>
      <c r="LZ60" s="489"/>
      <c r="MA60" s="650">
        <f t="shared" si="167"/>
        <v>0</v>
      </c>
      <c r="MB60" s="489"/>
      <c r="MC60" s="489"/>
      <c r="MD60" s="650">
        <f t="shared" si="168"/>
        <v>0</v>
      </c>
      <c r="ME60" s="489"/>
      <c r="MF60" s="489"/>
      <c r="MG60" s="650">
        <f t="shared" si="19"/>
        <v>0</v>
      </c>
      <c r="MH60" s="489"/>
      <c r="MI60" s="489"/>
      <c r="MJ60" s="650">
        <f t="shared" si="20"/>
        <v>0</v>
      </c>
      <c r="MK60" s="489"/>
      <c r="ML60" s="489"/>
      <c r="MM60" s="650">
        <f t="shared" si="21"/>
        <v>0</v>
      </c>
      <c r="MN60" s="489"/>
      <c r="MO60" s="489"/>
      <c r="MP60" s="650">
        <f t="shared" si="22"/>
        <v>0</v>
      </c>
      <c r="MQ60" s="489"/>
      <c r="MR60" s="489"/>
      <c r="MS60" s="650">
        <f t="shared" si="23"/>
        <v>0</v>
      </c>
      <c r="MT60" s="489"/>
      <c r="MU60" s="489"/>
      <c r="MV60" s="650">
        <f t="shared" si="24"/>
        <v>0</v>
      </c>
      <c r="MW60" s="489"/>
      <c r="MX60" s="489"/>
      <c r="MY60" s="650">
        <f t="shared" si="25"/>
        <v>0</v>
      </c>
      <c r="MZ60" s="489"/>
      <c r="NA60" s="489"/>
      <c r="NB60" s="650">
        <f t="shared" si="26"/>
        <v>0</v>
      </c>
      <c r="NC60" s="489"/>
      <c r="ND60" s="489"/>
      <c r="NE60" s="489"/>
      <c r="NF60" s="650">
        <f t="shared" si="102"/>
        <v>0</v>
      </c>
      <c r="NG60" s="489"/>
      <c r="NH60" s="489"/>
      <c r="NI60" s="650">
        <f t="shared" si="103"/>
        <v>0</v>
      </c>
      <c r="NJ60" s="489"/>
      <c r="NK60" s="489"/>
      <c r="NL60" s="489"/>
      <c r="NM60" s="650">
        <f t="shared" si="104"/>
        <v>0</v>
      </c>
      <c r="NN60" s="489"/>
      <c r="NO60" s="489"/>
      <c r="NP60" s="489"/>
      <c r="NQ60" s="650">
        <f t="shared" si="105"/>
        <v>0</v>
      </c>
      <c r="NR60" s="489"/>
      <c r="NS60" s="489"/>
      <c r="NT60" s="650">
        <f t="shared" si="106"/>
        <v>0</v>
      </c>
      <c r="NU60" s="489"/>
      <c r="NV60" s="489"/>
      <c r="NW60" s="650">
        <f t="shared" si="107"/>
        <v>0</v>
      </c>
      <c r="NX60" s="489"/>
      <c r="NY60" s="489"/>
      <c r="NZ60" s="489"/>
      <c r="OA60" s="650">
        <f t="shared" si="108"/>
        <v>0</v>
      </c>
      <c r="OB60" s="489"/>
      <c r="OC60" s="489"/>
      <c r="OD60" s="489"/>
      <c r="OE60" s="650">
        <f t="shared" si="109"/>
        <v>0</v>
      </c>
      <c r="OF60" s="489"/>
      <c r="OG60" s="489"/>
      <c r="OH60" s="489"/>
      <c r="OI60" s="650">
        <f t="shared" si="110"/>
        <v>0</v>
      </c>
      <c r="OJ60" s="489"/>
      <c r="OK60" s="489"/>
      <c r="OL60" s="489"/>
      <c r="OM60" s="650">
        <f t="shared" si="111"/>
        <v>0</v>
      </c>
      <c r="ON60" s="489">
        <v>8</v>
      </c>
      <c r="OO60" s="489"/>
      <c r="OP60" s="489">
        <v>8</v>
      </c>
      <c r="OQ60" s="650">
        <f t="shared" si="112"/>
        <v>0</v>
      </c>
      <c r="OR60" s="489"/>
      <c r="OS60" s="489"/>
      <c r="OT60" s="489"/>
      <c r="OU60" s="650">
        <f t="shared" si="113"/>
        <v>0</v>
      </c>
      <c r="OV60" s="489"/>
      <c r="OW60" s="489"/>
      <c r="OX60" s="489"/>
      <c r="OY60" s="650">
        <f t="shared" si="114"/>
        <v>0</v>
      </c>
      <c r="OZ60" s="489"/>
      <c r="PA60" s="489"/>
      <c r="PB60" s="489"/>
      <c r="PC60" s="650">
        <f t="shared" si="115"/>
        <v>0</v>
      </c>
      <c r="PD60" s="489"/>
      <c r="PE60" s="489"/>
      <c r="PF60" s="489"/>
      <c r="PG60" s="650">
        <f t="shared" si="116"/>
        <v>0</v>
      </c>
      <c r="PH60" s="489"/>
      <c r="PI60" s="489"/>
      <c r="PJ60" s="489"/>
      <c r="PK60" s="650">
        <f t="shared" si="117"/>
        <v>0</v>
      </c>
      <c r="PL60" s="489"/>
      <c r="PM60" s="489"/>
      <c r="PN60" s="489"/>
      <c r="PO60" s="650">
        <f t="shared" si="118"/>
        <v>0</v>
      </c>
      <c r="PP60" s="489"/>
      <c r="PQ60" s="489"/>
      <c r="PR60" s="489"/>
      <c r="PS60" s="650">
        <f t="shared" si="119"/>
        <v>0</v>
      </c>
      <c r="PT60" s="489"/>
      <c r="PU60" s="489"/>
      <c r="PV60" s="489"/>
      <c r="PW60" s="650">
        <f t="shared" si="149"/>
        <v>0</v>
      </c>
      <c r="PX60" s="489"/>
      <c r="PY60" s="489"/>
      <c r="PZ60" s="489"/>
      <c r="QA60" s="650">
        <f t="shared" si="150"/>
        <v>0</v>
      </c>
      <c r="QB60" s="489"/>
      <c r="QC60" s="489"/>
      <c r="QD60" s="489"/>
      <c r="QE60" s="650">
        <f t="shared" si="151"/>
        <v>0</v>
      </c>
      <c r="QF60" s="489"/>
      <c r="QG60" s="489"/>
      <c r="QH60" s="489"/>
      <c r="QI60" s="650">
        <f t="shared" si="152"/>
        <v>0</v>
      </c>
      <c r="QJ60" s="489"/>
      <c r="QK60" s="489"/>
      <c r="QL60" s="489"/>
      <c r="QM60" s="650">
        <f t="shared" si="153"/>
        <v>0</v>
      </c>
      <c r="QN60" s="489"/>
      <c r="QO60" s="489"/>
      <c r="QP60" s="489"/>
      <c r="QQ60" s="650">
        <f t="shared" si="154"/>
        <v>0</v>
      </c>
      <c r="QR60" s="489"/>
      <c r="QS60" s="489"/>
      <c r="QT60" s="489"/>
      <c r="QU60" s="650">
        <f t="shared" si="155"/>
        <v>0</v>
      </c>
      <c r="QV60" s="629">
        <f t="shared" si="127"/>
        <v>0</v>
      </c>
      <c r="QW60" s="652">
        <f t="shared" si="128"/>
        <v>0</v>
      </c>
      <c r="QX60" s="123"/>
      <c r="QY60" s="629">
        <f t="shared" si="129"/>
        <v>8</v>
      </c>
      <c r="QZ60" s="652">
        <f t="shared" si="130"/>
        <v>0.30769230769230771</v>
      </c>
      <c r="RA60" s="124"/>
      <c r="RB60" s="629">
        <f t="shared" si="131"/>
        <v>0</v>
      </c>
      <c r="RC60" s="652">
        <f t="shared" si="132"/>
        <v>0</v>
      </c>
      <c r="RD60" s="124"/>
      <c r="RE60" s="629">
        <f t="shared" si="133"/>
        <v>8</v>
      </c>
      <c r="RF60" s="652">
        <f t="shared" si="134"/>
        <v>0.10666666666666667</v>
      </c>
    </row>
    <row r="61" spans="1:474" s="711" customFormat="1" ht="36" hidden="1" x14ac:dyDescent="0.55000000000000004">
      <c r="A61" s="622">
        <v>57</v>
      </c>
      <c r="B61" s="695" t="s">
        <v>671</v>
      </c>
      <c r="C61" s="696" t="s">
        <v>108</v>
      </c>
      <c r="D61" s="697">
        <v>99.550000000000026</v>
      </c>
      <c r="E61" s="698">
        <v>20.45</v>
      </c>
      <c r="F61" s="699"/>
      <c r="G61" s="700"/>
      <c r="H61" s="701"/>
      <c r="I61" s="697">
        <f t="shared" si="27"/>
        <v>120.00000000000003</v>
      </c>
      <c r="J61" s="698"/>
      <c r="K61" s="699"/>
      <c r="L61" s="700"/>
      <c r="M61" s="701">
        <v>0.75</v>
      </c>
      <c r="N61" s="697">
        <f t="shared" si="0"/>
        <v>119.25000000000003</v>
      </c>
      <c r="O61" s="698"/>
      <c r="P61" s="699"/>
      <c r="Q61" s="700"/>
      <c r="R61" s="701">
        <f>2.1</f>
        <v>2.1</v>
      </c>
      <c r="S61" s="697">
        <f t="shared" si="1"/>
        <v>117.15000000000003</v>
      </c>
      <c r="T61" s="698"/>
      <c r="U61" s="699"/>
      <c r="V61" s="700"/>
      <c r="W61" s="701">
        <v>2.15</v>
      </c>
      <c r="X61" s="697">
        <f t="shared" si="2"/>
        <v>115.00000000000003</v>
      </c>
      <c r="Y61" s="698"/>
      <c r="Z61" s="699"/>
      <c r="AA61" s="700"/>
      <c r="AB61" s="701">
        <v>2.1</v>
      </c>
      <c r="AC61" s="697">
        <f t="shared" si="3"/>
        <v>112.90000000000003</v>
      </c>
      <c r="AD61" s="702"/>
      <c r="AE61" s="702">
        <v>0.9</v>
      </c>
      <c r="AF61" s="703">
        <f t="shared" si="28"/>
        <v>112.00000000000003</v>
      </c>
      <c r="AG61" s="704"/>
      <c r="AH61" s="704"/>
      <c r="AI61" s="703">
        <f t="shared" si="29"/>
        <v>112.00000000000003</v>
      </c>
      <c r="AJ61" s="702"/>
      <c r="AK61" s="702">
        <v>5.4</v>
      </c>
      <c r="AL61" s="703">
        <f t="shared" si="30"/>
        <v>106.60000000000002</v>
      </c>
      <c r="AM61" s="702"/>
      <c r="AN61" s="702"/>
      <c r="AO61" s="702"/>
      <c r="AP61" s="703">
        <f t="shared" si="31"/>
        <v>106.60000000000002</v>
      </c>
      <c r="AQ61" s="705"/>
      <c r="AR61" s="705">
        <v>2.7</v>
      </c>
      <c r="AS61" s="706">
        <f t="shared" si="32"/>
        <v>103.90000000000002</v>
      </c>
      <c r="AT61" s="707"/>
      <c r="AU61" s="707">
        <v>1.8</v>
      </c>
      <c r="AV61" s="708">
        <f t="shared" si="33"/>
        <v>102.10000000000002</v>
      </c>
      <c r="AW61" s="702"/>
      <c r="AX61" s="702"/>
      <c r="AY61" s="702">
        <v>2.1</v>
      </c>
      <c r="AZ61" s="709">
        <f t="shared" si="34"/>
        <v>100.00000000000003</v>
      </c>
      <c r="BA61" s="702"/>
      <c r="BB61" s="702">
        <v>2.1</v>
      </c>
      <c r="BC61" s="703">
        <f t="shared" si="35"/>
        <v>97.900000000000034</v>
      </c>
      <c r="BD61" s="702"/>
      <c r="BE61" s="702">
        <v>2</v>
      </c>
      <c r="BF61" s="703">
        <f t="shared" si="36"/>
        <v>95.900000000000034</v>
      </c>
      <c r="BG61" s="702"/>
      <c r="BH61" s="702"/>
      <c r="BI61" s="703">
        <f t="shared" si="37"/>
        <v>95.900000000000034</v>
      </c>
      <c r="BJ61" s="702"/>
      <c r="BK61" s="702">
        <v>2</v>
      </c>
      <c r="BL61" s="703">
        <f t="shared" si="38"/>
        <v>93.900000000000034</v>
      </c>
      <c r="BM61" s="702"/>
      <c r="BN61" s="702">
        <v>2</v>
      </c>
      <c r="BO61" s="702"/>
      <c r="BP61" s="703">
        <f t="shared" si="156"/>
        <v>91.900000000000034</v>
      </c>
      <c r="BQ61" s="702"/>
      <c r="BR61" s="702"/>
      <c r="BS61" s="703">
        <f t="shared" si="39"/>
        <v>91.900000000000034</v>
      </c>
      <c r="BT61" s="702"/>
      <c r="BU61" s="702">
        <v>1.6</v>
      </c>
      <c r="BV61" s="709">
        <f t="shared" si="40"/>
        <v>90.30000000000004</v>
      </c>
      <c r="BW61" s="702"/>
      <c r="BX61" s="702">
        <v>2.4500000000000002</v>
      </c>
      <c r="BY61" s="703">
        <f t="shared" si="41"/>
        <v>87.850000000000037</v>
      </c>
      <c r="BZ61" s="702"/>
      <c r="CA61" s="702">
        <v>2.1</v>
      </c>
      <c r="CB61" s="703">
        <f t="shared" si="42"/>
        <v>85.750000000000043</v>
      </c>
      <c r="CC61" s="702"/>
      <c r="CD61" s="702">
        <v>1.75</v>
      </c>
      <c r="CE61" s="703">
        <f t="shared" si="43"/>
        <v>84.000000000000043</v>
      </c>
      <c r="CF61" s="702"/>
      <c r="CG61" s="702">
        <v>0.2</v>
      </c>
      <c r="CH61" s="703">
        <f t="shared" si="44"/>
        <v>83.80000000000004</v>
      </c>
      <c r="CI61" s="702"/>
      <c r="CJ61" s="702">
        <v>2.0499999999999998</v>
      </c>
      <c r="CK61" s="709">
        <f t="shared" si="45"/>
        <v>81.750000000000043</v>
      </c>
      <c r="CL61" s="702"/>
      <c r="CM61" s="702">
        <v>1.75</v>
      </c>
      <c r="CN61" s="703">
        <f t="shared" si="46"/>
        <v>80.000000000000043</v>
      </c>
      <c r="CO61" s="702"/>
      <c r="CP61" s="702"/>
      <c r="CQ61" s="703">
        <f t="shared" si="47"/>
        <v>80.000000000000043</v>
      </c>
      <c r="CR61" s="704">
        <v>40</v>
      </c>
      <c r="CS61" s="704">
        <v>1.5</v>
      </c>
      <c r="CT61" s="677">
        <f t="shared" si="48"/>
        <v>118.50000000000004</v>
      </c>
      <c r="CU61" s="704"/>
      <c r="CV61" s="704">
        <v>2.6</v>
      </c>
      <c r="CW61" s="677">
        <f t="shared" si="49"/>
        <v>115.90000000000005</v>
      </c>
      <c r="CX61" s="704"/>
      <c r="CY61" s="704">
        <v>0.2</v>
      </c>
      <c r="CZ61" s="677">
        <f t="shared" si="50"/>
        <v>115.70000000000005</v>
      </c>
      <c r="DA61" s="704"/>
      <c r="DB61" s="704">
        <v>1.75</v>
      </c>
      <c r="DC61" s="710">
        <f t="shared" si="51"/>
        <v>113.95000000000005</v>
      </c>
      <c r="DD61" s="704"/>
      <c r="DE61" s="704">
        <v>2.1</v>
      </c>
      <c r="DF61" s="677">
        <f t="shared" si="52"/>
        <v>111.85000000000005</v>
      </c>
      <c r="DG61" s="704"/>
      <c r="DH61" s="704">
        <v>5.5</v>
      </c>
      <c r="DI61" s="677">
        <f t="shared" si="53"/>
        <v>106.35000000000005</v>
      </c>
      <c r="DJ61" s="704"/>
      <c r="DK61" s="704">
        <v>6</v>
      </c>
      <c r="DL61" s="677">
        <f t="shared" si="54"/>
        <v>100.35000000000005</v>
      </c>
      <c r="DM61" s="704"/>
      <c r="DN61" s="704">
        <v>0.35</v>
      </c>
      <c r="DO61" s="677">
        <f t="shared" si="55"/>
        <v>100.00000000000006</v>
      </c>
      <c r="DP61" s="704"/>
      <c r="DQ61" s="704">
        <v>0.6</v>
      </c>
      <c r="DR61" s="677">
        <f t="shared" si="56"/>
        <v>99.400000000000063</v>
      </c>
      <c r="DS61" s="704"/>
      <c r="DT61" s="704">
        <v>3.35</v>
      </c>
      <c r="DU61" s="677">
        <f t="shared" si="57"/>
        <v>96.050000000000068</v>
      </c>
      <c r="DV61" s="704"/>
      <c r="DW61" s="704">
        <v>4.5999999999999996</v>
      </c>
      <c r="DX61" s="677">
        <f t="shared" si="58"/>
        <v>91.450000000000074</v>
      </c>
      <c r="DY61" s="704"/>
      <c r="DZ61" s="704"/>
      <c r="EA61" s="704">
        <v>0.4</v>
      </c>
      <c r="EB61" s="677">
        <f t="shared" si="157"/>
        <v>91.050000000000068</v>
      </c>
      <c r="EC61" s="704"/>
      <c r="ED61" s="704">
        <v>1.75</v>
      </c>
      <c r="EE61" s="659">
        <f>EB61+EC61-ED61</f>
        <v>89.300000000000068</v>
      </c>
      <c r="EF61" s="704"/>
      <c r="EG61" s="704"/>
      <c r="EH61" s="704">
        <v>1.75</v>
      </c>
      <c r="EI61" s="93">
        <f t="shared" si="135"/>
        <v>87.550000000000068</v>
      </c>
      <c r="EJ61" s="704"/>
      <c r="EK61" s="704">
        <v>0.5</v>
      </c>
      <c r="EL61" s="630">
        <f t="shared" si="60"/>
        <v>87.050000000000068</v>
      </c>
      <c r="EM61" s="704"/>
      <c r="EN61" s="704"/>
      <c r="EO61" s="704">
        <v>1.95</v>
      </c>
      <c r="EP61" s="630">
        <f t="shared" si="61"/>
        <v>85.100000000000065</v>
      </c>
      <c r="ER61" s="704"/>
      <c r="ES61" s="704">
        <v>1.75</v>
      </c>
      <c r="ET61" s="630">
        <f t="shared" si="62"/>
        <v>83.350000000000065</v>
      </c>
      <c r="EU61" s="704"/>
      <c r="EV61" s="704">
        <v>1.1499999999999999</v>
      </c>
      <c r="EW61" s="93">
        <f t="shared" si="6"/>
        <v>82.20000000000006</v>
      </c>
      <c r="EX61" s="704"/>
      <c r="EY61" s="704">
        <v>1.4</v>
      </c>
      <c r="EZ61" s="93">
        <f t="shared" si="63"/>
        <v>80.800000000000054</v>
      </c>
      <c r="FA61" s="704"/>
      <c r="FB61" s="704">
        <v>4.9000000000000004</v>
      </c>
      <c r="FC61" s="93">
        <f t="shared" si="64"/>
        <v>75.900000000000048</v>
      </c>
      <c r="FD61" s="704"/>
      <c r="FE61" s="704">
        <v>1.4</v>
      </c>
      <c r="FF61" s="93">
        <f t="shared" si="65"/>
        <v>74.500000000000043</v>
      </c>
      <c r="FG61" s="704"/>
      <c r="FH61" s="704">
        <v>6.2510000000000003</v>
      </c>
      <c r="FI61" s="93">
        <f t="shared" si="136"/>
        <v>68.249000000000038</v>
      </c>
      <c r="FJ61" s="704"/>
      <c r="FK61" s="704">
        <v>4.2</v>
      </c>
      <c r="FL61" s="93">
        <f t="shared" si="141"/>
        <v>64.049000000000035</v>
      </c>
      <c r="FM61" s="704"/>
      <c r="FN61" s="704">
        <v>5.0999999999999996</v>
      </c>
      <c r="FO61" s="646">
        <f t="shared" si="7"/>
        <v>58.949000000000034</v>
      </c>
      <c r="FP61" s="704"/>
      <c r="FQ61" s="704">
        <v>1.4</v>
      </c>
      <c r="FR61" s="630">
        <f t="shared" si="137"/>
        <v>57.549000000000035</v>
      </c>
      <c r="FS61" s="704">
        <f>62.45+0.01</f>
        <v>62.46</v>
      </c>
      <c r="FT61" s="704">
        <v>5</v>
      </c>
      <c r="FU61" s="630">
        <f t="shared" si="8"/>
        <v>115.00900000000004</v>
      </c>
      <c r="FV61" s="648" t="s">
        <v>672</v>
      </c>
      <c r="FW61" s="704"/>
      <c r="FX61" s="704">
        <v>2.4500000000000002</v>
      </c>
      <c r="FY61" s="630">
        <f t="shared" si="66"/>
        <v>112.55900000000004</v>
      </c>
      <c r="FZ61" s="704"/>
      <c r="GA61" s="704">
        <v>2.1</v>
      </c>
      <c r="GB61" s="630">
        <f t="shared" si="67"/>
        <v>110.45900000000005</v>
      </c>
      <c r="GC61" s="704"/>
      <c r="GD61" s="704">
        <v>2</v>
      </c>
      <c r="GE61" s="630">
        <f t="shared" si="68"/>
        <v>108.45900000000005</v>
      </c>
      <c r="GF61" s="704"/>
      <c r="GG61" s="704">
        <v>2.2000000000000002</v>
      </c>
      <c r="GH61" s="630">
        <f t="shared" si="69"/>
        <v>106.25900000000004</v>
      </c>
      <c r="GI61" s="704"/>
      <c r="GJ61" s="704">
        <v>3.7</v>
      </c>
      <c r="GK61" s="630">
        <f t="shared" si="70"/>
        <v>102.55900000000004</v>
      </c>
      <c r="GL61" s="704"/>
      <c r="GM61" s="704">
        <v>1</v>
      </c>
      <c r="GN61" s="630">
        <f t="shared" si="71"/>
        <v>101.55900000000004</v>
      </c>
      <c r="GO61" s="704"/>
      <c r="GP61" s="704">
        <v>6.5</v>
      </c>
      <c r="GQ61" s="704"/>
      <c r="GR61" s="630">
        <f t="shared" si="72"/>
        <v>95.05900000000004</v>
      </c>
      <c r="GS61" s="704"/>
      <c r="GT61" s="704">
        <v>2.5</v>
      </c>
      <c r="GU61" s="630">
        <f t="shared" si="73"/>
        <v>92.55900000000004</v>
      </c>
      <c r="GV61" s="702"/>
      <c r="GW61" s="702">
        <v>2.95</v>
      </c>
      <c r="GX61" s="702"/>
      <c r="GY61" s="630">
        <f t="shared" si="74"/>
        <v>89.609000000000037</v>
      </c>
      <c r="GZ61" s="702"/>
      <c r="HA61" s="702">
        <v>3.5</v>
      </c>
      <c r="HB61" s="702"/>
      <c r="HC61" s="630">
        <f t="shared" si="148"/>
        <v>86.109000000000037</v>
      </c>
      <c r="HD61" s="702"/>
      <c r="HE61" s="702">
        <v>3</v>
      </c>
      <c r="HF61" s="630">
        <f t="shared" si="158"/>
        <v>83.109000000000037</v>
      </c>
      <c r="HG61" s="702"/>
      <c r="HH61" s="702">
        <v>0.75</v>
      </c>
      <c r="HI61" s="630">
        <f t="shared" si="159"/>
        <v>82.359000000000037</v>
      </c>
      <c r="HJ61" s="704"/>
      <c r="HK61" s="704">
        <v>5.15</v>
      </c>
      <c r="HL61" s="630">
        <f t="shared" si="78"/>
        <v>77.209000000000032</v>
      </c>
      <c r="HM61" s="704"/>
      <c r="HN61" s="704">
        <v>3.5</v>
      </c>
      <c r="HO61" s="647">
        <f t="shared" si="79"/>
        <v>73.709000000000032</v>
      </c>
      <c r="HP61" s="704"/>
      <c r="HQ61" s="704">
        <v>8.8000000000000007</v>
      </c>
      <c r="HR61" s="647">
        <f t="shared" si="138"/>
        <v>64.909000000000034</v>
      </c>
      <c r="HS61" s="704"/>
      <c r="HT61" s="704">
        <v>4.2</v>
      </c>
      <c r="HU61" s="630">
        <f t="shared" si="80"/>
        <v>60.709000000000032</v>
      </c>
      <c r="HV61" s="704"/>
      <c r="HW61" s="704">
        <v>1.27</v>
      </c>
      <c r="HX61" s="630">
        <f t="shared" si="81"/>
        <v>59.439000000000028</v>
      </c>
      <c r="HY61" s="704"/>
      <c r="HZ61" s="704">
        <v>5.52</v>
      </c>
      <c r="IA61" s="630">
        <f t="shared" si="82"/>
        <v>53.919000000000025</v>
      </c>
      <c r="IB61" s="704"/>
      <c r="IC61" s="704">
        <v>0.6</v>
      </c>
      <c r="ID61" s="630">
        <f t="shared" si="83"/>
        <v>53.319000000000024</v>
      </c>
      <c r="IE61" s="704"/>
      <c r="IF61" s="704">
        <v>2.08</v>
      </c>
      <c r="IG61" s="630">
        <f t="shared" si="84"/>
        <v>51.239000000000026</v>
      </c>
      <c r="IH61" s="704"/>
      <c r="II61" s="704">
        <v>0.35</v>
      </c>
      <c r="IJ61" s="630">
        <f t="shared" si="85"/>
        <v>50.889000000000024</v>
      </c>
      <c r="IK61" s="704"/>
      <c r="IL61" s="704">
        <v>0.15</v>
      </c>
      <c r="IM61" s="704">
        <v>3.08</v>
      </c>
      <c r="IN61" s="630">
        <f>IJ61+IK61-IL61-IM61</f>
        <v>47.659000000000027</v>
      </c>
      <c r="IO61" s="704"/>
      <c r="IP61" s="704"/>
      <c r="IQ61" s="704">
        <v>6.63</v>
      </c>
      <c r="IR61" s="630">
        <f>IN61+IO61-IP61-IQ61</f>
        <v>41.029000000000025</v>
      </c>
      <c r="IS61" s="704"/>
      <c r="IT61" s="704">
        <v>3.99</v>
      </c>
      <c r="IU61" s="630">
        <f t="shared" si="9"/>
        <v>37.039000000000023</v>
      </c>
      <c r="IV61" s="712">
        <v>54.26</v>
      </c>
      <c r="IW61" s="712">
        <v>1</v>
      </c>
      <c r="IX61" s="650">
        <f>IU61+IV61-IW61</f>
        <v>90.299000000000021</v>
      </c>
      <c r="IY61" s="712"/>
      <c r="IZ61" s="712">
        <v>0.4</v>
      </c>
      <c r="JA61" s="650">
        <f t="shared" si="89"/>
        <v>89.899000000000015</v>
      </c>
      <c r="JB61" s="712"/>
      <c r="JC61" s="712">
        <v>2.9</v>
      </c>
      <c r="JD61" s="712"/>
      <c r="JE61" s="650">
        <f t="shared" si="139"/>
        <v>86.999000000000009</v>
      </c>
      <c r="JF61" s="712"/>
      <c r="JG61" s="712">
        <v>5.17</v>
      </c>
      <c r="JH61" s="712"/>
      <c r="JI61" s="650">
        <f t="shared" si="90"/>
        <v>81.829000000000008</v>
      </c>
      <c r="JK61" s="712"/>
      <c r="JL61" s="712">
        <v>2.65</v>
      </c>
      <c r="JM61" s="651">
        <f t="shared" si="91"/>
        <v>79.179000000000002</v>
      </c>
      <c r="JO61" s="712"/>
      <c r="JP61" s="712">
        <v>2.64</v>
      </c>
      <c r="JQ61" s="651">
        <f t="shared" si="92"/>
        <v>76.539000000000001</v>
      </c>
      <c r="JR61" s="712"/>
      <c r="JS61" s="712">
        <v>0.75</v>
      </c>
      <c r="JT61" s="650">
        <f t="shared" si="93"/>
        <v>75.789000000000001</v>
      </c>
      <c r="JU61" s="712"/>
      <c r="JV61" s="712">
        <v>5.9</v>
      </c>
      <c r="JW61" s="650">
        <f t="shared" si="94"/>
        <v>69.888999999999996</v>
      </c>
      <c r="JX61" s="712"/>
      <c r="JY61" s="712">
        <v>3.45</v>
      </c>
      <c r="JZ61" s="712"/>
      <c r="KA61" s="650">
        <f t="shared" si="95"/>
        <v>66.438999999999993</v>
      </c>
      <c r="KB61" s="712"/>
      <c r="KC61" s="712">
        <v>4.3449999999999998</v>
      </c>
      <c r="KD61" s="712">
        <v>0.15</v>
      </c>
      <c r="KE61" s="650">
        <f t="shared" si="140"/>
        <v>61.943999999999996</v>
      </c>
      <c r="KF61" s="712"/>
      <c r="KG61" s="712">
        <v>6.1</v>
      </c>
      <c r="KH61" s="650">
        <f t="shared" si="96"/>
        <v>55.843999999999994</v>
      </c>
      <c r="KI61" s="712"/>
      <c r="KJ61" s="712">
        <v>3.71</v>
      </c>
      <c r="KK61" s="650">
        <f t="shared" si="97"/>
        <v>52.133999999999993</v>
      </c>
      <c r="KL61" s="712"/>
      <c r="KM61" s="712">
        <v>4.9000000000000004</v>
      </c>
      <c r="KN61" s="650">
        <f t="shared" si="98"/>
        <v>47.233999999999995</v>
      </c>
      <c r="KO61" s="712"/>
      <c r="KP61" s="712">
        <v>5.84</v>
      </c>
      <c r="KQ61" s="650">
        <f t="shared" si="160"/>
        <v>41.393999999999991</v>
      </c>
      <c r="KR61" s="712"/>
      <c r="KS61" s="712">
        <v>2.5</v>
      </c>
      <c r="KT61" s="650">
        <f t="shared" si="161"/>
        <v>38.893999999999991</v>
      </c>
      <c r="KU61" s="712"/>
      <c r="KV61" s="712">
        <v>5</v>
      </c>
      <c r="KW61" s="650">
        <f t="shared" si="101"/>
        <v>33.893999999999991</v>
      </c>
      <c r="KX61" s="712"/>
      <c r="KY61" s="712">
        <v>1.75</v>
      </c>
      <c r="KZ61" s="650">
        <f t="shared" si="144"/>
        <v>32.143999999999991</v>
      </c>
      <c r="LA61" s="712"/>
      <c r="LB61" s="712">
        <v>2.83</v>
      </c>
      <c r="LC61" s="650">
        <f t="shared" si="145"/>
        <v>29.313999999999993</v>
      </c>
      <c r="LD61" s="712"/>
      <c r="LE61" s="712">
        <v>2.25</v>
      </c>
      <c r="LF61" s="650">
        <f t="shared" si="146"/>
        <v>27.063999999999993</v>
      </c>
      <c r="LG61" s="712"/>
      <c r="LH61" s="712">
        <v>2.5</v>
      </c>
      <c r="LI61" s="650">
        <f t="shared" si="147"/>
        <v>24.563999999999993</v>
      </c>
      <c r="LJ61" s="712"/>
      <c r="LK61" s="712">
        <v>5.48</v>
      </c>
      <c r="LL61" s="650">
        <f t="shared" si="162"/>
        <v>19.083999999999993</v>
      </c>
      <c r="LM61" s="712"/>
      <c r="LN61" s="712">
        <v>2.86</v>
      </c>
      <c r="LO61" s="650">
        <f t="shared" si="163"/>
        <v>16.223999999999993</v>
      </c>
      <c r="LP61" s="712"/>
      <c r="LQ61" s="712">
        <v>5.75</v>
      </c>
      <c r="LR61" s="650">
        <f t="shared" si="164"/>
        <v>10.473999999999993</v>
      </c>
      <c r="LS61" s="712"/>
      <c r="LT61" s="712">
        <v>3.46</v>
      </c>
      <c r="LU61" s="650">
        <f t="shared" si="165"/>
        <v>7.0139999999999931</v>
      </c>
      <c r="LV61" s="712"/>
      <c r="LW61" s="712">
        <v>1.25</v>
      </c>
      <c r="LX61" s="650">
        <f t="shared" si="166"/>
        <v>5.7639999999999931</v>
      </c>
      <c r="LY61" s="712"/>
      <c r="LZ61" s="712">
        <v>2.75</v>
      </c>
      <c r="MA61" s="650">
        <f t="shared" si="167"/>
        <v>3.0139999999999931</v>
      </c>
      <c r="MB61" s="712">
        <v>110.1</v>
      </c>
      <c r="MC61" s="712">
        <v>3</v>
      </c>
      <c r="MD61" s="650">
        <f t="shared" si="168"/>
        <v>110.11399999999999</v>
      </c>
      <c r="ME61" s="712"/>
      <c r="MF61" s="712">
        <v>2.6</v>
      </c>
      <c r="MG61" s="650">
        <f t="shared" si="19"/>
        <v>107.514</v>
      </c>
      <c r="MH61" s="712"/>
      <c r="MI61" s="712">
        <v>1.5</v>
      </c>
      <c r="MJ61" s="650">
        <f t="shared" si="20"/>
        <v>106.014</v>
      </c>
      <c r="MK61" s="712"/>
      <c r="ML61" s="712">
        <v>2.5</v>
      </c>
      <c r="MM61" s="650">
        <f t="shared" si="21"/>
        <v>103.514</v>
      </c>
      <c r="MN61" s="712"/>
      <c r="MO61" s="712">
        <v>2.4</v>
      </c>
      <c r="MP61" s="650">
        <f t="shared" si="22"/>
        <v>101.11399999999999</v>
      </c>
      <c r="MQ61" s="712"/>
      <c r="MR61" s="712">
        <v>4.6500000000000004</v>
      </c>
      <c r="MS61" s="650">
        <f t="shared" si="23"/>
        <v>96.463999999999984</v>
      </c>
      <c r="MT61" s="712"/>
      <c r="MU61" s="712">
        <v>3.71</v>
      </c>
      <c r="MV61" s="650">
        <f t="shared" si="24"/>
        <v>92.753999999999991</v>
      </c>
      <c r="MW61" s="712"/>
      <c r="MX61" s="712">
        <v>3.1</v>
      </c>
      <c r="MY61" s="650">
        <f t="shared" si="25"/>
        <v>89.653999999999996</v>
      </c>
      <c r="MZ61" s="712"/>
      <c r="NA61" s="712">
        <v>2.0699999999999998</v>
      </c>
      <c r="NB61" s="650">
        <f t="shared" si="26"/>
        <v>87.584000000000003</v>
      </c>
      <c r="NC61" s="712"/>
      <c r="ND61" s="712">
        <v>5.87</v>
      </c>
      <c r="NE61" s="712"/>
      <c r="NF61" s="650">
        <f t="shared" si="102"/>
        <v>81.713999999999999</v>
      </c>
      <c r="NG61" s="712"/>
      <c r="NH61" s="712">
        <v>2.5</v>
      </c>
      <c r="NI61" s="650">
        <f t="shared" si="103"/>
        <v>79.213999999999999</v>
      </c>
      <c r="NJ61" s="712"/>
      <c r="NK61" s="712">
        <v>6.4</v>
      </c>
      <c r="NL61" s="712"/>
      <c r="NM61" s="650">
        <f t="shared" si="104"/>
        <v>72.813999999999993</v>
      </c>
      <c r="NN61" s="712"/>
      <c r="NO61" s="712">
        <v>4.3499999999999996</v>
      </c>
      <c r="NP61" s="712"/>
      <c r="NQ61" s="650">
        <f t="shared" si="105"/>
        <v>68.463999999999999</v>
      </c>
      <c r="NR61" s="712"/>
      <c r="NS61" s="712">
        <v>2.1</v>
      </c>
      <c r="NT61" s="650">
        <f t="shared" si="106"/>
        <v>66.364000000000004</v>
      </c>
      <c r="NU61" s="712"/>
      <c r="NV61" s="712">
        <v>5.4</v>
      </c>
      <c r="NW61" s="650">
        <f t="shared" si="107"/>
        <v>60.964000000000006</v>
      </c>
      <c r="NX61" s="712"/>
      <c r="NY61" s="712">
        <v>3.5</v>
      </c>
      <c r="NZ61" s="712">
        <v>2.1</v>
      </c>
      <c r="OA61" s="650">
        <f>NW61+NX61-NZ61-NY61</f>
        <v>55.364000000000004</v>
      </c>
      <c r="OB61" s="712"/>
      <c r="OC61" s="712"/>
      <c r="OD61" s="712">
        <v>3.75</v>
      </c>
      <c r="OE61" s="650">
        <f t="shared" si="109"/>
        <v>51.614000000000004</v>
      </c>
      <c r="OF61" s="712"/>
      <c r="OG61" s="712"/>
      <c r="OH61" s="712">
        <v>3.2</v>
      </c>
      <c r="OI61" s="650">
        <f t="shared" si="110"/>
        <v>48.414000000000001</v>
      </c>
      <c r="OJ61" s="712"/>
      <c r="OK61" s="712"/>
      <c r="OL61" s="712">
        <v>3.55</v>
      </c>
      <c r="OM61" s="650">
        <f t="shared" si="111"/>
        <v>44.864000000000004</v>
      </c>
      <c r="ON61" s="712"/>
      <c r="OO61" s="712"/>
      <c r="OP61" s="712">
        <v>3.61</v>
      </c>
      <c r="OQ61" s="650">
        <f t="shared" si="112"/>
        <v>41.254000000000005</v>
      </c>
      <c r="OR61" s="712"/>
      <c r="OS61" s="712"/>
      <c r="OT61" s="712">
        <v>3.49</v>
      </c>
      <c r="OU61" s="650">
        <f t="shared" si="113"/>
        <v>37.764000000000003</v>
      </c>
      <c r="OV61" s="712"/>
      <c r="OW61" s="712"/>
      <c r="OX61" s="712">
        <v>2.9</v>
      </c>
      <c r="OY61" s="650">
        <f t="shared" si="114"/>
        <v>34.864000000000004</v>
      </c>
      <c r="OZ61" s="712"/>
      <c r="PA61" s="712"/>
      <c r="PB61" s="712">
        <v>2.2000000000000002</v>
      </c>
      <c r="PC61" s="650">
        <f t="shared" si="115"/>
        <v>32.664000000000001</v>
      </c>
      <c r="PD61" s="712"/>
      <c r="PE61" s="712"/>
      <c r="PF61" s="712">
        <v>3.3</v>
      </c>
      <c r="PG61" s="650">
        <f t="shared" si="116"/>
        <v>29.364000000000001</v>
      </c>
      <c r="PH61" s="712"/>
      <c r="PI61" s="712"/>
      <c r="PJ61" s="712">
        <v>2.5</v>
      </c>
      <c r="PK61" s="650">
        <f t="shared" si="117"/>
        <v>26.864000000000001</v>
      </c>
      <c r="PL61" s="712"/>
      <c r="PM61" s="712"/>
      <c r="PN61" s="712">
        <v>6.62</v>
      </c>
      <c r="PO61" s="650">
        <f t="shared" si="118"/>
        <v>20.244</v>
      </c>
      <c r="PP61" s="712">
        <v>36.22</v>
      </c>
      <c r="PQ61" s="712"/>
      <c r="PR61" s="712">
        <v>5.05</v>
      </c>
      <c r="PS61" s="650">
        <f t="shared" si="119"/>
        <v>51.414000000000001</v>
      </c>
      <c r="PT61" s="712"/>
      <c r="PU61" s="712"/>
      <c r="PV61" s="712">
        <v>2.8</v>
      </c>
      <c r="PW61" s="650">
        <f t="shared" si="149"/>
        <v>48.614000000000004</v>
      </c>
      <c r="PX61" s="712"/>
      <c r="PY61" s="712"/>
      <c r="PZ61" s="712">
        <v>1.82</v>
      </c>
      <c r="QA61" s="650">
        <f t="shared" si="150"/>
        <v>46.794000000000004</v>
      </c>
      <c r="QB61" s="712"/>
      <c r="QC61" s="712"/>
      <c r="QD61" s="712">
        <f>3.75+0.3</f>
        <v>4.05</v>
      </c>
      <c r="QE61" s="650">
        <f t="shared" si="151"/>
        <v>42.744000000000007</v>
      </c>
      <c r="QF61" s="712"/>
      <c r="QG61" s="712"/>
      <c r="QH61" s="712">
        <v>4.6500000000000004</v>
      </c>
      <c r="QI61" s="650">
        <f t="shared" si="152"/>
        <v>38.094000000000008</v>
      </c>
      <c r="QJ61" s="712"/>
      <c r="QK61" s="712"/>
      <c r="QL61" s="712">
        <v>4.75</v>
      </c>
      <c r="QM61" s="650">
        <f t="shared" si="153"/>
        <v>33.344000000000008</v>
      </c>
      <c r="QN61" s="712"/>
      <c r="QO61" s="712"/>
      <c r="QP61" s="712">
        <v>2.6</v>
      </c>
      <c r="QQ61" s="650">
        <f t="shared" si="154"/>
        <v>30.744000000000007</v>
      </c>
      <c r="QR61" s="712"/>
      <c r="QS61" s="712"/>
      <c r="QT61" s="712">
        <v>2.782</v>
      </c>
      <c r="QU61" s="650">
        <f t="shared" si="155"/>
        <v>27.962000000000007</v>
      </c>
      <c r="QV61" s="629">
        <f t="shared" si="127"/>
        <v>62.551000000000002</v>
      </c>
      <c r="QW61" s="652">
        <f t="shared" si="128"/>
        <v>2.6062916666666669</v>
      </c>
      <c r="QX61" s="123"/>
      <c r="QY61" s="629">
        <f t="shared" si="129"/>
        <v>83.830000000000013</v>
      </c>
      <c r="QZ61" s="652">
        <f t="shared" si="130"/>
        <v>3.2242307692307697</v>
      </c>
      <c r="RA61" s="124"/>
      <c r="RB61" s="629">
        <f t="shared" si="131"/>
        <v>85.375</v>
      </c>
      <c r="RC61" s="652">
        <f t="shared" si="132"/>
        <v>3.415</v>
      </c>
      <c r="RD61" s="124"/>
      <c r="RE61" s="629">
        <f t="shared" si="133"/>
        <v>231.75600000000003</v>
      </c>
      <c r="RF61" s="652">
        <f t="shared" si="134"/>
        <v>3.0900800000000004</v>
      </c>
    </row>
    <row r="62" spans="1:474" ht="36" x14ac:dyDescent="0.55000000000000004">
      <c r="A62" s="622">
        <v>58</v>
      </c>
      <c r="B62" s="638" t="s">
        <v>673</v>
      </c>
      <c r="C62" s="639" t="s">
        <v>108</v>
      </c>
      <c r="D62" s="628">
        <v>0</v>
      </c>
      <c r="E62" s="640"/>
      <c r="F62" s="653"/>
      <c r="G62" s="667"/>
      <c r="H62" s="668"/>
      <c r="I62" s="628">
        <f t="shared" si="27"/>
        <v>0</v>
      </c>
      <c r="J62" s="640"/>
      <c r="K62" s="653"/>
      <c r="L62" s="667"/>
      <c r="M62" s="668"/>
      <c r="N62" s="628">
        <f t="shared" si="0"/>
        <v>0</v>
      </c>
      <c r="O62" s="640"/>
      <c r="P62" s="653"/>
      <c r="Q62" s="667"/>
      <c r="R62" s="668"/>
      <c r="S62" s="628">
        <f t="shared" si="1"/>
        <v>0</v>
      </c>
      <c r="T62" s="640"/>
      <c r="U62" s="653"/>
      <c r="V62" s="667"/>
      <c r="W62" s="668"/>
      <c r="X62" s="628">
        <f t="shared" si="2"/>
        <v>0</v>
      </c>
      <c r="Y62" s="640"/>
      <c r="Z62" s="653"/>
      <c r="AA62" s="667"/>
      <c r="AB62" s="668"/>
      <c r="AC62" s="628">
        <f t="shared" si="3"/>
        <v>0</v>
      </c>
      <c r="AD62" s="631"/>
      <c r="AE62" s="631"/>
      <c r="AF62" s="93">
        <f t="shared" si="28"/>
        <v>0</v>
      </c>
      <c r="AG62" s="629"/>
      <c r="AH62" s="629"/>
      <c r="AI62" s="93">
        <f t="shared" si="29"/>
        <v>0</v>
      </c>
      <c r="AJ62" s="631"/>
      <c r="AK62" s="631"/>
      <c r="AL62" s="93">
        <f t="shared" si="30"/>
        <v>0</v>
      </c>
      <c r="AM62" s="631"/>
      <c r="AN62" s="631"/>
      <c r="AO62" s="631"/>
      <c r="AP62" s="93">
        <f t="shared" si="31"/>
        <v>0</v>
      </c>
      <c r="AQ62" s="644"/>
      <c r="AR62" s="644"/>
      <c r="AS62" s="645">
        <f t="shared" si="32"/>
        <v>0</v>
      </c>
      <c r="AT62" s="632"/>
      <c r="AU62" s="632"/>
      <c r="AV62" s="633">
        <f t="shared" si="33"/>
        <v>0</v>
      </c>
      <c r="AW62" s="631"/>
      <c r="AX62" s="631"/>
      <c r="AY62" s="631"/>
      <c r="AZ62" s="646">
        <f t="shared" si="34"/>
        <v>0</v>
      </c>
      <c r="BA62" s="631"/>
      <c r="BB62" s="631"/>
      <c r="BC62" s="93">
        <f t="shared" si="35"/>
        <v>0</v>
      </c>
      <c r="BD62" s="631"/>
      <c r="BE62" s="631"/>
      <c r="BF62" s="93">
        <f t="shared" si="36"/>
        <v>0</v>
      </c>
      <c r="BG62" s="631"/>
      <c r="BH62" s="631"/>
      <c r="BI62" s="93">
        <f t="shared" si="37"/>
        <v>0</v>
      </c>
      <c r="BJ62" s="631"/>
      <c r="BK62" s="631"/>
      <c r="BL62" s="93">
        <f t="shared" si="38"/>
        <v>0</v>
      </c>
      <c r="BM62" s="631"/>
      <c r="BN62" s="631"/>
      <c r="BO62" s="631"/>
      <c r="BP62" s="93">
        <f t="shared" si="156"/>
        <v>0</v>
      </c>
      <c r="BQ62" s="631"/>
      <c r="BR62" s="631"/>
      <c r="BS62" s="93">
        <f t="shared" si="39"/>
        <v>0</v>
      </c>
      <c r="BT62" s="631"/>
      <c r="BU62" s="631"/>
      <c r="BV62" s="646">
        <f t="shared" si="40"/>
        <v>0</v>
      </c>
      <c r="BW62" s="631"/>
      <c r="BX62" s="631"/>
      <c r="BY62" s="93">
        <f t="shared" si="41"/>
        <v>0</v>
      </c>
      <c r="BZ62" s="631"/>
      <c r="CA62" s="631"/>
      <c r="CB62" s="93">
        <f t="shared" si="42"/>
        <v>0</v>
      </c>
      <c r="CC62" s="631"/>
      <c r="CD62" s="631"/>
      <c r="CE62" s="93">
        <f t="shared" si="43"/>
        <v>0</v>
      </c>
      <c r="CF62" s="631"/>
      <c r="CG62" s="631"/>
      <c r="CH62" s="93">
        <f t="shared" si="44"/>
        <v>0</v>
      </c>
      <c r="CI62" s="631"/>
      <c r="CJ62" s="631"/>
      <c r="CK62" s="646">
        <f t="shared" si="45"/>
        <v>0</v>
      </c>
      <c r="CL62" s="631"/>
      <c r="CM62" s="631"/>
      <c r="CN62" s="93">
        <f t="shared" si="46"/>
        <v>0</v>
      </c>
      <c r="CO62" s="631"/>
      <c r="CP62" s="631"/>
      <c r="CQ62" s="93">
        <f t="shared" si="47"/>
        <v>0</v>
      </c>
      <c r="CR62" s="629"/>
      <c r="CS62" s="629"/>
      <c r="CT62" s="630">
        <f t="shared" si="48"/>
        <v>0</v>
      </c>
      <c r="CU62" s="629"/>
      <c r="CV62" s="629"/>
      <c r="CW62" s="630">
        <f t="shared" si="49"/>
        <v>0</v>
      </c>
      <c r="CX62" s="629"/>
      <c r="CY62" s="629"/>
      <c r="CZ62" s="630">
        <f t="shared" si="50"/>
        <v>0</v>
      </c>
      <c r="DA62" s="629"/>
      <c r="DB62" s="629"/>
      <c r="DC62" s="647">
        <f t="shared" si="51"/>
        <v>0</v>
      </c>
      <c r="DD62" s="629"/>
      <c r="DE62" s="629"/>
      <c r="DF62" s="630">
        <f t="shared" si="52"/>
        <v>0</v>
      </c>
      <c r="DG62" s="629"/>
      <c r="DH62" s="629"/>
      <c r="DI62" s="630">
        <f t="shared" si="53"/>
        <v>0</v>
      </c>
      <c r="DJ62" s="629"/>
      <c r="DK62" s="629"/>
      <c r="DL62" s="630">
        <f t="shared" si="54"/>
        <v>0</v>
      </c>
      <c r="DM62" s="629"/>
      <c r="DN62" s="629"/>
      <c r="DO62" s="630">
        <f t="shared" si="55"/>
        <v>0</v>
      </c>
      <c r="DP62" s="629"/>
      <c r="DQ62" s="629"/>
      <c r="DR62" s="630">
        <f t="shared" si="56"/>
        <v>0</v>
      </c>
      <c r="DS62" s="629"/>
      <c r="DT62" s="629"/>
      <c r="DU62" s="630">
        <f t="shared" si="57"/>
        <v>0</v>
      </c>
      <c r="DV62" s="629"/>
      <c r="DW62" s="629"/>
      <c r="DX62" s="630">
        <f t="shared" si="58"/>
        <v>0</v>
      </c>
      <c r="DY62" s="629"/>
      <c r="DZ62" s="629"/>
      <c r="EA62" s="629"/>
      <c r="EB62" s="630">
        <f t="shared" si="157"/>
        <v>0</v>
      </c>
      <c r="EC62" s="629"/>
      <c r="ED62" s="629"/>
      <c r="EE62" s="630">
        <f t="shared" si="59"/>
        <v>0</v>
      </c>
      <c r="EF62" s="629"/>
      <c r="EG62" s="629"/>
      <c r="EH62" s="629"/>
      <c r="EI62" s="93">
        <f t="shared" si="135"/>
        <v>0</v>
      </c>
      <c r="EJ62" s="629"/>
      <c r="EK62" s="629"/>
      <c r="EL62" s="630">
        <f t="shared" si="60"/>
        <v>0</v>
      </c>
      <c r="EM62" s="629"/>
      <c r="EN62" s="629"/>
      <c r="EO62" s="629"/>
      <c r="EP62" s="630">
        <f t="shared" si="61"/>
        <v>0</v>
      </c>
      <c r="ER62" s="629"/>
      <c r="ES62" s="629"/>
      <c r="ET62" s="630">
        <f t="shared" si="62"/>
        <v>0</v>
      </c>
      <c r="EU62" s="629"/>
      <c r="EV62" s="629"/>
      <c r="EW62" s="93">
        <f t="shared" si="6"/>
        <v>0</v>
      </c>
      <c r="EX62" s="629"/>
      <c r="EY62" s="629"/>
      <c r="EZ62" s="93">
        <f t="shared" si="63"/>
        <v>0</v>
      </c>
      <c r="FA62" s="629"/>
      <c r="FB62" s="629"/>
      <c r="FC62" s="93">
        <f t="shared" si="64"/>
        <v>0</v>
      </c>
      <c r="FD62" s="629"/>
      <c r="FE62" s="629"/>
      <c r="FF62" s="93">
        <f t="shared" si="65"/>
        <v>0</v>
      </c>
      <c r="FG62" s="629"/>
      <c r="FH62" s="629"/>
      <c r="FI62" s="93">
        <f t="shared" si="136"/>
        <v>0</v>
      </c>
      <c r="FJ62" s="629"/>
      <c r="FK62" s="629"/>
      <c r="FL62" s="93">
        <f t="shared" si="141"/>
        <v>0</v>
      </c>
      <c r="FM62" s="629"/>
      <c r="FN62" s="629"/>
      <c r="FO62" s="646">
        <f t="shared" si="7"/>
        <v>0</v>
      </c>
      <c r="FP62" s="629"/>
      <c r="FQ62" s="629"/>
      <c r="FR62" s="630">
        <f t="shared" si="137"/>
        <v>0</v>
      </c>
      <c r="FS62" s="629"/>
      <c r="FT62" s="629"/>
      <c r="FU62" s="630">
        <f t="shared" si="8"/>
        <v>0</v>
      </c>
      <c r="FV62" s="648"/>
      <c r="FW62" s="629"/>
      <c r="FX62" s="629"/>
      <c r="FY62" s="630">
        <f t="shared" si="66"/>
        <v>0</v>
      </c>
      <c r="FZ62" s="629"/>
      <c r="GA62" s="629"/>
      <c r="GB62" s="630">
        <f t="shared" si="67"/>
        <v>0</v>
      </c>
      <c r="GC62" s="629"/>
      <c r="GD62" s="629"/>
      <c r="GE62" s="630">
        <f t="shared" si="68"/>
        <v>0</v>
      </c>
      <c r="GF62" s="629"/>
      <c r="GG62" s="629"/>
      <c r="GH62" s="630">
        <f t="shared" si="69"/>
        <v>0</v>
      </c>
      <c r="GI62" s="629"/>
      <c r="GJ62" s="629"/>
      <c r="GK62" s="630">
        <f t="shared" si="70"/>
        <v>0</v>
      </c>
      <c r="GL62" s="629"/>
      <c r="GM62" s="629"/>
      <c r="GN62" s="630">
        <f t="shared" si="71"/>
        <v>0</v>
      </c>
      <c r="GO62" s="629"/>
      <c r="GP62" s="629"/>
      <c r="GQ62" s="629"/>
      <c r="GR62" s="630">
        <f t="shared" si="72"/>
        <v>0</v>
      </c>
      <c r="GS62" s="629"/>
      <c r="GT62" s="629"/>
      <c r="GU62" s="630">
        <f t="shared" si="73"/>
        <v>0</v>
      </c>
      <c r="GV62" s="631"/>
      <c r="GW62" s="631"/>
      <c r="GX62" s="631"/>
      <c r="GY62" s="630">
        <f t="shared" si="74"/>
        <v>0</v>
      </c>
      <c r="GZ62" s="631"/>
      <c r="HA62" s="631"/>
      <c r="HB62" s="631"/>
      <c r="HC62" s="630">
        <f t="shared" si="148"/>
        <v>0</v>
      </c>
      <c r="HD62" s="631"/>
      <c r="HE62" s="631"/>
      <c r="HF62" s="630">
        <f t="shared" si="158"/>
        <v>0</v>
      </c>
      <c r="HG62" s="631"/>
      <c r="HH62" s="631"/>
      <c r="HI62" s="630">
        <f t="shared" si="159"/>
        <v>0</v>
      </c>
      <c r="HJ62" s="629"/>
      <c r="HK62" s="629"/>
      <c r="HL62" s="630">
        <f t="shared" si="78"/>
        <v>0</v>
      </c>
      <c r="HM62" s="629"/>
      <c r="HN62" s="629"/>
      <c r="HO62" s="647">
        <f t="shared" si="79"/>
        <v>0</v>
      </c>
      <c r="HP62" s="629"/>
      <c r="HQ62" s="629"/>
      <c r="HR62" s="647">
        <f t="shared" si="138"/>
        <v>0</v>
      </c>
      <c r="HS62" s="629"/>
      <c r="HT62" s="629"/>
      <c r="HU62" s="630">
        <f t="shared" si="80"/>
        <v>0</v>
      </c>
      <c r="HV62" s="629"/>
      <c r="HW62" s="629"/>
      <c r="HX62" s="630">
        <f t="shared" si="81"/>
        <v>0</v>
      </c>
      <c r="HY62" s="629"/>
      <c r="HZ62" s="629"/>
      <c r="IA62" s="630">
        <f t="shared" si="82"/>
        <v>0</v>
      </c>
      <c r="IB62" s="629"/>
      <c r="IC62" s="629"/>
      <c r="ID62" s="630">
        <f t="shared" si="83"/>
        <v>0</v>
      </c>
      <c r="IE62" s="629"/>
      <c r="IF62" s="629"/>
      <c r="IG62" s="630">
        <f t="shared" si="84"/>
        <v>0</v>
      </c>
      <c r="IH62" s="629"/>
      <c r="II62" s="629"/>
      <c r="IJ62" s="630">
        <f t="shared" si="85"/>
        <v>0</v>
      </c>
      <c r="IK62" s="629"/>
      <c r="IL62" s="629"/>
      <c r="IM62" s="629"/>
      <c r="IN62" s="630">
        <f t="shared" ref="IN62:IN67" si="169">IJ62+IK62-IM62</f>
        <v>0</v>
      </c>
      <c r="IO62" s="629"/>
      <c r="IP62" s="629"/>
      <c r="IQ62" s="629"/>
      <c r="IR62" s="630">
        <f t="shared" ref="IR62:IR67" si="170">IN62+IO62-IQ62</f>
        <v>0</v>
      </c>
      <c r="IS62" s="629"/>
      <c r="IT62" s="629"/>
      <c r="IU62" s="630">
        <f t="shared" si="9"/>
        <v>0</v>
      </c>
      <c r="IV62" s="649"/>
      <c r="IW62" s="649"/>
      <c r="IX62" s="650">
        <f t="shared" si="88"/>
        <v>0</v>
      </c>
      <c r="IY62" s="649"/>
      <c r="IZ62" s="649"/>
      <c r="JA62" s="650">
        <f t="shared" si="89"/>
        <v>0</v>
      </c>
      <c r="JB62" s="649"/>
      <c r="JC62" s="649"/>
      <c r="JD62" s="649"/>
      <c r="JE62" s="650">
        <f t="shared" si="139"/>
        <v>0</v>
      </c>
      <c r="JF62" s="649"/>
      <c r="JG62" s="649"/>
      <c r="JH62" s="649"/>
      <c r="JI62" s="650">
        <f t="shared" si="90"/>
        <v>0</v>
      </c>
      <c r="JK62" s="649"/>
      <c r="JL62" s="649"/>
      <c r="JM62" s="651">
        <f t="shared" si="91"/>
        <v>0</v>
      </c>
      <c r="JO62" s="649"/>
      <c r="JP62" s="649"/>
      <c r="JQ62" s="651">
        <f t="shared" si="92"/>
        <v>0</v>
      </c>
      <c r="JR62" s="649"/>
      <c r="JS62" s="649"/>
      <c r="JT62" s="650">
        <f t="shared" si="93"/>
        <v>0</v>
      </c>
      <c r="JU62" s="649"/>
      <c r="JV62" s="649"/>
      <c r="JW62" s="650">
        <f t="shared" si="94"/>
        <v>0</v>
      </c>
      <c r="JX62" s="649">
        <v>9.6</v>
      </c>
      <c r="JY62" s="649"/>
      <c r="JZ62" s="649"/>
      <c r="KA62" s="650">
        <f t="shared" si="95"/>
        <v>9.6</v>
      </c>
      <c r="KB62" s="649"/>
      <c r="KC62" s="649"/>
      <c r="KD62" s="649"/>
      <c r="KE62" s="650">
        <f t="shared" si="140"/>
        <v>9.6</v>
      </c>
      <c r="KF62" s="649"/>
      <c r="KG62" s="649"/>
      <c r="KH62" s="650">
        <f t="shared" si="96"/>
        <v>9.6</v>
      </c>
      <c r="KI62" s="649"/>
      <c r="KJ62" s="649"/>
      <c r="KK62" s="650">
        <f t="shared" si="97"/>
        <v>9.6</v>
      </c>
      <c r="KL62" s="649"/>
      <c r="KM62" s="649"/>
      <c r="KN62" s="650">
        <f t="shared" si="98"/>
        <v>9.6</v>
      </c>
      <c r="KO62" s="649"/>
      <c r="KP62" s="649"/>
      <c r="KQ62" s="650">
        <f t="shared" si="160"/>
        <v>9.6</v>
      </c>
      <c r="KR62" s="649"/>
      <c r="KS62" s="649"/>
      <c r="KT62" s="650">
        <f t="shared" si="161"/>
        <v>9.6</v>
      </c>
      <c r="KU62" s="649"/>
      <c r="KV62" s="649"/>
      <c r="KW62" s="650">
        <f t="shared" si="101"/>
        <v>9.6</v>
      </c>
      <c r="KX62" s="649"/>
      <c r="KY62" s="649"/>
      <c r="KZ62" s="650">
        <f t="shared" si="144"/>
        <v>9.6</v>
      </c>
      <c r="LA62" s="649"/>
      <c r="LB62" s="649">
        <v>1</v>
      </c>
      <c r="LC62" s="650">
        <f t="shared" si="145"/>
        <v>8.6</v>
      </c>
      <c r="LD62" s="649"/>
      <c r="LE62" s="649"/>
      <c r="LF62" s="650">
        <f t="shared" si="146"/>
        <v>8.6</v>
      </c>
      <c r="LG62" s="649"/>
      <c r="LH62" s="649"/>
      <c r="LI62" s="650">
        <f t="shared" si="147"/>
        <v>8.6</v>
      </c>
      <c r="LJ62" s="649"/>
      <c r="LK62" s="649"/>
      <c r="LL62" s="650">
        <f t="shared" si="162"/>
        <v>8.6</v>
      </c>
      <c r="LM62" s="649"/>
      <c r="LN62" s="649"/>
      <c r="LO62" s="650">
        <f t="shared" si="163"/>
        <v>8.6</v>
      </c>
      <c r="LP62" s="649"/>
      <c r="LQ62" s="649"/>
      <c r="LR62" s="650">
        <f t="shared" si="164"/>
        <v>8.6</v>
      </c>
      <c r="LS62" s="649"/>
      <c r="LT62" s="649"/>
      <c r="LU62" s="650">
        <f t="shared" si="165"/>
        <v>8.6</v>
      </c>
      <c r="LV62" s="649"/>
      <c r="LW62" s="649"/>
      <c r="LX62" s="650">
        <f t="shared" si="166"/>
        <v>8.6</v>
      </c>
      <c r="LY62" s="649"/>
      <c r="LZ62" s="649"/>
      <c r="MA62" s="650">
        <f t="shared" si="167"/>
        <v>8.6</v>
      </c>
      <c r="MB62" s="649"/>
      <c r="MC62" s="649">
        <v>1</v>
      </c>
      <c r="MD62" s="650">
        <f t="shared" si="168"/>
        <v>7.6</v>
      </c>
      <c r="ME62" s="649"/>
      <c r="MF62" s="649"/>
      <c r="MG62" s="650">
        <f t="shared" si="19"/>
        <v>7.6</v>
      </c>
      <c r="MH62" s="649"/>
      <c r="MI62" s="649"/>
      <c r="MJ62" s="650">
        <f t="shared" si="20"/>
        <v>7.6</v>
      </c>
      <c r="MK62" s="649"/>
      <c r="ML62" s="649"/>
      <c r="MM62" s="650">
        <f t="shared" si="21"/>
        <v>7.6</v>
      </c>
      <c r="MN62" s="649"/>
      <c r="MO62" s="649">
        <v>0.16</v>
      </c>
      <c r="MP62" s="650">
        <f t="shared" si="22"/>
        <v>7.4399999999999995</v>
      </c>
      <c r="MQ62" s="649"/>
      <c r="MR62" s="649"/>
      <c r="MS62" s="650">
        <f t="shared" si="23"/>
        <v>7.4399999999999995</v>
      </c>
      <c r="MT62" s="649"/>
      <c r="MU62" s="649"/>
      <c r="MV62" s="650">
        <f t="shared" si="24"/>
        <v>7.4399999999999995</v>
      </c>
      <c r="MW62" s="649"/>
      <c r="MX62" s="649"/>
      <c r="MY62" s="650">
        <f t="shared" si="25"/>
        <v>7.4399999999999995</v>
      </c>
      <c r="MZ62" s="649"/>
      <c r="NA62" s="649"/>
      <c r="NB62" s="650">
        <f t="shared" si="26"/>
        <v>7.4399999999999995</v>
      </c>
      <c r="NC62" s="649"/>
      <c r="ND62" s="649"/>
      <c r="NE62" s="649"/>
      <c r="NF62" s="650">
        <f t="shared" si="102"/>
        <v>7.4399999999999995</v>
      </c>
      <c r="NG62" s="649"/>
      <c r="NH62" s="649"/>
      <c r="NI62" s="650">
        <f t="shared" si="103"/>
        <v>7.4399999999999995</v>
      </c>
      <c r="NJ62" s="649"/>
      <c r="NK62" s="649"/>
      <c r="NL62" s="649"/>
      <c r="NM62" s="650">
        <f t="shared" si="104"/>
        <v>7.4399999999999995</v>
      </c>
      <c r="NN62" s="649"/>
      <c r="NO62" s="649"/>
      <c r="NP62" s="649"/>
      <c r="NQ62" s="650">
        <f t="shared" si="105"/>
        <v>7.4399999999999995</v>
      </c>
      <c r="NR62" s="649"/>
      <c r="NS62" s="649"/>
      <c r="NT62" s="650">
        <f t="shared" si="106"/>
        <v>7.4399999999999995</v>
      </c>
      <c r="NU62" s="649"/>
      <c r="NV62" s="649"/>
      <c r="NW62" s="650">
        <f t="shared" si="107"/>
        <v>7.4399999999999995</v>
      </c>
      <c r="NX62" s="649"/>
      <c r="NY62" s="649"/>
      <c r="NZ62" s="649"/>
      <c r="OA62" s="650">
        <f t="shared" si="108"/>
        <v>7.4399999999999995</v>
      </c>
      <c r="OB62" s="649"/>
      <c r="OC62" s="649"/>
      <c r="OD62" s="649"/>
      <c r="OE62" s="650">
        <f t="shared" si="109"/>
        <v>7.4399999999999995</v>
      </c>
      <c r="OF62" s="649"/>
      <c r="OG62" s="649"/>
      <c r="OH62" s="649"/>
      <c r="OI62" s="650">
        <f t="shared" si="110"/>
        <v>7.4399999999999995</v>
      </c>
      <c r="OJ62" s="649"/>
      <c r="OK62" s="649"/>
      <c r="OL62" s="649"/>
      <c r="OM62" s="650">
        <f t="shared" si="111"/>
        <v>7.4399999999999995</v>
      </c>
      <c r="ON62" s="649"/>
      <c r="OO62" s="649"/>
      <c r="OP62" s="649"/>
      <c r="OQ62" s="650">
        <f t="shared" si="112"/>
        <v>7.4399999999999995</v>
      </c>
      <c r="OR62" s="649"/>
      <c r="OS62" s="649"/>
      <c r="OT62" s="649"/>
      <c r="OU62" s="650">
        <f t="shared" si="113"/>
        <v>7.4399999999999995</v>
      </c>
      <c r="OV62" s="649"/>
      <c r="OW62" s="649"/>
      <c r="OX62" s="649"/>
      <c r="OY62" s="650">
        <f t="shared" si="114"/>
        <v>7.4399999999999995</v>
      </c>
      <c r="OZ62" s="649"/>
      <c r="PA62" s="649"/>
      <c r="PB62" s="649"/>
      <c r="PC62" s="650">
        <f t="shared" si="115"/>
        <v>7.4399999999999995</v>
      </c>
      <c r="PD62" s="649"/>
      <c r="PE62" s="649"/>
      <c r="PF62" s="649"/>
      <c r="PG62" s="650">
        <f t="shared" si="116"/>
        <v>7.4399999999999995</v>
      </c>
      <c r="PH62" s="649"/>
      <c r="PI62" s="649"/>
      <c r="PJ62" s="649"/>
      <c r="PK62" s="650">
        <f t="shared" si="117"/>
        <v>7.4399999999999995</v>
      </c>
      <c r="PL62" s="649"/>
      <c r="PM62" s="649"/>
      <c r="PN62" s="649"/>
      <c r="PO62" s="650">
        <f t="shared" si="118"/>
        <v>7.4399999999999995</v>
      </c>
      <c r="PP62" s="649"/>
      <c r="PQ62" s="649"/>
      <c r="PR62" s="649"/>
      <c r="PS62" s="650">
        <f t="shared" si="119"/>
        <v>7.4399999999999995</v>
      </c>
      <c r="PT62" s="649"/>
      <c r="PU62" s="649"/>
      <c r="PV62" s="649"/>
      <c r="PW62" s="650">
        <f t="shared" si="149"/>
        <v>7.4399999999999995</v>
      </c>
      <c r="PX62" s="649"/>
      <c r="PY62" s="649"/>
      <c r="PZ62" s="649"/>
      <c r="QA62" s="650">
        <f t="shared" si="150"/>
        <v>7.4399999999999995</v>
      </c>
      <c r="QB62" s="649"/>
      <c r="QC62" s="649"/>
      <c r="QD62" s="649"/>
      <c r="QE62" s="650">
        <f t="shared" si="151"/>
        <v>7.4399999999999995</v>
      </c>
      <c r="QF62" s="649"/>
      <c r="QG62" s="649"/>
      <c r="QH62" s="649"/>
      <c r="QI62" s="650">
        <f t="shared" si="152"/>
        <v>7.4399999999999995</v>
      </c>
      <c r="QJ62" s="649"/>
      <c r="QK62" s="649"/>
      <c r="QL62" s="649"/>
      <c r="QM62" s="650">
        <f t="shared" si="153"/>
        <v>7.4399999999999995</v>
      </c>
      <c r="QN62" s="649"/>
      <c r="QO62" s="649"/>
      <c r="QP62" s="649"/>
      <c r="QQ62" s="650">
        <f t="shared" si="154"/>
        <v>7.4399999999999995</v>
      </c>
      <c r="QR62" s="649"/>
      <c r="QS62" s="649"/>
      <c r="QT62" s="649"/>
      <c r="QU62" s="650">
        <f t="shared" si="155"/>
        <v>7.4399999999999995</v>
      </c>
      <c r="QV62" s="629">
        <f t="shared" si="127"/>
        <v>0</v>
      </c>
      <c r="QW62" s="652">
        <f t="shared" si="128"/>
        <v>0</v>
      </c>
      <c r="QX62" s="123"/>
      <c r="QY62" s="629">
        <f t="shared" si="129"/>
        <v>0</v>
      </c>
      <c r="QZ62" s="652">
        <f t="shared" si="130"/>
        <v>0</v>
      </c>
      <c r="RA62" s="124"/>
      <c r="RB62" s="629">
        <f t="shared" si="131"/>
        <v>2.16</v>
      </c>
      <c r="RC62" s="652">
        <f t="shared" si="132"/>
        <v>8.6400000000000005E-2</v>
      </c>
      <c r="RD62" s="124"/>
      <c r="RE62" s="629">
        <f t="shared" si="133"/>
        <v>2.16</v>
      </c>
      <c r="RF62" s="652">
        <f t="shared" si="134"/>
        <v>2.8800000000000003E-2</v>
      </c>
    </row>
    <row r="63" spans="1:474" ht="36" hidden="1" x14ac:dyDescent="0.55000000000000004">
      <c r="A63" s="622">
        <v>59</v>
      </c>
      <c r="B63" s="638" t="s">
        <v>674</v>
      </c>
      <c r="C63" s="639" t="s">
        <v>122</v>
      </c>
      <c r="D63" s="628">
        <v>0</v>
      </c>
      <c r="E63" s="640"/>
      <c r="F63" s="640"/>
      <c r="G63" s="666"/>
      <c r="H63" s="668"/>
      <c r="I63" s="628">
        <f t="shared" si="27"/>
        <v>0</v>
      </c>
      <c r="J63" s="640"/>
      <c r="K63" s="640"/>
      <c r="L63" s="666"/>
      <c r="M63" s="668"/>
      <c r="N63" s="628">
        <f t="shared" si="0"/>
        <v>0</v>
      </c>
      <c r="O63" s="640"/>
      <c r="P63" s="640"/>
      <c r="Q63" s="666"/>
      <c r="R63" s="668"/>
      <c r="S63" s="628">
        <f t="shared" si="1"/>
        <v>0</v>
      </c>
      <c r="T63" s="640"/>
      <c r="U63" s="640"/>
      <c r="V63" s="666"/>
      <c r="W63" s="668"/>
      <c r="X63" s="628">
        <f t="shared" si="2"/>
        <v>0</v>
      </c>
      <c r="Y63" s="640"/>
      <c r="Z63" s="640"/>
      <c r="AA63" s="666"/>
      <c r="AB63" s="668"/>
      <c r="AC63" s="628">
        <f t="shared" si="3"/>
        <v>0</v>
      </c>
      <c r="AD63" s="631"/>
      <c r="AE63" s="631"/>
      <c r="AF63" s="93">
        <f t="shared" si="28"/>
        <v>0</v>
      </c>
      <c r="AG63" s="629"/>
      <c r="AH63" s="629"/>
      <c r="AI63" s="93">
        <f t="shared" si="29"/>
        <v>0</v>
      </c>
      <c r="AJ63" s="631"/>
      <c r="AK63" s="631"/>
      <c r="AL63" s="93">
        <f t="shared" si="30"/>
        <v>0</v>
      </c>
      <c r="AM63" s="631"/>
      <c r="AN63" s="631"/>
      <c r="AO63" s="631"/>
      <c r="AP63" s="93">
        <f t="shared" si="31"/>
        <v>0</v>
      </c>
      <c r="AQ63" s="644"/>
      <c r="AR63" s="644"/>
      <c r="AS63" s="645">
        <f t="shared" si="32"/>
        <v>0</v>
      </c>
      <c r="AT63" s="632"/>
      <c r="AU63" s="632"/>
      <c r="AV63" s="633">
        <f t="shared" si="33"/>
        <v>0</v>
      </c>
      <c r="AW63" s="631"/>
      <c r="AX63" s="631"/>
      <c r="AY63" s="631"/>
      <c r="AZ63" s="646">
        <f t="shared" si="34"/>
        <v>0</v>
      </c>
      <c r="BA63" s="631"/>
      <c r="BB63" s="631"/>
      <c r="BC63" s="93">
        <f t="shared" si="35"/>
        <v>0</v>
      </c>
      <c r="BD63" s="631"/>
      <c r="BE63" s="631"/>
      <c r="BF63" s="93">
        <f t="shared" si="36"/>
        <v>0</v>
      </c>
      <c r="BG63" s="631"/>
      <c r="BH63" s="631"/>
      <c r="BI63" s="93">
        <f t="shared" si="37"/>
        <v>0</v>
      </c>
      <c r="BJ63" s="631"/>
      <c r="BK63" s="631"/>
      <c r="BL63" s="93">
        <f t="shared" si="38"/>
        <v>0</v>
      </c>
      <c r="BM63" s="631"/>
      <c r="BN63" s="631"/>
      <c r="BO63" s="631"/>
      <c r="BP63" s="93">
        <f t="shared" si="156"/>
        <v>0</v>
      </c>
      <c r="BQ63" s="631"/>
      <c r="BR63" s="631"/>
      <c r="BS63" s="93">
        <f t="shared" si="39"/>
        <v>0</v>
      </c>
      <c r="BT63" s="631"/>
      <c r="BU63" s="631"/>
      <c r="BV63" s="646">
        <f t="shared" si="40"/>
        <v>0</v>
      </c>
      <c r="BW63" s="631"/>
      <c r="BX63" s="631"/>
      <c r="BY63" s="93">
        <f t="shared" si="41"/>
        <v>0</v>
      </c>
      <c r="BZ63" s="631"/>
      <c r="CA63" s="631"/>
      <c r="CB63" s="93">
        <f t="shared" si="42"/>
        <v>0</v>
      </c>
      <c r="CC63" s="631"/>
      <c r="CD63" s="631"/>
      <c r="CE63" s="93">
        <f t="shared" si="43"/>
        <v>0</v>
      </c>
      <c r="CF63" s="631"/>
      <c r="CG63" s="631"/>
      <c r="CH63" s="93">
        <f t="shared" si="44"/>
        <v>0</v>
      </c>
      <c r="CI63" s="631"/>
      <c r="CJ63" s="631"/>
      <c r="CK63" s="646">
        <f t="shared" si="45"/>
        <v>0</v>
      </c>
      <c r="CL63" s="631"/>
      <c r="CM63" s="631"/>
      <c r="CN63" s="93">
        <f t="shared" si="46"/>
        <v>0</v>
      </c>
      <c r="CO63" s="631"/>
      <c r="CP63" s="631"/>
      <c r="CQ63" s="93">
        <f t="shared" si="47"/>
        <v>0</v>
      </c>
      <c r="CR63" s="629"/>
      <c r="CS63" s="629"/>
      <c r="CT63" s="630">
        <f t="shared" si="48"/>
        <v>0</v>
      </c>
      <c r="CU63" s="629"/>
      <c r="CV63" s="629"/>
      <c r="CW63" s="630">
        <f t="shared" si="49"/>
        <v>0</v>
      </c>
      <c r="CX63" s="629"/>
      <c r="CY63" s="629"/>
      <c r="CZ63" s="630">
        <f t="shared" si="50"/>
        <v>0</v>
      </c>
      <c r="DA63" s="629"/>
      <c r="DB63" s="629"/>
      <c r="DC63" s="647">
        <f t="shared" si="51"/>
        <v>0</v>
      </c>
      <c r="DD63" s="629"/>
      <c r="DE63" s="629"/>
      <c r="DF63" s="630">
        <f t="shared" si="52"/>
        <v>0</v>
      </c>
      <c r="DG63" s="629"/>
      <c r="DH63" s="629"/>
      <c r="DI63" s="630">
        <f t="shared" si="53"/>
        <v>0</v>
      </c>
      <c r="DJ63" s="629"/>
      <c r="DK63" s="629"/>
      <c r="DL63" s="630">
        <f t="shared" si="54"/>
        <v>0</v>
      </c>
      <c r="DM63" s="629"/>
      <c r="DN63" s="629"/>
      <c r="DO63" s="630">
        <f t="shared" si="55"/>
        <v>0</v>
      </c>
      <c r="DP63" s="629"/>
      <c r="DQ63" s="629"/>
      <c r="DR63" s="630">
        <f t="shared" si="56"/>
        <v>0</v>
      </c>
      <c r="DS63" s="629"/>
      <c r="DT63" s="629"/>
      <c r="DU63" s="630">
        <f t="shared" si="57"/>
        <v>0</v>
      </c>
      <c r="DV63" s="629"/>
      <c r="DW63" s="629"/>
      <c r="DX63" s="630">
        <f t="shared" si="58"/>
        <v>0</v>
      </c>
      <c r="DY63" s="629"/>
      <c r="DZ63" s="629"/>
      <c r="EA63" s="629"/>
      <c r="EB63" s="630">
        <f t="shared" si="157"/>
        <v>0</v>
      </c>
      <c r="EC63" s="629"/>
      <c r="ED63" s="629"/>
      <c r="EE63" s="630">
        <f t="shared" si="59"/>
        <v>0</v>
      </c>
      <c r="EF63" s="629"/>
      <c r="EG63" s="629"/>
      <c r="EH63" s="629"/>
      <c r="EI63" s="93">
        <f t="shared" si="135"/>
        <v>0</v>
      </c>
      <c r="EJ63" s="629"/>
      <c r="EK63" s="629"/>
      <c r="EL63" s="630">
        <f t="shared" si="60"/>
        <v>0</v>
      </c>
      <c r="EM63" s="629"/>
      <c r="EN63" s="629"/>
      <c r="EO63" s="629"/>
      <c r="EP63" s="630">
        <f t="shared" si="61"/>
        <v>0</v>
      </c>
      <c r="ER63" s="629"/>
      <c r="ES63" s="629"/>
      <c r="ET63" s="630">
        <f t="shared" si="62"/>
        <v>0</v>
      </c>
      <c r="EU63" s="629"/>
      <c r="EV63" s="629"/>
      <c r="EW63" s="93">
        <f t="shared" si="6"/>
        <v>0</v>
      </c>
      <c r="EX63" s="629"/>
      <c r="EY63" s="629"/>
      <c r="EZ63" s="93">
        <f t="shared" si="63"/>
        <v>0</v>
      </c>
      <c r="FA63" s="629"/>
      <c r="FB63" s="629"/>
      <c r="FC63" s="93">
        <f t="shared" si="64"/>
        <v>0</v>
      </c>
      <c r="FD63" s="629"/>
      <c r="FE63" s="629"/>
      <c r="FF63" s="93">
        <f t="shared" si="65"/>
        <v>0</v>
      </c>
      <c r="FG63" s="629"/>
      <c r="FH63" s="629"/>
      <c r="FI63" s="93">
        <f t="shared" si="136"/>
        <v>0</v>
      </c>
      <c r="FJ63" s="629"/>
      <c r="FK63" s="629"/>
      <c r="FL63" s="93">
        <f t="shared" si="141"/>
        <v>0</v>
      </c>
      <c r="FM63" s="629"/>
      <c r="FN63" s="629"/>
      <c r="FO63" s="646">
        <f t="shared" si="7"/>
        <v>0</v>
      </c>
      <c r="FP63" s="629"/>
      <c r="FQ63" s="629"/>
      <c r="FR63" s="630">
        <f t="shared" si="137"/>
        <v>0</v>
      </c>
      <c r="FS63" s="629"/>
      <c r="FT63" s="629"/>
      <c r="FU63" s="630">
        <f t="shared" si="8"/>
        <v>0</v>
      </c>
      <c r="FV63" s="648"/>
      <c r="FW63" s="629"/>
      <c r="FX63" s="629"/>
      <c r="FY63" s="630">
        <f t="shared" si="66"/>
        <v>0</v>
      </c>
      <c r="FZ63" s="629"/>
      <c r="GA63" s="629"/>
      <c r="GB63" s="630">
        <f t="shared" si="67"/>
        <v>0</v>
      </c>
      <c r="GC63" s="629"/>
      <c r="GD63" s="629"/>
      <c r="GE63" s="630">
        <f t="shared" si="68"/>
        <v>0</v>
      </c>
      <c r="GF63" s="629"/>
      <c r="GG63" s="629"/>
      <c r="GH63" s="630">
        <f t="shared" si="69"/>
        <v>0</v>
      </c>
      <c r="GI63" s="629"/>
      <c r="GJ63" s="629"/>
      <c r="GK63" s="630">
        <f t="shared" si="70"/>
        <v>0</v>
      </c>
      <c r="GL63" s="629"/>
      <c r="GM63" s="629"/>
      <c r="GN63" s="630">
        <f t="shared" si="71"/>
        <v>0</v>
      </c>
      <c r="GO63" s="629"/>
      <c r="GP63" s="629"/>
      <c r="GQ63" s="629"/>
      <c r="GR63" s="630">
        <f t="shared" si="72"/>
        <v>0</v>
      </c>
      <c r="GS63" s="629"/>
      <c r="GT63" s="629"/>
      <c r="GU63" s="630">
        <f t="shared" si="73"/>
        <v>0</v>
      </c>
      <c r="GV63" s="631"/>
      <c r="GW63" s="631"/>
      <c r="GX63" s="631"/>
      <c r="GY63" s="630">
        <f t="shared" si="74"/>
        <v>0</v>
      </c>
      <c r="GZ63" s="631"/>
      <c r="HA63" s="631"/>
      <c r="HB63" s="631"/>
      <c r="HC63" s="630">
        <f t="shared" si="148"/>
        <v>0</v>
      </c>
      <c r="HD63" s="631"/>
      <c r="HE63" s="631"/>
      <c r="HF63" s="630">
        <f t="shared" si="158"/>
        <v>0</v>
      </c>
      <c r="HG63" s="631"/>
      <c r="HH63" s="631"/>
      <c r="HI63" s="630">
        <f t="shared" si="159"/>
        <v>0</v>
      </c>
      <c r="HJ63" s="629"/>
      <c r="HK63" s="629"/>
      <c r="HL63" s="630">
        <f t="shared" si="78"/>
        <v>0</v>
      </c>
      <c r="HM63" s="629"/>
      <c r="HN63" s="629"/>
      <c r="HO63" s="647">
        <f t="shared" si="79"/>
        <v>0</v>
      </c>
      <c r="HP63" s="629"/>
      <c r="HQ63" s="629"/>
      <c r="HR63" s="647">
        <f t="shared" si="138"/>
        <v>0</v>
      </c>
      <c r="HS63" s="629"/>
      <c r="HT63" s="629"/>
      <c r="HU63" s="630">
        <f t="shared" si="80"/>
        <v>0</v>
      </c>
      <c r="HV63" s="629"/>
      <c r="HW63" s="629"/>
      <c r="HX63" s="630">
        <f t="shared" si="81"/>
        <v>0</v>
      </c>
      <c r="HY63" s="629"/>
      <c r="HZ63" s="629"/>
      <c r="IA63" s="630">
        <f t="shared" si="82"/>
        <v>0</v>
      </c>
      <c r="IB63" s="629"/>
      <c r="IC63" s="629"/>
      <c r="ID63" s="630">
        <f t="shared" si="83"/>
        <v>0</v>
      </c>
      <c r="IE63" s="629"/>
      <c r="IF63" s="629"/>
      <c r="IG63" s="630">
        <f t="shared" si="84"/>
        <v>0</v>
      </c>
      <c r="IH63" s="629"/>
      <c r="II63" s="629"/>
      <c r="IJ63" s="630">
        <f t="shared" si="85"/>
        <v>0</v>
      </c>
      <c r="IK63" s="629"/>
      <c r="IL63" s="629"/>
      <c r="IM63" s="629"/>
      <c r="IN63" s="630">
        <f t="shared" si="169"/>
        <v>0</v>
      </c>
      <c r="IO63" s="629"/>
      <c r="IP63" s="629"/>
      <c r="IQ63" s="629"/>
      <c r="IR63" s="630">
        <f t="shared" si="170"/>
        <v>0</v>
      </c>
      <c r="IS63" s="629"/>
      <c r="IT63" s="629"/>
      <c r="IU63" s="630">
        <f t="shared" si="9"/>
        <v>0</v>
      </c>
      <c r="IV63" s="649"/>
      <c r="IW63" s="649"/>
      <c r="IX63" s="650">
        <f t="shared" si="88"/>
        <v>0</v>
      </c>
      <c r="IY63" s="649"/>
      <c r="IZ63" s="649"/>
      <c r="JA63" s="650">
        <f t="shared" si="89"/>
        <v>0</v>
      </c>
      <c r="JB63" s="649"/>
      <c r="JC63" s="649"/>
      <c r="JD63" s="649"/>
      <c r="JE63" s="650">
        <f t="shared" si="139"/>
        <v>0</v>
      </c>
      <c r="JF63" s="649"/>
      <c r="JG63" s="649"/>
      <c r="JH63" s="649"/>
      <c r="JI63" s="650">
        <f t="shared" si="90"/>
        <v>0</v>
      </c>
      <c r="JK63" s="649"/>
      <c r="JL63" s="649"/>
      <c r="JM63" s="651">
        <f t="shared" si="91"/>
        <v>0</v>
      </c>
      <c r="JO63" s="649"/>
      <c r="JP63" s="649"/>
      <c r="JQ63" s="651">
        <f t="shared" si="92"/>
        <v>0</v>
      </c>
      <c r="JR63" s="649"/>
      <c r="JS63" s="649"/>
      <c r="JT63" s="650">
        <f t="shared" si="93"/>
        <v>0</v>
      </c>
      <c r="JU63" s="649"/>
      <c r="JV63" s="649"/>
      <c r="JW63" s="650">
        <f t="shared" si="94"/>
        <v>0</v>
      </c>
      <c r="JX63" s="649"/>
      <c r="JY63" s="649"/>
      <c r="JZ63" s="649"/>
      <c r="KA63" s="650">
        <f t="shared" si="95"/>
        <v>0</v>
      </c>
      <c r="KB63" s="649"/>
      <c r="KC63" s="649"/>
      <c r="KD63" s="649"/>
      <c r="KE63" s="650">
        <f t="shared" si="140"/>
        <v>0</v>
      </c>
      <c r="KF63" s="649"/>
      <c r="KG63" s="649"/>
      <c r="KH63" s="650">
        <f t="shared" si="96"/>
        <v>0</v>
      </c>
      <c r="KI63" s="649"/>
      <c r="KJ63" s="649"/>
      <c r="KK63" s="650">
        <f t="shared" si="97"/>
        <v>0</v>
      </c>
      <c r="KL63" s="649"/>
      <c r="KM63" s="649"/>
      <c r="KN63" s="650">
        <f t="shared" si="98"/>
        <v>0</v>
      </c>
      <c r="KO63" s="649"/>
      <c r="KP63" s="649"/>
      <c r="KQ63" s="650">
        <f t="shared" si="160"/>
        <v>0</v>
      </c>
      <c r="KR63" s="649"/>
      <c r="KS63" s="649"/>
      <c r="KT63" s="650">
        <f t="shared" si="161"/>
        <v>0</v>
      </c>
      <c r="KU63" s="649"/>
      <c r="KV63" s="649"/>
      <c r="KW63" s="650">
        <f t="shared" si="101"/>
        <v>0</v>
      </c>
      <c r="KX63" s="649"/>
      <c r="KY63" s="649"/>
      <c r="KZ63" s="650">
        <f t="shared" si="144"/>
        <v>0</v>
      </c>
      <c r="LA63" s="649"/>
      <c r="LB63" s="649"/>
      <c r="LC63" s="650">
        <f t="shared" si="145"/>
        <v>0</v>
      </c>
      <c r="LD63" s="649"/>
      <c r="LE63" s="649"/>
      <c r="LF63" s="650">
        <f t="shared" si="146"/>
        <v>0</v>
      </c>
      <c r="LG63" s="649"/>
      <c r="LH63" s="649"/>
      <c r="LI63" s="650">
        <f t="shared" si="147"/>
        <v>0</v>
      </c>
      <c r="LJ63" s="649"/>
      <c r="LK63" s="649"/>
      <c r="LL63" s="650">
        <f t="shared" si="162"/>
        <v>0</v>
      </c>
      <c r="LM63" s="649"/>
      <c r="LN63" s="649"/>
      <c r="LO63" s="650">
        <f t="shared" si="163"/>
        <v>0</v>
      </c>
      <c r="LP63" s="649"/>
      <c r="LQ63" s="649"/>
      <c r="LR63" s="650">
        <f t="shared" si="164"/>
        <v>0</v>
      </c>
      <c r="LS63" s="649"/>
      <c r="LT63" s="649"/>
      <c r="LU63" s="650">
        <f t="shared" si="165"/>
        <v>0</v>
      </c>
      <c r="LV63" s="649"/>
      <c r="LW63" s="649"/>
      <c r="LX63" s="650">
        <f t="shared" si="166"/>
        <v>0</v>
      </c>
      <c r="LY63" s="649"/>
      <c r="LZ63" s="649"/>
      <c r="MA63" s="650">
        <f t="shared" si="167"/>
        <v>0</v>
      </c>
      <c r="MB63" s="649"/>
      <c r="MC63" s="649"/>
      <c r="MD63" s="650">
        <f t="shared" si="168"/>
        <v>0</v>
      </c>
      <c r="ME63" s="649"/>
      <c r="MF63" s="649"/>
      <c r="MG63" s="650">
        <f t="shared" si="19"/>
        <v>0</v>
      </c>
      <c r="MH63" s="649"/>
      <c r="MI63" s="649"/>
      <c r="MJ63" s="650">
        <f t="shared" si="20"/>
        <v>0</v>
      </c>
      <c r="MK63" s="649"/>
      <c r="ML63" s="649"/>
      <c r="MM63" s="650">
        <f t="shared" si="21"/>
        <v>0</v>
      </c>
      <c r="MN63" s="649"/>
      <c r="MO63" s="649"/>
      <c r="MP63" s="650">
        <f t="shared" si="22"/>
        <v>0</v>
      </c>
      <c r="MQ63" s="649"/>
      <c r="MR63" s="649"/>
      <c r="MS63" s="650">
        <f t="shared" si="23"/>
        <v>0</v>
      </c>
      <c r="MT63" s="649"/>
      <c r="MU63" s="649"/>
      <c r="MV63" s="650">
        <f t="shared" si="24"/>
        <v>0</v>
      </c>
      <c r="MW63" s="649"/>
      <c r="MX63" s="649"/>
      <c r="MY63" s="650">
        <f t="shared" si="25"/>
        <v>0</v>
      </c>
      <c r="MZ63" s="649"/>
      <c r="NA63" s="649"/>
      <c r="NB63" s="650">
        <f t="shared" si="26"/>
        <v>0</v>
      </c>
      <c r="NC63" s="649"/>
      <c r="ND63" s="649"/>
      <c r="NE63" s="649"/>
      <c r="NF63" s="650">
        <f t="shared" si="102"/>
        <v>0</v>
      </c>
      <c r="NG63" s="649"/>
      <c r="NH63" s="649"/>
      <c r="NI63" s="650">
        <f t="shared" si="103"/>
        <v>0</v>
      </c>
      <c r="NJ63" s="649"/>
      <c r="NK63" s="649"/>
      <c r="NL63" s="649"/>
      <c r="NM63" s="650">
        <f t="shared" si="104"/>
        <v>0</v>
      </c>
      <c r="NN63" s="649"/>
      <c r="NO63" s="649"/>
      <c r="NP63" s="649"/>
      <c r="NQ63" s="650">
        <f t="shared" si="105"/>
        <v>0</v>
      </c>
      <c r="NR63" s="649"/>
      <c r="NS63" s="649"/>
      <c r="NT63" s="650">
        <f t="shared" si="106"/>
        <v>0</v>
      </c>
      <c r="NU63" s="649"/>
      <c r="NV63" s="649"/>
      <c r="NW63" s="650">
        <f t="shared" si="107"/>
        <v>0</v>
      </c>
      <c r="NX63" s="649"/>
      <c r="NY63" s="649"/>
      <c r="NZ63" s="649"/>
      <c r="OA63" s="650">
        <f t="shared" si="108"/>
        <v>0</v>
      </c>
      <c r="OB63" s="649"/>
      <c r="OC63" s="649"/>
      <c r="OD63" s="649"/>
      <c r="OE63" s="650">
        <f t="shared" si="109"/>
        <v>0</v>
      </c>
      <c r="OF63" s="649"/>
      <c r="OG63" s="649"/>
      <c r="OH63" s="649"/>
      <c r="OI63" s="650">
        <f t="shared" si="110"/>
        <v>0</v>
      </c>
      <c r="OJ63" s="649"/>
      <c r="OK63" s="649"/>
      <c r="OL63" s="649"/>
      <c r="OM63" s="650">
        <f t="shared" si="111"/>
        <v>0</v>
      </c>
      <c r="ON63" s="649"/>
      <c r="OO63" s="649"/>
      <c r="OP63" s="649"/>
      <c r="OQ63" s="650">
        <f t="shared" si="112"/>
        <v>0</v>
      </c>
      <c r="OR63" s="649"/>
      <c r="OS63" s="649"/>
      <c r="OT63" s="649"/>
      <c r="OU63" s="650">
        <f t="shared" si="113"/>
        <v>0</v>
      </c>
      <c r="OV63" s="649"/>
      <c r="OW63" s="649"/>
      <c r="OX63" s="649"/>
      <c r="OY63" s="650">
        <f t="shared" si="114"/>
        <v>0</v>
      </c>
      <c r="OZ63" s="649"/>
      <c r="PA63" s="649"/>
      <c r="PB63" s="649"/>
      <c r="PC63" s="650">
        <f t="shared" si="115"/>
        <v>0</v>
      </c>
      <c r="PD63" s="649"/>
      <c r="PE63" s="649"/>
      <c r="PF63" s="649"/>
      <c r="PG63" s="650">
        <f t="shared" si="116"/>
        <v>0</v>
      </c>
      <c r="PH63" s="649"/>
      <c r="PI63" s="649"/>
      <c r="PJ63" s="649"/>
      <c r="PK63" s="650">
        <f t="shared" si="117"/>
        <v>0</v>
      </c>
      <c r="PL63" s="649"/>
      <c r="PM63" s="649"/>
      <c r="PN63" s="649"/>
      <c r="PO63" s="650">
        <f t="shared" si="118"/>
        <v>0</v>
      </c>
      <c r="PP63" s="649"/>
      <c r="PQ63" s="649"/>
      <c r="PR63" s="649"/>
      <c r="PS63" s="650">
        <f t="shared" si="119"/>
        <v>0</v>
      </c>
      <c r="PT63" s="649"/>
      <c r="PU63" s="649"/>
      <c r="PV63" s="649"/>
      <c r="PW63" s="650">
        <f t="shared" si="149"/>
        <v>0</v>
      </c>
      <c r="PX63" s="649"/>
      <c r="PY63" s="649"/>
      <c r="PZ63" s="649"/>
      <c r="QA63" s="650">
        <f t="shared" si="150"/>
        <v>0</v>
      </c>
      <c r="QB63" s="649"/>
      <c r="QC63" s="649"/>
      <c r="QD63" s="649"/>
      <c r="QE63" s="650">
        <f t="shared" si="151"/>
        <v>0</v>
      </c>
      <c r="QF63" s="649"/>
      <c r="QG63" s="649"/>
      <c r="QH63" s="649"/>
      <c r="QI63" s="650">
        <f t="shared" si="152"/>
        <v>0</v>
      </c>
      <c r="QJ63" s="649"/>
      <c r="QK63" s="649"/>
      <c r="QL63" s="649"/>
      <c r="QM63" s="650">
        <f t="shared" si="153"/>
        <v>0</v>
      </c>
      <c r="QN63" s="649"/>
      <c r="QO63" s="649"/>
      <c r="QP63" s="649"/>
      <c r="QQ63" s="650">
        <f t="shared" si="154"/>
        <v>0</v>
      </c>
      <c r="QR63" s="649"/>
      <c r="QS63" s="649"/>
      <c r="QT63" s="649"/>
      <c r="QU63" s="650">
        <f t="shared" si="155"/>
        <v>0</v>
      </c>
      <c r="QV63" s="629">
        <f t="shared" si="127"/>
        <v>0</v>
      </c>
      <c r="QW63" s="652">
        <f t="shared" si="128"/>
        <v>0</v>
      </c>
      <c r="QX63" s="123"/>
      <c r="QY63" s="629">
        <f t="shared" si="129"/>
        <v>0</v>
      </c>
      <c r="QZ63" s="652">
        <f t="shared" si="130"/>
        <v>0</v>
      </c>
      <c r="RA63" s="124"/>
      <c r="RB63" s="629">
        <f t="shared" si="131"/>
        <v>0</v>
      </c>
      <c r="RC63" s="652">
        <f t="shared" si="132"/>
        <v>0</v>
      </c>
      <c r="RD63" s="124"/>
      <c r="RE63" s="629">
        <f t="shared" si="133"/>
        <v>0</v>
      </c>
      <c r="RF63" s="652">
        <f t="shared" si="134"/>
        <v>0</v>
      </c>
    </row>
    <row r="64" spans="1:474" ht="36" hidden="1" x14ac:dyDescent="0.55000000000000004">
      <c r="A64" s="622">
        <v>60</v>
      </c>
      <c r="B64" s="638" t="s">
        <v>675</v>
      </c>
      <c r="C64" s="639" t="s">
        <v>122</v>
      </c>
      <c r="D64" s="628">
        <v>0</v>
      </c>
      <c r="E64" s="640"/>
      <c r="F64" s="640"/>
      <c r="G64" s="666"/>
      <c r="H64" s="668"/>
      <c r="I64" s="628">
        <f t="shared" si="27"/>
        <v>0</v>
      </c>
      <c r="J64" s="640"/>
      <c r="K64" s="640"/>
      <c r="L64" s="666"/>
      <c r="M64" s="668"/>
      <c r="N64" s="628">
        <f t="shared" si="0"/>
        <v>0</v>
      </c>
      <c r="O64" s="640"/>
      <c r="P64" s="640"/>
      <c r="Q64" s="666"/>
      <c r="R64" s="668"/>
      <c r="S64" s="628">
        <f t="shared" si="1"/>
        <v>0</v>
      </c>
      <c r="T64" s="640"/>
      <c r="U64" s="640"/>
      <c r="V64" s="666"/>
      <c r="W64" s="668"/>
      <c r="X64" s="628">
        <f t="shared" si="2"/>
        <v>0</v>
      </c>
      <c r="Y64" s="640"/>
      <c r="Z64" s="640"/>
      <c r="AA64" s="666"/>
      <c r="AB64" s="668"/>
      <c r="AC64" s="628">
        <f t="shared" si="3"/>
        <v>0</v>
      </c>
      <c r="AD64" s="631"/>
      <c r="AE64" s="631"/>
      <c r="AF64" s="93">
        <f t="shared" si="28"/>
        <v>0</v>
      </c>
      <c r="AG64" s="629"/>
      <c r="AH64" s="629"/>
      <c r="AI64" s="93">
        <f t="shared" si="29"/>
        <v>0</v>
      </c>
      <c r="AJ64" s="631"/>
      <c r="AK64" s="631"/>
      <c r="AL64" s="93">
        <f t="shared" si="30"/>
        <v>0</v>
      </c>
      <c r="AM64" s="631"/>
      <c r="AN64" s="631"/>
      <c r="AO64" s="631"/>
      <c r="AP64" s="93">
        <f t="shared" si="31"/>
        <v>0</v>
      </c>
      <c r="AQ64" s="644"/>
      <c r="AR64" s="644"/>
      <c r="AS64" s="645">
        <f t="shared" si="32"/>
        <v>0</v>
      </c>
      <c r="AT64" s="632"/>
      <c r="AU64" s="632"/>
      <c r="AV64" s="633">
        <f t="shared" si="33"/>
        <v>0</v>
      </c>
      <c r="AW64" s="631"/>
      <c r="AX64" s="631"/>
      <c r="AY64" s="631"/>
      <c r="AZ64" s="646">
        <f t="shared" si="34"/>
        <v>0</v>
      </c>
      <c r="BA64" s="631"/>
      <c r="BB64" s="631"/>
      <c r="BC64" s="93">
        <f t="shared" si="35"/>
        <v>0</v>
      </c>
      <c r="BD64" s="631"/>
      <c r="BE64" s="631"/>
      <c r="BF64" s="93">
        <f t="shared" si="36"/>
        <v>0</v>
      </c>
      <c r="BG64" s="631"/>
      <c r="BH64" s="631"/>
      <c r="BI64" s="93">
        <f t="shared" si="37"/>
        <v>0</v>
      </c>
      <c r="BJ64" s="631"/>
      <c r="BK64" s="631"/>
      <c r="BL64" s="93">
        <f t="shared" si="38"/>
        <v>0</v>
      </c>
      <c r="BM64" s="631"/>
      <c r="BN64" s="631"/>
      <c r="BO64" s="631"/>
      <c r="BP64" s="93">
        <f t="shared" si="156"/>
        <v>0</v>
      </c>
      <c r="BQ64" s="631"/>
      <c r="BR64" s="631"/>
      <c r="BS64" s="93">
        <f t="shared" si="39"/>
        <v>0</v>
      </c>
      <c r="BT64" s="631"/>
      <c r="BU64" s="631"/>
      <c r="BV64" s="646">
        <f t="shared" si="40"/>
        <v>0</v>
      </c>
      <c r="BW64" s="631"/>
      <c r="BX64" s="631"/>
      <c r="BY64" s="93">
        <f t="shared" si="41"/>
        <v>0</v>
      </c>
      <c r="BZ64" s="631"/>
      <c r="CA64" s="631"/>
      <c r="CB64" s="93">
        <f t="shared" si="42"/>
        <v>0</v>
      </c>
      <c r="CC64" s="631"/>
      <c r="CD64" s="631"/>
      <c r="CE64" s="93">
        <f t="shared" si="43"/>
        <v>0</v>
      </c>
      <c r="CF64" s="631"/>
      <c r="CG64" s="631"/>
      <c r="CH64" s="93">
        <f t="shared" si="44"/>
        <v>0</v>
      </c>
      <c r="CI64" s="631"/>
      <c r="CJ64" s="631"/>
      <c r="CK64" s="646">
        <f t="shared" si="45"/>
        <v>0</v>
      </c>
      <c r="CL64" s="631"/>
      <c r="CM64" s="631"/>
      <c r="CN64" s="93">
        <f t="shared" si="46"/>
        <v>0</v>
      </c>
      <c r="CO64" s="631"/>
      <c r="CP64" s="631"/>
      <c r="CQ64" s="93">
        <f t="shared" si="47"/>
        <v>0</v>
      </c>
      <c r="CR64" s="629"/>
      <c r="CS64" s="629"/>
      <c r="CT64" s="630">
        <f t="shared" si="48"/>
        <v>0</v>
      </c>
      <c r="CU64" s="629"/>
      <c r="CV64" s="629"/>
      <c r="CW64" s="630">
        <f t="shared" si="49"/>
        <v>0</v>
      </c>
      <c r="CX64" s="629"/>
      <c r="CY64" s="629"/>
      <c r="CZ64" s="630">
        <f t="shared" si="50"/>
        <v>0</v>
      </c>
      <c r="DA64" s="629"/>
      <c r="DB64" s="629"/>
      <c r="DC64" s="647">
        <f t="shared" si="51"/>
        <v>0</v>
      </c>
      <c r="DD64" s="629"/>
      <c r="DE64" s="629"/>
      <c r="DF64" s="630">
        <f t="shared" si="52"/>
        <v>0</v>
      </c>
      <c r="DG64" s="629"/>
      <c r="DH64" s="629"/>
      <c r="DI64" s="630">
        <f t="shared" si="53"/>
        <v>0</v>
      </c>
      <c r="DJ64" s="629"/>
      <c r="DK64" s="629"/>
      <c r="DL64" s="630">
        <f t="shared" si="54"/>
        <v>0</v>
      </c>
      <c r="DM64" s="629"/>
      <c r="DN64" s="629"/>
      <c r="DO64" s="630">
        <f t="shared" si="55"/>
        <v>0</v>
      </c>
      <c r="DP64" s="629">
        <v>1</v>
      </c>
      <c r="DQ64" s="629">
        <v>1</v>
      </c>
      <c r="DR64" s="630">
        <f t="shared" si="56"/>
        <v>0</v>
      </c>
      <c r="DS64" s="629"/>
      <c r="DT64" s="629"/>
      <c r="DU64" s="630">
        <f t="shared" si="57"/>
        <v>0</v>
      </c>
      <c r="DV64" s="629"/>
      <c r="DW64" s="629"/>
      <c r="DX64" s="630">
        <f t="shared" si="58"/>
        <v>0</v>
      </c>
      <c r="DY64" s="629"/>
      <c r="DZ64" s="629"/>
      <c r="EA64" s="629"/>
      <c r="EB64" s="630">
        <f t="shared" si="157"/>
        <v>0</v>
      </c>
      <c r="EC64" s="629"/>
      <c r="ED64" s="629"/>
      <c r="EE64" s="630">
        <f t="shared" si="59"/>
        <v>0</v>
      </c>
      <c r="EF64" s="629"/>
      <c r="EG64" s="629"/>
      <c r="EH64" s="629"/>
      <c r="EI64" s="93">
        <f t="shared" si="135"/>
        <v>0</v>
      </c>
      <c r="EJ64" s="629"/>
      <c r="EK64" s="629"/>
      <c r="EL64" s="630">
        <f t="shared" si="60"/>
        <v>0</v>
      </c>
      <c r="EM64" s="629"/>
      <c r="EN64" s="629"/>
      <c r="EO64" s="629"/>
      <c r="EP64" s="630">
        <f t="shared" si="61"/>
        <v>0</v>
      </c>
      <c r="ER64" s="629"/>
      <c r="ES64" s="629"/>
      <c r="ET64" s="630">
        <f t="shared" si="62"/>
        <v>0</v>
      </c>
      <c r="EU64" s="629"/>
      <c r="EV64" s="629"/>
      <c r="EW64" s="93">
        <f t="shared" si="6"/>
        <v>0</v>
      </c>
      <c r="EX64" s="629"/>
      <c r="EY64" s="629"/>
      <c r="EZ64" s="93">
        <f t="shared" si="63"/>
        <v>0</v>
      </c>
      <c r="FA64" s="629"/>
      <c r="FB64" s="629"/>
      <c r="FC64" s="93">
        <f t="shared" si="64"/>
        <v>0</v>
      </c>
      <c r="FD64" s="629"/>
      <c r="FE64" s="629"/>
      <c r="FF64" s="93">
        <f t="shared" si="65"/>
        <v>0</v>
      </c>
      <c r="FG64" s="629"/>
      <c r="FH64" s="629"/>
      <c r="FI64" s="93">
        <f t="shared" si="136"/>
        <v>0</v>
      </c>
      <c r="FJ64" s="629"/>
      <c r="FK64" s="629"/>
      <c r="FL64" s="93">
        <f t="shared" si="141"/>
        <v>0</v>
      </c>
      <c r="FM64" s="629"/>
      <c r="FN64" s="629"/>
      <c r="FO64" s="646">
        <f t="shared" si="7"/>
        <v>0</v>
      </c>
      <c r="FP64" s="629"/>
      <c r="FQ64" s="629"/>
      <c r="FR64" s="630">
        <f t="shared" si="137"/>
        <v>0</v>
      </c>
      <c r="FS64" s="629"/>
      <c r="FT64" s="629"/>
      <c r="FU64" s="630">
        <f t="shared" si="8"/>
        <v>0</v>
      </c>
      <c r="FV64" s="648"/>
      <c r="FW64" s="629"/>
      <c r="FX64" s="629"/>
      <c r="FY64" s="630">
        <f t="shared" si="66"/>
        <v>0</v>
      </c>
      <c r="FZ64" s="629"/>
      <c r="GA64" s="629"/>
      <c r="GB64" s="630">
        <f t="shared" si="67"/>
        <v>0</v>
      </c>
      <c r="GC64" s="629"/>
      <c r="GD64" s="629"/>
      <c r="GE64" s="630">
        <f t="shared" si="68"/>
        <v>0</v>
      </c>
      <c r="GF64" s="629"/>
      <c r="GG64" s="629"/>
      <c r="GH64" s="630">
        <f t="shared" si="69"/>
        <v>0</v>
      </c>
      <c r="GI64" s="629"/>
      <c r="GJ64" s="629"/>
      <c r="GK64" s="630">
        <f t="shared" si="70"/>
        <v>0</v>
      </c>
      <c r="GL64" s="629"/>
      <c r="GM64" s="629"/>
      <c r="GN64" s="630">
        <f t="shared" si="71"/>
        <v>0</v>
      </c>
      <c r="GO64" s="629"/>
      <c r="GP64" s="629"/>
      <c r="GQ64" s="629"/>
      <c r="GR64" s="630">
        <f t="shared" si="72"/>
        <v>0</v>
      </c>
      <c r="GS64" s="629"/>
      <c r="GT64" s="629"/>
      <c r="GU64" s="630">
        <f t="shared" si="73"/>
        <v>0</v>
      </c>
      <c r="GV64" s="631"/>
      <c r="GW64" s="631"/>
      <c r="GX64" s="631"/>
      <c r="GY64" s="630">
        <f t="shared" si="74"/>
        <v>0</v>
      </c>
      <c r="GZ64" s="631"/>
      <c r="HA64" s="631"/>
      <c r="HB64" s="631"/>
      <c r="HC64" s="630">
        <f t="shared" si="148"/>
        <v>0</v>
      </c>
      <c r="HD64" s="631"/>
      <c r="HE64" s="631"/>
      <c r="HF64" s="630">
        <f t="shared" si="158"/>
        <v>0</v>
      </c>
      <c r="HG64" s="631"/>
      <c r="HH64" s="631"/>
      <c r="HI64" s="630">
        <f t="shared" si="159"/>
        <v>0</v>
      </c>
      <c r="HJ64" s="629"/>
      <c r="HK64" s="629"/>
      <c r="HL64" s="630">
        <f t="shared" si="78"/>
        <v>0</v>
      </c>
      <c r="HM64" s="629"/>
      <c r="HN64" s="629"/>
      <c r="HO64" s="647">
        <f t="shared" si="79"/>
        <v>0</v>
      </c>
      <c r="HP64" s="629"/>
      <c r="HQ64" s="629"/>
      <c r="HR64" s="647">
        <f t="shared" si="138"/>
        <v>0</v>
      </c>
      <c r="HS64" s="629"/>
      <c r="HT64" s="629"/>
      <c r="HU64" s="630">
        <f t="shared" si="80"/>
        <v>0</v>
      </c>
      <c r="HV64" s="629"/>
      <c r="HW64" s="629"/>
      <c r="HX64" s="630">
        <f t="shared" si="81"/>
        <v>0</v>
      </c>
      <c r="HY64" s="629"/>
      <c r="HZ64" s="629"/>
      <c r="IA64" s="630">
        <f t="shared" si="82"/>
        <v>0</v>
      </c>
      <c r="IB64" s="629"/>
      <c r="IC64" s="629"/>
      <c r="ID64" s="630">
        <f t="shared" si="83"/>
        <v>0</v>
      </c>
      <c r="IE64" s="629"/>
      <c r="IF64" s="629"/>
      <c r="IG64" s="630">
        <f t="shared" si="84"/>
        <v>0</v>
      </c>
      <c r="IH64" s="629"/>
      <c r="II64" s="629"/>
      <c r="IJ64" s="630">
        <f t="shared" si="85"/>
        <v>0</v>
      </c>
      <c r="IK64" s="629"/>
      <c r="IL64" s="629"/>
      <c r="IM64" s="629"/>
      <c r="IN64" s="630">
        <f t="shared" si="169"/>
        <v>0</v>
      </c>
      <c r="IO64" s="629"/>
      <c r="IP64" s="629"/>
      <c r="IQ64" s="629"/>
      <c r="IR64" s="630">
        <f t="shared" si="170"/>
        <v>0</v>
      </c>
      <c r="IS64" s="629"/>
      <c r="IT64" s="629"/>
      <c r="IU64" s="630">
        <f t="shared" si="9"/>
        <v>0</v>
      </c>
      <c r="IV64" s="649"/>
      <c r="IW64" s="649"/>
      <c r="IX64" s="650">
        <f t="shared" si="88"/>
        <v>0</v>
      </c>
      <c r="IY64" s="649"/>
      <c r="IZ64" s="649"/>
      <c r="JA64" s="650">
        <f t="shared" si="89"/>
        <v>0</v>
      </c>
      <c r="JB64" s="649"/>
      <c r="JC64" s="649"/>
      <c r="JD64" s="649"/>
      <c r="JE64" s="650">
        <f t="shared" si="139"/>
        <v>0</v>
      </c>
      <c r="JF64" s="649"/>
      <c r="JG64" s="649"/>
      <c r="JH64" s="649"/>
      <c r="JI64" s="650">
        <f t="shared" si="90"/>
        <v>0</v>
      </c>
      <c r="JK64" s="649"/>
      <c r="JL64" s="649"/>
      <c r="JM64" s="651">
        <f t="shared" si="91"/>
        <v>0</v>
      </c>
      <c r="JO64" s="649"/>
      <c r="JP64" s="649"/>
      <c r="JQ64" s="651">
        <f t="shared" si="92"/>
        <v>0</v>
      </c>
      <c r="JR64" s="649"/>
      <c r="JS64" s="649"/>
      <c r="JT64" s="650">
        <f t="shared" si="93"/>
        <v>0</v>
      </c>
      <c r="JU64" s="649"/>
      <c r="JV64" s="649"/>
      <c r="JW64" s="650">
        <f t="shared" si="94"/>
        <v>0</v>
      </c>
      <c r="JX64" s="649"/>
      <c r="JY64" s="649"/>
      <c r="JZ64" s="649"/>
      <c r="KA64" s="650">
        <f t="shared" si="95"/>
        <v>0</v>
      </c>
      <c r="KB64" s="649"/>
      <c r="KC64" s="649"/>
      <c r="KD64" s="649"/>
      <c r="KE64" s="650">
        <f t="shared" si="140"/>
        <v>0</v>
      </c>
      <c r="KF64" s="649"/>
      <c r="KG64" s="649"/>
      <c r="KH64" s="650">
        <f t="shared" si="96"/>
        <v>0</v>
      </c>
      <c r="KI64" s="649"/>
      <c r="KJ64" s="649"/>
      <c r="KK64" s="650">
        <f t="shared" si="97"/>
        <v>0</v>
      </c>
      <c r="KL64" s="649"/>
      <c r="KM64" s="649"/>
      <c r="KN64" s="650">
        <f t="shared" si="98"/>
        <v>0</v>
      </c>
      <c r="KO64" s="649"/>
      <c r="KP64" s="649"/>
      <c r="KQ64" s="650">
        <f t="shared" si="160"/>
        <v>0</v>
      </c>
      <c r="KR64" s="649"/>
      <c r="KS64" s="649"/>
      <c r="KT64" s="650">
        <f t="shared" si="161"/>
        <v>0</v>
      </c>
      <c r="KU64" s="649"/>
      <c r="KV64" s="649"/>
      <c r="KW64" s="650">
        <f t="shared" si="101"/>
        <v>0</v>
      </c>
      <c r="KX64" s="649"/>
      <c r="KY64" s="649"/>
      <c r="KZ64" s="650">
        <f t="shared" si="144"/>
        <v>0</v>
      </c>
      <c r="LA64" s="649"/>
      <c r="LB64" s="649"/>
      <c r="LC64" s="650">
        <f t="shared" si="145"/>
        <v>0</v>
      </c>
      <c r="LD64" s="649"/>
      <c r="LE64" s="649"/>
      <c r="LF64" s="650">
        <f t="shared" si="146"/>
        <v>0</v>
      </c>
      <c r="LG64" s="649"/>
      <c r="LH64" s="649"/>
      <c r="LI64" s="650">
        <f t="shared" si="147"/>
        <v>0</v>
      </c>
      <c r="LJ64" s="649"/>
      <c r="LK64" s="649"/>
      <c r="LL64" s="650">
        <f t="shared" si="162"/>
        <v>0</v>
      </c>
      <c r="LM64" s="649"/>
      <c r="LN64" s="649"/>
      <c r="LO64" s="650">
        <f t="shared" si="163"/>
        <v>0</v>
      </c>
      <c r="LP64" s="649"/>
      <c r="LQ64" s="649"/>
      <c r="LR64" s="650">
        <f t="shared" si="164"/>
        <v>0</v>
      </c>
      <c r="LS64" s="649"/>
      <c r="LT64" s="649"/>
      <c r="LU64" s="650">
        <f>LR64+LS64-LT64</f>
        <v>0</v>
      </c>
      <c r="LV64" s="649"/>
      <c r="LW64" s="649"/>
      <c r="LX64" s="650">
        <f>LU64+LV64-LW64</f>
        <v>0</v>
      </c>
      <c r="LY64" s="649"/>
      <c r="LZ64" s="649"/>
      <c r="MA64" s="650">
        <f>LX64+LY64-LZ64</f>
        <v>0</v>
      </c>
      <c r="MB64" s="649"/>
      <c r="MC64" s="649"/>
      <c r="MD64" s="650">
        <f>MA64+MB64-MC64</f>
        <v>0</v>
      </c>
      <c r="ME64" s="649"/>
      <c r="MF64" s="649"/>
      <c r="MG64" s="650">
        <f>MD64+ME64-MF64</f>
        <v>0</v>
      </c>
      <c r="MH64" s="649"/>
      <c r="MI64" s="649"/>
      <c r="MJ64" s="650">
        <f>MG64+MH64-MI64</f>
        <v>0</v>
      </c>
      <c r="MK64" s="649"/>
      <c r="ML64" s="649"/>
      <c r="MM64" s="650">
        <f>MJ64+MK64-ML64</f>
        <v>0</v>
      </c>
      <c r="MN64" s="649"/>
      <c r="MO64" s="649"/>
      <c r="MP64" s="650">
        <f>MM64+MN64-MO64</f>
        <v>0</v>
      </c>
      <c r="MQ64" s="649"/>
      <c r="MR64" s="649"/>
      <c r="MS64" s="650">
        <f>MP64+MQ64-MR64</f>
        <v>0</v>
      </c>
      <c r="MT64" s="649"/>
      <c r="MU64" s="649"/>
      <c r="MV64" s="650">
        <f>MS64+MT64-MU64</f>
        <v>0</v>
      </c>
      <c r="MW64" s="649"/>
      <c r="MX64" s="649"/>
      <c r="MY64" s="650">
        <f>MV64+MW64-MX64</f>
        <v>0</v>
      </c>
      <c r="MZ64" s="649"/>
      <c r="NA64" s="649"/>
      <c r="NB64" s="650">
        <f>MY64+MZ64-NA64</f>
        <v>0</v>
      </c>
      <c r="NC64" s="649"/>
      <c r="ND64" s="649"/>
      <c r="NE64" s="649"/>
      <c r="NF64" s="650">
        <f t="shared" si="102"/>
        <v>0</v>
      </c>
      <c r="NG64" s="649"/>
      <c r="NH64" s="649"/>
      <c r="NI64" s="650">
        <f t="shared" si="103"/>
        <v>0</v>
      </c>
      <c r="NJ64" s="649"/>
      <c r="NK64" s="649"/>
      <c r="NL64" s="649"/>
      <c r="NM64" s="650">
        <f t="shared" si="104"/>
        <v>0</v>
      </c>
      <c r="NN64" s="649"/>
      <c r="NO64" s="649"/>
      <c r="NP64" s="649"/>
      <c r="NQ64" s="650">
        <f t="shared" si="105"/>
        <v>0</v>
      </c>
      <c r="NR64" s="649"/>
      <c r="NS64" s="649"/>
      <c r="NT64" s="650">
        <f t="shared" si="106"/>
        <v>0</v>
      </c>
      <c r="NU64" s="649"/>
      <c r="NV64" s="649"/>
      <c r="NW64" s="650">
        <f t="shared" si="107"/>
        <v>0</v>
      </c>
      <c r="NX64" s="649"/>
      <c r="NY64" s="649"/>
      <c r="NZ64" s="649"/>
      <c r="OA64" s="650">
        <f t="shared" si="108"/>
        <v>0</v>
      </c>
      <c r="OB64" s="649"/>
      <c r="OC64" s="649"/>
      <c r="OD64" s="649"/>
      <c r="OE64" s="650">
        <f t="shared" si="109"/>
        <v>0</v>
      </c>
      <c r="OF64" s="649"/>
      <c r="OG64" s="649"/>
      <c r="OH64" s="649"/>
      <c r="OI64" s="650">
        <f t="shared" si="110"/>
        <v>0</v>
      </c>
      <c r="OJ64" s="649"/>
      <c r="OK64" s="649"/>
      <c r="OL64" s="649"/>
      <c r="OM64" s="650">
        <f t="shared" si="111"/>
        <v>0</v>
      </c>
      <c r="ON64" s="649"/>
      <c r="OO64" s="649"/>
      <c r="OP64" s="649"/>
      <c r="OQ64" s="650">
        <f t="shared" si="112"/>
        <v>0</v>
      </c>
      <c r="OR64" s="649"/>
      <c r="OS64" s="649"/>
      <c r="OT64" s="649"/>
      <c r="OU64" s="650">
        <f t="shared" si="113"/>
        <v>0</v>
      </c>
      <c r="OV64" s="649"/>
      <c r="OW64" s="649"/>
      <c r="OX64" s="649"/>
      <c r="OY64" s="650">
        <f t="shared" si="114"/>
        <v>0</v>
      </c>
      <c r="OZ64" s="649"/>
      <c r="PA64" s="649"/>
      <c r="PB64" s="649"/>
      <c r="PC64" s="650">
        <f t="shared" si="115"/>
        <v>0</v>
      </c>
      <c r="PD64" s="649"/>
      <c r="PE64" s="649"/>
      <c r="PF64" s="649"/>
      <c r="PG64" s="650">
        <f t="shared" si="116"/>
        <v>0</v>
      </c>
      <c r="PH64" s="649"/>
      <c r="PI64" s="649"/>
      <c r="PJ64" s="649"/>
      <c r="PK64" s="650">
        <f t="shared" si="117"/>
        <v>0</v>
      </c>
      <c r="PL64" s="649"/>
      <c r="PM64" s="649"/>
      <c r="PN64" s="649"/>
      <c r="PO64" s="650">
        <f t="shared" si="118"/>
        <v>0</v>
      </c>
      <c r="PP64" s="649"/>
      <c r="PQ64" s="649"/>
      <c r="PR64" s="649"/>
      <c r="PS64" s="650">
        <f t="shared" si="119"/>
        <v>0</v>
      </c>
      <c r="PT64" s="649"/>
      <c r="PU64" s="649"/>
      <c r="PV64" s="649"/>
      <c r="PW64" s="650">
        <f t="shared" si="149"/>
        <v>0</v>
      </c>
      <c r="PX64" s="649"/>
      <c r="PY64" s="649"/>
      <c r="PZ64" s="649"/>
      <c r="QA64" s="650">
        <f t="shared" si="150"/>
        <v>0</v>
      </c>
      <c r="QB64" s="649"/>
      <c r="QC64" s="649"/>
      <c r="QD64" s="649"/>
      <c r="QE64" s="650">
        <f t="shared" si="151"/>
        <v>0</v>
      </c>
      <c r="QF64" s="649"/>
      <c r="QG64" s="649"/>
      <c r="QH64" s="649"/>
      <c r="QI64" s="650">
        <f t="shared" si="152"/>
        <v>0</v>
      </c>
      <c r="QJ64" s="649"/>
      <c r="QK64" s="649"/>
      <c r="QL64" s="649"/>
      <c r="QM64" s="650">
        <f t="shared" si="153"/>
        <v>0</v>
      </c>
      <c r="QN64" s="649"/>
      <c r="QO64" s="649"/>
      <c r="QP64" s="649"/>
      <c r="QQ64" s="650">
        <f t="shared" si="154"/>
        <v>0</v>
      </c>
      <c r="QR64" s="649"/>
      <c r="QS64" s="649"/>
      <c r="QT64" s="649"/>
      <c r="QU64" s="650">
        <f t="shared" si="155"/>
        <v>0</v>
      </c>
      <c r="QV64" s="629">
        <f t="shared" si="127"/>
        <v>1</v>
      </c>
      <c r="QW64" s="652">
        <f t="shared" si="128"/>
        <v>4.1666666666666664E-2</v>
      </c>
      <c r="QX64" s="123"/>
      <c r="QY64" s="629">
        <f t="shared" si="129"/>
        <v>0</v>
      </c>
      <c r="QZ64" s="652">
        <f t="shared" si="130"/>
        <v>0</v>
      </c>
      <c r="RA64" s="124"/>
      <c r="RB64" s="629">
        <f t="shared" si="131"/>
        <v>0</v>
      </c>
      <c r="RC64" s="652">
        <f t="shared" si="132"/>
        <v>0</v>
      </c>
      <c r="RD64" s="124"/>
      <c r="RE64" s="629">
        <f t="shared" si="133"/>
        <v>1</v>
      </c>
      <c r="RF64" s="652">
        <f t="shared" si="134"/>
        <v>1.3333333333333334E-2</v>
      </c>
    </row>
    <row r="65" spans="1:474" ht="36" hidden="1" x14ac:dyDescent="0.55000000000000004">
      <c r="A65" s="622">
        <v>61</v>
      </c>
      <c r="B65" s="638" t="s">
        <v>484</v>
      </c>
      <c r="C65" s="639" t="s">
        <v>120</v>
      </c>
      <c r="D65" s="628"/>
      <c r="E65" s="640"/>
      <c r="F65" s="640"/>
      <c r="G65" s="666"/>
      <c r="H65" s="668"/>
      <c r="I65" s="628"/>
      <c r="J65" s="640"/>
      <c r="K65" s="640"/>
      <c r="L65" s="666"/>
      <c r="M65" s="668"/>
      <c r="N65" s="628"/>
      <c r="O65" s="640"/>
      <c r="P65" s="640"/>
      <c r="Q65" s="666"/>
      <c r="R65" s="668"/>
      <c r="S65" s="628"/>
      <c r="T65" s="640"/>
      <c r="U65" s="640"/>
      <c r="V65" s="666"/>
      <c r="W65" s="668"/>
      <c r="X65" s="628"/>
      <c r="Y65" s="640"/>
      <c r="Z65" s="640"/>
      <c r="AA65" s="666"/>
      <c r="AB65" s="668"/>
      <c r="AC65" s="628"/>
      <c r="AD65" s="631"/>
      <c r="AE65" s="631"/>
      <c r="AF65" s="93"/>
      <c r="AG65" s="629"/>
      <c r="AH65" s="629"/>
      <c r="AI65" s="93"/>
      <c r="AJ65" s="631"/>
      <c r="AK65" s="631"/>
      <c r="AL65" s="93"/>
      <c r="AM65" s="631"/>
      <c r="AN65" s="631"/>
      <c r="AO65" s="631"/>
      <c r="AP65" s="93"/>
      <c r="AQ65" s="644"/>
      <c r="AR65" s="644"/>
      <c r="AS65" s="645"/>
      <c r="AT65" s="632"/>
      <c r="AU65" s="632"/>
      <c r="AV65" s="633"/>
      <c r="AW65" s="631"/>
      <c r="AX65" s="631"/>
      <c r="AY65" s="631"/>
      <c r="AZ65" s="646"/>
      <c r="BA65" s="631"/>
      <c r="BB65" s="631"/>
      <c r="BC65" s="93"/>
      <c r="BD65" s="631"/>
      <c r="BE65" s="631"/>
      <c r="BF65" s="93"/>
      <c r="BG65" s="631"/>
      <c r="BH65" s="631"/>
      <c r="BI65" s="93"/>
      <c r="BJ65" s="631"/>
      <c r="BK65" s="631"/>
      <c r="BL65" s="93"/>
      <c r="BM65" s="631"/>
      <c r="BN65" s="631"/>
      <c r="BO65" s="631"/>
      <c r="BP65" s="93"/>
      <c r="BQ65" s="631"/>
      <c r="BR65" s="631"/>
      <c r="BS65" s="93"/>
      <c r="BT65" s="631"/>
      <c r="BU65" s="631"/>
      <c r="BV65" s="646"/>
      <c r="BW65" s="631"/>
      <c r="BX65" s="631"/>
      <c r="BY65" s="93"/>
      <c r="BZ65" s="631"/>
      <c r="CA65" s="631"/>
      <c r="CB65" s="93"/>
      <c r="CC65" s="631"/>
      <c r="CD65" s="631"/>
      <c r="CE65" s="93"/>
      <c r="CF65" s="631"/>
      <c r="CG65" s="631"/>
      <c r="CH65" s="93"/>
      <c r="CI65" s="631"/>
      <c r="CJ65" s="631"/>
      <c r="CK65" s="646"/>
      <c r="CL65" s="631"/>
      <c r="CM65" s="631"/>
      <c r="CN65" s="93">
        <v>0</v>
      </c>
      <c r="CO65" s="631"/>
      <c r="CP65" s="631"/>
      <c r="CQ65" s="93">
        <v>0</v>
      </c>
      <c r="CR65" s="629"/>
      <c r="CS65" s="629"/>
      <c r="CT65" s="630"/>
      <c r="CU65" s="629">
        <v>1</v>
      </c>
      <c r="CV65" s="629"/>
      <c r="CW65" s="630">
        <v>1</v>
      </c>
      <c r="CX65" s="629"/>
      <c r="CY65" s="629">
        <v>1</v>
      </c>
      <c r="CZ65" s="630">
        <f>CW65+CX65-CY65</f>
        <v>0</v>
      </c>
      <c r="DA65" s="629"/>
      <c r="DB65" s="629"/>
      <c r="DC65" s="647">
        <f t="shared" si="51"/>
        <v>0</v>
      </c>
      <c r="DD65" s="629"/>
      <c r="DE65" s="629"/>
      <c r="DF65" s="630">
        <f t="shared" si="52"/>
        <v>0</v>
      </c>
      <c r="DG65" s="629"/>
      <c r="DH65" s="629"/>
      <c r="DI65" s="630">
        <f t="shared" si="53"/>
        <v>0</v>
      </c>
      <c r="DJ65" s="629"/>
      <c r="DK65" s="629"/>
      <c r="DL65" s="630">
        <f t="shared" si="54"/>
        <v>0</v>
      </c>
      <c r="DM65" s="629"/>
      <c r="DN65" s="629"/>
      <c r="DO65" s="630">
        <f t="shared" si="55"/>
        <v>0</v>
      </c>
      <c r="DP65" s="629"/>
      <c r="DQ65" s="629"/>
      <c r="DR65" s="630">
        <f t="shared" si="56"/>
        <v>0</v>
      </c>
      <c r="DS65" s="629"/>
      <c r="DT65" s="629"/>
      <c r="DU65" s="630">
        <f t="shared" si="57"/>
        <v>0</v>
      </c>
      <c r="DV65" s="629"/>
      <c r="DW65" s="629"/>
      <c r="DX65" s="630">
        <f t="shared" si="58"/>
        <v>0</v>
      </c>
      <c r="DY65" s="629"/>
      <c r="DZ65" s="629"/>
      <c r="EA65" s="629"/>
      <c r="EB65" s="630">
        <f t="shared" si="157"/>
        <v>0</v>
      </c>
      <c r="EC65" s="629"/>
      <c r="ED65" s="629"/>
      <c r="EE65" s="630">
        <f t="shared" si="59"/>
        <v>0</v>
      </c>
      <c r="EF65" s="629"/>
      <c r="EG65" s="629"/>
      <c r="EH65" s="629"/>
      <c r="EI65" s="93">
        <f t="shared" si="135"/>
        <v>0</v>
      </c>
      <c r="EJ65" s="629"/>
      <c r="EK65" s="629"/>
      <c r="EL65" s="630">
        <f t="shared" si="60"/>
        <v>0</v>
      </c>
      <c r="EM65" s="629"/>
      <c r="EN65" s="629"/>
      <c r="EO65" s="629"/>
      <c r="EP65" s="630">
        <f t="shared" si="61"/>
        <v>0</v>
      </c>
      <c r="ER65" s="629"/>
      <c r="ES65" s="629"/>
      <c r="ET65" s="630">
        <f t="shared" si="62"/>
        <v>0</v>
      </c>
      <c r="EU65" s="629"/>
      <c r="EV65" s="629"/>
      <c r="EW65" s="93">
        <f t="shared" si="6"/>
        <v>0</v>
      </c>
      <c r="EX65" s="629"/>
      <c r="EY65" s="629"/>
      <c r="EZ65" s="93">
        <f t="shared" si="63"/>
        <v>0</v>
      </c>
      <c r="FA65" s="629"/>
      <c r="FB65" s="629"/>
      <c r="FC65" s="93">
        <f t="shared" si="64"/>
        <v>0</v>
      </c>
      <c r="FD65" s="629"/>
      <c r="FE65" s="629"/>
      <c r="FF65" s="93">
        <f t="shared" si="65"/>
        <v>0</v>
      </c>
      <c r="FG65" s="629"/>
      <c r="FH65" s="629"/>
      <c r="FI65" s="93">
        <f t="shared" si="136"/>
        <v>0</v>
      </c>
      <c r="FJ65" s="629"/>
      <c r="FK65" s="629"/>
      <c r="FL65" s="93">
        <f t="shared" si="141"/>
        <v>0</v>
      </c>
      <c r="FM65" s="629"/>
      <c r="FN65" s="629"/>
      <c r="FO65" s="646">
        <f t="shared" si="7"/>
        <v>0</v>
      </c>
      <c r="FP65" s="629"/>
      <c r="FQ65" s="629"/>
      <c r="FR65" s="630">
        <f t="shared" si="137"/>
        <v>0</v>
      </c>
      <c r="FS65" s="629"/>
      <c r="FT65" s="629"/>
      <c r="FU65" s="630">
        <f t="shared" si="8"/>
        <v>0</v>
      </c>
      <c r="FV65" s="648"/>
      <c r="FW65" s="629"/>
      <c r="FX65" s="629"/>
      <c r="FY65" s="630">
        <f t="shared" si="66"/>
        <v>0</v>
      </c>
      <c r="FZ65" s="629"/>
      <c r="GA65" s="629"/>
      <c r="GB65" s="630">
        <f t="shared" si="67"/>
        <v>0</v>
      </c>
      <c r="GC65" s="629"/>
      <c r="GD65" s="629"/>
      <c r="GE65" s="630">
        <f t="shared" si="68"/>
        <v>0</v>
      </c>
      <c r="GF65" s="629"/>
      <c r="GG65" s="629"/>
      <c r="GH65" s="630">
        <f t="shared" si="69"/>
        <v>0</v>
      </c>
      <c r="GI65" s="629"/>
      <c r="GJ65" s="629"/>
      <c r="GK65" s="630">
        <f t="shared" si="70"/>
        <v>0</v>
      </c>
      <c r="GL65" s="629"/>
      <c r="GM65" s="629"/>
      <c r="GN65" s="630">
        <f t="shared" si="71"/>
        <v>0</v>
      </c>
      <c r="GO65" s="629"/>
      <c r="GP65" s="629"/>
      <c r="GQ65" s="629"/>
      <c r="GR65" s="630">
        <f t="shared" si="72"/>
        <v>0</v>
      </c>
      <c r="GS65" s="629"/>
      <c r="GT65" s="629"/>
      <c r="GU65" s="630">
        <f t="shared" si="73"/>
        <v>0</v>
      </c>
      <c r="GV65" s="631"/>
      <c r="GW65" s="631"/>
      <c r="GX65" s="631"/>
      <c r="GY65" s="630">
        <f t="shared" si="74"/>
        <v>0</v>
      </c>
      <c r="GZ65" s="631"/>
      <c r="HA65" s="631"/>
      <c r="HB65" s="631"/>
      <c r="HC65" s="630">
        <f t="shared" si="148"/>
        <v>0</v>
      </c>
      <c r="HD65" s="631"/>
      <c r="HE65" s="631"/>
      <c r="HF65" s="630">
        <f t="shared" si="158"/>
        <v>0</v>
      </c>
      <c r="HG65" s="631"/>
      <c r="HH65" s="631"/>
      <c r="HI65" s="630">
        <f t="shared" si="159"/>
        <v>0</v>
      </c>
      <c r="HJ65" s="629"/>
      <c r="HK65" s="629"/>
      <c r="HL65" s="630">
        <f t="shared" si="78"/>
        <v>0</v>
      </c>
      <c r="HM65" s="629"/>
      <c r="HN65" s="629"/>
      <c r="HO65" s="647">
        <f t="shared" si="79"/>
        <v>0</v>
      </c>
      <c r="HP65" s="629"/>
      <c r="HQ65" s="629"/>
      <c r="HR65" s="647">
        <f t="shared" si="138"/>
        <v>0</v>
      </c>
      <c r="HS65" s="629"/>
      <c r="HT65" s="629"/>
      <c r="HU65" s="630">
        <f t="shared" si="80"/>
        <v>0</v>
      </c>
      <c r="HV65" s="629"/>
      <c r="HW65" s="629"/>
      <c r="HX65" s="630">
        <f t="shared" si="81"/>
        <v>0</v>
      </c>
      <c r="HY65" s="629"/>
      <c r="HZ65" s="629"/>
      <c r="IA65" s="630">
        <f t="shared" si="82"/>
        <v>0</v>
      </c>
      <c r="IB65" s="629"/>
      <c r="IC65" s="629"/>
      <c r="ID65" s="630">
        <f t="shared" si="83"/>
        <v>0</v>
      </c>
      <c r="IE65" s="629"/>
      <c r="IF65" s="629"/>
      <c r="IG65" s="630">
        <f t="shared" si="84"/>
        <v>0</v>
      </c>
      <c r="IH65" s="629"/>
      <c r="II65" s="629"/>
      <c r="IJ65" s="630">
        <f t="shared" si="85"/>
        <v>0</v>
      </c>
      <c r="IK65" s="629"/>
      <c r="IL65" s="629"/>
      <c r="IM65" s="629"/>
      <c r="IN65" s="630">
        <f t="shared" si="169"/>
        <v>0</v>
      </c>
      <c r="IO65" s="629"/>
      <c r="IP65" s="629"/>
      <c r="IQ65" s="629"/>
      <c r="IR65" s="630">
        <f t="shared" si="170"/>
        <v>0</v>
      </c>
      <c r="IS65" s="629"/>
      <c r="IT65" s="629"/>
      <c r="IU65" s="630">
        <f t="shared" si="9"/>
        <v>0</v>
      </c>
      <c r="IV65" s="649"/>
      <c r="IW65" s="649"/>
      <c r="IX65" s="650">
        <f t="shared" si="88"/>
        <v>0</v>
      </c>
      <c r="IY65" s="649"/>
      <c r="IZ65" s="649"/>
      <c r="JA65" s="650">
        <f t="shared" si="89"/>
        <v>0</v>
      </c>
      <c r="JB65" s="649"/>
      <c r="JC65" s="649"/>
      <c r="JD65" s="649"/>
      <c r="JE65" s="650">
        <f t="shared" si="139"/>
        <v>0</v>
      </c>
      <c r="JF65" s="649"/>
      <c r="JG65" s="649"/>
      <c r="JH65" s="649"/>
      <c r="JI65" s="650">
        <f t="shared" si="90"/>
        <v>0</v>
      </c>
      <c r="JK65" s="649"/>
      <c r="JL65" s="649"/>
      <c r="JM65" s="651">
        <f t="shared" si="91"/>
        <v>0</v>
      </c>
      <c r="JO65" s="649"/>
      <c r="JP65" s="649"/>
      <c r="JQ65" s="651">
        <f t="shared" si="92"/>
        <v>0</v>
      </c>
      <c r="JR65" s="649"/>
      <c r="JS65" s="649"/>
      <c r="JT65" s="650">
        <f t="shared" si="93"/>
        <v>0</v>
      </c>
      <c r="JU65" s="649"/>
      <c r="JV65" s="649"/>
      <c r="JW65" s="650">
        <f t="shared" si="94"/>
        <v>0</v>
      </c>
      <c r="JX65" s="649"/>
      <c r="JY65" s="649"/>
      <c r="JZ65" s="649"/>
      <c r="KA65" s="650">
        <f t="shared" si="95"/>
        <v>0</v>
      </c>
      <c r="KB65" s="649"/>
      <c r="KC65" s="649"/>
      <c r="KD65" s="649"/>
      <c r="KE65" s="650">
        <f t="shared" si="140"/>
        <v>0</v>
      </c>
      <c r="KF65" s="649"/>
      <c r="KG65" s="649"/>
      <c r="KH65" s="650">
        <f t="shared" si="96"/>
        <v>0</v>
      </c>
      <c r="KI65" s="649"/>
      <c r="KJ65" s="649"/>
      <c r="KK65" s="650">
        <f t="shared" si="97"/>
        <v>0</v>
      </c>
      <c r="KL65" s="649"/>
      <c r="KM65" s="649"/>
      <c r="KN65" s="650">
        <f t="shared" si="98"/>
        <v>0</v>
      </c>
      <c r="KO65" s="649"/>
      <c r="KP65" s="649"/>
      <c r="KQ65" s="650">
        <f t="shared" si="160"/>
        <v>0</v>
      </c>
      <c r="KR65" s="649"/>
      <c r="KS65" s="649"/>
      <c r="KT65" s="650">
        <f t="shared" si="161"/>
        <v>0</v>
      </c>
      <c r="KU65" s="649"/>
      <c r="KV65" s="649"/>
      <c r="KW65" s="650">
        <f t="shared" si="101"/>
        <v>0</v>
      </c>
      <c r="KX65" s="649"/>
      <c r="KY65" s="649"/>
      <c r="KZ65" s="650">
        <f t="shared" si="144"/>
        <v>0</v>
      </c>
      <c r="LA65" s="649"/>
      <c r="LB65" s="649"/>
      <c r="LC65" s="650">
        <f t="shared" si="145"/>
        <v>0</v>
      </c>
      <c r="LD65" s="649"/>
      <c r="LE65" s="649"/>
      <c r="LF65" s="650">
        <f t="shared" si="146"/>
        <v>0</v>
      </c>
      <c r="LG65" s="649"/>
      <c r="LH65" s="649"/>
      <c r="LI65" s="650">
        <f t="shared" si="147"/>
        <v>0</v>
      </c>
      <c r="LJ65" s="649"/>
      <c r="LK65" s="649"/>
      <c r="LL65" s="650">
        <f t="shared" si="162"/>
        <v>0</v>
      </c>
      <c r="LM65" s="649"/>
      <c r="LN65" s="649"/>
      <c r="LO65" s="650">
        <f t="shared" si="163"/>
        <v>0</v>
      </c>
      <c r="LP65" s="649"/>
      <c r="LQ65" s="649"/>
      <c r="LR65" s="650">
        <f t="shared" si="164"/>
        <v>0</v>
      </c>
      <c r="LS65" s="649"/>
      <c r="LT65" s="649"/>
      <c r="LU65" s="650">
        <f t="shared" si="165"/>
        <v>0</v>
      </c>
      <c r="LV65" s="649"/>
      <c r="LW65" s="649"/>
      <c r="LX65" s="650">
        <f>LU65+LV65-LW65</f>
        <v>0</v>
      </c>
      <c r="LY65" s="649"/>
      <c r="LZ65" s="649"/>
      <c r="MA65" s="650">
        <f>LX65+LY65-LZ65</f>
        <v>0</v>
      </c>
      <c r="MB65" s="649"/>
      <c r="MC65" s="649"/>
      <c r="MD65" s="650">
        <f>MA65+MB65-MC65</f>
        <v>0</v>
      </c>
      <c r="ME65" s="649"/>
      <c r="MF65" s="649"/>
      <c r="MG65" s="650">
        <f>MD65+ME65-MF65</f>
        <v>0</v>
      </c>
      <c r="MH65" s="649"/>
      <c r="MI65" s="649"/>
      <c r="MJ65" s="650">
        <f>MG65+MH65-MI65</f>
        <v>0</v>
      </c>
      <c r="MK65" s="649"/>
      <c r="ML65" s="649"/>
      <c r="MM65" s="650">
        <f>MJ65+MK65-ML65</f>
        <v>0</v>
      </c>
      <c r="MN65" s="649"/>
      <c r="MO65" s="649"/>
      <c r="MP65" s="650">
        <f>MM65+MN65-MO65</f>
        <v>0</v>
      </c>
      <c r="MQ65" s="649"/>
      <c r="MR65" s="649"/>
      <c r="MS65" s="650">
        <f>MP65+MQ65-MR65</f>
        <v>0</v>
      </c>
      <c r="MT65" s="649"/>
      <c r="MU65" s="649"/>
      <c r="MV65" s="650">
        <f>MS65+MT65-MU65</f>
        <v>0</v>
      </c>
      <c r="MW65" s="649"/>
      <c r="MX65" s="649"/>
      <c r="MY65" s="650">
        <f>MV65+MW65-MX65</f>
        <v>0</v>
      </c>
      <c r="MZ65" s="649"/>
      <c r="NA65" s="649"/>
      <c r="NB65" s="650">
        <f>MY65+MZ65-NA65</f>
        <v>0</v>
      </c>
      <c r="NC65" s="649"/>
      <c r="ND65" s="649"/>
      <c r="NE65" s="649"/>
      <c r="NF65" s="650">
        <f t="shared" si="102"/>
        <v>0</v>
      </c>
      <c r="NG65" s="649"/>
      <c r="NH65" s="649"/>
      <c r="NI65" s="650">
        <f t="shared" si="103"/>
        <v>0</v>
      </c>
      <c r="NJ65" s="649"/>
      <c r="NK65" s="649"/>
      <c r="NL65" s="649"/>
      <c r="NM65" s="650">
        <f t="shared" si="104"/>
        <v>0</v>
      </c>
      <c r="NN65" s="649"/>
      <c r="NO65" s="649"/>
      <c r="NP65" s="649"/>
      <c r="NQ65" s="650">
        <f t="shared" si="105"/>
        <v>0</v>
      </c>
      <c r="NR65" s="649"/>
      <c r="NS65" s="649"/>
      <c r="NT65" s="650">
        <f t="shared" si="106"/>
        <v>0</v>
      </c>
      <c r="NU65" s="649"/>
      <c r="NV65" s="649"/>
      <c r="NW65" s="650">
        <f t="shared" si="107"/>
        <v>0</v>
      </c>
      <c r="NX65" s="649"/>
      <c r="NY65" s="649"/>
      <c r="NZ65" s="649"/>
      <c r="OA65" s="650">
        <f t="shared" si="108"/>
        <v>0</v>
      </c>
      <c r="OB65" s="649"/>
      <c r="OC65" s="649"/>
      <c r="OD65" s="649"/>
      <c r="OE65" s="650">
        <f t="shared" si="109"/>
        <v>0</v>
      </c>
      <c r="OF65" s="649"/>
      <c r="OG65" s="649"/>
      <c r="OH65" s="649"/>
      <c r="OI65" s="650">
        <f t="shared" si="110"/>
        <v>0</v>
      </c>
      <c r="OJ65" s="649"/>
      <c r="OK65" s="649"/>
      <c r="OL65" s="649"/>
      <c r="OM65" s="650">
        <f t="shared" si="111"/>
        <v>0</v>
      </c>
      <c r="ON65" s="649"/>
      <c r="OO65" s="649"/>
      <c r="OP65" s="649"/>
      <c r="OQ65" s="650">
        <f t="shared" si="112"/>
        <v>0</v>
      </c>
      <c r="OR65" s="649"/>
      <c r="OS65" s="649"/>
      <c r="OT65" s="649"/>
      <c r="OU65" s="650">
        <f t="shared" si="113"/>
        <v>0</v>
      </c>
      <c r="OV65" s="649"/>
      <c r="OW65" s="649"/>
      <c r="OX65" s="649"/>
      <c r="OY65" s="650">
        <f t="shared" si="114"/>
        <v>0</v>
      </c>
      <c r="OZ65" s="649"/>
      <c r="PA65" s="649"/>
      <c r="PB65" s="649"/>
      <c r="PC65" s="650">
        <f t="shared" si="115"/>
        <v>0</v>
      </c>
      <c r="PD65" s="649"/>
      <c r="PE65" s="649"/>
      <c r="PF65" s="649"/>
      <c r="PG65" s="650">
        <f t="shared" si="116"/>
        <v>0</v>
      </c>
      <c r="PH65" s="649"/>
      <c r="PI65" s="649"/>
      <c r="PJ65" s="649"/>
      <c r="PK65" s="650">
        <f t="shared" si="117"/>
        <v>0</v>
      </c>
      <c r="PL65" s="649"/>
      <c r="PM65" s="649"/>
      <c r="PN65" s="649"/>
      <c r="PO65" s="650">
        <f t="shared" si="118"/>
        <v>0</v>
      </c>
      <c r="PP65" s="649"/>
      <c r="PQ65" s="649"/>
      <c r="PR65" s="649"/>
      <c r="PS65" s="650">
        <f t="shared" si="119"/>
        <v>0</v>
      </c>
      <c r="PT65" s="649"/>
      <c r="PU65" s="649"/>
      <c r="PV65" s="649"/>
      <c r="PW65" s="650">
        <f t="shared" si="149"/>
        <v>0</v>
      </c>
      <c r="PX65" s="649"/>
      <c r="PY65" s="649"/>
      <c r="PZ65" s="649"/>
      <c r="QA65" s="650">
        <f t="shared" si="150"/>
        <v>0</v>
      </c>
      <c r="QB65" s="649"/>
      <c r="QC65" s="649"/>
      <c r="QD65" s="649"/>
      <c r="QE65" s="650">
        <f t="shared" si="151"/>
        <v>0</v>
      </c>
      <c r="QF65" s="649"/>
      <c r="QG65" s="649"/>
      <c r="QH65" s="649"/>
      <c r="QI65" s="650">
        <f t="shared" si="152"/>
        <v>0</v>
      </c>
      <c r="QJ65" s="649"/>
      <c r="QK65" s="649"/>
      <c r="QL65" s="649"/>
      <c r="QM65" s="650">
        <f t="shared" si="153"/>
        <v>0</v>
      </c>
      <c r="QN65" s="649"/>
      <c r="QO65" s="649"/>
      <c r="QP65" s="649"/>
      <c r="QQ65" s="650">
        <f t="shared" si="154"/>
        <v>0</v>
      </c>
      <c r="QR65" s="649"/>
      <c r="QS65" s="649"/>
      <c r="QT65" s="649"/>
      <c r="QU65" s="650">
        <f t="shared" si="155"/>
        <v>0</v>
      </c>
      <c r="QV65" s="629">
        <f t="shared" si="127"/>
        <v>0</v>
      </c>
      <c r="QW65" s="652">
        <f t="shared" si="128"/>
        <v>0</v>
      </c>
      <c r="QX65" s="123"/>
      <c r="QY65" s="629">
        <f t="shared" si="129"/>
        <v>0</v>
      </c>
      <c r="QZ65" s="652">
        <f t="shared" si="130"/>
        <v>0</v>
      </c>
      <c r="RA65" s="124"/>
      <c r="RB65" s="629">
        <f t="shared" si="131"/>
        <v>0</v>
      </c>
      <c r="RC65" s="652">
        <f t="shared" si="132"/>
        <v>0</v>
      </c>
      <c r="RD65" s="124"/>
      <c r="RE65" s="629">
        <f t="shared" si="133"/>
        <v>0</v>
      </c>
      <c r="RF65" s="652">
        <f t="shared" si="134"/>
        <v>0</v>
      </c>
    </row>
    <row r="66" spans="1:474" ht="25.5" hidden="1" customHeight="1" x14ac:dyDescent="0.55000000000000004">
      <c r="A66" s="622">
        <v>62</v>
      </c>
      <c r="B66" s="638" t="s">
        <v>676</v>
      </c>
      <c r="C66" s="639" t="s">
        <v>108</v>
      </c>
      <c r="D66" s="628"/>
      <c r="E66" s="640"/>
      <c r="F66" s="640"/>
      <c r="G66" s="666"/>
      <c r="H66" s="668"/>
      <c r="I66" s="628"/>
      <c r="J66" s="640"/>
      <c r="K66" s="640"/>
      <c r="L66" s="666"/>
      <c r="M66" s="668"/>
      <c r="N66" s="628"/>
      <c r="O66" s="640"/>
      <c r="P66" s="640"/>
      <c r="Q66" s="666"/>
      <c r="R66" s="668"/>
      <c r="S66" s="628"/>
      <c r="T66" s="640"/>
      <c r="U66" s="640"/>
      <c r="V66" s="666"/>
      <c r="W66" s="668"/>
      <c r="X66" s="628"/>
      <c r="Y66" s="640"/>
      <c r="Z66" s="640"/>
      <c r="AA66" s="666"/>
      <c r="AB66" s="668"/>
      <c r="AC66" s="628"/>
      <c r="AD66" s="631"/>
      <c r="AE66" s="631"/>
      <c r="AF66" s="93"/>
      <c r="AG66" s="629"/>
      <c r="AH66" s="629"/>
      <c r="AI66" s="93"/>
      <c r="AJ66" s="631"/>
      <c r="AK66" s="631"/>
      <c r="AL66" s="93"/>
      <c r="AM66" s="631"/>
      <c r="AN66" s="631"/>
      <c r="AO66" s="631"/>
      <c r="AP66" s="93"/>
      <c r="AQ66" s="644"/>
      <c r="AR66" s="644"/>
      <c r="AS66" s="645"/>
      <c r="AT66" s="632"/>
      <c r="AU66" s="632"/>
      <c r="AV66" s="633"/>
      <c r="AW66" s="631"/>
      <c r="AX66" s="631"/>
      <c r="AY66" s="631"/>
      <c r="AZ66" s="646"/>
      <c r="BA66" s="631"/>
      <c r="BB66" s="631"/>
      <c r="BC66" s="93"/>
      <c r="BD66" s="631"/>
      <c r="BE66" s="631"/>
      <c r="BF66" s="93"/>
      <c r="BG66" s="631"/>
      <c r="BH66" s="631"/>
      <c r="BI66" s="93"/>
      <c r="BJ66" s="631"/>
      <c r="BK66" s="631"/>
      <c r="BL66" s="93"/>
      <c r="BM66" s="631"/>
      <c r="BN66" s="631"/>
      <c r="BO66" s="631"/>
      <c r="BP66" s="93"/>
      <c r="BQ66" s="631"/>
      <c r="BR66" s="631"/>
      <c r="BS66" s="93"/>
      <c r="BT66" s="631"/>
      <c r="BU66" s="631"/>
      <c r="BV66" s="646"/>
      <c r="BW66" s="631"/>
      <c r="BX66" s="631"/>
      <c r="BY66" s="93"/>
      <c r="BZ66" s="631"/>
      <c r="CA66" s="631"/>
      <c r="CB66" s="93"/>
      <c r="CC66" s="631"/>
      <c r="CD66" s="631"/>
      <c r="CE66" s="93"/>
      <c r="CF66" s="631"/>
      <c r="CG66" s="631"/>
      <c r="CH66" s="93"/>
      <c r="CI66" s="631"/>
      <c r="CJ66" s="631"/>
      <c r="CK66" s="646"/>
      <c r="CL66" s="631"/>
      <c r="CM66" s="631"/>
      <c r="CN66" s="93"/>
      <c r="CO66" s="631"/>
      <c r="CP66" s="631"/>
      <c r="CQ66" s="93"/>
      <c r="CR66" s="629"/>
      <c r="CS66" s="629"/>
      <c r="CT66" s="630"/>
      <c r="CU66" s="629"/>
      <c r="CV66" s="629"/>
      <c r="CW66" s="630"/>
      <c r="CX66" s="629"/>
      <c r="CY66" s="629"/>
      <c r="CZ66" s="630"/>
      <c r="DA66" s="629"/>
      <c r="DB66" s="629"/>
      <c r="DC66" s="647"/>
      <c r="DD66" s="629"/>
      <c r="DE66" s="629"/>
      <c r="DF66" s="630"/>
      <c r="DG66" s="629"/>
      <c r="DH66" s="629"/>
      <c r="DI66" s="630"/>
      <c r="DJ66" s="629"/>
      <c r="DK66" s="629"/>
      <c r="DL66" s="630"/>
      <c r="DM66" s="629"/>
      <c r="DN66" s="629"/>
      <c r="DO66" s="630"/>
      <c r="DP66" s="629"/>
      <c r="DQ66" s="629"/>
      <c r="DR66" s="630"/>
      <c r="DS66" s="629"/>
      <c r="DT66" s="629"/>
      <c r="DU66" s="630"/>
      <c r="DV66" s="629"/>
      <c r="DW66" s="629"/>
      <c r="DX66" s="630"/>
      <c r="DY66" s="629"/>
      <c r="DZ66" s="629"/>
      <c r="EA66" s="629"/>
      <c r="EB66" s="630"/>
      <c r="EC66" s="629"/>
      <c r="ED66" s="629"/>
      <c r="EE66" s="630"/>
      <c r="EF66" s="629"/>
      <c r="EG66" s="629"/>
      <c r="EH66" s="629"/>
      <c r="EI66" s="93"/>
      <c r="EJ66" s="629"/>
      <c r="EK66" s="629"/>
      <c r="EL66" s="630"/>
      <c r="EM66" s="629"/>
      <c r="EN66" s="629"/>
      <c r="EO66" s="629"/>
      <c r="EP66" s="630"/>
      <c r="ER66" s="629"/>
      <c r="ES66" s="629"/>
      <c r="ET66" s="630"/>
      <c r="EU66" s="629"/>
      <c r="EV66" s="629"/>
      <c r="EW66" s="93"/>
      <c r="EX66" s="629"/>
      <c r="EY66" s="629"/>
      <c r="EZ66" s="93"/>
      <c r="FA66" s="629"/>
      <c r="FB66" s="629"/>
      <c r="FC66" s="93"/>
      <c r="FD66" s="629"/>
      <c r="FE66" s="629"/>
      <c r="FF66" s="93"/>
      <c r="FG66" s="629"/>
      <c r="FH66" s="629"/>
      <c r="FI66" s="93"/>
      <c r="FJ66" s="629"/>
      <c r="FK66" s="629"/>
      <c r="FL66" s="93"/>
      <c r="FM66" s="629"/>
      <c r="FN66" s="629"/>
      <c r="FO66" s="646"/>
      <c r="FP66" s="629"/>
      <c r="FQ66" s="629"/>
      <c r="FR66" s="630"/>
      <c r="FS66" s="629"/>
      <c r="FT66" s="629"/>
      <c r="FU66" s="630"/>
      <c r="FV66" s="648"/>
      <c r="FW66" s="629"/>
      <c r="FX66" s="629"/>
      <c r="FY66" s="630"/>
      <c r="FZ66" s="629"/>
      <c r="GA66" s="629"/>
      <c r="GB66" s="630"/>
      <c r="GC66" s="629"/>
      <c r="GD66" s="629"/>
      <c r="GE66" s="630"/>
      <c r="GF66" s="629"/>
      <c r="GG66" s="629"/>
      <c r="GH66" s="630"/>
      <c r="GI66" s="629"/>
      <c r="GJ66" s="629"/>
      <c r="GK66" s="630"/>
      <c r="GL66" s="629"/>
      <c r="GM66" s="629"/>
      <c r="GN66" s="630"/>
      <c r="GO66" s="629"/>
      <c r="GP66" s="629"/>
      <c r="GQ66" s="629"/>
      <c r="GR66" s="630"/>
      <c r="GS66" s="629"/>
      <c r="GT66" s="629"/>
      <c r="GU66" s="630"/>
      <c r="GV66" s="631"/>
      <c r="GW66" s="631"/>
      <c r="GX66" s="631"/>
      <c r="GY66" s="630">
        <v>0</v>
      </c>
      <c r="GZ66" s="631">
        <v>10</v>
      </c>
      <c r="HA66" s="631"/>
      <c r="HB66" s="631"/>
      <c r="HC66" s="630">
        <f>GY66+GZ66-HA66</f>
        <v>10</v>
      </c>
      <c r="HD66" s="631"/>
      <c r="HE66" s="631">
        <v>10</v>
      </c>
      <c r="HF66" s="630">
        <f t="shared" si="158"/>
        <v>0</v>
      </c>
      <c r="HG66" s="631"/>
      <c r="HH66" s="631"/>
      <c r="HI66" s="630">
        <f t="shared" si="159"/>
        <v>0</v>
      </c>
      <c r="HJ66" s="629"/>
      <c r="HK66" s="629"/>
      <c r="HL66" s="630">
        <f t="shared" si="78"/>
        <v>0</v>
      </c>
      <c r="HM66" s="629"/>
      <c r="HN66" s="629"/>
      <c r="HO66" s="647">
        <f t="shared" si="79"/>
        <v>0</v>
      </c>
      <c r="HP66" s="629"/>
      <c r="HQ66" s="629"/>
      <c r="HR66" s="647">
        <f t="shared" si="138"/>
        <v>0</v>
      </c>
      <c r="HS66" s="629"/>
      <c r="HT66" s="629"/>
      <c r="HU66" s="630">
        <f t="shared" si="80"/>
        <v>0</v>
      </c>
      <c r="HV66" s="629"/>
      <c r="HW66" s="629"/>
      <c r="HX66" s="630">
        <f t="shared" si="81"/>
        <v>0</v>
      </c>
      <c r="HY66" s="629"/>
      <c r="HZ66" s="629"/>
      <c r="IA66" s="630">
        <f t="shared" si="82"/>
        <v>0</v>
      </c>
      <c r="IB66" s="629"/>
      <c r="IC66" s="629"/>
      <c r="ID66" s="630">
        <f t="shared" si="83"/>
        <v>0</v>
      </c>
      <c r="IE66" s="629"/>
      <c r="IF66" s="629"/>
      <c r="IG66" s="630">
        <f t="shared" si="84"/>
        <v>0</v>
      </c>
      <c r="IH66" s="629"/>
      <c r="II66" s="629"/>
      <c r="IJ66" s="630">
        <f t="shared" si="85"/>
        <v>0</v>
      </c>
      <c r="IK66" s="629"/>
      <c r="IL66" s="629"/>
      <c r="IM66" s="629"/>
      <c r="IN66" s="630">
        <f t="shared" si="169"/>
        <v>0</v>
      </c>
      <c r="IO66" s="629"/>
      <c r="IP66" s="629"/>
      <c r="IQ66" s="629"/>
      <c r="IR66" s="630">
        <f t="shared" si="170"/>
        <v>0</v>
      </c>
      <c r="IS66" s="629"/>
      <c r="IT66" s="629"/>
      <c r="IU66" s="630">
        <f t="shared" si="9"/>
        <v>0</v>
      </c>
      <c r="IV66" s="649"/>
      <c r="IW66" s="649"/>
      <c r="IX66" s="650">
        <f t="shared" si="88"/>
        <v>0</v>
      </c>
      <c r="IY66" s="649"/>
      <c r="IZ66" s="649"/>
      <c r="JA66" s="650">
        <f t="shared" si="89"/>
        <v>0</v>
      </c>
      <c r="JB66" s="649"/>
      <c r="JC66" s="649"/>
      <c r="JD66" s="649"/>
      <c r="JE66" s="650">
        <f t="shared" si="139"/>
        <v>0</v>
      </c>
      <c r="JF66" s="649"/>
      <c r="JG66" s="649"/>
      <c r="JH66" s="649"/>
      <c r="JI66" s="650">
        <f t="shared" si="90"/>
        <v>0</v>
      </c>
      <c r="JK66" s="649"/>
      <c r="JL66" s="649"/>
      <c r="JM66" s="651">
        <f t="shared" si="91"/>
        <v>0</v>
      </c>
      <c r="JO66" s="649"/>
      <c r="JP66" s="649"/>
      <c r="JQ66" s="651">
        <f t="shared" si="92"/>
        <v>0</v>
      </c>
      <c r="JR66" s="649"/>
      <c r="JS66" s="649"/>
      <c r="JT66" s="650">
        <f t="shared" si="93"/>
        <v>0</v>
      </c>
      <c r="JU66" s="649"/>
      <c r="JV66" s="649"/>
      <c r="JW66" s="650">
        <f t="shared" si="94"/>
        <v>0</v>
      </c>
      <c r="JX66" s="649"/>
      <c r="JY66" s="649"/>
      <c r="JZ66" s="649"/>
      <c r="KA66" s="650">
        <f t="shared" si="95"/>
        <v>0</v>
      </c>
      <c r="KB66" s="649">
        <v>10</v>
      </c>
      <c r="KC66" s="649"/>
      <c r="KD66" s="649"/>
      <c r="KE66" s="650">
        <f t="shared" si="140"/>
        <v>10</v>
      </c>
      <c r="KF66" s="649"/>
      <c r="KG66" s="649">
        <v>10</v>
      </c>
      <c r="KH66" s="650">
        <f t="shared" si="96"/>
        <v>0</v>
      </c>
      <c r="KI66" s="649"/>
      <c r="KJ66" s="649"/>
      <c r="KK66" s="650">
        <f t="shared" si="97"/>
        <v>0</v>
      </c>
      <c r="KL66" s="649"/>
      <c r="KM66" s="649"/>
      <c r="KN66" s="650">
        <f t="shared" si="98"/>
        <v>0</v>
      </c>
      <c r="KO66" s="649"/>
      <c r="KP66" s="649"/>
      <c r="KQ66" s="650">
        <f t="shared" si="160"/>
        <v>0</v>
      </c>
      <c r="KR66" s="649"/>
      <c r="KS66" s="649"/>
      <c r="KT66" s="650">
        <f t="shared" si="161"/>
        <v>0</v>
      </c>
      <c r="KU66" s="649"/>
      <c r="KV66" s="649"/>
      <c r="KW66" s="650">
        <f t="shared" si="101"/>
        <v>0</v>
      </c>
      <c r="KX66" s="649"/>
      <c r="KY66" s="649"/>
      <c r="KZ66" s="650">
        <f t="shared" si="144"/>
        <v>0</v>
      </c>
      <c r="LA66" s="649"/>
      <c r="LB66" s="649"/>
      <c r="LC66" s="650">
        <f t="shared" si="145"/>
        <v>0</v>
      </c>
      <c r="LD66" s="649"/>
      <c r="LE66" s="649"/>
      <c r="LF66" s="650">
        <f t="shared" si="146"/>
        <v>0</v>
      </c>
      <c r="LG66" s="649"/>
      <c r="LH66" s="649"/>
      <c r="LI66" s="650">
        <f t="shared" si="147"/>
        <v>0</v>
      </c>
      <c r="LJ66" s="649"/>
      <c r="LK66" s="649"/>
      <c r="LL66" s="650">
        <f t="shared" si="162"/>
        <v>0</v>
      </c>
      <c r="LM66" s="649"/>
      <c r="LN66" s="649"/>
      <c r="LO66" s="650">
        <f t="shared" si="163"/>
        <v>0</v>
      </c>
      <c r="LP66" s="649"/>
      <c r="LQ66" s="649"/>
      <c r="LR66" s="650">
        <f t="shared" si="164"/>
        <v>0</v>
      </c>
      <c r="LS66" s="649"/>
      <c r="LT66" s="649"/>
      <c r="LU66" s="650">
        <f t="shared" si="165"/>
        <v>0</v>
      </c>
      <c r="LV66" s="649"/>
      <c r="LW66" s="649"/>
      <c r="LX66" s="650">
        <f>LU66+LV66-LW66</f>
        <v>0</v>
      </c>
      <c r="LY66" s="649"/>
      <c r="LZ66" s="649"/>
      <c r="MA66" s="650">
        <f>LX66+LY66-LZ66</f>
        <v>0</v>
      </c>
      <c r="MB66" s="649"/>
      <c r="MC66" s="649"/>
      <c r="MD66" s="650">
        <f>MA66+MB66-MC66</f>
        <v>0</v>
      </c>
      <c r="ME66" s="649"/>
      <c r="MF66" s="649"/>
      <c r="MG66" s="650">
        <f>MD66+ME66-MF66</f>
        <v>0</v>
      </c>
      <c r="MH66" s="649"/>
      <c r="MI66" s="649"/>
      <c r="MJ66" s="650">
        <f>MG66+MH66-MI66</f>
        <v>0</v>
      </c>
      <c r="MK66" s="649"/>
      <c r="ML66" s="649"/>
      <c r="MM66" s="650">
        <f>MJ66+MK66-ML66</f>
        <v>0</v>
      </c>
      <c r="MN66" s="649"/>
      <c r="MO66" s="649"/>
      <c r="MP66" s="650">
        <f>MM66+MN66-MO66</f>
        <v>0</v>
      </c>
      <c r="MQ66" s="649"/>
      <c r="MR66" s="649"/>
      <c r="MS66" s="650">
        <f>MP66+MQ66-MR66</f>
        <v>0</v>
      </c>
      <c r="MT66" s="649"/>
      <c r="MU66" s="649"/>
      <c r="MV66" s="650">
        <f>MS66+MT66-MU66</f>
        <v>0</v>
      </c>
      <c r="MW66" s="649"/>
      <c r="MX66" s="649"/>
      <c r="MY66" s="650">
        <f>MV66+MW66-MX66</f>
        <v>0</v>
      </c>
      <c r="MZ66" s="649"/>
      <c r="NA66" s="649"/>
      <c r="NB66" s="650">
        <f>MY66+MZ66-NA66</f>
        <v>0</v>
      </c>
      <c r="NC66" s="649"/>
      <c r="ND66" s="649"/>
      <c r="NE66" s="649"/>
      <c r="NF66" s="650">
        <f t="shared" si="102"/>
        <v>0</v>
      </c>
      <c r="NG66" s="649"/>
      <c r="NH66" s="649"/>
      <c r="NI66" s="650">
        <f t="shared" si="103"/>
        <v>0</v>
      </c>
      <c r="NJ66" s="649"/>
      <c r="NK66" s="649"/>
      <c r="NL66" s="649"/>
      <c r="NM66" s="650">
        <f t="shared" si="104"/>
        <v>0</v>
      </c>
      <c r="NN66" s="649"/>
      <c r="NO66" s="649"/>
      <c r="NP66" s="649"/>
      <c r="NQ66" s="650">
        <f t="shared" si="105"/>
        <v>0</v>
      </c>
      <c r="NR66" s="649"/>
      <c r="NS66" s="649"/>
      <c r="NT66" s="650">
        <f t="shared" si="106"/>
        <v>0</v>
      </c>
      <c r="NU66" s="649"/>
      <c r="NV66" s="649"/>
      <c r="NW66" s="650">
        <f t="shared" si="107"/>
        <v>0</v>
      </c>
      <c r="NX66" s="649"/>
      <c r="NY66" s="649"/>
      <c r="NZ66" s="649"/>
      <c r="OA66" s="650">
        <f t="shared" si="108"/>
        <v>0</v>
      </c>
      <c r="OB66" s="649"/>
      <c r="OC66" s="649"/>
      <c r="OD66" s="649"/>
      <c r="OE66" s="650">
        <f t="shared" si="109"/>
        <v>0</v>
      </c>
      <c r="OF66" s="649"/>
      <c r="OG66" s="649"/>
      <c r="OH66" s="649"/>
      <c r="OI66" s="650">
        <f t="shared" si="110"/>
        <v>0</v>
      </c>
      <c r="OJ66" s="649"/>
      <c r="OK66" s="649"/>
      <c r="OL66" s="649"/>
      <c r="OM66" s="650">
        <f t="shared" si="111"/>
        <v>0</v>
      </c>
      <c r="ON66" s="649"/>
      <c r="OO66" s="649"/>
      <c r="OP66" s="649"/>
      <c r="OQ66" s="650">
        <f t="shared" si="112"/>
        <v>0</v>
      </c>
      <c r="OR66" s="649"/>
      <c r="OS66" s="649"/>
      <c r="OT66" s="649"/>
      <c r="OU66" s="650">
        <f t="shared" si="113"/>
        <v>0</v>
      </c>
      <c r="OV66" s="649"/>
      <c r="OW66" s="649"/>
      <c r="OX66" s="649"/>
      <c r="OY66" s="650">
        <f t="shared" si="114"/>
        <v>0</v>
      </c>
      <c r="OZ66" s="649"/>
      <c r="PA66" s="649"/>
      <c r="PB66" s="649"/>
      <c r="PC66" s="650">
        <f t="shared" si="115"/>
        <v>0</v>
      </c>
      <c r="PD66" s="649"/>
      <c r="PE66" s="649"/>
      <c r="PF66" s="649"/>
      <c r="PG66" s="650">
        <f t="shared" si="116"/>
        <v>0</v>
      </c>
      <c r="PH66" s="649"/>
      <c r="PI66" s="649"/>
      <c r="PJ66" s="649"/>
      <c r="PK66" s="650">
        <f t="shared" si="117"/>
        <v>0</v>
      </c>
      <c r="PL66" s="649"/>
      <c r="PM66" s="649"/>
      <c r="PN66" s="649"/>
      <c r="PO66" s="650">
        <f t="shared" si="118"/>
        <v>0</v>
      </c>
      <c r="PP66" s="649"/>
      <c r="PQ66" s="649"/>
      <c r="PR66" s="649"/>
      <c r="PS66" s="650">
        <f t="shared" si="119"/>
        <v>0</v>
      </c>
      <c r="PT66" s="649"/>
      <c r="PU66" s="649"/>
      <c r="PV66" s="649"/>
      <c r="PW66" s="650">
        <f t="shared" si="149"/>
        <v>0</v>
      </c>
      <c r="PX66" s="649"/>
      <c r="PY66" s="649"/>
      <c r="PZ66" s="649"/>
      <c r="QA66" s="650">
        <f t="shared" si="150"/>
        <v>0</v>
      </c>
      <c r="QB66" s="649"/>
      <c r="QC66" s="649"/>
      <c r="QD66" s="649"/>
      <c r="QE66" s="650">
        <f t="shared" si="151"/>
        <v>0</v>
      </c>
      <c r="QF66" s="649"/>
      <c r="QG66" s="649"/>
      <c r="QH66" s="649"/>
      <c r="QI66" s="650">
        <f t="shared" si="152"/>
        <v>0</v>
      </c>
      <c r="QJ66" s="649"/>
      <c r="QK66" s="649"/>
      <c r="QL66" s="649"/>
      <c r="QM66" s="650">
        <f t="shared" si="153"/>
        <v>0</v>
      </c>
      <c r="QN66" s="649"/>
      <c r="QO66" s="649"/>
      <c r="QP66" s="649"/>
      <c r="QQ66" s="650">
        <f t="shared" si="154"/>
        <v>0</v>
      </c>
      <c r="QR66" s="649"/>
      <c r="QS66" s="649"/>
      <c r="QT66" s="649"/>
      <c r="QU66" s="650">
        <f t="shared" si="155"/>
        <v>0</v>
      </c>
      <c r="QV66" s="629">
        <f t="shared" si="127"/>
        <v>0</v>
      </c>
      <c r="QW66" s="652">
        <f t="shared" si="128"/>
        <v>0</v>
      </c>
      <c r="QX66" s="123"/>
      <c r="QY66" s="629">
        <f t="shared" si="129"/>
        <v>10</v>
      </c>
      <c r="QZ66" s="652">
        <f t="shared" si="130"/>
        <v>0.38461538461538464</v>
      </c>
      <c r="RA66" s="124"/>
      <c r="RB66" s="629">
        <f t="shared" si="131"/>
        <v>10</v>
      </c>
      <c r="RC66" s="652">
        <f t="shared" si="132"/>
        <v>0.4</v>
      </c>
      <c r="RD66" s="124"/>
      <c r="RE66" s="629">
        <f t="shared" si="133"/>
        <v>20</v>
      </c>
      <c r="RF66" s="652">
        <f t="shared" si="134"/>
        <v>0.26666666666666666</v>
      </c>
    </row>
    <row r="67" spans="1:474" ht="33" hidden="1" customHeight="1" x14ac:dyDescent="0.55000000000000004">
      <c r="A67" s="622">
        <v>63</v>
      </c>
      <c r="B67" s="638" t="s">
        <v>677</v>
      </c>
      <c r="C67" s="639" t="s">
        <v>108</v>
      </c>
      <c r="D67" s="628">
        <v>0</v>
      </c>
      <c r="E67" s="640"/>
      <c r="F67" s="640"/>
      <c r="G67" s="666"/>
      <c r="H67" s="668"/>
      <c r="I67" s="628">
        <f t="shared" si="27"/>
        <v>0</v>
      </c>
      <c r="J67" s="640"/>
      <c r="K67" s="640"/>
      <c r="L67" s="666"/>
      <c r="M67" s="668"/>
      <c r="N67" s="628">
        <f t="shared" si="0"/>
        <v>0</v>
      </c>
      <c r="O67" s="640"/>
      <c r="P67" s="640"/>
      <c r="Q67" s="666"/>
      <c r="R67" s="668"/>
      <c r="S67" s="628">
        <f t="shared" si="1"/>
        <v>0</v>
      </c>
      <c r="T67" s="640"/>
      <c r="U67" s="640"/>
      <c r="V67" s="666"/>
      <c r="W67" s="668"/>
      <c r="X67" s="628">
        <f t="shared" si="2"/>
        <v>0</v>
      </c>
      <c r="Y67" s="640"/>
      <c r="Z67" s="640"/>
      <c r="AA67" s="666"/>
      <c r="AB67" s="668"/>
      <c r="AC67" s="628">
        <f t="shared" si="3"/>
        <v>0</v>
      </c>
      <c r="AD67" s="631"/>
      <c r="AE67" s="631"/>
      <c r="AF67" s="93">
        <f t="shared" si="28"/>
        <v>0</v>
      </c>
      <c r="AG67" s="629"/>
      <c r="AH67" s="629"/>
      <c r="AI67" s="93">
        <f t="shared" si="29"/>
        <v>0</v>
      </c>
      <c r="AJ67" s="631"/>
      <c r="AK67" s="631"/>
      <c r="AL67" s="93">
        <f t="shared" si="30"/>
        <v>0</v>
      </c>
      <c r="AM67" s="631"/>
      <c r="AN67" s="631"/>
      <c r="AO67" s="631"/>
      <c r="AP67" s="93">
        <f t="shared" si="31"/>
        <v>0</v>
      </c>
      <c r="AQ67" s="644"/>
      <c r="AR67" s="644"/>
      <c r="AS67" s="645">
        <f t="shared" si="32"/>
        <v>0</v>
      </c>
      <c r="AT67" s="632"/>
      <c r="AU67" s="632"/>
      <c r="AV67" s="633">
        <f t="shared" si="33"/>
        <v>0</v>
      </c>
      <c r="AW67" s="631"/>
      <c r="AX67" s="631"/>
      <c r="AY67" s="631"/>
      <c r="AZ67" s="646">
        <f t="shared" si="34"/>
        <v>0</v>
      </c>
      <c r="BA67" s="631"/>
      <c r="BB67" s="631"/>
      <c r="BC67" s="93">
        <f t="shared" si="35"/>
        <v>0</v>
      </c>
      <c r="BD67" s="631"/>
      <c r="BE67" s="631"/>
      <c r="BF67" s="93">
        <f t="shared" si="36"/>
        <v>0</v>
      </c>
      <c r="BG67" s="631"/>
      <c r="BH67" s="631"/>
      <c r="BI67" s="93">
        <f t="shared" si="37"/>
        <v>0</v>
      </c>
      <c r="BJ67" s="631"/>
      <c r="BK67" s="631"/>
      <c r="BL67" s="93">
        <f t="shared" si="38"/>
        <v>0</v>
      </c>
      <c r="BM67" s="631"/>
      <c r="BN67" s="631"/>
      <c r="BO67" s="631"/>
      <c r="BP67" s="93">
        <f t="shared" si="156"/>
        <v>0</v>
      </c>
      <c r="BQ67" s="631"/>
      <c r="BR67" s="631"/>
      <c r="BS67" s="93">
        <f t="shared" si="39"/>
        <v>0</v>
      </c>
      <c r="BT67" s="631"/>
      <c r="BU67" s="631"/>
      <c r="BV67" s="646">
        <f t="shared" si="40"/>
        <v>0</v>
      </c>
      <c r="BW67" s="631"/>
      <c r="BX67" s="631"/>
      <c r="BY67" s="93">
        <f t="shared" si="41"/>
        <v>0</v>
      </c>
      <c r="BZ67" s="631"/>
      <c r="CA67" s="631"/>
      <c r="CB67" s="93">
        <f t="shared" si="42"/>
        <v>0</v>
      </c>
      <c r="CC67" s="631"/>
      <c r="CD67" s="631"/>
      <c r="CE67" s="93">
        <f t="shared" si="43"/>
        <v>0</v>
      </c>
      <c r="CF67" s="631"/>
      <c r="CG67" s="631"/>
      <c r="CH67" s="93">
        <f t="shared" si="44"/>
        <v>0</v>
      </c>
      <c r="CI67" s="631"/>
      <c r="CJ67" s="631"/>
      <c r="CK67" s="646">
        <f t="shared" si="45"/>
        <v>0</v>
      </c>
      <c r="CL67" s="631"/>
      <c r="CM67" s="631"/>
      <c r="CN67" s="93">
        <f t="shared" si="46"/>
        <v>0</v>
      </c>
      <c r="CO67" s="631"/>
      <c r="CP67" s="631"/>
      <c r="CQ67" s="93">
        <f t="shared" si="47"/>
        <v>0</v>
      </c>
      <c r="CR67" s="629"/>
      <c r="CS67" s="629"/>
      <c r="CT67" s="630">
        <f t="shared" si="48"/>
        <v>0</v>
      </c>
      <c r="CU67" s="629"/>
      <c r="CV67" s="629"/>
      <c r="CW67" s="630">
        <f t="shared" si="49"/>
        <v>0</v>
      </c>
      <c r="CX67" s="629"/>
      <c r="CY67" s="629"/>
      <c r="CZ67" s="630">
        <f>CW67+CX67-CY67</f>
        <v>0</v>
      </c>
      <c r="DA67" s="629"/>
      <c r="DB67" s="629"/>
      <c r="DC67" s="647">
        <f t="shared" si="51"/>
        <v>0</v>
      </c>
      <c r="DD67" s="629"/>
      <c r="DE67" s="629"/>
      <c r="DF67" s="630">
        <f t="shared" si="52"/>
        <v>0</v>
      </c>
      <c r="DG67" s="629"/>
      <c r="DH67" s="629"/>
      <c r="DI67" s="630">
        <f t="shared" si="53"/>
        <v>0</v>
      </c>
      <c r="DJ67" s="629"/>
      <c r="DK67" s="629"/>
      <c r="DL67" s="630">
        <f t="shared" si="54"/>
        <v>0</v>
      </c>
      <c r="DM67" s="629"/>
      <c r="DN67" s="629"/>
      <c r="DO67" s="630">
        <f t="shared" si="55"/>
        <v>0</v>
      </c>
      <c r="DP67" s="629"/>
      <c r="DQ67" s="629"/>
      <c r="DR67" s="630">
        <f t="shared" si="56"/>
        <v>0</v>
      </c>
      <c r="DS67" s="629"/>
      <c r="DT67" s="629"/>
      <c r="DU67" s="630">
        <f t="shared" si="57"/>
        <v>0</v>
      </c>
      <c r="DV67" s="629"/>
      <c r="DW67" s="629"/>
      <c r="DX67" s="630">
        <f t="shared" si="58"/>
        <v>0</v>
      </c>
      <c r="DY67" s="629"/>
      <c r="DZ67" s="629"/>
      <c r="EA67" s="629"/>
      <c r="EB67" s="630">
        <f t="shared" si="157"/>
        <v>0</v>
      </c>
      <c r="EC67" s="629"/>
      <c r="ED67" s="629"/>
      <c r="EE67" s="630">
        <f t="shared" si="59"/>
        <v>0</v>
      </c>
      <c r="EF67" s="629"/>
      <c r="EG67" s="629"/>
      <c r="EH67" s="629"/>
      <c r="EI67" s="93">
        <f t="shared" si="135"/>
        <v>0</v>
      </c>
      <c r="EJ67" s="629"/>
      <c r="EK67" s="629"/>
      <c r="EL67" s="630">
        <f t="shared" si="60"/>
        <v>0</v>
      </c>
      <c r="EM67" s="629"/>
      <c r="EN67" s="629"/>
      <c r="EO67" s="629"/>
      <c r="EP67" s="630">
        <f t="shared" si="61"/>
        <v>0</v>
      </c>
      <c r="ER67" s="629"/>
      <c r="ES67" s="629"/>
      <c r="ET67" s="630">
        <f t="shared" si="62"/>
        <v>0</v>
      </c>
      <c r="EU67" s="629"/>
      <c r="EV67" s="629"/>
      <c r="EW67" s="93">
        <f t="shared" si="6"/>
        <v>0</v>
      </c>
      <c r="EX67" s="629"/>
      <c r="EY67" s="629"/>
      <c r="EZ67" s="93">
        <f t="shared" si="63"/>
        <v>0</v>
      </c>
      <c r="FA67" s="629"/>
      <c r="FB67" s="629"/>
      <c r="FC67" s="93">
        <f t="shared" si="64"/>
        <v>0</v>
      </c>
      <c r="FD67" s="629"/>
      <c r="FE67" s="629"/>
      <c r="FF67" s="93">
        <f t="shared" si="65"/>
        <v>0</v>
      </c>
      <c r="FG67" s="629"/>
      <c r="FH67" s="629"/>
      <c r="FI67" s="93">
        <f t="shared" si="136"/>
        <v>0</v>
      </c>
      <c r="FJ67" s="629"/>
      <c r="FK67" s="629"/>
      <c r="FL67" s="93">
        <f t="shared" si="141"/>
        <v>0</v>
      </c>
      <c r="FM67" s="629"/>
      <c r="FN67" s="629"/>
      <c r="FO67" s="646">
        <f t="shared" si="7"/>
        <v>0</v>
      </c>
      <c r="FP67" s="629"/>
      <c r="FQ67" s="629"/>
      <c r="FR67" s="630">
        <f t="shared" si="137"/>
        <v>0</v>
      </c>
      <c r="FS67" s="629"/>
      <c r="FT67" s="629"/>
      <c r="FU67" s="630">
        <f t="shared" si="8"/>
        <v>0</v>
      </c>
      <c r="FV67" s="648"/>
      <c r="FW67" s="629"/>
      <c r="FX67" s="629"/>
      <c r="FY67" s="630">
        <f t="shared" si="66"/>
        <v>0</v>
      </c>
      <c r="FZ67" s="629"/>
      <c r="GA67" s="629"/>
      <c r="GB67" s="630">
        <f t="shared" si="67"/>
        <v>0</v>
      </c>
      <c r="GC67" s="629"/>
      <c r="GD67" s="629"/>
      <c r="GE67" s="630">
        <f t="shared" si="68"/>
        <v>0</v>
      </c>
      <c r="GF67" s="629"/>
      <c r="GG67" s="629"/>
      <c r="GH67" s="630">
        <f t="shared" si="69"/>
        <v>0</v>
      </c>
      <c r="GI67" s="629"/>
      <c r="GJ67" s="629"/>
      <c r="GK67" s="630">
        <f t="shared" si="70"/>
        <v>0</v>
      </c>
      <c r="GL67" s="629"/>
      <c r="GM67" s="629"/>
      <c r="GN67" s="630">
        <f t="shared" si="71"/>
        <v>0</v>
      </c>
      <c r="GO67" s="629"/>
      <c r="GP67" s="629"/>
      <c r="GQ67" s="629"/>
      <c r="GR67" s="630">
        <f t="shared" si="72"/>
        <v>0</v>
      </c>
      <c r="GS67" s="629"/>
      <c r="GT67" s="629"/>
      <c r="GU67" s="630">
        <f t="shared" si="73"/>
        <v>0</v>
      </c>
      <c r="GV67" s="631"/>
      <c r="GW67" s="631"/>
      <c r="GX67" s="631"/>
      <c r="GY67" s="630">
        <f t="shared" si="74"/>
        <v>0</v>
      </c>
      <c r="GZ67" s="631"/>
      <c r="HA67" s="631"/>
      <c r="HB67" s="631"/>
      <c r="HC67" s="630">
        <f t="shared" si="148"/>
        <v>0</v>
      </c>
      <c r="HD67" s="631"/>
      <c r="HE67" s="631"/>
      <c r="HF67" s="630">
        <f t="shared" si="158"/>
        <v>0</v>
      </c>
      <c r="HG67" s="631"/>
      <c r="HH67" s="631"/>
      <c r="HI67" s="630">
        <f t="shared" si="159"/>
        <v>0</v>
      </c>
      <c r="HJ67" s="629"/>
      <c r="HK67" s="629"/>
      <c r="HL67" s="630">
        <f t="shared" si="78"/>
        <v>0</v>
      </c>
      <c r="HM67" s="629"/>
      <c r="HN67" s="629"/>
      <c r="HO67" s="647">
        <f t="shared" si="79"/>
        <v>0</v>
      </c>
      <c r="HP67" s="629"/>
      <c r="HQ67" s="629"/>
      <c r="HR67" s="647">
        <f t="shared" si="138"/>
        <v>0</v>
      </c>
      <c r="HS67" s="629"/>
      <c r="HT67" s="629"/>
      <c r="HU67" s="630">
        <f t="shared" si="80"/>
        <v>0</v>
      </c>
      <c r="HV67" s="629"/>
      <c r="HW67" s="629"/>
      <c r="HX67" s="630">
        <f t="shared" si="81"/>
        <v>0</v>
      </c>
      <c r="HY67" s="629"/>
      <c r="HZ67" s="629"/>
      <c r="IA67" s="630">
        <f t="shared" si="82"/>
        <v>0</v>
      </c>
      <c r="IB67" s="629"/>
      <c r="IC67" s="629"/>
      <c r="ID67" s="630">
        <f t="shared" si="83"/>
        <v>0</v>
      </c>
      <c r="IE67" s="629"/>
      <c r="IF67" s="629"/>
      <c r="IG67" s="630">
        <f t="shared" si="84"/>
        <v>0</v>
      </c>
      <c r="IH67" s="629"/>
      <c r="II67" s="629"/>
      <c r="IJ67" s="630">
        <f t="shared" si="85"/>
        <v>0</v>
      </c>
      <c r="IK67" s="629"/>
      <c r="IL67" s="629"/>
      <c r="IM67" s="629"/>
      <c r="IN67" s="630">
        <f t="shared" si="169"/>
        <v>0</v>
      </c>
      <c r="IO67" s="629"/>
      <c r="IP67" s="629"/>
      <c r="IQ67" s="629"/>
      <c r="IR67" s="630">
        <f t="shared" si="170"/>
        <v>0</v>
      </c>
      <c r="IS67" s="629"/>
      <c r="IT67" s="629"/>
      <c r="IU67" s="630">
        <f t="shared" si="9"/>
        <v>0</v>
      </c>
      <c r="IV67" s="649"/>
      <c r="IW67" s="649"/>
      <c r="IX67" s="650">
        <f t="shared" si="88"/>
        <v>0</v>
      </c>
      <c r="IY67" s="649"/>
      <c r="IZ67" s="649"/>
      <c r="JA67" s="650">
        <f t="shared" si="89"/>
        <v>0</v>
      </c>
      <c r="JB67" s="649"/>
      <c r="JC67" s="649"/>
      <c r="JD67" s="649"/>
      <c r="JE67" s="650">
        <f t="shared" si="139"/>
        <v>0</v>
      </c>
      <c r="JF67" s="649"/>
      <c r="JG67" s="649"/>
      <c r="JH67" s="649"/>
      <c r="JI67" s="650">
        <f t="shared" si="90"/>
        <v>0</v>
      </c>
      <c r="JK67" s="649"/>
      <c r="JL67" s="649"/>
      <c r="JM67" s="651">
        <f t="shared" si="91"/>
        <v>0</v>
      </c>
      <c r="JO67" s="649"/>
      <c r="JP67" s="649"/>
      <c r="JQ67" s="651">
        <f t="shared" si="92"/>
        <v>0</v>
      </c>
      <c r="JR67" s="649"/>
      <c r="JS67" s="649"/>
      <c r="JT67" s="650">
        <f t="shared" si="93"/>
        <v>0</v>
      </c>
      <c r="JU67" s="649"/>
      <c r="JV67" s="649"/>
      <c r="JW67" s="650">
        <f t="shared" si="94"/>
        <v>0</v>
      </c>
      <c r="JX67" s="649"/>
      <c r="JY67" s="649"/>
      <c r="JZ67" s="649"/>
      <c r="KA67" s="650">
        <f t="shared" si="95"/>
        <v>0</v>
      </c>
      <c r="KB67" s="649"/>
      <c r="KC67" s="649"/>
      <c r="KD67" s="649"/>
      <c r="KE67" s="650">
        <f t="shared" si="140"/>
        <v>0</v>
      </c>
      <c r="KF67" s="649"/>
      <c r="KG67" s="649"/>
      <c r="KH67" s="650">
        <f t="shared" si="96"/>
        <v>0</v>
      </c>
      <c r="KI67" s="649"/>
      <c r="KJ67" s="649"/>
      <c r="KK67" s="650">
        <f t="shared" si="97"/>
        <v>0</v>
      </c>
      <c r="KL67" s="649"/>
      <c r="KM67" s="649"/>
      <c r="KN67" s="650">
        <f t="shared" si="98"/>
        <v>0</v>
      </c>
      <c r="KO67" s="649"/>
      <c r="KP67" s="649"/>
      <c r="KQ67" s="650">
        <f t="shared" si="160"/>
        <v>0</v>
      </c>
      <c r="KR67" s="649"/>
      <c r="KS67" s="649"/>
      <c r="KT67" s="650">
        <f t="shared" si="161"/>
        <v>0</v>
      </c>
      <c r="KU67" s="649"/>
      <c r="KV67" s="649"/>
      <c r="KW67" s="650">
        <f t="shared" si="101"/>
        <v>0</v>
      </c>
      <c r="KX67" s="649"/>
      <c r="KY67" s="649"/>
      <c r="KZ67" s="650">
        <f t="shared" si="144"/>
        <v>0</v>
      </c>
      <c r="LA67" s="649"/>
      <c r="LB67" s="649"/>
      <c r="LC67" s="650">
        <f t="shared" si="145"/>
        <v>0</v>
      </c>
      <c r="LD67" s="649"/>
      <c r="LE67" s="649"/>
      <c r="LF67" s="650">
        <f t="shared" si="146"/>
        <v>0</v>
      </c>
      <c r="LG67" s="649"/>
      <c r="LH67" s="649"/>
      <c r="LI67" s="650">
        <f t="shared" si="147"/>
        <v>0</v>
      </c>
      <c r="LJ67" s="649"/>
      <c r="LK67" s="649"/>
      <c r="LL67" s="650">
        <f t="shared" si="162"/>
        <v>0</v>
      </c>
      <c r="LM67" s="649"/>
      <c r="LN67" s="649"/>
      <c r="LO67" s="650">
        <f t="shared" si="163"/>
        <v>0</v>
      </c>
      <c r="LP67" s="649"/>
      <c r="LQ67" s="649"/>
      <c r="LR67" s="650">
        <f t="shared" si="164"/>
        <v>0</v>
      </c>
      <c r="LS67" s="649"/>
      <c r="LT67" s="649"/>
      <c r="LU67" s="650">
        <f t="shared" si="165"/>
        <v>0</v>
      </c>
      <c r="LV67" s="649"/>
      <c r="LW67" s="649"/>
      <c r="LX67" s="650">
        <f>LU67+LV67-LW67</f>
        <v>0</v>
      </c>
      <c r="LY67" s="649"/>
      <c r="LZ67" s="649"/>
      <c r="MA67" s="650">
        <f>LX67+LY67-LZ67</f>
        <v>0</v>
      </c>
      <c r="MB67" s="649"/>
      <c r="MC67" s="649"/>
      <c r="MD67" s="650">
        <f>MA67+MB67-MC67</f>
        <v>0</v>
      </c>
      <c r="ME67" s="649"/>
      <c r="MF67" s="649"/>
      <c r="MG67" s="650">
        <f>MD67+ME67-MF67</f>
        <v>0</v>
      </c>
      <c r="MH67" s="649"/>
      <c r="MI67" s="649"/>
      <c r="MJ67" s="650">
        <f>MG67+MH67-MI67</f>
        <v>0</v>
      </c>
      <c r="MK67" s="649"/>
      <c r="ML67" s="649"/>
      <c r="MM67" s="650">
        <f>MJ67+MK67-ML67</f>
        <v>0</v>
      </c>
      <c r="MN67" s="649"/>
      <c r="MO67" s="649"/>
      <c r="MP67" s="650">
        <f>MM67+MN67-MO67</f>
        <v>0</v>
      </c>
      <c r="MQ67" s="649"/>
      <c r="MR67" s="649"/>
      <c r="MS67" s="650">
        <f>MP67+MQ67-MR67</f>
        <v>0</v>
      </c>
      <c r="MT67" s="649"/>
      <c r="MU67" s="649"/>
      <c r="MV67" s="650">
        <f>MS67+MT67-MU67</f>
        <v>0</v>
      </c>
      <c r="MW67" s="649"/>
      <c r="MX67" s="649"/>
      <c r="MY67" s="650">
        <f>MV67+MW67-MX67</f>
        <v>0</v>
      </c>
      <c r="MZ67" s="649"/>
      <c r="NA67" s="649"/>
      <c r="NB67" s="650">
        <f>MY67+MZ67-NA67</f>
        <v>0</v>
      </c>
      <c r="NC67" s="649"/>
      <c r="ND67" s="649"/>
      <c r="NE67" s="649"/>
      <c r="NF67" s="650">
        <f t="shared" si="102"/>
        <v>0</v>
      </c>
      <c r="NG67" s="649"/>
      <c r="NH67" s="649"/>
      <c r="NI67" s="650">
        <f t="shared" si="103"/>
        <v>0</v>
      </c>
      <c r="NJ67" s="649"/>
      <c r="NK67" s="649"/>
      <c r="NL67" s="649"/>
      <c r="NM67" s="650">
        <f t="shared" si="104"/>
        <v>0</v>
      </c>
      <c r="NN67" s="649"/>
      <c r="NO67" s="649"/>
      <c r="NP67" s="649"/>
      <c r="NQ67" s="650">
        <f t="shared" si="105"/>
        <v>0</v>
      </c>
      <c r="NR67" s="649"/>
      <c r="NS67" s="649"/>
      <c r="NT67" s="650">
        <f t="shared" si="106"/>
        <v>0</v>
      </c>
      <c r="NU67" s="649"/>
      <c r="NV67" s="649"/>
      <c r="NW67" s="650">
        <f t="shared" si="107"/>
        <v>0</v>
      </c>
      <c r="NX67" s="649"/>
      <c r="NY67" s="649"/>
      <c r="NZ67" s="649"/>
      <c r="OA67" s="650">
        <f t="shared" si="108"/>
        <v>0</v>
      </c>
      <c r="OB67" s="649"/>
      <c r="OC67" s="649"/>
      <c r="OD67" s="649"/>
      <c r="OE67" s="650">
        <f t="shared" si="109"/>
        <v>0</v>
      </c>
      <c r="OF67" s="649"/>
      <c r="OG67" s="649"/>
      <c r="OH67" s="649"/>
      <c r="OI67" s="650">
        <f t="shared" si="110"/>
        <v>0</v>
      </c>
      <c r="OJ67" s="649"/>
      <c r="OK67" s="649"/>
      <c r="OL67" s="649"/>
      <c r="OM67" s="650">
        <f t="shared" si="111"/>
        <v>0</v>
      </c>
      <c r="ON67" s="649"/>
      <c r="OO67" s="649"/>
      <c r="OP67" s="649"/>
      <c r="OQ67" s="650">
        <f t="shared" si="112"/>
        <v>0</v>
      </c>
      <c r="OR67" s="649"/>
      <c r="OS67" s="649"/>
      <c r="OT67" s="649"/>
      <c r="OU67" s="650">
        <f t="shared" si="113"/>
        <v>0</v>
      </c>
      <c r="OV67" s="649"/>
      <c r="OW67" s="649"/>
      <c r="OX67" s="649"/>
      <c r="OY67" s="650">
        <f t="shared" si="114"/>
        <v>0</v>
      </c>
      <c r="OZ67" s="649"/>
      <c r="PA67" s="649"/>
      <c r="PB67" s="649"/>
      <c r="PC67" s="650">
        <f t="shared" si="115"/>
        <v>0</v>
      </c>
      <c r="PD67" s="649"/>
      <c r="PE67" s="649"/>
      <c r="PF67" s="649"/>
      <c r="PG67" s="650">
        <f t="shared" si="116"/>
        <v>0</v>
      </c>
      <c r="PH67" s="649"/>
      <c r="PI67" s="649"/>
      <c r="PJ67" s="649"/>
      <c r="PK67" s="650">
        <f t="shared" si="117"/>
        <v>0</v>
      </c>
      <c r="PL67" s="649"/>
      <c r="PM67" s="649"/>
      <c r="PN67" s="649"/>
      <c r="PO67" s="650">
        <f t="shared" si="118"/>
        <v>0</v>
      </c>
      <c r="PP67" s="649"/>
      <c r="PQ67" s="649"/>
      <c r="PR67" s="649"/>
      <c r="PS67" s="650">
        <f t="shared" si="119"/>
        <v>0</v>
      </c>
      <c r="PT67" s="649"/>
      <c r="PU67" s="649"/>
      <c r="PV67" s="649"/>
      <c r="PW67" s="650">
        <f t="shared" si="149"/>
        <v>0</v>
      </c>
      <c r="PX67" s="649"/>
      <c r="PY67" s="649"/>
      <c r="PZ67" s="649"/>
      <c r="QA67" s="650">
        <f t="shared" si="150"/>
        <v>0</v>
      </c>
      <c r="QB67" s="649"/>
      <c r="QC67" s="649"/>
      <c r="QD67" s="649"/>
      <c r="QE67" s="650">
        <f t="shared" si="151"/>
        <v>0</v>
      </c>
      <c r="QF67" s="649"/>
      <c r="QG67" s="649"/>
      <c r="QH67" s="649"/>
      <c r="QI67" s="650">
        <f t="shared" si="152"/>
        <v>0</v>
      </c>
      <c r="QJ67" s="649"/>
      <c r="QK67" s="649"/>
      <c r="QL67" s="649"/>
      <c r="QM67" s="650">
        <f t="shared" si="153"/>
        <v>0</v>
      </c>
      <c r="QN67" s="649"/>
      <c r="QO67" s="649"/>
      <c r="QP67" s="649"/>
      <c r="QQ67" s="650">
        <f t="shared" si="154"/>
        <v>0</v>
      </c>
      <c r="QR67" s="649"/>
      <c r="QS67" s="649"/>
      <c r="QT67" s="649"/>
      <c r="QU67" s="650">
        <f t="shared" si="155"/>
        <v>0</v>
      </c>
      <c r="QV67" s="629">
        <f t="shared" si="127"/>
        <v>0</v>
      </c>
      <c r="QW67" s="652">
        <f t="shared" si="128"/>
        <v>0</v>
      </c>
      <c r="QX67" s="123"/>
      <c r="QY67" s="629">
        <f t="shared" si="129"/>
        <v>0</v>
      </c>
      <c r="QZ67" s="652">
        <f t="shared" si="130"/>
        <v>0</v>
      </c>
      <c r="RA67" s="124"/>
      <c r="RB67" s="629">
        <f t="shared" si="131"/>
        <v>0</v>
      </c>
      <c r="RC67" s="652">
        <f t="shared" si="132"/>
        <v>0</v>
      </c>
      <c r="RD67" s="124"/>
      <c r="RE67" s="629">
        <f t="shared" si="133"/>
        <v>0</v>
      </c>
      <c r="RF67" s="652">
        <f t="shared" si="134"/>
        <v>0</v>
      </c>
    </row>
    <row r="68" spans="1:474" ht="36" hidden="1" x14ac:dyDescent="0.55000000000000004">
      <c r="A68" s="622">
        <v>64</v>
      </c>
      <c r="B68" s="713" t="s">
        <v>678</v>
      </c>
      <c r="C68" s="639" t="s">
        <v>122</v>
      </c>
      <c r="D68" s="628"/>
      <c r="E68" s="642"/>
      <c r="F68" s="642"/>
      <c r="G68" s="668"/>
      <c r="H68" s="668"/>
      <c r="I68" s="628"/>
      <c r="J68" s="642"/>
      <c r="K68" s="642"/>
      <c r="L68" s="668"/>
      <c r="M68" s="668"/>
      <c r="N68" s="628"/>
      <c r="O68" s="642"/>
      <c r="P68" s="642"/>
      <c r="Q68" s="668"/>
      <c r="R68" s="668"/>
      <c r="S68" s="628"/>
      <c r="T68" s="642"/>
      <c r="U68" s="642"/>
      <c r="V68" s="668"/>
      <c r="W68" s="668"/>
      <c r="X68" s="628"/>
      <c r="Y68" s="642"/>
      <c r="Z68" s="642"/>
      <c r="AA68" s="668"/>
      <c r="AB68" s="668"/>
      <c r="AC68" s="628"/>
      <c r="AD68" s="631"/>
      <c r="AE68" s="631"/>
      <c r="AF68" s="93"/>
      <c r="AG68" s="629"/>
      <c r="AH68" s="629"/>
      <c r="AI68" s="93"/>
      <c r="AJ68" s="631"/>
      <c r="AK68" s="631"/>
      <c r="AL68" s="93"/>
      <c r="AM68" s="631"/>
      <c r="AN68" s="631"/>
      <c r="AO68" s="631"/>
      <c r="AP68" s="93"/>
      <c r="AQ68" s="644"/>
      <c r="AR68" s="644"/>
      <c r="AS68" s="645"/>
      <c r="AT68" s="632"/>
      <c r="AU68" s="632"/>
      <c r="AV68" s="633"/>
      <c r="AW68" s="631"/>
      <c r="AX68" s="631"/>
      <c r="AY68" s="631"/>
      <c r="AZ68" s="646"/>
      <c r="BA68" s="631"/>
      <c r="BB68" s="631"/>
      <c r="BC68" s="93"/>
      <c r="BD68" s="631"/>
      <c r="BE68" s="631"/>
      <c r="BF68" s="93"/>
      <c r="BG68" s="631"/>
      <c r="BH68" s="631"/>
      <c r="BI68" s="93"/>
      <c r="BJ68" s="631"/>
      <c r="BK68" s="631"/>
      <c r="BL68" s="93"/>
      <c r="BM68" s="631"/>
      <c r="BN68" s="631"/>
      <c r="BO68" s="631"/>
      <c r="BP68" s="93"/>
      <c r="BQ68" s="631"/>
      <c r="BR68" s="631"/>
      <c r="BS68" s="93"/>
      <c r="BT68" s="631"/>
      <c r="BU68" s="631"/>
      <c r="BV68" s="646"/>
      <c r="BW68" s="631"/>
      <c r="BX68" s="631"/>
      <c r="BY68" s="93"/>
      <c r="BZ68" s="631"/>
      <c r="CA68" s="631"/>
      <c r="CB68" s="93"/>
      <c r="CC68" s="631"/>
      <c r="CD68" s="631"/>
      <c r="CE68" s="93"/>
      <c r="CF68" s="631"/>
      <c r="CG68" s="631"/>
      <c r="CH68" s="93"/>
      <c r="CI68" s="631"/>
      <c r="CJ68" s="631"/>
      <c r="CK68" s="646"/>
      <c r="CL68" s="631"/>
      <c r="CM68" s="631"/>
      <c r="CN68" s="93"/>
      <c r="CO68" s="631"/>
      <c r="CP68" s="631"/>
      <c r="CQ68" s="93"/>
      <c r="CR68" s="629"/>
      <c r="CS68" s="629"/>
      <c r="CT68" s="630"/>
      <c r="CU68" s="629"/>
      <c r="CV68" s="629"/>
      <c r="CW68" s="630"/>
      <c r="CX68" s="629"/>
      <c r="CY68" s="629"/>
      <c r="CZ68" s="647"/>
      <c r="DA68" s="714"/>
      <c r="DB68" s="714"/>
      <c r="DC68" s="715"/>
      <c r="DD68" s="714"/>
      <c r="DE68" s="714"/>
      <c r="DF68" s="716"/>
      <c r="DG68" s="714"/>
      <c r="DH68" s="714"/>
      <c r="DI68" s="716"/>
      <c r="DJ68" s="629"/>
      <c r="DK68" s="629"/>
      <c r="DL68" s="716"/>
      <c r="DM68" s="629"/>
      <c r="DN68" s="629"/>
      <c r="DO68" s="716"/>
      <c r="DP68" s="629"/>
      <c r="DQ68" s="629"/>
      <c r="DR68" s="716"/>
      <c r="DS68" s="717"/>
      <c r="DT68" s="714"/>
      <c r="DU68" s="716"/>
      <c r="DV68" s="629"/>
      <c r="DW68" s="629"/>
      <c r="DX68" s="630"/>
      <c r="DY68" s="629"/>
      <c r="DZ68" s="629"/>
      <c r="EA68" s="629"/>
      <c r="EB68" s="630"/>
      <c r="EC68" s="629"/>
      <c r="ED68" s="629"/>
      <c r="EE68" s="630"/>
      <c r="EF68" s="629"/>
      <c r="EG68" s="629"/>
      <c r="EH68" s="629"/>
      <c r="EI68" s="93"/>
      <c r="EJ68" s="629"/>
      <c r="EK68" s="629"/>
      <c r="EL68" s="630"/>
      <c r="EM68" s="629"/>
      <c r="EN68" s="629"/>
      <c r="EO68" s="629"/>
      <c r="EP68" s="630"/>
      <c r="ER68" s="629"/>
      <c r="ES68" s="629"/>
      <c r="ET68" s="630"/>
      <c r="EU68" s="629"/>
      <c r="EV68" s="629"/>
      <c r="EW68" s="93"/>
      <c r="EX68" s="629"/>
      <c r="EY68" s="629"/>
      <c r="EZ68" s="93"/>
      <c r="FA68" s="629"/>
      <c r="FB68" s="629"/>
      <c r="FC68" s="93"/>
      <c r="FD68" s="629"/>
      <c r="FE68" s="629"/>
      <c r="FF68" s="93"/>
      <c r="FG68" s="629"/>
      <c r="FH68" s="629"/>
      <c r="FI68" s="93"/>
      <c r="FJ68" s="629"/>
      <c r="FK68" s="629"/>
      <c r="FL68" s="93"/>
      <c r="FM68" s="629"/>
      <c r="FN68" s="629"/>
      <c r="FO68" s="646"/>
      <c r="FP68" s="629"/>
      <c r="FQ68" s="629"/>
      <c r="FR68" s="630"/>
      <c r="FS68" s="629"/>
      <c r="FT68" s="629"/>
      <c r="FU68" s="630"/>
      <c r="FV68" s="648"/>
      <c r="FW68" s="629"/>
      <c r="FX68" s="629"/>
      <c r="FY68" s="630"/>
      <c r="FZ68" s="629"/>
      <c r="GA68" s="629"/>
      <c r="GB68" s="630"/>
      <c r="GC68" s="629"/>
      <c r="GD68" s="629"/>
      <c r="GE68" s="630"/>
      <c r="GF68" s="629"/>
      <c r="GG68" s="629"/>
      <c r="GH68" s="630"/>
      <c r="GI68" s="629"/>
      <c r="GJ68" s="629"/>
      <c r="GK68" s="630"/>
      <c r="GL68" s="629"/>
      <c r="GM68" s="629"/>
      <c r="GN68" s="630"/>
      <c r="GO68" s="629"/>
      <c r="GP68" s="629"/>
      <c r="GQ68" s="629"/>
      <c r="GR68" s="630"/>
      <c r="GS68" s="629"/>
      <c r="GT68" s="629"/>
      <c r="GU68" s="630"/>
      <c r="GV68" s="631"/>
      <c r="GW68" s="631"/>
      <c r="GX68" s="631"/>
      <c r="GY68" s="630"/>
      <c r="GZ68" s="631"/>
      <c r="HA68" s="631"/>
      <c r="HB68" s="631"/>
      <c r="HC68" s="630"/>
      <c r="HD68" s="631"/>
      <c r="HE68" s="631"/>
      <c r="HF68" s="630"/>
      <c r="HG68" s="631"/>
      <c r="HH68" s="631"/>
      <c r="HI68" s="630"/>
      <c r="HJ68" s="629"/>
      <c r="HK68" s="629"/>
      <c r="HL68" s="630"/>
      <c r="HM68" s="629"/>
      <c r="HN68" s="629"/>
      <c r="HO68" s="647"/>
      <c r="HP68" s="629"/>
      <c r="HQ68" s="629"/>
      <c r="HR68" s="647"/>
      <c r="HS68" s="629"/>
      <c r="HT68" s="629"/>
      <c r="HU68" s="630"/>
      <c r="HV68" s="629"/>
      <c r="HW68" s="629"/>
      <c r="HX68" s="630"/>
      <c r="HY68" s="629"/>
      <c r="HZ68" s="629"/>
      <c r="IA68" s="630"/>
      <c r="IB68" s="629"/>
      <c r="IC68" s="629"/>
      <c r="ID68" s="630"/>
      <c r="IE68" s="629"/>
      <c r="IF68" s="629"/>
      <c r="IG68" s="630"/>
      <c r="IH68" s="629"/>
      <c r="II68" s="629"/>
      <c r="IJ68" s="630"/>
      <c r="IK68" s="629"/>
      <c r="IL68" s="629"/>
      <c r="IM68" s="629"/>
      <c r="IN68" s="630"/>
      <c r="IO68" s="629"/>
      <c r="IP68" s="629"/>
      <c r="IQ68" s="629"/>
      <c r="IR68" s="630"/>
      <c r="IS68" s="629"/>
      <c r="IT68" s="629"/>
      <c r="IU68" s="630"/>
      <c r="IV68" s="649"/>
      <c r="IW68" s="649"/>
      <c r="IX68" s="650"/>
      <c r="IY68" s="649"/>
      <c r="IZ68" s="649"/>
      <c r="JA68" s="650"/>
      <c r="JB68" s="649"/>
      <c r="JC68" s="649"/>
      <c r="JD68" s="649"/>
      <c r="JE68" s="650"/>
      <c r="JF68" s="649"/>
      <c r="JG68" s="649"/>
      <c r="JH68" s="649"/>
      <c r="JI68" s="650"/>
      <c r="JK68" s="649"/>
      <c r="JL68" s="649"/>
      <c r="JM68" s="651"/>
      <c r="JO68" s="649"/>
      <c r="JP68" s="649"/>
      <c r="JQ68" s="651"/>
      <c r="JR68" s="649"/>
      <c r="JS68" s="649"/>
      <c r="JT68" s="650"/>
      <c r="JU68" s="649"/>
      <c r="JV68" s="649"/>
      <c r="JW68" s="650"/>
      <c r="JX68" s="718"/>
      <c r="JY68" s="719"/>
      <c r="JZ68" s="719"/>
      <c r="KA68" s="720"/>
      <c r="KB68" s="719"/>
      <c r="KC68" s="719"/>
      <c r="KD68" s="719"/>
      <c r="KE68" s="721"/>
      <c r="KF68" s="719"/>
      <c r="KG68" s="719"/>
      <c r="KH68" s="722"/>
      <c r="KI68" s="719"/>
      <c r="KJ68" s="719"/>
      <c r="KK68" s="721"/>
      <c r="KL68" s="719"/>
      <c r="KM68" s="719"/>
      <c r="KN68" s="721"/>
      <c r="KO68" s="719"/>
      <c r="KP68" s="719"/>
      <c r="KQ68" s="721"/>
      <c r="KR68" s="719"/>
      <c r="KS68" s="719"/>
      <c r="KT68" s="721"/>
      <c r="KU68" s="718"/>
      <c r="KV68" s="719"/>
      <c r="KW68" s="721"/>
      <c r="KX68" s="649"/>
      <c r="KY68" s="723"/>
      <c r="KZ68" s="721"/>
      <c r="LA68" s="649"/>
      <c r="LB68" s="723"/>
      <c r="LC68" s="721"/>
      <c r="LD68" s="649"/>
      <c r="LE68" s="723"/>
      <c r="LF68" s="721"/>
      <c r="LG68" s="649"/>
      <c r="LH68" s="723"/>
      <c r="LI68" s="721"/>
      <c r="LJ68" s="649"/>
      <c r="LK68" s="723"/>
      <c r="LL68" s="721"/>
      <c r="LM68" s="649"/>
      <c r="LN68" s="723"/>
      <c r="LO68" s="721"/>
      <c r="LP68" s="649"/>
      <c r="LQ68" s="723"/>
      <c r="LR68" s="721"/>
      <c r="LS68" s="649"/>
      <c r="LT68" s="723"/>
      <c r="LU68" s="721"/>
      <c r="LV68" s="649"/>
      <c r="LW68" s="723"/>
      <c r="LX68" s="721"/>
      <c r="LY68" s="649"/>
      <c r="LZ68" s="723"/>
      <c r="MA68" s="721"/>
      <c r="MB68" s="649"/>
      <c r="MC68" s="723"/>
      <c r="MD68" s="721"/>
      <c r="ME68" s="649"/>
      <c r="MF68" s="723"/>
      <c r="MG68" s="721"/>
      <c r="MH68" s="649"/>
      <c r="MI68" s="723"/>
      <c r="MJ68" s="721"/>
      <c r="MK68" s="649"/>
      <c r="ML68" s="723"/>
      <c r="MM68" s="721"/>
      <c r="MN68" s="649"/>
      <c r="MO68" s="723"/>
      <c r="MP68" s="721"/>
      <c r="MQ68" s="649"/>
      <c r="MR68" s="723"/>
      <c r="MS68" s="721"/>
      <c r="MT68" s="649"/>
      <c r="MU68" s="723"/>
      <c r="MV68" s="721"/>
      <c r="MW68" s="649"/>
      <c r="MX68" s="723"/>
      <c r="MY68" s="721"/>
      <c r="MZ68" s="649"/>
      <c r="NA68" s="723"/>
      <c r="NB68" s="721"/>
      <c r="NC68" s="649"/>
      <c r="ND68" s="723"/>
      <c r="NE68" s="723"/>
      <c r="NF68" s="650"/>
      <c r="NG68" s="649"/>
      <c r="NH68" s="723"/>
      <c r="NI68" s="650"/>
      <c r="NJ68" s="649"/>
      <c r="NK68" s="723"/>
      <c r="NL68" s="723"/>
      <c r="NM68" s="650"/>
      <c r="NN68" s="649"/>
      <c r="NO68" s="723"/>
      <c r="NP68" s="723"/>
      <c r="NQ68" s="650">
        <f t="shared" si="105"/>
        <v>0</v>
      </c>
      <c r="NR68" s="649">
        <v>20</v>
      </c>
      <c r="NS68" s="723"/>
      <c r="NT68" s="650">
        <f t="shared" si="106"/>
        <v>20</v>
      </c>
      <c r="NU68" s="649"/>
      <c r="NV68" s="723">
        <v>1</v>
      </c>
      <c r="NW68" s="650">
        <f t="shared" si="107"/>
        <v>19</v>
      </c>
      <c r="NX68" s="649"/>
      <c r="NY68" s="723"/>
      <c r="NZ68" s="723"/>
      <c r="OA68" s="650">
        <f t="shared" si="108"/>
        <v>19</v>
      </c>
      <c r="OB68" s="649"/>
      <c r="OC68" s="723"/>
      <c r="OD68" s="723"/>
      <c r="OE68" s="650">
        <f t="shared" si="109"/>
        <v>19</v>
      </c>
      <c r="OF68" s="649"/>
      <c r="OG68" s="723"/>
      <c r="OH68" s="723"/>
      <c r="OI68" s="650">
        <f t="shared" si="110"/>
        <v>19</v>
      </c>
      <c r="OJ68" s="649"/>
      <c r="OK68" s="723"/>
      <c r="OL68" s="723"/>
      <c r="OM68" s="650">
        <f t="shared" si="111"/>
        <v>19</v>
      </c>
      <c r="ON68" s="649"/>
      <c r="OO68" s="723"/>
      <c r="OP68" s="723"/>
      <c r="OQ68" s="650">
        <f t="shared" si="112"/>
        <v>19</v>
      </c>
      <c r="OR68" s="649"/>
      <c r="OS68" s="723"/>
      <c r="OT68" s="723"/>
      <c r="OU68" s="650">
        <f t="shared" si="113"/>
        <v>19</v>
      </c>
      <c r="OV68" s="649"/>
      <c r="OW68" s="723"/>
      <c r="OX68" s="723"/>
      <c r="OY68" s="650">
        <f t="shared" si="114"/>
        <v>19</v>
      </c>
      <c r="OZ68" s="649"/>
      <c r="PA68" s="723"/>
      <c r="PB68" s="723"/>
      <c r="PC68" s="650">
        <f t="shared" si="115"/>
        <v>19</v>
      </c>
      <c r="PD68" s="649"/>
      <c r="PE68" s="723"/>
      <c r="PF68" s="723"/>
      <c r="PG68" s="650">
        <f t="shared" si="116"/>
        <v>19</v>
      </c>
      <c r="PH68" s="649"/>
      <c r="PI68" s="723"/>
      <c r="PJ68" s="723"/>
      <c r="PK68" s="650">
        <f t="shared" si="117"/>
        <v>19</v>
      </c>
      <c r="PL68" s="649"/>
      <c r="PM68" s="723"/>
      <c r="PN68" s="723"/>
      <c r="PO68" s="650">
        <f t="shared" si="118"/>
        <v>19</v>
      </c>
      <c r="PP68" s="649"/>
      <c r="PQ68" s="723"/>
      <c r="PR68" s="723"/>
      <c r="PS68" s="650">
        <f t="shared" si="119"/>
        <v>19</v>
      </c>
      <c r="PT68" s="649"/>
      <c r="PU68" s="723"/>
      <c r="PV68" s="723"/>
      <c r="PW68" s="650">
        <f t="shared" si="149"/>
        <v>19</v>
      </c>
      <c r="PX68" s="649"/>
      <c r="PY68" s="723"/>
      <c r="PZ68" s="723"/>
      <c r="QA68" s="650">
        <f t="shared" si="150"/>
        <v>19</v>
      </c>
      <c r="QB68" s="649"/>
      <c r="QC68" s="723"/>
      <c r="QD68" s="723"/>
      <c r="QE68" s="650">
        <f t="shared" si="151"/>
        <v>19</v>
      </c>
      <c r="QF68" s="649"/>
      <c r="QG68" s="723"/>
      <c r="QH68" s="723"/>
      <c r="QI68" s="650">
        <f t="shared" si="152"/>
        <v>19</v>
      </c>
      <c r="QJ68" s="649"/>
      <c r="QK68" s="723"/>
      <c r="QL68" s="723"/>
      <c r="QM68" s="650">
        <f t="shared" si="153"/>
        <v>19</v>
      </c>
      <c r="QN68" s="649"/>
      <c r="QO68" s="723"/>
      <c r="QP68" s="723">
        <v>7</v>
      </c>
      <c r="QQ68" s="650">
        <f t="shared" si="154"/>
        <v>12</v>
      </c>
      <c r="QR68" s="649"/>
      <c r="QS68" s="723"/>
      <c r="QT68" s="723"/>
      <c r="QU68" s="650">
        <f t="shared" si="155"/>
        <v>12</v>
      </c>
      <c r="QV68" s="629">
        <f t="shared" si="127"/>
        <v>0</v>
      </c>
      <c r="QW68" s="652">
        <f t="shared" si="128"/>
        <v>0</v>
      </c>
      <c r="QX68" s="123"/>
      <c r="QY68" s="629">
        <f t="shared" si="129"/>
        <v>0</v>
      </c>
      <c r="QZ68" s="652">
        <f t="shared" si="130"/>
        <v>0</v>
      </c>
      <c r="RA68" s="124"/>
      <c r="RB68" s="629">
        <f t="shared" si="131"/>
        <v>0</v>
      </c>
      <c r="RC68" s="652">
        <f t="shared" si="132"/>
        <v>0</v>
      </c>
      <c r="RD68" s="124"/>
      <c r="RE68" s="629">
        <f t="shared" si="133"/>
        <v>0</v>
      </c>
      <c r="RF68" s="652">
        <f t="shared" si="134"/>
        <v>0</v>
      </c>
    </row>
    <row r="69" spans="1:474" ht="36" hidden="1" x14ac:dyDescent="0.55000000000000004">
      <c r="A69" s="622">
        <v>65</v>
      </c>
      <c r="B69" s="713" t="s">
        <v>679</v>
      </c>
      <c r="C69" s="639" t="s">
        <v>122</v>
      </c>
      <c r="D69" s="628"/>
      <c r="E69" s="642"/>
      <c r="F69" s="642"/>
      <c r="G69" s="668"/>
      <c r="H69" s="668"/>
      <c r="I69" s="628"/>
      <c r="J69" s="642"/>
      <c r="K69" s="642"/>
      <c r="L69" s="668"/>
      <c r="M69" s="668"/>
      <c r="N69" s="628"/>
      <c r="O69" s="642"/>
      <c r="P69" s="642"/>
      <c r="Q69" s="668"/>
      <c r="R69" s="668"/>
      <c r="S69" s="628"/>
      <c r="T69" s="642"/>
      <c r="U69" s="642"/>
      <c r="V69" s="668"/>
      <c r="W69" s="668"/>
      <c r="X69" s="628"/>
      <c r="Y69" s="642"/>
      <c r="Z69" s="642"/>
      <c r="AA69" s="668"/>
      <c r="AB69" s="668"/>
      <c r="AC69" s="628"/>
      <c r="AD69" s="631"/>
      <c r="AE69" s="631"/>
      <c r="AF69" s="93"/>
      <c r="AG69" s="629"/>
      <c r="AH69" s="629"/>
      <c r="AI69" s="93"/>
      <c r="AJ69" s="631"/>
      <c r="AK69" s="631"/>
      <c r="AL69" s="93"/>
      <c r="AM69" s="631"/>
      <c r="AN69" s="631"/>
      <c r="AO69" s="631"/>
      <c r="AP69" s="93"/>
      <c r="AQ69" s="644"/>
      <c r="AR69" s="644"/>
      <c r="AS69" s="645"/>
      <c r="AT69" s="632"/>
      <c r="AU69" s="632"/>
      <c r="AV69" s="633"/>
      <c r="AW69" s="631"/>
      <c r="AX69" s="631"/>
      <c r="AY69" s="631"/>
      <c r="AZ69" s="646"/>
      <c r="BA69" s="631"/>
      <c r="BB69" s="631"/>
      <c r="BC69" s="93"/>
      <c r="BD69" s="631"/>
      <c r="BE69" s="631"/>
      <c r="BF69" s="93"/>
      <c r="BG69" s="631"/>
      <c r="BH69" s="631"/>
      <c r="BI69" s="93"/>
      <c r="BJ69" s="631"/>
      <c r="BK69" s="631"/>
      <c r="BL69" s="93"/>
      <c r="BM69" s="631"/>
      <c r="BN69" s="631"/>
      <c r="BO69" s="631"/>
      <c r="BP69" s="93"/>
      <c r="BQ69" s="631"/>
      <c r="BR69" s="631"/>
      <c r="BS69" s="93"/>
      <c r="BT69" s="631"/>
      <c r="BU69" s="631"/>
      <c r="BV69" s="646"/>
      <c r="BW69" s="631"/>
      <c r="BX69" s="631"/>
      <c r="BY69" s="93"/>
      <c r="BZ69" s="631"/>
      <c r="CA69" s="631"/>
      <c r="CB69" s="93"/>
      <c r="CC69" s="631"/>
      <c r="CD69" s="631"/>
      <c r="CE69" s="93"/>
      <c r="CF69" s="631"/>
      <c r="CG69" s="631"/>
      <c r="CH69" s="93"/>
      <c r="CI69" s="631"/>
      <c r="CJ69" s="631"/>
      <c r="CK69" s="646"/>
      <c r="CL69" s="631"/>
      <c r="CM69" s="631"/>
      <c r="CN69" s="93"/>
      <c r="CO69" s="631"/>
      <c r="CP69" s="631"/>
      <c r="CQ69" s="93"/>
      <c r="CR69" s="629"/>
      <c r="CS69" s="629"/>
      <c r="CT69" s="630"/>
      <c r="CU69" s="629"/>
      <c r="CV69" s="629"/>
      <c r="CW69" s="630"/>
      <c r="CX69" s="629"/>
      <c r="CY69" s="629"/>
      <c r="CZ69" s="647"/>
      <c r="DA69" s="714"/>
      <c r="DB69" s="714"/>
      <c r="DC69" s="715"/>
      <c r="DD69" s="714"/>
      <c r="DE69" s="714"/>
      <c r="DF69" s="716"/>
      <c r="DG69" s="714"/>
      <c r="DH69" s="714"/>
      <c r="DI69" s="716"/>
      <c r="DJ69" s="629"/>
      <c r="DK69" s="629"/>
      <c r="DL69" s="716"/>
      <c r="DM69" s="629"/>
      <c r="DN69" s="629"/>
      <c r="DO69" s="716"/>
      <c r="DP69" s="629"/>
      <c r="DQ69" s="629"/>
      <c r="DR69" s="716"/>
      <c r="DS69" s="717"/>
      <c r="DT69" s="714"/>
      <c r="DU69" s="716"/>
      <c r="DV69" s="629"/>
      <c r="DW69" s="629"/>
      <c r="DX69" s="630"/>
      <c r="DY69" s="629"/>
      <c r="DZ69" s="629"/>
      <c r="EA69" s="629"/>
      <c r="EB69" s="630"/>
      <c r="EC69" s="629"/>
      <c r="ED69" s="629"/>
      <c r="EE69" s="630"/>
      <c r="EF69" s="629"/>
      <c r="EG69" s="629"/>
      <c r="EH69" s="629"/>
      <c r="EI69" s="93"/>
      <c r="EJ69" s="629"/>
      <c r="EK69" s="629"/>
      <c r="EL69" s="630"/>
      <c r="EM69" s="629"/>
      <c r="EN69" s="629"/>
      <c r="EO69" s="629"/>
      <c r="EP69" s="630"/>
      <c r="ER69" s="629"/>
      <c r="ES69" s="629"/>
      <c r="ET69" s="630"/>
      <c r="EU69" s="629"/>
      <c r="EV69" s="629"/>
      <c r="EW69" s="93"/>
      <c r="EX69" s="629"/>
      <c r="EY69" s="629"/>
      <c r="EZ69" s="93"/>
      <c r="FA69" s="629"/>
      <c r="FB69" s="629"/>
      <c r="FC69" s="93"/>
      <c r="FD69" s="629"/>
      <c r="FE69" s="629"/>
      <c r="FF69" s="93"/>
      <c r="FG69" s="629"/>
      <c r="FH69" s="629"/>
      <c r="FI69" s="93"/>
      <c r="FJ69" s="629"/>
      <c r="FK69" s="629"/>
      <c r="FL69" s="93"/>
      <c r="FM69" s="629"/>
      <c r="FN69" s="629"/>
      <c r="FO69" s="646"/>
      <c r="FP69" s="629"/>
      <c r="FQ69" s="629"/>
      <c r="FR69" s="630"/>
      <c r="FS69" s="629"/>
      <c r="FT69" s="629"/>
      <c r="FU69" s="630"/>
      <c r="FV69" s="648"/>
      <c r="FW69" s="629"/>
      <c r="FX69" s="629"/>
      <c r="FY69" s="630"/>
      <c r="FZ69" s="629"/>
      <c r="GA69" s="629"/>
      <c r="GB69" s="630"/>
      <c r="GC69" s="629"/>
      <c r="GD69" s="629"/>
      <c r="GE69" s="630"/>
      <c r="GF69" s="629"/>
      <c r="GG69" s="629"/>
      <c r="GH69" s="630"/>
      <c r="GI69" s="629"/>
      <c r="GJ69" s="629"/>
      <c r="GK69" s="630"/>
      <c r="GL69" s="629"/>
      <c r="GM69" s="629"/>
      <c r="GN69" s="630"/>
      <c r="GO69" s="629"/>
      <c r="GP69" s="629"/>
      <c r="GQ69" s="629"/>
      <c r="GR69" s="630"/>
      <c r="GS69" s="629"/>
      <c r="GT69" s="629"/>
      <c r="GU69" s="630"/>
      <c r="GV69" s="631"/>
      <c r="GW69" s="631"/>
      <c r="GX69" s="631"/>
      <c r="GY69" s="630"/>
      <c r="GZ69" s="631"/>
      <c r="HA69" s="631"/>
      <c r="HB69" s="631"/>
      <c r="HC69" s="630"/>
      <c r="HD69" s="631"/>
      <c r="HE69" s="631"/>
      <c r="HF69" s="630"/>
      <c r="HG69" s="631"/>
      <c r="HH69" s="631"/>
      <c r="HI69" s="630"/>
      <c r="HJ69" s="629"/>
      <c r="HK69" s="629"/>
      <c r="HL69" s="630"/>
      <c r="HM69" s="629"/>
      <c r="HN69" s="629"/>
      <c r="HO69" s="647"/>
      <c r="HP69" s="629"/>
      <c r="HQ69" s="629"/>
      <c r="HR69" s="647"/>
      <c r="HS69" s="629"/>
      <c r="HT69" s="629"/>
      <c r="HU69" s="630"/>
      <c r="HV69" s="629"/>
      <c r="HW69" s="629"/>
      <c r="HX69" s="630"/>
      <c r="HY69" s="629"/>
      <c r="HZ69" s="629"/>
      <c r="IA69" s="630"/>
      <c r="IB69" s="629"/>
      <c r="IC69" s="629"/>
      <c r="ID69" s="630"/>
      <c r="IE69" s="629"/>
      <c r="IF69" s="629"/>
      <c r="IG69" s="630"/>
      <c r="IH69" s="629"/>
      <c r="II69" s="629"/>
      <c r="IJ69" s="630"/>
      <c r="IK69" s="629"/>
      <c r="IL69" s="629"/>
      <c r="IM69" s="629"/>
      <c r="IN69" s="630"/>
      <c r="IO69" s="629"/>
      <c r="IP69" s="629"/>
      <c r="IQ69" s="629"/>
      <c r="IR69" s="630"/>
      <c r="IS69" s="629"/>
      <c r="IT69" s="629"/>
      <c r="IU69" s="630"/>
      <c r="IV69" s="649"/>
      <c r="IW69" s="649"/>
      <c r="IX69" s="650"/>
      <c r="IY69" s="649"/>
      <c r="IZ69" s="649"/>
      <c r="JA69" s="650"/>
      <c r="JB69" s="649"/>
      <c r="JC69" s="649"/>
      <c r="JD69" s="649"/>
      <c r="JE69" s="650"/>
      <c r="JF69" s="649"/>
      <c r="JG69" s="649"/>
      <c r="JH69" s="649"/>
      <c r="JI69" s="650"/>
      <c r="JK69" s="649"/>
      <c r="JL69" s="649"/>
      <c r="JM69" s="651"/>
      <c r="JO69" s="649"/>
      <c r="JP69" s="649"/>
      <c r="JQ69" s="651"/>
      <c r="JR69" s="649"/>
      <c r="JS69" s="649"/>
      <c r="JT69" s="650"/>
      <c r="JU69" s="649"/>
      <c r="JV69" s="649"/>
      <c r="JW69" s="650"/>
      <c r="JX69" s="718"/>
      <c r="JY69" s="719"/>
      <c r="JZ69" s="719"/>
      <c r="KA69" s="720"/>
      <c r="KB69" s="719"/>
      <c r="KC69" s="719"/>
      <c r="KD69" s="719"/>
      <c r="KE69" s="721"/>
      <c r="KF69" s="719"/>
      <c r="KG69" s="719"/>
      <c r="KH69" s="722"/>
      <c r="KI69" s="719"/>
      <c r="KJ69" s="719"/>
      <c r="KK69" s="721"/>
      <c r="KL69" s="719"/>
      <c r="KM69" s="719"/>
      <c r="KN69" s="721"/>
      <c r="KO69" s="719"/>
      <c r="KP69" s="719"/>
      <c r="KQ69" s="721"/>
      <c r="KR69" s="719"/>
      <c r="KS69" s="719"/>
      <c r="KT69" s="721"/>
      <c r="KU69" s="718"/>
      <c r="KV69" s="719"/>
      <c r="KW69" s="721"/>
      <c r="KX69" s="649"/>
      <c r="KY69" s="723"/>
      <c r="KZ69" s="721"/>
      <c r="LA69" s="649"/>
      <c r="LB69" s="723"/>
      <c r="LC69" s="721"/>
      <c r="LD69" s="649"/>
      <c r="LE69" s="723"/>
      <c r="LF69" s="721"/>
      <c r="LG69" s="649"/>
      <c r="LH69" s="723"/>
      <c r="LI69" s="721"/>
      <c r="LJ69" s="649"/>
      <c r="LK69" s="723"/>
      <c r="LL69" s="721"/>
      <c r="LM69" s="649"/>
      <c r="LN69" s="723"/>
      <c r="LO69" s="721"/>
      <c r="LP69" s="649"/>
      <c r="LQ69" s="723"/>
      <c r="LR69" s="721"/>
      <c r="LS69" s="649"/>
      <c r="LT69" s="723"/>
      <c r="LU69" s="721"/>
      <c r="LV69" s="649"/>
      <c r="LW69" s="723"/>
      <c r="LX69" s="721"/>
      <c r="LY69" s="649"/>
      <c r="LZ69" s="723"/>
      <c r="MA69" s="721"/>
      <c r="MB69" s="649"/>
      <c r="MC69" s="723"/>
      <c r="MD69" s="721"/>
      <c r="ME69" s="649"/>
      <c r="MF69" s="723"/>
      <c r="MG69" s="721"/>
      <c r="MH69" s="649"/>
      <c r="MI69" s="723"/>
      <c r="MJ69" s="721"/>
      <c r="MK69" s="649"/>
      <c r="ML69" s="723"/>
      <c r="MM69" s="721"/>
      <c r="MN69" s="649"/>
      <c r="MO69" s="723"/>
      <c r="MP69" s="721"/>
      <c r="MQ69" s="649"/>
      <c r="MR69" s="723"/>
      <c r="MS69" s="721"/>
      <c r="MT69" s="649"/>
      <c r="MU69" s="723"/>
      <c r="MV69" s="721"/>
      <c r="MW69" s="649"/>
      <c r="MX69" s="723"/>
      <c r="MY69" s="721"/>
      <c r="MZ69" s="649"/>
      <c r="NA69" s="723"/>
      <c r="NB69" s="721"/>
      <c r="NC69" s="649"/>
      <c r="ND69" s="723"/>
      <c r="NE69" s="723"/>
      <c r="NF69" s="650"/>
      <c r="NG69" s="649"/>
      <c r="NH69" s="723"/>
      <c r="NI69" s="650"/>
      <c r="NJ69" s="649"/>
      <c r="NK69" s="723"/>
      <c r="NL69" s="723"/>
      <c r="NM69" s="650"/>
      <c r="NN69" s="649"/>
      <c r="NO69" s="723"/>
      <c r="NP69" s="723"/>
      <c r="NQ69" s="650">
        <f t="shared" si="105"/>
        <v>0</v>
      </c>
      <c r="NR69" s="649">
        <v>20</v>
      </c>
      <c r="NS69" s="723"/>
      <c r="NT69" s="650">
        <f t="shared" si="106"/>
        <v>20</v>
      </c>
      <c r="NU69" s="649"/>
      <c r="NV69" s="723">
        <v>1</v>
      </c>
      <c r="NW69" s="650">
        <f t="shared" si="107"/>
        <v>19</v>
      </c>
      <c r="NX69" s="649"/>
      <c r="NY69" s="723"/>
      <c r="NZ69" s="723"/>
      <c r="OA69" s="650">
        <f t="shared" si="108"/>
        <v>19</v>
      </c>
      <c r="OB69" s="649"/>
      <c r="OC69" s="723"/>
      <c r="OD69" s="723"/>
      <c r="OE69" s="650">
        <f t="shared" si="109"/>
        <v>19</v>
      </c>
      <c r="OF69" s="649"/>
      <c r="OG69" s="723"/>
      <c r="OH69" s="723"/>
      <c r="OI69" s="650">
        <f t="shared" si="110"/>
        <v>19</v>
      </c>
      <c r="OJ69" s="649"/>
      <c r="OK69" s="723"/>
      <c r="OL69" s="723"/>
      <c r="OM69" s="650">
        <f t="shared" si="111"/>
        <v>19</v>
      </c>
      <c r="ON69" s="649"/>
      <c r="OO69" s="723"/>
      <c r="OP69" s="723"/>
      <c r="OQ69" s="650">
        <f t="shared" si="112"/>
        <v>19</v>
      </c>
      <c r="OR69" s="649"/>
      <c r="OS69" s="723"/>
      <c r="OT69" s="723"/>
      <c r="OU69" s="650">
        <f t="shared" si="113"/>
        <v>19</v>
      </c>
      <c r="OV69" s="649"/>
      <c r="OW69" s="723"/>
      <c r="OX69" s="723"/>
      <c r="OY69" s="650">
        <f t="shared" si="114"/>
        <v>19</v>
      </c>
      <c r="OZ69" s="649"/>
      <c r="PA69" s="723"/>
      <c r="PB69" s="723"/>
      <c r="PC69" s="650">
        <f t="shared" si="115"/>
        <v>19</v>
      </c>
      <c r="PD69" s="649"/>
      <c r="PE69" s="723"/>
      <c r="PF69" s="723"/>
      <c r="PG69" s="650">
        <f t="shared" si="116"/>
        <v>19</v>
      </c>
      <c r="PH69" s="649"/>
      <c r="PI69" s="723"/>
      <c r="PJ69" s="723"/>
      <c r="PK69" s="650">
        <f t="shared" si="117"/>
        <v>19</v>
      </c>
      <c r="PL69" s="649"/>
      <c r="PM69" s="723"/>
      <c r="PN69" s="723"/>
      <c r="PO69" s="650">
        <f t="shared" si="118"/>
        <v>19</v>
      </c>
      <c r="PP69" s="649"/>
      <c r="PQ69" s="723"/>
      <c r="PR69" s="723"/>
      <c r="PS69" s="650">
        <f t="shared" si="119"/>
        <v>19</v>
      </c>
      <c r="PT69" s="649"/>
      <c r="PU69" s="723"/>
      <c r="PV69" s="723"/>
      <c r="PW69" s="650">
        <f t="shared" si="149"/>
        <v>19</v>
      </c>
      <c r="PX69" s="649"/>
      <c r="PY69" s="723"/>
      <c r="PZ69" s="723">
        <v>10</v>
      </c>
      <c r="QA69" s="650">
        <f t="shared" si="150"/>
        <v>9</v>
      </c>
      <c r="QB69" s="649"/>
      <c r="QC69" s="723"/>
      <c r="QD69" s="723"/>
      <c r="QE69" s="650">
        <f t="shared" si="151"/>
        <v>9</v>
      </c>
      <c r="QF69" s="649"/>
      <c r="QG69" s="723"/>
      <c r="QH69" s="723"/>
      <c r="QI69" s="650">
        <f t="shared" si="152"/>
        <v>9</v>
      </c>
      <c r="QJ69" s="649"/>
      <c r="QK69" s="723"/>
      <c r="QL69" s="723"/>
      <c r="QM69" s="650">
        <f t="shared" si="153"/>
        <v>9</v>
      </c>
      <c r="QN69" s="649"/>
      <c r="QO69" s="723"/>
      <c r="QP69" s="723"/>
      <c r="QQ69" s="650">
        <f t="shared" si="154"/>
        <v>9</v>
      </c>
      <c r="QR69" s="649"/>
      <c r="QS69" s="723"/>
      <c r="QT69" s="723"/>
      <c r="QU69" s="650">
        <f t="shared" si="155"/>
        <v>9</v>
      </c>
      <c r="QV69" s="629">
        <f t="shared" si="127"/>
        <v>0</v>
      </c>
      <c r="QW69" s="652">
        <f t="shared" si="128"/>
        <v>0</v>
      </c>
      <c r="QX69" s="123"/>
      <c r="QY69" s="629">
        <f t="shared" si="129"/>
        <v>0</v>
      </c>
      <c r="QZ69" s="652">
        <f t="shared" si="130"/>
        <v>0</v>
      </c>
      <c r="RA69" s="124"/>
      <c r="RB69" s="629">
        <f t="shared" si="131"/>
        <v>0</v>
      </c>
      <c r="RC69" s="652">
        <f t="shared" si="132"/>
        <v>0</v>
      </c>
      <c r="RD69" s="124"/>
      <c r="RE69" s="629">
        <f t="shared" si="133"/>
        <v>0</v>
      </c>
      <c r="RF69" s="652">
        <f t="shared" si="134"/>
        <v>0</v>
      </c>
    </row>
    <row r="70" spans="1:474" ht="36" hidden="1" x14ac:dyDescent="0.55000000000000004">
      <c r="A70" s="622">
        <v>66</v>
      </c>
      <c r="B70" s="713" t="s">
        <v>680</v>
      </c>
      <c r="C70" s="639" t="s">
        <v>122</v>
      </c>
      <c r="D70" s="628"/>
      <c r="E70" s="642"/>
      <c r="F70" s="642"/>
      <c r="G70" s="668"/>
      <c r="H70" s="668"/>
      <c r="I70" s="628"/>
      <c r="J70" s="642"/>
      <c r="K70" s="642"/>
      <c r="L70" s="668"/>
      <c r="M70" s="668"/>
      <c r="N70" s="628"/>
      <c r="O70" s="642"/>
      <c r="P70" s="642"/>
      <c r="Q70" s="668"/>
      <c r="R70" s="668"/>
      <c r="S70" s="628"/>
      <c r="T70" s="642"/>
      <c r="U70" s="642"/>
      <c r="V70" s="668"/>
      <c r="W70" s="668"/>
      <c r="X70" s="628"/>
      <c r="Y70" s="642"/>
      <c r="Z70" s="642"/>
      <c r="AA70" s="668"/>
      <c r="AB70" s="668"/>
      <c r="AC70" s="628"/>
      <c r="AD70" s="631"/>
      <c r="AE70" s="631"/>
      <c r="AF70" s="93"/>
      <c r="AG70" s="629"/>
      <c r="AH70" s="629"/>
      <c r="AI70" s="93"/>
      <c r="AJ70" s="631"/>
      <c r="AK70" s="631"/>
      <c r="AL70" s="93"/>
      <c r="AM70" s="631"/>
      <c r="AN70" s="631"/>
      <c r="AO70" s="631"/>
      <c r="AP70" s="93"/>
      <c r="AQ70" s="644"/>
      <c r="AR70" s="644"/>
      <c r="AS70" s="645"/>
      <c r="AT70" s="632"/>
      <c r="AU70" s="632"/>
      <c r="AV70" s="633"/>
      <c r="AW70" s="631"/>
      <c r="AX70" s="631"/>
      <c r="AY70" s="631"/>
      <c r="AZ70" s="646"/>
      <c r="BA70" s="631"/>
      <c r="BB70" s="631"/>
      <c r="BC70" s="93"/>
      <c r="BD70" s="631"/>
      <c r="BE70" s="631"/>
      <c r="BF70" s="93"/>
      <c r="BG70" s="631"/>
      <c r="BH70" s="631"/>
      <c r="BI70" s="93"/>
      <c r="BJ70" s="631"/>
      <c r="BK70" s="631"/>
      <c r="BL70" s="93"/>
      <c r="BM70" s="631"/>
      <c r="BN70" s="631"/>
      <c r="BO70" s="631"/>
      <c r="BP70" s="93"/>
      <c r="BQ70" s="631"/>
      <c r="BR70" s="631"/>
      <c r="BS70" s="93"/>
      <c r="BT70" s="631"/>
      <c r="BU70" s="631"/>
      <c r="BV70" s="646"/>
      <c r="BW70" s="631"/>
      <c r="BX70" s="631"/>
      <c r="BY70" s="93"/>
      <c r="BZ70" s="631"/>
      <c r="CA70" s="631"/>
      <c r="CB70" s="93"/>
      <c r="CC70" s="631"/>
      <c r="CD70" s="631"/>
      <c r="CE70" s="93"/>
      <c r="CF70" s="631"/>
      <c r="CG70" s="631"/>
      <c r="CH70" s="93"/>
      <c r="CI70" s="631"/>
      <c r="CJ70" s="631"/>
      <c r="CK70" s="646"/>
      <c r="CL70" s="631"/>
      <c r="CM70" s="631"/>
      <c r="CN70" s="93"/>
      <c r="CO70" s="631"/>
      <c r="CP70" s="631"/>
      <c r="CQ70" s="93"/>
      <c r="CR70" s="629"/>
      <c r="CS70" s="629"/>
      <c r="CT70" s="630"/>
      <c r="CU70" s="629"/>
      <c r="CV70" s="629"/>
      <c r="CW70" s="630"/>
      <c r="CX70" s="629"/>
      <c r="CY70" s="629"/>
      <c r="CZ70" s="647"/>
      <c r="DA70" s="714"/>
      <c r="DB70" s="714"/>
      <c r="DC70" s="715"/>
      <c r="DD70" s="714"/>
      <c r="DE70" s="714"/>
      <c r="DF70" s="716"/>
      <c r="DG70" s="714"/>
      <c r="DH70" s="714"/>
      <c r="DI70" s="716"/>
      <c r="DJ70" s="629"/>
      <c r="DK70" s="629"/>
      <c r="DL70" s="716"/>
      <c r="DM70" s="629"/>
      <c r="DN70" s="629"/>
      <c r="DO70" s="716"/>
      <c r="DP70" s="629"/>
      <c r="DQ70" s="629"/>
      <c r="DR70" s="716"/>
      <c r="DS70" s="717"/>
      <c r="DT70" s="714"/>
      <c r="DU70" s="716"/>
      <c r="DV70" s="629"/>
      <c r="DW70" s="629"/>
      <c r="DX70" s="630"/>
      <c r="DY70" s="629"/>
      <c r="DZ70" s="629"/>
      <c r="EA70" s="629"/>
      <c r="EB70" s="630"/>
      <c r="EC70" s="629"/>
      <c r="ED70" s="629"/>
      <c r="EE70" s="630"/>
      <c r="EF70" s="629"/>
      <c r="EG70" s="629"/>
      <c r="EH70" s="629"/>
      <c r="EI70" s="93"/>
      <c r="EJ70" s="629"/>
      <c r="EK70" s="629"/>
      <c r="EL70" s="630"/>
      <c r="EM70" s="629"/>
      <c r="EN70" s="629"/>
      <c r="EO70" s="629"/>
      <c r="EP70" s="630"/>
      <c r="ER70" s="629"/>
      <c r="ES70" s="629"/>
      <c r="ET70" s="630"/>
      <c r="EU70" s="629"/>
      <c r="EV70" s="629"/>
      <c r="EW70" s="93"/>
      <c r="EX70" s="629"/>
      <c r="EY70" s="629"/>
      <c r="EZ70" s="93"/>
      <c r="FA70" s="629"/>
      <c r="FB70" s="629"/>
      <c r="FC70" s="93"/>
      <c r="FD70" s="629"/>
      <c r="FE70" s="629"/>
      <c r="FF70" s="93"/>
      <c r="FG70" s="629"/>
      <c r="FH70" s="629"/>
      <c r="FI70" s="93"/>
      <c r="FJ70" s="629"/>
      <c r="FK70" s="629"/>
      <c r="FL70" s="93"/>
      <c r="FM70" s="629"/>
      <c r="FN70" s="629"/>
      <c r="FO70" s="646"/>
      <c r="FP70" s="629"/>
      <c r="FQ70" s="629"/>
      <c r="FR70" s="630"/>
      <c r="FS70" s="629"/>
      <c r="FT70" s="629"/>
      <c r="FU70" s="630"/>
      <c r="FV70" s="648"/>
      <c r="FW70" s="629"/>
      <c r="FX70" s="629"/>
      <c r="FY70" s="630"/>
      <c r="FZ70" s="629"/>
      <c r="GA70" s="629"/>
      <c r="GB70" s="630"/>
      <c r="GC70" s="629"/>
      <c r="GD70" s="629"/>
      <c r="GE70" s="630"/>
      <c r="GF70" s="629"/>
      <c r="GG70" s="629"/>
      <c r="GH70" s="630"/>
      <c r="GI70" s="629"/>
      <c r="GJ70" s="629"/>
      <c r="GK70" s="630"/>
      <c r="GL70" s="629"/>
      <c r="GM70" s="629"/>
      <c r="GN70" s="630"/>
      <c r="GO70" s="629"/>
      <c r="GP70" s="629"/>
      <c r="GQ70" s="629"/>
      <c r="GR70" s="630"/>
      <c r="GS70" s="629"/>
      <c r="GT70" s="629"/>
      <c r="GU70" s="630"/>
      <c r="GV70" s="631"/>
      <c r="GW70" s="631"/>
      <c r="GX70" s="631"/>
      <c r="GY70" s="630"/>
      <c r="GZ70" s="631"/>
      <c r="HA70" s="631"/>
      <c r="HB70" s="631"/>
      <c r="HC70" s="630"/>
      <c r="HD70" s="631"/>
      <c r="HE70" s="631"/>
      <c r="HF70" s="630"/>
      <c r="HG70" s="631"/>
      <c r="HH70" s="631"/>
      <c r="HI70" s="630"/>
      <c r="HJ70" s="629"/>
      <c r="HK70" s="629"/>
      <c r="HL70" s="630"/>
      <c r="HM70" s="629"/>
      <c r="HN70" s="629"/>
      <c r="HO70" s="647"/>
      <c r="HP70" s="629"/>
      <c r="HQ70" s="629"/>
      <c r="HR70" s="647"/>
      <c r="HS70" s="629"/>
      <c r="HT70" s="629"/>
      <c r="HU70" s="630"/>
      <c r="HV70" s="629"/>
      <c r="HW70" s="629"/>
      <c r="HX70" s="630"/>
      <c r="HY70" s="629"/>
      <c r="HZ70" s="629"/>
      <c r="IA70" s="630"/>
      <c r="IB70" s="629"/>
      <c r="IC70" s="629"/>
      <c r="ID70" s="630"/>
      <c r="IE70" s="629"/>
      <c r="IF70" s="629"/>
      <c r="IG70" s="630"/>
      <c r="IH70" s="629"/>
      <c r="II70" s="629"/>
      <c r="IJ70" s="630"/>
      <c r="IK70" s="629"/>
      <c r="IL70" s="629"/>
      <c r="IM70" s="629"/>
      <c r="IN70" s="630"/>
      <c r="IO70" s="629"/>
      <c r="IP70" s="629"/>
      <c r="IQ70" s="629"/>
      <c r="IR70" s="630"/>
      <c r="IS70" s="629"/>
      <c r="IT70" s="629"/>
      <c r="IU70" s="630"/>
      <c r="IV70" s="649"/>
      <c r="IW70" s="649"/>
      <c r="IX70" s="650"/>
      <c r="IY70" s="649"/>
      <c r="IZ70" s="649"/>
      <c r="JA70" s="650"/>
      <c r="JB70" s="649"/>
      <c r="JC70" s="649"/>
      <c r="JD70" s="649"/>
      <c r="JE70" s="650"/>
      <c r="JF70" s="649"/>
      <c r="JG70" s="649"/>
      <c r="JH70" s="649"/>
      <c r="JI70" s="650"/>
      <c r="JK70" s="649"/>
      <c r="JL70" s="649"/>
      <c r="JM70" s="651"/>
      <c r="JO70" s="649"/>
      <c r="JP70" s="649"/>
      <c r="JQ70" s="651"/>
      <c r="JR70" s="649"/>
      <c r="JS70" s="649"/>
      <c r="JT70" s="650"/>
      <c r="JU70" s="649"/>
      <c r="JV70" s="649"/>
      <c r="JW70" s="650"/>
      <c r="JX70" s="718"/>
      <c r="JY70" s="719"/>
      <c r="JZ70" s="719"/>
      <c r="KA70" s="720"/>
      <c r="KB70" s="719"/>
      <c r="KC70" s="719"/>
      <c r="KD70" s="719"/>
      <c r="KE70" s="721"/>
      <c r="KF70" s="719"/>
      <c r="KG70" s="719"/>
      <c r="KH70" s="722"/>
      <c r="KI70" s="719"/>
      <c r="KJ70" s="719"/>
      <c r="KK70" s="721"/>
      <c r="KL70" s="719"/>
      <c r="KM70" s="719"/>
      <c r="KN70" s="721"/>
      <c r="KO70" s="719"/>
      <c r="KP70" s="719"/>
      <c r="KQ70" s="721"/>
      <c r="KR70" s="719"/>
      <c r="KS70" s="719"/>
      <c r="KT70" s="721"/>
      <c r="KU70" s="718"/>
      <c r="KV70" s="719"/>
      <c r="KW70" s="721"/>
      <c r="KX70" s="649"/>
      <c r="KY70" s="723"/>
      <c r="KZ70" s="721"/>
      <c r="LA70" s="649"/>
      <c r="LB70" s="723"/>
      <c r="LC70" s="721"/>
      <c r="LD70" s="649"/>
      <c r="LE70" s="723"/>
      <c r="LF70" s="721"/>
      <c r="LG70" s="649"/>
      <c r="LH70" s="723"/>
      <c r="LI70" s="721"/>
      <c r="LJ70" s="649"/>
      <c r="LK70" s="723"/>
      <c r="LL70" s="721"/>
      <c r="LM70" s="649"/>
      <c r="LN70" s="723"/>
      <c r="LO70" s="721"/>
      <c r="LP70" s="649"/>
      <c r="LQ70" s="723"/>
      <c r="LR70" s="721"/>
      <c r="LS70" s="649"/>
      <c r="LT70" s="723"/>
      <c r="LU70" s="721"/>
      <c r="LV70" s="649"/>
      <c r="LW70" s="723"/>
      <c r="LX70" s="721"/>
      <c r="LY70" s="649"/>
      <c r="LZ70" s="723"/>
      <c r="MA70" s="721"/>
      <c r="MB70" s="649"/>
      <c r="MC70" s="723"/>
      <c r="MD70" s="721"/>
      <c r="ME70" s="649"/>
      <c r="MF70" s="723"/>
      <c r="MG70" s="721"/>
      <c r="MH70" s="649"/>
      <c r="MI70" s="723"/>
      <c r="MJ70" s="721"/>
      <c r="MK70" s="649"/>
      <c r="ML70" s="723"/>
      <c r="MM70" s="721"/>
      <c r="MN70" s="649"/>
      <c r="MO70" s="723"/>
      <c r="MP70" s="721"/>
      <c r="MQ70" s="649"/>
      <c r="MR70" s="723"/>
      <c r="MS70" s="721"/>
      <c r="MT70" s="649"/>
      <c r="MU70" s="723"/>
      <c r="MV70" s="721"/>
      <c r="MW70" s="649"/>
      <c r="MX70" s="723"/>
      <c r="MY70" s="721"/>
      <c r="MZ70" s="649"/>
      <c r="NA70" s="723"/>
      <c r="NB70" s="721"/>
      <c r="NC70" s="649"/>
      <c r="ND70" s="723"/>
      <c r="NE70" s="723"/>
      <c r="NF70" s="650"/>
      <c r="NG70" s="649"/>
      <c r="NH70" s="723"/>
      <c r="NI70" s="650"/>
      <c r="NJ70" s="649"/>
      <c r="NK70" s="723"/>
      <c r="NL70" s="723"/>
      <c r="NM70" s="650"/>
      <c r="NN70" s="649"/>
      <c r="NO70" s="723"/>
      <c r="NP70" s="723"/>
      <c r="NQ70" s="650">
        <f>NM70+NN70-NO70</f>
        <v>0</v>
      </c>
      <c r="NR70" s="649">
        <v>20</v>
      </c>
      <c r="NS70" s="723"/>
      <c r="NT70" s="650">
        <f>NQ70+NR70-NS70</f>
        <v>20</v>
      </c>
      <c r="NU70" s="649"/>
      <c r="NV70" s="723">
        <v>1</v>
      </c>
      <c r="NW70" s="650">
        <f>NT70+NU70-NV70</f>
        <v>19</v>
      </c>
      <c r="NX70" s="649"/>
      <c r="NY70" s="723"/>
      <c r="NZ70" s="723"/>
      <c r="OA70" s="650">
        <f>NW70+NX70-NZ70</f>
        <v>19</v>
      </c>
      <c r="OB70" s="649"/>
      <c r="OC70" s="723"/>
      <c r="OD70" s="723"/>
      <c r="OE70" s="650">
        <f>OA70+OB70-OD70</f>
        <v>19</v>
      </c>
      <c r="OF70" s="649"/>
      <c r="OG70" s="723"/>
      <c r="OH70" s="723"/>
      <c r="OI70" s="650">
        <f>OE70+OF70-OH70</f>
        <v>19</v>
      </c>
      <c r="OJ70" s="649"/>
      <c r="OK70" s="723"/>
      <c r="OL70" s="723"/>
      <c r="OM70" s="650">
        <f>OI70+OJ70-OL70</f>
        <v>19</v>
      </c>
      <c r="ON70" s="649"/>
      <c r="OO70" s="723"/>
      <c r="OP70" s="723"/>
      <c r="OQ70" s="650">
        <f>OM70+ON70-OP70</f>
        <v>19</v>
      </c>
      <c r="OR70" s="649"/>
      <c r="OS70" s="723"/>
      <c r="OT70" s="723"/>
      <c r="OU70" s="650">
        <f>OQ70+OR70-OT70</f>
        <v>19</v>
      </c>
      <c r="OV70" s="649"/>
      <c r="OW70" s="723"/>
      <c r="OX70" s="723"/>
      <c r="OY70" s="650">
        <f>OU70+OV70-OX70</f>
        <v>19</v>
      </c>
      <c r="OZ70" s="649"/>
      <c r="PA70" s="723"/>
      <c r="PB70" s="723"/>
      <c r="PC70" s="650">
        <f>OY70+OZ70-PB70</f>
        <v>19</v>
      </c>
      <c r="PD70" s="649"/>
      <c r="PE70" s="723"/>
      <c r="PF70" s="723">
        <v>3</v>
      </c>
      <c r="PG70" s="650">
        <f>PC70+PD70-PF70</f>
        <v>16</v>
      </c>
      <c r="PH70" s="649"/>
      <c r="PI70" s="723"/>
      <c r="PJ70" s="723"/>
      <c r="PK70" s="650">
        <f>PG70+PH70-PJ70</f>
        <v>16</v>
      </c>
      <c r="PL70" s="649"/>
      <c r="PM70" s="723"/>
      <c r="PN70" s="723"/>
      <c r="PO70" s="650">
        <f>PK70+PL70-PN70</f>
        <v>16</v>
      </c>
      <c r="PP70" s="649"/>
      <c r="PQ70" s="723"/>
      <c r="PR70" s="723"/>
      <c r="PS70" s="650">
        <f>PO70+PP70-PR70</f>
        <v>16</v>
      </c>
      <c r="PT70" s="649"/>
      <c r="PU70" s="723"/>
      <c r="PV70" s="723"/>
      <c r="PW70" s="650">
        <f>PS70+PT70-PV70</f>
        <v>16</v>
      </c>
      <c r="PX70" s="649"/>
      <c r="PY70" s="723"/>
      <c r="PZ70" s="723">
        <v>10</v>
      </c>
      <c r="QA70" s="650">
        <f>PW70+PX70-PZ70</f>
        <v>6</v>
      </c>
      <c r="QB70" s="649"/>
      <c r="QC70" s="723"/>
      <c r="QD70" s="723"/>
      <c r="QE70" s="650">
        <f>QA70+QB70-QD70</f>
        <v>6</v>
      </c>
      <c r="QF70" s="649"/>
      <c r="QG70" s="723"/>
      <c r="QH70" s="723"/>
      <c r="QI70" s="650">
        <f>QE70+QF70-QH70</f>
        <v>6</v>
      </c>
      <c r="QJ70" s="649"/>
      <c r="QK70" s="723"/>
      <c r="QL70" s="723"/>
      <c r="QM70" s="650">
        <f t="shared" si="153"/>
        <v>6</v>
      </c>
      <c r="QN70" s="649"/>
      <c r="QO70" s="723"/>
      <c r="QP70" s="723">
        <v>6</v>
      </c>
      <c r="QQ70" s="650">
        <f t="shared" si="154"/>
        <v>0</v>
      </c>
      <c r="QR70" s="649"/>
      <c r="QS70" s="723"/>
      <c r="QT70" s="723"/>
      <c r="QU70" s="650">
        <f t="shared" si="155"/>
        <v>0</v>
      </c>
      <c r="QV70" s="629">
        <f t="shared" ref="QV70:QV77" si="171">+DK70+DN70+DQ70+DT70+DW70+EA70+ED70+EH70+EK70+EO70+ES70+EV70+EY70+FB70+FE70+FH70+FK70+FN70+FQ70+FT70+FX70+GA70+GD70+GG70</f>
        <v>0</v>
      </c>
      <c r="QW70" s="652">
        <f t="shared" ref="QW70:QW77" si="172">+QV70/24</f>
        <v>0</v>
      </c>
      <c r="QX70" s="123"/>
      <c r="QY70" s="629">
        <f t="shared" ref="QY70:QY77" si="173">+GJ70+GM70+GP70+GT70+GW70+HA70+HE70+HH70+HK70+HN70+HQ70+HT70+HW70+HZ70+IC70+IF70+II70+IM70+IQ70+IT70+IW70+IZ70+JC70+JG70+JL70+JP70</f>
        <v>0</v>
      </c>
      <c r="QZ70" s="652">
        <f t="shared" ref="QZ70:QZ77" si="174">+QY70/26</f>
        <v>0</v>
      </c>
      <c r="RA70" s="124"/>
      <c r="RB70" s="629">
        <f t="shared" ref="RB70:RB77" si="175">+JS70+JV70+JY70+KC70+KG70+KJ70+KM70+KP70+KS70+KV70+KY70+LB70+LE70+LH70+LK70+LN70+LQ70+LT70+LW70+LZ70+MC70+MF70+MI70+ML70+MO70</f>
        <v>0</v>
      </c>
      <c r="RC70" s="652">
        <f t="shared" ref="RC70:RC77" si="176">+RB70/25</f>
        <v>0</v>
      </c>
      <c r="RD70" s="124"/>
      <c r="RE70" s="629">
        <f t="shared" ref="RE70:RE77" si="177">+QV70+QY70+RB70</f>
        <v>0</v>
      </c>
      <c r="RF70" s="652">
        <f t="shared" ref="RF70:RF77" si="178">+RE70/75</f>
        <v>0</v>
      </c>
    </row>
    <row r="71" spans="1:474" ht="36" hidden="1" x14ac:dyDescent="0.55000000000000004">
      <c r="A71" s="724"/>
      <c r="B71" s="725" t="s">
        <v>681</v>
      </c>
      <c r="C71" s="726"/>
      <c r="D71" s="727">
        <v>0</v>
      </c>
      <c r="E71" s="727"/>
      <c r="F71" s="727"/>
      <c r="G71" s="727"/>
      <c r="H71" s="727"/>
      <c r="I71" s="727">
        <f t="shared" ref="I71:I77" si="179">D71+E71+F71-G71-H71</f>
        <v>0</v>
      </c>
      <c r="J71" s="727"/>
      <c r="K71" s="727"/>
      <c r="L71" s="727"/>
      <c r="M71" s="727"/>
      <c r="N71" s="727">
        <f t="shared" ref="N71:N73" si="180">I71+J71+K71-L71-M71</f>
        <v>0</v>
      </c>
      <c r="O71" s="727"/>
      <c r="P71" s="727"/>
      <c r="Q71" s="727"/>
      <c r="R71" s="727"/>
      <c r="S71" s="727">
        <f t="shared" si="1"/>
        <v>0</v>
      </c>
      <c r="T71" s="727"/>
      <c r="U71" s="727"/>
      <c r="V71" s="727"/>
      <c r="W71" s="727"/>
      <c r="X71" s="727">
        <f t="shared" si="2"/>
        <v>0</v>
      </c>
      <c r="Y71" s="727"/>
      <c r="Z71" s="727"/>
      <c r="AA71" s="727"/>
      <c r="AB71" s="727"/>
      <c r="AC71" s="727">
        <f t="shared" ref="AC71:AC73" si="181">X71+Y71+Z71-AA71-AB71</f>
        <v>0</v>
      </c>
      <c r="AD71" s="728"/>
      <c r="AE71" s="728"/>
      <c r="AF71" s="728">
        <f t="shared" si="28"/>
        <v>0</v>
      </c>
      <c r="AG71" s="729"/>
      <c r="AH71" s="729"/>
      <c r="AI71" s="728"/>
      <c r="AJ71" s="728"/>
      <c r="AK71" s="728"/>
      <c r="AL71" s="728"/>
      <c r="AM71" s="728"/>
      <c r="AN71" s="728"/>
      <c r="AO71" s="728"/>
      <c r="AP71" s="728"/>
      <c r="AQ71" s="730"/>
      <c r="AR71" s="730"/>
      <c r="AS71" s="730"/>
      <c r="AT71" s="731"/>
      <c r="AU71" s="731"/>
      <c r="AV71" s="731"/>
      <c r="AW71" s="728"/>
      <c r="AX71" s="728"/>
      <c r="AY71" s="728"/>
      <c r="AZ71" s="732"/>
      <c r="BA71" s="728"/>
      <c r="BB71" s="728"/>
      <c r="BC71" s="728"/>
      <c r="BD71" s="728"/>
      <c r="BE71" s="728"/>
      <c r="BF71" s="728"/>
      <c r="BG71" s="728"/>
      <c r="BH71" s="728"/>
      <c r="BI71" s="728"/>
      <c r="BJ71" s="728"/>
      <c r="BK71" s="728"/>
      <c r="BL71" s="728"/>
      <c r="BM71" s="728"/>
      <c r="BN71" s="728"/>
      <c r="BO71" s="728"/>
      <c r="BP71" s="728"/>
      <c r="BQ71" s="728"/>
      <c r="BR71" s="728"/>
      <c r="BS71" s="728"/>
      <c r="BT71" s="728"/>
      <c r="BU71" s="728"/>
      <c r="BV71" s="732"/>
      <c r="BW71" s="728"/>
      <c r="BX71" s="728"/>
      <c r="BY71" s="728"/>
      <c r="BZ71" s="728"/>
      <c r="CA71" s="728"/>
      <c r="CB71" s="728"/>
      <c r="CC71" s="728"/>
      <c r="CD71" s="728"/>
      <c r="CE71" s="728"/>
      <c r="CF71" s="728"/>
      <c r="CG71" s="728"/>
      <c r="CH71" s="728"/>
      <c r="CI71" s="728"/>
      <c r="CJ71" s="728"/>
      <c r="CK71" s="732"/>
      <c r="CL71" s="728"/>
      <c r="CM71" s="728"/>
      <c r="CN71" s="728"/>
      <c r="CO71" s="728"/>
      <c r="CP71" s="728"/>
      <c r="CQ71" s="728"/>
      <c r="CR71" s="729"/>
      <c r="CS71" s="729"/>
      <c r="CT71" s="729"/>
      <c r="CU71" s="729"/>
      <c r="CV71" s="729"/>
      <c r="CW71" s="729"/>
      <c r="CX71" s="729"/>
      <c r="CY71" s="729"/>
      <c r="CZ71" s="733"/>
      <c r="DA71" s="734"/>
      <c r="DB71" s="734"/>
      <c r="DC71" s="734"/>
      <c r="DD71" s="734"/>
      <c r="DE71" s="734"/>
      <c r="DF71" s="735"/>
      <c r="DG71" s="734"/>
      <c r="DH71" s="734"/>
      <c r="DI71" s="735"/>
      <c r="DJ71" s="729"/>
      <c r="DK71" s="729"/>
      <c r="DL71" s="735"/>
      <c r="DM71" s="729"/>
      <c r="DN71" s="729"/>
      <c r="DO71" s="735"/>
      <c r="DP71" s="729"/>
      <c r="DQ71" s="729"/>
      <c r="DR71" s="735"/>
      <c r="DS71" s="733"/>
      <c r="DT71" s="734"/>
      <c r="DU71" s="735"/>
      <c r="DV71" s="729"/>
      <c r="DW71" s="729"/>
      <c r="DX71" s="729"/>
      <c r="DY71" s="729"/>
      <c r="DZ71" s="729"/>
      <c r="EA71" s="729"/>
      <c r="EB71" s="729"/>
      <c r="EC71" s="729"/>
      <c r="ED71" s="729"/>
      <c r="EE71" s="729"/>
      <c r="EF71" s="729"/>
      <c r="EG71" s="729"/>
      <c r="EH71" s="729"/>
      <c r="EI71" s="728"/>
      <c r="EJ71" s="729"/>
      <c r="EK71" s="729"/>
      <c r="EL71" s="729"/>
      <c r="EM71" s="729"/>
      <c r="EN71" s="729"/>
      <c r="EO71" s="729"/>
      <c r="EP71" s="729"/>
      <c r="EQ71" s="736"/>
      <c r="ER71" s="729"/>
      <c r="ES71" s="729"/>
      <c r="ET71" s="729"/>
      <c r="EU71" s="729"/>
      <c r="EV71" s="729"/>
      <c r="EW71" s="728"/>
      <c r="EX71" s="729"/>
      <c r="EY71" s="729"/>
      <c r="EZ71" s="728"/>
      <c r="FA71" s="729"/>
      <c r="FB71" s="729"/>
      <c r="FC71" s="728"/>
      <c r="FD71" s="729"/>
      <c r="FE71" s="729"/>
      <c r="FF71" s="728"/>
      <c r="FG71" s="729"/>
      <c r="FH71" s="729"/>
      <c r="FI71" s="728"/>
      <c r="FJ71" s="729"/>
      <c r="FK71" s="729"/>
      <c r="FL71" s="728"/>
      <c r="FM71" s="729"/>
      <c r="FN71" s="729"/>
      <c r="FO71" s="732"/>
      <c r="FP71" s="729"/>
      <c r="FQ71" s="729"/>
      <c r="FR71" s="729"/>
      <c r="FS71" s="729"/>
      <c r="FT71" s="729"/>
      <c r="FU71" s="729"/>
      <c r="FV71" s="729"/>
      <c r="FW71" s="729"/>
      <c r="FX71" s="729"/>
      <c r="FY71" s="729"/>
      <c r="FZ71" s="729"/>
      <c r="GA71" s="729"/>
      <c r="GB71" s="729"/>
      <c r="GC71" s="729"/>
      <c r="GD71" s="729"/>
      <c r="GE71" s="729"/>
      <c r="GF71" s="729"/>
      <c r="GG71" s="729"/>
      <c r="GH71" s="729"/>
      <c r="GI71" s="729"/>
      <c r="GJ71" s="729"/>
      <c r="GK71" s="729"/>
      <c r="GL71" s="729"/>
      <c r="GM71" s="729"/>
      <c r="GN71" s="729"/>
      <c r="GO71" s="729"/>
      <c r="GP71" s="729"/>
      <c r="GQ71" s="729"/>
      <c r="GR71" s="729"/>
      <c r="GS71" s="729"/>
      <c r="GT71" s="729"/>
      <c r="GU71" s="729"/>
      <c r="GV71" s="728"/>
      <c r="GW71" s="728"/>
      <c r="GX71" s="728"/>
      <c r="GY71" s="729"/>
      <c r="GZ71" s="728"/>
      <c r="HA71" s="728"/>
      <c r="HB71" s="728"/>
      <c r="HC71" s="729"/>
      <c r="HD71" s="728"/>
      <c r="HE71" s="728"/>
      <c r="HF71" s="729"/>
      <c r="HG71" s="728"/>
      <c r="HH71" s="728"/>
      <c r="HI71" s="729"/>
      <c r="HJ71" s="729"/>
      <c r="HK71" s="729"/>
      <c r="HL71" s="729"/>
      <c r="HM71" s="729"/>
      <c r="HN71" s="729"/>
      <c r="HO71" s="737"/>
      <c r="HP71" s="729"/>
      <c r="HQ71" s="729"/>
      <c r="HR71" s="737"/>
      <c r="HS71" s="729"/>
      <c r="HT71" s="729"/>
      <c r="HU71" s="729"/>
      <c r="HV71" s="729"/>
      <c r="HW71" s="729"/>
      <c r="HX71" s="729"/>
      <c r="HY71" s="729"/>
      <c r="HZ71" s="729"/>
      <c r="IA71" s="729"/>
      <c r="IB71" s="729"/>
      <c r="IC71" s="729"/>
      <c r="ID71" s="729"/>
      <c r="IE71" s="729"/>
      <c r="IF71" s="729"/>
      <c r="IG71" s="729"/>
      <c r="IH71" s="729"/>
      <c r="II71" s="729"/>
      <c r="IJ71" s="729"/>
      <c r="IK71" s="729"/>
      <c r="IL71" s="729"/>
      <c r="IM71" s="729"/>
      <c r="IN71" s="729"/>
      <c r="IO71" s="729"/>
      <c r="IP71" s="729"/>
      <c r="IQ71" s="729"/>
      <c r="IR71" s="729"/>
      <c r="IS71" s="729"/>
      <c r="IT71" s="729"/>
      <c r="IU71" s="729"/>
      <c r="IV71" s="738"/>
      <c r="IW71" s="738"/>
      <c r="IX71" s="739"/>
      <c r="IY71" s="738"/>
      <c r="IZ71" s="738"/>
      <c r="JA71" s="739"/>
      <c r="JB71" s="738"/>
      <c r="JC71" s="738"/>
      <c r="JD71" s="738"/>
      <c r="JE71" s="739"/>
      <c r="JF71" s="738"/>
      <c r="JG71" s="738"/>
      <c r="JH71" s="738"/>
      <c r="JI71" s="740"/>
      <c r="JJ71" s="741"/>
      <c r="JK71" s="742"/>
      <c r="JL71" s="742"/>
      <c r="JM71" s="742"/>
      <c r="JO71" s="742"/>
      <c r="JP71" s="742"/>
      <c r="JQ71" s="742"/>
      <c r="JR71" s="743"/>
      <c r="JS71" s="743"/>
      <c r="JT71" s="744"/>
      <c r="JU71" s="743"/>
      <c r="JV71" s="743"/>
      <c r="JW71" s="744"/>
      <c r="JX71" s="745"/>
      <c r="JY71" s="746"/>
      <c r="JZ71" s="746"/>
      <c r="KA71" s="746"/>
      <c r="KB71" s="746"/>
      <c r="KC71" s="746"/>
      <c r="KD71" s="746"/>
      <c r="KE71" s="747"/>
      <c r="KF71" s="746"/>
      <c r="KG71" s="746"/>
      <c r="KH71" s="748"/>
      <c r="KI71" s="749"/>
      <c r="KJ71" s="749"/>
      <c r="KK71" s="750"/>
      <c r="KL71" s="749"/>
      <c r="KM71" s="749"/>
      <c r="KN71" s="750"/>
      <c r="KO71" s="749"/>
      <c r="KP71" s="749"/>
      <c r="KQ71" s="750"/>
      <c r="KR71" s="749"/>
      <c r="KS71" s="749"/>
      <c r="KT71" s="750"/>
      <c r="KU71" s="1017"/>
      <c r="KV71" s="1018"/>
      <c r="KW71" s="1019"/>
      <c r="KX71" s="751"/>
      <c r="KY71" s="752"/>
      <c r="KZ71" s="752"/>
      <c r="LA71" s="751"/>
      <c r="LB71" s="752"/>
      <c r="LC71" s="752"/>
      <c r="LD71" s="751"/>
      <c r="LE71" s="752"/>
      <c r="LF71" s="752"/>
      <c r="LG71" s="751"/>
      <c r="LH71" s="752"/>
      <c r="LI71" s="752"/>
      <c r="LJ71" s="751"/>
      <c r="LK71" s="752"/>
      <c r="LL71" s="752"/>
      <c r="LM71" s="751"/>
      <c r="LN71" s="752"/>
      <c r="LO71" s="752"/>
      <c r="LP71" s="751"/>
      <c r="LQ71" s="752"/>
      <c r="LR71" s="752"/>
      <c r="LS71" s="751"/>
      <c r="LT71" s="752"/>
      <c r="LU71" s="752"/>
      <c r="LV71" s="751"/>
      <c r="LW71" s="752"/>
      <c r="LX71" s="752"/>
      <c r="LY71" s="751"/>
      <c r="LZ71" s="752"/>
      <c r="MA71" s="752"/>
      <c r="MB71" s="751"/>
      <c r="MC71" s="752"/>
      <c r="MD71" s="752"/>
      <c r="ME71" s="751"/>
      <c r="MF71" s="752"/>
      <c r="MG71" s="752"/>
      <c r="MH71" s="751"/>
      <c r="MI71" s="752"/>
      <c r="MJ71" s="752"/>
      <c r="MK71" s="751"/>
      <c r="ML71" s="752"/>
      <c r="MM71" s="752"/>
      <c r="MN71" s="751"/>
      <c r="MO71" s="752"/>
      <c r="MP71" s="752"/>
      <c r="MQ71" s="751"/>
      <c r="MR71" s="752"/>
      <c r="MS71" s="752"/>
      <c r="MT71" s="751"/>
      <c r="MU71" s="752"/>
      <c r="MV71" s="752"/>
      <c r="MW71" s="751"/>
      <c r="MX71" s="752"/>
      <c r="MY71" s="752"/>
      <c r="MZ71" s="751"/>
      <c r="NA71" s="752"/>
      <c r="NB71" s="752"/>
      <c r="NC71" s="751"/>
      <c r="ND71" s="752"/>
      <c r="NE71" s="752"/>
      <c r="NF71" s="650">
        <f t="shared" si="102"/>
        <v>0</v>
      </c>
      <c r="NG71" s="751"/>
      <c r="NH71" s="753"/>
      <c r="NI71" s="754"/>
      <c r="NJ71" s="751"/>
      <c r="NK71" s="753"/>
      <c r="NL71" s="753"/>
      <c r="NM71" s="754"/>
      <c r="NN71" s="751"/>
      <c r="NO71" s="753"/>
      <c r="NP71" s="753"/>
      <c r="NQ71" s="754"/>
      <c r="NR71" s="751"/>
      <c r="NS71" s="753"/>
      <c r="NT71" s="740"/>
      <c r="NU71" s="751"/>
      <c r="NV71" s="753"/>
      <c r="NW71" s="740"/>
      <c r="NX71" s="751"/>
      <c r="NY71" s="752"/>
      <c r="NZ71" s="753"/>
      <c r="OA71" s="740"/>
      <c r="OB71" s="751"/>
      <c r="OC71" s="752"/>
      <c r="OD71" s="753"/>
      <c r="OE71" s="740"/>
      <c r="OF71" s="751"/>
      <c r="OG71" s="752"/>
      <c r="OH71" s="753"/>
      <c r="OI71" s="740"/>
      <c r="OJ71" s="751"/>
      <c r="OK71" s="752"/>
      <c r="OL71" s="753"/>
      <c r="OM71" s="740"/>
      <c r="ON71" s="751"/>
      <c r="OO71" s="752"/>
      <c r="OP71" s="753"/>
      <c r="OQ71" s="740"/>
      <c r="OR71" s="751"/>
      <c r="OS71" s="752"/>
      <c r="OT71" s="753"/>
      <c r="OU71" s="740"/>
      <c r="OV71" s="751"/>
      <c r="OW71" s="752"/>
      <c r="OX71" s="753"/>
      <c r="OY71" s="740"/>
      <c r="OZ71" s="751"/>
      <c r="PA71" s="752"/>
      <c r="PB71" s="753"/>
      <c r="PC71" s="740"/>
      <c r="PD71" s="751"/>
      <c r="PE71" s="752"/>
      <c r="PF71" s="753"/>
      <c r="PG71" s="740"/>
      <c r="PH71" s="751"/>
      <c r="PI71" s="752"/>
      <c r="PJ71" s="753"/>
      <c r="PK71" s="740"/>
      <c r="PL71" s="751"/>
      <c r="PM71" s="752"/>
      <c r="PN71" s="753"/>
      <c r="PO71" s="740"/>
      <c r="PP71" s="751"/>
      <c r="PQ71" s="752"/>
      <c r="PR71" s="753"/>
      <c r="PS71" s="740"/>
      <c r="PT71" s="751"/>
      <c r="PU71" s="752"/>
      <c r="PV71" s="753"/>
      <c r="PW71" s="740"/>
      <c r="PX71" s="751"/>
      <c r="PY71" s="752"/>
      <c r="PZ71" s="753"/>
      <c r="QA71" s="740"/>
      <c r="QB71" s="751"/>
      <c r="QC71" s="752"/>
      <c r="QD71" s="753"/>
      <c r="QE71" s="740"/>
      <c r="QF71" s="751"/>
      <c r="QG71" s="752"/>
      <c r="QH71" s="753"/>
      <c r="QI71" s="740"/>
      <c r="QJ71" s="751"/>
      <c r="QK71" s="752"/>
      <c r="QL71" s="753"/>
      <c r="QM71" s="740"/>
      <c r="QN71" s="751"/>
      <c r="QO71" s="752"/>
      <c r="QP71" s="753"/>
      <c r="QQ71" s="740"/>
      <c r="QR71" s="751"/>
      <c r="QS71" s="752"/>
      <c r="QT71" s="753"/>
      <c r="QU71" s="740"/>
      <c r="QV71" s="629">
        <f t="shared" si="171"/>
        <v>0</v>
      </c>
      <c r="QW71" s="652">
        <f t="shared" si="172"/>
        <v>0</v>
      </c>
      <c r="QX71" s="123"/>
      <c r="QY71" s="629">
        <f t="shared" si="173"/>
        <v>0</v>
      </c>
      <c r="QZ71" s="652">
        <f t="shared" si="174"/>
        <v>0</v>
      </c>
      <c r="RA71" s="124"/>
      <c r="RB71" s="629">
        <f t="shared" si="175"/>
        <v>0</v>
      </c>
      <c r="RC71" s="652">
        <f t="shared" si="176"/>
        <v>0</v>
      </c>
      <c r="RD71" s="124"/>
      <c r="RE71" s="629">
        <f t="shared" si="177"/>
        <v>0</v>
      </c>
      <c r="RF71" s="652">
        <f t="shared" si="178"/>
        <v>0</v>
      </c>
    </row>
    <row r="72" spans="1:474" ht="36" hidden="1" x14ac:dyDescent="0.55000000000000004">
      <c r="A72" s="622">
        <v>1</v>
      </c>
      <c r="B72" s="755" t="s">
        <v>682</v>
      </c>
      <c r="C72" s="756" t="s">
        <v>108</v>
      </c>
      <c r="D72" s="628">
        <v>0.10000000000000009</v>
      </c>
      <c r="E72" s="757"/>
      <c r="F72" s="653"/>
      <c r="G72" s="653"/>
      <c r="H72" s="640"/>
      <c r="I72" s="628">
        <f t="shared" si="179"/>
        <v>0.10000000000000009</v>
      </c>
      <c r="J72" s="757"/>
      <c r="K72" s="653"/>
      <c r="L72" s="653"/>
      <c r="M72" s="640"/>
      <c r="N72" s="628">
        <f t="shared" si="180"/>
        <v>0.10000000000000009</v>
      </c>
      <c r="O72" s="757"/>
      <c r="P72" s="653"/>
      <c r="Q72" s="653"/>
      <c r="R72" s="640"/>
      <c r="S72" s="628">
        <f t="shared" si="1"/>
        <v>0.10000000000000009</v>
      </c>
      <c r="T72" s="757"/>
      <c r="U72" s="653"/>
      <c r="V72" s="653"/>
      <c r="W72" s="640"/>
      <c r="X72" s="628">
        <f t="shared" si="2"/>
        <v>0.10000000000000009</v>
      </c>
      <c r="Y72" s="757"/>
      <c r="Z72" s="653"/>
      <c r="AA72" s="653"/>
      <c r="AB72" s="640"/>
      <c r="AC72" s="628">
        <f t="shared" si="181"/>
        <v>0.10000000000000009</v>
      </c>
      <c r="AD72" s="631"/>
      <c r="AE72" s="631"/>
      <c r="AF72" s="93">
        <f t="shared" si="28"/>
        <v>0.10000000000000009</v>
      </c>
      <c r="AG72" s="629"/>
      <c r="AH72" s="629"/>
      <c r="AI72" s="93">
        <f t="shared" si="29"/>
        <v>0.10000000000000009</v>
      </c>
      <c r="AJ72" s="631"/>
      <c r="AK72" s="631"/>
      <c r="AL72" s="93">
        <f t="shared" si="30"/>
        <v>0.10000000000000009</v>
      </c>
      <c r="AM72" s="631"/>
      <c r="AN72" s="631"/>
      <c r="AO72" s="631"/>
      <c r="AP72" s="93">
        <f t="shared" si="31"/>
        <v>0.10000000000000009</v>
      </c>
      <c r="AQ72" s="644"/>
      <c r="AR72" s="644"/>
      <c r="AS72" s="645">
        <f t="shared" si="32"/>
        <v>0.10000000000000009</v>
      </c>
      <c r="AT72" s="632"/>
      <c r="AU72" s="632"/>
      <c r="AV72" s="633">
        <f t="shared" si="33"/>
        <v>0.10000000000000009</v>
      </c>
      <c r="AW72" s="631"/>
      <c r="AX72" s="631"/>
      <c r="AY72" s="631"/>
      <c r="AZ72" s="646">
        <f t="shared" si="34"/>
        <v>0.10000000000000009</v>
      </c>
      <c r="BA72" s="631"/>
      <c r="BB72" s="631"/>
      <c r="BC72" s="93">
        <f t="shared" si="35"/>
        <v>0.10000000000000009</v>
      </c>
      <c r="BD72" s="631"/>
      <c r="BE72" s="631"/>
      <c r="BF72" s="93">
        <f t="shared" si="36"/>
        <v>0.10000000000000009</v>
      </c>
      <c r="BG72" s="631"/>
      <c r="BH72" s="631"/>
      <c r="BI72" s="93">
        <f t="shared" si="37"/>
        <v>0.10000000000000009</v>
      </c>
      <c r="BJ72" s="631"/>
      <c r="BK72" s="631"/>
      <c r="BL72" s="93">
        <f t="shared" si="38"/>
        <v>0.10000000000000009</v>
      </c>
      <c r="BM72" s="631"/>
      <c r="BN72" s="631"/>
      <c r="BO72" s="631"/>
      <c r="BP72" s="93">
        <f t="shared" ref="BP72:BP77" si="182">BL72+BM72-BN72</f>
        <v>0.10000000000000009</v>
      </c>
      <c r="BQ72" s="631"/>
      <c r="BR72" s="631"/>
      <c r="BS72" s="93">
        <f t="shared" si="39"/>
        <v>0.10000000000000009</v>
      </c>
      <c r="BT72" s="631"/>
      <c r="BU72" s="631"/>
      <c r="BV72" s="646">
        <f t="shared" si="40"/>
        <v>0.10000000000000009</v>
      </c>
      <c r="BW72" s="631"/>
      <c r="BX72" s="631"/>
      <c r="BY72" s="93">
        <f t="shared" si="41"/>
        <v>0.10000000000000009</v>
      </c>
      <c r="BZ72" s="631"/>
      <c r="CA72" s="631"/>
      <c r="CB72" s="93">
        <f t="shared" si="42"/>
        <v>0.10000000000000009</v>
      </c>
      <c r="CC72" s="631"/>
      <c r="CD72" s="631"/>
      <c r="CE72" s="93">
        <f t="shared" ref="CE72:CE77" si="183">CB72+CC72-CD72</f>
        <v>0.10000000000000009</v>
      </c>
      <c r="CF72" s="631"/>
      <c r="CG72" s="631"/>
      <c r="CH72" s="93">
        <f t="shared" si="44"/>
        <v>0.10000000000000009</v>
      </c>
      <c r="CI72" s="631"/>
      <c r="CJ72" s="631"/>
      <c r="CK72" s="646">
        <f t="shared" si="45"/>
        <v>0.10000000000000009</v>
      </c>
      <c r="CL72" s="631"/>
      <c r="CM72" s="631"/>
      <c r="CN72" s="93">
        <f t="shared" si="46"/>
        <v>0.10000000000000009</v>
      </c>
      <c r="CO72" s="631"/>
      <c r="CP72" s="631"/>
      <c r="CQ72" s="93">
        <f t="shared" ref="CQ72:CQ77" si="184">CN72+CO72-CP72</f>
        <v>0.10000000000000009</v>
      </c>
      <c r="CR72" s="629"/>
      <c r="CS72" s="629"/>
      <c r="CT72" s="630">
        <f t="shared" si="48"/>
        <v>0.10000000000000009</v>
      </c>
      <c r="CU72" s="629"/>
      <c r="CV72" s="629"/>
      <c r="CW72" s="630">
        <f t="shared" si="49"/>
        <v>0.10000000000000009</v>
      </c>
      <c r="CX72" s="629"/>
      <c r="CY72" s="629"/>
      <c r="CZ72" s="630">
        <f t="shared" ref="CZ72:CZ77" si="185">CW72+CX72-CY72</f>
        <v>0.10000000000000009</v>
      </c>
      <c r="DA72" s="629"/>
      <c r="DB72" s="629"/>
      <c r="DC72" s="647">
        <f t="shared" si="51"/>
        <v>0.10000000000000009</v>
      </c>
      <c r="DD72" s="629"/>
      <c r="DE72" s="629"/>
      <c r="DF72" s="630">
        <f t="shared" si="52"/>
        <v>0.10000000000000009</v>
      </c>
      <c r="DG72" s="629"/>
      <c r="DH72" s="629"/>
      <c r="DI72" s="630">
        <f t="shared" ref="DI72:DI77" si="186">DF72+DG72-DH72</f>
        <v>0.10000000000000009</v>
      </c>
      <c r="DJ72" s="629"/>
      <c r="DK72" s="629"/>
      <c r="DL72" s="630">
        <f t="shared" ref="DL72:DL77" si="187">DI72+DJ72-DK72</f>
        <v>0.10000000000000009</v>
      </c>
      <c r="DM72" s="629"/>
      <c r="DN72" s="629"/>
      <c r="DO72" s="630">
        <f t="shared" ref="DO72:DO77" si="188">DL72+DM72-DN72</f>
        <v>0.10000000000000009</v>
      </c>
      <c r="DP72" s="629"/>
      <c r="DQ72" s="629"/>
      <c r="DR72" s="630">
        <f t="shared" ref="DR72:DR77" si="189">DO72+DP72-DQ72</f>
        <v>0.10000000000000009</v>
      </c>
      <c r="DS72" s="629"/>
      <c r="DT72" s="629"/>
      <c r="DU72" s="630">
        <f t="shared" ref="DU72:DU77" si="190">DR72+DS72-DT72</f>
        <v>0.10000000000000009</v>
      </c>
      <c r="DV72" s="629"/>
      <c r="DW72" s="629"/>
      <c r="DX72" s="630">
        <f t="shared" si="58"/>
        <v>0.10000000000000009</v>
      </c>
      <c r="DY72" s="629"/>
      <c r="DZ72" s="629"/>
      <c r="EA72" s="629"/>
      <c r="EB72" s="630">
        <f t="shared" ref="EB72:EB77" si="191">DX72+DY72-EA72</f>
        <v>0.10000000000000009</v>
      </c>
      <c r="EC72" s="629"/>
      <c r="ED72" s="629"/>
      <c r="EE72" s="630">
        <f t="shared" ref="EE72:EE77" si="192">EB72+EC72-ED72</f>
        <v>0.10000000000000009</v>
      </c>
      <c r="EF72" s="629"/>
      <c r="EG72" s="629"/>
      <c r="EH72" s="629"/>
      <c r="EI72" s="93">
        <f t="shared" si="135"/>
        <v>0.10000000000000009</v>
      </c>
      <c r="EJ72" s="629"/>
      <c r="EK72" s="629"/>
      <c r="EL72" s="630">
        <f t="shared" si="60"/>
        <v>0.10000000000000009</v>
      </c>
      <c r="EM72" s="629"/>
      <c r="EN72" s="629"/>
      <c r="EO72" s="629"/>
      <c r="EP72" s="630">
        <f t="shared" si="61"/>
        <v>0.10000000000000009</v>
      </c>
      <c r="ER72" s="629"/>
      <c r="ES72" s="629"/>
      <c r="ET72" s="630">
        <f t="shared" si="62"/>
        <v>0.10000000000000009</v>
      </c>
      <c r="EU72" s="629"/>
      <c r="EV72" s="629"/>
      <c r="EW72" s="93">
        <f t="shared" ref="EW72:EW77" si="193">ET72+EU72-EV72</f>
        <v>0.10000000000000009</v>
      </c>
      <c r="EX72" s="629"/>
      <c r="EY72" s="629"/>
      <c r="EZ72" s="93">
        <f t="shared" si="63"/>
        <v>0.10000000000000009</v>
      </c>
      <c r="FA72" s="629"/>
      <c r="FB72" s="629"/>
      <c r="FC72" s="93">
        <f t="shared" ref="FC72:FC77" si="194">EZ72+FA72-FB72</f>
        <v>0.10000000000000009</v>
      </c>
      <c r="FD72" s="629"/>
      <c r="FE72" s="629"/>
      <c r="FF72" s="93">
        <f t="shared" ref="FF72:FF77" si="195">FC72+FD72-FE72</f>
        <v>0.10000000000000009</v>
      </c>
      <c r="FG72" s="629">
        <v>0.37</v>
      </c>
      <c r="FH72" s="629">
        <v>0.47</v>
      </c>
      <c r="FI72" s="93">
        <f t="shared" ref="FI72:FI77" si="196">FF72+FG72-FH72</f>
        <v>0</v>
      </c>
      <c r="FJ72" s="648"/>
      <c r="FK72" s="648"/>
      <c r="FL72" s="93">
        <f t="shared" ref="FL72:FL77" si="197">FI72+FJ72-FK72</f>
        <v>0</v>
      </c>
      <c r="FM72" s="648"/>
      <c r="FN72" s="648"/>
      <c r="FO72" s="646">
        <f t="shared" ref="FO72:FO77" si="198">FL72+FM72-FN72</f>
        <v>0</v>
      </c>
      <c r="FP72" s="629"/>
      <c r="FQ72" s="629"/>
      <c r="FR72" s="630">
        <f t="shared" si="137"/>
        <v>0</v>
      </c>
      <c r="FS72" s="629"/>
      <c r="FT72" s="629"/>
      <c r="FU72" s="630">
        <f t="shared" ref="FU72:FU77" si="199">FR72+FS72-FT72</f>
        <v>0</v>
      </c>
      <c r="FV72" s="648"/>
      <c r="FW72" s="629"/>
      <c r="FX72" s="629"/>
      <c r="FY72" s="630">
        <f t="shared" si="66"/>
        <v>0</v>
      </c>
      <c r="FZ72" s="629"/>
      <c r="GA72" s="629"/>
      <c r="GB72" s="630">
        <f t="shared" si="67"/>
        <v>0</v>
      </c>
      <c r="GC72" s="629"/>
      <c r="GD72" s="629"/>
      <c r="GE72" s="630">
        <f t="shared" si="68"/>
        <v>0</v>
      </c>
      <c r="GF72" s="629"/>
      <c r="GG72" s="629"/>
      <c r="GH72" s="630">
        <f t="shared" ref="GH72:GH77" si="200">GE72+GF72-GG72</f>
        <v>0</v>
      </c>
      <c r="GI72" s="629"/>
      <c r="GJ72" s="629"/>
      <c r="GK72" s="630">
        <f t="shared" si="70"/>
        <v>0</v>
      </c>
      <c r="GL72" s="629"/>
      <c r="GM72" s="629"/>
      <c r="GN72" s="630">
        <f t="shared" si="71"/>
        <v>0</v>
      </c>
      <c r="GO72" s="629"/>
      <c r="GP72" s="629"/>
      <c r="GQ72" s="629"/>
      <c r="GR72" s="630">
        <f t="shared" ref="GR72:GR77" si="201">GN72+GO72-GP72</f>
        <v>0</v>
      </c>
      <c r="GS72" s="629"/>
      <c r="GT72" s="629"/>
      <c r="GU72" s="630">
        <f t="shared" ref="GU72:GU77" si="202">GR72+GS72-GT72</f>
        <v>0</v>
      </c>
      <c r="GV72" s="631"/>
      <c r="GW72" s="631"/>
      <c r="GX72" s="631"/>
      <c r="GY72" s="630">
        <f t="shared" ref="GY72:GY77" si="203">GU72+GV72-GW72</f>
        <v>0</v>
      </c>
      <c r="GZ72" s="631"/>
      <c r="HA72" s="631"/>
      <c r="HB72" s="631"/>
      <c r="HC72" s="630">
        <f t="shared" ref="HC72:HC77" si="204">GY72+GZ72-HA72</f>
        <v>0</v>
      </c>
      <c r="HD72" s="631"/>
      <c r="HE72" s="631"/>
      <c r="HF72" s="630">
        <f t="shared" ref="HF72:HF77" si="205">HC72+HD72-HE72</f>
        <v>0</v>
      </c>
      <c r="HG72" s="631"/>
      <c r="HH72" s="631"/>
      <c r="HI72" s="630">
        <f t="shared" ref="HI72:HI77" si="206">HF72+HG72-HH72</f>
        <v>0</v>
      </c>
      <c r="HJ72" s="629"/>
      <c r="HK72" s="629"/>
      <c r="HL72" s="630">
        <f t="shared" si="78"/>
        <v>0</v>
      </c>
      <c r="HM72" s="629"/>
      <c r="HN72" s="629"/>
      <c r="HO72" s="647">
        <f t="shared" si="79"/>
        <v>0</v>
      </c>
      <c r="HP72" s="629"/>
      <c r="HQ72" s="629"/>
      <c r="HR72" s="647">
        <f t="shared" ref="HR72:HR77" si="207">HO72+HP72-HQ72</f>
        <v>0</v>
      </c>
      <c r="HS72" s="629"/>
      <c r="HT72" s="629"/>
      <c r="HU72" s="630">
        <f t="shared" si="80"/>
        <v>0</v>
      </c>
      <c r="HV72" s="629">
        <v>0.9</v>
      </c>
      <c r="HW72" s="629">
        <v>0.9</v>
      </c>
      <c r="HX72" s="630">
        <f t="shared" si="81"/>
        <v>0</v>
      </c>
      <c r="HY72" s="629">
        <v>0.4</v>
      </c>
      <c r="HZ72" s="629">
        <v>0.4</v>
      </c>
      <c r="IA72" s="630">
        <f t="shared" si="82"/>
        <v>0</v>
      </c>
      <c r="IB72" s="629"/>
      <c r="IC72" s="629"/>
      <c r="ID72" s="630">
        <f t="shared" ref="ID72:ID77" si="208">IA72+IB72-IC72</f>
        <v>0</v>
      </c>
      <c r="IE72" s="629"/>
      <c r="IF72" s="629"/>
      <c r="IG72" s="630">
        <f t="shared" ref="IG72:IG77" si="209">ID72+IE72-IF72</f>
        <v>0</v>
      </c>
      <c r="IH72" s="629"/>
      <c r="II72" s="629"/>
      <c r="IJ72" s="630">
        <f t="shared" ref="IJ72:IJ77" si="210">IG72+IH72-II72</f>
        <v>0</v>
      </c>
      <c r="IK72" s="629"/>
      <c r="IL72" s="629"/>
      <c r="IM72" s="629"/>
      <c r="IN72" s="630">
        <f t="shared" ref="IN72:IN77" si="211">IJ72+IK72-IM72</f>
        <v>0</v>
      </c>
      <c r="IO72" s="629">
        <v>0.5</v>
      </c>
      <c r="IP72" s="629"/>
      <c r="IQ72" s="629">
        <v>0.5</v>
      </c>
      <c r="IR72" s="630">
        <f t="shared" ref="IR72:IR77" si="212">IN72+IO72-IQ72</f>
        <v>0</v>
      </c>
      <c r="IS72" s="629"/>
      <c r="IT72" s="629"/>
      <c r="IU72" s="630">
        <f t="shared" ref="IU72:IU77" si="213">IR72+IS72-IT72</f>
        <v>0</v>
      </c>
      <c r="IV72" s="649"/>
      <c r="IW72" s="649"/>
      <c r="IX72" s="650">
        <f t="shared" si="88"/>
        <v>0</v>
      </c>
      <c r="IY72" s="649"/>
      <c r="IZ72" s="649"/>
      <c r="JA72" s="650">
        <f t="shared" si="89"/>
        <v>0</v>
      </c>
      <c r="JB72" s="649"/>
      <c r="JC72" s="649"/>
      <c r="JD72" s="649"/>
      <c r="JE72" s="650">
        <f t="shared" ref="JE72:JE77" si="214">JA72+JB72-JC72</f>
        <v>0</v>
      </c>
      <c r="JF72" s="649"/>
      <c r="JG72" s="649"/>
      <c r="JH72" s="649"/>
      <c r="JI72" s="650">
        <f t="shared" si="90"/>
        <v>0</v>
      </c>
      <c r="JK72" s="649">
        <v>0.5</v>
      </c>
      <c r="JL72" s="649">
        <v>0.5</v>
      </c>
      <c r="JM72" s="651">
        <f t="shared" ref="JM72:JM77" si="215">JI72+JK72-JL72</f>
        <v>0</v>
      </c>
      <c r="JO72" s="649">
        <v>0.3</v>
      </c>
      <c r="JP72" s="649">
        <v>0.3</v>
      </c>
      <c r="JQ72" s="651">
        <f t="shared" ref="JQ72:JQ77" si="216">JM72+JO72-JP72</f>
        <v>0</v>
      </c>
      <c r="JR72" s="649"/>
      <c r="JS72" s="649"/>
      <c r="JT72" s="650">
        <f t="shared" si="93"/>
        <v>0</v>
      </c>
      <c r="JU72" s="649"/>
      <c r="JV72" s="649"/>
      <c r="JW72" s="650">
        <f t="shared" ref="JW72:JW77" si="217">JT72+JU72-JV72</f>
        <v>0</v>
      </c>
      <c r="JX72" s="649"/>
      <c r="JY72" s="649"/>
      <c r="JZ72" s="649"/>
      <c r="KA72" s="650">
        <f t="shared" ref="KA72:KA77" si="218">JW72+JX72-JY72</f>
        <v>0</v>
      </c>
      <c r="KB72" s="649">
        <v>0.65</v>
      </c>
      <c r="KC72" s="649">
        <v>0.65</v>
      </c>
      <c r="KD72" s="649"/>
      <c r="KE72" s="650">
        <f t="shared" si="140"/>
        <v>0</v>
      </c>
      <c r="KF72" s="649"/>
      <c r="KG72" s="649"/>
      <c r="KH72" s="650">
        <f t="shared" si="96"/>
        <v>0</v>
      </c>
      <c r="KI72" s="649">
        <v>0.7</v>
      </c>
      <c r="KJ72" s="649">
        <v>0.7</v>
      </c>
      <c r="KK72" s="650">
        <f t="shared" si="97"/>
        <v>0</v>
      </c>
      <c r="KL72" s="649"/>
      <c r="KM72" s="649"/>
      <c r="KN72" s="650">
        <f t="shared" ref="KN72:KN77" si="219">KK72+KL72-KM72</f>
        <v>0</v>
      </c>
      <c r="KO72" s="649"/>
      <c r="KP72" s="649"/>
      <c r="KQ72" s="650">
        <f t="shared" ref="KQ72:KQ77" si="220">KN72+KO72-KP72</f>
        <v>0</v>
      </c>
      <c r="KR72" s="649"/>
      <c r="KS72" s="649"/>
      <c r="KT72" s="650">
        <f t="shared" ref="KT72:KT77" si="221">KQ72+KR72-KS72</f>
        <v>0</v>
      </c>
      <c r="KU72" s="649"/>
      <c r="KV72" s="649"/>
      <c r="KW72" s="650">
        <f t="shared" si="101"/>
        <v>0</v>
      </c>
      <c r="KX72" s="649"/>
      <c r="KY72" s="723"/>
      <c r="KZ72" s="650">
        <f t="shared" ref="KZ72:KZ77" si="222">KW72+KX72-KY72</f>
        <v>0</v>
      </c>
      <c r="LA72" s="649"/>
      <c r="LB72" s="723"/>
      <c r="LC72" s="650">
        <f t="shared" ref="LC72:LC77" si="223">KZ72+LA72-LB72</f>
        <v>0</v>
      </c>
      <c r="LD72" s="649"/>
      <c r="LE72" s="723"/>
      <c r="LF72" s="650">
        <f t="shared" ref="LF72:LF77" si="224">LC72+LD72-LE72</f>
        <v>0</v>
      </c>
      <c r="LG72" s="649"/>
      <c r="LH72" s="723"/>
      <c r="LI72" s="650">
        <f t="shared" ref="LI72:LI77" si="225">LF72+LG72-LH72</f>
        <v>0</v>
      </c>
      <c r="LJ72" s="649">
        <v>0.6</v>
      </c>
      <c r="LK72" s="723">
        <v>0.6</v>
      </c>
      <c r="LL72" s="650">
        <f t="shared" ref="LL72:LL77" si="226">LI72+LJ72-LK72</f>
        <v>0</v>
      </c>
      <c r="LM72" s="649">
        <v>0.7</v>
      </c>
      <c r="LN72" s="723">
        <v>0.7</v>
      </c>
      <c r="LO72" s="650">
        <f t="shared" ref="LO72:LO77" si="227">LL72+LM72-LN72</f>
        <v>0</v>
      </c>
      <c r="LP72" s="649"/>
      <c r="LQ72" s="723"/>
      <c r="LR72" s="650">
        <f t="shared" ref="LR72:LR77" si="228">LO72+LP72-LQ72</f>
        <v>0</v>
      </c>
      <c r="LS72" s="649">
        <v>0.7</v>
      </c>
      <c r="LT72" s="723">
        <v>0.7</v>
      </c>
      <c r="LU72" s="650">
        <f t="shared" ref="LU72:LU77" si="229">LR72+LS72-LT72</f>
        <v>0</v>
      </c>
      <c r="LV72" s="649"/>
      <c r="LW72" s="723"/>
      <c r="LX72" s="650">
        <f t="shared" ref="LX72:LX77" si="230">LU72+LV72-LW72</f>
        <v>0</v>
      </c>
      <c r="LY72" s="649"/>
      <c r="LZ72" s="723"/>
      <c r="MA72" s="650">
        <f t="shared" ref="MA72:MA77" si="231">LX72+LY72-LZ72</f>
        <v>0</v>
      </c>
      <c r="MB72" s="649"/>
      <c r="MC72" s="723"/>
      <c r="MD72" s="650">
        <f t="shared" ref="MD72:MD77" si="232">MA72+MB72-MC72</f>
        <v>0</v>
      </c>
      <c r="ME72" s="649"/>
      <c r="MF72" s="723"/>
      <c r="MG72" s="650">
        <f t="shared" ref="MG72:MG77" si="233">MD72+ME72-MF72</f>
        <v>0</v>
      </c>
      <c r="MH72" s="649"/>
      <c r="MI72" s="723"/>
      <c r="MJ72" s="650">
        <f t="shared" ref="MJ72:MJ77" si="234">MG72+MH72-MI72</f>
        <v>0</v>
      </c>
      <c r="MK72" s="649"/>
      <c r="ML72" s="723"/>
      <c r="MM72" s="650">
        <f t="shared" ref="MM72:MM77" si="235">MJ72+MK72-ML72</f>
        <v>0</v>
      </c>
      <c r="MN72" s="649"/>
      <c r="MO72" s="723"/>
      <c r="MP72" s="650">
        <f t="shared" ref="MP72:MP77" si="236">MM72+MN72-MO72</f>
        <v>0</v>
      </c>
      <c r="MQ72" s="649"/>
      <c r="MR72" s="723"/>
      <c r="MS72" s="650">
        <f t="shared" ref="MS72:MS77" si="237">MP72+MQ72-MR72</f>
        <v>0</v>
      </c>
      <c r="MT72" s="649"/>
      <c r="MU72" s="723"/>
      <c r="MV72" s="650">
        <f t="shared" ref="MV72:MV77" si="238">MS72+MT72-MU72</f>
        <v>0</v>
      </c>
      <c r="MW72" s="649">
        <v>0.5</v>
      </c>
      <c r="MX72" s="723">
        <v>0.5</v>
      </c>
      <c r="MY72" s="650">
        <f t="shared" ref="MY72:MY77" si="239">MV72+MW72-MX72</f>
        <v>0</v>
      </c>
      <c r="MZ72" s="649">
        <v>0.4</v>
      </c>
      <c r="NA72" s="723">
        <v>0.4</v>
      </c>
      <c r="NB72" s="650">
        <f t="shared" ref="NB72:NB77" si="240">MY72+MZ72-NA72</f>
        <v>0</v>
      </c>
      <c r="NC72" s="649">
        <v>0.4</v>
      </c>
      <c r="ND72" s="723">
        <v>0.4</v>
      </c>
      <c r="NE72" s="723"/>
      <c r="NF72" s="650">
        <f t="shared" si="102"/>
        <v>0</v>
      </c>
      <c r="NG72" s="649"/>
      <c r="NH72" s="723"/>
      <c r="NI72" s="650">
        <f t="shared" si="103"/>
        <v>0</v>
      </c>
      <c r="NJ72" s="649"/>
      <c r="NK72" s="723"/>
      <c r="NL72" s="723"/>
      <c r="NM72" s="650">
        <f t="shared" ref="NM72:NM77" si="241">NI72+NJ72-NK72</f>
        <v>0</v>
      </c>
      <c r="NN72" s="649"/>
      <c r="NO72" s="723"/>
      <c r="NP72" s="723"/>
      <c r="NQ72" s="650">
        <f t="shared" ref="NQ72:NQ77" si="242">NM72+NN72-NO72</f>
        <v>0</v>
      </c>
      <c r="NR72" s="649"/>
      <c r="NS72" s="723"/>
      <c r="NT72" s="650">
        <f t="shared" ref="NT72:NT77" si="243">NQ72+NR72-NS72</f>
        <v>0</v>
      </c>
      <c r="NU72" s="649"/>
      <c r="NV72" s="723"/>
      <c r="NW72" s="650">
        <f t="shared" ref="NW72:NW77" si="244">NT72+NU72-NV72</f>
        <v>0</v>
      </c>
      <c r="NX72" s="649"/>
      <c r="NY72" s="723"/>
      <c r="NZ72" s="723"/>
      <c r="OA72" s="650">
        <f t="shared" ref="OA72:OA77" si="245">NW72+NX72-NZ72</f>
        <v>0</v>
      </c>
      <c r="OB72" s="649"/>
      <c r="OC72" s="723"/>
      <c r="OD72" s="723"/>
      <c r="OE72" s="650">
        <f t="shared" ref="OE72:OE77" si="246">OA72+OB72-OD72</f>
        <v>0</v>
      </c>
      <c r="OF72" s="649"/>
      <c r="OG72" s="723"/>
      <c r="OH72" s="723"/>
      <c r="OI72" s="650">
        <f t="shared" ref="OI72:OI77" si="247">OE72+OF72-OH72</f>
        <v>0</v>
      </c>
      <c r="OJ72" s="649"/>
      <c r="OK72" s="723"/>
      <c r="OL72" s="723"/>
      <c r="OM72" s="650">
        <f t="shared" ref="OM72:OM77" si="248">OI72+OJ72-OL72</f>
        <v>0</v>
      </c>
      <c r="ON72" s="649">
        <v>1.2</v>
      </c>
      <c r="OO72" s="723"/>
      <c r="OP72" s="723">
        <v>1.2</v>
      </c>
      <c r="OQ72" s="650">
        <f t="shared" ref="OQ72:OQ77" si="249">OM72+ON72-OP72</f>
        <v>0</v>
      </c>
      <c r="OR72" s="649"/>
      <c r="OS72" s="723"/>
      <c r="OT72" s="723"/>
      <c r="OU72" s="650">
        <f t="shared" ref="OU72:OU77" si="250">OQ72+OR72-OT72</f>
        <v>0</v>
      </c>
      <c r="OV72" s="649"/>
      <c r="OW72" s="723"/>
      <c r="OX72" s="723"/>
      <c r="OY72" s="650">
        <f t="shared" ref="OY72:OY77" si="251">OU72+OV72-OX72</f>
        <v>0</v>
      </c>
      <c r="OZ72" s="649"/>
      <c r="PA72" s="723"/>
      <c r="PB72" s="723"/>
      <c r="PC72" s="650">
        <f t="shared" ref="PC72:PC77" si="252">OY72+OZ72-PB72</f>
        <v>0</v>
      </c>
      <c r="PD72" s="649"/>
      <c r="PE72" s="723"/>
      <c r="PF72" s="723"/>
      <c r="PG72" s="650">
        <f t="shared" ref="PG72:PG77" si="253">PC72+PD72-PF72</f>
        <v>0</v>
      </c>
      <c r="PH72" s="649"/>
      <c r="PI72" s="723"/>
      <c r="PJ72" s="723"/>
      <c r="PK72" s="650">
        <f t="shared" ref="PK72:PK77" si="254">PG72+PH72-PJ72</f>
        <v>0</v>
      </c>
      <c r="PL72" s="649"/>
      <c r="PM72" s="723"/>
      <c r="PN72" s="723"/>
      <c r="PO72" s="650">
        <f t="shared" ref="PO72:PO77" si="255">PK72+PL72-PN72</f>
        <v>0</v>
      </c>
      <c r="PP72" s="649"/>
      <c r="PQ72" s="723"/>
      <c r="PR72" s="723"/>
      <c r="PS72" s="650">
        <f t="shared" ref="PS72:PS77" si="256">PO72+PP72-PR72</f>
        <v>0</v>
      </c>
      <c r="PT72" s="649"/>
      <c r="PU72" s="723"/>
      <c r="PV72" s="723"/>
      <c r="PW72" s="650">
        <f t="shared" ref="PW72:PW77" si="257">PS72+PT72-PV72</f>
        <v>0</v>
      </c>
      <c r="PX72" s="649"/>
      <c r="PY72" s="723"/>
      <c r="PZ72" s="723"/>
      <c r="QA72" s="650">
        <f t="shared" ref="QA72:QA77" si="258">PW72+PX72-PZ72</f>
        <v>0</v>
      </c>
      <c r="QB72" s="649">
        <v>1</v>
      </c>
      <c r="QC72" s="723"/>
      <c r="QD72" s="723">
        <v>1</v>
      </c>
      <c r="QE72" s="650">
        <f t="shared" ref="QE72:QE77" si="259">QA72+QB72-QD72</f>
        <v>0</v>
      </c>
      <c r="QF72" s="649"/>
      <c r="QG72" s="723"/>
      <c r="QH72" s="723"/>
      <c r="QI72" s="650">
        <f t="shared" ref="QI72:QI77" si="260">QE72+QF72-QH72</f>
        <v>0</v>
      </c>
      <c r="QJ72" s="649"/>
      <c r="QK72" s="723"/>
      <c r="QL72" s="723"/>
      <c r="QM72" s="650">
        <f t="shared" ref="QM72:QM77" si="261">QI72+QJ72-QL72</f>
        <v>0</v>
      </c>
      <c r="QN72" s="649"/>
      <c r="QO72" s="723"/>
      <c r="QP72" s="723"/>
      <c r="QQ72" s="650">
        <f t="shared" ref="QQ72:QQ77" si="262">QM72+QN72-QP72</f>
        <v>0</v>
      </c>
      <c r="QR72" s="649"/>
      <c r="QS72" s="723"/>
      <c r="QT72" s="723"/>
      <c r="QU72" s="650">
        <f t="shared" ref="QU72:QU77" si="263">QQ72+QR72-QT72</f>
        <v>0</v>
      </c>
      <c r="QV72" s="629">
        <f t="shared" si="171"/>
        <v>0.47</v>
      </c>
      <c r="QW72" s="652">
        <f t="shared" si="172"/>
        <v>1.9583333333333331E-2</v>
      </c>
      <c r="QX72" s="123"/>
      <c r="QY72" s="629">
        <f t="shared" si="173"/>
        <v>2.5999999999999996</v>
      </c>
      <c r="QZ72" s="652">
        <f t="shared" si="174"/>
        <v>9.9999999999999992E-2</v>
      </c>
      <c r="RA72" s="124"/>
      <c r="RB72" s="629">
        <f t="shared" si="175"/>
        <v>3.3500000000000005</v>
      </c>
      <c r="RC72" s="652">
        <f t="shared" si="176"/>
        <v>0.13400000000000001</v>
      </c>
      <c r="RD72" s="124"/>
      <c r="RE72" s="629">
        <f t="shared" si="177"/>
        <v>6.42</v>
      </c>
      <c r="RF72" s="652">
        <f t="shared" si="178"/>
        <v>8.5599999999999996E-2</v>
      </c>
    </row>
    <row r="73" spans="1:474" ht="36" x14ac:dyDescent="0.55000000000000004">
      <c r="A73" s="622">
        <v>2</v>
      </c>
      <c r="B73" s="755" t="s">
        <v>284</v>
      </c>
      <c r="C73" s="756" t="s">
        <v>108</v>
      </c>
      <c r="D73" s="628">
        <v>0</v>
      </c>
      <c r="E73" s="757"/>
      <c r="F73" s="758"/>
      <c r="G73" s="640"/>
      <c r="H73" s="642"/>
      <c r="I73" s="628">
        <f t="shared" si="179"/>
        <v>0</v>
      </c>
      <c r="J73" s="757"/>
      <c r="K73" s="758"/>
      <c r="L73" s="640"/>
      <c r="M73" s="642"/>
      <c r="N73" s="628">
        <f t="shared" si="180"/>
        <v>0</v>
      </c>
      <c r="O73" s="757"/>
      <c r="P73" s="758"/>
      <c r="Q73" s="640"/>
      <c r="R73" s="642"/>
      <c r="S73" s="628">
        <f t="shared" si="1"/>
        <v>0</v>
      </c>
      <c r="T73" s="757"/>
      <c r="U73" s="758"/>
      <c r="V73" s="640"/>
      <c r="W73" s="642"/>
      <c r="X73" s="628">
        <f t="shared" si="2"/>
        <v>0</v>
      </c>
      <c r="Y73" s="757"/>
      <c r="Z73" s="758"/>
      <c r="AA73" s="640"/>
      <c r="AB73" s="642"/>
      <c r="AC73" s="628">
        <f t="shared" si="181"/>
        <v>0</v>
      </c>
      <c r="AD73" s="631"/>
      <c r="AE73" s="631"/>
      <c r="AF73" s="93">
        <f t="shared" si="28"/>
        <v>0</v>
      </c>
      <c r="AG73" s="629"/>
      <c r="AH73" s="629"/>
      <c r="AI73" s="93">
        <f t="shared" si="29"/>
        <v>0</v>
      </c>
      <c r="AJ73" s="631"/>
      <c r="AK73" s="631"/>
      <c r="AL73" s="93">
        <f t="shared" si="30"/>
        <v>0</v>
      </c>
      <c r="AM73" s="631"/>
      <c r="AN73" s="631"/>
      <c r="AO73" s="631"/>
      <c r="AP73" s="93">
        <f t="shared" si="31"/>
        <v>0</v>
      </c>
      <c r="AQ73" s="644"/>
      <c r="AR73" s="644"/>
      <c r="AS73" s="645">
        <f t="shared" si="32"/>
        <v>0</v>
      </c>
      <c r="AT73" s="632"/>
      <c r="AU73" s="632"/>
      <c r="AV73" s="633">
        <f t="shared" si="33"/>
        <v>0</v>
      </c>
      <c r="AW73" s="631"/>
      <c r="AX73" s="631"/>
      <c r="AY73" s="631"/>
      <c r="AZ73" s="646">
        <f t="shared" si="34"/>
        <v>0</v>
      </c>
      <c r="BA73" s="631"/>
      <c r="BB73" s="631"/>
      <c r="BC73" s="93">
        <f t="shared" si="35"/>
        <v>0</v>
      </c>
      <c r="BD73" s="631"/>
      <c r="BE73" s="631"/>
      <c r="BF73" s="93">
        <f t="shared" si="36"/>
        <v>0</v>
      </c>
      <c r="BG73" s="631"/>
      <c r="BH73" s="631"/>
      <c r="BI73" s="93">
        <f t="shared" si="37"/>
        <v>0</v>
      </c>
      <c r="BJ73" s="631"/>
      <c r="BK73" s="631"/>
      <c r="BL73" s="93">
        <f t="shared" si="38"/>
        <v>0</v>
      </c>
      <c r="BM73" s="631"/>
      <c r="BN73" s="631"/>
      <c r="BO73" s="631"/>
      <c r="BP73" s="93">
        <f t="shared" si="182"/>
        <v>0</v>
      </c>
      <c r="BQ73" s="631"/>
      <c r="BR73" s="631"/>
      <c r="BS73" s="93">
        <f t="shared" si="39"/>
        <v>0</v>
      </c>
      <c r="BT73" s="631"/>
      <c r="BU73" s="631"/>
      <c r="BV73" s="646">
        <f t="shared" si="40"/>
        <v>0</v>
      </c>
      <c r="BW73" s="631"/>
      <c r="BX73" s="631"/>
      <c r="BY73" s="93">
        <f t="shared" si="41"/>
        <v>0</v>
      </c>
      <c r="BZ73" s="631"/>
      <c r="CA73" s="631"/>
      <c r="CB73" s="93">
        <f t="shared" si="42"/>
        <v>0</v>
      </c>
      <c r="CC73" s="631"/>
      <c r="CD73" s="631"/>
      <c r="CE73" s="93">
        <f t="shared" si="183"/>
        <v>0</v>
      </c>
      <c r="CF73" s="631"/>
      <c r="CG73" s="631"/>
      <c r="CH73" s="93">
        <f t="shared" si="44"/>
        <v>0</v>
      </c>
      <c r="CI73" s="631"/>
      <c r="CJ73" s="631"/>
      <c r="CK73" s="646">
        <f t="shared" si="45"/>
        <v>0</v>
      </c>
      <c r="CL73" s="631"/>
      <c r="CM73" s="631"/>
      <c r="CN73" s="93">
        <f t="shared" si="46"/>
        <v>0</v>
      </c>
      <c r="CO73" s="631"/>
      <c r="CP73" s="631"/>
      <c r="CQ73" s="93">
        <f t="shared" si="184"/>
        <v>0</v>
      </c>
      <c r="CR73" s="629"/>
      <c r="CS73" s="629"/>
      <c r="CT73" s="630">
        <f t="shared" si="48"/>
        <v>0</v>
      </c>
      <c r="CU73" s="629"/>
      <c r="CV73" s="629"/>
      <c r="CW73" s="630">
        <f t="shared" si="49"/>
        <v>0</v>
      </c>
      <c r="CX73" s="629"/>
      <c r="CY73" s="629"/>
      <c r="CZ73" s="630">
        <f t="shared" si="185"/>
        <v>0</v>
      </c>
      <c r="DA73" s="629"/>
      <c r="DB73" s="629"/>
      <c r="DC73" s="647">
        <f t="shared" si="51"/>
        <v>0</v>
      </c>
      <c r="DD73" s="629"/>
      <c r="DE73" s="629"/>
      <c r="DF73" s="630">
        <f t="shared" si="52"/>
        <v>0</v>
      </c>
      <c r="DG73" s="629"/>
      <c r="DH73" s="629"/>
      <c r="DI73" s="630">
        <f t="shared" si="186"/>
        <v>0</v>
      </c>
      <c r="DJ73" s="629"/>
      <c r="DK73" s="629"/>
      <c r="DL73" s="630">
        <f t="shared" si="187"/>
        <v>0</v>
      </c>
      <c r="DM73" s="629"/>
      <c r="DN73" s="629"/>
      <c r="DO73" s="630">
        <f t="shared" si="188"/>
        <v>0</v>
      </c>
      <c r="DP73" s="629"/>
      <c r="DQ73" s="629"/>
      <c r="DR73" s="630">
        <f t="shared" si="189"/>
        <v>0</v>
      </c>
      <c r="DS73" s="629"/>
      <c r="DT73" s="629"/>
      <c r="DU73" s="630">
        <f t="shared" si="190"/>
        <v>0</v>
      </c>
      <c r="DV73" s="629"/>
      <c r="DW73" s="629"/>
      <c r="DX73" s="630">
        <f t="shared" si="58"/>
        <v>0</v>
      </c>
      <c r="DY73" s="629"/>
      <c r="DZ73" s="629"/>
      <c r="EA73" s="629"/>
      <c r="EB73" s="630">
        <f t="shared" si="191"/>
        <v>0</v>
      </c>
      <c r="EC73" s="629"/>
      <c r="ED73" s="629"/>
      <c r="EE73" s="630">
        <f t="shared" si="192"/>
        <v>0</v>
      </c>
      <c r="EF73" s="629"/>
      <c r="EG73" s="629"/>
      <c r="EH73" s="629"/>
      <c r="EI73" s="93">
        <f t="shared" si="135"/>
        <v>0</v>
      </c>
      <c r="EJ73" s="629"/>
      <c r="EK73" s="629"/>
      <c r="EL73" s="630">
        <f t="shared" si="60"/>
        <v>0</v>
      </c>
      <c r="EM73" s="629"/>
      <c r="EN73" s="629"/>
      <c r="EO73" s="629"/>
      <c r="EP73" s="630">
        <f t="shared" si="61"/>
        <v>0</v>
      </c>
      <c r="ER73" s="629"/>
      <c r="ES73" s="629"/>
      <c r="ET73" s="630">
        <f t="shared" si="62"/>
        <v>0</v>
      </c>
      <c r="EU73" s="629"/>
      <c r="EV73" s="629"/>
      <c r="EW73" s="93">
        <f t="shared" si="193"/>
        <v>0</v>
      </c>
      <c r="EX73" s="629"/>
      <c r="EY73" s="629"/>
      <c r="EZ73" s="93">
        <f t="shared" si="63"/>
        <v>0</v>
      </c>
      <c r="FA73" s="629"/>
      <c r="FB73" s="629"/>
      <c r="FC73" s="93">
        <f t="shared" si="194"/>
        <v>0</v>
      </c>
      <c r="FD73" s="629"/>
      <c r="FE73" s="629"/>
      <c r="FF73" s="93">
        <f t="shared" si="195"/>
        <v>0</v>
      </c>
      <c r="FG73" s="629">
        <v>2.35</v>
      </c>
      <c r="FH73" s="629">
        <v>2.35</v>
      </c>
      <c r="FI73" s="93">
        <f t="shared" si="196"/>
        <v>0</v>
      </c>
      <c r="FJ73" s="629"/>
      <c r="FK73" s="629"/>
      <c r="FL73" s="93">
        <f t="shared" si="197"/>
        <v>0</v>
      </c>
      <c r="FM73" s="629"/>
      <c r="FN73" s="629"/>
      <c r="FO73" s="646">
        <f t="shared" si="198"/>
        <v>0</v>
      </c>
      <c r="FP73" s="629"/>
      <c r="FQ73" s="629"/>
      <c r="FR73" s="630">
        <f t="shared" si="137"/>
        <v>0</v>
      </c>
      <c r="FS73" s="629"/>
      <c r="FT73" s="629"/>
      <c r="FU73" s="630">
        <f t="shared" si="199"/>
        <v>0</v>
      </c>
      <c r="FV73" s="648"/>
      <c r="FW73" s="629"/>
      <c r="FX73" s="629"/>
      <c r="FY73" s="630">
        <f t="shared" si="66"/>
        <v>0</v>
      </c>
      <c r="FZ73" s="629"/>
      <c r="GA73" s="629"/>
      <c r="GB73" s="630">
        <f t="shared" si="67"/>
        <v>0</v>
      </c>
      <c r="GC73" s="629"/>
      <c r="GD73" s="629"/>
      <c r="GE73" s="630">
        <f t="shared" si="68"/>
        <v>0</v>
      </c>
      <c r="GF73" s="629"/>
      <c r="GG73" s="629"/>
      <c r="GH73" s="630">
        <f t="shared" si="200"/>
        <v>0</v>
      </c>
      <c r="GI73" s="629"/>
      <c r="GJ73" s="629"/>
      <c r="GK73" s="630">
        <f t="shared" si="70"/>
        <v>0</v>
      </c>
      <c r="GL73" s="629"/>
      <c r="GM73" s="629"/>
      <c r="GN73" s="630">
        <f t="shared" si="71"/>
        <v>0</v>
      </c>
      <c r="GO73" s="629"/>
      <c r="GP73" s="629"/>
      <c r="GQ73" s="629"/>
      <c r="GR73" s="630">
        <f t="shared" si="201"/>
        <v>0</v>
      </c>
      <c r="GS73" s="629"/>
      <c r="GT73" s="629"/>
      <c r="GU73" s="630">
        <f t="shared" si="202"/>
        <v>0</v>
      </c>
      <c r="GV73" s="631"/>
      <c r="GW73" s="631"/>
      <c r="GX73" s="631"/>
      <c r="GY73" s="630">
        <f t="shared" si="203"/>
        <v>0</v>
      </c>
      <c r="GZ73" s="631"/>
      <c r="HA73" s="631"/>
      <c r="HB73" s="631"/>
      <c r="HC73" s="630">
        <f t="shared" si="204"/>
        <v>0</v>
      </c>
      <c r="HD73" s="631"/>
      <c r="HE73" s="631"/>
      <c r="HF73" s="630">
        <f t="shared" si="205"/>
        <v>0</v>
      </c>
      <c r="HG73" s="631"/>
      <c r="HH73" s="631"/>
      <c r="HI73" s="630">
        <f t="shared" si="206"/>
        <v>0</v>
      </c>
      <c r="HJ73" s="629"/>
      <c r="HK73" s="629"/>
      <c r="HL73" s="630">
        <f t="shared" si="78"/>
        <v>0</v>
      </c>
      <c r="HM73" s="629"/>
      <c r="HN73" s="629"/>
      <c r="HO73" s="647">
        <f t="shared" si="79"/>
        <v>0</v>
      </c>
      <c r="HP73" s="629"/>
      <c r="HQ73" s="629"/>
      <c r="HR73" s="647">
        <f t="shared" si="207"/>
        <v>0</v>
      </c>
      <c r="HS73" s="629"/>
      <c r="HT73" s="629"/>
      <c r="HU73" s="630">
        <f t="shared" si="80"/>
        <v>0</v>
      </c>
      <c r="HV73" s="629">
        <v>2.5</v>
      </c>
      <c r="HW73" s="629">
        <v>2.5</v>
      </c>
      <c r="HX73" s="630">
        <f t="shared" si="81"/>
        <v>0</v>
      </c>
      <c r="HY73" s="629">
        <v>2</v>
      </c>
      <c r="HZ73" s="629">
        <v>2</v>
      </c>
      <c r="IA73" s="630">
        <f t="shared" si="82"/>
        <v>0</v>
      </c>
      <c r="IB73" s="629"/>
      <c r="IC73" s="629"/>
      <c r="ID73" s="630">
        <f t="shared" si="208"/>
        <v>0</v>
      </c>
      <c r="IE73" s="629"/>
      <c r="IF73" s="629"/>
      <c r="IG73" s="630">
        <f t="shared" si="209"/>
        <v>0</v>
      </c>
      <c r="IH73" s="629"/>
      <c r="II73" s="629"/>
      <c r="IJ73" s="630">
        <f t="shared" si="210"/>
        <v>0</v>
      </c>
      <c r="IK73" s="629"/>
      <c r="IL73" s="629"/>
      <c r="IM73" s="629"/>
      <c r="IN73" s="630">
        <f t="shared" si="211"/>
        <v>0</v>
      </c>
      <c r="IO73" s="629"/>
      <c r="IP73" s="629"/>
      <c r="IQ73" s="629"/>
      <c r="IR73" s="630">
        <f t="shared" si="212"/>
        <v>0</v>
      </c>
      <c r="IS73" s="629"/>
      <c r="IT73" s="629"/>
      <c r="IU73" s="630">
        <f t="shared" si="213"/>
        <v>0</v>
      </c>
      <c r="IV73" s="649"/>
      <c r="IW73" s="649"/>
      <c r="IX73" s="650">
        <f t="shared" si="88"/>
        <v>0</v>
      </c>
      <c r="IY73" s="649"/>
      <c r="IZ73" s="649"/>
      <c r="JA73" s="650">
        <f t="shared" si="89"/>
        <v>0</v>
      </c>
      <c r="JB73" s="649"/>
      <c r="JC73" s="649"/>
      <c r="JD73" s="649"/>
      <c r="JE73" s="650">
        <f t="shared" si="214"/>
        <v>0</v>
      </c>
      <c r="JF73" s="649"/>
      <c r="JG73" s="649"/>
      <c r="JH73" s="649"/>
      <c r="JI73" s="650">
        <f t="shared" si="90"/>
        <v>0</v>
      </c>
      <c r="JK73" s="649"/>
      <c r="JL73" s="649"/>
      <c r="JM73" s="651">
        <f t="shared" si="215"/>
        <v>0</v>
      </c>
      <c r="JO73" s="649"/>
      <c r="JP73" s="649"/>
      <c r="JQ73" s="651">
        <f t="shared" si="216"/>
        <v>0</v>
      </c>
      <c r="JR73" s="649"/>
      <c r="JS73" s="649"/>
      <c r="JT73" s="650">
        <f t="shared" si="93"/>
        <v>0</v>
      </c>
      <c r="JU73" s="649"/>
      <c r="JV73" s="649"/>
      <c r="JW73" s="650">
        <f t="shared" si="217"/>
        <v>0</v>
      </c>
      <c r="JX73" s="649"/>
      <c r="JY73" s="649"/>
      <c r="JZ73" s="649"/>
      <c r="KA73" s="650">
        <f t="shared" si="218"/>
        <v>0</v>
      </c>
      <c r="KB73" s="649"/>
      <c r="KC73" s="649"/>
      <c r="KD73" s="649"/>
      <c r="KE73" s="650">
        <f t="shared" si="140"/>
        <v>0</v>
      </c>
      <c r="KF73" s="649"/>
      <c r="KG73" s="649"/>
      <c r="KH73" s="650">
        <f t="shared" si="96"/>
        <v>0</v>
      </c>
      <c r="KI73" s="649"/>
      <c r="KJ73" s="649"/>
      <c r="KK73" s="650">
        <f t="shared" si="97"/>
        <v>0</v>
      </c>
      <c r="KL73" s="649"/>
      <c r="KM73" s="649"/>
      <c r="KN73" s="650">
        <f t="shared" si="219"/>
        <v>0</v>
      </c>
      <c r="KO73" s="649"/>
      <c r="KP73" s="649"/>
      <c r="KQ73" s="650">
        <f t="shared" si="220"/>
        <v>0</v>
      </c>
      <c r="KR73" s="649"/>
      <c r="KS73" s="649"/>
      <c r="KT73" s="650">
        <f t="shared" si="221"/>
        <v>0</v>
      </c>
      <c r="KU73" s="649"/>
      <c r="KV73" s="649"/>
      <c r="KW73" s="650">
        <f t="shared" si="101"/>
        <v>0</v>
      </c>
      <c r="KX73" s="649"/>
      <c r="KY73" s="649"/>
      <c r="KZ73" s="650">
        <f t="shared" si="222"/>
        <v>0</v>
      </c>
      <c r="LA73" s="649"/>
      <c r="LB73" s="649"/>
      <c r="LC73" s="650">
        <f t="shared" si="223"/>
        <v>0</v>
      </c>
      <c r="LD73" s="649"/>
      <c r="LE73" s="649"/>
      <c r="LF73" s="650">
        <f t="shared" si="224"/>
        <v>0</v>
      </c>
      <c r="LG73" s="649"/>
      <c r="LH73" s="649"/>
      <c r="LI73" s="650">
        <f t="shared" si="225"/>
        <v>0</v>
      </c>
      <c r="LJ73" s="649"/>
      <c r="LK73" s="649"/>
      <c r="LL73" s="650">
        <f t="shared" si="226"/>
        <v>0</v>
      </c>
      <c r="LM73" s="649"/>
      <c r="LN73" s="649"/>
      <c r="LO73" s="650">
        <f t="shared" si="227"/>
        <v>0</v>
      </c>
      <c r="LP73" s="649"/>
      <c r="LQ73" s="649"/>
      <c r="LR73" s="650">
        <f t="shared" si="228"/>
        <v>0</v>
      </c>
      <c r="LS73" s="649"/>
      <c r="LT73" s="649"/>
      <c r="LU73" s="650">
        <f t="shared" si="229"/>
        <v>0</v>
      </c>
      <c r="LV73" s="649"/>
      <c r="LW73" s="649"/>
      <c r="LX73" s="650">
        <f t="shared" si="230"/>
        <v>0</v>
      </c>
      <c r="LY73" s="649"/>
      <c r="LZ73" s="649"/>
      <c r="MA73" s="650">
        <f t="shared" si="231"/>
        <v>0</v>
      </c>
      <c r="MB73" s="649"/>
      <c r="MC73" s="649"/>
      <c r="MD73" s="650">
        <f t="shared" si="232"/>
        <v>0</v>
      </c>
      <c r="ME73" s="649"/>
      <c r="MF73" s="649"/>
      <c r="MG73" s="650">
        <f t="shared" si="233"/>
        <v>0</v>
      </c>
      <c r="MH73" s="649"/>
      <c r="MI73" s="649"/>
      <c r="MJ73" s="650">
        <f t="shared" si="234"/>
        <v>0</v>
      </c>
      <c r="MK73" s="649"/>
      <c r="ML73" s="649"/>
      <c r="MM73" s="650">
        <f t="shared" si="235"/>
        <v>0</v>
      </c>
      <c r="MN73" s="649"/>
      <c r="MO73" s="649"/>
      <c r="MP73" s="650">
        <f t="shared" si="236"/>
        <v>0</v>
      </c>
      <c r="MQ73" s="649"/>
      <c r="MR73" s="649"/>
      <c r="MS73" s="650">
        <f t="shared" si="237"/>
        <v>0</v>
      </c>
      <c r="MT73" s="649"/>
      <c r="MU73" s="649"/>
      <c r="MV73" s="650">
        <f t="shared" si="238"/>
        <v>0</v>
      </c>
      <c r="MW73" s="649"/>
      <c r="MX73" s="649"/>
      <c r="MY73" s="650">
        <f t="shared" si="239"/>
        <v>0</v>
      </c>
      <c r="MZ73" s="649"/>
      <c r="NA73" s="649"/>
      <c r="NB73" s="650">
        <f t="shared" si="240"/>
        <v>0</v>
      </c>
      <c r="NC73" s="649"/>
      <c r="ND73" s="649"/>
      <c r="NE73" s="649"/>
      <c r="NF73" s="650">
        <f>NB73+NC73-ND73-NE73</f>
        <v>0</v>
      </c>
      <c r="NG73" s="649"/>
      <c r="NH73" s="649"/>
      <c r="NI73" s="650">
        <f>NF73+NG73-NH73</f>
        <v>0</v>
      </c>
      <c r="NJ73" s="649"/>
      <c r="NK73" s="649"/>
      <c r="NL73" s="649"/>
      <c r="NM73" s="650">
        <f t="shared" si="241"/>
        <v>0</v>
      </c>
      <c r="NN73" s="649"/>
      <c r="NO73" s="649"/>
      <c r="NP73" s="649"/>
      <c r="NQ73" s="650">
        <f t="shared" si="242"/>
        <v>0</v>
      </c>
      <c r="NR73" s="649"/>
      <c r="NS73" s="649"/>
      <c r="NT73" s="650">
        <f t="shared" si="243"/>
        <v>0</v>
      </c>
      <c r="NU73" s="649"/>
      <c r="NV73" s="649"/>
      <c r="NW73" s="650">
        <f t="shared" si="244"/>
        <v>0</v>
      </c>
      <c r="NX73" s="649"/>
      <c r="NY73" s="649"/>
      <c r="NZ73" s="649"/>
      <c r="OA73" s="650">
        <f t="shared" si="245"/>
        <v>0</v>
      </c>
      <c r="OB73" s="649"/>
      <c r="OC73" s="649"/>
      <c r="OD73" s="649"/>
      <c r="OE73" s="650">
        <f t="shared" si="246"/>
        <v>0</v>
      </c>
      <c r="OF73" s="649"/>
      <c r="OG73" s="649"/>
      <c r="OH73" s="649"/>
      <c r="OI73" s="650">
        <f t="shared" si="247"/>
        <v>0</v>
      </c>
      <c r="OJ73" s="649"/>
      <c r="OK73" s="649"/>
      <c r="OL73" s="649"/>
      <c r="OM73" s="650">
        <f t="shared" si="248"/>
        <v>0</v>
      </c>
      <c r="ON73" s="649"/>
      <c r="OO73" s="649"/>
      <c r="OP73" s="649"/>
      <c r="OQ73" s="650">
        <f t="shared" si="249"/>
        <v>0</v>
      </c>
      <c r="OR73" s="649"/>
      <c r="OS73" s="649"/>
      <c r="OT73" s="649"/>
      <c r="OU73" s="650">
        <f t="shared" si="250"/>
        <v>0</v>
      </c>
      <c r="OV73" s="649"/>
      <c r="OW73" s="649"/>
      <c r="OX73" s="649"/>
      <c r="OY73" s="650">
        <f t="shared" si="251"/>
        <v>0</v>
      </c>
      <c r="OZ73" s="649"/>
      <c r="PA73" s="649"/>
      <c r="PB73" s="649"/>
      <c r="PC73" s="650">
        <f t="shared" si="252"/>
        <v>0</v>
      </c>
      <c r="PD73" s="649"/>
      <c r="PE73" s="649"/>
      <c r="PF73" s="649"/>
      <c r="PG73" s="650">
        <f t="shared" si="253"/>
        <v>0</v>
      </c>
      <c r="PH73" s="649"/>
      <c r="PI73" s="649"/>
      <c r="PJ73" s="649"/>
      <c r="PK73" s="650">
        <f t="shared" si="254"/>
        <v>0</v>
      </c>
      <c r="PL73" s="649"/>
      <c r="PM73" s="649"/>
      <c r="PN73" s="649"/>
      <c r="PO73" s="650">
        <f t="shared" si="255"/>
        <v>0</v>
      </c>
      <c r="PP73" s="649"/>
      <c r="PQ73" s="649"/>
      <c r="PR73" s="649"/>
      <c r="PS73" s="650">
        <f t="shared" si="256"/>
        <v>0</v>
      </c>
      <c r="PT73" s="649"/>
      <c r="PU73" s="649"/>
      <c r="PV73" s="649"/>
      <c r="PW73" s="650">
        <f t="shared" si="257"/>
        <v>0</v>
      </c>
      <c r="PX73" s="649"/>
      <c r="PY73" s="649"/>
      <c r="PZ73" s="649"/>
      <c r="QA73" s="650">
        <f t="shared" si="258"/>
        <v>0</v>
      </c>
      <c r="QB73" s="649"/>
      <c r="QC73" s="649"/>
      <c r="QD73" s="649"/>
      <c r="QE73" s="650">
        <f t="shared" si="259"/>
        <v>0</v>
      </c>
      <c r="QF73" s="649"/>
      <c r="QG73" s="649"/>
      <c r="QH73" s="649"/>
      <c r="QI73" s="650">
        <f t="shared" si="260"/>
        <v>0</v>
      </c>
      <c r="QJ73" s="649"/>
      <c r="QK73" s="649"/>
      <c r="QL73" s="649"/>
      <c r="QM73" s="650">
        <f t="shared" si="261"/>
        <v>0</v>
      </c>
      <c r="QN73" s="649"/>
      <c r="QO73" s="649"/>
      <c r="QP73" s="649"/>
      <c r="QQ73" s="650">
        <f t="shared" si="262"/>
        <v>0</v>
      </c>
      <c r="QR73" s="649"/>
      <c r="QS73" s="649"/>
      <c r="QT73" s="649"/>
      <c r="QU73" s="650">
        <f t="shared" si="263"/>
        <v>0</v>
      </c>
      <c r="QV73" s="629">
        <f t="shared" si="171"/>
        <v>2.35</v>
      </c>
      <c r="QW73" s="652">
        <f t="shared" si="172"/>
        <v>9.7916666666666666E-2</v>
      </c>
      <c r="QX73" s="123"/>
      <c r="QY73" s="629">
        <f t="shared" si="173"/>
        <v>4.5</v>
      </c>
      <c r="QZ73" s="652">
        <f t="shared" si="174"/>
        <v>0.17307692307692307</v>
      </c>
      <c r="RA73" s="124"/>
      <c r="RB73" s="629">
        <f t="shared" si="175"/>
        <v>0</v>
      </c>
      <c r="RC73" s="652">
        <f t="shared" si="176"/>
        <v>0</v>
      </c>
      <c r="RD73" s="124"/>
      <c r="RE73" s="629">
        <f t="shared" si="177"/>
        <v>6.85</v>
      </c>
      <c r="RF73" s="652">
        <f t="shared" si="178"/>
        <v>9.1333333333333322E-2</v>
      </c>
    </row>
    <row r="74" spans="1:474" ht="36" hidden="1" x14ac:dyDescent="0.55000000000000004">
      <c r="A74" s="622">
        <v>3</v>
      </c>
      <c r="B74" s="755" t="s">
        <v>683</v>
      </c>
      <c r="C74" s="756" t="s">
        <v>108</v>
      </c>
      <c r="D74" s="628">
        <v>0</v>
      </c>
      <c r="E74" s="641"/>
      <c r="F74" s="653"/>
      <c r="G74" s="640"/>
      <c r="H74" s="642"/>
      <c r="I74" s="628">
        <f t="shared" si="179"/>
        <v>0</v>
      </c>
      <c r="J74" s="641"/>
      <c r="K74" s="653"/>
      <c r="L74" s="640"/>
      <c r="M74" s="642"/>
      <c r="N74" s="628">
        <f>I74+J74+K74-L74-M74</f>
        <v>0</v>
      </c>
      <c r="O74" s="641"/>
      <c r="P74" s="653"/>
      <c r="Q74" s="640"/>
      <c r="R74" s="642"/>
      <c r="S74" s="628">
        <f>N74+O74+P74-Q74-R74</f>
        <v>0</v>
      </c>
      <c r="T74" s="641"/>
      <c r="U74" s="653"/>
      <c r="V74" s="640"/>
      <c r="W74" s="642"/>
      <c r="X74" s="628">
        <f>S74+T74+U74-V74-W74</f>
        <v>0</v>
      </c>
      <c r="Y74" s="641"/>
      <c r="Z74" s="653"/>
      <c r="AA74" s="640"/>
      <c r="AB74" s="642"/>
      <c r="AC74" s="628">
        <f>X74+Y74+Z74-AA74-AB74</f>
        <v>0</v>
      </c>
      <c r="AD74" s="631"/>
      <c r="AE74" s="631"/>
      <c r="AF74" s="93">
        <f t="shared" si="28"/>
        <v>0</v>
      </c>
      <c r="AG74" s="629"/>
      <c r="AH74" s="629"/>
      <c r="AI74" s="93">
        <f t="shared" si="29"/>
        <v>0</v>
      </c>
      <c r="AJ74" s="631"/>
      <c r="AK74" s="631"/>
      <c r="AL74" s="93">
        <f t="shared" si="30"/>
        <v>0</v>
      </c>
      <c r="AM74" s="631"/>
      <c r="AN74" s="631"/>
      <c r="AO74" s="631"/>
      <c r="AP74" s="93">
        <f t="shared" si="31"/>
        <v>0</v>
      </c>
      <c r="AQ74" s="644"/>
      <c r="AR74" s="644"/>
      <c r="AS74" s="645">
        <f t="shared" si="32"/>
        <v>0</v>
      </c>
      <c r="AT74" s="632"/>
      <c r="AU74" s="632"/>
      <c r="AV74" s="633">
        <f t="shared" si="33"/>
        <v>0</v>
      </c>
      <c r="AW74" s="631"/>
      <c r="AX74" s="631"/>
      <c r="AY74" s="631"/>
      <c r="AZ74" s="646">
        <f t="shared" si="34"/>
        <v>0</v>
      </c>
      <c r="BA74" s="631"/>
      <c r="BB74" s="631"/>
      <c r="BC74" s="93">
        <f t="shared" si="35"/>
        <v>0</v>
      </c>
      <c r="BD74" s="631"/>
      <c r="BE74" s="631"/>
      <c r="BF74" s="93">
        <f t="shared" si="36"/>
        <v>0</v>
      </c>
      <c r="BG74" s="631"/>
      <c r="BH74" s="631"/>
      <c r="BI74" s="93">
        <f t="shared" si="37"/>
        <v>0</v>
      </c>
      <c r="BJ74" s="631"/>
      <c r="BK74" s="631"/>
      <c r="BL74" s="93">
        <f t="shared" si="38"/>
        <v>0</v>
      </c>
      <c r="BM74" s="631"/>
      <c r="BN74" s="631"/>
      <c r="BO74" s="631"/>
      <c r="BP74" s="93">
        <f t="shared" si="182"/>
        <v>0</v>
      </c>
      <c r="BQ74" s="631"/>
      <c r="BR74" s="631"/>
      <c r="BS74" s="93">
        <f t="shared" si="39"/>
        <v>0</v>
      </c>
      <c r="BT74" s="631"/>
      <c r="BU74" s="631"/>
      <c r="BV74" s="646">
        <f t="shared" si="40"/>
        <v>0</v>
      </c>
      <c r="BW74" s="631"/>
      <c r="BX74" s="631"/>
      <c r="BY74" s="93">
        <f t="shared" si="41"/>
        <v>0</v>
      </c>
      <c r="BZ74" s="631"/>
      <c r="CA74" s="631"/>
      <c r="CB74" s="93">
        <f t="shared" si="42"/>
        <v>0</v>
      </c>
      <c r="CC74" s="631"/>
      <c r="CD74" s="631"/>
      <c r="CE74" s="93">
        <f t="shared" si="183"/>
        <v>0</v>
      </c>
      <c r="CF74" s="631"/>
      <c r="CG74" s="631"/>
      <c r="CH74" s="93">
        <f t="shared" si="44"/>
        <v>0</v>
      </c>
      <c r="CI74" s="631"/>
      <c r="CJ74" s="631"/>
      <c r="CK74" s="646">
        <f t="shared" si="45"/>
        <v>0</v>
      </c>
      <c r="CL74" s="631"/>
      <c r="CM74" s="631"/>
      <c r="CN74" s="93">
        <f t="shared" si="46"/>
        <v>0</v>
      </c>
      <c r="CO74" s="631"/>
      <c r="CP74" s="631"/>
      <c r="CQ74" s="93">
        <f t="shared" si="184"/>
        <v>0</v>
      </c>
      <c r="CR74" s="629"/>
      <c r="CS74" s="629"/>
      <c r="CT74" s="630">
        <f t="shared" si="48"/>
        <v>0</v>
      </c>
      <c r="CU74" s="629"/>
      <c r="CV74" s="629"/>
      <c r="CW74" s="630">
        <f t="shared" si="49"/>
        <v>0</v>
      </c>
      <c r="CX74" s="629"/>
      <c r="CY74" s="629"/>
      <c r="CZ74" s="630">
        <f t="shared" si="185"/>
        <v>0</v>
      </c>
      <c r="DA74" s="629"/>
      <c r="DB74" s="629"/>
      <c r="DC74" s="647">
        <f t="shared" si="51"/>
        <v>0</v>
      </c>
      <c r="DD74" s="629"/>
      <c r="DE74" s="629"/>
      <c r="DF74" s="630">
        <f t="shared" si="52"/>
        <v>0</v>
      </c>
      <c r="DG74" s="629"/>
      <c r="DH74" s="629"/>
      <c r="DI74" s="630">
        <f t="shared" si="186"/>
        <v>0</v>
      </c>
      <c r="DJ74" s="629"/>
      <c r="DK74" s="629"/>
      <c r="DL74" s="630">
        <f t="shared" si="187"/>
        <v>0</v>
      </c>
      <c r="DM74" s="629"/>
      <c r="DN74" s="629"/>
      <c r="DO74" s="630">
        <f t="shared" si="188"/>
        <v>0</v>
      </c>
      <c r="DP74" s="629"/>
      <c r="DQ74" s="629"/>
      <c r="DR74" s="630">
        <f t="shared" si="189"/>
        <v>0</v>
      </c>
      <c r="DS74" s="629"/>
      <c r="DT74" s="629"/>
      <c r="DU74" s="630">
        <f t="shared" si="190"/>
        <v>0</v>
      </c>
      <c r="DV74" s="629"/>
      <c r="DW74" s="629"/>
      <c r="DX74" s="630">
        <f t="shared" si="58"/>
        <v>0</v>
      </c>
      <c r="DY74" s="629"/>
      <c r="DZ74" s="629"/>
      <c r="EA74" s="629"/>
      <c r="EB74" s="630">
        <f t="shared" si="191"/>
        <v>0</v>
      </c>
      <c r="EC74" s="629"/>
      <c r="ED74" s="629"/>
      <c r="EE74" s="630">
        <f t="shared" si="192"/>
        <v>0</v>
      </c>
      <c r="EF74" s="629"/>
      <c r="EG74" s="629"/>
      <c r="EH74" s="629"/>
      <c r="EI74" s="93">
        <f t="shared" si="135"/>
        <v>0</v>
      </c>
      <c r="EJ74" s="629"/>
      <c r="EK74" s="629"/>
      <c r="EL74" s="630">
        <f t="shared" si="60"/>
        <v>0</v>
      </c>
      <c r="EM74" s="629"/>
      <c r="EN74" s="629"/>
      <c r="EO74" s="629"/>
      <c r="EP74" s="630">
        <f t="shared" si="61"/>
        <v>0</v>
      </c>
      <c r="ER74" s="629"/>
      <c r="ES74" s="629"/>
      <c r="ET74" s="630">
        <f t="shared" si="62"/>
        <v>0</v>
      </c>
      <c r="EU74" s="629"/>
      <c r="EV74" s="629"/>
      <c r="EW74" s="93">
        <f t="shared" si="193"/>
        <v>0</v>
      </c>
      <c r="EX74" s="629"/>
      <c r="EY74" s="629"/>
      <c r="EZ74" s="93">
        <f t="shared" si="63"/>
        <v>0</v>
      </c>
      <c r="FA74" s="629"/>
      <c r="FB74" s="629"/>
      <c r="FC74" s="93">
        <f t="shared" si="194"/>
        <v>0</v>
      </c>
      <c r="FD74" s="629"/>
      <c r="FE74" s="629"/>
      <c r="FF74" s="93">
        <f t="shared" si="195"/>
        <v>0</v>
      </c>
      <c r="FG74" s="629">
        <v>0.14099999999999999</v>
      </c>
      <c r="FH74" s="629">
        <v>0.14099999999999999</v>
      </c>
      <c r="FI74" s="93">
        <f t="shared" si="196"/>
        <v>0</v>
      </c>
      <c r="FJ74" s="629"/>
      <c r="FK74" s="629"/>
      <c r="FL74" s="93">
        <f t="shared" si="197"/>
        <v>0</v>
      </c>
      <c r="FM74" s="629"/>
      <c r="FN74" s="629"/>
      <c r="FO74" s="646">
        <f t="shared" si="198"/>
        <v>0</v>
      </c>
      <c r="FP74" s="629"/>
      <c r="FQ74" s="629"/>
      <c r="FR74" s="630">
        <f t="shared" si="137"/>
        <v>0</v>
      </c>
      <c r="FS74" s="629"/>
      <c r="FT74" s="629"/>
      <c r="FU74" s="630">
        <f t="shared" si="199"/>
        <v>0</v>
      </c>
      <c r="FV74" s="648"/>
      <c r="FW74" s="629"/>
      <c r="FX74" s="629"/>
      <c r="FY74" s="630">
        <f t="shared" si="66"/>
        <v>0</v>
      </c>
      <c r="FZ74" s="629"/>
      <c r="GA74" s="629"/>
      <c r="GB74" s="630">
        <f t="shared" si="67"/>
        <v>0</v>
      </c>
      <c r="GC74" s="629"/>
      <c r="GD74" s="629"/>
      <c r="GE74" s="630">
        <f t="shared" si="68"/>
        <v>0</v>
      </c>
      <c r="GF74" s="629"/>
      <c r="GG74" s="629"/>
      <c r="GH74" s="630">
        <f t="shared" si="200"/>
        <v>0</v>
      </c>
      <c r="GI74" s="629"/>
      <c r="GJ74" s="629"/>
      <c r="GK74" s="630">
        <f t="shared" si="70"/>
        <v>0</v>
      </c>
      <c r="GL74" s="629"/>
      <c r="GM74" s="629"/>
      <c r="GN74" s="630">
        <f t="shared" si="71"/>
        <v>0</v>
      </c>
      <c r="GO74" s="629"/>
      <c r="GP74" s="629"/>
      <c r="GQ74" s="629"/>
      <c r="GR74" s="630">
        <f t="shared" si="201"/>
        <v>0</v>
      </c>
      <c r="GS74" s="629"/>
      <c r="GT74" s="629"/>
      <c r="GU74" s="630">
        <f t="shared" si="202"/>
        <v>0</v>
      </c>
      <c r="GV74" s="631"/>
      <c r="GW74" s="631"/>
      <c r="GX74" s="631"/>
      <c r="GY74" s="630">
        <f t="shared" si="203"/>
        <v>0</v>
      </c>
      <c r="GZ74" s="631"/>
      <c r="HA74" s="631"/>
      <c r="HB74" s="631"/>
      <c r="HC74" s="630">
        <f t="shared" si="204"/>
        <v>0</v>
      </c>
      <c r="HD74" s="631"/>
      <c r="HE74" s="631"/>
      <c r="HF74" s="630">
        <f t="shared" si="205"/>
        <v>0</v>
      </c>
      <c r="HG74" s="631"/>
      <c r="HH74" s="631"/>
      <c r="HI74" s="630">
        <f t="shared" si="206"/>
        <v>0</v>
      </c>
      <c r="HJ74" s="629"/>
      <c r="HK74" s="629"/>
      <c r="HL74" s="630">
        <f>HI74+HJ74-HK74</f>
        <v>0</v>
      </c>
      <c r="HM74" s="629"/>
      <c r="HN74" s="629"/>
      <c r="HO74" s="647">
        <f>HL74+HM74-HN74</f>
        <v>0</v>
      </c>
      <c r="HP74" s="629"/>
      <c r="HQ74" s="629"/>
      <c r="HR74" s="647">
        <f t="shared" si="207"/>
        <v>0</v>
      </c>
      <c r="HS74" s="629"/>
      <c r="HT74" s="629"/>
      <c r="HU74" s="630">
        <f>HR74+HS74-HT74</f>
        <v>0</v>
      </c>
      <c r="HV74" s="629">
        <v>0.27</v>
      </c>
      <c r="HW74" s="629">
        <v>0.27</v>
      </c>
      <c r="HX74" s="630">
        <f>HU74+HV74-HW74</f>
        <v>0</v>
      </c>
      <c r="HY74" s="629">
        <v>0.12</v>
      </c>
      <c r="HZ74" s="629">
        <v>0.12</v>
      </c>
      <c r="IA74" s="630">
        <f>HX74+HY74-HZ74</f>
        <v>0</v>
      </c>
      <c r="IB74" s="629"/>
      <c r="IC74" s="629"/>
      <c r="ID74" s="630">
        <f t="shared" si="208"/>
        <v>0</v>
      </c>
      <c r="IE74" s="629"/>
      <c r="IF74" s="629"/>
      <c r="IG74" s="630">
        <f t="shared" si="209"/>
        <v>0</v>
      </c>
      <c r="IH74" s="629"/>
      <c r="II74" s="629"/>
      <c r="IJ74" s="630">
        <f t="shared" si="210"/>
        <v>0</v>
      </c>
      <c r="IK74" s="629"/>
      <c r="IL74" s="629"/>
      <c r="IM74" s="629"/>
      <c r="IN74" s="630">
        <f t="shared" si="211"/>
        <v>0</v>
      </c>
      <c r="IO74" s="629">
        <v>0.15</v>
      </c>
      <c r="IP74" s="629"/>
      <c r="IQ74" s="629">
        <v>0.15</v>
      </c>
      <c r="IR74" s="630">
        <f t="shared" si="212"/>
        <v>0</v>
      </c>
      <c r="IS74" s="629"/>
      <c r="IT74" s="629"/>
      <c r="IU74" s="630">
        <f t="shared" si="213"/>
        <v>0</v>
      </c>
      <c r="IV74" s="649"/>
      <c r="IW74" s="649"/>
      <c r="IX74" s="650">
        <f>IU74+IV74-IW74</f>
        <v>0</v>
      </c>
      <c r="IY74" s="649"/>
      <c r="IZ74" s="649"/>
      <c r="JA74" s="650">
        <f>IX74+IY74-IZ74</f>
        <v>0</v>
      </c>
      <c r="JB74" s="649"/>
      <c r="JC74" s="649"/>
      <c r="JD74" s="649"/>
      <c r="JE74" s="650">
        <f t="shared" si="214"/>
        <v>0</v>
      </c>
      <c r="JF74" s="649"/>
      <c r="JG74" s="649"/>
      <c r="JH74" s="649"/>
      <c r="JI74" s="650">
        <f>JE74+JF74-JG74-JH74</f>
        <v>0</v>
      </c>
      <c r="JK74" s="649">
        <v>0.15</v>
      </c>
      <c r="JL74" s="649">
        <v>0.15</v>
      </c>
      <c r="JM74" s="651">
        <f t="shared" si="215"/>
        <v>0</v>
      </c>
      <c r="JO74" s="649">
        <v>0.09</v>
      </c>
      <c r="JP74" s="649">
        <v>0.09</v>
      </c>
      <c r="JQ74" s="651">
        <f t="shared" si="216"/>
        <v>0</v>
      </c>
      <c r="JR74" s="649"/>
      <c r="JS74" s="649"/>
      <c r="JT74" s="650">
        <f>JQ74+JR74-JS74</f>
        <v>0</v>
      </c>
      <c r="JU74" s="649"/>
      <c r="JV74" s="649"/>
      <c r="JW74" s="650">
        <f t="shared" si="217"/>
        <v>0</v>
      </c>
      <c r="JX74" s="649"/>
      <c r="JY74" s="649"/>
      <c r="JZ74" s="649"/>
      <c r="KA74" s="650">
        <f t="shared" si="218"/>
        <v>0</v>
      </c>
      <c r="KB74" s="649">
        <v>0.19500000000000001</v>
      </c>
      <c r="KC74" s="649">
        <v>0.19500000000000001</v>
      </c>
      <c r="KD74" s="649"/>
      <c r="KE74" s="650">
        <f>KA74+KB74-KC74-KD74</f>
        <v>0</v>
      </c>
      <c r="KF74" s="649"/>
      <c r="KG74" s="649"/>
      <c r="KH74" s="650">
        <f>KE74+KF74-KG74</f>
        <v>0</v>
      </c>
      <c r="KI74" s="649">
        <v>0.21</v>
      </c>
      <c r="KJ74" s="649">
        <v>0.21</v>
      </c>
      <c r="KK74" s="650">
        <f>KH74+KI74-KJ74</f>
        <v>0</v>
      </c>
      <c r="KL74" s="649"/>
      <c r="KM74" s="649"/>
      <c r="KN74" s="650">
        <f t="shared" si="219"/>
        <v>0</v>
      </c>
      <c r="KO74" s="649"/>
      <c r="KP74" s="649"/>
      <c r="KQ74" s="650">
        <f t="shared" si="220"/>
        <v>0</v>
      </c>
      <c r="KR74" s="649"/>
      <c r="KS74" s="649"/>
      <c r="KT74" s="650">
        <f t="shared" si="221"/>
        <v>0</v>
      </c>
      <c r="KU74" s="649"/>
      <c r="KV74" s="649"/>
      <c r="KW74" s="650">
        <f>KT74+KU74-KV74</f>
        <v>0</v>
      </c>
      <c r="KX74" s="649"/>
      <c r="KY74" s="649"/>
      <c r="KZ74" s="650">
        <f t="shared" si="222"/>
        <v>0</v>
      </c>
      <c r="LA74" s="649"/>
      <c r="LB74" s="649"/>
      <c r="LC74" s="650">
        <f t="shared" si="223"/>
        <v>0</v>
      </c>
      <c r="LD74" s="649"/>
      <c r="LE74" s="649"/>
      <c r="LF74" s="650">
        <f t="shared" si="224"/>
        <v>0</v>
      </c>
      <c r="LG74" s="649"/>
      <c r="LH74" s="649"/>
      <c r="LI74" s="650">
        <f t="shared" si="225"/>
        <v>0</v>
      </c>
      <c r="LJ74" s="649">
        <v>0.18</v>
      </c>
      <c r="LK74" s="649">
        <v>0.18</v>
      </c>
      <c r="LL74" s="650">
        <f t="shared" si="226"/>
        <v>0</v>
      </c>
      <c r="LM74" s="649">
        <v>0.21</v>
      </c>
      <c r="LN74" s="649">
        <v>0.21</v>
      </c>
      <c r="LO74" s="650">
        <f t="shared" si="227"/>
        <v>0</v>
      </c>
      <c r="LP74" s="649"/>
      <c r="LQ74" s="649"/>
      <c r="LR74" s="650">
        <f t="shared" si="228"/>
        <v>0</v>
      </c>
      <c r="LS74" s="649">
        <v>0.21</v>
      </c>
      <c r="LT74" s="649">
        <v>0.21</v>
      </c>
      <c r="LU74" s="650">
        <f t="shared" si="229"/>
        <v>0</v>
      </c>
      <c r="LV74" s="649"/>
      <c r="LW74" s="649"/>
      <c r="LX74" s="650">
        <f t="shared" si="230"/>
        <v>0</v>
      </c>
      <c r="LY74" s="649"/>
      <c r="LZ74" s="649"/>
      <c r="MA74" s="650">
        <f t="shared" si="231"/>
        <v>0</v>
      </c>
      <c r="MB74" s="649"/>
      <c r="MC74" s="649"/>
      <c r="MD74" s="650">
        <f t="shared" si="232"/>
        <v>0</v>
      </c>
      <c r="ME74" s="649"/>
      <c r="MF74" s="649"/>
      <c r="MG74" s="650">
        <f t="shared" si="233"/>
        <v>0</v>
      </c>
      <c r="MH74" s="649"/>
      <c r="MI74" s="649"/>
      <c r="MJ74" s="650">
        <f t="shared" si="234"/>
        <v>0</v>
      </c>
      <c r="MK74" s="649"/>
      <c r="ML74" s="649"/>
      <c r="MM74" s="650">
        <f t="shared" si="235"/>
        <v>0</v>
      </c>
      <c r="MN74" s="649"/>
      <c r="MO74" s="649"/>
      <c r="MP74" s="650">
        <f t="shared" si="236"/>
        <v>0</v>
      </c>
      <c r="MQ74" s="649"/>
      <c r="MR74" s="649"/>
      <c r="MS74" s="650">
        <f t="shared" si="237"/>
        <v>0</v>
      </c>
      <c r="MT74" s="649"/>
      <c r="MU74" s="649"/>
      <c r="MV74" s="650">
        <f t="shared" si="238"/>
        <v>0</v>
      </c>
      <c r="MW74" s="649">
        <v>0.15</v>
      </c>
      <c r="MX74" s="649">
        <v>0.15</v>
      </c>
      <c r="MY74" s="650">
        <f t="shared" si="239"/>
        <v>0</v>
      </c>
      <c r="MZ74" s="649">
        <v>0.12</v>
      </c>
      <c r="NA74" s="649">
        <v>0.12</v>
      </c>
      <c r="NB74" s="650">
        <f t="shared" si="240"/>
        <v>0</v>
      </c>
      <c r="NC74" s="649">
        <v>0.12</v>
      </c>
      <c r="ND74" s="649">
        <v>0.12</v>
      </c>
      <c r="NE74" s="649"/>
      <c r="NF74" s="650">
        <f>NB74+NC74-ND74-NE74</f>
        <v>0</v>
      </c>
      <c r="NG74" s="649"/>
      <c r="NH74" s="649"/>
      <c r="NI74" s="650">
        <f>NF74+NG74-NH74</f>
        <v>0</v>
      </c>
      <c r="NJ74" s="649"/>
      <c r="NK74" s="649"/>
      <c r="NL74" s="649"/>
      <c r="NM74" s="650">
        <f t="shared" si="241"/>
        <v>0</v>
      </c>
      <c r="NN74" s="649"/>
      <c r="NO74" s="649"/>
      <c r="NP74" s="649"/>
      <c r="NQ74" s="650">
        <f t="shared" si="242"/>
        <v>0</v>
      </c>
      <c r="NR74" s="649"/>
      <c r="NS74" s="649"/>
      <c r="NT74" s="650">
        <f t="shared" si="243"/>
        <v>0</v>
      </c>
      <c r="NU74" s="649"/>
      <c r="NV74" s="649"/>
      <c r="NW74" s="650">
        <f t="shared" si="244"/>
        <v>0</v>
      </c>
      <c r="NX74" s="649"/>
      <c r="NY74" s="649"/>
      <c r="NZ74" s="649"/>
      <c r="OA74" s="650">
        <f t="shared" si="245"/>
        <v>0</v>
      </c>
      <c r="OB74" s="649"/>
      <c r="OC74" s="649"/>
      <c r="OD74" s="649"/>
      <c r="OE74" s="650">
        <f t="shared" si="246"/>
        <v>0</v>
      </c>
      <c r="OF74" s="649"/>
      <c r="OG74" s="649"/>
      <c r="OH74" s="649"/>
      <c r="OI74" s="650">
        <f t="shared" si="247"/>
        <v>0</v>
      </c>
      <c r="OJ74" s="649"/>
      <c r="OK74" s="649"/>
      <c r="OL74" s="649"/>
      <c r="OM74" s="650">
        <f t="shared" si="248"/>
        <v>0</v>
      </c>
      <c r="ON74" s="649">
        <v>0.36</v>
      </c>
      <c r="OO74" s="649"/>
      <c r="OP74" s="649">
        <v>0.36</v>
      </c>
      <c r="OQ74" s="650">
        <f t="shared" si="249"/>
        <v>0</v>
      </c>
      <c r="OR74" s="649"/>
      <c r="OS74" s="649"/>
      <c r="OT74" s="649"/>
      <c r="OU74" s="650">
        <f t="shared" si="250"/>
        <v>0</v>
      </c>
      <c r="OV74" s="649"/>
      <c r="OW74" s="649"/>
      <c r="OX74" s="649"/>
      <c r="OY74" s="650">
        <f t="shared" si="251"/>
        <v>0</v>
      </c>
      <c r="OZ74" s="649"/>
      <c r="PA74" s="649"/>
      <c r="PB74" s="649"/>
      <c r="PC74" s="650">
        <f t="shared" si="252"/>
        <v>0</v>
      </c>
      <c r="PD74" s="649"/>
      <c r="PE74" s="649"/>
      <c r="PF74" s="649"/>
      <c r="PG74" s="650">
        <f t="shared" si="253"/>
        <v>0</v>
      </c>
      <c r="PH74" s="649"/>
      <c r="PI74" s="649"/>
      <c r="PJ74" s="649"/>
      <c r="PK74" s="650">
        <f t="shared" si="254"/>
        <v>0</v>
      </c>
      <c r="PL74" s="649"/>
      <c r="PM74" s="649"/>
      <c r="PN74" s="649"/>
      <c r="PO74" s="650">
        <f t="shared" si="255"/>
        <v>0</v>
      </c>
      <c r="PP74" s="649"/>
      <c r="PQ74" s="649"/>
      <c r="PR74" s="649"/>
      <c r="PS74" s="650">
        <f t="shared" si="256"/>
        <v>0</v>
      </c>
      <c r="PT74" s="649"/>
      <c r="PU74" s="649"/>
      <c r="PV74" s="649"/>
      <c r="PW74" s="650">
        <f t="shared" si="257"/>
        <v>0</v>
      </c>
      <c r="PX74" s="649"/>
      <c r="PY74" s="649"/>
      <c r="PZ74" s="649"/>
      <c r="QA74" s="650">
        <f t="shared" si="258"/>
        <v>0</v>
      </c>
      <c r="QB74" s="649">
        <v>0.3</v>
      </c>
      <c r="QC74" s="649"/>
      <c r="QD74" s="649">
        <v>0.3</v>
      </c>
      <c r="QE74" s="650">
        <f t="shared" si="259"/>
        <v>0</v>
      </c>
      <c r="QF74" s="649"/>
      <c r="QG74" s="649"/>
      <c r="QH74" s="649"/>
      <c r="QI74" s="650">
        <f t="shared" si="260"/>
        <v>0</v>
      </c>
      <c r="QJ74" s="649"/>
      <c r="QK74" s="649"/>
      <c r="QL74" s="649"/>
      <c r="QM74" s="650">
        <f t="shared" si="261"/>
        <v>0</v>
      </c>
      <c r="QN74" s="649"/>
      <c r="QO74" s="649"/>
      <c r="QP74" s="649"/>
      <c r="QQ74" s="650">
        <f t="shared" si="262"/>
        <v>0</v>
      </c>
      <c r="QR74" s="649"/>
      <c r="QS74" s="649"/>
      <c r="QT74" s="649"/>
      <c r="QU74" s="650">
        <f t="shared" si="263"/>
        <v>0</v>
      </c>
      <c r="QV74" s="629">
        <f t="shared" si="171"/>
        <v>0.14099999999999999</v>
      </c>
      <c r="QW74" s="652">
        <f t="shared" si="172"/>
        <v>5.8749999999999991E-3</v>
      </c>
      <c r="QX74" s="123"/>
      <c r="QY74" s="629">
        <f t="shared" si="173"/>
        <v>0.78</v>
      </c>
      <c r="QZ74" s="652">
        <f t="shared" si="174"/>
        <v>3.0000000000000002E-2</v>
      </c>
      <c r="RA74" s="124"/>
      <c r="RB74" s="629">
        <f t="shared" si="175"/>
        <v>1.0049999999999999</v>
      </c>
      <c r="RC74" s="652">
        <f t="shared" si="176"/>
        <v>4.0199999999999993E-2</v>
      </c>
      <c r="RD74" s="124"/>
      <c r="RE74" s="629">
        <f t="shared" si="177"/>
        <v>1.9259999999999999</v>
      </c>
      <c r="RF74" s="652">
        <f t="shared" si="178"/>
        <v>2.5679999999999998E-2</v>
      </c>
    </row>
    <row r="75" spans="1:474" ht="36" x14ac:dyDescent="0.55000000000000004">
      <c r="A75" s="622">
        <v>4</v>
      </c>
      <c r="B75" s="755" t="s">
        <v>684</v>
      </c>
      <c r="C75" s="756" t="s">
        <v>108</v>
      </c>
      <c r="D75" s="628">
        <v>0.23500000000000004</v>
      </c>
      <c r="E75" s="641"/>
      <c r="F75" s="653"/>
      <c r="G75" s="641"/>
      <c r="H75" s="759"/>
      <c r="I75" s="628">
        <f t="shared" si="179"/>
        <v>0.23500000000000004</v>
      </c>
      <c r="J75" s="641"/>
      <c r="K75" s="653"/>
      <c r="L75" s="641"/>
      <c r="M75" s="759"/>
      <c r="N75" s="628">
        <f>I75+J75+K75-L75-M75</f>
        <v>0.23500000000000004</v>
      </c>
      <c r="O75" s="641"/>
      <c r="P75" s="653"/>
      <c r="Q75" s="641"/>
      <c r="R75" s="759"/>
      <c r="S75" s="628">
        <f>N75+O75+P75-Q75-R75</f>
        <v>0.23500000000000004</v>
      </c>
      <c r="T75" s="641"/>
      <c r="U75" s="653"/>
      <c r="V75" s="641"/>
      <c r="W75" s="759"/>
      <c r="X75" s="628">
        <f>S75+T75+U75-V75-W75</f>
        <v>0.23500000000000004</v>
      </c>
      <c r="Y75" s="641"/>
      <c r="Z75" s="653"/>
      <c r="AA75" s="641"/>
      <c r="AB75" s="759"/>
      <c r="AC75" s="628">
        <f>X75+Y75+Z75-AA75-AB75</f>
        <v>0.23500000000000004</v>
      </c>
      <c r="AD75" s="631"/>
      <c r="AE75" s="631"/>
      <c r="AF75" s="93">
        <f t="shared" si="28"/>
        <v>0.23500000000000004</v>
      </c>
      <c r="AG75" s="629"/>
      <c r="AH75" s="629"/>
      <c r="AI75" s="93">
        <f t="shared" si="29"/>
        <v>0.23500000000000004</v>
      </c>
      <c r="AJ75" s="631"/>
      <c r="AK75" s="631"/>
      <c r="AL75" s="93">
        <f t="shared" si="30"/>
        <v>0.23500000000000004</v>
      </c>
      <c r="AM75" s="631"/>
      <c r="AN75" s="631"/>
      <c r="AO75" s="631"/>
      <c r="AP75" s="93">
        <f t="shared" si="31"/>
        <v>0.23500000000000004</v>
      </c>
      <c r="AQ75" s="644"/>
      <c r="AR75" s="644"/>
      <c r="AS75" s="645">
        <f t="shared" si="32"/>
        <v>0.23500000000000004</v>
      </c>
      <c r="AT75" s="632"/>
      <c r="AU75" s="632"/>
      <c r="AV75" s="633">
        <f t="shared" si="33"/>
        <v>0.23500000000000004</v>
      </c>
      <c r="AW75" s="631"/>
      <c r="AX75" s="631"/>
      <c r="AY75" s="631"/>
      <c r="AZ75" s="646">
        <f t="shared" si="34"/>
        <v>0.23500000000000004</v>
      </c>
      <c r="BA75" s="631"/>
      <c r="BB75" s="631"/>
      <c r="BC75" s="93">
        <f t="shared" si="35"/>
        <v>0.23500000000000004</v>
      </c>
      <c r="BD75" s="631"/>
      <c r="BE75" s="631"/>
      <c r="BF75" s="93">
        <f t="shared" si="36"/>
        <v>0.23500000000000004</v>
      </c>
      <c r="BG75" s="631"/>
      <c r="BH75" s="631"/>
      <c r="BI75" s="93">
        <f t="shared" si="37"/>
        <v>0.23500000000000004</v>
      </c>
      <c r="BJ75" s="631"/>
      <c r="BK75" s="631"/>
      <c r="BL75" s="93">
        <f t="shared" si="38"/>
        <v>0.23500000000000004</v>
      </c>
      <c r="BM75" s="631"/>
      <c r="BN75" s="631"/>
      <c r="BO75" s="631"/>
      <c r="BP75" s="93">
        <f t="shared" si="182"/>
        <v>0.23500000000000004</v>
      </c>
      <c r="BQ75" s="631"/>
      <c r="BR75" s="631"/>
      <c r="BS75" s="93">
        <f t="shared" si="39"/>
        <v>0.23500000000000004</v>
      </c>
      <c r="BT75" s="631"/>
      <c r="BU75" s="631"/>
      <c r="BV75" s="646">
        <f t="shared" si="40"/>
        <v>0.23500000000000004</v>
      </c>
      <c r="BW75" s="631"/>
      <c r="BX75" s="631"/>
      <c r="BY75" s="93">
        <f t="shared" si="41"/>
        <v>0.23500000000000004</v>
      </c>
      <c r="BZ75" s="631"/>
      <c r="CA75" s="631"/>
      <c r="CB75" s="93">
        <f t="shared" si="42"/>
        <v>0.23500000000000004</v>
      </c>
      <c r="CC75" s="631"/>
      <c r="CD75" s="631"/>
      <c r="CE75" s="93">
        <f t="shared" si="183"/>
        <v>0.23500000000000004</v>
      </c>
      <c r="CF75" s="631"/>
      <c r="CG75" s="631"/>
      <c r="CH75" s="93">
        <f t="shared" si="44"/>
        <v>0.23500000000000004</v>
      </c>
      <c r="CI75" s="631"/>
      <c r="CJ75" s="631"/>
      <c r="CK75" s="646">
        <f t="shared" si="45"/>
        <v>0.23500000000000004</v>
      </c>
      <c r="CL75" s="631"/>
      <c r="CM75" s="631"/>
      <c r="CN75" s="93">
        <f t="shared" si="46"/>
        <v>0.23500000000000004</v>
      </c>
      <c r="CO75" s="631"/>
      <c r="CP75" s="631"/>
      <c r="CQ75" s="93">
        <f t="shared" si="184"/>
        <v>0.23500000000000004</v>
      </c>
      <c r="CR75" s="629"/>
      <c r="CS75" s="629"/>
      <c r="CT75" s="630">
        <f t="shared" si="48"/>
        <v>0.23500000000000004</v>
      </c>
      <c r="CU75" s="629"/>
      <c r="CV75" s="629"/>
      <c r="CW75" s="630">
        <f t="shared" si="49"/>
        <v>0.23500000000000004</v>
      </c>
      <c r="CX75" s="629"/>
      <c r="CY75" s="629"/>
      <c r="CZ75" s="630">
        <f t="shared" si="185"/>
        <v>0.23500000000000004</v>
      </c>
      <c r="DA75" s="629"/>
      <c r="DB75" s="629"/>
      <c r="DC75" s="647">
        <f>CZ75+DA75-DB75</f>
        <v>0.23500000000000004</v>
      </c>
      <c r="DD75" s="629"/>
      <c r="DE75" s="629"/>
      <c r="DF75" s="630">
        <f>DC75+DD75-DE75</f>
        <v>0.23500000000000004</v>
      </c>
      <c r="DG75" s="629"/>
      <c r="DH75" s="629"/>
      <c r="DI75" s="630">
        <f t="shared" si="186"/>
        <v>0.23500000000000004</v>
      </c>
      <c r="DJ75" s="629"/>
      <c r="DK75" s="629"/>
      <c r="DL75" s="630">
        <f t="shared" si="187"/>
        <v>0.23500000000000004</v>
      </c>
      <c r="DM75" s="629"/>
      <c r="DN75" s="629"/>
      <c r="DO75" s="630">
        <f t="shared" si="188"/>
        <v>0.23500000000000004</v>
      </c>
      <c r="DP75" s="629"/>
      <c r="DQ75" s="629"/>
      <c r="DR75" s="630">
        <f t="shared" si="189"/>
        <v>0.23500000000000004</v>
      </c>
      <c r="DS75" s="629"/>
      <c r="DT75" s="629"/>
      <c r="DU75" s="630">
        <f t="shared" si="190"/>
        <v>0.23500000000000004</v>
      </c>
      <c r="DV75" s="629"/>
      <c r="DW75" s="629"/>
      <c r="DX75" s="630">
        <f>DU75+DV75-DW75</f>
        <v>0.23500000000000004</v>
      </c>
      <c r="DY75" s="629"/>
      <c r="DZ75" s="629"/>
      <c r="EA75" s="629"/>
      <c r="EB75" s="630">
        <f t="shared" si="191"/>
        <v>0.23500000000000004</v>
      </c>
      <c r="EC75" s="629"/>
      <c r="ED75" s="629"/>
      <c r="EE75" s="630">
        <f t="shared" si="192"/>
        <v>0.23500000000000004</v>
      </c>
      <c r="EF75" s="629"/>
      <c r="EG75" s="629"/>
      <c r="EH75" s="629"/>
      <c r="EI75" s="93">
        <f>EE75+EF75-EG75-EH75</f>
        <v>0.23500000000000004</v>
      </c>
      <c r="EJ75" s="629"/>
      <c r="EK75" s="629"/>
      <c r="EL75" s="630">
        <f>EI75+EJ75-EK75</f>
        <v>0.23500000000000004</v>
      </c>
      <c r="EM75" s="629"/>
      <c r="EN75" s="629"/>
      <c r="EO75" s="629"/>
      <c r="EP75" s="630">
        <f>EL75+EN75-EO75</f>
        <v>0.23500000000000004</v>
      </c>
      <c r="ER75" s="629"/>
      <c r="ES75" s="629"/>
      <c r="ET75" s="630">
        <f>EP75+ER75-ES75</f>
        <v>0.23500000000000004</v>
      </c>
      <c r="EU75" s="629"/>
      <c r="EV75" s="629"/>
      <c r="EW75" s="93">
        <f t="shared" si="193"/>
        <v>0.23500000000000004</v>
      </c>
      <c r="EX75" s="629"/>
      <c r="EY75" s="629"/>
      <c r="EZ75" s="93">
        <f>EW75+EX75-EY75</f>
        <v>0.23500000000000004</v>
      </c>
      <c r="FA75" s="629"/>
      <c r="FB75" s="629"/>
      <c r="FC75" s="93">
        <f t="shared" si="194"/>
        <v>0.23500000000000004</v>
      </c>
      <c r="FD75" s="629"/>
      <c r="FE75" s="629"/>
      <c r="FF75" s="93">
        <f t="shared" si="195"/>
        <v>0.23500000000000004</v>
      </c>
      <c r="FG75" s="629"/>
      <c r="FH75" s="629">
        <v>0.23499999999999999</v>
      </c>
      <c r="FI75" s="93">
        <f t="shared" si="196"/>
        <v>0</v>
      </c>
      <c r="FJ75" s="629"/>
      <c r="FK75" s="629"/>
      <c r="FL75" s="93">
        <f t="shared" si="197"/>
        <v>0</v>
      </c>
      <c r="FM75" s="629"/>
      <c r="FN75" s="629"/>
      <c r="FO75" s="646">
        <f t="shared" si="198"/>
        <v>0</v>
      </c>
      <c r="FP75" s="629"/>
      <c r="FQ75" s="629"/>
      <c r="FR75" s="630">
        <f>FO75+FP75-FQ75</f>
        <v>0</v>
      </c>
      <c r="FS75" s="629"/>
      <c r="FT75" s="629"/>
      <c r="FU75" s="630">
        <f t="shared" si="199"/>
        <v>0</v>
      </c>
      <c r="FV75" s="648"/>
      <c r="FW75" s="629"/>
      <c r="FX75" s="629"/>
      <c r="FY75" s="630">
        <f>FU75+FW75-FX75</f>
        <v>0</v>
      </c>
      <c r="FZ75" s="629"/>
      <c r="GA75" s="629"/>
      <c r="GB75" s="630">
        <f>FY75+FZ75-GA75</f>
        <v>0</v>
      </c>
      <c r="GC75" s="629"/>
      <c r="GD75" s="629"/>
      <c r="GE75" s="630">
        <f>GB75+GC75-GD75</f>
        <v>0</v>
      </c>
      <c r="GF75" s="629"/>
      <c r="GG75" s="629"/>
      <c r="GH75" s="630">
        <f t="shared" si="200"/>
        <v>0</v>
      </c>
      <c r="GI75" s="629"/>
      <c r="GJ75" s="629"/>
      <c r="GK75" s="630">
        <f>GH75+GI75-GJ75</f>
        <v>0</v>
      </c>
      <c r="GL75" s="629"/>
      <c r="GM75" s="629"/>
      <c r="GN75" s="630">
        <f>GK75+GL75-GM75</f>
        <v>0</v>
      </c>
      <c r="GO75" s="629"/>
      <c r="GP75" s="629"/>
      <c r="GQ75" s="629"/>
      <c r="GR75" s="630">
        <f t="shared" si="201"/>
        <v>0</v>
      </c>
      <c r="GS75" s="629"/>
      <c r="GT75" s="629"/>
      <c r="GU75" s="630">
        <f t="shared" si="202"/>
        <v>0</v>
      </c>
      <c r="GV75" s="631"/>
      <c r="GW75" s="631"/>
      <c r="GX75" s="631"/>
      <c r="GY75" s="630">
        <f t="shared" si="203"/>
        <v>0</v>
      </c>
      <c r="GZ75" s="631"/>
      <c r="HA75" s="631"/>
      <c r="HB75" s="631"/>
      <c r="HC75" s="630">
        <f t="shared" si="204"/>
        <v>0</v>
      </c>
      <c r="HD75" s="631"/>
      <c r="HE75" s="631"/>
      <c r="HF75" s="630">
        <f t="shared" si="205"/>
        <v>0</v>
      </c>
      <c r="HG75" s="631"/>
      <c r="HH75" s="631"/>
      <c r="HI75" s="630">
        <f t="shared" si="206"/>
        <v>0</v>
      </c>
      <c r="HJ75" s="629"/>
      <c r="HK75" s="629"/>
      <c r="HL75" s="630">
        <f>HI75+HJ75-HK75</f>
        <v>0</v>
      </c>
      <c r="HM75" s="629"/>
      <c r="HN75" s="629"/>
      <c r="HO75" s="647">
        <f>HL75+HM75-HN75</f>
        <v>0</v>
      </c>
      <c r="HP75" s="629"/>
      <c r="HQ75" s="629"/>
      <c r="HR75" s="647">
        <f t="shared" si="207"/>
        <v>0</v>
      </c>
      <c r="HS75" s="629"/>
      <c r="HT75" s="629"/>
      <c r="HU75" s="630">
        <f>HR75+HS75-HT75</f>
        <v>0</v>
      </c>
      <c r="HV75" s="629">
        <v>0.25</v>
      </c>
      <c r="HW75" s="629">
        <v>0.25</v>
      </c>
      <c r="HX75" s="630">
        <f>HU75+HV75-HW75</f>
        <v>0</v>
      </c>
      <c r="HY75" s="629">
        <v>0.2</v>
      </c>
      <c r="HZ75" s="629">
        <v>0.2</v>
      </c>
      <c r="IA75" s="630">
        <f>HX75+HY75-HZ75</f>
        <v>0</v>
      </c>
      <c r="IB75" s="629"/>
      <c r="IC75" s="629"/>
      <c r="ID75" s="630">
        <f t="shared" si="208"/>
        <v>0</v>
      </c>
      <c r="IE75" s="629"/>
      <c r="IF75" s="629"/>
      <c r="IG75" s="630">
        <f t="shared" si="209"/>
        <v>0</v>
      </c>
      <c r="IH75" s="629"/>
      <c r="II75" s="629"/>
      <c r="IJ75" s="630">
        <f t="shared" si="210"/>
        <v>0</v>
      </c>
      <c r="IK75" s="629"/>
      <c r="IL75" s="629"/>
      <c r="IM75" s="629"/>
      <c r="IN75" s="630">
        <f t="shared" si="211"/>
        <v>0</v>
      </c>
      <c r="IO75" s="629"/>
      <c r="IP75" s="629"/>
      <c r="IQ75" s="629"/>
      <c r="IR75" s="630">
        <f t="shared" si="212"/>
        <v>0</v>
      </c>
      <c r="IS75" s="629"/>
      <c r="IT75" s="629"/>
      <c r="IU75" s="630">
        <f t="shared" si="213"/>
        <v>0</v>
      </c>
      <c r="IV75" s="649"/>
      <c r="IW75" s="649"/>
      <c r="IX75" s="650">
        <f>IU75+IV75-IW75</f>
        <v>0</v>
      </c>
      <c r="IY75" s="649"/>
      <c r="IZ75" s="649"/>
      <c r="JA75" s="650">
        <f>IX75+IY75-IZ75</f>
        <v>0</v>
      </c>
      <c r="JB75" s="649"/>
      <c r="JC75" s="649"/>
      <c r="JD75" s="649"/>
      <c r="JE75" s="650">
        <f t="shared" si="214"/>
        <v>0</v>
      </c>
      <c r="JF75" s="649"/>
      <c r="JG75" s="649"/>
      <c r="JH75" s="649"/>
      <c r="JI75" s="650">
        <f>JE75+JF75-JG75-JH75</f>
        <v>0</v>
      </c>
      <c r="JK75" s="649"/>
      <c r="JL75" s="649"/>
      <c r="JM75" s="651">
        <f t="shared" si="215"/>
        <v>0</v>
      </c>
      <c r="JO75" s="649"/>
      <c r="JP75" s="649"/>
      <c r="JQ75" s="651">
        <f t="shared" si="216"/>
        <v>0</v>
      </c>
      <c r="JR75" s="649"/>
      <c r="JS75" s="649"/>
      <c r="JT75" s="650">
        <f>JQ75+JR75-JS75</f>
        <v>0</v>
      </c>
      <c r="JU75" s="649"/>
      <c r="JV75" s="649"/>
      <c r="JW75" s="650">
        <f t="shared" si="217"/>
        <v>0</v>
      </c>
      <c r="JX75" s="649"/>
      <c r="JY75" s="649"/>
      <c r="JZ75" s="649"/>
      <c r="KA75" s="650">
        <f t="shared" si="218"/>
        <v>0</v>
      </c>
      <c r="KB75" s="649"/>
      <c r="KC75" s="649"/>
      <c r="KD75" s="649"/>
      <c r="KE75" s="650">
        <f>KA75+KB75-KC75-KD75</f>
        <v>0</v>
      </c>
      <c r="KF75" s="649"/>
      <c r="KG75" s="649"/>
      <c r="KH75" s="650">
        <f>KE75+KF75-KG75</f>
        <v>0</v>
      </c>
      <c r="KI75" s="649"/>
      <c r="KJ75" s="649"/>
      <c r="KK75" s="650">
        <f>KH75+KI75-KJ75</f>
        <v>0</v>
      </c>
      <c r="KL75" s="649"/>
      <c r="KM75" s="649"/>
      <c r="KN75" s="650">
        <f t="shared" si="219"/>
        <v>0</v>
      </c>
      <c r="KO75" s="649"/>
      <c r="KP75" s="649"/>
      <c r="KQ75" s="650">
        <f t="shared" si="220"/>
        <v>0</v>
      </c>
      <c r="KR75" s="649"/>
      <c r="KS75" s="649"/>
      <c r="KT75" s="650">
        <f t="shared" si="221"/>
        <v>0</v>
      </c>
      <c r="KU75" s="649"/>
      <c r="KV75" s="649"/>
      <c r="KW75" s="650">
        <f>KT75+KU75-KV75</f>
        <v>0</v>
      </c>
      <c r="KX75" s="649"/>
      <c r="KY75" s="649"/>
      <c r="KZ75" s="650">
        <f t="shared" si="222"/>
        <v>0</v>
      </c>
      <c r="LA75" s="649"/>
      <c r="LB75" s="649"/>
      <c r="LC75" s="650">
        <f t="shared" si="223"/>
        <v>0</v>
      </c>
      <c r="LD75" s="649"/>
      <c r="LE75" s="649"/>
      <c r="LF75" s="650">
        <f t="shared" si="224"/>
        <v>0</v>
      </c>
      <c r="LG75" s="649"/>
      <c r="LH75" s="649"/>
      <c r="LI75" s="650">
        <f t="shared" si="225"/>
        <v>0</v>
      </c>
      <c r="LJ75" s="649"/>
      <c r="LK75" s="649"/>
      <c r="LL75" s="650">
        <f t="shared" si="226"/>
        <v>0</v>
      </c>
      <c r="LM75" s="649"/>
      <c r="LN75" s="649"/>
      <c r="LO75" s="650">
        <f t="shared" si="227"/>
        <v>0</v>
      </c>
      <c r="LP75" s="649"/>
      <c r="LQ75" s="649"/>
      <c r="LR75" s="650">
        <f t="shared" si="228"/>
        <v>0</v>
      </c>
      <c r="LS75" s="649"/>
      <c r="LT75" s="649"/>
      <c r="LU75" s="650">
        <f t="shared" si="229"/>
        <v>0</v>
      </c>
      <c r="LV75" s="649"/>
      <c r="LW75" s="649"/>
      <c r="LX75" s="650">
        <f t="shared" si="230"/>
        <v>0</v>
      </c>
      <c r="LY75" s="649"/>
      <c r="LZ75" s="649"/>
      <c r="MA75" s="650">
        <f t="shared" si="231"/>
        <v>0</v>
      </c>
      <c r="MB75" s="649"/>
      <c r="MC75" s="649"/>
      <c r="MD75" s="650">
        <f t="shared" si="232"/>
        <v>0</v>
      </c>
      <c r="ME75" s="649"/>
      <c r="MF75" s="649"/>
      <c r="MG75" s="650">
        <f t="shared" si="233"/>
        <v>0</v>
      </c>
      <c r="MH75" s="649"/>
      <c r="MI75" s="649"/>
      <c r="MJ75" s="650">
        <f t="shared" si="234"/>
        <v>0</v>
      </c>
      <c r="MK75" s="649"/>
      <c r="ML75" s="649"/>
      <c r="MM75" s="650">
        <f t="shared" si="235"/>
        <v>0</v>
      </c>
      <c r="MN75" s="649"/>
      <c r="MO75" s="649"/>
      <c r="MP75" s="650">
        <f t="shared" si="236"/>
        <v>0</v>
      </c>
      <c r="MQ75" s="649"/>
      <c r="MR75" s="649"/>
      <c r="MS75" s="650">
        <f t="shared" si="237"/>
        <v>0</v>
      </c>
      <c r="MT75" s="649"/>
      <c r="MU75" s="649"/>
      <c r="MV75" s="650">
        <f t="shared" si="238"/>
        <v>0</v>
      </c>
      <c r="MW75" s="649"/>
      <c r="MX75" s="649"/>
      <c r="MY75" s="650">
        <f t="shared" si="239"/>
        <v>0</v>
      </c>
      <c r="MZ75" s="649"/>
      <c r="NA75" s="649"/>
      <c r="NB75" s="650">
        <f t="shared" si="240"/>
        <v>0</v>
      </c>
      <c r="NC75" s="649"/>
      <c r="ND75" s="649"/>
      <c r="NE75" s="649"/>
      <c r="NF75" s="650">
        <f>NB75+NC75-ND75-NE75</f>
        <v>0</v>
      </c>
      <c r="NG75" s="649"/>
      <c r="NH75" s="649"/>
      <c r="NI75" s="650">
        <f>NF75+NG75-NH75</f>
        <v>0</v>
      </c>
      <c r="NJ75" s="649"/>
      <c r="NK75" s="649"/>
      <c r="NL75" s="649"/>
      <c r="NM75" s="650">
        <f t="shared" si="241"/>
        <v>0</v>
      </c>
      <c r="NN75" s="649"/>
      <c r="NO75" s="649"/>
      <c r="NP75" s="649"/>
      <c r="NQ75" s="650">
        <f t="shared" si="242"/>
        <v>0</v>
      </c>
      <c r="NR75" s="649"/>
      <c r="NS75" s="649"/>
      <c r="NT75" s="650">
        <f t="shared" si="243"/>
        <v>0</v>
      </c>
      <c r="NU75" s="649"/>
      <c r="NV75" s="649"/>
      <c r="NW75" s="650">
        <f t="shared" si="244"/>
        <v>0</v>
      </c>
      <c r="NX75" s="649"/>
      <c r="NY75" s="649"/>
      <c r="NZ75" s="649"/>
      <c r="OA75" s="650">
        <f t="shared" si="245"/>
        <v>0</v>
      </c>
      <c r="OB75" s="649"/>
      <c r="OC75" s="649"/>
      <c r="OD75" s="649"/>
      <c r="OE75" s="650">
        <f t="shared" si="246"/>
        <v>0</v>
      </c>
      <c r="OF75" s="649"/>
      <c r="OG75" s="649"/>
      <c r="OH75" s="649"/>
      <c r="OI75" s="650">
        <f t="shared" si="247"/>
        <v>0</v>
      </c>
      <c r="OJ75" s="649"/>
      <c r="OK75" s="649"/>
      <c r="OL75" s="649"/>
      <c r="OM75" s="650">
        <f t="shared" si="248"/>
        <v>0</v>
      </c>
      <c r="ON75" s="649"/>
      <c r="OO75" s="649"/>
      <c r="OP75" s="649"/>
      <c r="OQ75" s="650">
        <f t="shared" si="249"/>
        <v>0</v>
      </c>
      <c r="OR75" s="649"/>
      <c r="OS75" s="649"/>
      <c r="OT75" s="649"/>
      <c r="OU75" s="650">
        <f t="shared" si="250"/>
        <v>0</v>
      </c>
      <c r="OV75" s="649"/>
      <c r="OW75" s="649"/>
      <c r="OX75" s="649"/>
      <c r="OY75" s="650">
        <f t="shared" si="251"/>
        <v>0</v>
      </c>
      <c r="OZ75" s="649"/>
      <c r="PA75" s="649"/>
      <c r="PB75" s="649"/>
      <c r="PC75" s="650">
        <f t="shared" si="252"/>
        <v>0</v>
      </c>
      <c r="PD75" s="649"/>
      <c r="PE75" s="649"/>
      <c r="PF75" s="649"/>
      <c r="PG75" s="650">
        <f t="shared" si="253"/>
        <v>0</v>
      </c>
      <c r="PH75" s="649"/>
      <c r="PI75" s="649"/>
      <c r="PJ75" s="649"/>
      <c r="PK75" s="650">
        <f t="shared" si="254"/>
        <v>0</v>
      </c>
      <c r="PL75" s="649"/>
      <c r="PM75" s="649"/>
      <c r="PN75" s="649"/>
      <c r="PO75" s="650">
        <f t="shared" si="255"/>
        <v>0</v>
      </c>
      <c r="PP75" s="649"/>
      <c r="PQ75" s="649"/>
      <c r="PR75" s="649"/>
      <c r="PS75" s="650">
        <f t="shared" si="256"/>
        <v>0</v>
      </c>
      <c r="PT75" s="649"/>
      <c r="PU75" s="649"/>
      <c r="PV75" s="649"/>
      <c r="PW75" s="650">
        <f t="shared" si="257"/>
        <v>0</v>
      </c>
      <c r="PX75" s="649"/>
      <c r="PY75" s="649"/>
      <c r="PZ75" s="649"/>
      <c r="QA75" s="650">
        <f t="shared" si="258"/>
        <v>0</v>
      </c>
      <c r="QB75" s="649"/>
      <c r="QC75" s="649"/>
      <c r="QD75" s="649"/>
      <c r="QE75" s="650">
        <f t="shared" si="259"/>
        <v>0</v>
      </c>
      <c r="QF75" s="649"/>
      <c r="QG75" s="649"/>
      <c r="QH75" s="649"/>
      <c r="QI75" s="650">
        <f t="shared" si="260"/>
        <v>0</v>
      </c>
      <c r="QJ75" s="649"/>
      <c r="QK75" s="649"/>
      <c r="QL75" s="649"/>
      <c r="QM75" s="650">
        <f t="shared" si="261"/>
        <v>0</v>
      </c>
      <c r="QN75" s="649"/>
      <c r="QO75" s="649"/>
      <c r="QP75" s="649"/>
      <c r="QQ75" s="650">
        <f t="shared" si="262"/>
        <v>0</v>
      </c>
      <c r="QR75" s="649"/>
      <c r="QS75" s="649"/>
      <c r="QT75" s="649"/>
      <c r="QU75" s="650">
        <f t="shared" si="263"/>
        <v>0</v>
      </c>
      <c r="QV75" s="629">
        <f t="shared" si="171"/>
        <v>0.23499999999999999</v>
      </c>
      <c r="QW75" s="652">
        <f t="shared" si="172"/>
        <v>9.7916666666666655E-3</v>
      </c>
      <c r="QX75" s="123"/>
      <c r="QY75" s="629">
        <f t="shared" si="173"/>
        <v>0.45</v>
      </c>
      <c r="QZ75" s="652">
        <f t="shared" si="174"/>
        <v>1.7307692307692309E-2</v>
      </c>
      <c r="RA75" s="124"/>
      <c r="RB75" s="629">
        <f t="shared" si="175"/>
        <v>0</v>
      </c>
      <c r="RC75" s="652">
        <f t="shared" si="176"/>
        <v>0</v>
      </c>
      <c r="RD75" s="124"/>
      <c r="RE75" s="629">
        <f t="shared" si="177"/>
        <v>0.68500000000000005</v>
      </c>
      <c r="RF75" s="652">
        <f t="shared" si="178"/>
        <v>9.1333333333333336E-3</v>
      </c>
    </row>
    <row r="76" spans="1:474" ht="36" hidden="1" x14ac:dyDescent="0.55000000000000004">
      <c r="A76" s="622">
        <v>5</v>
      </c>
      <c r="B76" s="760" t="s">
        <v>685</v>
      </c>
      <c r="C76" s="756" t="s">
        <v>108</v>
      </c>
      <c r="D76" s="628">
        <v>0</v>
      </c>
      <c r="E76" s="641"/>
      <c r="F76" s="641"/>
      <c r="G76" s="757"/>
      <c r="H76" s="759"/>
      <c r="I76" s="628">
        <f t="shared" si="179"/>
        <v>0</v>
      </c>
      <c r="J76" s="641"/>
      <c r="K76" s="641"/>
      <c r="L76" s="757"/>
      <c r="M76" s="759"/>
      <c r="N76" s="628">
        <f>I76+J76+K76-L76-M76</f>
        <v>0</v>
      </c>
      <c r="O76" s="641"/>
      <c r="P76" s="641"/>
      <c r="Q76" s="757"/>
      <c r="R76" s="759"/>
      <c r="S76" s="628">
        <f>N76+O76+P76-Q76-R76</f>
        <v>0</v>
      </c>
      <c r="T76" s="641"/>
      <c r="U76" s="641"/>
      <c r="V76" s="757"/>
      <c r="W76" s="759"/>
      <c r="X76" s="628">
        <f>S76+T76+U76-V76-W76</f>
        <v>0</v>
      </c>
      <c r="Y76" s="641"/>
      <c r="Z76" s="641"/>
      <c r="AA76" s="757"/>
      <c r="AB76" s="759"/>
      <c r="AC76" s="628">
        <f>X76+Y76+Z76-AA76-AB76</f>
        <v>0</v>
      </c>
      <c r="AD76" s="631"/>
      <c r="AE76" s="631"/>
      <c r="AF76" s="93">
        <f>AC76+AD76-AE76</f>
        <v>0</v>
      </c>
      <c r="AG76" s="629"/>
      <c r="AH76" s="629"/>
      <c r="AI76" s="93">
        <f>AF76+AG76-AH76</f>
        <v>0</v>
      </c>
      <c r="AJ76" s="631"/>
      <c r="AK76" s="631"/>
      <c r="AL76" s="93">
        <f>AI76+AJ76-AK76</f>
        <v>0</v>
      </c>
      <c r="AM76" s="631"/>
      <c r="AN76" s="631"/>
      <c r="AO76" s="631"/>
      <c r="AP76" s="93">
        <f>AL76+AM76-AN76-AO76</f>
        <v>0</v>
      </c>
      <c r="AQ76" s="644"/>
      <c r="AR76" s="644"/>
      <c r="AS76" s="645">
        <f>AP76+AQ76-AR76</f>
        <v>0</v>
      </c>
      <c r="AT76" s="632"/>
      <c r="AU76" s="632"/>
      <c r="AV76" s="633">
        <f>AS76+AT76-AU76</f>
        <v>0</v>
      </c>
      <c r="AW76" s="631"/>
      <c r="AX76" s="631"/>
      <c r="AY76" s="631"/>
      <c r="AZ76" s="646">
        <f>AV76+AW76-AX76-AY76</f>
        <v>0</v>
      </c>
      <c r="BA76" s="631"/>
      <c r="BB76" s="631"/>
      <c r="BC76" s="93">
        <f>AZ76+BA76-BB76</f>
        <v>0</v>
      </c>
      <c r="BD76" s="631"/>
      <c r="BE76" s="631"/>
      <c r="BF76" s="93">
        <f>BC76+BD76-BE76</f>
        <v>0</v>
      </c>
      <c r="BG76" s="631"/>
      <c r="BH76" s="631"/>
      <c r="BI76" s="93">
        <f>BF76+BG76-BH76</f>
        <v>0</v>
      </c>
      <c r="BJ76" s="631"/>
      <c r="BK76" s="631"/>
      <c r="BL76" s="93">
        <f>BI76+BJ76-BK76</f>
        <v>0</v>
      </c>
      <c r="BM76" s="631"/>
      <c r="BN76" s="631"/>
      <c r="BO76" s="631"/>
      <c r="BP76" s="93">
        <f t="shared" si="182"/>
        <v>0</v>
      </c>
      <c r="BQ76" s="631"/>
      <c r="BR76" s="631"/>
      <c r="BS76" s="93">
        <f>BP76+BQ76-BR76</f>
        <v>0</v>
      </c>
      <c r="BT76" s="631"/>
      <c r="BU76" s="631"/>
      <c r="BV76" s="646">
        <f>BS76+BT76-BU76</f>
        <v>0</v>
      </c>
      <c r="BW76" s="631"/>
      <c r="BX76" s="631"/>
      <c r="BY76" s="93">
        <f>BV76+BW76-BX76</f>
        <v>0</v>
      </c>
      <c r="BZ76" s="631"/>
      <c r="CA76" s="631"/>
      <c r="CB76" s="93">
        <f>BY76+BZ76-CA76</f>
        <v>0</v>
      </c>
      <c r="CC76" s="631"/>
      <c r="CD76" s="631"/>
      <c r="CE76" s="93">
        <f t="shared" si="183"/>
        <v>0</v>
      </c>
      <c r="CF76" s="631"/>
      <c r="CG76" s="631"/>
      <c r="CH76" s="93">
        <f>CE76+CF76-CG76</f>
        <v>0</v>
      </c>
      <c r="CI76" s="631"/>
      <c r="CJ76" s="631"/>
      <c r="CK76" s="646">
        <f>CH76+CI76-CJ76</f>
        <v>0</v>
      </c>
      <c r="CL76" s="631"/>
      <c r="CM76" s="631"/>
      <c r="CN76" s="93">
        <f>CK76+CL76-CM76</f>
        <v>0</v>
      </c>
      <c r="CO76" s="631"/>
      <c r="CP76" s="631"/>
      <c r="CQ76" s="93">
        <f t="shared" si="184"/>
        <v>0</v>
      </c>
      <c r="CR76" s="629"/>
      <c r="CS76" s="629"/>
      <c r="CT76" s="630">
        <f>CQ76+CR76-CS76</f>
        <v>0</v>
      </c>
      <c r="CU76" s="629"/>
      <c r="CV76" s="629"/>
      <c r="CW76" s="630">
        <f>CT76+CU76-CV76</f>
        <v>0</v>
      </c>
      <c r="CX76" s="629"/>
      <c r="CY76" s="629"/>
      <c r="CZ76" s="630">
        <f t="shared" si="185"/>
        <v>0</v>
      </c>
      <c r="DA76" s="629"/>
      <c r="DB76" s="629"/>
      <c r="DC76" s="647">
        <f>CZ76+DA76-DB76</f>
        <v>0</v>
      </c>
      <c r="DD76" s="629"/>
      <c r="DE76" s="629"/>
      <c r="DF76" s="630">
        <f>DC76+DD76-DE76</f>
        <v>0</v>
      </c>
      <c r="DG76" s="629"/>
      <c r="DH76" s="629"/>
      <c r="DI76" s="630">
        <f t="shared" si="186"/>
        <v>0</v>
      </c>
      <c r="DJ76" s="629"/>
      <c r="DK76" s="629"/>
      <c r="DL76" s="630">
        <f t="shared" si="187"/>
        <v>0</v>
      </c>
      <c r="DM76" s="629"/>
      <c r="DN76" s="629"/>
      <c r="DO76" s="630">
        <f t="shared" si="188"/>
        <v>0</v>
      </c>
      <c r="DP76" s="629"/>
      <c r="DQ76" s="629"/>
      <c r="DR76" s="630">
        <f t="shared" si="189"/>
        <v>0</v>
      </c>
      <c r="DS76" s="629"/>
      <c r="DT76" s="629"/>
      <c r="DU76" s="630">
        <f t="shared" si="190"/>
        <v>0</v>
      </c>
      <c r="DV76" s="629"/>
      <c r="DW76" s="629"/>
      <c r="DX76" s="630">
        <f>DU76+DV76-DW76</f>
        <v>0</v>
      </c>
      <c r="DY76" s="629"/>
      <c r="DZ76" s="629"/>
      <c r="EA76" s="629"/>
      <c r="EB76" s="630">
        <f t="shared" si="191"/>
        <v>0</v>
      </c>
      <c r="EC76" s="629"/>
      <c r="ED76" s="629"/>
      <c r="EE76" s="630">
        <f t="shared" si="192"/>
        <v>0</v>
      </c>
      <c r="EF76" s="629"/>
      <c r="EG76" s="629"/>
      <c r="EH76" s="629"/>
      <c r="EI76" s="93">
        <f>EE76+EF76-EG76-EH76</f>
        <v>0</v>
      </c>
      <c r="EJ76" s="629"/>
      <c r="EK76" s="629"/>
      <c r="EL76" s="630">
        <f>EI76+EJ76-EK76</f>
        <v>0</v>
      </c>
      <c r="EM76" s="629"/>
      <c r="EN76" s="629"/>
      <c r="EO76" s="629"/>
      <c r="EP76" s="630">
        <f>EL76+EN76-EO76</f>
        <v>0</v>
      </c>
      <c r="ER76" s="629"/>
      <c r="ES76" s="629"/>
      <c r="ET76" s="630">
        <f>EP76+ER76-ES76</f>
        <v>0</v>
      </c>
      <c r="EU76" s="629"/>
      <c r="EV76" s="629"/>
      <c r="EW76" s="93">
        <f t="shared" si="193"/>
        <v>0</v>
      </c>
      <c r="EX76" s="629"/>
      <c r="EY76" s="629"/>
      <c r="EZ76" s="93">
        <f>EW76+EX76-EY76</f>
        <v>0</v>
      </c>
      <c r="FA76" s="629"/>
      <c r="FB76" s="629"/>
      <c r="FC76" s="93">
        <f t="shared" si="194"/>
        <v>0</v>
      </c>
      <c r="FD76" s="629"/>
      <c r="FE76" s="629"/>
      <c r="FF76" s="93">
        <f t="shared" si="195"/>
        <v>0</v>
      </c>
      <c r="FG76" s="629"/>
      <c r="FH76" s="629"/>
      <c r="FI76" s="93">
        <f t="shared" si="196"/>
        <v>0</v>
      </c>
      <c r="FJ76" s="629"/>
      <c r="FK76" s="629"/>
      <c r="FL76" s="93">
        <f t="shared" si="197"/>
        <v>0</v>
      </c>
      <c r="FM76" s="629"/>
      <c r="FN76" s="629"/>
      <c r="FO76" s="646">
        <f t="shared" si="198"/>
        <v>0</v>
      </c>
      <c r="FP76" s="629"/>
      <c r="FQ76" s="629"/>
      <c r="FR76" s="630">
        <f>FO76+FP76-FQ76</f>
        <v>0</v>
      </c>
      <c r="FS76" s="629"/>
      <c r="FT76" s="629"/>
      <c r="FU76" s="630">
        <f t="shared" si="199"/>
        <v>0</v>
      </c>
      <c r="FV76" s="648"/>
      <c r="FW76" s="629"/>
      <c r="FX76" s="629"/>
      <c r="FY76" s="630">
        <f>FU76+FW76-FX76</f>
        <v>0</v>
      </c>
      <c r="FZ76" s="629"/>
      <c r="GA76" s="629"/>
      <c r="GB76" s="630">
        <f>FY76+FZ76-GA76</f>
        <v>0</v>
      </c>
      <c r="GC76" s="629"/>
      <c r="GD76" s="629"/>
      <c r="GE76" s="630">
        <f>GB76+GC76-GD76</f>
        <v>0</v>
      </c>
      <c r="GF76" s="629"/>
      <c r="GG76" s="629"/>
      <c r="GH76" s="630">
        <f t="shared" si="200"/>
        <v>0</v>
      </c>
      <c r="GI76" s="629"/>
      <c r="GJ76" s="629"/>
      <c r="GK76" s="630">
        <f>GH76+GI76-GJ76</f>
        <v>0</v>
      </c>
      <c r="GL76" s="629"/>
      <c r="GM76" s="629"/>
      <c r="GN76" s="630">
        <f>GK76+GL76-GM76</f>
        <v>0</v>
      </c>
      <c r="GO76" s="629"/>
      <c r="GP76" s="629"/>
      <c r="GQ76" s="629"/>
      <c r="GR76" s="630">
        <f t="shared" si="201"/>
        <v>0</v>
      </c>
      <c r="GS76" s="629"/>
      <c r="GT76" s="629"/>
      <c r="GU76" s="630">
        <f t="shared" si="202"/>
        <v>0</v>
      </c>
      <c r="GV76" s="631"/>
      <c r="GW76" s="631"/>
      <c r="GX76" s="631"/>
      <c r="GY76" s="630">
        <f t="shared" si="203"/>
        <v>0</v>
      </c>
      <c r="GZ76" s="631"/>
      <c r="HA76" s="631"/>
      <c r="HB76" s="631"/>
      <c r="HC76" s="630">
        <f t="shared" si="204"/>
        <v>0</v>
      </c>
      <c r="HD76" s="631"/>
      <c r="HE76" s="631"/>
      <c r="HF76" s="630">
        <f t="shared" si="205"/>
        <v>0</v>
      </c>
      <c r="HG76" s="631"/>
      <c r="HH76" s="631"/>
      <c r="HI76" s="630">
        <f t="shared" si="206"/>
        <v>0</v>
      </c>
      <c r="HJ76" s="629"/>
      <c r="HK76" s="629"/>
      <c r="HL76" s="630">
        <f>HI76+HJ76-HK76</f>
        <v>0</v>
      </c>
      <c r="HM76" s="629"/>
      <c r="HN76" s="629"/>
      <c r="HO76" s="647">
        <f>HL76+HM76-HN76</f>
        <v>0</v>
      </c>
      <c r="HP76" s="629"/>
      <c r="HQ76" s="629"/>
      <c r="HR76" s="647">
        <f t="shared" si="207"/>
        <v>0</v>
      </c>
      <c r="HS76" s="629"/>
      <c r="HT76" s="629"/>
      <c r="HU76" s="630">
        <f>HR76+HS76-HT76</f>
        <v>0</v>
      </c>
      <c r="HV76" s="629">
        <v>0.45</v>
      </c>
      <c r="HW76" s="629">
        <v>0.45</v>
      </c>
      <c r="HX76" s="630">
        <f>HU76+HV76-HW76</f>
        <v>0</v>
      </c>
      <c r="HY76" s="629">
        <v>0.2</v>
      </c>
      <c r="HZ76" s="629">
        <v>0.2</v>
      </c>
      <c r="IA76" s="630">
        <f>HX76+HY76-HZ76</f>
        <v>0</v>
      </c>
      <c r="IB76" s="629"/>
      <c r="IC76" s="629"/>
      <c r="ID76" s="630">
        <f t="shared" si="208"/>
        <v>0</v>
      </c>
      <c r="IE76" s="629"/>
      <c r="IF76" s="629"/>
      <c r="IG76" s="630">
        <f t="shared" si="209"/>
        <v>0</v>
      </c>
      <c r="IH76" s="629"/>
      <c r="II76" s="629"/>
      <c r="IJ76" s="630">
        <f t="shared" si="210"/>
        <v>0</v>
      </c>
      <c r="IK76" s="629"/>
      <c r="IL76" s="629"/>
      <c r="IM76" s="629"/>
      <c r="IN76" s="630">
        <f t="shared" si="211"/>
        <v>0</v>
      </c>
      <c r="IO76" s="629">
        <v>0.25</v>
      </c>
      <c r="IP76" s="629"/>
      <c r="IQ76" s="629">
        <v>0.25</v>
      </c>
      <c r="IR76" s="630">
        <f t="shared" si="212"/>
        <v>0</v>
      </c>
      <c r="IS76" s="629"/>
      <c r="IT76" s="629"/>
      <c r="IU76" s="630">
        <f t="shared" si="213"/>
        <v>0</v>
      </c>
      <c r="IV76" s="649"/>
      <c r="IW76" s="649"/>
      <c r="IX76" s="650">
        <f>IU76+IV76-IW76</f>
        <v>0</v>
      </c>
      <c r="IY76" s="649"/>
      <c r="IZ76" s="649"/>
      <c r="JA76" s="650">
        <f>IX76+IY76-IZ76</f>
        <v>0</v>
      </c>
      <c r="JB76" s="649"/>
      <c r="JC76" s="649"/>
      <c r="JD76" s="649"/>
      <c r="JE76" s="650">
        <f t="shared" si="214"/>
        <v>0</v>
      </c>
      <c r="JF76" s="649"/>
      <c r="JG76" s="649"/>
      <c r="JH76" s="649"/>
      <c r="JI76" s="650">
        <f>JE76+JF76-JG76-JH76</f>
        <v>0</v>
      </c>
      <c r="JK76" s="649">
        <v>0.25</v>
      </c>
      <c r="JL76" s="649">
        <v>0.25</v>
      </c>
      <c r="JM76" s="651">
        <f t="shared" si="215"/>
        <v>0</v>
      </c>
      <c r="JO76" s="649">
        <v>0.15</v>
      </c>
      <c r="JP76" s="649">
        <v>0.15</v>
      </c>
      <c r="JQ76" s="651">
        <f t="shared" si="216"/>
        <v>0</v>
      </c>
      <c r="JR76" s="649"/>
      <c r="JS76" s="649"/>
      <c r="JT76" s="650">
        <f>JQ76+JR76-JS76</f>
        <v>0</v>
      </c>
      <c r="JU76" s="649"/>
      <c r="JV76" s="649"/>
      <c r="JW76" s="650">
        <f t="shared" si="217"/>
        <v>0</v>
      </c>
      <c r="JX76" s="649"/>
      <c r="JY76" s="649"/>
      <c r="JZ76" s="649"/>
      <c r="KA76" s="650">
        <f t="shared" si="218"/>
        <v>0</v>
      </c>
      <c r="KB76" s="649">
        <v>0.32500000000000001</v>
      </c>
      <c r="KC76" s="649">
        <v>0.32500000000000001</v>
      </c>
      <c r="KD76" s="649"/>
      <c r="KE76" s="650">
        <f>KA76+KB76-KC76-KD76</f>
        <v>0</v>
      </c>
      <c r="KF76" s="649"/>
      <c r="KG76" s="649"/>
      <c r="KH76" s="650">
        <f>KE76+KF76-KG76</f>
        <v>0</v>
      </c>
      <c r="KI76" s="649">
        <v>0.35</v>
      </c>
      <c r="KJ76" s="649">
        <v>0.35</v>
      </c>
      <c r="KK76" s="650">
        <f>KH76+KI76-KJ76</f>
        <v>0</v>
      </c>
      <c r="KL76" s="649"/>
      <c r="KM76" s="649"/>
      <c r="KN76" s="650">
        <f t="shared" si="219"/>
        <v>0</v>
      </c>
      <c r="KO76" s="649"/>
      <c r="KP76" s="649"/>
      <c r="KQ76" s="650">
        <f t="shared" si="220"/>
        <v>0</v>
      </c>
      <c r="KR76" s="649"/>
      <c r="KS76" s="649"/>
      <c r="KT76" s="650">
        <f t="shared" si="221"/>
        <v>0</v>
      </c>
      <c r="KU76" s="649"/>
      <c r="KV76" s="649"/>
      <c r="KW76" s="650">
        <f>KT76+KU76-KV76</f>
        <v>0</v>
      </c>
      <c r="KX76" s="649"/>
      <c r="KY76" s="649"/>
      <c r="KZ76" s="650">
        <f t="shared" si="222"/>
        <v>0</v>
      </c>
      <c r="LA76" s="649"/>
      <c r="LB76" s="649"/>
      <c r="LC76" s="650">
        <f t="shared" si="223"/>
        <v>0</v>
      </c>
      <c r="LD76" s="649"/>
      <c r="LE76" s="649"/>
      <c r="LF76" s="650">
        <f t="shared" si="224"/>
        <v>0</v>
      </c>
      <c r="LG76" s="649"/>
      <c r="LH76" s="649"/>
      <c r="LI76" s="650">
        <f t="shared" si="225"/>
        <v>0</v>
      </c>
      <c r="LJ76" s="649">
        <v>0.3</v>
      </c>
      <c r="LK76" s="649">
        <v>0.3</v>
      </c>
      <c r="LL76" s="650">
        <f t="shared" si="226"/>
        <v>0</v>
      </c>
      <c r="LM76" s="649">
        <v>0.35</v>
      </c>
      <c r="LN76" s="649">
        <v>0.35</v>
      </c>
      <c r="LO76" s="650">
        <f t="shared" si="227"/>
        <v>0</v>
      </c>
      <c r="LP76" s="649"/>
      <c r="LQ76" s="649"/>
      <c r="LR76" s="650">
        <f t="shared" si="228"/>
        <v>0</v>
      </c>
      <c r="LS76" s="649">
        <v>0.35</v>
      </c>
      <c r="LT76" s="649">
        <v>0.35</v>
      </c>
      <c r="LU76" s="650">
        <f t="shared" si="229"/>
        <v>0</v>
      </c>
      <c r="LV76" s="649"/>
      <c r="LW76" s="649"/>
      <c r="LX76" s="650">
        <f t="shared" si="230"/>
        <v>0</v>
      </c>
      <c r="LY76" s="649"/>
      <c r="LZ76" s="649"/>
      <c r="MA76" s="650">
        <f t="shared" si="231"/>
        <v>0</v>
      </c>
      <c r="MB76" s="649"/>
      <c r="MC76" s="649"/>
      <c r="MD76" s="650">
        <f t="shared" si="232"/>
        <v>0</v>
      </c>
      <c r="ME76" s="649"/>
      <c r="MF76" s="649"/>
      <c r="MG76" s="650">
        <f t="shared" si="233"/>
        <v>0</v>
      </c>
      <c r="MH76" s="649"/>
      <c r="MI76" s="649"/>
      <c r="MJ76" s="650">
        <f t="shared" si="234"/>
        <v>0</v>
      </c>
      <c r="MK76" s="649"/>
      <c r="ML76" s="649"/>
      <c r="MM76" s="650">
        <f t="shared" si="235"/>
        <v>0</v>
      </c>
      <c r="MN76" s="649"/>
      <c r="MO76" s="649"/>
      <c r="MP76" s="650">
        <f t="shared" si="236"/>
        <v>0</v>
      </c>
      <c r="MQ76" s="649"/>
      <c r="MR76" s="649"/>
      <c r="MS76" s="650">
        <f t="shared" si="237"/>
        <v>0</v>
      </c>
      <c r="MT76" s="649"/>
      <c r="MU76" s="649"/>
      <c r="MV76" s="650">
        <f t="shared" si="238"/>
        <v>0</v>
      </c>
      <c r="MW76" s="649">
        <v>0.25</v>
      </c>
      <c r="MX76" s="649">
        <v>0.25</v>
      </c>
      <c r="MY76" s="650">
        <f t="shared" si="239"/>
        <v>0</v>
      </c>
      <c r="MZ76" s="649">
        <v>0.2</v>
      </c>
      <c r="NA76" s="649">
        <v>0.2</v>
      </c>
      <c r="NB76" s="650">
        <f>MY76+MZ76-NA76</f>
        <v>0</v>
      </c>
      <c r="NC76" s="649">
        <v>0.2</v>
      </c>
      <c r="ND76" s="649">
        <v>0.2</v>
      </c>
      <c r="NE76" s="649"/>
      <c r="NF76" s="650">
        <f>NB76+NC76-ND76-NE76</f>
        <v>0</v>
      </c>
      <c r="NG76" s="649"/>
      <c r="NH76" s="649"/>
      <c r="NI76" s="650">
        <f>NF76+NG76-NH76</f>
        <v>0</v>
      </c>
      <c r="NJ76" s="649"/>
      <c r="NK76" s="649"/>
      <c r="NL76" s="649"/>
      <c r="NM76" s="650">
        <f t="shared" si="241"/>
        <v>0</v>
      </c>
      <c r="NN76" s="649"/>
      <c r="NO76" s="649"/>
      <c r="NP76" s="649"/>
      <c r="NQ76" s="650">
        <f t="shared" si="242"/>
        <v>0</v>
      </c>
      <c r="NR76" s="649"/>
      <c r="NS76" s="649"/>
      <c r="NT76" s="650">
        <f t="shared" si="243"/>
        <v>0</v>
      </c>
      <c r="NU76" s="649"/>
      <c r="NV76" s="649"/>
      <c r="NW76" s="650">
        <f t="shared" si="244"/>
        <v>0</v>
      </c>
      <c r="NX76" s="649"/>
      <c r="NY76" s="649"/>
      <c r="NZ76" s="649"/>
      <c r="OA76" s="650">
        <f t="shared" si="245"/>
        <v>0</v>
      </c>
      <c r="OB76" s="649"/>
      <c r="OC76" s="649"/>
      <c r="OD76" s="649"/>
      <c r="OE76" s="650">
        <f t="shared" si="246"/>
        <v>0</v>
      </c>
      <c r="OF76" s="649"/>
      <c r="OG76" s="649"/>
      <c r="OH76" s="649"/>
      <c r="OI76" s="650">
        <f t="shared" si="247"/>
        <v>0</v>
      </c>
      <c r="OJ76" s="649"/>
      <c r="OK76" s="649"/>
      <c r="OL76" s="649"/>
      <c r="OM76" s="650">
        <f t="shared" si="248"/>
        <v>0</v>
      </c>
      <c r="ON76" s="649">
        <v>0.6</v>
      </c>
      <c r="OO76" s="649"/>
      <c r="OP76" s="649">
        <v>0.6</v>
      </c>
      <c r="OQ76" s="650">
        <f t="shared" si="249"/>
        <v>0</v>
      </c>
      <c r="OR76" s="649"/>
      <c r="OS76" s="649"/>
      <c r="OT76" s="649"/>
      <c r="OU76" s="650">
        <f t="shared" si="250"/>
        <v>0</v>
      </c>
      <c r="OV76" s="649"/>
      <c r="OW76" s="649"/>
      <c r="OX76" s="649"/>
      <c r="OY76" s="650">
        <f t="shared" si="251"/>
        <v>0</v>
      </c>
      <c r="OZ76" s="649"/>
      <c r="PA76" s="649"/>
      <c r="PB76" s="649"/>
      <c r="PC76" s="650">
        <f t="shared" si="252"/>
        <v>0</v>
      </c>
      <c r="PD76" s="649"/>
      <c r="PE76" s="649"/>
      <c r="PF76" s="649"/>
      <c r="PG76" s="650">
        <f t="shared" si="253"/>
        <v>0</v>
      </c>
      <c r="PH76" s="649"/>
      <c r="PI76" s="649"/>
      <c r="PJ76" s="649"/>
      <c r="PK76" s="650">
        <f t="shared" si="254"/>
        <v>0</v>
      </c>
      <c r="PL76" s="649"/>
      <c r="PM76" s="649"/>
      <c r="PN76" s="649"/>
      <c r="PO76" s="650">
        <f t="shared" si="255"/>
        <v>0</v>
      </c>
      <c r="PP76" s="649"/>
      <c r="PQ76" s="649"/>
      <c r="PR76" s="649"/>
      <c r="PS76" s="650">
        <f t="shared" si="256"/>
        <v>0</v>
      </c>
      <c r="PT76" s="649"/>
      <c r="PU76" s="649"/>
      <c r="PV76" s="649"/>
      <c r="PW76" s="650">
        <f t="shared" si="257"/>
        <v>0</v>
      </c>
      <c r="PX76" s="649"/>
      <c r="PY76" s="649"/>
      <c r="PZ76" s="649"/>
      <c r="QA76" s="650">
        <f t="shared" si="258"/>
        <v>0</v>
      </c>
      <c r="QB76" s="649">
        <v>0.5</v>
      </c>
      <c r="QC76" s="649"/>
      <c r="QD76" s="649">
        <v>0.5</v>
      </c>
      <c r="QE76" s="650">
        <f t="shared" si="259"/>
        <v>0</v>
      </c>
      <c r="QF76" s="649"/>
      <c r="QG76" s="649"/>
      <c r="QH76" s="649"/>
      <c r="QI76" s="650">
        <f t="shared" si="260"/>
        <v>0</v>
      </c>
      <c r="QJ76" s="649"/>
      <c r="QK76" s="649"/>
      <c r="QL76" s="649"/>
      <c r="QM76" s="650">
        <f t="shared" si="261"/>
        <v>0</v>
      </c>
      <c r="QN76" s="649"/>
      <c r="QO76" s="649"/>
      <c r="QP76" s="649"/>
      <c r="QQ76" s="650">
        <f t="shared" si="262"/>
        <v>0</v>
      </c>
      <c r="QR76" s="649"/>
      <c r="QS76" s="649"/>
      <c r="QT76" s="649"/>
      <c r="QU76" s="650">
        <f t="shared" si="263"/>
        <v>0</v>
      </c>
      <c r="QV76" s="629">
        <f t="shared" si="171"/>
        <v>0</v>
      </c>
      <c r="QW76" s="652">
        <f t="shared" si="172"/>
        <v>0</v>
      </c>
      <c r="QX76" s="123"/>
      <c r="QY76" s="629">
        <f t="shared" si="173"/>
        <v>1.2999999999999998</v>
      </c>
      <c r="QZ76" s="652">
        <f t="shared" si="174"/>
        <v>4.9999999999999996E-2</v>
      </c>
      <c r="RA76" s="124"/>
      <c r="RB76" s="629">
        <f t="shared" si="175"/>
        <v>1.6750000000000003</v>
      </c>
      <c r="RC76" s="652">
        <f t="shared" si="176"/>
        <v>6.7000000000000004E-2</v>
      </c>
      <c r="RD76" s="124"/>
      <c r="RE76" s="629">
        <f t="shared" si="177"/>
        <v>2.9750000000000001</v>
      </c>
      <c r="RF76" s="652">
        <f t="shared" si="178"/>
        <v>3.966666666666667E-2</v>
      </c>
    </row>
    <row r="77" spans="1:474" ht="36" hidden="1" x14ac:dyDescent="0.55000000000000004">
      <c r="A77" s="622">
        <v>6</v>
      </c>
      <c r="B77" s="760" t="s">
        <v>640</v>
      </c>
      <c r="C77" s="756" t="s">
        <v>122</v>
      </c>
      <c r="D77" s="628">
        <v>0</v>
      </c>
      <c r="E77" s="641"/>
      <c r="F77" s="641"/>
      <c r="G77" s="641"/>
      <c r="H77" s="759"/>
      <c r="I77" s="628">
        <f t="shared" si="179"/>
        <v>0</v>
      </c>
      <c r="J77" s="641"/>
      <c r="K77" s="641"/>
      <c r="L77" s="641"/>
      <c r="M77" s="759"/>
      <c r="N77" s="628">
        <f>I77+J77+K77-L77-M77</f>
        <v>0</v>
      </c>
      <c r="O77" s="641"/>
      <c r="P77" s="641"/>
      <c r="Q77" s="641"/>
      <c r="R77" s="759"/>
      <c r="S77" s="628">
        <f>N77+O77+P77-Q77-R77</f>
        <v>0</v>
      </c>
      <c r="T77" s="641"/>
      <c r="U77" s="641"/>
      <c r="V77" s="641"/>
      <c r="W77" s="759"/>
      <c r="X77" s="628">
        <f>S77+T77+U77-V77-W77</f>
        <v>0</v>
      </c>
      <c r="Y77" s="641"/>
      <c r="Z77" s="641"/>
      <c r="AA77" s="641"/>
      <c r="AB77" s="759"/>
      <c r="AC77" s="628">
        <f>X77+Y77+Z77-AA77-AB77</f>
        <v>0</v>
      </c>
      <c r="AD77" s="631"/>
      <c r="AE77" s="631"/>
      <c r="AF77" s="93">
        <f>AC77+AD77-AE77</f>
        <v>0</v>
      </c>
      <c r="AG77" s="629"/>
      <c r="AH77" s="629"/>
      <c r="AI77" s="93">
        <f>AF77+AG77-AH77</f>
        <v>0</v>
      </c>
      <c r="AJ77" s="631"/>
      <c r="AK77" s="631"/>
      <c r="AL77" s="93">
        <f>AI77+AJ77-AK77</f>
        <v>0</v>
      </c>
      <c r="AM77" s="631"/>
      <c r="AN77" s="631"/>
      <c r="AO77" s="631"/>
      <c r="AP77" s="93">
        <f>AL77+AM77-AN77-AO77</f>
        <v>0</v>
      </c>
      <c r="AQ77" s="644"/>
      <c r="AR77" s="644"/>
      <c r="AS77" s="645">
        <f>AP77+AQ77-AR77</f>
        <v>0</v>
      </c>
      <c r="AT77" s="632"/>
      <c r="AU77" s="632"/>
      <c r="AV77" s="633">
        <f>AS77+AT77-AU77</f>
        <v>0</v>
      </c>
      <c r="AW77" s="631"/>
      <c r="AX77" s="631"/>
      <c r="AY77" s="631"/>
      <c r="AZ77" s="646">
        <f>AV77+AW77-AX77-AY77</f>
        <v>0</v>
      </c>
      <c r="BA77" s="631"/>
      <c r="BB77" s="631"/>
      <c r="BC77" s="93">
        <f>AZ77+BA77-BB77</f>
        <v>0</v>
      </c>
      <c r="BD77" s="631"/>
      <c r="BE77" s="631"/>
      <c r="BF77" s="93">
        <f>BC77+BD77-BE77</f>
        <v>0</v>
      </c>
      <c r="BG77" s="631"/>
      <c r="BH77" s="631"/>
      <c r="BI77" s="93">
        <f>BF77+BG77-BH77</f>
        <v>0</v>
      </c>
      <c r="BJ77" s="631"/>
      <c r="BK77" s="631"/>
      <c r="BL77" s="93">
        <f>BI77+BJ77-BK77</f>
        <v>0</v>
      </c>
      <c r="BM77" s="631"/>
      <c r="BN77" s="631"/>
      <c r="BO77" s="631"/>
      <c r="BP77" s="93">
        <f t="shared" si="182"/>
        <v>0</v>
      </c>
      <c r="BQ77" s="631"/>
      <c r="BR77" s="631"/>
      <c r="BS77" s="93">
        <f>BP77+BQ77-BR77</f>
        <v>0</v>
      </c>
      <c r="BT77" s="631"/>
      <c r="BU77" s="631"/>
      <c r="BV77" s="646">
        <f>BS77+BT77-BU77</f>
        <v>0</v>
      </c>
      <c r="BW77" s="631"/>
      <c r="BX77" s="631"/>
      <c r="BY77" s="93">
        <f>BV77+BW77-BX77</f>
        <v>0</v>
      </c>
      <c r="BZ77" s="631"/>
      <c r="CA77" s="631"/>
      <c r="CB77" s="93">
        <f>BY77+BZ77-CA77</f>
        <v>0</v>
      </c>
      <c r="CC77" s="631"/>
      <c r="CD77" s="631"/>
      <c r="CE77" s="93">
        <f t="shared" si="183"/>
        <v>0</v>
      </c>
      <c r="CF77" s="631"/>
      <c r="CG77" s="631"/>
      <c r="CH77" s="93">
        <f>CE77+CF77-CG77</f>
        <v>0</v>
      </c>
      <c r="CI77" s="631"/>
      <c r="CJ77" s="631"/>
      <c r="CK77" s="646">
        <f>CH77+CI77-CJ77</f>
        <v>0</v>
      </c>
      <c r="CL77" s="631"/>
      <c r="CM77" s="631"/>
      <c r="CN77" s="93">
        <f>CK77+CL77-CM77</f>
        <v>0</v>
      </c>
      <c r="CO77" s="631"/>
      <c r="CP77" s="631"/>
      <c r="CQ77" s="93">
        <f t="shared" si="184"/>
        <v>0</v>
      </c>
      <c r="CR77" s="629"/>
      <c r="CS77" s="629"/>
      <c r="CT77" s="630">
        <f>CQ77+CR77-CS77</f>
        <v>0</v>
      </c>
      <c r="CU77" s="629"/>
      <c r="CV77" s="629"/>
      <c r="CW77" s="630">
        <f>CT77+CU77-CV77</f>
        <v>0</v>
      </c>
      <c r="CX77" s="629"/>
      <c r="CY77" s="629"/>
      <c r="CZ77" s="630">
        <f t="shared" si="185"/>
        <v>0</v>
      </c>
      <c r="DA77" s="629"/>
      <c r="DB77" s="629"/>
      <c r="DC77" s="647">
        <f>CZ77+DA77-DB77</f>
        <v>0</v>
      </c>
      <c r="DD77" s="629"/>
      <c r="DE77" s="629"/>
      <c r="DF77" s="630">
        <f>DC77+DD77-DE77</f>
        <v>0</v>
      </c>
      <c r="DG77" s="629"/>
      <c r="DH77" s="629"/>
      <c r="DI77" s="630">
        <f t="shared" si="186"/>
        <v>0</v>
      </c>
      <c r="DJ77" s="629"/>
      <c r="DK77" s="629"/>
      <c r="DL77" s="630">
        <f t="shared" si="187"/>
        <v>0</v>
      </c>
      <c r="DM77" s="629"/>
      <c r="DN77" s="629"/>
      <c r="DO77" s="630">
        <f t="shared" si="188"/>
        <v>0</v>
      </c>
      <c r="DP77" s="629"/>
      <c r="DQ77" s="629"/>
      <c r="DR77" s="630">
        <f t="shared" si="189"/>
        <v>0</v>
      </c>
      <c r="DS77" s="629"/>
      <c r="DT77" s="629"/>
      <c r="DU77" s="630">
        <f t="shared" si="190"/>
        <v>0</v>
      </c>
      <c r="DV77" s="629"/>
      <c r="DW77" s="629"/>
      <c r="DX77" s="630">
        <f>DU77+DV77-DW77</f>
        <v>0</v>
      </c>
      <c r="DY77" s="629"/>
      <c r="DZ77" s="629"/>
      <c r="EA77" s="629"/>
      <c r="EB77" s="630">
        <f t="shared" si="191"/>
        <v>0</v>
      </c>
      <c r="EC77" s="629"/>
      <c r="ED77" s="629"/>
      <c r="EE77" s="630">
        <f t="shared" si="192"/>
        <v>0</v>
      </c>
      <c r="EF77" s="629"/>
      <c r="EG77" s="629"/>
      <c r="EH77" s="629"/>
      <c r="EI77" s="93">
        <f>EE77+EF77-EG77-EH77</f>
        <v>0</v>
      </c>
      <c r="EJ77" s="629"/>
      <c r="EK77" s="629"/>
      <c r="EL77" s="630">
        <f>EI77+EJ77-EK77</f>
        <v>0</v>
      </c>
      <c r="EM77" s="629"/>
      <c r="EN77" s="629"/>
      <c r="EO77" s="629"/>
      <c r="EP77" s="630">
        <f>EL77+EN77-EO77</f>
        <v>0</v>
      </c>
      <c r="ER77" s="629"/>
      <c r="ES77" s="629"/>
      <c r="ET77" s="630">
        <f>EP77+ER77-ES77</f>
        <v>0</v>
      </c>
      <c r="EU77" s="629"/>
      <c r="EV77" s="629"/>
      <c r="EW77" s="93">
        <f t="shared" si="193"/>
        <v>0</v>
      </c>
      <c r="EX77" s="629"/>
      <c r="EY77" s="629"/>
      <c r="EZ77" s="93">
        <f>EW77+EX77-EY77</f>
        <v>0</v>
      </c>
      <c r="FA77" s="629"/>
      <c r="FB77" s="629"/>
      <c r="FC77" s="93">
        <f t="shared" si="194"/>
        <v>0</v>
      </c>
      <c r="FD77" s="629"/>
      <c r="FE77" s="629"/>
      <c r="FF77" s="93">
        <f t="shared" si="195"/>
        <v>0</v>
      </c>
      <c r="FG77" s="629"/>
      <c r="FH77" s="629"/>
      <c r="FI77" s="93">
        <f t="shared" si="196"/>
        <v>0</v>
      </c>
      <c r="FJ77" s="629"/>
      <c r="FK77" s="629"/>
      <c r="FL77" s="93">
        <f t="shared" si="197"/>
        <v>0</v>
      </c>
      <c r="FM77" s="629"/>
      <c r="FN77" s="629"/>
      <c r="FO77" s="646">
        <f t="shared" si="198"/>
        <v>0</v>
      </c>
      <c r="FP77" s="629"/>
      <c r="FQ77" s="629"/>
      <c r="FR77" s="630">
        <f>FO77+FP77-FQ77</f>
        <v>0</v>
      </c>
      <c r="FS77" s="629"/>
      <c r="FT77" s="629"/>
      <c r="FU77" s="630">
        <f t="shared" si="199"/>
        <v>0</v>
      </c>
      <c r="FV77" s="648"/>
      <c r="FW77" s="629"/>
      <c r="FX77" s="629"/>
      <c r="FY77" s="630">
        <f>FU77+FW77-FX77</f>
        <v>0</v>
      </c>
      <c r="FZ77" s="629"/>
      <c r="GA77" s="629"/>
      <c r="GB77" s="630">
        <f>FY77+FZ77-GA77</f>
        <v>0</v>
      </c>
      <c r="GC77" s="629"/>
      <c r="GD77" s="629"/>
      <c r="GE77" s="630">
        <f>GB77+GC77-GD77</f>
        <v>0</v>
      </c>
      <c r="GF77" s="629"/>
      <c r="GG77" s="629"/>
      <c r="GH77" s="630">
        <f t="shared" si="200"/>
        <v>0</v>
      </c>
      <c r="GI77" s="629"/>
      <c r="GJ77" s="629"/>
      <c r="GK77" s="630">
        <f>GH77+GI77-GJ77</f>
        <v>0</v>
      </c>
      <c r="GL77" s="629"/>
      <c r="GM77" s="629"/>
      <c r="GN77" s="630">
        <f>GK77+GL77-GM77</f>
        <v>0</v>
      </c>
      <c r="GO77" s="629"/>
      <c r="GP77" s="629"/>
      <c r="GQ77" s="629"/>
      <c r="GR77" s="630">
        <f t="shared" si="201"/>
        <v>0</v>
      </c>
      <c r="GS77" s="629"/>
      <c r="GT77" s="629"/>
      <c r="GU77" s="630">
        <f t="shared" si="202"/>
        <v>0</v>
      </c>
      <c r="GV77" s="631"/>
      <c r="GW77" s="631"/>
      <c r="GX77" s="631"/>
      <c r="GY77" s="630">
        <f t="shared" si="203"/>
        <v>0</v>
      </c>
      <c r="GZ77" s="631"/>
      <c r="HA77" s="631"/>
      <c r="HB77" s="631"/>
      <c r="HC77" s="630">
        <f t="shared" si="204"/>
        <v>0</v>
      </c>
      <c r="HD77" s="631"/>
      <c r="HE77" s="631"/>
      <c r="HF77" s="630">
        <f t="shared" si="205"/>
        <v>0</v>
      </c>
      <c r="HG77" s="631"/>
      <c r="HH77" s="631"/>
      <c r="HI77" s="630">
        <f t="shared" si="206"/>
        <v>0</v>
      </c>
      <c r="HJ77" s="629"/>
      <c r="HK77" s="629"/>
      <c r="HL77" s="630">
        <f>HI77+HJ77-HK77</f>
        <v>0</v>
      </c>
      <c r="HM77" s="629"/>
      <c r="HN77" s="629"/>
      <c r="HO77" s="647">
        <f>HL77+HM77-HN77</f>
        <v>0</v>
      </c>
      <c r="HP77" s="629"/>
      <c r="HQ77" s="629"/>
      <c r="HR77" s="647">
        <f t="shared" si="207"/>
        <v>0</v>
      </c>
      <c r="HS77" s="629"/>
      <c r="HT77" s="629"/>
      <c r="HU77" s="630">
        <f>HR77+HS77-HT77</f>
        <v>0</v>
      </c>
      <c r="HV77" s="629"/>
      <c r="HW77" s="629"/>
      <c r="HX77" s="630">
        <f>HU77+HV77-HW77</f>
        <v>0</v>
      </c>
      <c r="HY77" s="629"/>
      <c r="HZ77" s="629"/>
      <c r="IA77" s="630">
        <f>HX77+HY77-HZ77</f>
        <v>0</v>
      </c>
      <c r="IB77" s="629"/>
      <c r="IC77" s="629"/>
      <c r="ID77" s="630">
        <f t="shared" si="208"/>
        <v>0</v>
      </c>
      <c r="IE77" s="629"/>
      <c r="IF77" s="629"/>
      <c r="IG77" s="630">
        <f t="shared" si="209"/>
        <v>0</v>
      </c>
      <c r="IH77" s="629"/>
      <c r="II77" s="629"/>
      <c r="IJ77" s="630">
        <f t="shared" si="210"/>
        <v>0</v>
      </c>
      <c r="IK77" s="629"/>
      <c r="IL77" s="629"/>
      <c r="IM77" s="629"/>
      <c r="IN77" s="630">
        <f t="shared" si="211"/>
        <v>0</v>
      </c>
      <c r="IO77" s="629"/>
      <c r="IP77" s="629"/>
      <c r="IQ77" s="629"/>
      <c r="IR77" s="630">
        <f t="shared" si="212"/>
        <v>0</v>
      </c>
      <c r="IS77" s="629"/>
      <c r="IT77" s="629"/>
      <c r="IU77" s="630">
        <f t="shared" si="213"/>
        <v>0</v>
      </c>
      <c r="IV77" s="649"/>
      <c r="IW77" s="649"/>
      <c r="IX77" s="650">
        <f>IU77+IV77-IW77</f>
        <v>0</v>
      </c>
      <c r="IY77" s="649"/>
      <c r="IZ77" s="649"/>
      <c r="JA77" s="650">
        <f>IX77+IY77-IZ77</f>
        <v>0</v>
      </c>
      <c r="JB77" s="649"/>
      <c r="JC77" s="649"/>
      <c r="JD77" s="649"/>
      <c r="JE77" s="650">
        <f t="shared" si="214"/>
        <v>0</v>
      </c>
      <c r="JF77" s="649"/>
      <c r="JG77" s="649"/>
      <c r="JH77" s="649"/>
      <c r="JI77" s="650">
        <f>JE77+JF77-JG77-JH77</f>
        <v>0</v>
      </c>
      <c r="JK77" s="649"/>
      <c r="JL77" s="649"/>
      <c r="JM77" s="651">
        <f t="shared" si="215"/>
        <v>0</v>
      </c>
      <c r="JO77" s="649"/>
      <c r="JP77" s="649"/>
      <c r="JQ77" s="651">
        <f t="shared" si="216"/>
        <v>0</v>
      </c>
      <c r="JR77" s="649"/>
      <c r="JS77" s="649"/>
      <c r="JT77" s="650">
        <f>JQ77+JR77-JS77</f>
        <v>0</v>
      </c>
      <c r="JU77" s="649"/>
      <c r="JV77" s="649"/>
      <c r="JW77" s="650">
        <f t="shared" si="217"/>
        <v>0</v>
      </c>
      <c r="JX77" s="649"/>
      <c r="JY77" s="649"/>
      <c r="JZ77" s="649"/>
      <c r="KA77" s="650">
        <f t="shared" si="218"/>
        <v>0</v>
      </c>
      <c r="KB77" s="649"/>
      <c r="KC77" s="649"/>
      <c r="KD77" s="649"/>
      <c r="KE77" s="650">
        <f>KA77+KB77-KC77-KD77</f>
        <v>0</v>
      </c>
      <c r="KF77" s="649"/>
      <c r="KG77" s="649"/>
      <c r="KH77" s="650">
        <f>KE77+KF77-KG77</f>
        <v>0</v>
      </c>
      <c r="KI77" s="649"/>
      <c r="KJ77" s="649"/>
      <c r="KK77" s="650">
        <f>KH77+KI77-KJ77</f>
        <v>0</v>
      </c>
      <c r="KL77" s="649"/>
      <c r="KM77" s="649"/>
      <c r="KN77" s="650">
        <f t="shared" si="219"/>
        <v>0</v>
      </c>
      <c r="KO77" s="649"/>
      <c r="KP77" s="649"/>
      <c r="KQ77" s="650">
        <f t="shared" si="220"/>
        <v>0</v>
      </c>
      <c r="KR77" s="649"/>
      <c r="KS77" s="649"/>
      <c r="KT77" s="650">
        <f t="shared" si="221"/>
        <v>0</v>
      </c>
      <c r="KU77" s="649"/>
      <c r="KV77" s="649"/>
      <c r="KW77" s="650">
        <f>KT77+KU77-KV77</f>
        <v>0</v>
      </c>
      <c r="KX77" s="649"/>
      <c r="KY77" s="649"/>
      <c r="KZ77" s="650">
        <f t="shared" si="222"/>
        <v>0</v>
      </c>
      <c r="LA77" s="649"/>
      <c r="LB77" s="649"/>
      <c r="LC77" s="650">
        <f t="shared" si="223"/>
        <v>0</v>
      </c>
      <c r="LD77" s="649"/>
      <c r="LE77" s="649"/>
      <c r="LF77" s="650">
        <f t="shared" si="224"/>
        <v>0</v>
      </c>
      <c r="LG77" s="649"/>
      <c r="LH77" s="649"/>
      <c r="LI77" s="650">
        <f t="shared" si="225"/>
        <v>0</v>
      </c>
      <c r="LJ77" s="649"/>
      <c r="LK77" s="649"/>
      <c r="LL77" s="650">
        <f t="shared" si="226"/>
        <v>0</v>
      </c>
      <c r="LM77" s="649"/>
      <c r="LN77" s="649"/>
      <c r="LO77" s="650">
        <f t="shared" si="227"/>
        <v>0</v>
      </c>
      <c r="LP77" s="649"/>
      <c r="LQ77" s="649"/>
      <c r="LR77" s="650">
        <f t="shared" si="228"/>
        <v>0</v>
      </c>
      <c r="LS77" s="649"/>
      <c r="LT77" s="649"/>
      <c r="LU77" s="650">
        <f t="shared" si="229"/>
        <v>0</v>
      </c>
      <c r="LV77" s="649"/>
      <c r="LW77" s="649"/>
      <c r="LX77" s="650">
        <f t="shared" si="230"/>
        <v>0</v>
      </c>
      <c r="LY77" s="649"/>
      <c r="LZ77" s="649"/>
      <c r="MA77" s="650">
        <f t="shared" si="231"/>
        <v>0</v>
      </c>
      <c r="MB77" s="649"/>
      <c r="MC77" s="649"/>
      <c r="MD77" s="650">
        <f t="shared" si="232"/>
        <v>0</v>
      </c>
      <c r="ME77" s="649"/>
      <c r="MF77" s="649"/>
      <c r="MG77" s="650">
        <f t="shared" si="233"/>
        <v>0</v>
      </c>
      <c r="MH77" s="649"/>
      <c r="MI77" s="649"/>
      <c r="MJ77" s="650">
        <f t="shared" si="234"/>
        <v>0</v>
      </c>
      <c r="MK77" s="649"/>
      <c r="ML77" s="649"/>
      <c r="MM77" s="650">
        <f t="shared" si="235"/>
        <v>0</v>
      </c>
      <c r="MN77" s="649"/>
      <c r="MO77" s="649"/>
      <c r="MP77" s="650">
        <f t="shared" si="236"/>
        <v>0</v>
      </c>
      <c r="MQ77" s="649"/>
      <c r="MR77" s="649"/>
      <c r="MS77" s="650">
        <f t="shared" si="237"/>
        <v>0</v>
      </c>
      <c r="MT77" s="649"/>
      <c r="MU77" s="649"/>
      <c r="MV77" s="650">
        <f t="shared" si="238"/>
        <v>0</v>
      </c>
      <c r="MW77" s="649"/>
      <c r="MX77" s="649"/>
      <c r="MY77" s="650">
        <f t="shared" si="239"/>
        <v>0</v>
      </c>
      <c r="MZ77" s="649"/>
      <c r="NA77" s="649"/>
      <c r="NB77" s="650">
        <f t="shared" si="240"/>
        <v>0</v>
      </c>
      <c r="NC77" s="649"/>
      <c r="ND77" s="649"/>
      <c r="NE77" s="649"/>
      <c r="NF77" s="650">
        <f>NB77+NC77-ND77-NE77</f>
        <v>0</v>
      </c>
      <c r="NG77" s="649"/>
      <c r="NH77" s="649"/>
      <c r="NI77" s="650">
        <f>NF77+NG77-NH77</f>
        <v>0</v>
      </c>
      <c r="NJ77" s="649"/>
      <c r="NK77" s="649"/>
      <c r="NL77" s="649"/>
      <c r="NM77" s="650">
        <f t="shared" si="241"/>
        <v>0</v>
      </c>
      <c r="NN77" s="649"/>
      <c r="NO77" s="649"/>
      <c r="NP77" s="649"/>
      <c r="NQ77" s="650">
        <f t="shared" si="242"/>
        <v>0</v>
      </c>
      <c r="NR77" s="649"/>
      <c r="NS77" s="649"/>
      <c r="NT77" s="650">
        <f t="shared" si="243"/>
        <v>0</v>
      </c>
      <c r="NU77" s="649"/>
      <c r="NV77" s="649"/>
      <c r="NW77" s="650">
        <f t="shared" si="244"/>
        <v>0</v>
      </c>
      <c r="NX77" s="649"/>
      <c r="NY77" s="649"/>
      <c r="NZ77" s="649"/>
      <c r="OA77" s="650">
        <f t="shared" si="245"/>
        <v>0</v>
      </c>
      <c r="OB77" s="649"/>
      <c r="OC77" s="649"/>
      <c r="OD77" s="649"/>
      <c r="OE77" s="650">
        <f t="shared" si="246"/>
        <v>0</v>
      </c>
      <c r="OF77" s="649"/>
      <c r="OG77" s="649"/>
      <c r="OH77" s="649"/>
      <c r="OI77" s="650">
        <f t="shared" si="247"/>
        <v>0</v>
      </c>
      <c r="OJ77" s="649"/>
      <c r="OK77" s="649"/>
      <c r="OL77" s="649"/>
      <c r="OM77" s="650">
        <f t="shared" si="248"/>
        <v>0</v>
      </c>
      <c r="ON77" s="649"/>
      <c r="OO77" s="649"/>
      <c r="OP77" s="649"/>
      <c r="OQ77" s="650">
        <f t="shared" si="249"/>
        <v>0</v>
      </c>
      <c r="OR77" s="649"/>
      <c r="OS77" s="649"/>
      <c r="OT77" s="649"/>
      <c r="OU77" s="650">
        <f t="shared" si="250"/>
        <v>0</v>
      </c>
      <c r="OV77" s="649"/>
      <c r="OW77" s="649"/>
      <c r="OX77" s="649"/>
      <c r="OY77" s="650">
        <f t="shared" si="251"/>
        <v>0</v>
      </c>
      <c r="OZ77" s="649"/>
      <c r="PA77" s="649"/>
      <c r="PB77" s="649"/>
      <c r="PC77" s="650">
        <f t="shared" si="252"/>
        <v>0</v>
      </c>
      <c r="PD77" s="649"/>
      <c r="PE77" s="649"/>
      <c r="PF77" s="649"/>
      <c r="PG77" s="650">
        <f t="shared" si="253"/>
        <v>0</v>
      </c>
      <c r="PH77" s="649"/>
      <c r="PI77" s="649"/>
      <c r="PJ77" s="649"/>
      <c r="PK77" s="650">
        <f t="shared" si="254"/>
        <v>0</v>
      </c>
      <c r="PL77" s="649"/>
      <c r="PM77" s="649"/>
      <c r="PN77" s="649"/>
      <c r="PO77" s="650">
        <f t="shared" si="255"/>
        <v>0</v>
      </c>
      <c r="PP77" s="649"/>
      <c r="PQ77" s="649"/>
      <c r="PR77" s="649"/>
      <c r="PS77" s="650">
        <f t="shared" si="256"/>
        <v>0</v>
      </c>
      <c r="PT77" s="649"/>
      <c r="PU77" s="649"/>
      <c r="PV77" s="649"/>
      <c r="PW77" s="650">
        <f t="shared" si="257"/>
        <v>0</v>
      </c>
      <c r="PX77" s="649"/>
      <c r="PY77" s="649"/>
      <c r="PZ77" s="649"/>
      <c r="QA77" s="650">
        <f t="shared" si="258"/>
        <v>0</v>
      </c>
      <c r="QB77" s="649"/>
      <c r="QC77" s="649"/>
      <c r="QD77" s="649"/>
      <c r="QE77" s="650">
        <f t="shared" si="259"/>
        <v>0</v>
      </c>
      <c r="QF77" s="649"/>
      <c r="QG77" s="649"/>
      <c r="QH77" s="649"/>
      <c r="QI77" s="650">
        <f t="shared" si="260"/>
        <v>0</v>
      </c>
      <c r="QJ77" s="649"/>
      <c r="QK77" s="649"/>
      <c r="QL77" s="649"/>
      <c r="QM77" s="650">
        <f t="shared" si="261"/>
        <v>0</v>
      </c>
      <c r="QN77" s="649"/>
      <c r="QO77" s="649"/>
      <c r="QP77" s="649"/>
      <c r="QQ77" s="650">
        <f t="shared" si="262"/>
        <v>0</v>
      </c>
      <c r="QR77" s="649"/>
      <c r="QS77" s="649"/>
      <c r="QT77" s="649"/>
      <c r="QU77" s="650">
        <f t="shared" si="263"/>
        <v>0</v>
      </c>
      <c r="QV77" s="629">
        <f t="shared" si="171"/>
        <v>0</v>
      </c>
      <c r="QW77" s="652">
        <f t="shared" si="172"/>
        <v>0</v>
      </c>
      <c r="QX77" s="123"/>
      <c r="QY77" s="629">
        <f t="shared" si="173"/>
        <v>0</v>
      </c>
      <c r="QZ77" s="652">
        <f t="shared" si="174"/>
        <v>0</v>
      </c>
      <c r="RA77" s="124"/>
      <c r="RB77" s="629">
        <f t="shared" si="175"/>
        <v>0</v>
      </c>
      <c r="RC77" s="652">
        <f t="shared" si="176"/>
        <v>0</v>
      </c>
      <c r="RD77" s="124"/>
      <c r="RE77" s="629">
        <f t="shared" si="177"/>
        <v>0</v>
      </c>
      <c r="RF77" s="652">
        <f t="shared" si="178"/>
        <v>0</v>
      </c>
    </row>
    <row r="78" spans="1:474" ht="27" customHeight="1" x14ac:dyDescent="0.5">
      <c r="A78" s="761"/>
      <c r="B78" s="762"/>
      <c r="D78" s="764"/>
      <c r="I78" s="764"/>
      <c r="N78" s="764"/>
      <c r="S78" s="764"/>
      <c r="X78" s="764"/>
    </row>
    <row r="79" spans="1:474" ht="24" hidden="1" customHeight="1" x14ac:dyDescent="0.5">
      <c r="A79" s="765"/>
      <c r="B79" s="766"/>
    </row>
    <row r="80" spans="1:474" hidden="1" x14ac:dyDescent="0.5">
      <c r="B80" s="382" t="s">
        <v>421</v>
      </c>
    </row>
    <row r="81" spans="1:3" hidden="1" x14ac:dyDescent="0.5">
      <c r="B81" s="382" t="s">
        <v>422</v>
      </c>
    </row>
    <row r="82" spans="1:3" x14ac:dyDescent="0.5">
      <c r="A82" s="768"/>
      <c r="B82" s="768"/>
      <c r="C82" s="769"/>
    </row>
    <row r="83" spans="1:3" x14ac:dyDescent="0.5">
      <c r="A83" s="768"/>
      <c r="B83" s="768"/>
      <c r="C83" s="769"/>
    </row>
    <row r="84" spans="1:3" x14ac:dyDescent="0.5">
      <c r="A84" s="768"/>
      <c r="B84" s="768"/>
      <c r="C84" s="769"/>
    </row>
    <row r="85" spans="1:3" x14ac:dyDescent="0.5">
      <c r="A85" s="768"/>
      <c r="B85" s="770"/>
      <c r="C85" s="769"/>
    </row>
    <row r="86" spans="1:3" x14ac:dyDescent="0.5">
      <c r="A86" s="768"/>
      <c r="B86" s="768"/>
      <c r="C86" s="769"/>
    </row>
    <row r="87" spans="1:3" x14ac:dyDescent="0.5">
      <c r="A87" s="768"/>
      <c r="B87" s="768"/>
      <c r="C87" s="769"/>
    </row>
    <row r="88" spans="1:3" x14ac:dyDescent="0.5">
      <c r="A88" s="768"/>
      <c r="B88" s="768"/>
      <c r="C88" s="769"/>
    </row>
    <row r="89" spans="1:3" x14ac:dyDescent="0.5">
      <c r="A89" s="768"/>
      <c r="B89" s="768"/>
      <c r="C89" s="769"/>
    </row>
    <row r="90" spans="1:3" x14ac:dyDescent="0.5">
      <c r="A90" s="768"/>
      <c r="B90" s="768"/>
      <c r="C90" s="769"/>
    </row>
    <row r="91" spans="1:3" x14ac:dyDescent="0.5">
      <c r="A91" s="768"/>
      <c r="B91" s="768"/>
      <c r="C91" s="769"/>
    </row>
    <row r="92" spans="1:3" x14ac:dyDescent="0.5">
      <c r="A92" s="768"/>
      <c r="B92" s="768"/>
      <c r="C92" s="769"/>
    </row>
    <row r="93" spans="1:3" x14ac:dyDescent="0.5">
      <c r="A93" s="768"/>
      <c r="B93" s="768"/>
      <c r="C93" s="769"/>
    </row>
    <row r="94" spans="1:3" x14ac:dyDescent="0.5">
      <c r="A94" s="768"/>
      <c r="B94" s="768"/>
      <c r="C94" s="769"/>
    </row>
    <row r="95" spans="1:3" x14ac:dyDescent="0.5">
      <c r="A95" s="768"/>
      <c r="B95" s="768"/>
      <c r="C95" s="769"/>
    </row>
    <row r="96" spans="1:3" x14ac:dyDescent="0.5">
      <c r="A96" s="768"/>
      <c r="B96" s="768"/>
      <c r="C96" s="769"/>
    </row>
    <row r="97" spans="1:3" x14ac:dyDescent="0.5">
      <c r="A97" s="768"/>
      <c r="B97" s="768"/>
      <c r="C97" s="769"/>
    </row>
    <row r="98" spans="1:3" x14ac:dyDescent="0.5">
      <c r="A98" s="768"/>
      <c r="B98" s="768"/>
      <c r="C98" s="769"/>
    </row>
    <row r="99" spans="1:3" x14ac:dyDescent="0.5">
      <c r="A99" s="768"/>
      <c r="B99" s="768"/>
      <c r="C99" s="769"/>
    </row>
    <row r="100" spans="1:3" x14ac:dyDescent="0.5">
      <c r="A100" s="768"/>
      <c r="B100" s="768"/>
      <c r="C100" s="769"/>
    </row>
    <row r="101" spans="1:3" x14ac:dyDescent="0.5">
      <c r="A101" s="768"/>
      <c r="B101" s="768"/>
      <c r="C101" s="769"/>
    </row>
    <row r="102" spans="1:3" x14ac:dyDescent="0.5">
      <c r="A102" s="768"/>
      <c r="B102" s="768"/>
      <c r="C102" s="769"/>
    </row>
    <row r="103" spans="1:3" x14ac:dyDescent="0.5">
      <c r="A103" s="768"/>
      <c r="B103" s="768"/>
      <c r="C103" s="769"/>
    </row>
    <row r="104" spans="1:3" x14ac:dyDescent="0.5">
      <c r="A104" s="768"/>
      <c r="B104" s="768"/>
      <c r="C104" s="769"/>
    </row>
    <row r="105" spans="1:3" x14ac:dyDescent="0.5">
      <c r="A105" s="768"/>
      <c r="B105" s="768"/>
      <c r="C105" s="769"/>
    </row>
    <row r="106" spans="1:3" x14ac:dyDescent="0.5">
      <c r="A106" s="768"/>
      <c r="B106" s="768"/>
      <c r="C106" s="769"/>
    </row>
    <row r="107" spans="1:3" x14ac:dyDescent="0.5">
      <c r="A107" s="768"/>
      <c r="B107" s="768"/>
      <c r="C107" s="769"/>
    </row>
    <row r="108" spans="1:3" x14ac:dyDescent="0.5">
      <c r="A108" s="768"/>
      <c r="B108" s="768"/>
      <c r="C108" s="769"/>
    </row>
    <row r="109" spans="1:3" x14ac:dyDescent="0.5">
      <c r="A109" s="768"/>
      <c r="B109" s="768"/>
      <c r="C109" s="769"/>
    </row>
    <row r="110" spans="1:3" x14ac:dyDescent="0.5">
      <c r="A110" s="768"/>
      <c r="B110" s="768"/>
      <c r="C110" s="769"/>
    </row>
    <row r="111" spans="1:3" x14ac:dyDescent="0.5">
      <c r="A111" s="768"/>
      <c r="B111" s="768"/>
      <c r="C111" s="769"/>
    </row>
    <row r="112" spans="1:3" x14ac:dyDescent="0.5">
      <c r="A112" s="768"/>
      <c r="B112" s="768"/>
      <c r="C112" s="769"/>
    </row>
    <row r="113" spans="1:3" x14ac:dyDescent="0.5">
      <c r="A113" s="768"/>
      <c r="B113" s="768"/>
      <c r="C113" s="769"/>
    </row>
    <row r="114" spans="1:3" x14ac:dyDescent="0.5">
      <c r="A114" s="768"/>
      <c r="B114" s="768"/>
      <c r="C114" s="769"/>
    </row>
    <row r="115" spans="1:3" x14ac:dyDescent="0.5">
      <c r="A115" s="768"/>
      <c r="B115" s="768"/>
      <c r="C115" s="769"/>
    </row>
    <row r="116" spans="1:3" x14ac:dyDescent="0.5">
      <c r="A116" s="768"/>
      <c r="B116" s="768"/>
      <c r="C116" s="769"/>
    </row>
    <row r="117" spans="1:3" x14ac:dyDescent="0.5">
      <c r="A117" s="768"/>
      <c r="B117" s="768"/>
      <c r="C117" s="769"/>
    </row>
    <row r="118" spans="1:3" x14ac:dyDescent="0.5">
      <c r="A118" s="768"/>
      <c r="B118" s="768"/>
      <c r="C118" s="769"/>
    </row>
    <row r="119" spans="1:3" x14ac:dyDescent="0.5">
      <c r="A119" s="768"/>
      <c r="B119" s="768"/>
      <c r="C119" s="769"/>
    </row>
    <row r="120" spans="1:3" x14ac:dyDescent="0.5">
      <c r="A120" s="768"/>
      <c r="B120" s="768"/>
      <c r="C120" s="769"/>
    </row>
    <row r="121" spans="1:3" x14ac:dyDescent="0.5">
      <c r="A121" s="768"/>
      <c r="B121" s="768"/>
      <c r="C121" s="769"/>
    </row>
    <row r="122" spans="1:3" x14ac:dyDescent="0.5">
      <c r="A122" s="768"/>
      <c r="B122" s="768"/>
      <c r="C122" s="769"/>
    </row>
    <row r="123" spans="1:3" x14ac:dyDescent="0.5">
      <c r="A123" s="768"/>
      <c r="B123" s="768"/>
      <c r="C123" s="769"/>
    </row>
    <row r="124" spans="1:3" x14ac:dyDescent="0.5">
      <c r="A124" s="768"/>
      <c r="B124" s="768"/>
      <c r="C124" s="769"/>
    </row>
    <row r="125" spans="1:3" x14ac:dyDescent="0.5">
      <c r="A125" s="768"/>
      <c r="B125" s="768"/>
      <c r="C125" s="769"/>
    </row>
    <row r="126" spans="1:3" x14ac:dyDescent="0.5">
      <c r="A126" s="768"/>
      <c r="B126" s="768"/>
      <c r="C126" s="769"/>
    </row>
    <row r="127" spans="1:3" x14ac:dyDescent="0.5">
      <c r="A127" s="768"/>
      <c r="B127" s="768"/>
      <c r="C127" s="769"/>
    </row>
    <row r="128" spans="1:3" x14ac:dyDescent="0.5">
      <c r="A128" s="768"/>
      <c r="B128" s="768"/>
      <c r="C128" s="769"/>
    </row>
    <row r="129" spans="1:3" x14ac:dyDescent="0.5">
      <c r="A129" s="768"/>
      <c r="B129" s="768"/>
      <c r="C129" s="769"/>
    </row>
    <row r="130" spans="1:3" x14ac:dyDescent="0.5">
      <c r="A130" s="768"/>
      <c r="B130" s="768"/>
      <c r="C130" s="769"/>
    </row>
    <row r="131" spans="1:3" x14ac:dyDescent="0.5">
      <c r="A131" s="768"/>
      <c r="B131" s="768"/>
      <c r="C131" s="769"/>
    </row>
    <row r="132" spans="1:3" x14ac:dyDescent="0.5">
      <c r="A132" s="768"/>
      <c r="B132" s="768"/>
      <c r="C132" s="769"/>
    </row>
    <row r="133" spans="1:3" x14ac:dyDescent="0.5">
      <c r="A133" s="768"/>
      <c r="B133" s="768"/>
      <c r="C133" s="769"/>
    </row>
    <row r="134" spans="1:3" x14ac:dyDescent="0.5">
      <c r="A134" s="768"/>
      <c r="B134" s="768"/>
      <c r="C134" s="769"/>
    </row>
    <row r="135" spans="1:3" x14ac:dyDescent="0.5">
      <c r="A135" s="768"/>
      <c r="B135" s="768"/>
      <c r="C135" s="769"/>
    </row>
    <row r="136" spans="1:3" x14ac:dyDescent="0.5">
      <c r="A136" s="768"/>
      <c r="B136" s="768"/>
      <c r="C136" s="769"/>
    </row>
    <row r="137" spans="1:3" x14ac:dyDescent="0.5">
      <c r="A137" s="768"/>
      <c r="B137" s="768"/>
      <c r="C137" s="769"/>
    </row>
    <row r="138" spans="1:3" x14ac:dyDescent="0.5">
      <c r="A138" s="768"/>
      <c r="B138" s="768"/>
      <c r="C138" s="769"/>
    </row>
    <row r="139" spans="1:3" x14ac:dyDescent="0.5">
      <c r="A139" s="768"/>
      <c r="B139" s="768"/>
      <c r="C139" s="769"/>
    </row>
    <row r="140" spans="1:3" x14ac:dyDescent="0.5">
      <c r="A140" s="768"/>
      <c r="B140" s="768"/>
      <c r="C140" s="769"/>
    </row>
    <row r="141" spans="1:3" x14ac:dyDescent="0.5">
      <c r="A141" s="768"/>
      <c r="B141" s="768"/>
      <c r="C141" s="769"/>
    </row>
    <row r="142" spans="1:3" x14ac:dyDescent="0.5">
      <c r="A142" s="768"/>
      <c r="B142" s="768"/>
      <c r="C142" s="769"/>
    </row>
    <row r="143" spans="1:3" x14ac:dyDescent="0.5">
      <c r="A143" s="768"/>
      <c r="B143" s="768"/>
      <c r="C143" s="769"/>
    </row>
    <row r="144" spans="1:3" x14ac:dyDescent="0.5">
      <c r="A144" s="768"/>
      <c r="B144" s="768"/>
      <c r="C144" s="769"/>
    </row>
    <row r="145" spans="1:3" x14ac:dyDescent="0.5">
      <c r="A145" s="768"/>
      <c r="B145" s="768"/>
      <c r="C145" s="769"/>
    </row>
    <row r="146" spans="1:3" x14ac:dyDescent="0.5">
      <c r="A146" s="768"/>
      <c r="B146" s="768"/>
      <c r="C146" s="769"/>
    </row>
    <row r="147" spans="1:3" x14ac:dyDescent="0.5">
      <c r="A147" s="768"/>
      <c r="B147" s="768"/>
      <c r="C147" s="769"/>
    </row>
    <row r="148" spans="1:3" x14ac:dyDescent="0.5">
      <c r="A148" s="768"/>
      <c r="B148" s="768"/>
      <c r="C148" s="769"/>
    </row>
    <row r="149" spans="1:3" x14ac:dyDescent="0.5">
      <c r="A149" s="768"/>
      <c r="B149" s="768"/>
      <c r="C149" s="769"/>
    </row>
    <row r="150" spans="1:3" x14ac:dyDescent="0.5">
      <c r="A150" s="768"/>
      <c r="B150" s="768"/>
      <c r="C150" s="769"/>
    </row>
    <row r="151" spans="1:3" x14ac:dyDescent="0.5">
      <c r="A151" s="768"/>
      <c r="B151" s="768"/>
      <c r="C151" s="769"/>
    </row>
    <row r="152" spans="1:3" x14ac:dyDescent="0.5">
      <c r="A152" s="768"/>
      <c r="B152" s="768"/>
      <c r="C152" s="769"/>
    </row>
    <row r="153" spans="1:3" x14ac:dyDescent="0.5">
      <c r="A153" s="768"/>
      <c r="B153" s="768"/>
      <c r="C153" s="769"/>
    </row>
    <row r="154" spans="1:3" x14ac:dyDescent="0.5">
      <c r="A154" s="768"/>
      <c r="B154" s="768"/>
      <c r="C154" s="769"/>
    </row>
    <row r="155" spans="1:3" x14ac:dyDescent="0.5">
      <c r="A155" s="768"/>
      <c r="B155" s="768"/>
      <c r="C155" s="769"/>
    </row>
    <row r="156" spans="1:3" x14ac:dyDescent="0.5">
      <c r="A156" s="768"/>
      <c r="B156" s="768"/>
      <c r="C156" s="769"/>
    </row>
    <row r="157" spans="1:3" x14ac:dyDescent="0.5">
      <c r="A157" s="768"/>
      <c r="B157" s="768"/>
      <c r="C157" s="769"/>
    </row>
    <row r="158" spans="1:3" x14ac:dyDescent="0.5">
      <c r="A158" s="768"/>
      <c r="B158" s="768"/>
      <c r="C158" s="769"/>
    </row>
    <row r="159" spans="1:3" x14ac:dyDescent="0.5">
      <c r="A159" s="768"/>
      <c r="B159" s="768"/>
      <c r="C159" s="769"/>
    </row>
    <row r="160" spans="1:3" x14ac:dyDescent="0.5">
      <c r="A160" s="768"/>
      <c r="B160" s="768"/>
      <c r="C160" s="769"/>
    </row>
    <row r="161" spans="1:3" x14ac:dyDescent="0.5">
      <c r="A161" s="768"/>
      <c r="B161" s="768"/>
      <c r="C161" s="769"/>
    </row>
    <row r="162" spans="1:3" x14ac:dyDescent="0.5">
      <c r="A162" s="768"/>
      <c r="B162" s="768"/>
      <c r="C162" s="769"/>
    </row>
    <row r="163" spans="1:3" x14ac:dyDescent="0.5">
      <c r="A163" s="768"/>
      <c r="B163" s="768"/>
      <c r="C163" s="769"/>
    </row>
    <row r="164" spans="1:3" x14ac:dyDescent="0.5">
      <c r="A164" s="768"/>
      <c r="B164" s="768"/>
      <c r="C164" s="769"/>
    </row>
    <row r="165" spans="1:3" x14ac:dyDescent="0.5">
      <c r="A165" s="768"/>
      <c r="B165" s="768"/>
      <c r="C165" s="769"/>
    </row>
    <row r="166" spans="1:3" x14ac:dyDescent="0.5">
      <c r="A166" s="768"/>
      <c r="B166" s="768"/>
      <c r="C166" s="769"/>
    </row>
    <row r="167" spans="1:3" x14ac:dyDescent="0.5">
      <c r="A167" s="768"/>
      <c r="B167" s="768"/>
      <c r="C167" s="769"/>
    </row>
    <row r="168" spans="1:3" x14ac:dyDescent="0.5">
      <c r="A168" s="768"/>
      <c r="B168" s="768"/>
      <c r="C168" s="769"/>
    </row>
    <row r="169" spans="1:3" x14ac:dyDescent="0.5">
      <c r="A169" s="768"/>
      <c r="B169" s="768"/>
      <c r="C169" s="769"/>
    </row>
    <row r="170" spans="1:3" x14ac:dyDescent="0.5">
      <c r="A170" s="768"/>
      <c r="B170" s="768"/>
      <c r="C170" s="769"/>
    </row>
    <row r="171" spans="1:3" x14ac:dyDescent="0.5">
      <c r="A171" s="768"/>
      <c r="B171" s="768"/>
      <c r="C171" s="769"/>
    </row>
    <row r="172" spans="1:3" x14ac:dyDescent="0.5">
      <c r="A172" s="768"/>
      <c r="B172" s="768"/>
      <c r="C172" s="769"/>
    </row>
    <row r="173" spans="1:3" x14ac:dyDescent="0.5">
      <c r="A173" s="768"/>
      <c r="B173" s="768"/>
      <c r="C173" s="769"/>
    </row>
    <row r="174" spans="1:3" x14ac:dyDescent="0.5">
      <c r="A174" s="768"/>
      <c r="B174" s="768"/>
      <c r="C174" s="769"/>
    </row>
    <row r="175" spans="1:3" x14ac:dyDescent="0.5">
      <c r="A175" s="768"/>
      <c r="B175" s="768"/>
      <c r="C175" s="769"/>
    </row>
    <row r="176" spans="1:3" x14ac:dyDescent="0.5">
      <c r="A176" s="768"/>
      <c r="B176" s="768"/>
      <c r="C176" s="769"/>
    </row>
    <row r="177" spans="1:3" x14ac:dyDescent="0.5">
      <c r="A177" s="768"/>
      <c r="B177" s="768"/>
      <c r="C177" s="769"/>
    </row>
    <row r="178" spans="1:3" x14ac:dyDescent="0.5">
      <c r="A178" s="768"/>
      <c r="B178" s="768"/>
      <c r="C178" s="769"/>
    </row>
    <row r="179" spans="1:3" x14ac:dyDescent="0.5">
      <c r="A179" s="768"/>
      <c r="B179" s="768"/>
      <c r="C179" s="769"/>
    </row>
    <row r="180" spans="1:3" x14ac:dyDescent="0.5">
      <c r="A180" s="768"/>
      <c r="B180" s="768"/>
      <c r="C180" s="769"/>
    </row>
    <row r="181" spans="1:3" x14ac:dyDescent="0.5">
      <c r="A181" s="768"/>
      <c r="B181" s="768"/>
      <c r="C181" s="769"/>
    </row>
    <row r="182" spans="1:3" x14ac:dyDescent="0.5">
      <c r="A182" s="768"/>
      <c r="B182" s="768"/>
      <c r="C182" s="769"/>
    </row>
    <row r="183" spans="1:3" x14ac:dyDescent="0.5">
      <c r="A183" s="768"/>
      <c r="B183" s="768"/>
      <c r="C183" s="769"/>
    </row>
    <row r="184" spans="1:3" x14ac:dyDescent="0.5">
      <c r="A184" s="768"/>
      <c r="B184" s="768"/>
      <c r="C184" s="769"/>
    </row>
    <row r="185" spans="1:3" x14ac:dyDescent="0.5">
      <c r="A185" s="768"/>
      <c r="B185" s="768"/>
      <c r="C185" s="769"/>
    </row>
    <row r="186" spans="1:3" x14ac:dyDescent="0.5">
      <c r="A186" s="768"/>
      <c r="B186" s="768"/>
      <c r="C186" s="769"/>
    </row>
    <row r="187" spans="1:3" x14ac:dyDescent="0.5">
      <c r="A187" s="768"/>
      <c r="B187" s="768"/>
      <c r="C187" s="769"/>
    </row>
    <row r="188" spans="1:3" x14ac:dyDescent="0.5">
      <c r="A188" s="768"/>
      <c r="B188" s="768"/>
      <c r="C188" s="769"/>
    </row>
    <row r="189" spans="1:3" x14ac:dyDescent="0.5">
      <c r="A189" s="768"/>
      <c r="B189" s="768"/>
      <c r="C189" s="769"/>
    </row>
    <row r="190" spans="1:3" x14ac:dyDescent="0.5">
      <c r="A190" s="768"/>
      <c r="B190" s="768"/>
      <c r="C190" s="769"/>
    </row>
    <row r="191" spans="1:3" x14ac:dyDescent="0.5">
      <c r="A191" s="768"/>
      <c r="B191" s="768"/>
      <c r="C191" s="769"/>
    </row>
    <row r="192" spans="1:3" x14ac:dyDescent="0.5">
      <c r="A192" s="768"/>
      <c r="B192" s="768"/>
      <c r="C192" s="769"/>
    </row>
    <row r="193" spans="1:3" x14ac:dyDescent="0.5">
      <c r="A193" s="768"/>
      <c r="B193" s="768"/>
      <c r="C193" s="769"/>
    </row>
    <row r="194" spans="1:3" x14ac:dyDescent="0.5">
      <c r="A194" s="768"/>
      <c r="B194" s="768"/>
      <c r="C194" s="769"/>
    </row>
    <row r="195" spans="1:3" x14ac:dyDescent="0.5">
      <c r="A195" s="768"/>
      <c r="B195" s="768"/>
      <c r="C195" s="769"/>
    </row>
    <row r="196" spans="1:3" x14ac:dyDescent="0.5">
      <c r="A196" s="768"/>
      <c r="B196" s="768"/>
      <c r="C196" s="769"/>
    </row>
    <row r="197" spans="1:3" x14ac:dyDescent="0.5">
      <c r="A197" s="768"/>
      <c r="B197" s="768"/>
      <c r="C197" s="769"/>
    </row>
    <row r="198" spans="1:3" x14ac:dyDescent="0.5">
      <c r="A198" s="768"/>
      <c r="B198" s="768"/>
      <c r="C198" s="769"/>
    </row>
    <row r="199" spans="1:3" x14ac:dyDescent="0.5">
      <c r="A199" s="768"/>
      <c r="B199" s="768"/>
      <c r="C199" s="769"/>
    </row>
    <row r="200" spans="1:3" x14ac:dyDescent="0.5">
      <c r="A200" s="768"/>
      <c r="B200" s="768"/>
      <c r="C200" s="769"/>
    </row>
    <row r="201" spans="1:3" x14ac:dyDescent="0.5">
      <c r="A201" s="768"/>
      <c r="B201" s="768"/>
      <c r="C201" s="769"/>
    </row>
    <row r="202" spans="1:3" x14ac:dyDescent="0.5">
      <c r="A202" s="768"/>
      <c r="B202" s="768"/>
      <c r="C202" s="769"/>
    </row>
    <row r="203" spans="1:3" x14ac:dyDescent="0.5">
      <c r="A203" s="768"/>
      <c r="B203" s="768"/>
      <c r="C203" s="769"/>
    </row>
    <row r="204" spans="1:3" x14ac:dyDescent="0.5">
      <c r="A204" s="768"/>
      <c r="B204" s="768"/>
      <c r="C204" s="769"/>
    </row>
    <row r="205" spans="1:3" x14ac:dyDescent="0.5">
      <c r="A205" s="768"/>
      <c r="B205" s="768"/>
      <c r="C205" s="769"/>
    </row>
    <row r="206" spans="1:3" x14ac:dyDescent="0.5">
      <c r="A206" s="768"/>
      <c r="B206" s="768"/>
      <c r="C206" s="769"/>
    </row>
    <row r="207" spans="1:3" x14ac:dyDescent="0.5">
      <c r="A207" s="768"/>
      <c r="B207" s="768"/>
      <c r="C207" s="769"/>
    </row>
    <row r="208" spans="1:3" x14ac:dyDescent="0.5">
      <c r="A208" s="768"/>
      <c r="B208" s="768"/>
      <c r="C208" s="769"/>
    </row>
    <row r="209" spans="1:3" x14ac:dyDescent="0.5">
      <c r="A209" s="768"/>
      <c r="B209" s="768"/>
      <c r="C209" s="769"/>
    </row>
    <row r="210" spans="1:3" x14ac:dyDescent="0.5">
      <c r="A210" s="768"/>
      <c r="B210" s="768"/>
      <c r="C210" s="769"/>
    </row>
    <row r="211" spans="1:3" x14ac:dyDescent="0.5">
      <c r="A211" s="768"/>
      <c r="B211" s="768"/>
      <c r="C211" s="769"/>
    </row>
    <row r="212" spans="1:3" x14ac:dyDescent="0.5">
      <c r="A212" s="768"/>
      <c r="B212" s="768"/>
      <c r="C212" s="769"/>
    </row>
    <row r="213" spans="1:3" x14ac:dyDescent="0.5">
      <c r="A213" s="768"/>
      <c r="B213" s="768"/>
      <c r="C213" s="769"/>
    </row>
    <row r="214" spans="1:3" x14ac:dyDescent="0.5">
      <c r="A214" s="768"/>
      <c r="B214" s="768"/>
      <c r="C214" s="769"/>
    </row>
    <row r="215" spans="1:3" x14ac:dyDescent="0.5">
      <c r="A215" s="768"/>
      <c r="B215" s="768"/>
      <c r="C215" s="769"/>
    </row>
    <row r="216" spans="1:3" x14ac:dyDescent="0.5">
      <c r="A216" s="768"/>
      <c r="B216" s="768"/>
      <c r="C216" s="769"/>
    </row>
    <row r="217" spans="1:3" x14ac:dyDescent="0.5">
      <c r="A217" s="768"/>
      <c r="B217" s="768"/>
      <c r="C217" s="769"/>
    </row>
    <row r="218" spans="1:3" x14ac:dyDescent="0.5">
      <c r="A218" s="768"/>
      <c r="B218" s="768"/>
      <c r="C218" s="769"/>
    </row>
    <row r="219" spans="1:3" x14ac:dyDescent="0.5">
      <c r="A219" s="768"/>
      <c r="B219" s="768"/>
      <c r="C219" s="769"/>
    </row>
    <row r="220" spans="1:3" x14ac:dyDescent="0.5">
      <c r="A220" s="768"/>
      <c r="B220" s="768"/>
      <c r="C220" s="769"/>
    </row>
    <row r="221" spans="1:3" x14ac:dyDescent="0.5">
      <c r="A221" s="768"/>
      <c r="B221" s="768"/>
      <c r="C221" s="769"/>
    </row>
    <row r="222" spans="1:3" x14ac:dyDescent="0.5">
      <c r="A222" s="768"/>
      <c r="B222" s="768"/>
      <c r="C222" s="769"/>
    </row>
    <row r="223" spans="1:3" x14ac:dyDescent="0.5">
      <c r="A223" s="768"/>
      <c r="B223" s="768"/>
      <c r="C223" s="769"/>
    </row>
    <row r="224" spans="1:3" x14ac:dyDescent="0.5">
      <c r="A224" s="768"/>
      <c r="B224" s="768"/>
      <c r="C224" s="769"/>
    </row>
    <row r="225" spans="1:3" x14ac:dyDescent="0.5">
      <c r="A225" s="768"/>
      <c r="B225" s="768"/>
      <c r="C225" s="769"/>
    </row>
    <row r="226" spans="1:3" x14ac:dyDescent="0.5">
      <c r="A226" s="768"/>
      <c r="B226" s="768"/>
      <c r="C226" s="769"/>
    </row>
    <row r="227" spans="1:3" x14ac:dyDescent="0.5">
      <c r="A227" s="768"/>
      <c r="B227" s="768"/>
      <c r="C227" s="769"/>
    </row>
    <row r="228" spans="1:3" x14ac:dyDescent="0.5">
      <c r="A228" s="768"/>
      <c r="B228" s="768"/>
      <c r="C228" s="769"/>
    </row>
    <row r="229" spans="1:3" x14ac:dyDescent="0.5">
      <c r="A229" s="768"/>
      <c r="B229" s="768"/>
      <c r="C229" s="769"/>
    </row>
    <row r="230" spans="1:3" x14ac:dyDescent="0.5">
      <c r="A230" s="768"/>
      <c r="B230" s="768"/>
      <c r="C230" s="769"/>
    </row>
    <row r="231" spans="1:3" x14ac:dyDescent="0.5">
      <c r="A231" s="768"/>
      <c r="B231" s="768"/>
      <c r="C231" s="769"/>
    </row>
    <row r="232" spans="1:3" x14ac:dyDescent="0.5">
      <c r="A232" s="768"/>
      <c r="B232" s="768"/>
      <c r="C232" s="769"/>
    </row>
    <row r="233" spans="1:3" x14ac:dyDescent="0.5">
      <c r="A233" s="768"/>
      <c r="B233" s="768"/>
      <c r="C233" s="769"/>
    </row>
    <row r="234" spans="1:3" x14ac:dyDescent="0.5">
      <c r="A234" s="768"/>
      <c r="B234" s="768"/>
      <c r="C234" s="769"/>
    </row>
    <row r="235" spans="1:3" x14ac:dyDescent="0.5">
      <c r="A235" s="768"/>
      <c r="B235" s="768"/>
      <c r="C235" s="769"/>
    </row>
    <row r="236" spans="1:3" x14ac:dyDescent="0.5">
      <c r="A236" s="768"/>
      <c r="B236" s="768"/>
      <c r="C236" s="769"/>
    </row>
    <row r="237" spans="1:3" x14ac:dyDescent="0.5">
      <c r="A237" s="768"/>
      <c r="B237" s="768"/>
      <c r="C237" s="769"/>
    </row>
    <row r="238" spans="1:3" x14ac:dyDescent="0.5">
      <c r="A238" s="768"/>
      <c r="B238" s="768"/>
      <c r="C238" s="769"/>
    </row>
    <row r="239" spans="1:3" x14ac:dyDescent="0.5">
      <c r="A239" s="768"/>
      <c r="B239" s="768"/>
      <c r="C239" s="769"/>
    </row>
    <row r="240" spans="1:3" x14ac:dyDescent="0.5">
      <c r="A240" s="768"/>
      <c r="B240" s="768"/>
      <c r="C240" s="769"/>
    </row>
    <row r="241" spans="1:3" x14ac:dyDescent="0.5">
      <c r="A241" s="768"/>
      <c r="B241" s="768"/>
      <c r="C241" s="769"/>
    </row>
    <row r="242" spans="1:3" x14ac:dyDescent="0.5">
      <c r="A242" s="768"/>
      <c r="B242" s="768"/>
      <c r="C242" s="769"/>
    </row>
    <row r="243" spans="1:3" x14ac:dyDescent="0.5">
      <c r="A243" s="768"/>
      <c r="B243" s="768"/>
      <c r="C243" s="769"/>
    </row>
    <row r="244" spans="1:3" x14ac:dyDescent="0.5">
      <c r="A244" s="768"/>
      <c r="B244" s="768"/>
      <c r="C244" s="769"/>
    </row>
    <row r="245" spans="1:3" x14ac:dyDescent="0.5">
      <c r="A245" s="768"/>
      <c r="B245" s="768"/>
      <c r="C245" s="769"/>
    </row>
    <row r="246" spans="1:3" x14ac:dyDescent="0.5">
      <c r="A246" s="768"/>
      <c r="B246" s="768"/>
      <c r="C246" s="769"/>
    </row>
    <row r="247" spans="1:3" x14ac:dyDescent="0.5">
      <c r="A247" s="768"/>
      <c r="B247" s="768"/>
      <c r="C247" s="769"/>
    </row>
    <row r="248" spans="1:3" x14ac:dyDescent="0.5">
      <c r="A248" s="768"/>
      <c r="B248" s="768"/>
      <c r="C248" s="769"/>
    </row>
    <row r="249" spans="1:3" x14ac:dyDescent="0.5">
      <c r="A249" s="768"/>
      <c r="B249" s="768"/>
      <c r="C249" s="769"/>
    </row>
    <row r="250" spans="1:3" x14ac:dyDescent="0.5">
      <c r="A250" s="768"/>
      <c r="B250" s="768"/>
      <c r="C250" s="769"/>
    </row>
    <row r="251" spans="1:3" x14ac:dyDescent="0.5">
      <c r="A251" s="768"/>
      <c r="B251" s="768"/>
      <c r="C251" s="769"/>
    </row>
    <row r="252" spans="1:3" x14ac:dyDescent="0.5">
      <c r="A252" s="768"/>
      <c r="B252" s="768"/>
      <c r="C252" s="769"/>
    </row>
    <row r="253" spans="1:3" x14ac:dyDescent="0.5">
      <c r="A253" s="768"/>
      <c r="B253" s="768"/>
      <c r="C253" s="769"/>
    </row>
    <row r="254" spans="1:3" x14ac:dyDescent="0.5">
      <c r="A254" s="768"/>
      <c r="B254" s="768"/>
      <c r="C254" s="769"/>
    </row>
    <row r="255" spans="1:3" x14ac:dyDescent="0.5">
      <c r="A255" s="768"/>
      <c r="B255" s="768"/>
      <c r="C255" s="769"/>
    </row>
    <row r="256" spans="1:3" x14ac:dyDescent="0.5">
      <c r="A256" s="768"/>
      <c r="B256" s="768"/>
      <c r="C256" s="769"/>
    </row>
    <row r="257" spans="1:3" x14ac:dyDescent="0.5">
      <c r="A257" s="768"/>
      <c r="B257" s="768"/>
      <c r="C257" s="769"/>
    </row>
    <row r="258" spans="1:3" x14ac:dyDescent="0.5">
      <c r="A258" s="768"/>
      <c r="B258" s="768"/>
      <c r="C258" s="769"/>
    </row>
    <row r="259" spans="1:3" x14ac:dyDescent="0.5">
      <c r="A259" s="768"/>
      <c r="B259" s="768"/>
      <c r="C259" s="769"/>
    </row>
    <row r="260" spans="1:3" x14ac:dyDescent="0.5">
      <c r="A260" s="768"/>
      <c r="B260" s="768"/>
      <c r="C260" s="769"/>
    </row>
    <row r="261" spans="1:3" x14ac:dyDescent="0.5">
      <c r="A261" s="768"/>
      <c r="B261" s="768"/>
      <c r="C261" s="769"/>
    </row>
    <row r="262" spans="1:3" x14ac:dyDescent="0.5">
      <c r="A262" s="768"/>
      <c r="B262" s="768"/>
      <c r="C262" s="769"/>
    </row>
    <row r="263" spans="1:3" x14ac:dyDescent="0.5">
      <c r="A263" s="768"/>
      <c r="B263" s="768"/>
      <c r="C263" s="769"/>
    </row>
    <row r="264" spans="1:3" x14ac:dyDescent="0.5">
      <c r="A264" s="768"/>
      <c r="B264" s="768"/>
      <c r="C264" s="769"/>
    </row>
    <row r="265" spans="1:3" x14ac:dyDescent="0.5">
      <c r="A265" s="768"/>
      <c r="B265" s="768"/>
      <c r="C265" s="769"/>
    </row>
    <row r="266" spans="1:3" x14ac:dyDescent="0.5">
      <c r="A266" s="768"/>
      <c r="B266" s="768"/>
      <c r="C266" s="769"/>
    </row>
    <row r="267" spans="1:3" x14ac:dyDescent="0.5">
      <c r="A267" s="768"/>
      <c r="B267" s="768"/>
      <c r="C267" s="769"/>
    </row>
    <row r="268" spans="1:3" x14ac:dyDescent="0.5">
      <c r="A268" s="768"/>
      <c r="B268" s="768"/>
      <c r="C268" s="769"/>
    </row>
    <row r="269" spans="1:3" x14ac:dyDescent="0.5">
      <c r="A269" s="768"/>
      <c r="B269" s="768"/>
      <c r="C269" s="769"/>
    </row>
    <row r="270" spans="1:3" x14ac:dyDescent="0.5">
      <c r="A270" s="768"/>
      <c r="B270" s="768"/>
      <c r="C270" s="769"/>
    </row>
    <row r="271" spans="1:3" x14ac:dyDescent="0.5">
      <c r="A271" s="768"/>
      <c r="B271" s="768"/>
      <c r="C271" s="769"/>
    </row>
    <row r="272" spans="1:3" x14ac:dyDescent="0.5">
      <c r="A272" s="768"/>
      <c r="B272" s="768"/>
      <c r="C272" s="769"/>
    </row>
    <row r="273" spans="1:3" x14ac:dyDescent="0.5">
      <c r="A273" s="768"/>
      <c r="B273" s="768"/>
      <c r="C273" s="769"/>
    </row>
    <row r="274" spans="1:3" x14ac:dyDescent="0.5">
      <c r="A274" s="768"/>
      <c r="B274" s="768"/>
      <c r="C274" s="769"/>
    </row>
    <row r="275" spans="1:3" x14ac:dyDescent="0.5">
      <c r="A275" s="768"/>
      <c r="B275" s="768"/>
      <c r="C275" s="769"/>
    </row>
    <row r="276" spans="1:3" x14ac:dyDescent="0.5">
      <c r="A276" s="768"/>
      <c r="B276" s="768"/>
      <c r="C276" s="769"/>
    </row>
    <row r="277" spans="1:3" x14ac:dyDescent="0.5">
      <c r="A277" s="768"/>
      <c r="B277" s="768"/>
      <c r="C277" s="769"/>
    </row>
    <row r="278" spans="1:3" x14ac:dyDescent="0.5">
      <c r="A278" s="768"/>
      <c r="B278" s="768"/>
      <c r="C278" s="769"/>
    </row>
    <row r="279" spans="1:3" x14ac:dyDescent="0.5">
      <c r="A279" s="768"/>
      <c r="B279" s="768"/>
      <c r="C279" s="769"/>
    </row>
    <row r="280" spans="1:3" x14ac:dyDescent="0.5">
      <c r="A280" s="768"/>
      <c r="B280" s="768"/>
      <c r="C280" s="769"/>
    </row>
    <row r="281" spans="1:3" x14ac:dyDescent="0.5">
      <c r="A281" s="768"/>
      <c r="B281" s="768"/>
      <c r="C281" s="769"/>
    </row>
    <row r="282" spans="1:3" x14ac:dyDescent="0.5">
      <c r="A282" s="768"/>
      <c r="B282" s="768"/>
      <c r="C282" s="769"/>
    </row>
    <row r="283" spans="1:3" x14ac:dyDescent="0.5">
      <c r="A283" s="768"/>
      <c r="B283" s="768"/>
      <c r="C283" s="769"/>
    </row>
    <row r="284" spans="1:3" x14ac:dyDescent="0.5">
      <c r="A284" s="768"/>
      <c r="B284" s="768"/>
      <c r="C284" s="769"/>
    </row>
    <row r="285" spans="1:3" x14ac:dyDescent="0.5">
      <c r="A285" s="768"/>
      <c r="B285" s="768"/>
      <c r="C285" s="769"/>
    </row>
    <row r="286" spans="1:3" x14ac:dyDescent="0.5">
      <c r="A286" s="768"/>
      <c r="B286" s="768"/>
      <c r="C286" s="769"/>
    </row>
    <row r="287" spans="1:3" x14ac:dyDescent="0.5">
      <c r="A287" s="768"/>
      <c r="B287" s="768"/>
      <c r="C287" s="769"/>
    </row>
    <row r="288" spans="1:3" x14ac:dyDescent="0.5">
      <c r="A288" s="768"/>
      <c r="B288" s="768"/>
      <c r="C288" s="769"/>
    </row>
    <row r="289" spans="1:3" x14ac:dyDescent="0.5">
      <c r="A289" s="768"/>
      <c r="B289" s="768"/>
      <c r="C289" s="769"/>
    </row>
    <row r="290" spans="1:3" x14ac:dyDescent="0.5">
      <c r="A290" s="768"/>
      <c r="B290" s="768"/>
      <c r="C290" s="769"/>
    </row>
    <row r="291" spans="1:3" x14ac:dyDescent="0.5">
      <c r="A291" s="768"/>
      <c r="B291" s="768"/>
      <c r="C291" s="769"/>
    </row>
    <row r="292" spans="1:3" x14ac:dyDescent="0.5">
      <c r="A292" s="768"/>
      <c r="B292" s="768"/>
      <c r="C292" s="769"/>
    </row>
    <row r="293" spans="1:3" x14ac:dyDescent="0.5">
      <c r="A293" s="768"/>
      <c r="B293" s="768"/>
      <c r="C293" s="769"/>
    </row>
    <row r="294" spans="1:3" x14ac:dyDescent="0.5">
      <c r="A294" s="768"/>
      <c r="B294" s="768"/>
      <c r="C294" s="769"/>
    </row>
    <row r="295" spans="1:3" x14ac:dyDescent="0.5">
      <c r="A295" s="768"/>
      <c r="B295" s="768"/>
      <c r="C295" s="769"/>
    </row>
    <row r="296" spans="1:3" x14ac:dyDescent="0.5">
      <c r="A296" s="768"/>
      <c r="B296" s="768"/>
      <c r="C296" s="769"/>
    </row>
    <row r="297" spans="1:3" x14ac:dyDescent="0.5">
      <c r="A297" s="768"/>
      <c r="B297" s="768"/>
      <c r="C297" s="769"/>
    </row>
    <row r="298" spans="1:3" x14ac:dyDescent="0.5">
      <c r="A298" s="768"/>
      <c r="B298" s="768"/>
      <c r="C298" s="769"/>
    </row>
    <row r="299" spans="1:3" x14ac:dyDescent="0.5">
      <c r="A299" s="768"/>
      <c r="B299" s="768"/>
      <c r="C299" s="769"/>
    </row>
    <row r="300" spans="1:3" x14ac:dyDescent="0.5">
      <c r="A300" s="768"/>
      <c r="B300" s="768"/>
      <c r="C300" s="769"/>
    </row>
    <row r="301" spans="1:3" x14ac:dyDescent="0.5">
      <c r="A301" s="768"/>
      <c r="B301" s="768"/>
      <c r="C301" s="769"/>
    </row>
    <row r="302" spans="1:3" x14ac:dyDescent="0.5">
      <c r="A302" s="768"/>
      <c r="B302" s="768"/>
      <c r="C302" s="769"/>
    </row>
    <row r="303" spans="1:3" x14ac:dyDescent="0.5">
      <c r="A303" s="768"/>
      <c r="B303" s="768"/>
      <c r="C303" s="769"/>
    </row>
    <row r="304" spans="1:3" x14ac:dyDescent="0.5">
      <c r="A304" s="768"/>
      <c r="B304" s="768"/>
      <c r="C304" s="769"/>
    </row>
    <row r="305" spans="1:3" x14ac:dyDescent="0.5">
      <c r="A305" s="768"/>
      <c r="B305" s="768"/>
      <c r="C305" s="769"/>
    </row>
    <row r="306" spans="1:3" x14ac:dyDescent="0.5">
      <c r="A306" s="768"/>
      <c r="B306" s="768"/>
      <c r="C306" s="769"/>
    </row>
    <row r="307" spans="1:3" x14ac:dyDescent="0.5">
      <c r="A307" s="768"/>
      <c r="B307" s="768"/>
      <c r="C307" s="769"/>
    </row>
    <row r="308" spans="1:3" x14ac:dyDescent="0.5">
      <c r="A308" s="768"/>
      <c r="B308" s="768"/>
      <c r="C308" s="769"/>
    </row>
    <row r="309" spans="1:3" x14ac:dyDescent="0.5">
      <c r="A309" s="768"/>
      <c r="B309" s="768"/>
      <c r="C309" s="769"/>
    </row>
    <row r="310" spans="1:3" x14ac:dyDescent="0.5">
      <c r="A310" s="768"/>
      <c r="B310" s="768"/>
      <c r="C310" s="769"/>
    </row>
    <row r="311" spans="1:3" x14ac:dyDescent="0.5">
      <c r="A311" s="768"/>
      <c r="B311" s="768"/>
      <c r="C311" s="769"/>
    </row>
    <row r="312" spans="1:3" x14ac:dyDescent="0.5">
      <c r="A312" s="768"/>
      <c r="B312" s="768"/>
      <c r="C312" s="769"/>
    </row>
    <row r="313" spans="1:3" x14ac:dyDescent="0.5">
      <c r="A313" s="768"/>
      <c r="B313" s="768"/>
      <c r="C313" s="769"/>
    </row>
    <row r="314" spans="1:3" x14ac:dyDescent="0.5">
      <c r="A314" s="768"/>
      <c r="B314" s="768"/>
      <c r="C314" s="769"/>
    </row>
    <row r="315" spans="1:3" x14ac:dyDescent="0.5">
      <c r="A315" s="768"/>
      <c r="B315" s="768"/>
      <c r="C315" s="769"/>
    </row>
    <row r="316" spans="1:3" x14ac:dyDescent="0.5">
      <c r="A316" s="768"/>
      <c r="B316" s="768"/>
      <c r="C316" s="769"/>
    </row>
    <row r="317" spans="1:3" x14ac:dyDescent="0.5">
      <c r="A317" s="768"/>
      <c r="B317" s="768"/>
      <c r="C317" s="769"/>
    </row>
    <row r="318" spans="1:3" x14ac:dyDescent="0.5">
      <c r="A318" s="768"/>
      <c r="B318" s="768"/>
      <c r="C318" s="769"/>
    </row>
    <row r="319" spans="1:3" x14ac:dyDescent="0.5">
      <c r="A319" s="768"/>
      <c r="B319" s="768"/>
      <c r="C319" s="769"/>
    </row>
    <row r="320" spans="1:3" x14ac:dyDescent="0.5">
      <c r="A320" s="768"/>
      <c r="B320" s="768"/>
      <c r="C320" s="769"/>
    </row>
    <row r="321" spans="1:3" x14ac:dyDescent="0.5">
      <c r="A321" s="768"/>
      <c r="B321" s="768"/>
      <c r="C321" s="769"/>
    </row>
    <row r="322" spans="1:3" x14ac:dyDescent="0.5">
      <c r="A322" s="768"/>
      <c r="B322" s="768"/>
      <c r="C322" s="769"/>
    </row>
    <row r="323" spans="1:3" x14ac:dyDescent="0.5">
      <c r="A323" s="768"/>
      <c r="B323" s="768"/>
      <c r="C323" s="769"/>
    </row>
    <row r="324" spans="1:3" x14ac:dyDescent="0.5">
      <c r="A324" s="768"/>
      <c r="B324" s="768"/>
      <c r="C324" s="769"/>
    </row>
    <row r="325" spans="1:3" x14ac:dyDescent="0.5">
      <c r="A325" s="768"/>
      <c r="B325" s="768"/>
      <c r="C325" s="769"/>
    </row>
    <row r="326" spans="1:3" x14ac:dyDescent="0.5">
      <c r="A326" s="768"/>
      <c r="B326" s="768"/>
      <c r="C326" s="769"/>
    </row>
    <row r="327" spans="1:3" x14ac:dyDescent="0.5">
      <c r="A327" s="768"/>
      <c r="B327" s="768"/>
      <c r="C327" s="769"/>
    </row>
    <row r="328" spans="1:3" x14ac:dyDescent="0.5">
      <c r="A328" s="768"/>
      <c r="B328" s="768"/>
      <c r="C328" s="769"/>
    </row>
    <row r="329" spans="1:3" x14ac:dyDescent="0.5">
      <c r="A329" s="768"/>
      <c r="B329" s="768"/>
      <c r="C329" s="769"/>
    </row>
    <row r="330" spans="1:3" x14ac:dyDescent="0.5">
      <c r="A330" s="768"/>
      <c r="B330" s="768"/>
      <c r="C330" s="769"/>
    </row>
    <row r="331" spans="1:3" x14ac:dyDescent="0.5">
      <c r="A331" s="768"/>
      <c r="B331" s="768"/>
      <c r="C331" s="769"/>
    </row>
    <row r="332" spans="1:3" x14ac:dyDescent="0.5">
      <c r="A332" s="768"/>
      <c r="B332" s="768"/>
      <c r="C332" s="769"/>
    </row>
    <row r="333" spans="1:3" x14ac:dyDescent="0.5">
      <c r="A333" s="768"/>
      <c r="B333" s="768"/>
      <c r="C333" s="769"/>
    </row>
    <row r="334" spans="1:3" x14ac:dyDescent="0.5">
      <c r="A334" s="768"/>
      <c r="B334" s="768"/>
      <c r="C334" s="769"/>
    </row>
    <row r="335" spans="1:3" x14ac:dyDescent="0.5">
      <c r="A335" s="768"/>
      <c r="B335" s="768"/>
      <c r="C335" s="769"/>
    </row>
    <row r="336" spans="1:3" x14ac:dyDescent="0.5">
      <c r="A336" s="768"/>
      <c r="B336" s="768"/>
      <c r="C336" s="769"/>
    </row>
    <row r="337" spans="1:443" x14ac:dyDescent="0.5">
      <c r="A337" s="768"/>
      <c r="B337" s="768"/>
      <c r="C337" s="769"/>
      <c r="D337" s="771"/>
      <c r="I337" s="771"/>
      <c r="N337" s="771"/>
      <c r="S337" s="771"/>
      <c r="X337" s="771"/>
      <c r="QA337" s="606" t="s">
        <v>686</v>
      </c>
    </row>
  </sheetData>
  <mergeCells count="151">
    <mergeCell ref="A1:B2"/>
    <mergeCell ref="C1:C2"/>
    <mergeCell ref="E1:I2"/>
    <mergeCell ref="J1:N2"/>
    <mergeCell ref="O1:S2"/>
    <mergeCell ref="T1:X2"/>
    <mergeCell ref="AT1:AV2"/>
    <mergeCell ref="AW1:AZ2"/>
    <mergeCell ref="BA1:BC2"/>
    <mergeCell ref="BD1:BF2"/>
    <mergeCell ref="BG1:BI2"/>
    <mergeCell ref="BJ1:BL2"/>
    <mergeCell ref="Y1:AC2"/>
    <mergeCell ref="AD1:AF2"/>
    <mergeCell ref="AG1:AI2"/>
    <mergeCell ref="AJ1:AL2"/>
    <mergeCell ref="AM1:AP2"/>
    <mergeCell ref="AQ1:AS2"/>
    <mergeCell ref="CF1:CH2"/>
    <mergeCell ref="CI1:CK2"/>
    <mergeCell ref="CL1:CN2"/>
    <mergeCell ref="CO1:CQ2"/>
    <mergeCell ref="CR1:CT2"/>
    <mergeCell ref="CU1:CW2"/>
    <mergeCell ref="BM1:BP2"/>
    <mergeCell ref="BQ1:BS2"/>
    <mergeCell ref="BT1:BV2"/>
    <mergeCell ref="BW1:BY2"/>
    <mergeCell ref="BZ1:CB2"/>
    <mergeCell ref="CC1:CE2"/>
    <mergeCell ref="DP1:DR2"/>
    <mergeCell ref="DS1:DU2"/>
    <mergeCell ref="DV1:DX2"/>
    <mergeCell ref="DY1:EB2"/>
    <mergeCell ref="EC1:EE2"/>
    <mergeCell ref="EF1:EI2"/>
    <mergeCell ref="CX1:CZ2"/>
    <mergeCell ref="DA1:DC2"/>
    <mergeCell ref="DD1:DF2"/>
    <mergeCell ref="DG1:DI2"/>
    <mergeCell ref="DJ1:DL2"/>
    <mergeCell ref="DM1:DO2"/>
    <mergeCell ref="FD1:FF2"/>
    <mergeCell ref="FG1:FI2"/>
    <mergeCell ref="FJ1:FL2"/>
    <mergeCell ref="FM1:FO2"/>
    <mergeCell ref="FP1:FR2"/>
    <mergeCell ref="FS1:FU2"/>
    <mergeCell ref="EJ1:EM2"/>
    <mergeCell ref="EN1:EQ2"/>
    <mergeCell ref="ER1:ET2"/>
    <mergeCell ref="EU1:EW2"/>
    <mergeCell ref="EX1:EZ2"/>
    <mergeCell ref="FA1:FC2"/>
    <mergeCell ref="GO1:GR2"/>
    <mergeCell ref="GS1:GU2"/>
    <mergeCell ref="GV1:GY2"/>
    <mergeCell ref="GZ1:HC2"/>
    <mergeCell ref="HD1:HF2"/>
    <mergeCell ref="HG1:HI2"/>
    <mergeCell ref="FW1:FY2"/>
    <mergeCell ref="FZ1:GB2"/>
    <mergeCell ref="GC1:GE2"/>
    <mergeCell ref="GF1:GH2"/>
    <mergeCell ref="GI1:GK2"/>
    <mergeCell ref="GL1:GN2"/>
    <mergeCell ref="IB1:ID2"/>
    <mergeCell ref="IE1:IG2"/>
    <mergeCell ref="IH1:IJ2"/>
    <mergeCell ref="IK1:IN2"/>
    <mergeCell ref="IO1:IR2"/>
    <mergeCell ref="IS1:IU2"/>
    <mergeCell ref="HJ1:HL2"/>
    <mergeCell ref="HM1:HO2"/>
    <mergeCell ref="HP1:HR2"/>
    <mergeCell ref="HS1:HU2"/>
    <mergeCell ref="HV1:HX2"/>
    <mergeCell ref="HY1:IA2"/>
    <mergeCell ref="JR1:JT2"/>
    <mergeCell ref="JU1:JW2"/>
    <mergeCell ref="JX1:KA2"/>
    <mergeCell ref="KB1:KE2"/>
    <mergeCell ref="KF1:KH2"/>
    <mergeCell ref="KI1:KK2"/>
    <mergeCell ref="IV1:IX2"/>
    <mergeCell ref="IY1:JA2"/>
    <mergeCell ref="JB1:JE2"/>
    <mergeCell ref="JF1:JJ2"/>
    <mergeCell ref="JK1:JN2"/>
    <mergeCell ref="JO1:JQ2"/>
    <mergeCell ref="LD1:LF2"/>
    <mergeCell ref="LG1:LI2"/>
    <mergeCell ref="LJ1:LL2"/>
    <mergeCell ref="LM1:LO2"/>
    <mergeCell ref="LP1:LR2"/>
    <mergeCell ref="LS1:LU2"/>
    <mergeCell ref="KL1:KN2"/>
    <mergeCell ref="KO1:KQ2"/>
    <mergeCell ref="KR1:KT2"/>
    <mergeCell ref="KU1:KW2"/>
    <mergeCell ref="KX1:KZ2"/>
    <mergeCell ref="LA1:LC2"/>
    <mergeCell ref="MN1:MP2"/>
    <mergeCell ref="MQ1:MS2"/>
    <mergeCell ref="MT1:MV2"/>
    <mergeCell ref="MW1:MY2"/>
    <mergeCell ref="MZ1:NB2"/>
    <mergeCell ref="NC1:NF2"/>
    <mergeCell ref="LV1:LX2"/>
    <mergeCell ref="LY1:MA2"/>
    <mergeCell ref="MB1:MD2"/>
    <mergeCell ref="ME1:MG2"/>
    <mergeCell ref="MH1:MJ2"/>
    <mergeCell ref="MK1:MM2"/>
    <mergeCell ref="PT1:PW2"/>
    <mergeCell ref="OB1:OE2"/>
    <mergeCell ref="OF1:OI2"/>
    <mergeCell ref="OJ1:OM2"/>
    <mergeCell ref="ON1:OQ2"/>
    <mergeCell ref="OR1:OU2"/>
    <mergeCell ref="OV1:OY2"/>
    <mergeCell ref="NG1:NI2"/>
    <mergeCell ref="NJ1:NM2"/>
    <mergeCell ref="NN1:NQ2"/>
    <mergeCell ref="NR1:NT2"/>
    <mergeCell ref="NU1:NW2"/>
    <mergeCell ref="NX1:OA2"/>
    <mergeCell ref="RE2:RE4"/>
    <mergeCell ref="RF2:RF4"/>
    <mergeCell ref="KU71:KW71"/>
    <mergeCell ref="QV1:QW1"/>
    <mergeCell ref="QY1:QZ1"/>
    <mergeCell ref="RB1:RC1"/>
    <mergeCell ref="RE1:RF1"/>
    <mergeCell ref="QV2:QV4"/>
    <mergeCell ref="QW2:QW4"/>
    <mergeCell ref="QY2:QY4"/>
    <mergeCell ref="QZ2:QZ4"/>
    <mergeCell ref="RB2:RB4"/>
    <mergeCell ref="RC2:RC4"/>
    <mergeCell ref="PX1:QA2"/>
    <mergeCell ref="QB1:QE2"/>
    <mergeCell ref="QF1:QI2"/>
    <mergeCell ref="QJ1:QM2"/>
    <mergeCell ref="QN1:QQ2"/>
    <mergeCell ref="QR1:QU2"/>
    <mergeCell ref="OZ1:PC2"/>
    <mergeCell ref="PD1:PG2"/>
    <mergeCell ref="PH1:PK2"/>
    <mergeCell ref="PL1:PO2"/>
    <mergeCell ref="PP1:PS2"/>
  </mergeCells>
  <pageMargins left="1.41" right="0.7" top="0.75" bottom="0.75" header="0.3" footer="0.3"/>
  <pageSetup scale="25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/>
  </sheetPr>
  <dimension ref="B1:E559"/>
  <sheetViews>
    <sheetView tabSelected="1" topLeftCell="A16" zoomScale="85" zoomScaleNormal="85" workbookViewId="0">
      <selection activeCell="B31" sqref="B31"/>
    </sheetView>
  </sheetViews>
  <sheetFormatPr defaultRowHeight="18.75" x14ac:dyDescent="0.3"/>
  <cols>
    <col min="2" max="2" width="35" style="779" bestFit="1" customWidth="1"/>
    <col min="3" max="3" width="9.85546875" style="780" customWidth="1"/>
    <col min="4" max="4" width="28.140625" style="784" customWidth="1"/>
  </cols>
  <sheetData>
    <row r="1" spans="2:4" ht="18" x14ac:dyDescent="0.25">
      <c r="B1" s="772" t="s">
        <v>687</v>
      </c>
      <c r="C1" s="781" t="s">
        <v>713</v>
      </c>
      <c r="D1" s="781" t="s">
        <v>712</v>
      </c>
    </row>
    <row r="2" spans="2:4" x14ac:dyDescent="0.25">
      <c r="B2" s="775" t="s">
        <v>688</v>
      </c>
      <c r="C2" s="782" t="s">
        <v>714</v>
      </c>
      <c r="D2" s="784">
        <f>+'Fiber mini mini'!PP6+'Fiber mini mini'!PP7/225</f>
        <v>26.807795795795794</v>
      </c>
    </row>
    <row r="3" spans="2:4" x14ac:dyDescent="0.25">
      <c r="B3" s="776" t="s">
        <v>689</v>
      </c>
      <c r="C3" s="774" t="s">
        <v>714</v>
      </c>
      <c r="D3" s="784">
        <f>+'Fiber mini mini'!PP8</f>
        <v>0.12162162162162163</v>
      </c>
    </row>
    <row r="4" spans="2:4" x14ac:dyDescent="0.25">
      <c r="B4" s="776" t="s">
        <v>690</v>
      </c>
      <c r="C4" s="774" t="s">
        <v>108</v>
      </c>
      <c r="D4" s="784">
        <f>+'Fiber mini mini'!PP87</f>
        <v>6.7567567567567571E-2</v>
      </c>
    </row>
    <row r="5" spans="2:4" x14ac:dyDescent="0.25">
      <c r="B5" s="776" t="s">
        <v>110</v>
      </c>
      <c r="C5" s="774" t="s">
        <v>111</v>
      </c>
      <c r="D5" s="784">
        <f>+'Fiber mini mini'!PP9+'Finishing '!TO23</f>
        <v>48.586383852206637</v>
      </c>
    </row>
    <row r="6" spans="2:4" x14ac:dyDescent="0.25">
      <c r="B6" s="776" t="s">
        <v>691</v>
      </c>
      <c r="C6" s="774" t="s">
        <v>111</v>
      </c>
      <c r="D6" s="784">
        <f>+'Fiber mini mini'!PP11</f>
        <v>5.1351351351351351</v>
      </c>
    </row>
    <row r="7" spans="2:4" x14ac:dyDescent="0.25">
      <c r="B7" s="776" t="s">
        <v>692</v>
      </c>
      <c r="C7" s="774" t="s">
        <v>104</v>
      </c>
      <c r="D7" s="784">
        <f>+'Fiber mini mini'!PP5</f>
        <v>6.8783783783783781</v>
      </c>
    </row>
    <row r="8" spans="2:4" x14ac:dyDescent="0.25">
      <c r="B8" s="776" t="s">
        <v>693</v>
      </c>
      <c r="C8" s="774" t="s">
        <v>582</v>
      </c>
      <c r="D8" s="784">
        <v>18.170000000000002</v>
      </c>
    </row>
    <row r="9" spans="2:4" x14ac:dyDescent="0.25">
      <c r="B9" s="777" t="s">
        <v>158</v>
      </c>
      <c r="C9" s="774" t="s">
        <v>108</v>
      </c>
      <c r="D9" s="784">
        <f>+'Fiber mini mini'!PP51</f>
        <v>0.25675675675675674</v>
      </c>
    </row>
    <row r="10" spans="2:4" x14ac:dyDescent="0.25">
      <c r="B10" s="777" t="s">
        <v>694</v>
      </c>
      <c r="C10" s="774" t="s">
        <v>108</v>
      </c>
      <c r="D10" s="784">
        <f>+'Fiber mini mini'!PP41</f>
        <v>0</v>
      </c>
    </row>
    <row r="11" spans="2:4" x14ac:dyDescent="0.25">
      <c r="B11" s="777" t="s">
        <v>374</v>
      </c>
      <c r="C11" s="774" t="s">
        <v>108</v>
      </c>
      <c r="D11" s="784">
        <f>+'Fiber mini mini'!PP43+'Finishing '!TO91+'flower pot'!RF28</f>
        <v>2.5305226593682288</v>
      </c>
    </row>
    <row r="12" spans="2:4" x14ac:dyDescent="0.3">
      <c r="B12" s="778" t="s">
        <v>375</v>
      </c>
      <c r="C12" s="773" t="s">
        <v>122</v>
      </c>
      <c r="D12" s="784">
        <f>+'Finishing '!TO40+'flower pot'!RF27</f>
        <v>0.21856540084388187</v>
      </c>
    </row>
    <row r="13" spans="2:4" x14ac:dyDescent="0.25">
      <c r="B13" s="777" t="s">
        <v>695</v>
      </c>
      <c r="C13" s="774" t="s">
        <v>108</v>
      </c>
      <c r="D13" s="784">
        <v>0</v>
      </c>
    </row>
    <row r="14" spans="2:4" x14ac:dyDescent="0.25">
      <c r="B14" s="778" t="s">
        <v>696</v>
      </c>
      <c r="C14" s="774" t="s">
        <v>122</v>
      </c>
      <c r="D14" s="784">
        <f>+'Fiber mini mini'!PP95</f>
        <v>0</v>
      </c>
    </row>
    <row r="15" spans="2:4" x14ac:dyDescent="0.25">
      <c r="B15" s="777" t="s">
        <v>697</v>
      </c>
      <c r="C15" s="774" t="s">
        <v>122</v>
      </c>
      <c r="D15" s="784">
        <f>+'Finishing '!TO52</f>
        <v>158.87341772151899</v>
      </c>
    </row>
    <row r="16" spans="2:4" x14ac:dyDescent="0.25">
      <c r="B16" s="777" t="s">
        <v>698</v>
      </c>
      <c r="C16" s="774" t="s">
        <v>122</v>
      </c>
      <c r="D16" s="784">
        <f>+'Finishing '!TO53</f>
        <v>178.82278481012659</v>
      </c>
    </row>
    <row r="17" spans="2:4" x14ac:dyDescent="0.25">
      <c r="B17" s="777" t="s">
        <v>699</v>
      </c>
      <c r="C17" s="774" t="s">
        <v>122</v>
      </c>
      <c r="D17" s="784">
        <f>+'Finishing '!TO48+'Genda getema'!OI10</f>
        <v>499.73978300180829</v>
      </c>
    </row>
    <row r="18" spans="2:4" x14ac:dyDescent="0.25">
      <c r="B18" s="777" t="s">
        <v>700</v>
      </c>
      <c r="C18" s="774" t="s">
        <v>122</v>
      </c>
      <c r="D18" s="784">
        <f>+'Fiber mini mini'!PP62+'Finishing '!TO51</f>
        <v>414.14231953472461</v>
      </c>
    </row>
    <row r="19" spans="2:4" x14ac:dyDescent="0.25">
      <c r="B19" s="777" t="s">
        <v>701</v>
      </c>
      <c r="C19" s="774" t="s">
        <v>122</v>
      </c>
      <c r="D19" s="784">
        <f>+'Fiber mini mini'!PP63+'Finishing '!TO54+'METAL STOKE'!QT5+'Genda getema'!OI9</f>
        <v>1096.5391806514169</v>
      </c>
    </row>
    <row r="20" spans="2:4" x14ac:dyDescent="0.25">
      <c r="B20" s="777" t="s">
        <v>684</v>
      </c>
      <c r="C20" s="774" t="s">
        <v>122</v>
      </c>
      <c r="D20" s="784">
        <f>+'flower pot'!RF7</f>
        <v>0.10666666666666667</v>
      </c>
    </row>
    <row r="21" spans="2:4" x14ac:dyDescent="0.25">
      <c r="B21" s="777" t="s">
        <v>684</v>
      </c>
      <c r="C21" s="774" t="s">
        <v>108</v>
      </c>
      <c r="D21" s="784">
        <f>+'Finishing '!TO32+'Finishing '!TO37+'METAL STOKE'!QT24+'METAL STOKE'!QT25</f>
        <v>4.3791608063759959</v>
      </c>
    </row>
    <row r="22" spans="2:4" x14ac:dyDescent="0.25">
      <c r="B22" s="777" t="s">
        <v>702</v>
      </c>
      <c r="C22" s="774" t="s">
        <v>122</v>
      </c>
      <c r="D22" s="784">
        <f>+'Fiber mini mini'!PP44</f>
        <v>5.4054054054054057E-2</v>
      </c>
    </row>
    <row r="23" spans="2:4" x14ac:dyDescent="0.25">
      <c r="B23" s="777" t="s">
        <v>703</v>
      </c>
      <c r="C23" s="774" t="s">
        <v>122</v>
      </c>
      <c r="D23" s="784">
        <f>+'Fiber mini mini'!PP46</f>
        <v>0.90540540540540537</v>
      </c>
    </row>
    <row r="24" spans="2:4" x14ac:dyDescent="0.25">
      <c r="B24" s="777" t="s">
        <v>704</v>
      </c>
      <c r="C24" s="774" t="s">
        <v>122</v>
      </c>
      <c r="D24" s="784">
        <f>+'Finishing '!TO27</f>
        <v>4.3417721518987342</v>
      </c>
    </row>
    <row r="25" spans="2:4" x14ac:dyDescent="0.25">
      <c r="B25" s="777" t="s">
        <v>463</v>
      </c>
      <c r="C25" s="774" t="s">
        <v>122</v>
      </c>
      <c r="D25" s="784">
        <f>+'METAL STOKE'!QT26</f>
        <v>43.209876543209873</v>
      </c>
    </row>
    <row r="26" spans="2:4" x14ac:dyDescent="0.3">
      <c r="B26" s="776" t="s">
        <v>705</v>
      </c>
      <c r="C26" s="783" t="s">
        <v>111</v>
      </c>
      <c r="D26" s="784">
        <f>+'Fiber mini mini'!PP64</f>
        <v>0.20270270270270271</v>
      </c>
    </row>
    <row r="27" spans="2:4" x14ac:dyDescent="0.3">
      <c r="B27" s="776" t="s">
        <v>706</v>
      </c>
      <c r="C27" s="783" t="s">
        <v>111</v>
      </c>
      <c r="D27" s="784">
        <f>+'Fiber mini mini'!PP65+'flower pot'!RF48</f>
        <v>0.63369369369369366</v>
      </c>
    </row>
    <row r="28" spans="2:4" x14ac:dyDescent="0.3">
      <c r="B28" s="776" t="s">
        <v>707</v>
      </c>
      <c r="C28" s="783" t="s">
        <v>122</v>
      </c>
      <c r="D28" s="784">
        <f>+'METAL STOKE'!QT10</f>
        <v>20.444444444444443</v>
      </c>
    </row>
    <row r="29" spans="2:4" x14ac:dyDescent="0.3">
      <c r="B29" s="776" t="s">
        <v>708</v>
      </c>
      <c r="C29" s="783" t="s">
        <v>122</v>
      </c>
      <c r="D29" s="784">
        <f>+'METAL STOKE'!QT11</f>
        <v>0</v>
      </c>
    </row>
    <row r="30" spans="2:4" x14ac:dyDescent="0.3">
      <c r="B30" s="776" t="s">
        <v>709</v>
      </c>
      <c r="C30" s="783" t="s">
        <v>115</v>
      </c>
      <c r="D30" s="784">
        <f>+'Genda getema'!OI5</f>
        <v>19.271428571428572</v>
      </c>
    </row>
    <row r="31" spans="2:4" x14ac:dyDescent="0.3">
      <c r="B31" s="776" t="s">
        <v>556</v>
      </c>
      <c r="C31" s="783" t="s">
        <v>122</v>
      </c>
      <c r="D31" s="784">
        <f>+'Genda getema'!OI7</f>
        <v>19.271428571428572</v>
      </c>
    </row>
    <row r="32" spans="2:4" x14ac:dyDescent="0.3">
      <c r="B32" s="776" t="s">
        <v>606</v>
      </c>
      <c r="C32" s="783" t="s">
        <v>122</v>
      </c>
      <c r="D32" s="784">
        <f>+'Genda getema'!OI6</f>
        <v>19.271428571428572</v>
      </c>
    </row>
    <row r="33" spans="2:5" x14ac:dyDescent="0.3">
      <c r="B33" s="777" t="s">
        <v>710</v>
      </c>
      <c r="C33" s="783" t="s">
        <v>122</v>
      </c>
      <c r="D33" s="784">
        <f>+'Genda getema'!OI11</f>
        <v>16.671428571428571</v>
      </c>
    </row>
    <row r="34" spans="2:5" x14ac:dyDescent="0.3">
      <c r="B34" s="777" t="s">
        <v>711</v>
      </c>
      <c r="C34" s="783" t="s">
        <v>122</v>
      </c>
      <c r="D34" s="784">
        <f>+'Genda getema'!OI12</f>
        <v>1.8285714285714285</v>
      </c>
    </row>
    <row r="35" spans="2:5" x14ac:dyDescent="0.3">
      <c r="B35" s="777" t="s">
        <v>557</v>
      </c>
      <c r="C35" s="783" t="s">
        <v>122</v>
      </c>
      <c r="D35" s="784">
        <f>+'METAL STOKE'!QT6+'Genda getema'!OI8</f>
        <v>113.14038800705467</v>
      </c>
    </row>
    <row r="36" spans="2:5" x14ac:dyDescent="0.3">
      <c r="C36" s="785"/>
      <c r="D36" s="786"/>
      <c r="E36" s="787"/>
    </row>
    <row r="37" spans="2:5" x14ac:dyDescent="0.3">
      <c r="C37" s="785"/>
      <c r="D37" s="786"/>
      <c r="E37" s="787"/>
    </row>
    <row r="38" spans="2:5" x14ac:dyDescent="0.3">
      <c r="C38" s="785"/>
      <c r="D38" s="786"/>
      <c r="E38" s="787"/>
    </row>
    <row r="39" spans="2:5" x14ac:dyDescent="0.3">
      <c r="C39" s="785"/>
      <c r="D39" s="786"/>
      <c r="E39" s="787"/>
    </row>
    <row r="40" spans="2:5" x14ac:dyDescent="0.3">
      <c r="C40" s="785"/>
      <c r="D40" s="786"/>
      <c r="E40" s="787"/>
    </row>
    <row r="41" spans="2:5" x14ac:dyDescent="0.3">
      <c r="C41" s="785"/>
      <c r="D41" s="786"/>
      <c r="E41" s="787"/>
    </row>
    <row r="42" spans="2:5" x14ac:dyDescent="0.3">
      <c r="C42" s="785"/>
      <c r="D42" s="786"/>
      <c r="E42" s="787"/>
    </row>
    <row r="43" spans="2:5" x14ac:dyDescent="0.3">
      <c r="C43" s="785"/>
      <c r="D43" s="786"/>
      <c r="E43" s="787"/>
    </row>
    <row r="44" spans="2:5" x14ac:dyDescent="0.3">
      <c r="C44" s="785"/>
      <c r="D44" s="786"/>
      <c r="E44" s="787"/>
    </row>
    <row r="45" spans="2:5" x14ac:dyDescent="0.3">
      <c r="C45" s="785"/>
      <c r="D45" s="786"/>
      <c r="E45" s="787"/>
    </row>
    <row r="46" spans="2:5" x14ac:dyDescent="0.3">
      <c r="C46" s="785"/>
      <c r="D46" s="786"/>
      <c r="E46" s="787"/>
    </row>
    <row r="47" spans="2:5" x14ac:dyDescent="0.3">
      <c r="C47" s="785"/>
      <c r="D47" s="786"/>
      <c r="E47" s="787"/>
    </row>
    <row r="48" spans="2:5" x14ac:dyDescent="0.3">
      <c r="C48" s="785"/>
      <c r="D48" s="786"/>
      <c r="E48" s="787"/>
    </row>
    <row r="49" spans="3:5" x14ac:dyDescent="0.3">
      <c r="C49" s="785"/>
      <c r="D49" s="786"/>
      <c r="E49" s="787"/>
    </row>
    <row r="50" spans="3:5" x14ac:dyDescent="0.3">
      <c r="C50" s="785"/>
      <c r="D50" s="786"/>
      <c r="E50" s="787"/>
    </row>
    <row r="51" spans="3:5" x14ac:dyDescent="0.3">
      <c r="C51" s="785"/>
      <c r="D51" s="786"/>
      <c r="E51" s="787"/>
    </row>
    <row r="52" spans="3:5" x14ac:dyDescent="0.3">
      <c r="C52" s="785"/>
      <c r="D52" s="786"/>
      <c r="E52" s="787"/>
    </row>
    <row r="53" spans="3:5" x14ac:dyDescent="0.3">
      <c r="C53" s="785"/>
      <c r="D53" s="786"/>
      <c r="E53" s="787"/>
    </row>
    <row r="54" spans="3:5" x14ac:dyDescent="0.3">
      <c r="C54" s="785"/>
      <c r="D54" s="786"/>
      <c r="E54" s="787"/>
    </row>
    <row r="55" spans="3:5" x14ac:dyDescent="0.3">
      <c r="C55" s="785"/>
      <c r="D55" s="786"/>
      <c r="E55" s="787"/>
    </row>
    <row r="56" spans="3:5" x14ac:dyDescent="0.3">
      <c r="C56" s="785"/>
      <c r="D56" s="786"/>
      <c r="E56" s="787"/>
    </row>
    <row r="57" spans="3:5" x14ac:dyDescent="0.3">
      <c r="C57" s="785"/>
      <c r="D57" s="786"/>
      <c r="E57" s="787"/>
    </row>
    <row r="58" spans="3:5" x14ac:dyDescent="0.3">
      <c r="C58" s="785"/>
      <c r="D58" s="786"/>
      <c r="E58" s="787"/>
    </row>
    <row r="59" spans="3:5" x14ac:dyDescent="0.3">
      <c r="C59" s="785"/>
      <c r="D59" s="786"/>
      <c r="E59" s="787"/>
    </row>
    <row r="60" spans="3:5" x14ac:dyDescent="0.3">
      <c r="C60" s="785"/>
      <c r="D60" s="786"/>
      <c r="E60" s="787"/>
    </row>
    <row r="61" spans="3:5" x14ac:dyDescent="0.3">
      <c r="C61" s="785"/>
      <c r="D61" s="786"/>
      <c r="E61" s="787"/>
    </row>
    <row r="62" spans="3:5" x14ac:dyDescent="0.3">
      <c r="C62" s="785"/>
      <c r="D62" s="786"/>
      <c r="E62" s="787"/>
    </row>
    <row r="63" spans="3:5" x14ac:dyDescent="0.3">
      <c r="C63" s="785"/>
      <c r="D63" s="786"/>
      <c r="E63" s="787"/>
    </row>
    <row r="64" spans="3:5" x14ac:dyDescent="0.3">
      <c r="C64" s="785"/>
      <c r="D64" s="786"/>
      <c r="E64" s="787"/>
    </row>
    <row r="65" spans="3:5" x14ac:dyDescent="0.3">
      <c r="C65" s="785"/>
      <c r="D65" s="786"/>
      <c r="E65" s="787"/>
    </row>
    <row r="66" spans="3:5" x14ac:dyDescent="0.3">
      <c r="C66" s="785"/>
      <c r="D66" s="786"/>
      <c r="E66" s="787"/>
    </row>
    <row r="67" spans="3:5" x14ac:dyDescent="0.3">
      <c r="C67" s="785"/>
      <c r="D67" s="786"/>
      <c r="E67" s="787"/>
    </row>
    <row r="68" spans="3:5" x14ac:dyDescent="0.3">
      <c r="C68" s="785"/>
      <c r="D68" s="786"/>
      <c r="E68" s="787"/>
    </row>
    <row r="69" spans="3:5" x14ac:dyDescent="0.3">
      <c r="C69" s="785"/>
      <c r="D69" s="786"/>
      <c r="E69" s="787"/>
    </row>
    <row r="70" spans="3:5" x14ac:dyDescent="0.3">
      <c r="C70" s="785"/>
      <c r="D70" s="786"/>
      <c r="E70" s="787"/>
    </row>
    <row r="71" spans="3:5" x14ac:dyDescent="0.3">
      <c r="C71" s="785"/>
      <c r="D71" s="786"/>
      <c r="E71" s="787"/>
    </row>
    <row r="72" spans="3:5" x14ac:dyDescent="0.3">
      <c r="C72" s="785"/>
      <c r="D72" s="786"/>
      <c r="E72" s="787"/>
    </row>
    <row r="73" spans="3:5" x14ac:dyDescent="0.3">
      <c r="C73" s="785"/>
      <c r="D73" s="786"/>
      <c r="E73" s="787"/>
    </row>
    <row r="74" spans="3:5" x14ac:dyDescent="0.3">
      <c r="C74" s="785"/>
      <c r="D74" s="786"/>
      <c r="E74" s="787"/>
    </row>
    <row r="75" spans="3:5" x14ac:dyDescent="0.3">
      <c r="C75" s="785"/>
      <c r="D75" s="786"/>
      <c r="E75" s="787"/>
    </row>
    <row r="76" spans="3:5" x14ac:dyDescent="0.3">
      <c r="C76" s="785"/>
      <c r="D76" s="786"/>
      <c r="E76" s="787"/>
    </row>
    <row r="77" spans="3:5" x14ac:dyDescent="0.3">
      <c r="C77" s="785"/>
      <c r="D77" s="786"/>
      <c r="E77" s="787"/>
    </row>
    <row r="78" spans="3:5" x14ac:dyDescent="0.3">
      <c r="C78" s="785"/>
      <c r="D78" s="786"/>
      <c r="E78" s="787"/>
    </row>
    <row r="79" spans="3:5" x14ac:dyDescent="0.3">
      <c r="C79" s="785"/>
      <c r="D79" s="786"/>
      <c r="E79" s="787"/>
    </row>
    <row r="80" spans="3:5" x14ac:dyDescent="0.3">
      <c r="C80" s="785"/>
      <c r="D80" s="786"/>
      <c r="E80" s="787"/>
    </row>
    <row r="81" spans="3:5" x14ac:dyDescent="0.3">
      <c r="C81" s="785"/>
      <c r="D81" s="786"/>
      <c r="E81" s="787"/>
    </row>
    <row r="82" spans="3:5" x14ac:dyDescent="0.3">
      <c r="C82" s="785"/>
      <c r="D82" s="786"/>
      <c r="E82" s="787"/>
    </row>
    <row r="83" spans="3:5" x14ac:dyDescent="0.3">
      <c r="C83" s="785"/>
      <c r="D83" s="786"/>
      <c r="E83" s="787"/>
    </row>
    <row r="84" spans="3:5" x14ac:dyDescent="0.3">
      <c r="C84" s="785"/>
      <c r="D84" s="786"/>
      <c r="E84" s="787"/>
    </row>
    <row r="85" spans="3:5" x14ac:dyDescent="0.3">
      <c r="C85" s="785"/>
      <c r="D85" s="786"/>
      <c r="E85" s="787"/>
    </row>
    <row r="86" spans="3:5" x14ac:dyDescent="0.3">
      <c r="C86" s="785"/>
      <c r="D86" s="786"/>
      <c r="E86" s="787"/>
    </row>
    <row r="87" spans="3:5" x14ac:dyDescent="0.3">
      <c r="C87" s="785"/>
      <c r="D87" s="786"/>
      <c r="E87" s="787"/>
    </row>
    <row r="88" spans="3:5" x14ac:dyDescent="0.3">
      <c r="C88" s="785"/>
      <c r="D88" s="786"/>
      <c r="E88" s="787"/>
    </row>
    <row r="89" spans="3:5" x14ac:dyDescent="0.3">
      <c r="C89" s="785"/>
      <c r="D89" s="786"/>
      <c r="E89" s="787"/>
    </row>
    <row r="90" spans="3:5" x14ac:dyDescent="0.3">
      <c r="C90" s="785"/>
      <c r="D90" s="786"/>
      <c r="E90" s="787"/>
    </row>
    <row r="91" spans="3:5" x14ac:dyDescent="0.3">
      <c r="C91" s="785"/>
      <c r="D91" s="786"/>
      <c r="E91" s="787"/>
    </row>
    <row r="92" spans="3:5" x14ac:dyDescent="0.3">
      <c r="C92" s="785"/>
      <c r="D92" s="786"/>
      <c r="E92" s="787"/>
    </row>
    <row r="93" spans="3:5" x14ac:dyDescent="0.3">
      <c r="C93" s="785"/>
      <c r="D93" s="786"/>
      <c r="E93" s="787"/>
    </row>
    <row r="94" spans="3:5" x14ac:dyDescent="0.3">
      <c r="C94" s="785"/>
      <c r="D94" s="786"/>
      <c r="E94" s="787"/>
    </row>
    <row r="95" spans="3:5" x14ac:dyDescent="0.3">
      <c r="C95" s="785"/>
      <c r="D95" s="786"/>
      <c r="E95" s="787"/>
    </row>
    <row r="96" spans="3:5" x14ac:dyDescent="0.3">
      <c r="C96" s="785"/>
      <c r="D96" s="786"/>
      <c r="E96" s="787"/>
    </row>
    <row r="97" spans="3:5" x14ac:dyDescent="0.3">
      <c r="C97" s="785"/>
      <c r="D97" s="786"/>
      <c r="E97" s="787"/>
    </row>
    <row r="98" spans="3:5" x14ac:dyDescent="0.3">
      <c r="C98" s="785"/>
      <c r="D98" s="786"/>
      <c r="E98" s="787"/>
    </row>
    <row r="99" spans="3:5" x14ac:dyDescent="0.3">
      <c r="C99" s="785"/>
      <c r="D99" s="786"/>
      <c r="E99" s="787"/>
    </row>
    <row r="100" spans="3:5" x14ac:dyDescent="0.3">
      <c r="C100" s="785"/>
      <c r="D100" s="786"/>
      <c r="E100" s="787"/>
    </row>
    <row r="101" spans="3:5" x14ac:dyDescent="0.3">
      <c r="C101" s="785"/>
      <c r="D101" s="786"/>
      <c r="E101" s="787"/>
    </row>
    <row r="102" spans="3:5" x14ac:dyDescent="0.3">
      <c r="C102" s="785"/>
      <c r="D102" s="786"/>
      <c r="E102" s="787"/>
    </row>
    <row r="103" spans="3:5" x14ac:dyDescent="0.3">
      <c r="C103" s="785"/>
      <c r="D103" s="786"/>
      <c r="E103" s="787"/>
    </row>
    <row r="104" spans="3:5" x14ac:dyDescent="0.3">
      <c r="C104" s="785"/>
      <c r="D104" s="786"/>
      <c r="E104" s="787"/>
    </row>
    <row r="105" spans="3:5" x14ac:dyDescent="0.3">
      <c r="C105" s="785"/>
      <c r="D105" s="786"/>
      <c r="E105" s="787"/>
    </row>
    <row r="106" spans="3:5" x14ac:dyDescent="0.3">
      <c r="C106" s="785"/>
      <c r="D106" s="786"/>
      <c r="E106" s="787"/>
    </row>
    <row r="107" spans="3:5" x14ac:dyDescent="0.3">
      <c r="C107" s="785"/>
      <c r="D107" s="786"/>
      <c r="E107" s="787"/>
    </row>
    <row r="108" spans="3:5" x14ac:dyDescent="0.3">
      <c r="C108" s="785"/>
      <c r="D108" s="786"/>
      <c r="E108" s="787"/>
    </row>
    <row r="109" spans="3:5" x14ac:dyDescent="0.3">
      <c r="C109" s="785"/>
      <c r="D109" s="786"/>
      <c r="E109" s="787"/>
    </row>
    <row r="110" spans="3:5" x14ac:dyDescent="0.3">
      <c r="C110" s="785"/>
      <c r="D110" s="786"/>
      <c r="E110" s="787"/>
    </row>
    <row r="111" spans="3:5" x14ac:dyDescent="0.3">
      <c r="C111" s="785"/>
      <c r="D111" s="786"/>
      <c r="E111" s="787"/>
    </row>
    <row r="112" spans="3:5" x14ac:dyDescent="0.3">
      <c r="C112" s="785"/>
      <c r="D112" s="786"/>
      <c r="E112" s="787"/>
    </row>
    <row r="113" spans="3:5" x14ac:dyDescent="0.3">
      <c r="C113" s="785"/>
      <c r="D113" s="786"/>
      <c r="E113" s="787"/>
    </row>
    <row r="114" spans="3:5" x14ac:dyDescent="0.3">
      <c r="C114" s="785"/>
      <c r="D114" s="786"/>
      <c r="E114" s="787"/>
    </row>
    <row r="115" spans="3:5" x14ac:dyDescent="0.3">
      <c r="C115" s="785"/>
      <c r="D115" s="786"/>
      <c r="E115" s="787"/>
    </row>
    <row r="116" spans="3:5" x14ac:dyDescent="0.3">
      <c r="C116" s="785"/>
      <c r="D116" s="786"/>
      <c r="E116" s="787"/>
    </row>
    <row r="117" spans="3:5" x14ac:dyDescent="0.3">
      <c r="C117" s="785"/>
      <c r="D117" s="786"/>
      <c r="E117" s="787"/>
    </row>
    <row r="118" spans="3:5" x14ac:dyDescent="0.3">
      <c r="C118" s="785"/>
      <c r="D118" s="786"/>
      <c r="E118" s="787"/>
    </row>
    <row r="119" spans="3:5" x14ac:dyDescent="0.3">
      <c r="C119" s="785"/>
      <c r="D119" s="786"/>
      <c r="E119" s="787"/>
    </row>
    <row r="120" spans="3:5" x14ac:dyDescent="0.3">
      <c r="C120" s="785"/>
      <c r="D120" s="786"/>
      <c r="E120" s="787"/>
    </row>
    <row r="121" spans="3:5" x14ac:dyDescent="0.3">
      <c r="C121" s="785"/>
      <c r="D121" s="786"/>
      <c r="E121" s="787"/>
    </row>
    <row r="122" spans="3:5" x14ac:dyDescent="0.3">
      <c r="C122" s="785"/>
      <c r="D122" s="786"/>
      <c r="E122" s="787"/>
    </row>
    <row r="123" spans="3:5" x14ac:dyDescent="0.3">
      <c r="C123" s="785"/>
      <c r="D123" s="786"/>
      <c r="E123" s="787"/>
    </row>
    <row r="124" spans="3:5" x14ac:dyDescent="0.3">
      <c r="C124" s="785"/>
      <c r="D124" s="786"/>
      <c r="E124" s="787"/>
    </row>
    <row r="125" spans="3:5" x14ac:dyDescent="0.3">
      <c r="C125" s="785"/>
      <c r="D125" s="786"/>
      <c r="E125" s="787"/>
    </row>
    <row r="126" spans="3:5" x14ac:dyDescent="0.3">
      <c r="C126" s="785"/>
      <c r="D126" s="786"/>
      <c r="E126" s="787"/>
    </row>
    <row r="127" spans="3:5" x14ac:dyDescent="0.3">
      <c r="C127" s="785"/>
      <c r="D127" s="786"/>
      <c r="E127" s="787"/>
    </row>
    <row r="128" spans="3:5" x14ac:dyDescent="0.3">
      <c r="C128" s="785"/>
      <c r="D128" s="786"/>
      <c r="E128" s="787"/>
    </row>
    <row r="129" spans="3:5" x14ac:dyDescent="0.3">
      <c r="C129" s="785"/>
      <c r="D129" s="786"/>
      <c r="E129" s="787"/>
    </row>
    <row r="130" spans="3:5" x14ac:dyDescent="0.3">
      <c r="C130" s="785"/>
      <c r="D130" s="786"/>
      <c r="E130" s="787"/>
    </row>
    <row r="131" spans="3:5" x14ac:dyDescent="0.3">
      <c r="C131" s="785"/>
      <c r="D131" s="786"/>
      <c r="E131" s="787"/>
    </row>
    <row r="132" spans="3:5" x14ac:dyDescent="0.3">
      <c r="C132" s="785"/>
      <c r="D132" s="786"/>
      <c r="E132" s="787"/>
    </row>
    <row r="133" spans="3:5" x14ac:dyDescent="0.3">
      <c r="C133" s="785"/>
      <c r="D133" s="786"/>
      <c r="E133" s="787"/>
    </row>
    <row r="134" spans="3:5" x14ac:dyDescent="0.3">
      <c r="C134" s="785"/>
      <c r="D134" s="786"/>
      <c r="E134" s="787"/>
    </row>
    <row r="135" spans="3:5" x14ac:dyDescent="0.3">
      <c r="C135" s="785"/>
      <c r="D135" s="786"/>
      <c r="E135" s="787"/>
    </row>
    <row r="136" spans="3:5" x14ac:dyDescent="0.3">
      <c r="C136" s="785"/>
      <c r="D136" s="786"/>
      <c r="E136" s="787"/>
    </row>
    <row r="137" spans="3:5" x14ac:dyDescent="0.3">
      <c r="C137" s="785"/>
      <c r="D137" s="786"/>
      <c r="E137" s="787"/>
    </row>
    <row r="138" spans="3:5" x14ac:dyDescent="0.3">
      <c r="C138" s="785"/>
      <c r="D138" s="786"/>
      <c r="E138" s="787"/>
    </row>
    <row r="139" spans="3:5" x14ac:dyDescent="0.3">
      <c r="C139" s="785"/>
      <c r="D139" s="786"/>
      <c r="E139" s="787"/>
    </row>
    <row r="140" spans="3:5" x14ac:dyDescent="0.3">
      <c r="C140" s="785"/>
      <c r="D140" s="786"/>
      <c r="E140" s="787"/>
    </row>
    <row r="141" spans="3:5" x14ac:dyDescent="0.3">
      <c r="C141" s="785"/>
      <c r="D141" s="786"/>
      <c r="E141" s="787"/>
    </row>
    <row r="142" spans="3:5" x14ac:dyDescent="0.3">
      <c r="C142" s="785"/>
      <c r="D142" s="786"/>
      <c r="E142" s="787"/>
    </row>
    <row r="143" spans="3:5" x14ac:dyDescent="0.3">
      <c r="C143" s="785"/>
      <c r="D143" s="786"/>
      <c r="E143" s="787"/>
    </row>
    <row r="144" spans="3:5" x14ac:dyDescent="0.3">
      <c r="C144" s="785"/>
      <c r="D144" s="786"/>
      <c r="E144" s="787"/>
    </row>
    <row r="145" spans="3:5" x14ac:dyDescent="0.3">
      <c r="C145" s="785"/>
      <c r="D145" s="786"/>
      <c r="E145" s="787"/>
    </row>
    <row r="146" spans="3:5" x14ac:dyDescent="0.3">
      <c r="C146" s="785"/>
      <c r="D146" s="786"/>
      <c r="E146" s="787"/>
    </row>
    <row r="147" spans="3:5" x14ac:dyDescent="0.3">
      <c r="C147" s="785"/>
      <c r="D147" s="786"/>
      <c r="E147" s="787"/>
    </row>
    <row r="148" spans="3:5" x14ac:dyDescent="0.3">
      <c r="C148" s="785"/>
      <c r="D148" s="786"/>
      <c r="E148" s="787"/>
    </row>
    <row r="149" spans="3:5" x14ac:dyDescent="0.3">
      <c r="C149" s="785"/>
      <c r="D149" s="786"/>
      <c r="E149" s="787"/>
    </row>
    <row r="150" spans="3:5" x14ac:dyDescent="0.3">
      <c r="C150" s="785"/>
      <c r="D150" s="786"/>
      <c r="E150" s="787"/>
    </row>
    <row r="151" spans="3:5" x14ac:dyDescent="0.3">
      <c r="C151" s="785"/>
      <c r="D151" s="786"/>
      <c r="E151" s="787"/>
    </row>
    <row r="152" spans="3:5" x14ac:dyDescent="0.3">
      <c r="C152" s="785"/>
      <c r="D152" s="786"/>
      <c r="E152" s="787"/>
    </row>
    <row r="153" spans="3:5" x14ac:dyDescent="0.3">
      <c r="C153" s="785"/>
      <c r="D153" s="786"/>
      <c r="E153" s="787"/>
    </row>
    <row r="154" spans="3:5" x14ac:dyDescent="0.3">
      <c r="C154" s="785"/>
      <c r="D154" s="786"/>
      <c r="E154" s="787"/>
    </row>
    <row r="155" spans="3:5" x14ac:dyDescent="0.3">
      <c r="C155" s="785"/>
      <c r="D155" s="786"/>
      <c r="E155" s="787"/>
    </row>
    <row r="156" spans="3:5" x14ac:dyDescent="0.3">
      <c r="C156" s="785"/>
      <c r="D156" s="786"/>
      <c r="E156" s="787"/>
    </row>
    <row r="157" spans="3:5" x14ac:dyDescent="0.3">
      <c r="C157" s="785"/>
      <c r="D157" s="786"/>
      <c r="E157" s="787"/>
    </row>
    <row r="158" spans="3:5" x14ac:dyDescent="0.3">
      <c r="C158" s="785"/>
      <c r="D158" s="786"/>
      <c r="E158" s="787"/>
    </row>
    <row r="159" spans="3:5" x14ac:dyDescent="0.3">
      <c r="C159" s="785"/>
      <c r="D159" s="786"/>
      <c r="E159" s="787"/>
    </row>
    <row r="160" spans="3:5" x14ac:dyDescent="0.3">
      <c r="C160" s="785"/>
      <c r="D160" s="786"/>
      <c r="E160" s="787"/>
    </row>
    <row r="161" spans="3:5" x14ac:dyDescent="0.3">
      <c r="C161" s="785"/>
      <c r="D161" s="786"/>
      <c r="E161" s="787"/>
    </row>
    <row r="162" spans="3:5" x14ac:dyDescent="0.3">
      <c r="C162" s="785"/>
      <c r="D162" s="786"/>
      <c r="E162" s="787"/>
    </row>
    <row r="163" spans="3:5" x14ac:dyDescent="0.3">
      <c r="C163" s="785"/>
      <c r="D163" s="786"/>
      <c r="E163" s="787"/>
    </row>
    <row r="164" spans="3:5" x14ac:dyDescent="0.3">
      <c r="C164" s="785"/>
      <c r="D164" s="786"/>
      <c r="E164" s="787"/>
    </row>
    <row r="165" spans="3:5" x14ac:dyDescent="0.3">
      <c r="C165" s="785"/>
      <c r="D165" s="786"/>
      <c r="E165" s="787"/>
    </row>
    <row r="166" spans="3:5" x14ac:dyDescent="0.3">
      <c r="C166" s="785"/>
      <c r="D166" s="786"/>
      <c r="E166" s="787"/>
    </row>
    <row r="167" spans="3:5" x14ac:dyDescent="0.3">
      <c r="C167" s="785"/>
      <c r="D167" s="786"/>
      <c r="E167" s="787"/>
    </row>
    <row r="168" spans="3:5" x14ac:dyDescent="0.3">
      <c r="C168" s="785"/>
      <c r="D168" s="786"/>
      <c r="E168" s="787"/>
    </row>
    <row r="169" spans="3:5" x14ac:dyDescent="0.3">
      <c r="C169" s="785"/>
      <c r="D169" s="786"/>
      <c r="E169" s="787"/>
    </row>
    <row r="170" spans="3:5" x14ac:dyDescent="0.3">
      <c r="C170" s="785"/>
      <c r="D170" s="786"/>
      <c r="E170" s="787"/>
    </row>
    <row r="171" spans="3:5" x14ac:dyDescent="0.3">
      <c r="C171" s="785"/>
      <c r="D171" s="786"/>
      <c r="E171" s="787"/>
    </row>
    <row r="172" spans="3:5" x14ac:dyDescent="0.3">
      <c r="C172" s="785"/>
      <c r="D172" s="786"/>
      <c r="E172" s="787"/>
    </row>
    <row r="173" spans="3:5" x14ac:dyDescent="0.3">
      <c r="C173" s="785"/>
      <c r="D173" s="786"/>
      <c r="E173" s="787"/>
    </row>
    <row r="174" spans="3:5" x14ac:dyDescent="0.3">
      <c r="C174" s="785"/>
      <c r="D174" s="786"/>
      <c r="E174" s="787"/>
    </row>
    <row r="175" spans="3:5" x14ac:dyDescent="0.3">
      <c r="C175" s="785"/>
      <c r="D175" s="786"/>
      <c r="E175" s="787"/>
    </row>
    <row r="176" spans="3:5" x14ac:dyDescent="0.3">
      <c r="C176" s="785"/>
      <c r="D176" s="786"/>
      <c r="E176" s="787"/>
    </row>
    <row r="177" spans="3:5" x14ac:dyDescent="0.3">
      <c r="C177" s="785"/>
      <c r="D177" s="786"/>
      <c r="E177" s="787"/>
    </row>
    <row r="178" spans="3:5" x14ac:dyDescent="0.3">
      <c r="C178" s="785"/>
      <c r="D178" s="786"/>
      <c r="E178" s="787"/>
    </row>
    <row r="179" spans="3:5" x14ac:dyDescent="0.3">
      <c r="C179" s="785"/>
      <c r="D179" s="786"/>
      <c r="E179" s="787"/>
    </row>
    <row r="180" spans="3:5" x14ac:dyDescent="0.3">
      <c r="C180" s="785"/>
      <c r="D180" s="786"/>
      <c r="E180" s="787"/>
    </row>
    <row r="181" spans="3:5" x14ac:dyDescent="0.3">
      <c r="C181" s="785"/>
      <c r="D181" s="786"/>
      <c r="E181" s="787"/>
    </row>
    <row r="182" spans="3:5" x14ac:dyDescent="0.3">
      <c r="C182" s="785"/>
      <c r="D182" s="786"/>
      <c r="E182" s="787"/>
    </row>
    <row r="183" spans="3:5" x14ac:dyDescent="0.3">
      <c r="C183" s="785"/>
      <c r="D183" s="786"/>
      <c r="E183" s="787"/>
    </row>
    <row r="184" spans="3:5" x14ac:dyDescent="0.3">
      <c r="C184" s="785"/>
      <c r="D184" s="786"/>
      <c r="E184" s="787"/>
    </row>
    <row r="185" spans="3:5" x14ac:dyDescent="0.3">
      <c r="C185" s="785"/>
      <c r="D185" s="786"/>
      <c r="E185" s="787"/>
    </row>
    <row r="186" spans="3:5" x14ac:dyDescent="0.3">
      <c r="C186" s="785"/>
      <c r="D186" s="786"/>
      <c r="E186" s="787"/>
    </row>
    <row r="187" spans="3:5" x14ac:dyDescent="0.3">
      <c r="C187" s="785"/>
      <c r="D187" s="786"/>
      <c r="E187" s="787"/>
    </row>
    <row r="188" spans="3:5" x14ac:dyDescent="0.3">
      <c r="C188" s="785"/>
      <c r="D188" s="786"/>
      <c r="E188" s="787"/>
    </row>
    <row r="189" spans="3:5" x14ac:dyDescent="0.3">
      <c r="C189" s="785"/>
      <c r="D189" s="786"/>
      <c r="E189" s="787"/>
    </row>
    <row r="190" spans="3:5" x14ac:dyDescent="0.3">
      <c r="C190" s="785"/>
      <c r="D190" s="786"/>
      <c r="E190" s="787"/>
    </row>
    <row r="191" spans="3:5" x14ac:dyDescent="0.3">
      <c r="C191" s="785"/>
      <c r="D191" s="786"/>
      <c r="E191" s="787"/>
    </row>
    <row r="192" spans="3:5" x14ac:dyDescent="0.3">
      <c r="C192" s="785"/>
      <c r="D192" s="786"/>
      <c r="E192" s="787"/>
    </row>
    <row r="193" spans="3:5" x14ac:dyDescent="0.3">
      <c r="C193" s="785"/>
      <c r="D193" s="786"/>
      <c r="E193" s="787"/>
    </row>
    <row r="194" spans="3:5" x14ac:dyDescent="0.3">
      <c r="C194" s="785"/>
      <c r="D194" s="786"/>
      <c r="E194" s="787"/>
    </row>
    <row r="195" spans="3:5" x14ac:dyDescent="0.3">
      <c r="C195" s="785"/>
      <c r="D195" s="786"/>
      <c r="E195" s="787"/>
    </row>
    <row r="196" spans="3:5" x14ac:dyDescent="0.3">
      <c r="C196" s="785"/>
      <c r="D196" s="786"/>
      <c r="E196" s="787"/>
    </row>
    <row r="197" spans="3:5" x14ac:dyDescent="0.3">
      <c r="C197" s="785"/>
      <c r="D197" s="786"/>
      <c r="E197" s="787"/>
    </row>
    <row r="198" spans="3:5" x14ac:dyDescent="0.3">
      <c r="C198" s="785"/>
      <c r="D198" s="786"/>
      <c r="E198" s="787"/>
    </row>
    <row r="199" spans="3:5" x14ac:dyDescent="0.3">
      <c r="C199" s="785"/>
      <c r="D199" s="786"/>
      <c r="E199" s="787"/>
    </row>
    <row r="200" spans="3:5" x14ac:dyDescent="0.3">
      <c r="C200" s="785"/>
      <c r="D200" s="786"/>
      <c r="E200" s="787"/>
    </row>
    <row r="201" spans="3:5" x14ac:dyDescent="0.3">
      <c r="C201" s="785"/>
      <c r="D201" s="786"/>
      <c r="E201" s="787"/>
    </row>
    <row r="202" spans="3:5" x14ac:dyDescent="0.3">
      <c r="C202" s="785"/>
      <c r="D202" s="786"/>
      <c r="E202" s="787"/>
    </row>
    <row r="203" spans="3:5" x14ac:dyDescent="0.3">
      <c r="C203" s="785"/>
      <c r="D203" s="786"/>
      <c r="E203" s="787"/>
    </row>
    <row r="204" spans="3:5" x14ac:dyDescent="0.3">
      <c r="C204" s="785"/>
      <c r="D204" s="786"/>
      <c r="E204" s="787"/>
    </row>
    <row r="205" spans="3:5" x14ac:dyDescent="0.3">
      <c r="C205" s="785"/>
      <c r="D205" s="786"/>
      <c r="E205" s="787"/>
    </row>
    <row r="206" spans="3:5" x14ac:dyDescent="0.3">
      <c r="C206" s="785"/>
      <c r="D206" s="786"/>
      <c r="E206" s="787"/>
    </row>
    <row r="207" spans="3:5" x14ac:dyDescent="0.3">
      <c r="C207" s="785"/>
      <c r="D207" s="786"/>
      <c r="E207" s="787"/>
    </row>
    <row r="208" spans="3:5" x14ac:dyDescent="0.3">
      <c r="C208" s="785"/>
      <c r="D208" s="786"/>
      <c r="E208" s="787"/>
    </row>
    <row r="209" spans="3:5" x14ac:dyDescent="0.3">
      <c r="C209" s="785"/>
      <c r="D209" s="786"/>
      <c r="E209" s="787"/>
    </row>
    <row r="210" spans="3:5" x14ac:dyDescent="0.3">
      <c r="C210" s="785"/>
      <c r="D210" s="786"/>
      <c r="E210" s="787"/>
    </row>
    <row r="211" spans="3:5" x14ac:dyDescent="0.3">
      <c r="C211" s="785"/>
      <c r="D211" s="786"/>
      <c r="E211" s="787"/>
    </row>
    <row r="212" spans="3:5" x14ac:dyDescent="0.3">
      <c r="C212" s="785"/>
      <c r="D212" s="786"/>
      <c r="E212" s="787"/>
    </row>
    <row r="213" spans="3:5" x14ac:dyDescent="0.3">
      <c r="C213" s="785"/>
      <c r="D213" s="786"/>
      <c r="E213" s="787"/>
    </row>
    <row r="214" spans="3:5" x14ac:dyDescent="0.3">
      <c r="C214" s="785"/>
      <c r="D214" s="786"/>
      <c r="E214" s="787"/>
    </row>
    <row r="215" spans="3:5" x14ac:dyDescent="0.3">
      <c r="C215" s="785"/>
      <c r="D215" s="786"/>
      <c r="E215" s="787"/>
    </row>
    <row r="216" spans="3:5" x14ac:dyDescent="0.3">
      <c r="C216" s="785"/>
      <c r="D216" s="786"/>
      <c r="E216" s="787"/>
    </row>
    <row r="217" spans="3:5" x14ac:dyDescent="0.3">
      <c r="C217" s="785"/>
      <c r="D217" s="786"/>
      <c r="E217" s="787"/>
    </row>
    <row r="218" spans="3:5" x14ac:dyDescent="0.3">
      <c r="C218" s="785"/>
      <c r="D218" s="786"/>
      <c r="E218" s="787"/>
    </row>
    <row r="219" spans="3:5" x14ac:dyDescent="0.3">
      <c r="C219" s="785"/>
      <c r="D219" s="786"/>
      <c r="E219" s="787"/>
    </row>
    <row r="220" spans="3:5" x14ac:dyDescent="0.3">
      <c r="C220" s="785"/>
      <c r="D220" s="786"/>
      <c r="E220" s="787"/>
    </row>
    <row r="221" spans="3:5" x14ac:dyDescent="0.3">
      <c r="C221" s="785"/>
      <c r="D221" s="786"/>
      <c r="E221" s="787"/>
    </row>
    <row r="222" spans="3:5" x14ac:dyDescent="0.3">
      <c r="C222" s="785"/>
      <c r="D222" s="786"/>
      <c r="E222" s="787"/>
    </row>
    <row r="223" spans="3:5" x14ac:dyDescent="0.3">
      <c r="C223" s="785"/>
      <c r="D223" s="786"/>
      <c r="E223" s="787"/>
    </row>
    <row r="224" spans="3:5" x14ac:dyDescent="0.3">
      <c r="C224" s="785"/>
      <c r="D224" s="786"/>
      <c r="E224" s="787"/>
    </row>
    <row r="225" spans="3:5" x14ac:dyDescent="0.3">
      <c r="C225" s="785"/>
      <c r="D225" s="786"/>
      <c r="E225" s="787"/>
    </row>
    <row r="226" spans="3:5" x14ac:dyDescent="0.3">
      <c r="C226" s="785"/>
      <c r="D226" s="786"/>
      <c r="E226" s="787"/>
    </row>
    <row r="227" spans="3:5" x14ac:dyDescent="0.3">
      <c r="C227" s="785"/>
      <c r="D227" s="786"/>
      <c r="E227" s="787"/>
    </row>
    <row r="228" spans="3:5" x14ac:dyDescent="0.3">
      <c r="C228" s="785"/>
      <c r="D228" s="786"/>
      <c r="E228" s="787"/>
    </row>
    <row r="229" spans="3:5" x14ac:dyDescent="0.3">
      <c r="C229" s="785"/>
      <c r="D229" s="786"/>
      <c r="E229" s="787"/>
    </row>
    <row r="230" spans="3:5" x14ac:dyDescent="0.3">
      <c r="C230" s="785"/>
      <c r="D230" s="786"/>
      <c r="E230" s="787"/>
    </row>
    <row r="231" spans="3:5" x14ac:dyDescent="0.3">
      <c r="C231" s="785"/>
      <c r="D231" s="786"/>
      <c r="E231" s="787"/>
    </row>
    <row r="232" spans="3:5" x14ac:dyDescent="0.3">
      <c r="C232" s="785"/>
      <c r="D232" s="786"/>
      <c r="E232" s="787"/>
    </row>
    <row r="233" spans="3:5" x14ac:dyDescent="0.3">
      <c r="C233" s="785"/>
      <c r="D233" s="786"/>
      <c r="E233" s="787"/>
    </row>
    <row r="234" spans="3:5" x14ac:dyDescent="0.3">
      <c r="C234" s="785"/>
      <c r="D234" s="786"/>
      <c r="E234" s="787"/>
    </row>
    <row r="235" spans="3:5" x14ac:dyDescent="0.3">
      <c r="C235" s="785"/>
      <c r="D235" s="786"/>
      <c r="E235" s="787"/>
    </row>
    <row r="236" spans="3:5" x14ac:dyDescent="0.3">
      <c r="C236" s="785"/>
      <c r="D236" s="786"/>
      <c r="E236" s="787"/>
    </row>
    <row r="237" spans="3:5" x14ac:dyDescent="0.3">
      <c r="C237" s="785"/>
      <c r="D237" s="786"/>
      <c r="E237" s="787"/>
    </row>
    <row r="238" spans="3:5" x14ac:dyDescent="0.3">
      <c r="C238" s="785"/>
      <c r="D238" s="786"/>
      <c r="E238" s="787"/>
    </row>
    <row r="239" spans="3:5" x14ac:dyDescent="0.3">
      <c r="C239" s="785"/>
      <c r="D239" s="786"/>
      <c r="E239" s="787"/>
    </row>
    <row r="240" spans="3:5" x14ac:dyDescent="0.3">
      <c r="C240" s="785"/>
      <c r="D240" s="786"/>
      <c r="E240" s="787"/>
    </row>
    <row r="241" spans="3:5" x14ac:dyDescent="0.3">
      <c r="C241" s="785"/>
      <c r="D241" s="786"/>
      <c r="E241" s="787"/>
    </row>
    <row r="242" spans="3:5" x14ac:dyDescent="0.3">
      <c r="C242" s="785"/>
      <c r="D242" s="786"/>
      <c r="E242" s="787"/>
    </row>
    <row r="243" spans="3:5" x14ac:dyDescent="0.3">
      <c r="C243" s="785"/>
      <c r="D243" s="786"/>
      <c r="E243" s="787"/>
    </row>
    <row r="244" spans="3:5" x14ac:dyDescent="0.3">
      <c r="C244" s="785"/>
      <c r="D244" s="786"/>
      <c r="E244" s="787"/>
    </row>
    <row r="245" spans="3:5" x14ac:dyDescent="0.3">
      <c r="C245" s="785"/>
      <c r="D245" s="786"/>
      <c r="E245" s="787"/>
    </row>
    <row r="246" spans="3:5" x14ac:dyDescent="0.3">
      <c r="C246" s="785"/>
      <c r="D246" s="786"/>
      <c r="E246" s="787"/>
    </row>
    <row r="247" spans="3:5" x14ac:dyDescent="0.3">
      <c r="C247" s="785"/>
      <c r="D247" s="786"/>
      <c r="E247" s="787"/>
    </row>
    <row r="248" spans="3:5" x14ac:dyDescent="0.3">
      <c r="C248" s="785"/>
      <c r="D248" s="786"/>
      <c r="E248" s="787"/>
    </row>
    <row r="249" spans="3:5" x14ac:dyDescent="0.3">
      <c r="C249" s="785"/>
      <c r="D249" s="786"/>
      <c r="E249" s="787"/>
    </row>
    <row r="250" spans="3:5" x14ac:dyDescent="0.3">
      <c r="C250" s="785"/>
      <c r="D250" s="786"/>
      <c r="E250" s="787"/>
    </row>
    <row r="251" spans="3:5" x14ac:dyDescent="0.3">
      <c r="C251" s="785"/>
      <c r="D251" s="786"/>
      <c r="E251" s="787"/>
    </row>
    <row r="252" spans="3:5" x14ac:dyDescent="0.3">
      <c r="C252" s="785"/>
      <c r="D252" s="786"/>
      <c r="E252" s="787"/>
    </row>
    <row r="253" spans="3:5" x14ac:dyDescent="0.3">
      <c r="C253" s="785"/>
      <c r="D253" s="786"/>
      <c r="E253" s="787"/>
    </row>
    <row r="254" spans="3:5" x14ac:dyDescent="0.3">
      <c r="C254" s="785"/>
      <c r="D254" s="786"/>
      <c r="E254" s="787"/>
    </row>
    <row r="255" spans="3:5" x14ac:dyDescent="0.3">
      <c r="C255" s="785"/>
      <c r="D255" s="786"/>
      <c r="E255" s="787"/>
    </row>
    <row r="256" spans="3:5" x14ac:dyDescent="0.3">
      <c r="C256" s="785"/>
      <c r="D256" s="786"/>
      <c r="E256" s="787"/>
    </row>
    <row r="257" spans="3:5" x14ac:dyDescent="0.3">
      <c r="C257" s="785"/>
      <c r="D257" s="786"/>
      <c r="E257" s="787"/>
    </row>
    <row r="258" spans="3:5" x14ac:dyDescent="0.3">
      <c r="C258" s="785"/>
      <c r="D258" s="786"/>
      <c r="E258" s="787"/>
    </row>
    <row r="259" spans="3:5" x14ac:dyDescent="0.3">
      <c r="C259" s="785"/>
      <c r="D259" s="786"/>
      <c r="E259" s="787"/>
    </row>
    <row r="260" spans="3:5" x14ac:dyDescent="0.3">
      <c r="C260" s="785"/>
      <c r="D260" s="786"/>
      <c r="E260" s="787"/>
    </row>
    <row r="261" spans="3:5" x14ac:dyDescent="0.3">
      <c r="C261" s="785"/>
      <c r="D261" s="786"/>
      <c r="E261" s="787"/>
    </row>
    <row r="262" spans="3:5" x14ac:dyDescent="0.3">
      <c r="C262" s="785"/>
      <c r="D262" s="786"/>
      <c r="E262" s="787"/>
    </row>
    <row r="263" spans="3:5" x14ac:dyDescent="0.3">
      <c r="C263" s="785"/>
      <c r="D263" s="786"/>
      <c r="E263" s="787"/>
    </row>
    <row r="264" spans="3:5" x14ac:dyDescent="0.3">
      <c r="C264" s="785"/>
      <c r="D264" s="786"/>
      <c r="E264" s="787"/>
    </row>
    <row r="265" spans="3:5" x14ac:dyDescent="0.3">
      <c r="C265" s="785"/>
      <c r="D265" s="786"/>
      <c r="E265" s="787"/>
    </row>
    <row r="266" spans="3:5" x14ac:dyDescent="0.3">
      <c r="C266" s="785"/>
      <c r="D266" s="786"/>
      <c r="E266" s="787"/>
    </row>
    <row r="267" spans="3:5" x14ac:dyDescent="0.3">
      <c r="C267" s="785"/>
      <c r="D267" s="786"/>
      <c r="E267" s="787"/>
    </row>
    <row r="268" spans="3:5" x14ac:dyDescent="0.3">
      <c r="C268" s="785"/>
      <c r="D268" s="786"/>
      <c r="E268" s="787"/>
    </row>
    <row r="269" spans="3:5" x14ac:dyDescent="0.3">
      <c r="C269" s="785"/>
      <c r="D269" s="786"/>
      <c r="E269" s="787"/>
    </row>
    <row r="270" spans="3:5" x14ac:dyDescent="0.3">
      <c r="C270" s="785"/>
      <c r="D270" s="786"/>
      <c r="E270" s="787"/>
    </row>
    <row r="271" spans="3:5" x14ac:dyDescent="0.3">
      <c r="C271" s="785"/>
      <c r="D271" s="786"/>
      <c r="E271" s="787"/>
    </row>
    <row r="272" spans="3:5" x14ac:dyDescent="0.3">
      <c r="C272" s="785"/>
      <c r="D272" s="786"/>
      <c r="E272" s="787"/>
    </row>
    <row r="273" spans="3:5" x14ac:dyDescent="0.3">
      <c r="C273" s="785"/>
      <c r="D273" s="786"/>
      <c r="E273" s="787"/>
    </row>
    <row r="274" spans="3:5" x14ac:dyDescent="0.3">
      <c r="C274" s="785"/>
      <c r="D274" s="786"/>
      <c r="E274" s="787"/>
    </row>
    <row r="275" spans="3:5" x14ac:dyDescent="0.3">
      <c r="C275" s="785"/>
      <c r="D275" s="786"/>
      <c r="E275" s="787"/>
    </row>
    <row r="276" spans="3:5" x14ac:dyDescent="0.3">
      <c r="C276" s="785"/>
      <c r="D276" s="786"/>
      <c r="E276" s="787"/>
    </row>
    <row r="277" spans="3:5" x14ac:dyDescent="0.3">
      <c r="C277" s="785"/>
      <c r="D277" s="786"/>
      <c r="E277" s="787"/>
    </row>
    <row r="278" spans="3:5" x14ac:dyDescent="0.3">
      <c r="C278" s="785"/>
      <c r="D278" s="786"/>
      <c r="E278" s="787"/>
    </row>
    <row r="279" spans="3:5" x14ac:dyDescent="0.3">
      <c r="C279" s="785"/>
      <c r="D279" s="786"/>
      <c r="E279" s="787"/>
    </row>
    <row r="280" spans="3:5" x14ac:dyDescent="0.3">
      <c r="C280" s="785"/>
      <c r="D280" s="786"/>
      <c r="E280" s="787"/>
    </row>
    <row r="281" spans="3:5" x14ac:dyDescent="0.3">
      <c r="C281" s="785"/>
      <c r="D281" s="786"/>
      <c r="E281" s="787"/>
    </row>
    <row r="282" spans="3:5" x14ac:dyDescent="0.3">
      <c r="C282" s="785"/>
      <c r="D282" s="786"/>
      <c r="E282" s="787"/>
    </row>
    <row r="283" spans="3:5" x14ac:dyDescent="0.3">
      <c r="C283" s="785"/>
      <c r="D283" s="786"/>
      <c r="E283" s="787"/>
    </row>
    <row r="284" spans="3:5" x14ac:dyDescent="0.3">
      <c r="C284" s="785"/>
      <c r="D284" s="786"/>
      <c r="E284" s="787"/>
    </row>
    <row r="285" spans="3:5" x14ac:dyDescent="0.3">
      <c r="C285" s="785"/>
      <c r="D285" s="786"/>
      <c r="E285" s="787"/>
    </row>
    <row r="286" spans="3:5" x14ac:dyDescent="0.3">
      <c r="C286" s="785"/>
      <c r="D286" s="786"/>
      <c r="E286" s="787"/>
    </row>
    <row r="287" spans="3:5" x14ac:dyDescent="0.3">
      <c r="C287" s="785"/>
      <c r="D287" s="786"/>
      <c r="E287" s="787"/>
    </row>
    <row r="288" spans="3:5" x14ac:dyDescent="0.3">
      <c r="C288" s="785"/>
      <c r="D288" s="786"/>
      <c r="E288" s="787"/>
    </row>
    <row r="289" spans="3:5" x14ac:dyDescent="0.3">
      <c r="C289" s="785"/>
      <c r="D289" s="786"/>
      <c r="E289" s="787"/>
    </row>
    <row r="290" spans="3:5" x14ac:dyDescent="0.3">
      <c r="C290" s="785"/>
      <c r="D290" s="786"/>
      <c r="E290" s="787"/>
    </row>
    <row r="291" spans="3:5" x14ac:dyDescent="0.3">
      <c r="C291" s="785"/>
      <c r="D291" s="786"/>
      <c r="E291" s="787"/>
    </row>
    <row r="292" spans="3:5" x14ac:dyDescent="0.3">
      <c r="C292" s="785"/>
      <c r="D292" s="786"/>
      <c r="E292" s="787"/>
    </row>
    <row r="293" spans="3:5" x14ac:dyDescent="0.3">
      <c r="C293" s="785"/>
      <c r="D293" s="786"/>
      <c r="E293" s="787"/>
    </row>
    <row r="294" spans="3:5" x14ac:dyDescent="0.3">
      <c r="C294" s="785"/>
      <c r="D294" s="786"/>
      <c r="E294" s="787"/>
    </row>
    <row r="295" spans="3:5" x14ac:dyDescent="0.3">
      <c r="C295" s="785"/>
      <c r="D295" s="786"/>
      <c r="E295" s="787"/>
    </row>
    <row r="296" spans="3:5" x14ac:dyDescent="0.3">
      <c r="C296" s="785"/>
      <c r="D296" s="786"/>
      <c r="E296" s="787"/>
    </row>
    <row r="297" spans="3:5" x14ac:dyDescent="0.3">
      <c r="C297" s="785"/>
      <c r="D297" s="786"/>
      <c r="E297" s="787"/>
    </row>
    <row r="298" spans="3:5" x14ac:dyDescent="0.3">
      <c r="C298" s="785"/>
      <c r="D298" s="786"/>
      <c r="E298" s="787"/>
    </row>
    <row r="299" spans="3:5" x14ac:dyDescent="0.3">
      <c r="C299" s="785"/>
      <c r="D299" s="786"/>
      <c r="E299" s="787"/>
    </row>
    <row r="300" spans="3:5" x14ac:dyDescent="0.3">
      <c r="C300" s="785"/>
      <c r="D300" s="786"/>
      <c r="E300" s="787"/>
    </row>
    <row r="301" spans="3:5" x14ac:dyDescent="0.3">
      <c r="C301" s="785"/>
      <c r="D301" s="786"/>
      <c r="E301" s="787"/>
    </row>
    <row r="302" spans="3:5" x14ac:dyDescent="0.3">
      <c r="C302" s="785"/>
      <c r="D302" s="786"/>
      <c r="E302" s="787"/>
    </row>
    <row r="303" spans="3:5" x14ac:dyDescent="0.3">
      <c r="C303" s="785"/>
      <c r="D303" s="786"/>
      <c r="E303" s="787"/>
    </row>
    <row r="304" spans="3:5" x14ac:dyDescent="0.3">
      <c r="C304" s="785"/>
      <c r="D304" s="786"/>
      <c r="E304" s="787"/>
    </row>
    <row r="305" spans="3:5" x14ac:dyDescent="0.3">
      <c r="C305" s="785"/>
      <c r="D305" s="786"/>
      <c r="E305" s="787"/>
    </row>
    <row r="306" spans="3:5" x14ac:dyDescent="0.3">
      <c r="C306" s="785"/>
      <c r="D306" s="786"/>
      <c r="E306" s="787"/>
    </row>
    <row r="307" spans="3:5" x14ac:dyDescent="0.3">
      <c r="C307" s="785"/>
      <c r="D307" s="786"/>
      <c r="E307" s="787"/>
    </row>
    <row r="308" spans="3:5" x14ac:dyDescent="0.3">
      <c r="C308" s="785"/>
      <c r="D308" s="786"/>
      <c r="E308" s="787"/>
    </row>
    <row r="309" spans="3:5" x14ac:dyDescent="0.3">
      <c r="C309" s="785"/>
      <c r="D309" s="786"/>
      <c r="E309" s="787"/>
    </row>
    <row r="310" spans="3:5" x14ac:dyDescent="0.3">
      <c r="C310" s="785"/>
      <c r="D310" s="786"/>
      <c r="E310" s="787"/>
    </row>
    <row r="311" spans="3:5" x14ac:dyDescent="0.3">
      <c r="C311" s="785"/>
      <c r="D311" s="786"/>
      <c r="E311" s="787"/>
    </row>
    <row r="312" spans="3:5" x14ac:dyDescent="0.3">
      <c r="C312" s="785"/>
      <c r="D312" s="786"/>
      <c r="E312" s="787"/>
    </row>
    <row r="313" spans="3:5" x14ac:dyDescent="0.3">
      <c r="C313" s="785"/>
      <c r="D313" s="786"/>
      <c r="E313" s="787"/>
    </row>
    <row r="314" spans="3:5" x14ac:dyDescent="0.3">
      <c r="C314" s="785"/>
      <c r="D314" s="786"/>
      <c r="E314" s="787"/>
    </row>
    <row r="315" spans="3:5" x14ac:dyDescent="0.3">
      <c r="C315" s="785"/>
      <c r="D315" s="786"/>
      <c r="E315" s="787"/>
    </row>
    <row r="316" spans="3:5" x14ac:dyDescent="0.3">
      <c r="C316" s="785"/>
      <c r="D316" s="786"/>
      <c r="E316" s="787"/>
    </row>
    <row r="317" spans="3:5" x14ac:dyDescent="0.3">
      <c r="C317" s="785"/>
      <c r="D317" s="786"/>
      <c r="E317" s="787"/>
    </row>
    <row r="318" spans="3:5" x14ac:dyDescent="0.3">
      <c r="C318" s="785"/>
      <c r="D318" s="786"/>
      <c r="E318" s="787"/>
    </row>
    <row r="319" spans="3:5" x14ac:dyDescent="0.3">
      <c r="C319" s="785"/>
      <c r="D319" s="786"/>
      <c r="E319" s="787"/>
    </row>
    <row r="320" spans="3:5" x14ac:dyDescent="0.3">
      <c r="C320" s="785"/>
      <c r="D320" s="786"/>
      <c r="E320" s="787"/>
    </row>
    <row r="321" spans="3:5" x14ac:dyDescent="0.3">
      <c r="C321" s="785"/>
      <c r="D321" s="786"/>
      <c r="E321" s="787"/>
    </row>
    <row r="322" spans="3:5" x14ac:dyDescent="0.3">
      <c r="C322" s="785"/>
      <c r="D322" s="786"/>
      <c r="E322" s="787"/>
    </row>
    <row r="323" spans="3:5" x14ac:dyDescent="0.3">
      <c r="C323" s="785"/>
      <c r="D323" s="786"/>
      <c r="E323" s="787"/>
    </row>
    <row r="324" spans="3:5" x14ac:dyDescent="0.3">
      <c r="C324" s="785"/>
      <c r="D324" s="786"/>
      <c r="E324" s="787"/>
    </row>
    <row r="325" spans="3:5" x14ac:dyDescent="0.3">
      <c r="C325" s="785"/>
      <c r="D325" s="786"/>
      <c r="E325" s="787"/>
    </row>
    <row r="326" spans="3:5" x14ac:dyDescent="0.3">
      <c r="C326" s="785"/>
      <c r="D326" s="786"/>
      <c r="E326" s="787"/>
    </row>
    <row r="327" spans="3:5" x14ac:dyDescent="0.3">
      <c r="C327" s="785"/>
      <c r="D327" s="786"/>
      <c r="E327" s="787"/>
    </row>
    <row r="328" spans="3:5" x14ac:dyDescent="0.3">
      <c r="C328" s="785"/>
      <c r="D328" s="786"/>
      <c r="E328" s="787"/>
    </row>
    <row r="329" spans="3:5" x14ac:dyDescent="0.3">
      <c r="C329" s="785"/>
      <c r="D329" s="786"/>
      <c r="E329" s="787"/>
    </row>
    <row r="330" spans="3:5" x14ac:dyDescent="0.3">
      <c r="C330" s="785"/>
      <c r="D330" s="786"/>
      <c r="E330" s="787"/>
    </row>
    <row r="331" spans="3:5" x14ac:dyDescent="0.3">
      <c r="C331" s="785"/>
      <c r="D331" s="786"/>
      <c r="E331" s="787"/>
    </row>
    <row r="332" spans="3:5" x14ac:dyDescent="0.3">
      <c r="C332" s="785"/>
      <c r="D332" s="786"/>
      <c r="E332" s="787"/>
    </row>
    <row r="333" spans="3:5" x14ac:dyDescent="0.3">
      <c r="C333" s="785"/>
      <c r="D333" s="786"/>
      <c r="E333" s="787"/>
    </row>
    <row r="334" spans="3:5" x14ac:dyDescent="0.3">
      <c r="C334" s="785"/>
      <c r="D334" s="786"/>
      <c r="E334" s="787"/>
    </row>
    <row r="335" spans="3:5" x14ac:dyDescent="0.3">
      <c r="C335" s="785"/>
      <c r="D335" s="786"/>
      <c r="E335" s="787"/>
    </row>
    <row r="336" spans="3:5" x14ac:dyDescent="0.3">
      <c r="C336" s="785"/>
      <c r="D336" s="786"/>
      <c r="E336" s="787"/>
    </row>
    <row r="337" spans="3:5" x14ac:dyDescent="0.3">
      <c r="C337" s="785"/>
      <c r="D337" s="786"/>
      <c r="E337" s="787"/>
    </row>
    <row r="338" spans="3:5" x14ac:dyDescent="0.3">
      <c r="C338" s="785"/>
      <c r="D338" s="786"/>
      <c r="E338" s="787"/>
    </row>
    <row r="339" spans="3:5" x14ac:dyDescent="0.3">
      <c r="C339" s="785"/>
      <c r="D339" s="786"/>
      <c r="E339" s="787"/>
    </row>
    <row r="340" spans="3:5" x14ac:dyDescent="0.3">
      <c r="C340" s="785"/>
      <c r="D340" s="786"/>
      <c r="E340" s="787"/>
    </row>
    <row r="341" spans="3:5" x14ac:dyDescent="0.3">
      <c r="C341" s="785"/>
      <c r="D341" s="786"/>
      <c r="E341" s="787"/>
    </row>
    <row r="342" spans="3:5" x14ac:dyDescent="0.3">
      <c r="C342" s="785"/>
      <c r="D342" s="786"/>
      <c r="E342" s="787"/>
    </row>
    <row r="343" spans="3:5" x14ac:dyDescent="0.3">
      <c r="C343" s="785"/>
      <c r="D343" s="786"/>
      <c r="E343" s="787"/>
    </row>
    <row r="344" spans="3:5" x14ac:dyDescent="0.3">
      <c r="C344" s="785"/>
      <c r="D344" s="786"/>
      <c r="E344" s="787"/>
    </row>
    <row r="345" spans="3:5" x14ac:dyDescent="0.3">
      <c r="C345" s="785"/>
      <c r="D345" s="786"/>
      <c r="E345" s="787"/>
    </row>
    <row r="346" spans="3:5" x14ac:dyDescent="0.3">
      <c r="C346" s="785"/>
      <c r="D346" s="786"/>
      <c r="E346" s="787"/>
    </row>
    <row r="347" spans="3:5" x14ac:dyDescent="0.3">
      <c r="C347" s="785"/>
      <c r="D347" s="786"/>
      <c r="E347" s="787"/>
    </row>
    <row r="348" spans="3:5" x14ac:dyDescent="0.3">
      <c r="C348" s="785"/>
      <c r="D348" s="786"/>
      <c r="E348" s="787"/>
    </row>
    <row r="349" spans="3:5" x14ac:dyDescent="0.3">
      <c r="C349" s="785"/>
      <c r="D349" s="786"/>
      <c r="E349" s="787"/>
    </row>
    <row r="350" spans="3:5" x14ac:dyDescent="0.3">
      <c r="C350" s="785"/>
      <c r="D350" s="786"/>
      <c r="E350" s="787"/>
    </row>
    <row r="351" spans="3:5" x14ac:dyDescent="0.3">
      <c r="C351" s="785"/>
      <c r="D351" s="786"/>
      <c r="E351" s="787"/>
    </row>
    <row r="352" spans="3:5" x14ac:dyDescent="0.3">
      <c r="C352" s="785"/>
      <c r="D352" s="786"/>
      <c r="E352" s="787"/>
    </row>
    <row r="353" spans="3:5" x14ac:dyDescent="0.3">
      <c r="C353" s="785"/>
      <c r="D353" s="786"/>
      <c r="E353" s="787"/>
    </row>
    <row r="354" spans="3:5" x14ac:dyDescent="0.3">
      <c r="C354" s="785"/>
      <c r="D354" s="786"/>
      <c r="E354" s="787"/>
    </row>
    <row r="355" spans="3:5" x14ac:dyDescent="0.3">
      <c r="C355" s="785"/>
      <c r="D355" s="786"/>
      <c r="E355" s="787"/>
    </row>
    <row r="356" spans="3:5" x14ac:dyDescent="0.3">
      <c r="C356" s="785"/>
      <c r="D356" s="786"/>
      <c r="E356" s="787"/>
    </row>
    <row r="357" spans="3:5" x14ac:dyDescent="0.3">
      <c r="C357" s="785"/>
      <c r="D357" s="786"/>
      <c r="E357" s="787"/>
    </row>
    <row r="358" spans="3:5" x14ac:dyDescent="0.3">
      <c r="C358" s="785"/>
      <c r="D358" s="786"/>
      <c r="E358" s="787"/>
    </row>
    <row r="359" spans="3:5" x14ac:dyDescent="0.3">
      <c r="C359" s="785"/>
      <c r="D359" s="786"/>
      <c r="E359" s="787"/>
    </row>
    <row r="360" spans="3:5" x14ac:dyDescent="0.3">
      <c r="C360" s="785"/>
      <c r="D360" s="786"/>
      <c r="E360" s="787"/>
    </row>
    <row r="361" spans="3:5" x14ac:dyDescent="0.3">
      <c r="C361" s="785"/>
      <c r="D361" s="786"/>
      <c r="E361" s="787"/>
    </row>
    <row r="362" spans="3:5" x14ac:dyDescent="0.3">
      <c r="C362" s="785"/>
      <c r="D362" s="786"/>
      <c r="E362" s="787"/>
    </row>
    <row r="363" spans="3:5" x14ac:dyDescent="0.3">
      <c r="C363" s="785"/>
      <c r="D363" s="786"/>
      <c r="E363" s="787"/>
    </row>
    <row r="364" spans="3:5" x14ac:dyDescent="0.3">
      <c r="C364" s="785"/>
      <c r="D364" s="786"/>
      <c r="E364" s="787"/>
    </row>
    <row r="365" spans="3:5" x14ac:dyDescent="0.3">
      <c r="C365" s="785"/>
      <c r="D365" s="786"/>
      <c r="E365" s="787"/>
    </row>
    <row r="366" spans="3:5" x14ac:dyDescent="0.3">
      <c r="C366" s="785"/>
      <c r="D366" s="786"/>
      <c r="E366" s="787"/>
    </row>
    <row r="367" spans="3:5" x14ac:dyDescent="0.3">
      <c r="C367" s="785"/>
      <c r="D367" s="786"/>
      <c r="E367" s="787"/>
    </row>
    <row r="368" spans="3:5" x14ac:dyDescent="0.3">
      <c r="C368" s="785"/>
      <c r="D368" s="786"/>
      <c r="E368" s="787"/>
    </row>
    <row r="369" spans="3:5" x14ac:dyDescent="0.3">
      <c r="C369" s="785"/>
      <c r="D369" s="786"/>
      <c r="E369" s="787"/>
    </row>
    <row r="370" spans="3:5" x14ac:dyDescent="0.3">
      <c r="C370" s="785"/>
      <c r="D370" s="786"/>
      <c r="E370" s="787"/>
    </row>
    <row r="371" spans="3:5" x14ac:dyDescent="0.3">
      <c r="C371" s="785"/>
      <c r="D371" s="786"/>
      <c r="E371" s="787"/>
    </row>
    <row r="372" spans="3:5" x14ac:dyDescent="0.3">
      <c r="C372" s="785"/>
      <c r="D372" s="786"/>
      <c r="E372" s="787"/>
    </row>
    <row r="373" spans="3:5" x14ac:dyDescent="0.3">
      <c r="C373" s="785"/>
      <c r="D373" s="786"/>
      <c r="E373" s="787"/>
    </row>
    <row r="374" spans="3:5" x14ac:dyDescent="0.3">
      <c r="C374" s="785"/>
      <c r="D374" s="786"/>
      <c r="E374" s="787"/>
    </row>
    <row r="375" spans="3:5" x14ac:dyDescent="0.3">
      <c r="C375" s="785"/>
      <c r="D375" s="786"/>
      <c r="E375" s="787"/>
    </row>
    <row r="376" spans="3:5" x14ac:dyDescent="0.3">
      <c r="C376" s="785"/>
      <c r="D376" s="786"/>
      <c r="E376" s="787"/>
    </row>
    <row r="377" spans="3:5" x14ac:dyDescent="0.3">
      <c r="C377" s="785"/>
      <c r="D377" s="786"/>
      <c r="E377" s="787"/>
    </row>
    <row r="378" spans="3:5" x14ac:dyDescent="0.3">
      <c r="C378" s="785"/>
      <c r="D378" s="786"/>
      <c r="E378" s="787"/>
    </row>
    <row r="379" spans="3:5" x14ac:dyDescent="0.3">
      <c r="C379" s="785"/>
      <c r="D379" s="786"/>
      <c r="E379" s="787"/>
    </row>
    <row r="380" spans="3:5" x14ac:dyDescent="0.3">
      <c r="C380" s="785"/>
      <c r="D380" s="786"/>
      <c r="E380" s="787"/>
    </row>
    <row r="381" spans="3:5" x14ac:dyDescent="0.3">
      <c r="C381" s="785"/>
      <c r="D381" s="786"/>
      <c r="E381" s="787"/>
    </row>
    <row r="382" spans="3:5" x14ac:dyDescent="0.3">
      <c r="C382" s="785"/>
      <c r="D382" s="786"/>
      <c r="E382" s="787"/>
    </row>
    <row r="383" spans="3:5" x14ac:dyDescent="0.3">
      <c r="C383" s="785"/>
      <c r="D383" s="786"/>
      <c r="E383" s="787"/>
    </row>
    <row r="384" spans="3:5" x14ac:dyDescent="0.3">
      <c r="C384" s="785"/>
      <c r="D384" s="786"/>
      <c r="E384" s="787"/>
    </row>
    <row r="385" spans="3:5" x14ac:dyDescent="0.3">
      <c r="C385" s="785"/>
      <c r="D385" s="786"/>
      <c r="E385" s="787"/>
    </row>
    <row r="386" spans="3:5" x14ac:dyDescent="0.3">
      <c r="C386" s="785"/>
      <c r="D386" s="786"/>
      <c r="E386" s="787"/>
    </row>
    <row r="387" spans="3:5" x14ac:dyDescent="0.3">
      <c r="C387" s="785"/>
      <c r="D387" s="786"/>
      <c r="E387" s="787"/>
    </row>
    <row r="388" spans="3:5" x14ac:dyDescent="0.3">
      <c r="C388" s="785"/>
      <c r="D388" s="786"/>
      <c r="E388" s="787"/>
    </row>
    <row r="389" spans="3:5" x14ac:dyDescent="0.3">
      <c r="C389" s="785"/>
      <c r="D389" s="786"/>
      <c r="E389" s="787"/>
    </row>
    <row r="390" spans="3:5" x14ac:dyDescent="0.3">
      <c r="C390" s="785"/>
      <c r="D390" s="786"/>
      <c r="E390" s="787"/>
    </row>
    <row r="391" spans="3:5" x14ac:dyDescent="0.3">
      <c r="C391" s="785"/>
      <c r="D391" s="786"/>
      <c r="E391" s="787"/>
    </row>
    <row r="392" spans="3:5" x14ac:dyDescent="0.3">
      <c r="C392" s="785"/>
      <c r="D392" s="786"/>
      <c r="E392" s="787"/>
    </row>
    <row r="393" spans="3:5" x14ac:dyDescent="0.3">
      <c r="C393" s="785"/>
      <c r="D393" s="786"/>
      <c r="E393" s="787"/>
    </row>
    <row r="394" spans="3:5" x14ac:dyDescent="0.3">
      <c r="C394" s="785"/>
      <c r="D394" s="786"/>
      <c r="E394" s="787"/>
    </row>
    <row r="395" spans="3:5" x14ac:dyDescent="0.3">
      <c r="C395" s="785"/>
      <c r="D395" s="786"/>
      <c r="E395" s="787"/>
    </row>
    <row r="396" spans="3:5" x14ac:dyDescent="0.3">
      <c r="C396" s="785"/>
      <c r="D396" s="786"/>
      <c r="E396" s="787"/>
    </row>
    <row r="397" spans="3:5" x14ac:dyDescent="0.3">
      <c r="C397" s="785"/>
      <c r="D397" s="786"/>
      <c r="E397" s="787"/>
    </row>
    <row r="398" spans="3:5" x14ac:dyDescent="0.3">
      <c r="C398" s="785"/>
      <c r="D398" s="786"/>
      <c r="E398" s="787"/>
    </row>
    <row r="399" spans="3:5" x14ac:dyDescent="0.3">
      <c r="C399" s="785"/>
      <c r="D399" s="786"/>
      <c r="E399" s="787"/>
    </row>
    <row r="400" spans="3:5" x14ac:dyDescent="0.3">
      <c r="C400" s="785"/>
      <c r="D400" s="786"/>
      <c r="E400" s="787"/>
    </row>
    <row r="401" spans="3:5" x14ac:dyDescent="0.3">
      <c r="C401" s="785"/>
      <c r="D401" s="786"/>
      <c r="E401" s="787"/>
    </row>
    <row r="402" spans="3:5" x14ac:dyDescent="0.3">
      <c r="C402" s="785"/>
      <c r="D402" s="786"/>
      <c r="E402" s="787"/>
    </row>
    <row r="403" spans="3:5" x14ac:dyDescent="0.3">
      <c r="C403" s="785"/>
      <c r="D403" s="786"/>
      <c r="E403" s="787"/>
    </row>
    <row r="404" spans="3:5" x14ac:dyDescent="0.3">
      <c r="C404" s="785"/>
      <c r="D404" s="786"/>
      <c r="E404" s="787"/>
    </row>
    <row r="405" spans="3:5" x14ac:dyDescent="0.3">
      <c r="C405" s="785"/>
      <c r="D405" s="786"/>
      <c r="E405" s="787"/>
    </row>
    <row r="406" spans="3:5" x14ac:dyDescent="0.3">
      <c r="C406" s="785"/>
      <c r="D406" s="786"/>
      <c r="E406" s="787"/>
    </row>
    <row r="407" spans="3:5" x14ac:dyDescent="0.3">
      <c r="C407" s="785"/>
      <c r="D407" s="786"/>
      <c r="E407" s="787"/>
    </row>
    <row r="408" spans="3:5" x14ac:dyDescent="0.3">
      <c r="C408" s="785"/>
      <c r="D408" s="786"/>
      <c r="E408" s="787"/>
    </row>
    <row r="409" spans="3:5" x14ac:dyDescent="0.3">
      <c r="C409" s="785"/>
      <c r="D409" s="786"/>
      <c r="E409" s="787"/>
    </row>
    <row r="410" spans="3:5" x14ac:dyDescent="0.3">
      <c r="C410" s="785"/>
      <c r="D410" s="786"/>
      <c r="E410" s="787"/>
    </row>
    <row r="411" spans="3:5" x14ac:dyDescent="0.3">
      <c r="C411" s="785"/>
      <c r="D411" s="786"/>
      <c r="E411" s="787"/>
    </row>
    <row r="412" spans="3:5" x14ac:dyDescent="0.3">
      <c r="C412" s="785"/>
      <c r="D412" s="786"/>
      <c r="E412" s="787"/>
    </row>
    <row r="413" spans="3:5" x14ac:dyDescent="0.3">
      <c r="C413" s="785"/>
      <c r="D413" s="786"/>
      <c r="E413" s="787"/>
    </row>
    <row r="414" spans="3:5" x14ac:dyDescent="0.3">
      <c r="C414" s="785"/>
      <c r="D414" s="786"/>
      <c r="E414" s="787"/>
    </row>
    <row r="415" spans="3:5" x14ac:dyDescent="0.3">
      <c r="C415" s="785"/>
      <c r="D415" s="786"/>
      <c r="E415" s="787"/>
    </row>
    <row r="416" spans="3:5" x14ac:dyDescent="0.3">
      <c r="C416" s="785"/>
      <c r="D416" s="786"/>
      <c r="E416" s="787"/>
    </row>
    <row r="417" spans="3:5" x14ac:dyDescent="0.3">
      <c r="C417" s="785"/>
      <c r="D417" s="786"/>
      <c r="E417" s="787"/>
    </row>
    <row r="418" spans="3:5" x14ac:dyDescent="0.3">
      <c r="C418" s="785"/>
      <c r="D418" s="786"/>
      <c r="E418" s="787"/>
    </row>
    <row r="419" spans="3:5" x14ac:dyDescent="0.3">
      <c r="C419" s="785"/>
      <c r="D419" s="786"/>
      <c r="E419" s="787"/>
    </row>
    <row r="420" spans="3:5" x14ac:dyDescent="0.3">
      <c r="C420" s="785"/>
      <c r="D420" s="786"/>
      <c r="E420" s="787"/>
    </row>
    <row r="421" spans="3:5" x14ac:dyDescent="0.3">
      <c r="C421" s="785"/>
      <c r="D421" s="786"/>
      <c r="E421" s="787"/>
    </row>
    <row r="422" spans="3:5" x14ac:dyDescent="0.3">
      <c r="C422" s="785"/>
      <c r="D422" s="786"/>
      <c r="E422" s="787"/>
    </row>
    <row r="423" spans="3:5" x14ac:dyDescent="0.3">
      <c r="C423" s="785"/>
      <c r="D423" s="786"/>
      <c r="E423" s="787"/>
    </row>
    <row r="424" spans="3:5" x14ac:dyDescent="0.3">
      <c r="C424" s="785"/>
      <c r="D424" s="786"/>
      <c r="E424" s="787"/>
    </row>
    <row r="425" spans="3:5" x14ac:dyDescent="0.3">
      <c r="C425" s="785"/>
      <c r="D425" s="786"/>
      <c r="E425" s="787"/>
    </row>
    <row r="426" spans="3:5" x14ac:dyDescent="0.3">
      <c r="C426" s="785"/>
      <c r="D426" s="786"/>
      <c r="E426" s="787"/>
    </row>
    <row r="427" spans="3:5" x14ac:dyDescent="0.3">
      <c r="C427" s="785"/>
      <c r="D427" s="786"/>
      <c r="E427" s="787"/>
    </row>
    <row r="428" spans="3:5" x14ac:dyDescent="0.3">
      <c r="C428" s="785"/>
      <c r="D428" s="786"/>
      <c r="E428" s="787"/>
    </row>
    <row r="429" spans="3:5" x14ac:dyDescent="0.3">
      <c r="C429" s="785"/>
      <c r="D429" s="786"/>
      <c r="E429" s="787"/>
    </row>
    <row r="430" spans="3:5" x14ac:dyDescent="0.3">
      <c r="C430" s="785"/>
      <c r="D430" s="786"/>
      <c r="E430" s="787"/>
    </row>
    <row r="431" spans="3:5" x14ac:dyDescent="0.3">
      <c r="C431" s="785"/>
      <c r="D431" s="786"/>
      <c r="E431" s="787"/>
    </row>
    <row r="432" spans="3:5" x14ac:dyDescent="0.3">
      <c r="C432" s="785"/>
      <c r="D432" s="786"/>
      <c r="E432" s="787"/>
    </row>
    <row r="433" spans="3:5" x14ac:dyDescent="0.3">
      <c r="C433" s="785"/>
      <c r="D433" s="786"/>
      <c r="E433" s="787"/>
    </row>
    <row r="434" spans="3:5" x14ac:dyDescent="0.3">
      <c r="C434" s="785"/>
      <c r="D434" s="786"/>
      <c r="E434" s="787"/>
    </row>
    <row r="435" spans="3:5" x14ac:dyDescent="0.3">
      <c r="C435" s="785"/>
      <c r="D435" s="786"/>
      <c r="E435" s="787"/>
    </row>
    <row r="436" spans="3:5" x14ac:dyDescent="0.3">
      <c r="C436" s="785"/>
      <c r="D436" s="786"/>
      <c r="E436" s="787"/>
    </row>
    <row r="437" spans="3:5" x14ac:dyDescent="0.3">
      <c r="C437" s="785"/>
      <c r="D437" s="786"/>
      <c r="E437" s="787"/>
    </row>
    <row r="438" spans="3:5" x14ac:dyDescent="0.3">
      <c r="C438" s="785"/>
      <c r="D438" s="786"/>
      <c r="E438" s="787"/>
    </row>
    <row r="439" spans="3:5" x14ac:dyDescent="0.3">
      <c r="C439" s="785"/>
      <c r="D439" s="786"/>
      <c r="E439" s="787"/>
    </row>
    <row r="440" spans="3:5" x14ac:dyDescent="0.3">
      <c r="C440" s="785"/>
      <c r="D440" s="786"/>
      <c r="E440" s="787"/>
    </row>
    <row r="441" spans="3:5" x14ac:dyDescent="0.3">
      <c r="C441" s="785"/>
      <c r="D441" s="786"/>
      <c r="E441" s="787"/>
    </row>
    <row r="442" spans="3:5" x14ac:dyDescent="0.3">
      <c r="C442" s="785"/>
      <c r="D442" s="786"/>
      <c r="E442" s="787"/>
    </row>
    <row r="443" spans="3:5" x14ac:dyDescent="0.3">
      <c r="C443" s="785"/>
      <c r="D443" s="786"/>
      <c r="E443" s="787"/>
    </row>
    <row r="444" spans="3:5" x14ac:dyDescent="0.3">
      <c r="C444" s="785"/>
      <c r="D444" s="786"/>
      <c r="E444" s="787"/>
    </row>
    <row r="445" spans="3:5" x14ac:dyDescent="0.3">
      <c r="C445" s="785"/>
      <c r="D445" s="786"/>
      <c r="E445" s="787"/>
    </row>
    <row r="446" spans="3:5" x14ac:dyDescent="0.3">
      <c r="C446" s="785"/>
      <c r="D446" s="786"/>
      <c r="E446" s="787"/>
    </row>
    <row r="447" spans="3:5" x14ac:dyDescent="0.3">
      <c r="C447" s="785"/>
      <c r="D447" s="786"/>
      <c r="E447" s="787"/>
    </row>
    <row r="448" spans="3:5" x14ac:dyDescent="0.3">
      <c r="C448" s="785"/>
      <c r="D448" s="786"/>
      <c r="E448" s="787"/>
    </row>
    <row r="449" spans="3:5" x14ac:dyDescent="0.3">
      <c r="C449" s="785"/>
      <c r="D449" s="786"/>
      <c r="E449" s="787"/>
    </row>
    <row r="450" spans="3:5" x14ac:dyDescent="0.3">
      <c r="C450" s="785"/>
      <c r="D450" s="786"/>
      <c r="E450" s="787"/>
    </row>
    <row r="451" spans="3:5" x14ac:dyDescent="0.3">
      <c r="C451" s="785"/>
      <c r="D451" s="786"/>
      <c r="E451" s="787"/>
    </row>
    <row r="452" spans="3:5" x14ac:dyDescent="0.3">
      <c r="C452" s="785"/>
      <c r="D452" s="786"/>
      <c r="E452" s="787"/>
    </row>
    <row r="453" spans="3:5" x14ac:dyDescent="0.3">
      <c r="C453" s="785"/>
      <c r="D453" s="786"/>
      <c r="E453" s="787"/>
    </row>
    <row r="454" spans="3:5" x14ac:dyDescent="0.3">
      <c r="C454" s="785"/>
      <c r="D454" s="786"/>
      <c r="E454" s="787"/>
    </row>
    <row r="455" spans="3:5" x14ac:dyDescent="0.3">
      <c r="C455" s="785"/>
      <c r="D455" s="786"/>
      <c r="E455" s="787"/>
    </row>
    <row r="456" spans="3:5" x14ac:dyDescent="0.3">
      <c r="C456" s="785"/>
      <c r="D456" s="786"/>
      <c r="E456" s="787"/>
    </row>
    <row r="457" spans="3:5" x14ac:dyDescent="0.3">
      <c r="C457" s="785"/>
      <c r="D457" s="786"/>
      <c r="E457" s="787"/>
    </row>
    <row r="458" spans="3:5" x14ac:dyDescent="0.3">
      <c r="C458" s="785"/>
      <c r="D458" s="786"/>
      <c r="E458" s="787"/>
    </row>
    <row r="459" spans="3:5" x14ac:dyDescent="0.3">
      <c r="C459" s="785"/>
      <c r="D459" s="786"/>
      <c r="E459" s="787"/>
    </row>
    <row r="460" spans="3:5" x14ac:dyDescent="0.3">
      <c r="C460" s="785"/>
      <c r="D460" s="786"/>
      <c r="E460" s="787"/>
    </row>
    <row r="461" spans="3:5" x14ac:dyDescent="0.3">
      <c r="C461" s="785"/>
      <c r="D461" s="786"/>
      <c r="E461" s="787"/>
    </row>
    <row r="462" spans="3:5" x14ac:dyDescent="0.3">
      <c r="C462" s="785"/>
      <c r="D462" s="786"/>
      <c r="E462" s="787"/>
    </row>
    <row r="463" spans="3:5" x14ac:dyDescent="0.3">
      <c r="C463" s="785"/>
      <c r="D463" s="786"/>
      <c r="E463" s="787"/>
    </row>
    <row r="464" spans="3:5" x14ac:dyDescent="0.3">
      <c r="C464" s="785"/>
      <c r="D464" s="786"/>
      <c r="E464" s="787"/>
    </row>
    <row r="465" spans="3:5" x14ac:dyDescent="0.3">
      <c r="C465" s="785"/>
      <c r="D465" s="786"/>
      <c r="E465" s="787"/>
    </row>
    <row r="466" spans="3:5" x14ac:dyDescent="0.3">
      <c r="C466" s="785"/>
      <c r="D466" s="786"/>
      <c r="E466" s="787"/>
    </row>
    <row r="467" spans="3:5" x14ac:dyDescent="0.3">
      <c r="C467" s="785"/>
      <c r="D467" s="786"/>
      <c r="E467" s="787"/>
    </row>
    <row r="468" spans="3:5" x14ac:dyDescent="0.3">
      <c r="C468" s="785"/>
      <c r="D468" s="786"/>
      <c r="E468" s="787"/>
    </row>
    <row r="469" spans="3:5" x14ac:dyDescent="0.3">
      <c r="C469" s="785"/>
      <c r="D469" s="786"/>
      <c r="E469" s="787"/>
    </row>
    <row r="470" spans="3:5" x14ac:dyDescent="0.3">
      <c r="C470" s="785"/>
      <c r="D470" s="786"/>
      <c r="E470" s="787"/>
    </row>
    <row r="471" spans="3:5" x14ac:dyDescent="0.3">
      <c r="C471" s="785"/>
      <c r="D471" s="786"/>
      <c r="E471" s="787"/>
    </row>
    <row r="472" spans="3:5" x14ac:dyDescent="0.3">
      <c r="C472" s="785"/>
      <c r="D472" s="786"/>
      <c r="E472" s="787"/>
    </row>
    <row r="473" spans="3:5" x14ac:dyDescent="0.3">
      <c r="C473" s="785"/>
      <c r="D473" s="786"/>
      <c r="E473" s="787"/>
    </row>
    <row r="474" spans="3:5" x14ac:dyDescent="0.3">
      <c r="C474" s="785"/>
      <c r="D474" s="786"/>
      <c r="E474" s="787"/>
    </row>
    <row r="475" spans="3:5" x14ac:dyDescent="0.3">
      <c r="C475" s="785"/>
      <c r="D475" s="786"/>
      <c r="E475" s="787"/>
    </row>
    <row r="476" spans="3:5" x14ac:dyDescent="0.3">
      <c r="C476" s="785"/>
      <c r="D476" s="786"/>
      <c r="E476" s="787"/>
    </row>
    <row r="477" spans="3:5" x14ac:dyDescent="0.3">
      <c r="C477" s="785"/>
      <c r="D477" s="786"/>
      <c r="E477" s="787"/>
    </row>
    <row r="478" spans="3:5" x14ac:dyDescent="0.3">
      <c r="C478" s="785"/>
      <c r="D478" s="786"/>
      <c r="E478" s="787"/>
    </row>
    <row r="479" spans="3:5" x14ac:dyDescent="0.3">
      <c r="C479" s="785"/>
      <c r="D479" s="786"/>
      <c r="E479" s="787"/>
    </row>
    <row r="480" spans="3:5" x14ac:dyDescent="0.3">
      <c r="C480" s="785"/>
      <c r="D480" s="786"/>
      <c r="E480" s="787"/>
    </row>
    <row r="481" spans="3:5" x14ac:dyDescent="0.3">
      <c r="C481" s="785"/>
      <c r="D481" s="786"/>
      <c r="E481" s="787"/>
    </row>
    <row r="482" spans="3:5" x14ac:dyDescent="0.3">
      <c r="C482" s="785"/>
      <c r="D482" s="786"/>
      <c r="E482" s="787"/>
    </row>
    <row r="483" spans="3:5" x14ac:dyDescent="0.3">
      <c r="C483" s="785"/>
      <c r="D483" s="786"/>
      <c r="E483" s="787"/>
    </row>
    <row r="484" spans="3:5" x14ac:dyDescent="0.3">
      <c r="C484" s="785"/>
      <c r="D484" s="786"/>
      <c r="E484" s="787"/>
    </row>
    <row r="485" spans="3:5" x14ac:dyDescent="0.3">
      <c r="C485" s="785"/>
      <c r="D485" s="786"/>
      <c r="E485" s="787"/>
    </row>
    <row r="486" spans="3:5" x14ac:dyDescent="0.3">
      <c r="C486" s="785"/>
      <c r="D486" s="786"/>
      <c r="E486" s="787"/>
    </row>
    <row r="487" spans="3:5" x14ac:dyDescent="0.3">
      <c r="C487" s="785"/>
      <c r="D487" s="786"/>
      <c r="E487" s="787"/>
    </row>
    <row r="488" spans="3:5" x14ac:dyDescent="0.3">
      <c r="C488" s="785"/>
      <c r="D488" s="786"/>
      <c r="E488" s="787"/>
    </row>
    <row r="489" spans="3:5" x14ac:dyDescent="0.3">
      <c r="C489" s="785"/>
      <c r="D489" s="786"/>
      <c r="E489" s="787"/>
    </row>
    <row r="490" spans="3:5" x14ac:dyDescent="0.3">
      <c r="C490" s="785"/>
      <c r="D490" s="786"/>
      <c r="E490" s="787"/>
    </row>
    <row r="491" spans="3:5" x14ac:dyDescent="0.3">
      <c r="C491" s="785"/>
      <c r="D491" s="786"/>
      <c r="E491" s="787"/>
    </row>
    <row r="492" spans="3:5" x14ac:dyDescent="0.3">
      <c r="C492" s="785"/>
      <c r="D492" s="786"/>
      <c r="E492" s="787"/>
    </row>
    <row r="493" spans="3:5" x14ac:dyDescent="0.3">
      <c r="C493" s="785"/>
      <c r="D493" s="786"/>
      <c r="E493" s="787"/>
    </row>
    <row r="494" spans="3:5" x14ac:dyDescent="0.3">
      <c r="C494" s="785"/>
      <c r="D494" s="786"/>
      <c r="E494" s="787"/>
    </row>
    <row r="495" spans="3:5" x14ac:dyDescent="0.3">
      <c r="C495" s="785"/>
      <c r="D495" s="786"/>
      <c r="E495" s="787"/>
    </row>
    <row r="496" spans="3:5" x14ac:dyDescent="0.3">
      <c r="C496" s="785"/>
      <c r="D496" s="786"/>
      <c r="E496" s="787"/>
    </row>
    <row r="497" spans="3:5" x14ac:dyDescent="0.3">
      <c r="C497" s="785"/>
      <c r="D497" s="786"/>
      <c r="E497" s="787"/>
    </row>
    <row r="498" spans="3:5" x14ac:dyDescent="0.3">
      <c r="C498" s="785"/>
      <c r="D498" s="786"/>
      <c r="E498" s="787"/>
    </row>
    <row r="499" spans="3:5" x14ac:dyDescent="0.3">
      <c r="C499" s="785"/>
      <c r="D499" s="786"/>
      <c r="E499" s="787"/>
    </row>
    <row r="500" spans="3:5" x14ac:dyDescent="0.3">
      <c r="C500" s="785"/>
      <c r="D500" s="786"/>
      <c r="E500" s="787"/>
    </row>
    <row r="501" spans="3:5" x14ac:dyDescent="0.3">
      <c r="C501" s="785"/>
      <c r="D501" s="786"/>
      <c r="E501" s="787"/>
    </row>
    <row r="502" spans="3:5" x14ac:dyDescent="0.3">
      <c r="C502" s="785"/>
      <c r="D502" s="786"/>
      <c r="E502" s="787"/>
    </row>
    <row r="503" spans="3:5" x14ac:dyDescent="0.3">
      <c r="C503" s="785"/>
      <c r="D503" s="786"/>
      <c r="E503" s="787"/>
    </row>
    <row r="504" spans="3:5" x14ac:dyDescent="0.3">
      <c r="C504" s="785"/>
      <c r="D504" s="786"/>
      <c r="E504" s="787"/>
    </row>
    <row r="505" spans="3:5" x14ac:dyDescent="0.3">
      <c r="C505" s="785"/>
      <c r="D505" s="786"/>
      <c r="E505" s="787"/>
    </row>
    <row r="506" spans="3:5" x14ac:dyDescent="0.3">
      <c r="C506" s="785"/>
      <c r="D506" s="786"/>
      <c r="E506" s="787"/>
    </row>
    <row r="507" spans="3:5" x14ac:dyDescent="0.3">
      <c r="C507" s="785"/>
      <c r="D507" s="786"/>
      <c r="E507" s="787"/>
    </row>
    <row r="508" spans="3:5" x14ac:dyDescent="0.3">
      <c r="C508" s="785"/>
      <c r="D508" s="786"/>
      <c r="E508" s="787"/>
    </row>
    <row r="509" spans="3:5" x14ac:dyDescent="0.3">
      <c r="C509" s="785"/>
      <c r="D509" s="786"/>
      <c r="E509" s="787"/>
    </row>
    <row r="510" spans="3:5" x14ac:dyDescent="0.3">
      <c r="C510" s="785"/>
      <c r="D510" s="786"/>
      <c r="E510" s="787"/>
    </row>
    <row r="511" spans="3:5" x14ac:dyDescent="0.3">
      <c r="C511" s="785"/>
      <c r="D511" s="786"/>
      <c r="E511" s="787"/>
    </row>
    <row r="512" spans="3:5" x14ac:dyDescent="0.3">
      <c r="C512" s="785"/>
      <c r="D512" s="786"/>
      <c r="E512" s="787"/>
    </row>
    <row r="513" spans="3:5" x14ac:dyDescent="0.3">
      <c r="C513" s="785"/>
      <c r="D513" s="786"/>
      <c r="E513" s="787"/>
    </row>
    <row r="514" spans="3:5" x14ac:dyDescent="0.3">
      <c r="C514" s="785"/>
      <c r="D514" s="786"/>
      <c r="E514" s="787"/>
    </row>
    <row r="515" spans="3:5" x14ac:dyDescent="0.3">
      <c r="C515" s="785"/>
      <c r="D515" s="786"/>
      <c r="E515" s="787"/>
    </row>
    <row r="516" spans="3:5" x14ac:dyDescent="0.3">
      <c r="C516" s="785"/>
      <c r="D516" s="786"/>
      <c r="E516" s="787"/>
    </row>
    <row r="517" spans="3:5" x14ac:dyDescent="0.3">
      <c r="C517" s="785"/>
      <c r="D517" s="786"/>
      <c r="E517" s="787"/>
    </row>
    <row r="518" spans="3:5" x14ac:dyDescent="0.3">
      <c r="C518" s="785"/>
      <c r="D518" s="786"/>
      <c r="E518" s="787"/>
    </row>
    <row r="519" spans="3:5" x14ac:dyDescent="0.3">
      <c r="C519" s="785"/>
      <c r="D519" s="786"/>
      <c r="E519" s="787"/>
    </row>
    <row r="520" spans="3:5" x14ac:dyDescent="0.3">
      <c r="C520" s="785"/>
      <c r="D520" s="786"/>
      <c r="E520" s="787"/>
    </row>
    <row r="521" spans="3:5" x14ac:dyDescent="0.3">
      <c r="C521" s="785"/>
      <c r="D521" s="786"/>
      <c r="E521" s="787"/>
    </row>
    <row r="522" spans="3:5" x14ac:dyDescent="0.3">
      <c r="C522" s="785"/>
      <c r="D522" s="786"/>
      <c r="E522" s="787"/>
    </row>
    <row r="523" spans="3:5" x14ac:dyDescent="0.3">
      <c r="C523" s="785"/>
      <c r="D523" s="786"/>
      <c r="E523" s="787"/>
    </row>
    <row r="524" spans="3:5" x14ac:dyDescent="0.3">
      <c r="C524" s="785"/>
      <c r="D524" s="786"/>
      <c r="E524" s="787"/>
    </row>
    <row r="525" spans="3:5" x14ac:dyDescent="0.3">
      <c r="C525" s="785"/>
      <c r="D525" s="786"/>
      <c r="E525" s="787"/>
    </row>
    <row r="526" spans="3:5" x14ac:dyDescent="0.3">
      <c r="C526" s="785"/>
      <c r="D526" s="786"/>
      <c r="E526" s="787"/>
    </row>
    <row r="527" spans="3:5" x14ac:dyDescent="0.3">
      <c r="C527" s="785"/>
      <c r="D527" s="786"/>
      <c r="E527" s="787"/>
    </row>
    <row r="528" spans="3:5" x14ac:dyDescent="0.3">
      <c r="C528" s="785"/>
      <c r="D528" s="786"/>
      <c r="E528" s="787"/>
    </row>
    <row r="529" spans="3:5" x14ac:dyDescent="0.3">
      <c r="C529" s="785"/>
      <c r="D529" s="786"/>
      <c r="E529" s="787"/>
    </row>
    <row r="530" spans="3:5" x14ac:dyDescent="0.3">
      <c r="C530" s="785"/>
      <c r="D530" s="786"/>
      <c r="E530" s="787"/>
    </row>
    <row r="531" spans="3:5" x14ac:dyDescent="0.3">
      <c r="C531" s="785"/>
      <c r="D531" s="786"/>
      <c r="E531" s="787"/>
    </row>
    <row r="532" spans="3:5" x14ac:dyDescent="0.3">
      <c r="C532" s="785"/>
      <c r="D532" s="786"/>
      <c r="E532" s="787"/>
    </row>
    <row r="533" spans="3:5" x14ac:dyDescent="0.3">
      <c r="C533" s="785"/>
      <c r="D533" s="786"/>
      <c r="E533" s="787"/>
    </row>
    <row r="534" spans="3:5" x14ac:dyDescent="0.3">
      <c r="C534" s="785"/>
      <c r="D534" s="786"/>
      <c r="E534" s="787"/>
    </row>
    <row r="535" spans="3:5" x14ac:dyDescent="0.3">
      <c r="C535" s="785"/>
      <c r="D535" s="786"/>
      <c r="E535" s="787"/>
    </row>
    <row r="536" spans="3:5" x14ac:dyDescent="0.3">
      <c r="C536" s="785"/>
      <c r="D536" s="786"/>
      <c r="E536" s="787"/>
    </row>
    <row r="537" spans="3:5" x14ac:dyDescent="0.3">
      <c r="C537" s="785"/>
      <c r="D537" s="786"/>
      <c r="E537" s="787"/>
    </row>
    <row r="538" spans="3:5" x14ac:dyDescent="0.3">
      <c r="C538" s="785"/>
      <c r="D538" s="786"/>
      <c r="E538" s="787"/>
    </row>
    <row r="539" spans="3:5" x14ac:dyDescent="0.3">
      <c r="C539" s="785"/>
      <c r="D539" s="786"/>
      <c r="E539" s="787"/>
    </row>
    <row r="540" spans="3:5" x14ac:dyDescent="0.3">
      <c r="C540" s="785"/>
      <c r="D540" s="786"/>
      <c r="E540" s="787"/>
    </row>
    <row r="541" spans="3:5" x14ac:dyDescent="0.3">
      <c r="C541" s="785"/>
      <c r="D541" s="786"/>
      <c r="E541" s="787"/>
    </row>
    <row r="542" spans="3:5" x14ac:dyDescent="0.3">
      <c r="C542" s="785"/>
      <c r="D542" s="786"/>
      <c r="E542" s="787"/>
    </row>
    <row r="543" spans="3:5" x14ac:dyDescent="0.3">
      <c r="C543" s="785"/>
      <c r="D543" s="786"/>
      <c r="E543" s="787"/>
    </row>
    <row r="544" spans="3:5" x14ac:dyDescent="0.3">
      <c r="C544" s="785"/>
      <c r="D544" s="786"/>
      <c r="E544" s="787"/>
    </row>
    <row r="545" spans="3:5" x14ac:dyDescent="0.3">
      <c r="C545" s="785"/>
      <c r="D545" s="786"/>
      <c r="E545" s="787"/>
    </row>
    <row r="546" spans="3:5" x14ac:dyDescent="0.3">
      <c r="C546" s="785"/>
      <c r="D546" s="786"/>
      <c r="E546" s="787"/>
    </row>
    <row r="547" spans="3:5" x14ac:dyDescent="0.3">
      <c r="C547" s="785"/>
      <c r="D547" s="786"/>
      <c r="E547" s="787"/>
    </row>
    <row r="548" spans="3:5" x14ac:dyDescent="0.3">
      <c r="C548" s="785"/>
      <c r="D548" s="786"/>
      <c r="E548" s="787"/>
    </row>
    <row r="549" spans="3:5" x14ac:dyDescent="0.3">
      <c r="C549" s="785"/>
      <c r="D549" s="786"/>
      <c r="E549" s="787"/>
    </row>
    <row r="550" spans="3:5" x14ac:dyDescent="0.3">
      <c r="C550" s="785"/>
      <c r="D550" s="786"/>
      <c r="E550" s="787"/>
    </row>
    <row r="551" spans="3:5" x14ac:dyDescent="0.3">
      <c r="C551" s="785"/>
      <c r="D551" s="786"/>
      <c r="E551" s="787"/>
    </row>
    <row r="552" spans="3:5" x14ac:dyDescent="0.3">
      <c r="C552" s="785"/>
      <c r="D552" s="786"/>
      <c r="E552" s="787"/>
    </row>
    <row r="553" spans="3:5" x14ac:dyDescent="0.3">
      <c r="C553" s="785"/>
      <c r="D553" s="786"/>
      <c r="E553" s="787"/>
    </row>
    <row r="554" spans="3:5" x14ac:dyDescent="0.3">
      <c r="C554" s="785"/>
      <c r="D554" s="786"/>
      <c r="E554" s="787"/>
    </row>
    <row r="555" spans="3:5" x14ac:dyDescent="0.3">
      <c r="C555" s="785"/>
      <c r="D555" s="786"/>
      <c r="E555" s="787"/>
    </row>
    <row r="556" spans="3:5" x14ac:dyDescent="0.3">
      <c r="C556" s="785"/>
      <c r="D556" s="786"/>
      <c r="E556" s="787"/>
    </row>
    <row r="557" spans="3:5" x14ac:dyDescent="0.3">
      <c r="C557" s="785"/>
      <c r="D557" s="786"/>
      <c r="E557" s="787"/>
    </row>
    <row r="558" spans="3:5" x14ac:dyDescent="0.3">
      <c r="C558" s="785"/>
      <c r="D558" s="786"/>
      <c r="E558" s="787"/>
    </row>
    <row r="559" spans="3:5" x14ac:dyDescent="0.3">
      <c r="C559" s="785"/>
      <c r="D559" s="786"/>
      <c r="E559" s="787"/>
    </row>
  </sheetData>
  <pageMargins left="0.7" right="0.7" top="0.75" bottom="0.75" header="0.3" footer="0.3"/>
  <pageSetup orientation="portrait" horizontalDpi="0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Fiber mini mini</vt:lpstr>
      <vt:lpstr>Finishing </vt:lpstr>
      <vt:lpstr>METAL STOKE</vt:lpstr>
      <vt:lpstr>Genda getema</vt:lpstr>
      <vt:lpstr>flower pot</vt:lpstr>
      <vt:lpstr>Status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mmmm</dc:creator>
  <cp:lastModifiedBy>user</cp:lastModifiedBy>
  <dcterms:created xsi:type="dcterms:W3CDTF">2024-08-12T21:45:54Z</dcterms:created>
  <dcterms:modified xsi:type="dcterms:W3CDTF">2024-08-12T13:24:21Z</dcterms:modified>
</cp:coreProperties>
</file>